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2120" windowHeight="9120" tabRatio="971"/>
  </bookViews>
  <sheets>
    <sheet name="Date initiale" sheetId="4" r:id="rId1"/>
    <sheet name="ANEXA 2" sheetId="35" r:id="rId2"/>
    <sheet name="PUNCTAJ GM" sheetId="3" r:id="rId3"/>
    <sheet name="PUNCTAJ CONCURS" sheetId="36" state="hidden" r:id="rId4"/>
    <sheet name="1" sheetId="28" r:id="rId5"/>
    <sheet name="2.1" sheetId="16" r:id="rId6"/>
    <sheet name="2.2" sheetId="17" r:id="rId7"/>
    <sheet name="2.3" sheetId="18" r:id="rId8"/>
    <sheet name="2.4" sheetId="19" r:id="rId9"/>
    <sheet name="2.5" sheetId="20" r:id="rId10"/>
    <sheet name="2.6" sheetId="22" r:id="rId11"/>
    <sheet name="2.7" sheetId="21" r:id="rId12"/>
    <sheet name="3.1a" sheetId="1" r:id="rId13"/>
    <sheet name="3.1b" sheetId="9" r:id="rId14"/>
    <sheet name="3.2a" sheetId="29" r:id="rId15"/>
    <sheet name="3.2b" sheetId="10" r:id="rId16"/>
    <sheet name="3.3a" sheetId="5" r:id="rId17"/>
    <sheet name="3.3b" sheetId="30" r:id="rId18"/>
    <sheet name="3.4a" sheetId="31" r:id="rId19"/>
    <sheet name="3.4b" sheetId="32" r:id="rId20"/>
    <sheet name="3.5a" sheetId="7" r:id="rId21"/>
    <sheet name="3.5b" sheetId="11" r:id="rId22"/>
    <sheet name="3.6a" sheetId="8" r:id="rId23"/>
    <sheet name="3.6b" sheetId="12" r:id="rId24"/>
    <sheet name="3.7" sheetId="23" r:id="rId25"/>
    <sheet name="4.1" sheetId="24" r:id="rId26"/>
    <sheet name="4.2a" sheetId="25" r:id="rId27"/>
    <sheet name="4.2b" sheetId="26" r:id="rId28"/>
    <sheet name="4.3" sheetId="27" r:id="rId29"/>
    <sheet name="Coef" sheetId="6" r:id="rId30"/>
    <sheet name="Euro" sheetId="33" r:id="rId31"/>
    <sheet name="BDI" sheetId="34" r:id="rId32"/>
  </sheets>
  <definedNames>
    <definedName name="AN_CONCURS">'Date initiale'!$B$17</definedName>
    <definedName name="AN_LIM">'Date initiale'!$B$20</definedName>
    <definedName name="BREV_APL">Coef!$B$18</definedName>
    <definedName name="BREV_INT">Coef!$B$19</definedName>
    <definedName name="BREV_ROM">Coef!$B$20</definedName>
    <definedName name="CATEDRA">'Date initiale'!$B$13</definedName>
    <definedName name="CNCSIS_B">Coef!$B$15</definedName>
    <definedName name="CNCSIS_C">Coef!$B$16</definedName>
    <definedName name="CONF_NL">Coef!#REF!</definedName>
    <definedName name="CONF_ROM">Coef!$B$17</definedName>
    <definedName name="CONF_STR">Coef!$B$14</definedName>
    <definedName name="COORD_INT">Coef!$B$28</definedName>
    <definedName name="COORD_NAT">Coef!$B$32</definedName>
    <definedName name="CPI">Coef!$B$23</definedName>
    <definedName name="CPI_LITO">Coef!$B$27</definedName>
    <definedName name="CS_ROM">Coef!$B$22</definedName>
    <definedName name="CS_STR">Coef!$B$21</definedName>
    <definedName name="DECAN">'Date initiale'!$B$10</definedName>
    <definedName name="DEP">'Date initiale'!$B$11</definedName>
    <definedName name="DIR_C_BIG">Coef!$B$35</definedName>
    <definedName name="DIR_C_SMALL">Coef!$B$37</definedName>
    <definedName name="DIR_DEP">'Date initiale'!$B$12</definedName>
    <definedName name="DIR_UPT">Coef!$B$33</definedName>
    <definedName name="DIRECTOR">'PUNCTAJ CONCURS'!$T$37</definedName>
    <definedName name="EBOOK">Coef!$B$24</definedName>
    <definedName name="FACULTATEA">'Date initiale'!$B$9</definedName>
    <definedName name="FUNCTIE">'Date initiale'!$B$7</definedName>
    <definedName name="GE">'Date initiale'!$A$26</definedName>
    <definedName name="GM">'Date initiale'!$A$24</definedName>
    <definedName name="MANAG">Coef!$B$30</definedName>
    <definedName name="MEFS">'PUNCTAJ CONCURS'!$O$53</definedName>
    <definedName name="MEFSM">'PUNCTAJ CONCURS'!$O$54</definedName>
    <definedName name="MEMBRU_C_BIG">Coef!$B$36</definedName>
    <definedName name="MEMBRU_C_SMALL">Coef!$B$38</definedName>
    <definedName name="MEMBRU_ECHIPA">'PUNCTAJ CONCURS'!$T$38</definedName>
    <definedName name="MEMBRU_INT">Coef!$B$31</definedName>
    <definedName name="MEMBRU_NAT">Coef!$B$34</definedName>
    <definedName name="MMFL">'PUNCTAJ CONCURS'!$K$53</definedName>
    <definedName name="MML">'PUNCTAJ CONCURS'!$M$53</definedName>
    <definedName name="MMM">'PUNCTAJ CONCURS'!$K$54</definedName>
    <definedName name="MS_LITO">Coef!$B$26</definedName>
    <definedName name="NCWEB">Coef!$B$25</definedName>
    <definedName name="NUME">'Date initiale'!$B$6</definedName>
    <definedName name="P_BDI_ROM">Coef!$B$12</definedName>
    <definedName name="P_BDI_STR">Coef!$B$10</definedName>
    <definedName name="P_ISI_ROM">Coef!$B$8</definedName>
    <definedName name="P_ISI_STR">Coef!$B$7</definedName>
    <definedName name="PAG_RED">'Date initiale'!$B$21</definedName>
    <definedName name="PER_EVAL">'Date initiale'!$B$18</definedName>
    <definedName name="_xlnm.Print_Area" localSheetId="4">'1'!$A$1:$N$15</definedName>
    <definedName name="_xlnm.Print_Area" localSheetId="5">'2.1'!$A$1:$J$27</definedName>
    <definedName name="_xlnm.Print_Area" localSheetId="6">'2.2'!$A$1:$J$25</definedName>
    <definedName name="_xlnm.Print_Area" localSheetId="7">'2.3'!$A$1:$J$34</definedName>
    <definedName name="_xlnm.Print_Area" localSheetId="8">'2.4'!$A$1:$J$32</definedName>
    <definedName name="_xlnm.Print_Area" localSheetId="9">'2.5'!$A$1:$J$33</definedName>
    <definedName name="_xlnm.Print_Area" localSheetId="10">'2.6'!$A$1:$I$33</definedName>
    <definedName name="_xlnm.Print_Area" localSheetId="11">'2.7'!$A$1:$I$32</definedName>
    <definedName name="_xlnm.Print_Area" localSheetId="12">'3.1a'!$A$1:$J$31</definedName>
    <definedName name="_xlnm.Print_Area" localSheetId="13">'3.1b'!$A$1:$J$31</definedName>
    <definedName name="_xlnm.Print_Area" localSheetId="14">'3.2a'!$A$1:$J$18</definedName>
    <definedName name="_xlnm.Print_Area" localSheetId="15">'3.2b'!$A$1:$J$28</definedName>
    <definedName name="_xlnm.Print_Area" localSheetId="16">'3.3a'!$A$1:$J$34</definedName>
    <definedName name="_xlnm.Print_Area" localSheetId="17">'3.3b'!$A$1:$K$24</definedName>
    <definedName name="_xlnm.Print_Area" localSheetId="18">'3.4a'!$A$1:$J$34</definedName>
    <definedName name="_xlnm.Print_Area" localSheetId="19">'3.4b'!$A$1:$K$38</definedName>
    <definedName name="_xlnm.Print_Area" localSheetId="20">'3.5a'!$A$1:$I$30</definedName>
    <definedName name="_xlnm.Print_Area" localSheetId="21">'3.5b'!$A$1:$J$30</definedName>
    <definedName name="_xlnm.Print_Area" localSheetId="22">'3.6a'!$A$1:$J$19</definedName>
    <definedName name="_xlnm.Print_Area" localSheetId="23">'3.6b'!$A$1:$J$18</definedName>
    <definedName name="_xlnm.Print_Area" localSheetId="24">'3.7'!$A$1:$J$28</definedName>
    <definedName name="_xlnm.Print_Area" localSheetId="25">'4.1'!$A$1:$N$18</definedName>
    <definedName name="_xlnm.Print_Area" localSheetId="26">'4.2a'!$A$1:$N$27</definedName>
    <definedName name="_xlnm.Print_Area" localSheetId="27">'4.2b'!$A$1:$M$36</definedName>
    <definedName name="_xlnm.Print_Area" localSheetId="28">'4.3'!$A$1:$M$28</definedName>
    <definedName name="_xlnm.Print_Area" localSheetId="1">'ANEXA 2'!$A$1:$C$63</definedName>
    <definedName name="_xlnm.Print_Titles" localSheetId="5">'2.1'!$1:$9</definedName>
    <definedName name="_xlnm.Print_Titles" localSheetId="6">'2.2'!$1:$9</definedName>
    <definedName name="_xlnm.Print_Titles" localSheetId="7">'2.3'!$1:$9</definedName>
    <definedName name="_xlnm.Print_Titles" localSheetId="8">'2.4'!$1:$9</definedName>
    <definedName name="_xlnm.Print_Titles" localSheetId="9">'2.5'!$1:$9</definedName>
    <definedName name="_xlnm.Print_Titles" localSheetId="10">'2.6'!$1:$9</definedName>
    <definedName name="_xlnm.Print_Titles" localSheetId="11">'2.7'!$1:$9</definedName>
    <definedName name="_xlnm.Print_Titles" localSheetId="12">'3.1a'!$1:$9</definedName>
    <definedName name="_xlnm.Print_Titles" localSheetId="13">'3.1b'!$1:$9</definedName>
    <definedName name="_xlnm.Print_Titles" localSheetId="14">'3.2a'!$1:$9</definedName>
    <definedName name="_xlnm.Print_Titles" localSheetId="15">'3.2b'!$1:$9</definedName>
    <definedName name="_xlnm.Print_Titles" localSheetId="16">'3.3a'!$1:$9</definedName>
    <definedName name="_xlnm.Print_Titles" localSheetId="17">'3.3b'!$1:$9</definedName>
    <definedName name="_xlnm.Print_Titles" localSheetId="18">'3.4a'!$1:$9</definedName>
    <definedName name="_xlnm.Print_Titles" localSheetId="19">'3.4b'!$1:$9</definedName>
    <definedName name="_xlnm.Print_Titles" localSheetId="21">'3.5b'!$1:$9</definedName>
    <definedName name="_xlnm.Print_Titles" localSheetId="22">'3.6a'!$1:$9</definedName>
    <definedName name="_xlnm.Print_Titles" localSheetId="23">'3.6b'!$1:$9</definedName>
    <definedName name="_xlnm.Print_Titles" localSheetId="24">'3.7'!$1:$9</definedName>
    <definedName name="_xlnm.Print_Titles" localSheetId="25">'4.1'!$1:$9</definedName>
    <definedName name="_xlnm.Print_Titles" localSheetId="26">'4.2a'!$1:$9</definedName>
    <definedName name="_xlnm.Print_Titles" localSheetId="27">'4.2b'!$1:$9</definedName>
    <definedName name="_xlnm.Print_Titles" localSheetId="28">'4.3'!$1:$9</definedName>
    <definedName name="PUNCTAJ">'PUNCTAJ CONCURS'!$T$39</definedName>
    <definedName name="R_BDI_ROM">Coef!$B$11</definedName>
    <definedName name="R_BDI_STR">Coef!$B$9</definedName>
    <definedName name="R_ISI_ROM">Coef!$B$6</definedName>
    <definedName name="R_ISI_STR">Coef!$B$5</definedName>
    <definedName name="R_STR">Coef!$B$13</definedName>
    <definedName name="SEF_CAT">'Date initiale'!$B$14</definedName>
    <definedName name="SM">'Date initiale'!$A$25</definedName>
    <definedName name="UPT_INT">Coef!$B$29</definedName>
  </definedNames>
  <calcPr calcId="125725"/>
</workbook>
</file>

<file path=xl/calcChain.xml><?xml version="1.0" encoding="utf-8"?>
<calcChain xmlns="http://schemas.openxmlformats.org/spreadsheetml/2006/main">
  <c r="A2" i="35"/>
  <c r="B28" i="4"/>
  <c r="B30"/>
  <c r="B29"/>
  <c r="A62" i="35"/>
  <c r="A61"/>
  <c r="A60"/>
  <c r="U12" i="25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R12" i="26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R12" i="27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U11" i="25"/>
  <c r="R11" i="27"/>
  <c r="A5" i="35"/>
  <c r="A10"/>
  <c r="J260" i="29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K12"/>
  <c r="M12" s="1"/>
  <c r="L12"/>
  <c r="N12"/>
  <c r="K13"/>
  <c r="M13" s="1"/>
  <c r="L13"/>
  <c r="N13"/>
  <c r="K14"/>
  <c r="M14" s="1"/>
  <c r="L14"/>
  <c r="N14"/>
  <c r="K15"/>
  <c r="M15" s="1"/>
  <c r="L15"/>
  <c r="N15"/>
  <c r="K16"/>
  <c r="M16" s="1"/>
  <c r="L16"/>
  <c r="N16"/>
  <c r="K17"/>
  <c r="M17" s="1"/>
  <c r="L17"/>
  <c r="N17"/>
  <c r="K18"/>
  <c r="M18" s="1"/>
  <c r="L18"/>
  <c r="N18"/>
  <c r="K19"/>
  <c r="M19" s="1"/>
  <c r="L19"/>
  <c r="N19"/>
  <c r="K20"/>
  <c r="M20" s="1"/>
  <c r="L20"/>
  <c r="N20"/>
  <c r="K21"/>
  <c r="M21" s="1"/>
  <c r="L21"/>
  <c r="N21"/>
  <c r="K22"/>
  <c r="M22" s="1"/>
  <c r="L22"/>
  <c r="N22"/>
  <c r="K23"/>
  <c r="M23" s="1"/>
  <c r="L23"/>
  <c r="N23"/>
  <c r="K24"/>
  <c r="M24" s="1"/>
  <c r="L24"/>
  <c r="N24"/>
  <c r="K25"/>
  <c r="M25" s="1"/>
  <c r="L25"/>
  <c r="N25"/>
  <c r="K26"/>
  <c r="M26" s="1"/>
  <c r="L26"/>
  <c r="N26"/>
  <c r="K27"/>
  <c r="M27" s="1"/>
  <c r="L27"/>
  <c r="N27"/>
  <c r="K28"/>
  <c r="M28" s="1"/>
  <c r="L28"/>
  <c r="N28"/>
  <c r="K29"/>
  <c r="M29" s="1"/>
  <c r="L29"/>
  <c r="N29"/>
  <c r="K30"/>
  <c r="M30" s="1"/>
  <c r="L30"/>
  <c r="N30"/>
  <c r="K31"/>
  <c r="M31" s="1"/>
  <c r="L31"/>
  <c r="N31"/>
  <c r="K32"/>
  <c r="M32" s="1"/>
  <c r="L32"/>
  <c r="N32"/>
  <c r="K33"/>
  <c r="M33" s="1"/>
  <c r="L33"/>
  <c r="N33"/>
  <c r="K34"/>
  <c r="M34" s="1"/>
  <c r="L34"/>
  <c r="N34"/>
  <c r="K35"/>
  <c r="M35" s="1"/>
  <c r="L35"/>
  <c r="N35"/>
  <c r="K36"/>
  <c r="M36" s="1"/>
  <c r="L36"/>
  <c r="N36"/>
  <c r="K37"/>
  <c r="M37" s="1"/>
  <c r="L37"/>
  <c r="N37"/>
  <c r="K38"/>
  <c r="M38" s="1"/>
  <c r="L38"/>
  <c r="N38"/>
  <c r="K39"/>
  <c r="M39" s="1"/>
  <c r="L39"/>
  <c r="N39"/>
  <c r="K40"/>
  <c r="M40" s="1"/>
  <c r="L40"/>
  <c r="N40"/>
  <c r="K41"/>
  <c r="M41" s="1"/>
  <c r="L41"/>
  <c r="N41"/>
  <c r="K42"/>
  <c r="M42" s="1"/>
  <c r="L42"/>
  <c r="N42"/>
  <c r="K43"/>
  <c r="M43" s="1"/>
  <c r="L43"/>
  <c r="N43"/>
  <c r="K44"/>
  <c r="M44" s="1"/>
  <c r="L44"/>
  <c r="N44"/>
  <c r="K45"/>
  <c r="M45" s="1"/>
  <c r="L45"/>
  <c r="N45"/>
  <c r="K46"/>
  <c r="M46" s="1"/>
  <c r="L46"/>
  <c r="N46"/>
  <c r="K47"/>
  <c r="M47" s="1"/>
  <c r="L47"/>
  <c r="N47"/>
  <c r="K48"/>
  <c r="M48" s="1"/>
  <c r="L48"/>
  <c r="N48"/>
  <c r="K49"/>
  <c r="M49" s="1"/>
  <c r="L49"/>
  <c r="N49"/>
  <c r="K50"/>
  <c r="M50" s="1"/>
  <c r="L50"/>
  <c r="N50"/>
  <c r="K51"/>
  <c r="M51" s="1"/>
  <c r="L51"/>
  <c r="N51"/>
  <c r="K52"/>
  <c r="M52" s="1"/>
  <c r="L52"/>
  <c r="N52"/>
  <c r="K53"/>
  <c r="M53" s="1"/>
  <c r="L53"/>
  <c r="N53"/>
  <c r="K54"/>
  <c r="M54" s="1"/>
  <c r="L54"/>
  <c r="N54"/>
  <c r="K55"/>
  <c r="M55" s="1"/>
  <c r="L55"/>
  <c r="N55"/>
  <c r="K56"/>
  <c r="M56" s="1"/>
  <c r="L56"/>
  <c r="N56"/>
  <c r="K57"/>
  <c r="M57" s="1"/>
  <c r="L57"/>
  <c r="N57"/>
  <c r="K58"/>
  <c r="M58" s="1"/>
  <c r="L58"/>
  <c r="N58"/>
  <c r="K59"/>
  <c r="M59" s="1"/>
  <c r="L59"/>
  <c r="N59"/>
  <c r="K60"/>
  <c r="M60" s="1"/>
  <c r="L60"/>
  <c r="N60"/>
  <c r="K61"/>
  <c r="M61" s="1"/>
  <c r="L61"/>
  <c r="N61"/>
  <c r="K62"/>
  <c r="M62" s="1"/>
  <c r="L62"/>
  <c r="N62"/>
  <c r="K63"/>
  <c r="M63" s="1"/>
  <c r="L63"/>
  <c r="N63"/>
  <c r="K64"/>
  <c r="M64" s="1"/>
  <c r="L64"/>
  <c r="N64"/>
  <c r="K65"/>
  <c r="M65" s="1"/>
  <c r="L65"/>
  <c r="N65"/>
  <c r="K66"/>
  <c r="M66" s="1"/>
  <c r="L66"/>
  <c r="N66"/>
  <c r="K67"/>
  <c r="M67" s="1"/>
  <c r="L67"/>
  <c r="N67"/>
  <c r="K68"/>
  <c r="M68" s="1"/>
  <c r="L68"/>
  <c r="N68"/>
  <c r="K69"/>
  <c r="M69" s="1"/>
  <c r="L69"/>
  <c r="N69"/>
  <c r="K70"/>
  <c r="M70" s="1"/>
  <c r="L70"/>
  <c r="N70"/>
  <c r="K71"/>
  <c r="M71" s="1"/>
  <c r="L71"/>
  <c r="N71"/>
  <c r="K72"/>
  <c r="M72" s="1"/>
  <c r="L72"/>
  <c r="N72"/>
  <c r="K73"/>
  <c r="M73" s="1"/>
  <c r="L73"/>
  <c r="N73"/>
  <c r="K74"/>
  <c r="M74" s="1"/>
  <c r="L74"/>
  <c r="N74"/>
  <c r="K75"/>
  <c r="M75" s="1"/>
  <c r="L75"/>
  <c r="N75"/>
  <c r="K76"/>
  <c r="M76" s="1"/>
  <c r="L76"/>
  <c r="N76"/>
  <c r="K77"/>
  <c r="M77" s="1"/>
  <c r="L77"/>
  <c r="N77"/>
  <c r="K78"/>
  <c r="M78" s="1"/>
  <c r="L78"/>
  <c r="N78"/>
  <c r="K79"/>
  <c r="M79" s="1"/>
  <c r="L79"/>
  <c r="N79"/>
  <c r="K80"/>
  <c r="M80" s="1"/>
  <c r="L80"/>
  <c r="N80"/>
  <c r="K81"/>
  <c r="M81" s="1"/>
  <c r="L81"/>
  <c r="N81"/>
  <c r="K82"/>
  <c r="M82" s="1"/>
  <c r="L82"/>
  <c r="N82"/>
  <c r="K83"/>
  <c r="M83" s="1"/>
  <c r="L83"/>
  <c r="N83"/>
  <c r="K84"/>
  <c r="M84" s="1"/>
  <c r="L84"/>
  <c r="N84"/>
  <c r="K85"/>
  <c r="M85" s="1"/>
  <c r="L85"/>
  <c r="N85"/>
  <c r="K86"/>
  <c r="M86" s="1"/>
  <c r="L86"/>
  <c r="N86"/>
  <c r="K87"/>
  <c r="M87" s="1"/>
  <c r="L87"/>
  <c r="N87"/>
  <c r="K88"/>
  <c r="M88" s="1"/>
  <c r="L88"/>
  <c r="N88"/>
  <c r="K89"/>
  <c r="M89" s="1"/>
  <c r="L89"/>
  <c r="N89"/>
  <c r="K90"/>
  <c r="M90" s="1"/>
  <c r="L90"/>
  <c r="N90"/>
  <c r="K91"/>
  <c r="M91" s="1"/>
  <c r="L91"/>
  <c r="N91"/>
  <c r="K92"/>
  <c r="M92" s="1"/>
  <c r="L92"/>
  <c r="N92"/>
  <c r="K93"/>
  <c r="M93" s="1"/>
  <c r="L93"/>
  <c r="N93"/>
  <c r="K94"/>
  <c r="M94" s="1"/>
  <c r="L94"/>
  <c r="N94"/>
  <c r="K95"/>
  <c r="M95" s="1"/>
  <c r="L95"/>
  <c r="N95"/>
  <c r="K96"/>
  <c r="M96" s="1"/>
  <c r="L96"/>
  <c r="N96"/>
  <c r="K97"/>
  <c r="M97" s="1"/>
  <c r="L97"/>
  <c r="N97"/>
  <c r="K98"/>
  <c r="M98" s="1"/>
  <c r="L98"/>
  <c r="N98"/>
  <c r="K99"/>
  <c r="M99" s="1"/>
  <c r="L99"/>
  <c r="N99"/>
  <c r="K100"/>
  <c r="M100" s="1"/>
  <c r="L100"/>
  <c r="N100"/>
  <c r="K101"/>
  <c r="M101" s="1"/>
  <c r="L101"/>
  <c r="N101"/>
  <c r="K102"/>
  <c r="M102" s="1"/>
  <c r="L102"/>
  <c r="N102"/>
  <c r="K103"/>
  <c r="M103" s="1"/>
  <c r="L103"/>
  <c r="N103"/>
  <c r="K104"/>
  <c r="M104" s="1"/>
  <c r="L104"/>
  <c r="N104"/>
  <c r="K105"/>
  <c r="M105" s="1"/>
  <c r="L105"/>
  <c r="N105"/>
  <c r="K106"/>
  <c r="M106" s="1"/>
  <c r="L106"/>
  <c r="N106"/>
  <c r="K107"/>
  <c r="M107" s="1"/>
  <c r="L107"/>
  <c r="N107"/>
  <c r="K108"/>
  <c r="M108" s="1"/>
  <c r="L108"/>
  <c r="N108"/>
  <c r="K109"/>
  <c r="M109" s="1"/>
  <c r="L109"/>
  <c r="N109"/>
  <c r="K110"/>
  <c r="M110" s="1"/>
  <c r="L110"/>
  <c r="N110"/>
  <c r="K111"/>
  <c r="M111" s="1"/>
  <c r="L111"/>
  <c r="N111"/>
  <c r="K112"/>
  <c r="M112" s="1"/>
  <c r="L112"/>
  <c r="N112"/>
  <c r="K113"/>
  <c r="M113" s="1"/>
  <c r="L113"/>
  <c r="N113"/>
  <c r="K114"/>
  <c r="M114" s="1"/>
  <c r="L114"/>
  <c r="N114"/>
  <c r="K115"/>
  <c r="M115" s="1"/>
  <c r="L115"/>
  <c r="N115"/>
  <c r="K116"/>
  <c r="M116" s="1"/>
  <c r="L116"/>
  <c r="N116"/>
  <c r="K117"/>
  <c r="M117" s="1"/>
  <c r="L117"/>
  <c r="N117"/>
  <c r="K118"/>
  <c r="M118" s="1"/>
  <c r="L118"/>
  <c r="N118"/>
  <c r="K119"/>
  <c r="M119" s="1"/>
  <c r="L119"/>
  <c r="N119"/>
  <c r="K120"/>
  <c r="M120" s="1"/>
  <c r="L120"/>
  <c r="N120"/>
  <c r="K121"/>
  <c r="M121" s="1"/>
  <c r="L121"/>
  <c r="N121"/>
  <c r="K122"/>
  <c r="M122" s="1"/>
  <c r="L122"/>
  <c r="N122"/>
  <c r="K123"/>
  <c r="M123" s="1"/>
  <c r="L123"/>
  <c r="N123"/>
  <c r="K124"/>
  <c r="M124" s="1"/>
  <c r="L124"/>
  <c r="N124"/>
  <c r="K125"/>
  <c r="M125" s="1"/>
  <c r="L125"/>
  <c r="N125"/>
  <c r="K126"/>
  <c r="M126" s="1"/>
  <c r="L126"/>
  <c r="N126"/>
  <c r="K127"/>
  <c r="M127" s="1"/>
  <c r="L127"/>
  <c r="N127"/>
  <c r="K128"/>
  <c r="M128" s="1"/>
  <c r="L128"/>
  <c r="N128"/>
  <c r="K129"/>
  <c r="M129" s="1"/>
  <c r="L129"/>
  <c r="N129"/>
  <c r="K130"/>
  <c r="M130" s="1"/>
  <c r="L130"/>
  <c r="N130"/>
  <c r="K131"/>
  <c r="M131" s="1"/>
  <c r="L131"/>
  <c r="N131"/>
  <c r="K132"/>
  <c r="M132" s="1"/>
  <c r="L132"/>
  <c r="N132"/>
  <c r="K133"/>
  <c r="M133" s="1"/>
  <c r="L133"/>
  <c r="N133"/>
  <c r="K134"/>
  <c r="M134" s="1"/>
  <c r="L134"/>
  <c r="N134"/>
  <c r="K135"/>
  <c r="M135" s="1"/>
  <c r="L135"/>
  <c r="N135"/>
  <c r="K136"/>
  <c r="M136" s="1"/>
  <c r="L136"/>
  <c r="N136"/>
  <c r="K137"/>
  <c r="M137" s="1"/>
  <c r="L137"/>
  <c r="N137"/>
  <c r="K138"/>
  <c r="M138" s="1"/>
  <c r="L138"/>
  <c r="N138"/>
  <c r="K139"/>
  <c r="M139" s="1"/>
  <c r="L139"/>
  <c r="N139"/>
  <c r="K140"/>
  <c r="M140" s="1"/>
  <c r="L140"/>
  <c r="N140"/>
  <c r="K141"/>
  <c r="M141" s="1"/>
  <c r="L141"/>
  <c r="N141"/>
  <c r="K142"/>
  <c r="M142" s="1"/>
  <c r="L142"/>
  <c r="N142"/>
  <c r="K143"/>
  <c r="M143" s="1"/>
  <c r="L143"/>
  <c r="N143"/>
  <c r="K144"/>
  <c r="M144" s="1"/>
  <c r="L144"/>
  <c r="N144"/>
  <c r="K145"/>
  <c r="M145" s="1"/>
  <c r="L145"/>
  <c r="N145"/>
  <c r="K146"/>
  <c r="M146" s="1"/>
  <c r="L146"/>
  <c r="N146"/>
  <c r="K147"/>
  <c r="M147" s="1"/>
  <c r="L147"/>
  <c r="N147"/>
  <c r="K148"/>
  <c r="M148" s="1"/>
  <c r="L148"/>
  <c r="N148"/>
  <c r="K149"/>
  <c r="M149" s="1"/>
  <c r="L149"/>
  <c r="N149"/>
  <c r="K150"/>
  <c r="M150" s="1"/>
  <c r="L150"/>
  <c r="N150"/>
  <c r="K151"/>
  <c r="M151" s="1"/>
  <c r="L151"/>
  <c r="N151"/>
  <c r="K152"/>
  <c r="M152" s="1"/>
  <c r="L152"/>
  <c r="N152"/>
  <c r="K153"/>
  <c r="M153" s="1"/>
  <c r="L153"/>
  <c r="N153"/>
  <c r="K154"/>
  <c r="M154" s="1"/>
  <c r="L154"/>
  <c r="N154"/>
  <c r="K155"/>
  <c r="M155" s="1"/>
  <c r="L155"/>
  <c r="N155"/>
  <c r="K156"/>
  <c r="M156" s="1"/>
  <c r="L156"/>
  <c r="N156"/>
  <c r="K157"/>
  <c r="M157" s="1"/>
  <c r="L157"/>
  <c r="N157"/>
  <c r="K158"/>
  <c r="M158" s="1"/>
  <c r="L158"/>
  <c r="N158"/>
  <c r="K159"/>
  <c r="M159" s="1"/>
  <c r="L159"/>
  <c r="N159"/>
  <c r="K160"/>
  <c r="M160" s="1"/>
  <c r="L160"/>
  <c r="N160"/>
  <c r="K161"/>
  <c r="M161" s="1"/>
  <c r="L161"/>
  <c r="N161"/>
  <c r="K162"/>
  <c r="M162" s="1"/>
  <c r="L162"/>
  <c r="N162"/>
  <c r="K163"/>
  <c r="M163" s="1"/>
  <c r="L163"/>
  <c r="N163"/>
  <c r="K164"/>
  <c r="M164" s="1"/>
  <c r="L164"/>
  <c r="N164"/>
  <c r="K165"/>
  <c r="M165" s="1"/>
  <c r="L165"/>
  <c r="N165"/>
  <c r="K166"/>
  <c r="M166" s="1"/>
  <c r="L166"/>
  <c r="N166"/>
  <c r="K167"/>
  <c r="M167" s="1"/>
  <c r="L167"/>
  <c r="N167"/>
  <c r="K168"/>
  <c r="M168" s="1"/>
  <c r="L168"/>
  <c r="N168"/>
  <c r="K169"/>
  <c r="M169" s="1"/>
  <c r="L169"/>
  <c r="N169"/>
  <c r="K170"/>
  <c r="M170" s="1"/>
  <c r="L170"/>
  <c r="N170"/>
  <c r="K171"/>
  <c r="M171" s="1"/>
  <c r="L171"/>
  <c r="N171"/>
  <c r="K172"/>
  <c r="M172" s="1"/>
  <c r="L172"/>
  <c r="N172"/>
  <c r="K173"/>
  <c r="M173" s="1"/>
  <c r="L173"/>
  <c r="N173"/>
  <c r="K174"/>
  <c r="M174" s="1"/>
  <c r="L174"/>
  <c r="N174"/>
  <c r="K175"/>
  <c r="M175" s="1"/>
  <c r="L175"/>
  <c r="N175"/>
  <c r="K176"/>
  <c r="M176" s="1"/>
  <c r="L176"/>
  <c r="N176"/>
  <c r="K177"/>
  <c r="M177" s="1"/>
  <c r="L177"/>
  <c r="N177"/>
  <c r="K178"/>
  <c r="M178" s="1"/>
  <c r="L178"/>
  <c r="N178"/>
  <c r="K179"/>
  <c r="M179" s="1"/>
  <c r="L179"/>
  <c r="N179"/>
  <c r="K180"/>
  <c r="M180" s="1"/>
  <c r="L180"/>
  <c r="N180"/>
  <c r="K181"/>
  <c r="M181" s="1"/>
  <c r="L181"/>
  <c r="N181"/>
  <c r="K182"/>
  <c r="M182" s="1"/>
  <c r="L182"/>
  <c r="N182"/>
  <c r="K183"/>
  <c r="M183" s="1"/>
  <c r="L183"/>
  <c r="N183"/>
  <c r="K184"/>
  <c r="M184" s="1"/>
  <c r="L184"/>
  <c r="N184"/>
  <c r="K185"/>
  <c r="M185" s="1"/>
  <c r="L185"/>
  <c r="N185"/>
  <c r="K186"/>
  <c r="M186" s="1"/>
  <c r="L186"/>
  <c r="N186"/>
  <c r="K187"/>
  <c r="M187" s="1"/>
  <c r="L187"/>
  <c r="N187"/>
  <c r="K188"/>
  <c r="M188" s="1"/>
  <c r="L188"/>
  <c r="N188"/>
  <c r="K189"/>
  <c r="M189" s="1"/>
  <c r="L189"/>
  <c r="N189"/>
  <c r="K190"/>
  <c r="M190" s="1"/>
  <c r="L190"/>
  <c r="N190"/>
  <c r="K191"/>
  <c r="M191" s="1"/>
  <c r="L191"/>
  <c r="N191"/>
  <c r="K192"/>
  <c r="M192" s="1"/>
  <c r="L192"/>
  <c r="N192"/>
  <c r="K193"/>
  <c r="M193" s="1"/>
  <c r="L193"/>
  <c r="N193"/>
  <c r="K194"/>
  <c r="M194" s="1"/>
  <c r="L194"/>
  <c r="N194"/>
  <c r="K195"/>
  <c r="M195" s="1"/>
  <c r="L195"/>
  <c r="N195"/>
  <c r="K196"/>
  <c r="M196" s="1"/>
  <c r="L196"/>
  <c r="N196"/>
  <c r="K197"/>
  <c r="M197" s="1"/>
  <c r="L197"/>
  <c r="N197"/>
  <c r="K198"/>
  <c r="M198" s="1"/>
  <c r="L198"/>
  <c r="N198"/>
  <c r="K199"/>
  <c r="M199" s="1"/>
  <c r="L199"/>
  <c r="N199"/>
  <c r="K200"/>
  <c r="M200" s="1"/>
  <c r="L200"/>
  <c r="N200"/>
  <c r="K201"/>
  <c r="M201" s="1"/>
  <c r="L201"/>
  <c r="N201"/>
  <c r="K202"/>
  <c r="M202" s="1"/>
  <c r="L202"/>
  <c r="N202"/>
  <c r="K203"/>
  <c r="M203" s="1"/>
  <c r="L203"/>
  <c r="N203"/>
  <c r="K204"/>
  <c r="M204" s="1"/>
  <c r="L204"/>
  <c r="N204"/>
  <c r="K205"/>
  <c r="M205" s="1"/>
  <c r="L205"/>
  <c r="N205"/>
  <c r="K206"/>
  <c r="M206" s="1"/>
  <c r="L206"/>
  <c r="N206"/>
  <c r="K207"/>
  <c r="M207" s="1"/>
  <c r="L207"/>
  <c r="N207"/>
  <c r="K208"/>
  <c r="M208" s="1"/>
  <c r="L208"/>
  <c r="N208"/>
  <c r="K209"/>
  <c r="M209" s="1"/>
  <c r="L209"/>
  <c r="N209"/>
  <c r="K210"/>
  <c r="M210" s="1"/>
  <c r="L210"/>
  <c r="N210"/>
  <c r="K211"/>
  <c r="M211" s="1"/>
  <c r="L211"/>
  <c r="N211"/>
  <c r="K212"/>
  <c r="M212" s="1"/>
  <c r="L212"/>
  <c r="N212"/>
  <c r="K213"/>
  <c r="M213" s="1"/>
  <c r="L213"/>
  <c r="N213"/>
  <c r="K214"/>
  <c r="M214" s="1"/>
  <c r="L214"/>
  <c r="N214"/>
  <c r="K215"/>
  <c r="M215" s="1"/>
  <c r="L215"/>
  <c r="N215"/>
  <c r="K216"/>
  <c r="M216" s="1"/>
  <c r="L216"/>
  <c r="N216"/>
  <c r="K217"/>
  <c r="M217" s="1"/>
  <c r="L217"/>
  <c r="N217"/>
  <c r="K218"/>
  <c r="M218" s="1"/>
  <c r="L218"/>
  <c r="N218"/>
  <c r="K219"/>
  <c r="M219" s="1"/>
  <c r="L219"/>
  <c r="N219"/>
  <c r="K220"/>
  <c r="M220" s="1"/>
  <c r="L220"/>
  <c r="N220"/>
  <c r="K221"/>
  <c r="M221" s="1"/>
  <c r="L221"/>
  <c r="N221"/>
  <c r="K222"/>
  <c r="M222" s="1"/>
  <c r="L222"/>
  <c r="N222"/>
  <c r="K223"/>
  <c r="M223" s="1"/>
  <c r="L223"/>
  <c r="N223"/>
  <c r="K224"/>
  <c r="M224" s="1"/>
  <c r="L224"/>
  <c r="N224"/>
  <c r="K225"/>
  <c r="M225" s="1"/>
  <c r="L225"/>
  <c r="N225"/>
  <c r="K226"/>
  <c r="M226" s="1"/>
  <c r="L226"/>
  <c r="N226"/>
  <c r="K227"/>
  <c r="M227" s="1"/>
  <c r="L227"/>
  <c r="N227"/>
  <c r="K228"/>
  <c r="M228" s="1"/>
  <c r="L228"/>
  <c r="N228"/>
  <c r="K229"/>
  <c r="M229" s="1"/>
  <c r="L229"/>
  <c r="N229"/>
  <c r="K230"/>
  <c r="M230" s="1"/>
  <c r="L230"/>
  <c r="N230"/>
  <c r="K231"/>
  <c r="M231" s="1"/>
  <c r="L231"/>
  <c r="N231"/>
  <c r="K232"/>
  <c r="M232" s="1"/>
  <c r="L232"/>
  <c r="N232"/>
  <c r="K233"/>
  <c r="M233" s="1"/>
  <c r="L233"/>
  <c r="N233"/>
  <c r="K234"/>
  <c r="M234" s="1"/>
  <c r="L234"/>
  <c r="N234"/>
  <c r="K235"/>
  <c r="M235" s="1"/>
  <c r="L235"/>
  <c r="N235"/>
  <c r="K236"/>
  <c r="M236" s="1"/>
  <c r="L236"/>
  <c r="N236"/>
  <c r="K237"/>
  <c r="M237" s="1"/>
  <c r="L237"/>
  <c r="N237"/>
  <c r="K238"/>
  <c r="M238" s="1"/>
  <c r="L238"/>
  <c r="N238"/>
  <c r="K239"/>
  <c r="M239" s="1"/>
  <c r="L239"/>
  <c r="N239"/>
  <c r="K240"/>
  <c r="M240" s="1"/>
  <c r="L240"/>
  <c r="N240"/>
  <c r="K241"/>
  <c r="M241" s="1"/>
  <c r="L241"/>
  <c r="N241"/>
  <c r="K242"/>
  <c r="M242" s="1"/>
  <c r="L242"/>
  <c r="N242"/>
  <c r="K243"/>
  <c r="M243" s="1"/>
  <c r="L243"/>
  <c r="N243"/>
  <c r="K244"/>
  <c r="M244" s="1"/>
  <c r="L244"/>
  <c r="N244"/>
  <c r="K245"/>
  <c r="M245" s="1"/>
  <c r="L245"/>
  <c r="N245"/>
  <c r="K246"/>
  <c r="M246" s="1"/>
  <c r="L246"/>
  <c r="N246"/>
  <c r="K247"/>
  <c r="M247" s="1"/>
  <c r="L247"/>
  <c r="N247"/>
  <c r="K248"/>
  <c r="M248" s="1"/>
  <c r="L248"/>
  <c r="N248"/>
  <c r="K249"/>
  <c r="M249" s="1"/>
  <c r="L249"/>
  <c r="N249"/>
  <c r="K250"/>
  <c r="M250" s="1"/>
  <c r="L250"/>
  <c r="N250"/>
  <c r="K251"/>
  <c r="M251" s="1"/>
  <c r="L251"/>
  <c r="N251"/>
  <c r="K252"/>
  <c r="M252" s="1"/>
  <c r="L252"/>
  <c r="N252"/>
  <c r="K253"/>
  <c r="M253" s="1"/>
  <c r="L253"/>
  <c r="N253"/>
  <c r="K254"/>
  <c r="M254" s="1"/>
  <c r="L254"/>
  <c r="N254"/>
  <c r="K255"/>
  <c r="M255" s="1"/>
  <c r="L255"/>
  <c r="N255"/>
  <c r="K256"/>
  <c r="M256" s="1"/>
  <c r="L256"/>
  <c r="N256"/>
  <c r="K257"/>
  <c r="M257" s="1"/>
  <c r="L257"/>
  <c r="N257"/>
  <c r="K258"/>
  <c r="M258" s="1"/>
  <c r="L258"/>
  <c r="N258"/>
  <c r="K259"/>
  <c r="M259" s="1"/>
  <c r="L259"/>
  <c r="N259"/>
  <c r="K260"/>
  <c r="M260" s="1"/>
  <c r="L260"/>
  <c r="N260"/>
  <c r="N11"/>
  <c r="L11"/>
  <c r="K11"/>
  <c r="M11" s="1"/>
  <c r="C2" i="36"/>
  <c r="P6"/>
  <c r="P53"/>
  <c r="I52"/>
  <c r="H52"/>
  <c r="D17"/>
  <c r="O5"/>
  <c r="M5"/>
  <c r="K5"/>
  <c r="I5"/>
  <c r="G5"/>
  <c r="E5"/>
  <c r="D5"/>
  <c r="P1"/>
  <c r="B20" i="4"/>
  <c r="O12" i="12"/>
  <c r="O13"/>
  <c r="O14"/>
  <c r="O15"/>
  <c r="O16"/>
  <c r="J16" s="1"/>
  <c r="O17"/>
  <c r="O18"/>
  <c r="J18" s="1"/>
  <c r="O19"/>
  <c r="O20"/>
  <c r="J20" s="1"/>
  <c r="O21"/>
  <c r="O22"/>
  <c r="J22" s="1"/>
  <c r="O23"/>
  <c r="O24"/>
  <c r="J24" s="1"/>
  <c r="O25"/>
  <c r="O26"/>
  <c r="J26" s="1"/>
  <c r="O27"/>
  <c r="O28"/>
  <c r="J28" s="1"/>
  <c r="O29"/>
  <c r="O30"/>
  <c r="J30" s="1"/>
  <c r="O31"/>
  <c r="I31" s="1"/>
  <c r="O32"/>
  <c r="J32" s="1"/>
  <c r="O33"/>
  <c r="O34"/>
  <c r="J34" s="1"/>
  <c r="O35"/>
  <c r="O36"/>
  <c r="J36" s="1"/>
  <c r="O37"/>
  <c r="O38"/>
  <c r="J38" s="1"/>
  <c r="O39"/>
  <c r="O40"/>
  <c r="J40" s="1"/>
  <c r="O41"/>
  <c r="O42"/>
  <c r="J42" s="1"/>
  <c r="O43"/>
  <c r="I43" s="1"/>
  <c r="O44"/>
  <c r="J44" s="1"/>
  <c r="O45"/>
  <c r="O46"/>
  <c r="J46" s="1"/>
  <c r="O47"/>
  <c r="I47" s="1"/>
  <c r="O48"/>
  <c r="J48" s="1"/>
  <c r="O49"/>
  <c r="O50"/>
  <c r="J50" s="1"/>
  <c r="O51"/>
  <c r="O52"/>
  <c r="J52" s="1"/>
  <c r="O53"/>
  <c r="O54"/>
  <c r="J54" s="1"/>
  <c r="O55"/>
  <c r="O56"/>
  <c r="J56" s="1"/>
  <c r="O57"/>
  <c r="O58"/>
  <c r="J58" s="1"/>
  <c r="O59"/>
  <c r="I59" s="1"/>
  <c r="O60"/>
  <c r="J60" s="1"/>
  <c r="O61"/>
  <c r="O62"/>
  <c r="J62" s="1"/>
  <c r="O63"/>
  <c r="I63" s="1"/>
  <c r="O64"/>
  <c r="J64" s="1"/>
  <c r="O65"/>
  <c r="O66"/>
  <c r="J66" s="1"/>
  <c r="O67"/>
  <c r="O68"/>
  <c r="J68" s="1"/>
  <c r="O69"/>
  <c r="O70"/>
  <c r="J70" s="1"/>
  <c r="O71"/>
  <c r="O72"/>
  <c r="J72" s="1"/>
  <c r="O73"/>
  <c r="O74"/>
  <c r="J74" s="1"/>
  <c r="O75"/>
  <c r="I75" s="1"/>
  <c r="O76"/>
  <c r="J76" s="1"/>
  <c r="O77"/>
  <c r="O78"/>
  <c r="J78" s="1"/>
  <c r="O79"/>
  <c r="I79" s="1"/>
  <c r="O80"/>
  <c r="O81"/>
  <c r="N81" s="1"/>
  <c r="O82"/>
  <c r="O83"/>
  <c r="O84"/>
  <c r="I84" s="1"/>
  <c r="O85"/>
  <c r="O86"/>
  <c r="O87"/>
  <c r="O88"/>
  <c r="I88" s="1"/>
  <c r="O89"/>
  <c r="N89" s="1"/>
  <c r="O90"/>
  <c r="O91"/>
  <c r="O92"/>
  <c r="I92" s="1"/>
  <c r="O93"/>
  <c r="O94"/>
  <c r="O95"/>
  <c r="I95" s="1"/>
  <c r="O96"/>
  <c r="O97"/>
  <c r="N97" s="1"/>
  <c r="O98"/>
  <c r="J98" s="1"/>
  <c r="O99"/>
  <c r="I99" s="1"/>
  <c r="O100"/>
  <c r="J100" s="1"/>
  <c r="O101"/>
  <c r="O102"/>
  <c r="J102" s="1"/>
  <c r="O103"/>
  <c r="I103" s="1"/>
  <c r="O104"/>
  <c r="J104" s="1"/>
  <c r="O105"/>
  <c r="O106"/>
  <c r="J106" s="1"/>
  <c r="O107"/>
  <c r="I107" s="1"/>
  <c r="O108"/>
  <c r="J108" s="1"/>
  <c r="O109"/>
  <c r="O110"/>
  <c r="J110" s="1"/>
  <c r="O111"/>
  <c r="I111" s="1"/>
  <c r="O112"/>
  <c r="J112" s="1"/>
  <c r="O113"/>
  <c r="O114"/>
  <c r="J114" s="1"/>
  <c r="O115"/>
  <c r="I115" s="1"/>
  <c r="O116"/>
  <c r="J116" s="1"/>
  <c r="O117"/>
  <c r="O118"/>
  <c r="J118" s="1"/>
  <c r="O119"/>
  <c r="I119" s="1"/>
  <c r="O120"/>
  <c r="J120" s="1"/>
  <c r="O121"/>
  <c r="O122"/>
  <c r="J122" s="1"/>
  <c r="O123"/>
  <c r="I123" s="1"/>
  <c r="O124"/>
  <c r="J124" s="1"/>
  <c r="O125"/>
  <c r="O126"/>
  <c r="J126" s="1"/>
  <c r="O127"/>
  <c r="I127" s="1"/>
  <c r="O128"/>
  <c r="J128" s="1"/>
  <c r="O129"/>
  <c r="O130"/>
  <c r="J130" s="1"/>
  <c r="O131"/>
  <c r="I131" s="1"/>
  <c r="O132"/>
  <c r="J132" s="1"/>
  <c r="O133"/>
  <c r="O134"/>
  <c r="J134" s="1"/>
  <c r="O135"/>
  <c r="I135" s="1"/>
  <c r="O136"/>
  <c r="J136" s="1"/>
  <c r="O137"/>
  <c r="O138"/>
  <c r="J138" s="1"/>
  <c r="O139"/>
  <c r="I139" s="1"/>
  <c r="O140"/>
  <c r="J140" s="1"/>
  <c r="O141"/>
  <c r="I141" s="1"/>
  <c r="O142"/>
  <c r="J142" s="1"/>
  <c r="O143"/>
  <c r="I143" s="1"/>
  <c r="O144"/>
  <c r="J144" s="1"/>
  <c r="O145"/>
  <c r="N145" s="1"/>
  <c r="O146"/>
  <c r="J146" s="1"/>
  <c r="O147"/>
  <c r="I147" s="1"/>
  <c r="O148"/>
  <c r="J148" s="1"/>
  <c r="O149"/>
  <c r="I149" s="1"/>
  <c r="O150"/>
  <c r="J150" s="1"/>
  <c r="O151"/>
  <c r="I151" s="1"/>
  <c r="O152"/>
  <c r="J152" s="1"/>
  <c r="O153"/>
  <c r="I153" s="1"/>
  <c r="O154"/>
  <c r="J154" s="1"/>
  <c r="O155"/>
  <c r="I155" s="1"/>
  <c r="O156"/>
  <c r="J156" s="1"/>
  <c r="O157"/>
  <c r="I157" s="1"/>
  <c r="O158"/>
  <c r="J158" s="1"/>
  <c r="O159"/>
  <c r="I159" s="1"/>
  <c r="O160"/>
  <c r="J160" s="1"/>
  <c r="O161"/>
  <c r="I161" s="1"/>
  <c r="O162"/>
  <c r="J162" s="1"/>
  <c r="O163"/>
  <c r="I163" s="1"/>
  <c r="O164"/>
  <c r="J164" s="1"/>
  <c r="O165"/>
  <c r="I165" s="1"/>
  <c r="O166"/>
  <c r="J166" s="1"/>
  <c r="O167"/>
  <c r="I167" s="1"/>
  <c r="O168"/>
  <c r="J168" s="1"/>
  <c r="O169"/>
  <c r="I169" s="1"/>
  <c r="O170"/>
  <c r="J170" s="1"/>
  <c r="O171"/>
  <c r="I171" s="1"/>
  <c r="O172"/>
  <c r="J172" s="1"/>
  <c r="O173"/>
  <c r="N173" s="1"/>
  <c r="O174"/>
  <c r="J174" s="1"/>
  <c r="O175"/>
  <c r="I175" s="1"/>
  <c r="O176"/>
  <c r="J176" s="1"/>
  <c r="O177"/>
  <c r="N177" s="1"/>
  <c r="O178"/>
  <c r="J178" s="1"/>
  <c r="O179"/>
  <c r="I179" s="1"/>
  <c r="O180"/>
  <c r="J180" s="1"/>
  <c r="O181"/>
  <c r="I181" s="1"/>
  <c r="O182"/>
  <c r="J182" s="1"/>
  <c r="O183"/>
  <c r="I183" s="1"/>
  <c r="O184"/>
  <c r="J184" s="1"/>
  <c r="O185"/>
  <c r="I185" s="1"/>
  <c r="O186"/>
  <c r="J186" s="1"/>
  <c r="O187"/>
  <c r="I187" s="1"/>
  <c r="O188"/>
  <c r="J188" s="1"/>
  <c r="O189"/>
  <c r="I189" s="1"/>
  <c r="O190"/>
  <c r="J190" s="1"/>
  <c r="O191"/>
  <c r="I191" s="1"/>
  <c r="O192"/>
  <c r="J192" s="1"/>
  <c r="O193"/>
  <c r="N193" s="1"/>
  <c r="O194"/>
  <c r="J194" s="1"/>
  <c r="O195"/>
  <c r="I195" s="1"/>
  <c r="O196"/>
  <c r="J196" s="1"/>
  <c r="O197"/>
  <c r="N197" s="1"/>
  <c r="O198"/>
  <c r="J198" s="1"/>
  <c r="O199"/>
  <c r="I199" s="1"/>
  <c r="O200"/>
  <c r="J200" s="1"/>
  <c r="O201"/>
  <c r="I201" s="1"/>
  <c r="O202"/>
  <c r="J202" s="1"/>
  <c r="O203"/>
  <c r="I203" s="1"/>
  <c r="O204"/>
  <c r="J204" s="1"/>
  <c r="O205"/>
  <c r="J205" s="1"/>
  <c r="O206"/>
  <c r="J206" s="1"/>
  <c r="O207"/>
  <c r="I207" s="1"/>
  <c r="O208"/>
  <c r="J208" s="1"/>
  <c r="O209"/>
  <c r="N209" s="1"/>
  <c r="O210"/>
  <c r="J210" s="1"/>
  <c r="O211"/>
  <c r="I211" s="1"/>
  <c r="O212"/>
  <c r="J212" s="1"/>
  <c r="O213"/>
  <c r="I213" s="1"/>
  <c r="O214"/>
  <c r="J214" s="1"/>
  <c r="O215"/>
  <c r="I215" s="1"/>
  <c r="O216"/>
  <c r="J216" s="1"/>
  <c r="O217"/>
  <c r="I217" s="1"/>
  <c r="O218"/>
  <c r="J218" s="1"/>
  <c r="O219"/>
  <c r="I219" s="1"/>
  <c r="O220"/>
  <c r="J220" s="1"/>
  <c r="O221"/>
  <c r="J221" s="1"/>
  <c r="O222"/>
  <c r="J222" s="1"/>
  <c r="O223"/>
  <c r="I223" s="1"/>
  <c r="O224"/>
  <c r="J224" s="1"/>
  <c r="O225"/>
  <c r="N225" s="1"/>
  <c r="O226"/>
  <c r="J226" s="1"/>
  <c r="O227"/>
  <c r="I227" s="1"/>
  <c r="O228"/>
  <c r="J228" s="1"/>
  <c r="O229"/>
  <c r="I229" s="1"/>
  <c r="O230"/>
  <c r="J230" s="1"/>
  <c r="O231"/>
  <c r="I231" s="1"/>
  <c r="O232"/>
  <c r="J232" s="1"/>
  <c r="O233"/>
  <c r="I233" s="1"/>
  <c r="O234"/>
  <c r="J234" s="1"/>
  <c r="O235"/>
  <c r="I235" s="1"/>
  <c r="O236"/>
  <c r="J236" s="1"/>
  <c r="O237"/>
  <c r="J237" s="1"/>
  <c r="O238"/>
  <c r="J238" s="1"/>
  <c r="O239"/>
  <c r="I239" s="1"/>
  <c r="O240"/>
  <c r="J240" s="1"/>
  <c r="O241"/>
  <c r="N241" s="1"/>
  <c r="O242"/>
  <c r="J242" s="1"/>
  <c r="O243"/>
  <c r="I243" s="1"/>
  <c r="O244"/>
  <c r="J244" s="1"/>
  <c r="O245"/>
  <c r="I245" s="1"/>
  <c r="O246"/>
  <c r="J246" s="1"/>
  <c r="O247"/>
  <c r="I247" s="1"/>
  <c r="O248"/>
  <c r="J248" s="1"/>
  <c r="O249"/>
  <c r="I249" s="1"/>
  <c r="O250"/>
  <c r="J250" s="1"/>
  <c r="O251"/>
  <c r="I251" s="1"/>
  <c r="O252"/>
  <c r="J252" s="1"/>
  <c r="O253"/>
  <c r="J253" s="1"/>
  <c r="O254"/>
  <c r="J254" s="1"/>
  <c r="O255"/>
  <c r="I255" s="1"/>
  <c r="O256"/>
  <c r="J256" s="1"/>
  <c r="O257"/>
  <c r="N257" s="1"/>
  <c r="O258"/>
  <c r="J258" s="1"/>
  <c r="O259"/>
  <c r="I259" s="1"/>
  <c r="O260"/>
  <c r="J260" s="1"/>
  <c r="N113"/>
  <c r="N153"/>
  <c r="N137"/>
  <c r="N121"/>
  <c r="N105"/>
  <c r="N149"/>
  <c r="N141"/>
  <c r="N133"/>
  <c r="N117"/>
  <c r="N109"/>
  <c r="N101"/>
  <c r="N19"/>
  <c r="N253"/>
  <c r="N213"/>
  <c r="N201"/>
  <c r="N181"/>
  <c r="N169"/>
  <c r="J95"/>
  <c r="J87"/>
  <c r="J83"/>
  <c r="J79"/>
  <c r="J75"/>
  <c r="J71"/>
  <c r="J67"/>
  <c r="J63"/>
  <c r="J59"/>
  <c r="J55"/>
  <c r="J51"/>
  <c r="J47"/>
  <c r="J43"/>
  <c r="J39"/>
  <c r="N13"/>
  <c r="J241"/>
  <c r="J217"/>
  <c r="J209"/>
  <c r="J201"/>
  <c r="J185"/>
  <c r="J177"/>
  <c r="J173"/>
  <c r="J169"/>
  <c r="J165"/>
  <c r="J161"/>
  <c r="J153"/>
  <c r="J149"/>
  <c r="J145"/>
  <c r="J141"/>
  <c r="J137"/>
  <c r="J133"/>
  <c r="J129"/>
  <c r="J121"/>
  <c r="J117"/>
  <c r="J113"/>
  <c r="J109"/>
  <c r="J105"/>
  <c r="J101"/>
  <c r="J97"/>
  <c r="J93"/>
  <c r="N91"/>
  <c r="J89"/>
  <c r="N87"/>
  <c r="J85"/>
  <c r="N83"/>
  <c r="J81"/>
  <c r="N79"/>
  <c r="N75"/>
  <c r="N71"/>
  <c r="N67"/>
  <c r="N63"/>
  <c r="N59"/>
  <c r="N55"/>
  <c r="N51"/>
  <c r="N47"/>
  <c r="N43"/>
  <c r="N39"/>
  <c r="L259"/>
  <c r="L255"/>
  <c r="L243"/>
  <c r="L239"/>
  <c r="L235"/>
  <c r="L227"/>
  <c r="L223"/>
  <c r="L219"/>
  <c r="L215"/>
  <c r="L211"/>
  <c r="L203"/>
  <c r="L199"/>
  <c r="L195"/>
  <c r="L191"/>
  <c r="L187"/>
  <c r="L183"/>
  <c r="L179"/>
  <c r="L171"/>
  <c r="L167"/>
  <c r="L163"/>
  <c r="L159"/>
  <c r="L155"/>
  <c r="L151"/>
  <c r="L147"/>
  <c r="L139"/>
  <c r="L135"/>
  <c r="L131"/>
  <c r="L127"/>
  <c r="L123"/>
  <c r="L119"/>
  <c r="L115"/>
  <c r="L111"/>
  <c r="L107"/>
  <c r="L103"/>
  <c r="L99"/>
  <c r="L77"/>
  <c r="L73"/>
  <c r="L69"/>
  <c r="L65"/>
  <c r="L61"/>
  <c r="L57"/>
  <c r="L53"/>
  <c r="L49"/>
  <c r="L45"/>
  <c r="L41"/>
  <c r="L37"/>
  <c r="N259"/>
  <c r="J259"/>
  <c r="L257"/>
  <c r="N255"/>
  <c r="J255"/>
  <c r="L253"/>
  <c r="N251"/>
  <c r="J251"/>
  <c r="L249"/>
  <c r="N247"/>
  <c r="J247"/>
  <c r="L245"/>
  <c r="N243"/>
  <c r="J243"/>
  <c r="L241"/>
  <c r="N239"/>
  <c r="J239"/>
  <c r="L237"/>
  <c r="N235"/>
  <c r="J235"/>
  <c r="L233"/>
  <c r="N231"/>
  <c r="J231"/>
  <c r="L229"/>
  <c r="N227"/>
  <c r="J227"/>
  <c r="L225"/>
  <c r="N223"/>
  <c r="J223"/>
  <c r="L221"/>
  <c r="N219"/>
  <c r="J219"/>
  <c r="L217"/>
  <c r="N215"/>
  <c r="J215"/>
  <c r="L213"/>
  <c r="N211"/>
  <c r="L209"/>
  <c r="N207"/>
  <c r="J207"/>
  <c r="L205"/>
  <c r="N203"/>
  <c r="J203"/>
  <c r="L201"/>
  <c r="N199"/>
  <c r="J199"/>
  <c r="L197"/>
  <c r="N195"/>
  <c r="J195"/>
  <c r="L193"/>
  <c r="N191"/>
  <c r="J191"/>
  <c r="N187"/>
  <c r="J187"/>
  <c r="L185"/>
  <c r="N183"/>
  <c r="J183"/>
  <c r="L181"/>
  <c r="N179"/>
  <c r="J179"/>
  <c r="L177"/>
  <c r="N175"/>
  <c r="J175"/>
  <c r="L173"/>
  <c r="N171"/>
  <c r="J171"/>
  <c r="L169"/>
  <c r="N167"/>
  <c r="J167"/>
  <c r="L165"/>
  <c r="N163"/>
  <c r="J163"/>
  <c r="L161"/>
  <c r="N159"/>
  <c r="J159"/>
  <c r="L157"/>
  <c r="N155"/>
  <c r="J155"/>
  <c r="L153"/>
  <c r="N151"/>
  <c r="J151"/>
  <c r="L149"/>
  <c r="N147"/>
  <c r="J147"/>
  <c r="L145"/>
  <c r="N143"/>
  <c r="J143"/>
  <c r="L141"/>
  <c r="N139"/>
  <c r="J139"/>
  <c r="L137"/>
  <c r="N135"/>
  <c r="J135"/>
  <c r="L133"/>
  <c r="N131"/>
  <c r="J131"/>
  <c r="L129"/>
  <c r="N127"/>
  <c r="J127"/>
  <c r="L125"/>
  <c r="N123"/>
  <c r="J123"/>
  <c r="L121"/>
  <c r="N119"/>
  <c r="J119"/>
  <c r="L117"/>
  <c r="N115"/>
  <c r="J115"/>
  <c r="L113"/>
  <c r="N111"/>
  <c r="J111"/>
  <c r="L109"/>
  <c r="N107"/>
  <c r="J107"/>
  <c r="L105"/>
  <c r="N103"/>
  <c r="J103"/>
  <c r="L101"/>
  <c r="N99"/>
  <c r="J99"/>
  <c r="L97"/>
  <c r="L95"/>
  <c r="L93"/>
  <c r="L91"/>
  <c r="L89"/>
  <c r="L87"/>
  <c r="L85"/>
  <c r="L83"/>
  <c r="L81"/>
  <c r="L79"/>
  <c r="N77"/>
  <c r="J77"/>
  <c r="L75"/>
  <c r="N73"/>
  <c r="J73"/>
  <c r="L71"/>
  <c r="N69"/>
  <c r="J69"/>
  <c r="L67"/>
  <c r="N65"/>
  <c r="J65"/>
  <c r="L63"/>
  <c r="N61"/>
  <c r="J61"/>
  <c r="L59"/>
  <c r="N57"/>
  <c r="J57"/>
  <c r="L55"/>
  <c r="N53"/>
  <c r="J53"/>
  <c r="L51"/>
  <c r="N49"/>
  <c r="J49"/>
  <c r="L47"/>
  <c r="N45"/>
  <c r="J45"/>
  <c r="L43"/>
  <c r="N41"/>
  <c r="J41"/>
  <c r="L39"/>
  <c r="N37"/>
  <c r="J37"/>
  <c r="J19"/>
  <c r="N35"/>
  <c r="J35"/>
  <c r="L35"/>
  <c r="N33"/>
  <c r="J33"/>
  <c r="L33"/>
  <c r="N31"/>
  <c r="J31"/>
  <c r="L31"/>
  <c r="N29"/>
  <c r="J29"/>
  <c r="L29"/>
  <c r="N27"/>
  <c r="J27"/>
  <c r="L27"/>
  <c r="N25"/>
  <c r="J25"/>
  <c r="L25"/>
  <c r="N23"/>
  <c r="J23"/>
  <c r="L23"/>
  <c r="N21"/>
  <c r="J21"/>
  <c r="L21"/>
  <c r="L19"/>
  <c r="N17"/>
  <c r="J17"/>
  <c r="L17"/>
  <c r="K260"/>
  <c r="M260" s="1"/>
  <c r="I260"/>
  <c r="K258"/>
  <c r="M258" s="1"/>
  <c r="I258"/>
  <c r="K256"/>
  <c r="M256" s="1"/>
  <c r="K254"/>
  <c r="M254" s="1"/>
  <c r="I254"/>
  <c r="K252"/>
  <c r="M252" s="1"/>
  <c r="I252"/>
  <c r="K250"/>
  <c r="M250" s="1"/>
  <c r="I250"/>
  <c r="K248"/>
  <c r="M248" s="1"/>
  <c r="K246"/>
  <c r="M246" s="1"/>
  <c r="I246"/>
  <c r="K244"/>
  <c r="M244" s="1"/>
  <c r="I244"/>
  <c r="K242"/>
  <c r="M242" s="1"/>
  <c r="I242"/>
  <c r="K240"/>
  <c r="M240" s="1"/>
  <c r="K238"/>
  <c r="M238" s="1"/>
  <c r="I238"/>
  <c r="K236"/>
  <c r="M236" s="1"/>
  <c r="I236"/>
  <c r="K234"/>
  <c r="M234" s="1"/>
  <c r="I234"/>
  <c r="K232"/>
  <c r="M232" s="1"/>
  <c r="K230"/>
  <c r="M230" s="1"/>
  <c r="I230"/>
  <c r="K228"/>
  <c r="M228" s="1"/>
  <c r="I228"/>
  <c r="K226"/>
  <c r="M226" s="1"/>
  <c r="I226"/>
  <c r="K224"/>
  <c r="M224" s="1"/>
  <c r="K222"/>
  <c r="M222" s="1"/>
  <c r="I222"/>
  <c r="K220"/>
  <c r="M220" s="1"/>
  <c r="I220"/>
  <c r="K218"/>
  <c r="M218" s="1"/>
  <c r="I218"/>
  <c r="K216"/>
  <c r="M216" s="1"/>
  <c r="I216"/>
  <c r="K214"/>
  <c r="M214" s="1"/>
  <c r="I214"/>
  <c r="K212"/>
  <c r="M212" s="1"/>
  <c r="I212"/>
  <c r="K210"/>
  <c r="M210" s="1"/>
  <c r="I210"/>
  <c r="K208"/>
  <c r="M208" s="1"/>
  <c r="I208"/>
  <c r="K206"/>
  <c r="M206" s="1"/>
  <c r="I206"/>
  <c r="K204"/>
  <c r="M204" s="1"/>
  <c r="I204"/>
  <c r="K202"/>
  <c r="M202" s="1"/>
  <c r="I202"/>
  <c r="K200"/>
  <c r="M200" s="1"/>
  <c r="I200"/>
  <c r="K198"/>
  <c r="M198" s="1"/>
  <c r="I198"/>
  <c r="K196"/>
  <c r="M196" s="1"/>
  <c r="I196"/>
  <c r="K194"/>
  <c r="M194" s="1"/>
  <c r="I194"/>
  <c r="K192"/>
  <c r="M192" s="1"/>
  <c r="I192"/>
  <c r="K190"/>
  <c r="M190" s="1"/>
  <c r="I190"/>
  <c r="K188"/>
  <c r="M188" s="1"/>
  <c r="I188"/>
  <c r="K186"/>
  <c r="M186" s="1"/>
  <c r="I186"/>
  <c r="K184"/>
  <c r="M184" s="1"/>
  <c r="I184"/>
  <c r="K182"/>
  <c r="M182" s="1"/>
  <c r="I182"/>
  <c r="K180"/>
  <c r="M180" s="1"/>
  <c r="I180"/>
  <c r="K178"/>
  <c r="M178" s="1"/>
  <c r="I178"/>
  <c r="K176"/>
  <c r="M176" s="1"/>
  <c r="I176"/>
  <c r="K174"/>
  <c r="M174" s="1"/>
  <c r="I174"/>
  <c r="K172"/>
  <c r="M172" s="1"/>
  <c r="I172"/>
  <c r="K170"/>
  <c r="M170" s="1"/>
  <c r="I170"/>
  <c r="K168"/>
  <c r="M168" s="1"/>
  <c r="I168"/>
  <c r="K166"/>
  <c r="M166" s="1"/>
  <c r="I166"/>
  <c r="K164"/>
  <c r="M164" s="1"/>
  <c r="I164"/>
  <c r="K162"/>
  <c r="M162" s="1"/>
  <c r="I162"/>
  <c r="K160"/>
  <c r="M160" s="1"/>
  <c r="I160"/>
  <c r="K158"/>
  <c r="M158" s="1"/>
  <c r="I158"/>
  <c r="K156"/>
  <c r="M156" s="1"/>
  <c r="I156"/>
  <c r="K154"/>
  <c r="M154" s="1"/>
  <c r="I154"/>
  <c r="K152"/>
  <c r="M152" s="1"/>
  <c r="I152"/>
  <c r="K150"/>
  <c r="M150" s="1"/>
  <c r="I150"/>
  <c r="K148"/>
  <c r="M148" s="1"/>
  <c r="I148"/>
  <c r="K146"/>
  <c r="M146" s="1"/>
  <c r="I146"/>
  <c r="K144"/>
  <c r="M144" s="1"/>
  <c r="I144"/>
  <c r="K142"/>
  <c r="M142" s="1"/>
  <c r="I142"/>
  <c r="K140"/>
  <c r="M140" s="1"/>
  <c r="I140"/>
  <c r="K138"/>
  <c r="M138" s="1"/>
  <c r="I138"/>
  <c r="K136"/>
  <c r="M136" s="1"/>
  <c r="I136"/>
  <c r="K134"/>
  <c r="M134" s="1"/>
  <c r="I134"/>
  <c r="K132"/>
  <c r="M132" s="1"/>
  <c r="I132"/>
  <c r="K130"/>
  <c r="M130" s="1"/>
  <c r="I130"/>
  <c r="K128"/>
  <c r="M128" s="1"/>
  <c r="I128"/>
  <c r="K126"/>
  <c r="M126" s="1"/>
  <c r="I126"/>
  <c r="K124"/>
  <c r="M124" s="1"/>
  <c r="I124"/>
  <c r="K122"/>
  <c r="M122" s="1"/>
  <c r="I122"/>
  <c r="K120"/>
  <c r="M120" s="1"/>
  <c r="I120"/>
  <c r="K118"/>
  <c r="M118" s="1"/>
  <c r="I118"/>
  <c r="K116"/>
  <c r="M116" s="1"/>
  <c r="I116"/>
  <c r="K114"/>
  <c r="M114" s="1"/>
  <c r="I114"/>
  <c r="K112"/>
  <c r="M112" s="1"/>
  <c r="I112"/>
  <c r="K110"/>
  <c r="M110" s="1"/>
  <c r="I110"/>
  <c r="K108"/>
  <c r="M108" s="1"/>
  <c r="I108"/>
  <c r="K106"/>
  <c r="M106" s="1"/>
  <c r="I106"/>
  <c r="K104"/>
  <c r="M104" s="1"/>
  <c r="I104"/>
  <c r="K102"/>
  <c r="M102" s="1"/>
  <c r="I102"/>
  <c r="K100"/>
  <c r="M100" s="1"/>
  <c r="I100"/>
  <c r="K98"/>
  <c r="M98" s="1"/>
  <c r="I98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N260"/>
  <c r="L260"/>
  <c r="K259"/>
  <c r="M259" s="1"/>
  <c r="N258"/>
  <c r="L258"/>
  <c r="K257"/>
  <c r="M257" s="1"/>
  <c r="N256"/>
  <c r="L256"/>
  <c r="K255"/>
  <c r="M255" s="1"/>
  <c r="N254"/>
  <c r="L254"/>
  <c r="K253"/>
  <c r="M253" s="1"/>
  <c r="N252"/>
  <c r="L252"/>
  <c r="K251"/>
  <c r="M251" s="1"/>
  <c r="N250"/>
  <c r="L250"/>
  <c r="K249"/>
  <c r="M249" s="1"/>
  <c r="N248"/>
  <c r="L248"/>
  <c r="K247"/>
  <c r="M247" s="1"/>
  <c r="N246"/>
  <c r="L246"/>
  <c r="K245"/>
  <c r="M245" s="1"/>
  <c r="N244"/>
  <c r="L244"/>
  <c r="K243"/>
  <c r="M243" s="1"/>
  <c r="N242"/>
  <c r="L242"/>
  <c r="K241"/>
  <c r="M241" s="1"/>
  <c r="N240"/>
  <c r="L240"/>
  <c r="K239"/>
  <c r="M239" s="1"/>
  <c r="N238"/>
  <c r="L238"/>
  <c r="K237"/>
  <c r="M237" s="1"/>
  <c r="N236"/>
  <c r="L236"/>
  <c r="K235"/>
  <c r="M235" s="1"/>
  <c r="N234"/>
  <c r="L234"/>
  <c r="K233"/>
  <c r="M233" s="1"/>
  <c r="N232"/>
  <c r="L232"/>
  <c r="K231"/>
  <c r="M231" s="1"/>
  <c r="N230"/>
  <c r="L230"/>
  <c r="K229"/>
  <c r="M229" s="1"/>
  <c r="N228"/>
  <c r="L228"/>
  <c r="K227"/>
  <c r="M227" s="1"/>
  <c r="N226"/>
  <c r="L226"/>
  <c r="K225"/>
  <c r="M225" s="1"/>
  <c r="N224"/>
  <c r="L224"/>
  <c r="K223"/>
  <c r="M223" s="1"/>
  <c r="N222"/>
  <c r="L222"/>
  <c r="K221"/>
  <c r="M221" s="1"/>
  <c r="N220"/>
  <c r="L220"/>
  <c r="K219"/>
  <c r="M219" s="1"/>
  <c r="N218"/>
  <c r="L218"/>
  <c r="K217"/>
  <c r="M217" s="1"/>
  <c r="N216"/>
  <c r="L216"/>
  <c r="K215"/>
  <c r="M215" s="1"/>
  <c r="N214"/>
  <c r="L214"/>
  <c r="K213"/>
  <c r="M213" s="1"/>
  <c r="N212"/>
  <c r="L212"/>
  <c r="K211"/>
  <c r="M211" s="1"/>
  <c r="N210"/>
  <c r="L210"/>
  <c r="K209"/>
  <c r="M209" s="1"/>
  <c r="N208"/>
  <c r="L208"/>
  <c r="K207"/>
  <c r="M207" s="1"/>
  <c r="N206"/>
  <c r="L206"/>
  <c r="K205"/>
  <c r="M205" s="1"/>
  <c r="N204"/>
  <c r="L204"/>
  <c r="K203"/>
  <c r="M203" s="1"/>
  <c r="N202"/>
  <c r="L202"/>
  <c r="K201"/>
  <c r="M201" s="1"/>
  <c r="N200"/>
  <c r="L200"/>
  <c r="K199"/>
  <c r="M199" s="1"/>
  <c r="N198"/>
  <c r="L198"/>
  <c r="K197"/>
  <c r="M197" s="1"/>
  <c r="N196"/>
  <c r="L196"/>
  <c r="K195"/>
  <c r="M195" s="1"/>
  <c r="N194"/>
  <c r="L194"/>
  <c r="K193"/>
  <c r="M193" s="1"/>
  <c r="N192"/>
  <c r="L192"/>
  <c r="K191"/>
  <c r="M191" s="1"/>
  <c r="N190"/>
  <c r="L190"/>
  <c r="K189"/>
  <c r="M189" s="1"/>
  <c r="N188"/>
  <c r="L188"/>
  <c r="K187"/>
  <c r="M187" s="1"/>
  <c r="N186"/>
  <c r="L186"/>
  <c r="K185"/>
  <c r="M185" s="1"/>
  <c r="N184"/>
  <c r="L184"/>
  <c r="K183"/>
  <c r="M183" s="1"/>
  <c r="N182"/>
  <c r="L182"/>
  <c r="K181"/>
  <c r="M181" s="1"/>
  <c r="N180"/>
  <c r="L180"/>
  <c r="K179"/>
  <c r="M179" s="1"/>
  <c r="N178"/>
  <c r="L178"/>
  <c r="K177"/>
  <c r="M177" s="1"/>
  <c r="N176"/>
  <c r="L176"/>
  <c r="K175"/>
  <c r="M175" s="1"/>
  <c r="N174"/>
  <c r="L174"/>
  <c r="K173"/>
  <c r="M173" s="1"/>
  <c r="N172"/>
  <c r="L172"/>
  <c r="K171"/>
  <c r="M171" s="1"/>
  <c r="N170"/>
  <c r="L170"/>
  <c r="K169"/>
  <c r="M169" s="1"/>
  <c r="N168"/>
  <c r="L168"/>
  <c r="K167"/>
  <c r="M167" s="1"/>
  <c r="N166"/>
  <c r="L166"/>
  <c r="K165"/>
  <c r="M165" s="1"/>
  <c r="N164"/>
  <c r="L164"/>
  <c r="K163"/>
  <c r="M163" s="1"/>
  <c r="N162"/>
  <c r="L162"/>
  <c r="K161"/>
  <c r="M161" s="1"/>
  <c r="N160"/>
  <c r="L160"/>
  <c r="K159"/>
  <c r="M159" s="1"/>
  <c r="N158"/>
  <c r="L158"/>
  <c r="K157"/>
  <c r="M157" s="1"/>
  <c r="N156"/>
  <c r="L156"/>
  <c r="K155"/>
  <c r="M155" s="1"/>
  <c r="N154"/>
  <c r="L154"/>
  <c r="K153"/>
  <c r="M153" s="1"/>
  <c r="N152"/>
  <c r="L152"/>
  <c r="K151"/>
  <c r="M151" s="1"/>
  <c r="N150"/>
  <c r="L150"/>
  <c r="K149"/>
  <c r="M149" s="1"/>
  <c r="N148"/>
  <c r="L148"/>
  <c r="K147"/>
  <c r="M147" s="1"/>
  <c r="N146"/>
  <c r="L146"/>
  <c r="K145"/>
  <c r="M145" s="1"/>
  <c r="N144"/>
  <c r="L144"/>
  <c r="K143"/>
  <c r="M143" s="1"/>
  <c r="N142"/>
  <c r="L142"/>
  <c r="K141"/>
  <c r="M141" s="1"/>
  <c r="N140"/>
  <c r="L140"/>
  <c r="K139"/>
  <c r="M139" s="1"/>
  <c r="N138"/>
  <c r="L138"/>
  <c r="K137"/>
  <c r="M137" s="1"/>
  <c r="N136"/>
  <c r="L136"/>
  <c r="K135"/>
  <c r="M135" s="1"/>
  <c r="N134"/>
  <c r="L134"/>
  <c r="K133"/>
  <c r="M133" s="1"/>
  <c r="N132"/>
  <c r="L132"/>
  <c r="K131"/>
  <c r="M131" s="1"/>
  <c r="N130"/>
  <c r="L130"/>
  <c r="K129"/>
  <c r="M129" s="1"/>
  <c r="N128"/>
  <c r="L128"/>
  <c r="K127"/>
  <c r="M127" s="1"/>
  <c r="N126"/>
  <c r="L126"/>
  <c r="K125"/>
  <c r="M125" s="1"/>
  <c r="N124"/>
  <c r="L124"/>
  <c r="K123"/>
  <c r="M123" s="1"/>
  <c r="N122"/>
  <c r="L122"/>
  <c r="K121"/>
  <c r="M121" s="1"/>
  <c r="N120"/>
  <c r="L120"/>
  <c r="K119"/>
  <c r="M119" s="1"/>
  <c r="N118"/>
  <c r="L118"/>
  <c r="K117"/>
  <c r="M117" s="1"/>
  <c r="N116"/>
  <c r="L116"/>
  <c r="K115"/>
  <c r="M115" s="1"/>
  <c r="N114"/>
  <c r="L114"/>
  <c r="K113"/>
  <c r="M113" s="1"/>
  <c r="N112"/>
  <c r="L112"/>
  <c r="K111"/>
  <c r="M111" s="1"/>
  <c r="N110"/>
  <c r="L110"/>
  <c r="K109"/>
  <c r="M109" s="1"/>
  <c r="N108"/>
  <c r="L108"/>
  <c r="K107"/>
  <c r="M107" s="1"/>
  <c r="N106"/>
  <c r="L106"/>
  <c r="K105"/>
  <c r="M105" s="1"/>
  <c r="N104"/>
  <c r="L104"/>
  <c r="K103"/>
  <c r="M103" s="1"/>
  <c r="N102"/>
  <c r="L102"/>
  <c r="K101"/>
  <c r="M101" s="1"/>
  <c r="N100"/>
  <c r="L100"/>
  <c r="K99"/>
  <c r="M99" s="1"/>
  <c r="N98"/>
  <c r="L98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K12"/>
  <c r="M12" s="1"/>
  <c r="I12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N14"/>
  <c r="L14"/>
  <c r="K13"/>
  <c r="M13" s="1"/>
  <c r="N12"/>
  <c r="L12"/>
  <c r="O12" i="1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O22"/>
  <c r="O23"/>
  <c r="O24"/>
  <c r="O25"/>
  <c r="O26"/>
  <c r="O27"/>
  <c r="O28"/>
  <c r="O29"/>
  <c r="O30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J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M14" i="26"/>
  <c r="M16"/>
  <c r="M17"/>
  <c r="M22"/>
  <c r="M24"/>
  <c r="M25"/>
  <c r="M26"/>
  <c r="M28"/>
  <c r="M31"/>
  <c r="M32"/>
  <c r="M34"/>
  <c r="M36"/>
  <c r="M37"/>
  <c r="M38"/>
  <c r="M40"/>
  <c r="M42"/>
  <c r="M44"/>
  <c r="M46"/>
  <c r="M48"/>
  <c r="M50"/>
  <c r="M52"/>
  <c r="M53"/>
  <c r="M54"/>
  <c r="M56"/>
  <c r="M58"/>
  <c r="M60"/>
  <c r="M64"/>
  <c r="M70"/>
  <c r="M73"/>
  <c r="M76"/>
  <c r="M78"/>
  <c r="M82"/>
  <c r="M84"/>
  <c r="M86"/>
  <c r="M88"/>
  <c r="M89"/>
  <c r="M90"/>
  <c r="M92"/>
  <c r="M96"/>
  <c r="M97"/>
  <c r="M102"/>
  <c r="M103"/>
  <c r="M104"/>
  <c r="M105"/>
  <c r="M108"/>
  <c r="M110"/>
  <c r="M114"/>
  <c r="M115"/>
  <c r="M117"/>
  <c r="M122"/>
  <c r="M128"/>
  <c r="M129"/>
  <c r="M130"/>
  <c r="M134"/>
  <c r="M136"/>
  <c r="M138"/>
  <c r="M140"/>
  <c r="M142"/>
  <c r="M146"/>
  <c r="M147"/>
  <c r="M148"/>
  <c r="M154"/>
  <c r="M159"/>
  <c r="M161"/>
  <c r="M162"/>
  <c r="M166"/>
  <c r="M168"/>
  <c r="M170"/>
  <c r="M172"/>
  <c r="M174"/>
  <c r="M176"/>
  <c r="M178"/>
  <c r="M186"/>
  <c r="M188"/>
  <c r="M190"/>
  <c r="M194"/>
  <c r="M195"/>
  <c r="M197"/>
  <c r="M198"/>
  <c r="M200"/>
  <c r="M201"/>
  <c r="M202"/>
  <c r="M204"/>
  <c r="M205"/>
  <c r="M210"/>
  <c r="M216"/>
  <c r="M219"/>
  <c r="M222"/>
  <c r="M223"/>
  <c r="M224"/>
  <c r="M228"/>
  <c r="M231"/>
  <c r="M232"/>
  <c r="M238"/>
  <c r="M239"/>
  <c r="M240"/>
  <c r="M241"/>
  <c r="M243"/>
  <c r="M245"/>
  <c r="M246"/>
  <c r="M248"/>
  <c r="M249"/>
  <c r="M251"/>
  <c r="M252"/>
  <c r="M253"/>
  <c r="M254"/>
  <c r="M256"/>
  <c r="M257"/>
  <c r="M259"/>
  <c r="M12" i="27"/>
  <c r="S12"/>
  <c r="M13"/>
  <c r="S13"/>
  <c r="M14"/>
  <c r="S14"/>
  <c r="M15"/>
  <c r="S15"/>
  <c r="N15" s="1"/>
  <c r="M16"/>
  <c r="S16"/>
  <c r="M17"/>
  <c r="S17"/>
  <c r="N17" s="1"/>
  <c r="M18"/>
  <c r="S18"/>
  <c r="M19"/>
  <c r="S19"/>
  <c r="N19" s="1"/>
  <c r="M20"/>
  <c r="S20"/>
  <c r="M21"/>
  <c r="S21"/>
  <c r="N21" s="1"/>
  <c r="M22"/>
  <c r="S22"/>
  <c r="L22" s="1"/>
  <c r="M23"/>
  <c r="S23"/>
  <c r="N23" s="1"/>
  <c r="M24"/>
  <c r="S24"/>
  <c r="L24" s="1"/>
  <c r="M25"/>
  <c r="S25"/>
  <c r="N25" s="1"/>
  <c r="M26"/>
  <c r="S26"/>
  <c r="L26" s="1"/>
  <c r="M27"/>
  <c r="S27"/>
  <c r="N27" s="1"/>
  <c r="M28"/>
  <c r="S28"/>
  <c r="L28" s="1"/>
  <c r="M29"/>
  <c r="S29"/>
  <c r="N29" s="1"/>
  <c r="M30"/>
  <c r="S30"/>
  <c r="L30" s="1"/>
  <c r="M31"/>
  <c r="S31"/>
  <c r="N31" s="1"/>
  <c r="M32"/>
  <c r="S32"/>
  <c r="L32" s="1"/>
  <c r="M33"/>
  <c r="S33"/>
  <c r="N33" s="1"/>
  <c r="M34"/>
  <c r="S34"/>
  <c r="L34" s="1"/>
  <c r="M35"/>
  <c r="S35"/>
  <c r="N35" s="1"/>
  <c r="M36"/>
  <c r="S36"/>
  <c r="L36" s="1"/>
  <c r="M37"/>
  <c r="S37"/>
  <c r="N37" s="1"/>
  <c r="M38"/>
  <c r="S38"/>
  <c r="L38" s="1"/>
  <c r="M39"/>
  <c r="S39"/>
  <c r="N39" s="1"/>
  <c r="M40"/>
  <c r="S40"/>
  <c r="L40" s="1"/>
  <c r="M41"/>
  <c r="S41"/>
  <c r="N41" s="1"/>
  <c r="M42"/>
  <c r="S42"/>
  <c r="L42" s="1"/>
  <c r="M43"/>
  <c r="S43"/>
  <c r="N43" s="1"/>
  <c r="M44"/>
  <c r="S44"/>
  <c r="L44" s="1"/>
  <c r="M45"/>
  <c r="S45"/>
  <c r="N45" s="1"/>
  <c r="M46"/>
  <c r="S46"/>
  <c r="L46" s="1"/>
  <c r="M47"/>
  <c r="S47"/>
  <c r="N47" s="1"/>
  <c r="M48"/>
  <c r="S48"/>
  <c r="L48" s="1"/>
  <c r="M49"/>
  <c r="S49"/>
  <c r="N49" s="1"/>
  <c r="M50"/>
  <c r="S50"/>
  <c r="L50" s="1"/>
  <c r="M51"/>
  <c r="S51"/>
  <c r="M52"/>
  <c r="S52"/>
  <c r="L52" s="1"/>
  <c r="M53"/>
  <c r="S53"/>
  <c r="M54"/>
  <c r="S54"/>
  <c r="L54" s="1"/>
  <c r="M55"/>
  <c r="S55"/>
  <c r="M56"/>
  <c r="S56"/>
  <c r="L56" s="1"/>
  <c r="M57"/>
  <c r="S57"/>
  <c r="M58"/>
  <c r="S58"/>
  <c r="L58" s="1"/>
  <c r="M59"/>
  <c r="S59"/>
  <c r="M60"/>
  <c r="S60"/>
  <c r="L60" s="1"/>
  <c r="M61"/>
  <c r="S61"/>
  <c r="M62"/>
  <c r="S62"/>
  <c r="L62" s="1"/>
  <c r="M63"/>
  <c r="S63"/>
  <c r="M64"/>
  <c r="S64"/>
  <c r="L64" s="1"/>
  <c r="M65"/>
  <c r="S65"/>
  <c r="M66"/>
  <c r="S66"/>
  <c r="L66" s="1"/>
  <c r="M67"/>
  <c r="S67"/>
  <c r="M68"/>
  <c r="S68"/>
  <c r="M69"/>
  <c r="S69"/>
  <c r="M70"/>
  <c r="S70"/>
  <c r="M71"/>
  <c r="S71"/>
  <c r="M72"/>
  <c r="S72"/>
  <c r="M73"/>
  <c r="S73"/>
  <c r="M74"/>
  <c r="S74"/>
  <c r="M75"/>
  <c r="S75"/>
  <c r="M76"/>
  <c r="S76"/>
  <c r="M77"/>
  <c r="S77"/>
  <c r="M78"/>
  <c r="S78"/>
  <c r="M79"/>
  <c r="S79"/>
  <c r="M80"/>
  <c r="S80"/>
  <c r="M81"/>
  <c r="S81"/>
  <c r="M82"/>
  <c r="S82"/>
  <c r="M83"/>
  <c r="S83"/>
  <c r="M84"/>
  <c r="S84"/>
  <c r="M85"/>
  <c r="S85"/>
  <c r="M86"/>
  <c r="S86"/>
  <c r="L86" s="1"/>
  <c r="M87"/>
  <c r="S87"/>
  <c r="M88"/>
  <c r="S88"/>
  <c r="L88" s="1"/>
  <c r="M89"/>
  <c r="S89"/>
  <c r="M90"/>
  <c r="S90"/>
  <c r="L90" s="1"/>
  <c r="M91"/>
  <c r="S91"/>
  <c r="M92"/>
  <c r="S92"/>
  <c r="L92" s="1"/>
  <c r="M93"/>
  <c r="S93"/>
  <c r="M94"/>
  <c r="S94"/>
  <c r="L94" s="1"/>
  <c r="M95"/>
  <c r="S95"/>
  <c r="M96"/>
  <c r="S96"/>
  <c r="L96" s="1"/>
  <c r="M97"/>
  <c r="S97"/>
  <c r="M98"/>
  <c r="S98"/>
  <c r="L98" s="1"/>
  <c r="M99"/>
  <c r="S99"/>
  <c r="M100"/>
  <c r="S100"/>
  <c r="L100" s="1"/>
  <c r="M101"/>
  <c r="S101"/>
  <c r="M102"/>
  <c r="S102"/>
  <c r="L102" s="1"/>
  <c r="M103"/>
  <c r="S103"/>
  <c r="M104"/>
  <c r="S104"/>
  <c r="L104" s="1"/>
  <c r="M105"/>
  <c r="S105"/>
  <c r="M106"/>
  <c r="S106"/>
  <c r="L106" s="1"/>
  <c r="M107"/>
  <c r="S107"/>
  <c r="M108"/>
  <c r="S108"/>
  <c r="L108" s="1"/>
  <c r="M109"/>
  <c r="S109"/>
  <c r="M110"/>
  <c r="S110"/>
  <c r="L110" s="1"/>
  <c r="M111"/>
  <c r="S111"/>
  <c r="M112"/>
  <c r="S112"/>
  <c r="L112" s="1"/>
  <c r="M113"/>
  <c r="S113"/>
  <c r="M114"/>
  <c r="S114"/>
  <c r="L114" s="1"/>
  <c r="M115"/>
  <c r="S115"/>
  <c r="M116"/>
  <c r="S116"/>
  <c r="L116" s="1"/>
  <c r="M117"/>
  <c r="S117"/>
  <c r="M118"/>
  <c r="S118"/>
  <c r="L118" s="1"/>
  <c r="M119"/>
  <c r="S119"/>
  <c r="M120"/>
  <c r="S120"/>
  <c r="L120" s="1"/>
  <c r="M121"/>
  <c r="S121"/>
  <c r="M122"/>
  <c r="S122"/>
  <c r="L122" s="1"/>
  <c r="M123"/>
  <c r="S123"/>
  <c r="M124"/>
  <c r="S124"/>
  <c r="L124" s="1"/>
  <c r="M125"/>
  <c r="S125"/>
  <c r="M126"/>
  <c r="S126"/>
  <c r="L126" s="1"/>
  <c r="M127"/>
  <c r="S127"/>
  <c r="M128"/>
  <c r="S128"/>
  <c r="L128" s="1"/>
  <c r="M129"/>
  <c r="S129"/>
  <c r="M130"/>
  <c r="S130"/>
  <c r="L130" s="1"/>
  <c r="M131"/>
  <c r="S131"/>
  <c r="M132"/>
  <c r="S132"/>
  <c r="L132" s="1"/>
  <c r="M133"/>
  <c r="S133"/>
  <c r="M134"/>
  <c r="S134"/>
  <c r="L134" s="1"/>
  <c r="M135"/>
  <c r="S135"/>
  <c r="M136"/>
  <c r="S136"/>
  <c r="L136" s="1"/>
  <c r="M137"/>
  <c r="S137"/>
  <c r="M138"/>
  <c r="S138"/>
  <c r="L138" s="1"/>
  <c r="M139"/>
  <c r="S139"/>
  <c r="M140"/>
  <c r="S140"/>
  <c r="L140" s="1"/>
  <c r="M141"/>
  <c r="S141"/>
  <c r="M142"/>
  <c r="S142"/>
  <c r="L142" s="1"/>
  <c r="M143"/>
  <c r="S143"/>
  <c r="M144"/>
  <c r="S144"/>
  <c r="L144" s="1"/>
  <c r="M145"/>
  <c r="S145"/>
  <c r="M146"/>
  <c r="S146"/>
  <c r="L146" s="1"/>
  <c r="M147"/>
  <c r="S147"/>
  <c r="M148"/>
  <c r="S148"/>
  <c r="L148" s="1"/>
  <c r="M149"/>
  <c r="S149"/>
  <c r="M150"/>
  <c r="S150"/>
  <c r="L150" s="1"/>
  <c r="M151"/>
  <c r="S151"/>
  <c r="M152"/>
  <c r="S152"/>
  <c r="L152" s="1"/>
  <c r="M153"/>
  <c r="S153"/>
  <c r="M154"/>
  <c r="S154"/>
  <c r="L154" s="1"/>
  <c r="M155"/>
  <c r="S155"/>
  <c r="M156"/>
  <c r="S156"/>
  <c r="L156" s="1"/>
  <c r="M157"/>
  <c r="S157"/>
  <c r="M158"/>
  <c r="S158"/>
  <c r="L158" s="1"/>
  <c r="M159"/>
  <c r="S159"/>
  <c r="M160"/>
  <c r="S160"/>
  <c r="L160" s="1"/>
  <c r="M161"/>
  <c r="S161"/>
  <c r="M162"/>
  <c r="S162"/>
  <c r="L162" s="1"/>
  <c r="M163"/>
  <c r="S163"/>
  <c r="M164"/>
  <c r="S164"/>
  <c r="L164" s="1"/>
  <c r="M165"/>
  <c r="S165"/>
  <c r="M166"/>
  <c r="S166"/>
  <c r="L166" s="1"/>
  <c r="M167"/>
  <c r="S167"/>
  <c r="M168"/>
  <c r="S168"/>
  <c r="L168" s="1"/>
  <c r="M169"/>
  <c r="S169"/>
  <c r="M170"/>
  <c r="S170"/>
  <c r="L170" s="1"/>
  <c r="M171"/>
  <c r="S171"/>
  <c r="M172"/>
  <c r="S172"/>
  <c r="L172" s="1"/>
  <c r="M173"/>
  <c r="S173"/>
  <c r="M174"/>
  <c r="S174"/>
  <c r="L174" s="1"/>
  <c r="M175"/>
  <c r="S175"/>
  <c r="M176"/>
  <c r="S176"/>
  <c r="L176" s="1"/>
  <c r="M177"/>
  <c r="S177"/>
  <c r="M178"/>
  <c r="S178"/>
  <c r="L178" s="1"/>
  <c r="M179"/>
  <c r="S179"/>
  <c r="M180"/>
  <c r="S180"/>
  <c r="L180" s="1"/>
  <c r="M181"/>
  <c r="S181"/>
  <c r="M182"/>
  <c r="S182"/>
  <c r="L182" s="1"/>
  <c r="M183"/>
  <c r="S183"/>
  <c r="M184"/>
  <c r="S184"/>
  <c r="L184" s="1"/>
  <c r="M185"/>
  <c r="S185"/>
  <c r="M186"/>
  <c r="S186"/>
  <c r="L186" s="1"/>
  <c r="M187"/>
  <c r="S187"/>
  <c r="M188"/>
  <c r="S188"/>
  <c r="L188" s="1"/>
  <c r="M189"/>
  <c r="S189"/>
  <c r="M190"/>
  <c r="S190"/>
  <c r="L190" s="1"/>
  <c r="M191"/>
  <c r="S191"/>
  <c r="M192"/>
  <c r="S192"/>
  <c r="L192" s="1"/>
  <c r="M193"/>
  <c r="S193"/>
  <c r="M194"/>
  <c r="S194"/>
  <c r="L194" s="1"/>
  <c r="M195"/>
  <c r="S195"/>
  <c r="M196"/>
  <c r="S196"/>
  <c r="M197"/>
  <c r="S197"/>
  <c r="M198"/>
  <c r="S198"/>
  <c r="M199"/>
  <c r="S199"/>
  <c r="M200"/>
  <c r="S200"/>
  <c r="M201"/>
  <c r="S201"/>
  <c r="M202"/>
  <c r="S202"/>
  <c r="M203"/>
  <c r="S203"/>
  <c r="M204"/>
  <c r="S204"/>
  <c r="M205"/>
  <c r="S205"/>
  <c r="M206"/>
  <c r="S206"/>
  <c r="M207"/>
  <c r="S207"/>
  <c r="M208"/>
  <c r="S208"/>
  <c r="M209"/>
  <c r="S209"/>
  <c r="M210"/>
  <c r="S210"/>
  <c r="M211"/>
  <c r="S211"/>
  <c r="M212"/>
  <c r="S212"/>
  <c r="M213"/>
  <c r="S213"/>
  <c r="M214"/>
  <c r="S214"/>
  <c r="M215"/>
  <c r="S215"/>
  <c r="M216"/>
  <c r="S216"/>
  <c r="M217"/>
  <c r="S217"/>
  <c r="M218"/>
  <c r="S218"/>
  <c r="M219"/>
  <c r="S219"/>
  <c r="M220"/>
  <c r="S220"/>
  <c r="M221"/>
  <c r="S221"/>
  <c r="M222"/>
  <c r="S222"/>
  <c r="M223"/>
  <c r="S223"/>
  <c r="M224"/>
  <c r="S224"/>
  <c r="M225"/>
  <c r="S225"/>
  <c r="M226"/>
  <c r="S226"/>
  <c r="M227"/>
  <c r="S227"/>
  <c r="P227" s="1"/>
  <c r="M228"/>
  <c r="S228"/>
  <c r="L228" s="1"/>
  <c r="M229"/>
  <c r="S229"/>
  <c r="N229" s="1"/>
  <c r="M230"/>
  <c r="S230"/>
  <c r="L230" s="1"/>
  <c r="M231"/>
  <c r="S231"/>
  <c r="N231" s="1"/>
  <c r="M232"/>
  <c r="S232"/>
  <c r="L232" s="1"/>
  <c r="M233"/>
  <c r="S233"/>
  <c r="N233" s="1"/>
  <c r="M234"/>
  <c r="S234"/>
  <c r="L234" s="1"/>
  <c r="M235"/>
  <c r="S235"/>
  <c r="N235" s="1"/>
  <c r="M236"/>
  <c r="S236"/>
  <c r="L236" s="1"/>
  <c r="M237"/>
  <c r="S237"/>
  <c r="N237" s="1"/>
  <c r="M238"/>
  <c r="S238"/>
  <c r="L238" s="1"/>
  <c r="M239"/>
  <c r="S239"/>
  <c r="N239" s="1"/>
  <c r="M240"/>
  <c r="S240"/>
  <c r="L240" s="1"/>
  <c r="M241"/>
  <c r="S241"/>
  <c r="N241" s="1"/>
  <c r="M242"/>
  <c r="S242"/>
  <c r="L242" s="1"/>
  <c r="M243"/>
  <c r="S243"/>
  <c r="N243" s="1"/>
  <c r="M244"/>
  <c r="S244"/>
  <c r="L244" s="1"/>
  <c r="M245"/>
  <c r="S245"/>
  <c r="N245" s="1"/>
  <c r="M246"/>
  <c r="S246"/>
  <c r="L246" s="1"/>
  <c r="M247"/>
  <c r="S247"/>
  <c r="N247" s="1"/>
  <c r="M248"/>
  <c r="S248"/>
  <c r="L248" s="1"/>
  <c r="M249"/>
  <c r="S249"/>
  <c r="N249" s="1"/>
  <c r="M250"/>
  <c r="S250"/>
  <c r="L250" s="1"/>
  <c r="M251"/>
  <c r="S251"/>
  <c r="N251" s="1"/>
  <c r="M252"/>
  <c r="S252"/>
  <c r="L252" s="1"/>
  <c r="M253"/>
  <c r="S253"/>
  <c r="N253" s="1"/>
  <c r="M254"/>
  <c r="S254"/>
  <c r="L254" s="1"/>
  <c r="M255"/>
  <c r="S255"/>
  <c r="N255" s="1"/>
  <c r="M256"/>
  <c r="S256"/>
  <c r="L256" s="1"/>
  <c r="M257"/>
  <c r="S257"/>
  <c r="N257" s="1"/>
  <c r="M258"/>
  <c r="S258"/>
  <c r="L258" s="1"/>
  <c r="M259"/>
  <c r="S259"/>
  <c r="N259" s="1"/>
  <c r="M260"/>
  <c r="S260"/>
  <c r="L260" s="1"/>
  <c r="M11"/>
  <c r="P8" i="26"/>
  <c r="M12"/>
  <c r="S12"/>
  <c r="M13"/>
  <c r="S13"/>
  <c r="N13" s="1"/>
  <c r="S14"/>
  <c r="M15"/>
  <c r="S15"/>
  <c r="S16"/>
  <c r="S17"/>
  <c r="N17" s="1"/>
  <c r="M18"/>
  <c r="S18"/>
  <c r="M19"/>
  <c r="S19"/>
  <c r="M20"/>
  <c r="S20"/>
  <c r="M21"/>
  <c r="S21"/>
  <c r="N21" s="1"/>
  <c r="S22"/>
  <c r="M23"/>
  <c r="S23"/>
  <c r="S24"/>
  <c r="S25"/>
  <c r="N25" s="1"/>
  <c r="S26"/>
  <c r="M27"/>
  <c r="S27"/>
  <c r="S28"/>
  <c r="M29"/>
  <c r="S29"/>
  <c r="N29" s="1"/>
  <c r="M30"/>
  <c r="S30"/>
  <c r="S31"/>
  <c r="S32"/>
  <c r="M33"/>
  <c r="S33"/>
  <c r="N33" s="1"/>
  <c r="S34"/>
  <c r="M35"/>
  <c r="S35"/>
  <c r="S36"/>
  <c r="S37"/>
  <c r="N37" s="1"/>
  <c r="S38"/>
  <c r="M39"/>
  <c r="S39"/>
  <c r="S40"/>
  <c r="M41"/>
  <c r="S41"/>
  <c r="N41" s="1"/>
  <c r="S42"/>
  <c r="M43"/>
  <c r="S43"/>
  <c r="S44"/>
  <c r="M45"/>
  <c r="S45"/>
  <c r="N45" s="1"/>
  <c r="S46"/>
  <c r="M47"/>
  <c r="S47"/>
  <c r="S48"/>
  <c r="M49"/>
  <c r="S49"/>
  <c r="N49" s="1"/>
  <c r="S50"/>
  <c r="M51"/>
  <c r="S51"/>
  <c r="S52"/>
  <c r="S53"/>
  <c r="N53" s="1"/>
  <c r="S54"/>
  <c r="M55"/>
  <c r="S55"/>
  <c r="S56"/>
  <c r="M57"/>
  <c r="S57"/>
  <c r="N57" s="1"/>
  <c r="S58"/>
  <c r="M59"/>
  <c r="S59"/>
  <c r="S60"/>
  <c r="M61"/>
  <c r="S61"/>
  <c r="N61" s="1"/>
  <c r="M62"/>
  <c r="S62"/>
  <c r="M63"/>
  <c r="S63"/>
  <c r="S64"/>
  <c r="M65"/>
  <c r="S65"/>
  <c r="N65" s="1"/>
  <c r="M66"/>
  <c r="S66"/>
  <c r="M67"/>
  <c r="S67"/>
  <c r="M68"/>
  <c r="S68"/>
  <c r="M69"/>
  <c r="S69"/>
  <c r="N69" s="1"/>
  <c r="S70"/>
  <c r="M71"/>
  <c r="S71"/>
  <c r="L71" s="1"/>
  <c r="M72"/>
  <c r="S72"/>
  <c r="S73"/>
  <c r="N73" s="1"/>
  <c r="M74"/>
  <c r="S74"/>
  <c r="M75"/>
  <c r="S75"/>
  <c r="L75" s="1"/>
  <c r="S76"/>
  <c r="M77"/>
  <c r="S77"/>
  <c r="N77" s="1"/>
  <c r="S78"/>
  <c r="M79"/>
  <c r="S79"/>
  <c r="L79" s="1"/>
  <c r="M80"/>
  <c r="S80"/>
  <c r="M81"/>
  <c r="S81"/>
  <c r="N81" s="1"/>
  <c r="S82"/>
  <c r="M83"/>
  <c r="S83"/>
  <c r="L83" s="1"/>
  <c r="S84"/>
  <c r="M85"/>
  <c r="S85"/>
  <c r="N85" s="1"/>
  <c r="S86"/>
  <c r="O86" s="1"/>
  <c r="M87"/>
  <c r="S87"/>
  <c r="L87" s="1"/>
  <c r="S88"/>
  <c r="S89"/>
  <c r="N89" s="1"/>
  <c r="S90"/>
  <c r="O90" s="1"/>
  <c r="M91"/>
  <c r="S91"/>
  <c r="L91" s="1"/>
  <c r="S92"/>
  <c r="M93"/>
  <c r="S93"/>
  <c r="N93" s="1"/>
  <c r="M94"/>
  <c r="S94"/>
  <c r="O94" s="1"/>
  <c r="M95"/>
  <c r="S95"/>
  <c r="L95" s="1"/>
  <c r="S96"/>
  <c r="S97"/>
  <c r="N97" s="1"/>
  <c r="M98"/>
  <c r="S98"/>
  <c r="O98" s="1"/>
  <c r="M99"/>
  <c r="S99"/>
  <c r="L99" s="1"/>
  <c r="M100"/>
  <c r="S100"/>
  <c r="M101"/>
  <c r="S101"/>
  <c r="N101" s="1"/>
  <c r="S102"/>
  <c r="O102" s="1"/>
  <c r="S103"/>
  <c r="L103" s="1"/>
  <c r="S104"/>
  <c r="S105"/>
  <c r="N105" s="1"/>
  <c r="M106"/>
  <c r="S106"/>
  <c r="O106" s="1"/>
  <c r="M107"/>
  <c r="S107"/>
  <c r="L107" s="1"/>
  <c r="S108"/>
  <c r="M109"/>
  <c r="S109"/>
  <c r="N109" s="1"/>
  <c r="S110"/>
  <c r="O110" s="1"/>
  <c r="M111"/>
  <c r="S111"/>
  <c r="M112"/>
  <c r="S112"/>
  <c r="M113"/>
  <c r="S113"/>
  <c r="N113" s="1"/>
  <c r="S114"/>
  <c r="O114" s="1"/>
  <c r="S115"/>
  <c r="M116"/>
  <c r="S116"/>
  <c r="S117"/>
  <c r="N117" s="1"/>
  <c r="M118"/>
  <c r="S118"/>
  <c r="O118" s="1"/>
  <c r="M119"/>
  <c r="S119"/>
  <c r="M120"/>
  <c r="S120"/>
  <c r="M121"/>
  <c r="S121"/>
  <c r="N121" s="1"/>
  <c r="S122"/>
  <c r="O122" s="1"/>
  <c r="M123"/>
  <c r="S123"/>
  <c r="M124"/>
  <c r="S124"/>
  <c r="M125"/>
  <c r="S125"/>
  <c r="N125" s="1"/>
  <c r="M126"/>
  <c r="S126"/>
  <c r="O126" s="1"/>
  <c r="M127"/>
  <c r="S127"/>
  <c r="S128"/>
  <c r="S129"/>
  <c r="N129" s="1"/>
  <c r="S130"/>
  <c r="O130" s="1"/>
  <c r="M131"/>
  <c r="S131"/>
  <c r="M132"/>
  <c r="S132"/>
  <c r="M133"/>
  <c r="S133"/>
  <c r="N133" s="1"/>
  <c r="S134"/>
  <c r="O134" s="1"/>
  <c r="M135"/>
  <c r="S135"/>
  <c r="S136"/>
  <c r="M137"/>
  <c r="S137"/>
  <c r="N137" s="1"/>
  <c r="S138"/>
  <c r="O138" s="1"/>
  <c r="M139"/>
  <c r="S139"/>
  <c r="S140"/>
  <c r="M141"/>
  <c r="S141"/>
  <c r="N141" s="1"/>
  <c r="S142"/>
  <c r="O142" s="1"/>
  <c r="M143"/>
  <c r="S143"/>
  <c r="M144"/>
  <c r="S144"/>
  <c r="M145"/>
  <c r="S145"/>
  <c r="N145" s="1"/>
  <c r="S146"/>
  <c r="O146" s="1"/>
  <c r="S147"/>
  <c r="S148"/>
  <c r="M149"/>
  <c r="S149"/>
  <c r="N149" s="1"/>
  <c r="M150"/>
  <c r="S150"/>
  <c r="O150" s="1"/>
  <c r="M151"/>
  <c r="S151"/>
  <c r="M152"/>
  <c r="S152"/>
  <c r="M153"/>
  <c r="S153"/>
  <c r="N153" s="1"/>
  <c r="S154"/>
  <c r="O154" s="1"/>
  <c r="M155"/>
  <c r="S155"/>
  <c r="M156"/>
  <c r="S156"/>
  <c r="M157"/>
  <c r="S157"/>
  <c r="N157" s="1"/>
  <c r="M158"/>
  <c r="S158"/>
  <c r="O158" s="1"/>
  <c r="S159"/>
  <c r="M160"/>
  <c r="S160"/>
  <c r="S161"/>
  <c r="N161" s="1"/>
  <c r="S162"/>
  <c r="O162" s="1"/>
  <c r="M163"/>
  <c r="S163"/>
  <c r="M164"/>
  <c r="S164"/>
  <c r="M165"/>
  <c r="S165"/>
  <c r="N165" s="1"/>
  <c r="S166"/>
  <c r="O166" s="1"/>
  <c r="M167"/>
  <c r="S167"/>
  <c r="S168"/>
  <c r="M169"/>
  <c r="S169"/>
  <c r="N169" s="1"/>
  <c r="S170"/>
  <c r="O170" s="1"/>
  <c r="M171"/>
  <c r="S171"/>
  <c r="S172"/>
  <c r="M173"/>
  <c r="S173"/>
  <c r="N173" s="1"/>
  <c r="S174"/>
  <c r="O174" s="1"/>
  <c r="M175"/>
  <c r="S175"/>
  <c r="S176"/>
  <c r="M177"/>
  <c r="S177"/>
  <c r="N177" s="1"/>
  <c r="S178"/>
  <c r="O178" s="1"/>
  <c r="M179"/>
  <c r="S179"/>
  <c r="M180"/>
  <c r="S180"/>
  <c r="M181"/>
  <c r="S181"/>
  <c r="N181" s="1"/>
  <c r="M182"/>
  <c r="S182"/>
  <c r="O182" s="1"/>
  <c r="M183"/>
  <c r="S183"/>
  <c r="M184"/>
  <c r="S184"/>
  <c r="M185"/>
  <c r="S185"/>
  <c r="N185" s="1"/>
  <c r="S186"/>
  <c r="O186" s="1"/>
  <c r="M187"/>
  <c r="S187"/>
  <c r="S188"/>
  <c r="M189"/>
  <c r="S189"/>
  <c r="N189" s="1"/>
  <c r="S190"/>
  <c r="O190" s="1"/>
  <c r="M191"/>
  <c r="S191"/>
  <c r="M192"/>
  <c r="S192"/>
  <c r="M193"/>
  <c r="S193"/>
  <c r="N193" s="1"/>
  <c r="S194"/>
  <c r="O194" s="1"/>
  <c r="S195"/>
  <c r="M196"/>
  <c r="S196"/>
  <c r="S197"/>
  <c r="N197" s="1"/>
  <c r="S198"/>
  <c r="O198" s="1"/>
  <c r="M199"/>
  <c r="S199"/>
  <c r="S200"/>
  <c r="S201"/>
  <c r="N201" s="1"/>
  <c r="S202"/>
  <c r="O202" s="1"/>
  <c r="M203"/>
  <c r="S203"/>
  <c r="S204"/>
  <c r="S205"/>
  <c r="N205" s="1"/>
  <c r="M206"/>
  <c r="S206"/>
  <c r="O206" s="1"/>
  <c r="M207"/>
  <c r="S207"/>
  <c r="M208"/>
  <c r="S208"/>
  <c r="M209"/>
  <c r="S209"/>
  <c r="N209" s="1"/>
  <c r="S210"/>
  <c r="O210" s="1"/>
  <c r="M211"/>
  <c r="S211"/>
  <c r="M212"/>
  <c r="S212"/>
  <c r="M213"/>
  <c r="S213"/>
  <c r="N213" s="1"/>
  <c r="M214"/>
  <c r="S214"/>
  <c r="O214" s="1"/>
  <c r="M215"/>
  <c r="S215"/>
  <c r="P215" s="1"/>
  <c r="S216"/>
  <c r="L216" s="1"/>
  <c r="M217"/>
  <c r="S217"/>
  <c r="M218"/>
  <c r="S218"/>
  <c r="L218" s="1"/>
  <c r="S219"/>
  <c r="N219" s="1"/>
  <c r="M220"/>
  <c r="S220"/>
  <c r="L220" s="1"/>
  <c r="M221"/>
  <c r="S221"/>
  <c r="S222"/>
  <c r="L222" s="1"/>
  <c r="S223"/>
  <c r="N223" s="1"/>
  <c r="S224"/>
  <c r="L224" s="1"/>
  <c r="M225"/>
  <c r="S225"/>
  <c r="M226"/>
  <c r="S226"/>
  <c r="L226" s="1"/>
  <c r="M227"/>
  <c r="S227"/>
  <c r="N227" s="1"/>
  <c r="S228"/>
  <c r="L228" s="1"/>
  <c r="M229"/>
  <c r="S229"/>
  <c r="M230"/>
  <c r="S230"/>
  <c r="L230" s="1"/>
  <c r="S231"/>
  <c r="N231" s="1"/>
  <c r="S232"/>
  <c r="L232" s="1"/>
  <c r="M233"/>
  <c r="S233"/>
  <c r="M234"/>
  <c r="S234"/>
  <c r="L234" s="1"/>
  <c r="M235"/>
  <c r="S235"/>
  <c r="N235" s="1"/>
  <c r="M236"/>
  <c r="S236"/>
  <c r="L236" s="1"/>
  <c r="M237"/>
  <c r="S237"/>
  <c r="S238"/>
  <c r="L238" s="1"/>
  <c r="S239"/>
  <c r="N239" s="1"/>
  <c r="S240"/>
  <c r="L240" s="1"/>
  <c r="S241"/>
  <c r="L241" s="1"/>
  <c r="M242"/>
  <c r="S242"/>
  <c r="L242" s="1"/>
  <c r="S243"/>
  <c r="M244"/>
  <c r="S244"/>
  <c r="L244" s="1"/>
  <c r="S245"/>
  <c r="S246"/>
  <c r="L246" s="1"/>
  <c r="M247"/>
  <c r="S247"/>
  <c r="N247" s="1"/>
  <c r="S248"/>
  <c r="L248" s="1"/>
  <c r="S249"/>
  <c r="L249" s="1"/>
  <c r="M250"/>
  <c r="S250"/>
  <c r="L250" s="1"/>
  <c r="S251"/>
  <c r="S252"/>
  <c r="L252" s="1"/>
  <c r="S253"/>
  <c r="S254"/>
  <c r="L254" s="1"/>
  <c r="M255"/>
  <c r="S255"/>
  <c r="N255" s="1"/>
  <c r="S256"/>
  <c r="L256" s="1"/>
  <c r="S257"/>
  <c r="L257" s="1"/>
  <c r="M258"/>
  <c r="S258"/>
  <c r="L258" s="1"/>
  <c r="S259"/>
  <c r="M260"/>
  <c r="S260"/>
  <c r="L260" s="1"/>
  <c r="S8" i="24"/>
  <c r="R8" i="25"/>
  <c r="V12"/>
  <c r="Q12" s="1"/>
  <c r="V13"/>
  <c r="Q13" s="1"/>
  <c r="V14"/>
  <c r="Q14" s="1"/>
  <c r="V15"/>
  <c r="V16"/>
  <c r="Q16" s="1"/>
  <c r="V17"/>
  <c r="M17" s="1"/>
  <c r="V18"/>
  <c r="Q18" s="1"/>
  <c r="V19"/>
  <c r="V20"/>
  <c r="Q20" s="1"/>
  <c r="V21"/>
  <c r="V22"/>
  <c r="Q22" s="1"/>
  <c r="V23"/>
  <c r="V24"/>
  <c r="Q24" s="1"/>
  <c r="V25"/>
  <c r="M25" s="1"/>
  <c r="V26"/>
  <c r="M26" s="1"/>
  <c r="V27"/>
  <c r="M27" s="1"/>
  <c r="V28"/>
  <c r="M28" s="1"/>
  <c r="V29"/>
  <c r="M29" s="1"/>
  <c r="V30"/>
  <c r="M30" s="1"/>
  <c r="V31"/>
  <c r="M31" s="1"/>
  <c r="V32"/>
  <c r="M32" s="1"/>
  <c r="V33"/>
  <c r="M33" s="1"/>
  <c r="V34"/>
  <c r="M34" s="1"/>
  <c r="V35"/>
  <c r="M35" s="1"/>
  <c r="V36"/>
  <c r="M36" s="1"/>
  <c r="V37"/>
  <c r="M37" s="1"/>
  <c r="V38"/>
  <c r="M38" s="1"/>
  <c r="V39"/>
  <c r="M39" s="1"/>
  <c r="V40"/>
  <c r="M40" s="1"/>
  <c r="V41"/>
  <c r="M41" s="1"/>
  <c r="V42"/>
  <c r="M42" s="1"/>
  <c r="V43"/>
  <c r="M43" s="1"/>
  <c r="V44"/>
  <c r="M44" s="1"/>
  <c r="V45"/>
  <c r="M45" s="1"/>
  <c r="V46"/>
  <c r="M46" s="1"/>
  <c r="V47"/>
  <c r="M47" s="1"/>
  <c r="V48"/>
  <c r="M48" s="1"/>
  <c r="V49"/>
  <c r="M49" s="1"/>
  <c r="V50"/>
  <c r="M50" s="1"/>
  <c r="V51"/>
  <c r="M51" s="1"/>
  <c r="V52"/>
  <c r="M52" s="1"/>
  <c r="V53"/>
  <c r="M53" s="1"/>
  <c r="V54"/>
  <c r="M54" s="1"/>
  <c r="V55"/>
  <c r="M55" s="1"/>
  <c r="V56"/>
  <c r="M56" s="1"/>
  <c r="V57"/>
  <c r="M57" s="1"/>
  <c r="V58"/>
  <c r="M58" s="1"/>
  <c r="V59"/>
  <c r="M59" s="1"/>
  <c r="V60"/>
  <c r="M60" s="1"/>
  <c r="V61"/>
  <c r="M61" s="1"/>
  <c r="V62"/>
  <c r="M62" s="1"/>
  <c r="V63"/>
  <c r="M63" s="1"/>
  <c r="V64"/>
  <c r="M64" s="1"/>
  <c r="V65"/>
  <c r="M65" s="1"/>
  <c r="V66"/>
  <c r="M66" s="1"/>
  <c r="V67"/>
  <c r="M67" s="1"/>
  <c r="V68"/>
  <c r="M68" s="1"/>
  <c r="V69"/>
  <c r="M69" s="1"/>
  <c r="V70"/>
  <c r="M70" s="1"/>
  <c r="V71"/>
  <c r="M71" s="1"/>
  <c r="V72"/>
  <c r="M72" s="1"/>
  <c r="V73"/>
  <c r="M73" s="1"/>
  <c r="V74"/>
  <c r="M74" s="1"/>
  <c r="V75"/>
  <c r="V76"/>
  <c r="M76" s="1"/>
  <c r="V77"/>
  <c r="M77" s="1"/>
  <c r="V78"/>
  <c r="M78" s="1"/>
  <c r="V79"/>
  <c r="M79" s="1"/>
  <c r="V80"/>
  <c r="M80" s="1"/>
  <c r="V81"/>
  <c r="M81" s="1"/>
  <c r="V82"/>
  <c r="M82" s="1"/>
  <c r="V83"/>
  <c r="M83" s="1"/>
  <c r="V84"/>
  <c r="M84" s="1"/>
  <c r="V85"/>
  <c r="M85" s="1"/>
  <c r="V86"/>
  <c r="M86" s="1"/>
  <c r="V87"/>
  <c r="M87" s="1"/>
  <c r="V88"/>
  <c r="M88" s="1"/>
  <c r="V89"/>
  <c r="M89" s="1"/>
  <c r="V90"/>
  <c r="M90" s="1"/>
  <c r="V91"/>
  <c r="M91" s="1"/>
  <c r="V92"/>
  <c r="M92" s="1"/>
  <c r="V93"/>
  <c r="M93" s="1"/>
  <c r="V94"/>
  <c r="M94" s="1"/>
  <c r="V95"/>
  <c r="M95" s="1"/>
  <c r="V96"/>
  <c r="M96" s="1"/>
  <c r="V97"/>
  <c r="M97" s="1"/>
  <c r="V98"/>
  <c r="M98" s="1"/>
  <c r="V99"/>
  <c r="M99" s="1"/>
  <c r="V100"/>
  <c r="M100" s="1"/>
  <c r="V101"/>
  <c r="M101" s="1"/>
  <c r="V102"/>
  <c r="M102" s="1"/>
  <c r="V103"/>
  <c r="M103" s="1"/>
  <c r="V104"/>
  <c r="M104" s="1"/>
  <c r="V105"/>
  <c r="M105" s="1"/>
  <c r="V106"/>
  <c r="M106" s="1"/>
  <c r="V107"/>
  <c r="M107" s="1"/>
  <c r="V108"/>
  <c r="M108" s="1"/>
  <c r="V109"/>
  <c r="M109" s="1"/>
  <c r="V110"/>
  <c r="M110" s="1"/>
  <c r="V111"/>
  <c r="M111" s="1"/>
  <c r="V112"/>
  <c r="M112" s="1"/>
  <c r="V113"/>
  <c r="M113" s="1"/>
  <c r="V114"/>
  <c r="M114" s="1"/>
  <c r="V115"/>
  <c r="Q115" s="1"/>
  <c r="V116"/>
  <c r="M116" s="1"/>
  <c r="V117"/>
  <c r="Q117" s="1"/>
  <c r="V118"/>
  <c r="M118" s="1"/>
  <c r="V119"/>
  <c r="Q119" s="1"/>
  <c r="V120"/>
  <c r="M120" s="1"/>
  <c r="V121"/>
  <c r="Q121" s="1"/>
  <c r="V122"/>
  <c r="M122" s="1"/>
  <c r="V123"/>
  <c r="Q123" s="1"/>
  <c r="V124"/>
  <c r="M124" s="1"/>
  <c r="V125"/>
  <c r="Q125" s="1"/>
  <c r="V126"/>
  <c r="M126" s="1"/>
  <c r="V127"/>
  <c r="Q127" s="1"/>
  <c r="V128"/>
  <c r="M128" s="1"/>
  <c r="V129"/>
  <c r="Q129" s="1"/>
  <c r="V130"/>
  <c r="M130" s="1"/>
  <c r="V131"/>
  <c r="Q131" s="1"/>
  <c r="V132"/>
  <c r="M132" s="1"/>
  <c r="V133"/>
  <c r="Q133" s="1"/>
  <c r="V134"/>
  <c r="M134" s="1"/>
  <c r="V135"/>
  <c r="Q135" s="1"/>
  <c r="V136"/>
  <c r="M136" s="1"/>
  <c r="V137"/>
  <c r="Q137" s="1"/>
  <c r="V138"/>
  <c r="M138" s="1"/>
  <c r="V139"/>
  <c r="Q139" s="1"/>
  <c r="V140"/>
  <c r="M140" s="1"/>
  <c r="V141"/>
  <c r="Q141" s="1"/>
  <c r="V142"/>
  <c r="M142" s="1"/>
  <c r="V143"/>
  <c r="Q143" s="1"/>
  <c r="V144"/>
  <c r="M144" s="1"/>
  <c r="V145"/>
  <c r="Q145" s="1"/>
  <c r="V146"/>
  <c r="M146" s="1"/>
  <c r="V147"/>
  <c r="Q147" s="1"/>
  <c r="V148"/>
  <c r="M148" s="1"/>
  <c r="V149"/>
  <c r="Q149" s="1"/>
  <c r="V150"/>
  <c r="M150" s="1"/>
  <c r="V151"/>
  <c r="Q151" s="1"/>
  <c r="V152"/>
  <c r="M152" s="1"/>
  <c r="V153"/>
  <c r="Q153" s="1"/>
  <c r="V154"/>
  <c r="M154" s="1"/>
  <c r="V155"/>
  <c r="Q155" s="1"/>
  <c r="V156"/>
  <c r="M156" s="1"/>
  <c r="V157"/>
  <c r="Q157" s="1"/>
  <c r="V158"/>
  <c r="M158" s="1"/>
  <c r="V159"/>
  <c r="Q159" s="1"/>
  <c r="V160"/>
  <c r="M160" s="1"/>
  <c r="V161"/>
  <c r="Q161" s="1"/>
  <c r="V162"/>
  <c r="M162" s="1"/>
  <c r="V163"/>
  <c r="Q163" s="1"/>
  <c r="V164"/>
  <c r="M164" s="1"/>
  <c r="V165"/>
  <c r="Q165" s="1"/>
  <c r="V166"/>
  <c r="M166" s="1"/>
  <c r="V167"/>
  <c r="Q167" s="1"/>
  <c r="V168"/>
  <c r="M168" s="1"/>
  <c r="V169"/>
  <c r="Q169" s="1"/>
  <c r="V170"/>
  <c r="M170" s="1"/>
  <c r="V171"/>
  <c r="Q171" s="1"/>
  <c r="V172"/>
  <c r="M172" s="1"/>
  <c r="V173"/>
  <c r="Q173" s="1"/>
  <c r="V174"/>
  <c r="M174" s="1"/>
  <c r="V175"/>
  <c r="Q175" s="1"/>
  <c r="V176"/>
  <c r="M176" s="1"/>
  <c r="V177"/>
  <c r="Q177" s="1"/>
  <c r="V178"/>
  <c r="M178" s="1"/>
  <c r="V179"/>
  <c r="Q179" s="1"/>
  <c r="V180"/>
  <c r="M180" s="1"/>
  <c r="V181"/>
  <c r="Q181" s="1"/>
  <c r="V182"/>
  <c r="M182" s="1"/>
  <c r="V183"/>
  <c r="Q183" s="1"/>
  <c r="V184"/>
  <c r="M184" s="1"/>
  <c r="V185"/>
  <c r="Q185" s="1"/>
  <c r="V186"/>
  <c r="M186" s="1"/>
  <c r="V187"/>
  <c r="Q187" s="1"/>
  <c r="V188"/>
  <c r="M188" s="1"/>
  <c r="V189"/>
  <c r="Q189" s="1"/>
  <c r="V190"/>
  <c r="M190" s="1"/>
  <c r="V191"/>
  <c r="Q191" s="1"/>
  <c r="V192"/>
  <c r="M192" s="1"/>
  <c r="V193"/>
  <c r="Q193" s="1"/>
  <c r="V194"/>
  <c r="M194" s="1"/>
  <c r="V195"/>
  <c r="Q195" s="1"/>
  <c r="V196"/>
  <c r="M196" s="1"/>
  <c r="V197"/>
  <c r="Q197" s="1"/>
  <c r="V198"/>
  <c r="M198" s="1"/>
  <c r="V199"/>
  <c r="Q199" s="1"/>
  <c r="V200"/>
  <c r="M200" s="1"/>
  <c r="V201"/>
  <c r="Q201" s="1"/>
  <c r="V202"/>
  <c r="M202" s="1"/>
  <c r="V203"/>
  <c r="Q203" s="1"/>
  <c r="V204"/>
  <c r="Q204" s="1"/>
  <c r="V205"/>
  <c r="M205" s="1"/>
  <c r="V206"/>
  <c r="Q206" s="1"/>
  <c r="V207"/>
  <c r="M207" s="1"/>
  <c r="V208"/>
  <c r="Q208" s="1"/>
  <c r="V209"/>
  <c r="M209" s="1"/>
  <c r="V210"/>
  <c r="Q210" s="1"/>
  <c r="V211"/>
  <c r="M211" s="1"/>
  <c r="V212"/>
  <c r="Q212" s="1"/>
  <c r="V213"/>
  <c r="M213" s="1"/>
  <c r="V214"/>
  <c r="V215"/>
  <c r="M215" s="1"/>
  <c r="V216"/>
  <c r="M216" s="1"/>
  <c r="V217"/>
  <c r="M217" s="1"/>
  <c r="V218"/>
  <c r="M218" s="1"/>
  <c r="V219"/>
  <c r="M219" s="1"/>
  <c r="V220"/>
  <c r="M220" s="1"/>
  <c r="V221"/>
  <c r="M221" s="1"/>
  <c r="V222"/>
  <c r="M222" s="1"/>
  <c r="V223"/>
  <c r="M223" s="1"/>
  <c r="V224"/>
  <c r="M224" s="1"/>
  <c r="V225"/>
  <c r="M225" s="1"/>
  <c r="V226"/>
  <c r="M226" s="1"/>
  <c r="V227"/>
  <c r="M227" s="1"/>
  <c r="V228"/>
  <c r="M228" s="1"/>
  <c r="V229"/>
  <c r="M229" s="1"/>
  <c r="V230"/>
  <c r="M230" s="1"/>
  <c r="V231"/>
  <c r="M231" s="1"/>
  <c r="V232"/>
  <c r="M232" s="1"/>
  <c r="V233"/>
  <c r="M233" s="1"/>
  <c r="V234"/>
  <c r="M234" s="1"/>
  <c r="V235"/>
  <c r="M235" s="1"/>
  <c r="V236"/>
  <c r="M236" s="1"/>
  <c r="V237"/>
  <c r="M237" s="1"/>
  <c r="V238"/>
  <c r="M238" s="1"/>
  <c r="V239"/>
  <c r="M239" s="1"/>
  <c r="V240"/>
  <c r="M240" s="1"/>
  <c r="V241"/>
  <c r="M241" s="1"/>
  <c r="V242"/>
  <c r="M242" s="1"/>
  <c r="V243"/>
  <c r="M243" s="1"/>
  <c r="V244"/>
  <c r="M244" s="1"/>
  <c r="V245"/>
  <c r="M245" s="1"/>
  <c r="V246"/>
  <c r="M246" s="1"/>
  <c r="V247"/>
  <c r="M247" s="1"/>
  <c r="V248"/>
  <c r="M248" s="1"/>
  <c r="V249"/>
  <c r="M249" s="1"/>
  <c r="V250"/>
  <c r="M250" s="1"/>
  <c r="V251"/>
  <c r="M251" s="1"/>
  <c r="V252"/>
  <c r="M252" s="1"/>
  <c r="V253"/>
  <c r="M253" s="1"/>
  <c r="V254"/>
  <c r="M254" s="1"/>
  <c r="V255"/>
  <c r="M255" s="1"/>
  <c r="V256"/>
  <c r="M256" s="1"/>
  <c r="V257"/>
  <c r="M257" s="1"/>
  <c r="V258"/>
  <c r="M258" s="1"/>
  <c r="V259"/>
  <c r="M259" s="1"/>
  <c r="V260"/>
  <c r="M260" s="1"/>
  <c r="M12" i="8"/>
  <c r="N12"/>
  <c r="M13"/>
  <c r="N13"/>
  <c r="M14"/>
  <c r="N14"/>
  <c r="M15"/>
  <c r="N15"/>
  <c r="M16"/>
  <c r="N16"/>
  <c r="M17"/>
  <c r="N17"/>
  <c r="K18"/>
  <c r="L18"/>
  <c r="M19"/>
  <c r="N19"/>
  <c r="M20"/>
  <c r="N20"/>
  <c r="M21"/>
  <c r="N21"/>
  <c r="K22"/>
  <c r="L22"/>
  <c r="M22"/>
  <c r="N22"/>
  <c r="K23"/>
  <c r="L23"/>
  <c r="M23"/>
  <c r="N23"/>
  <c r="K24"/>
  <c r="L24"/>
  <c r="M24"/>
  <c r="N24"/>
  <c r="K25"/>
  <c r="L25"/>
  <c r="M25"/>
  <c r="N25"/>
  <c r="K26"/>
  <c r="L26"/>
  <c r="M26"/>
  <c r="N26"/>
  <c r="K27"/>
  <c r="L27"/>
  <c r="M27"/>
  <c r="N27"/>
  <c r="K28"/>
  <c r="L28"/>
  <c r="M28"/>
  <c r="N28"/>
  <c r="K29"/>
  <c r="L29"/>
  <c r="M29"/>
  <c r="N29"/>
  <c r="K30"/>
  <c r="L30"/>
  <c r="M30"/>
  <c r="N30"/>
  <c r="K31"/>
  <c r="L31"/>
  <c r="M31"/>
  <c r="N31"/>
  <c r="K32"/>
  <c r="L32"/>
  <c r="M32"/>
  <c r="N32"/>
  <c r="K33"/>
  <c r="L33"/>
  <c r="M33"/>
  <c r="N33"/>
  <c r="K34"/>
  <c r="L34"/>
  <c r="M34"/>
  <c r="N34"/>
  <c r="K35"/>
  <c r="L35"/>
  <c r="M35"/>
  <c r="N35"/>
  <c r="K36"/>
  <c r="L36"/>
  <c r="M36"/>
  <c r="N36"/>
  <c r="K37"/>
  <c r="L37"/>
  <c r="M37"/>
  <c r="N37"/>
  <c r="K38"/>
  <c r="L38"/>
  <c r="M38"/>
  <c r="N38"/>
  <c r="K39"/>
  <c r="L39"/>
  <c r="M39"/>
  <c r="N39"/>
  <c r="K40"/>
  <c r="L40"/>
  <c r="M40"/>
  <c r="N40"/>
  <c r="K41"/>
  <c r="L41"/>
  <c r="M41"/>
  <c r="N41"/>
  <c r="K42"/>
  <c r="L42"/>
  <c r="M42"/>
  <c r="N42"/>
  <c r="K43"/>
  <c r="L43"/>
  <c r="M43"/>
  <c r="N43"/>
  <c r="K44"/>
  <c r="L44"/>
  <c r="M44"/>
  <c r="N44"/>
  <c r="K45"/>
  <c r="L45"/>
  <c r="M45"/>
  <c r="N45"/>
  <c r="K46"/>
  <c r="L46"/>
  <c r="M46"/>
  <c r="N46"/>
  <c r="K47"/>
  <c r="L47"/>
  <c r="M47"/>
  <c r="N47"/>
  <c r="K48"/>
  <c r="L48"/>
  <c r="M48"/>
  <c r="N48"/>
  <c r="K49"/>
  <c r="L49"/>
  <c r="M49"/>
  <c r="N49"/>
  <c r="K50"/>
  <c r="L50"/>
  <c r="M50"/>
  <c r="N50"/>
  <c r="K51"/>
  <c r="L51"/>
  <c r="M51"/>
  <c r="N51"/>
  <c r="K52"/>
  <c r="L52"/>
  <c r="M52"/>
  <c r="N52"/>
  <c r="K53"/>
  <c r="L53"/>
  <c r="M53"/>
  <c r="N53"/>
  <c r="K54"/>
  <c r="L54"/>
  <c r="M54"/>
  <c r="N54"/>
  <c r="K55"/>
  <c r="L55"/>
  <c r="M55"/>
  <c r="N55"/>
  <c r="K56"/>
  <c r="L56"/>
  <c r="M56"/>
  <c r="N56"/>
  <c r="K57"/>
  <c r="L57"/>
  <c r="M57"/>
  <c r="N57"/>
  <c r="K58"/>
  <c r="L58"/>
  <c r="M58"/>
  <c r="N58"/>
  <c r="K59"/>
  <c r="L59"/>
  <c r="M59"/>
  <c r="N59"/>
  <c r="K60"/>
  <c r="L60"/>
  <c r="M60"/>
  <c r="N60"/>
  <c r="K61"/>
  <c r="L61"/>
  <c r="M61"/>
  <c r="N61"/>
  <c r="K62"/>
  <c r="L62"/>
  <c r="M62"/>
  <c r="N62"/>
  <c r="K63"/>
  <c r="L63"/>
  <c r="M63"/>
  <c r="N63"/>
  <c r="K64"/>
  <c r="L64"/>
  <c r="M64"/>
  <c r="N64"/>
  <c r="K65"/>
  <c r="L65"/>
  <c r="M65"/>
  <c r="N65"/>
  <c r="K66"/>
  <c r="L66"/>
  <c r="M66"/>
  <c r="N66"/>
  <c r="K67"/>
  <c r="L67"/>
  <c r="M67"/>
  <c r="N67"/>
  <c r="K68"/>
  <c r="L68"/>
  <c r="M68"/>
  <c r="N68"/>
  <c r="K69"/>
  <c r="L69"/>
  <c r="M69"/>
  <c r="N69"/>
  <c r="K70"/>
  <c r="L70"/>
  <c r="M70"/>
  <c r="N70"/>
  <c r="K71"/>
  <c r="L71"/>
  <c r="M71"/>
  <c r="N71"/>
  <c r="K72"/>
  <c r="L72"/>
  <c r="M72"/>
  <c r="N72"/>
  <c r="K73"/>
  <c r="L73"/>
  <c r="M73"/>
  <c r="N73"/>
  <c r="K74"/>
  <c r="L74"/>
  <c r="M74"/>
  <c r="N74"/>
  <c r="K75"/>
  <c r="L75"/>
  <c r="M75"/>
  <c r="N75"/>
  <c r="K76"/>
  <c r="L76"/>
  <c r="M76"/>
  <c r="N76"/>
  <c r="K77"/>
  <c r="L77"/>
  <c r="M77"/>
  <c r="N77"/>
  <c r="K78"/>
  <c r="L78"/>
  <c r="M78"/>
  <c r="N78"/>
  <c r="K79"/>
  <c r="L79"/>
  <c r="M79"/>
  <c r="N79"/>
  <c r="K80"/>
  <c r="L80"/>
  <c r="M80"/>
  <c r="N80"/>
  <c r="K81"/>
  <c r="L81"/>
  <c r="M81"/>
  <c r="N81"/>
  <c r="K82"/>
  <c r="L82"/>
  <c r="M82"/>
  <c r="N82"/>
  <c r="K83"/>
  <c r="L83"/>
  <c r="M83"/>
  <c r="N83"/>
  <c r="K84"/>
  <c r="L84"/>
  <c r="M84"/>
  <c r="N84"/>
  <c r="K85"/>
  <c r="L85"/>
  <c r="M85"/>
  <c r="N85"/>
  <c r="K86"/>
  <c r="L86"/>
  <c r="M86"/>
  <c r="N86"/>
  <c r="K87"/>
  <c r="L87"/>
  <c r="M87"/>
  <c r="N87"/>
  <c r="K88"/>
  <c r="L88"/>
  <c r="M88"/>
  <c r="N88"/>
  <c r="K89"/>
  <c r="L89"/>
  <c r="M89"/>
  <c r="N89"/>
  <c r="K90"/>
  <c r="L90"/>
  <c r="M90"/>
  <c r="N90"/>
  <c r="K91"/>
  <c r="L91"/>
  <c r="M91"/>
  <c r="N91"/>
  <c r="K92"/>
  <c r="L92"/>
  <c r="M92"/>
  <c r="N92"/>
  <c r="K93"/>
  <c r="L93"/>
  <c r="M93"/>
  <c r="N93"/>
  <c r="K94"/>
  <c r="L94"/>
  <c r="M94"/>
  <c r="N94"/>
  <c r="K95"/>
  <c r="L95"/>
  <c r="M95"/>
  <c r="N95"/>
  <c r="K96"/>
  <c r="L96"/>
  <c r="M96"/>
  <c r="N96"/>
  <c r="K97"/>
  <c r="L97"/>
  <c r="M97"/>
  <c r="N97"/>
  <c r="K98"/>
  <c r="L98"/>
  <c r="M98"/>
  <c r="N98"/>
  <c r="K99"/>
  <c r="L99"/>
  <c r="M99"/>
  <c r="N99"/>
  <c r="K100"/>
  <c r="L100"/>
  <c r="M100"/>
  <c r="N100"/>
  <c r="K101"/>
  <c r="L101"/>
  <c r="M101"/>
  <c r="N101"/>
  <c r="K102"/>
  <c r="L102"/>
  <c r="M102"/>
  <c r="N102"/>
  <c r="K103"/>
  <c r="L103"/>
  <c r="M103"/>
  <c r="N103"/>
  <c r="K104"/>
  <c r="L104"/>
  <c r="M104"/>
  <c r="N104"/>
  <c r="K105"/>
  <c r="L105"/>
  <c r="M105"/>
  <c r="N105"/>
  <c r="K106"/>
  <c r="L106"/>
  <c r="M106"/>
  <c r="N106"/>
  <c r="K107"/>
  <c r="L107"/>
  <c r="M107"/>
  <c r="N107"/>
  <c r="K108"/>
  <c r="L108"/>
  <c r="M108"/>
  <c r="N108"/>
  <c r="K109"/>
  <c r="L109"/>
  <c r="M109"/>
  <c r="N109"/>
  <c r="K110"/>
  <c r="L110"/>
  <c r="M110"/>
  <c r="N110"/>
  <c r="K111"/>
  <c r="L111"/>
  <c r="M111"/>
  <c r="N111"/>
  <c r="K112"/>
  <c r="L112"/>
  <c r="M112"/>
  <c r="N112"/>
  <c r="K113"/>
  <c r="L113"/>
  <c r="M113"/>
  <c r="N113"/>
  <c r="K114"/>
  <c r="L114"/>
  <c r="M114"/>
  <c r="N114"/>
  <c r="K115"/>
  <c r="L115"/>
  <c r="M115"/>
  <c r="N115"/>
  <c r="K116"/>
  <c r="L116"/>
  <c r="M116"/>
  <c r="N116"/>
  <c r="K117"/>
  <c r="L117"/>
  <c r="M117"/>
  <c r="N117"/>
  <c r="K118"/>
  <c r="L118"/>
  <c r="M118"/>
  <c r="N118"/>
  <c r="K119"/>
  <c r="L119"/>
  <c r="M119"/>
  <c r="N119"/>
  <c r="K120"/>
  <c r="L120"/>
  <c r="M120"/>
  <c r="N120"/>
  <c r="K121"/>
  <c r="L121"/>
  <c r="M121"/>
  <c r="N121"/>
  <c r="K122"/>
  <c r="L122"/>
  <c r="M122"/>
  <c r="N122"/>
  <c r="K123"/>
  <c r="L123"/>
  <c r="M123"/>
  <c r="N123"/>
  <c r="K124"/>
  <c r="L124"/>
  <c r="M124"/>
  <c r="N124"/>
  <c r="K125"/>
  <c r="L125"/>
  <c r="M125"/>
  <c r="N125"/>
  <c r="K126"/>
  <c r="L126"/>
  <c r="M126"/>
  <c r="N126"/>
  <c r="K127"/>
  <c r="L127"/>
  <c r="M127"/>
  <c r="N127"/>
  <c r="K128"/>
  <c r="L128"/>
  <c r="M128"/>
  <c r="N128"/>
  <c r="K129"/>
  <c r="L129"/>
  <c r="M129"/>
  <c r="N129"/>
  <c r="K130"/>
  <c r="L130"/>
  <c r="M130"/>
  <c r="N130"/>
  <c r="K131"/>
  <c r="L131"/>
  <c r="M131"/>
  <c r="N131"/>
  <c r="K132"/>
  <c r="L132"/>
  <c r="M132"/>
  <c r="N132"/>
  <c r="K133"/>
  <c r="L133"/>
  <c r="M133"/>
  <c r="N133"/>
  <c r="K134"/>
  <c r="L134"/>
  <c r="M134"/>
  <c r="N134"/>
  <c r="K135"/>
  <c r="L135"/>
  <c r="M135"/>
  <c r="N135"/>
  <c r="K136"/>
  <c r="L136"/>
  <c r="M136"/>
  <c r="N136"/>
  <c r="K137"/>
  <c r="L137"/>
  <c r="M137"/>
  <c r="N137"/>
  <c r="K138"/>
  <c r="L138"/>
  <c r="M138"/>
  <c r="N138"/>
  <c r="K139"/>
  <c r="L139"/>
  <c r="M139"/>
  <c r="N139"/>
  <c r="K140"/>
  <c r="L140"/>
  <c r="M140"/>
  <c r="N140"/>
  <c r="K141"/>
  <c r="L141"/>
  <c r="M141"/>
  <c r="N141"/>
  <c r="K142"/>
  <c r="L142"/>
  <c r="M142"/>
  <c r="N142"/>
  <c r="K143"/>
  <c r="L143"/>
  <c r="M143"/>
  <c r="N143"/>
  <c r="K144"/>
  <c r="L144"/>
  <c r="M144"/>
  <c r="N144"/>
  <c r="K145"/>
  <c r="L145"/>
  <c r="M145"/>
  <c r="N145"/>
  <c r="K146"/>
  <c r="L146"/>
  <c r="M146"/>
  <c r="N146"/>
  <c r="K147"/>
  <c r="L147"/>
  <c r="M147"/>
  <c r="N147"/>
  <c r="K148"/>
  <c r="L148"/>
  <c r="M148"/>
  <c r="N148"/>
  <c r="K149"/>
  <c r="L149"/>
  <c r="M149"/>
  <c r="N149"/>
  <c r="K150"/>
  <c r="L150"/>
  <c r="M150"/>
  <c r="N150"/>
  <c r="K151"/>
  <c r="L151"/>
  <c r="M151"/>
  <c r="N151"/>
  <c r="K152"/>
  <c r="L152"/>
  <c r="M152"/>
  <c r="N152"/>
  <c r="K153"/>
  <c r="L153"/>
  <c r="M153"/>
  <c r="N153"/>
  <c r="K154"/>
  <c r="L154"/>
  <c r="M154"/>
  <c r="N154"/>
  <c r="K155"/>
  <c r="L155"/>
  <c r="M155"/>
  <c r="N155"/>
  <c r="K156"/>
  <c r="L156"/>
  <c r="M156"/>
  <c r="N156"/>
  <c r="K157"/>
  <c r="L157"/>
  <c r="M157"/>
  <c r="N157"/>
  <c r="K158"/>
  <c r="L158"/>
  <c r="M158"/>
  <c r="N158"/>
  <c r="K159"/>
  <c r="L159"/>
  <c r="M159"/>
  <c r="N159"/>
  <c r="K160"/>
  <c r="L160"/>
  <c r="M160"/>
  <c r="N160"/>
  <c r="K161"/>
  <c r="L161"/>
  <c r="M161"/>
  <c r="N161"/>
  <c r="K162"/>
  <c r="L162"/>
  <c r="M162"/>
  <c r="N162"/>
  <c r="K163"/>
  <c r="L163"/>
  <c r="M163"/>
  <c r="N163"/>
  <c r="K164"/>
  <c r="L164"/>
  <c r="M164"/>
  <c r="N164"/>
  <c r="K165"/>
  <c r="L165"/>
  <c r="M165"/>
  <c r="N165"/>
  <c r="K166"/>
  <c r="L166"/>
  <c r="M166"/>
  <c r="N166"/>
  <c r="K167"/>
  <c r="L167"/>
  <c r="M167"/>
  <c r="N167"/>
  <c r="K168"/>
  <c r="L168"/>
  <c r="M168"/>
  <c r="N168"/>
  <c r="K169"/>
  <c r="L169"/>
  <c r="M169"/>
  <c r="N169"/>
  <c r="K170"/>
  <c r="L170"/>
  <c r="M170"/>
  <c r="N170"/>
  <c r="K171"/>
  <c r="L171"/>
  <c r="M171"/>
  <c r="N171"/>
  <c r="K172"/>
  <c r="L172"/>
  <c r="M172"/>
  <c r="N172"/>
  <c r="K173"/>
  <c r="L173"/>
  <c r="M173"/>
  <c r="N173"/>
  <c r="K174"/>
  <c r="L174"/>
  <c r="M174"/>
  <c r="N174"/>
  <c r="K175"/>
  <c r="L175"/>
  <c r="M175"/>
  <c r="N175"/>
  <c r="K176"/>
  <c r="L176"/>
  <c r="M176"/>
  <c r="N176"/>
  <c r="K177"/>
  <c r="L177"/>
  <c r="M177"/>
  <c r="N177"/>
  <c r="K178"/>
  <c r="L178"/>
  <c r="M178"/>
  <c r="N178"/>
  <c r="K179"/>
  <c r="L179"/>
  <c r="M179"/>
  <c r="N179"/>
  <c r="K180"/>
  <c r="L180"/>
  <c r="M180"/>
  <c r="N180"/>
  <c r="K181"/>
  <c r="L181"/>
  <c r="M181"/>
  <c r="N181"/>
  <c r="K182"/>
  <c r="L182"/>
  <c r="M182"/>
  <c r="N182"/>
  <c r="K183"/>
  <c r="L183"/>
  <c r="M183"/>
  <c r="N183"/>
  <c r="K184"/>
  <c r="L184"/>
  <c r="M184"/>
  <c r="N184"/>
  <c r="K185"/>
  <c r="L185"/>
  <c r="M185"/>
  <c r="N185"/>
  <c r="K186"/>
  <c r="L186"/>
  <c r="M186"/>
  <c r="N186"/>
  <c r="K187"/>
  <c r="L187"/>
  <c r="M187"/>
  <c r="N187"/>
  <c r="K188"/>
  <c r="L188"/>
  <c r="M188"/>
  <c r="N188"/>
  <c r="K189"/>
  <c r="L189"/>
  <c r="M189"/>
  <c r="N189"/>
  <c r="K190"/>
  <c r="L190"/>
  <c r="M190"/>
  <c r="N190"/>
  <c r="K191"/>
  <c r="L191"/>
  <c r="M191"/>
  <c r="N191"/>
  <c r="K192"/>
  <c r="L192"/>
  <c r="M192"/>
  <c r="N192"/>
  <c r="K193"/>
  <c r="L193"/>
  <c r="M193"/>
  <c r="N193"/>
  <c r="K194"/>
  <c r="L194"/>
  <c r="M194"/>
  <c r="N194"/>
  <c r="K195"/>
  <c r="L195"/>
  <c r="M195"/>
  <c r="N195"/>
  <c r="K196"/>
  <c r="L196"/>
  <c r="M196"/>
  <c r="N196"/>
  <c r="K197"/>
  <c r="L197"/>
  <c r="M197"/>
  <c r="N197"/>
  <c r="K198"/>
  <c r="L198"/>
  <c r="M198"/>
  <c r="N198"/>
  <c r="K199"/>
  <c r="L199"/>
  <c r="M199"/>
  <c r="N199"/>
  <c r="K200"/>
  <c r="L200"/>
  <c r="M200"/>
  <c r="N200"/>
  <c r="K201"/>
  <c r="L201"/>
  <c r="M201"/>
  <c r="N201"/>
  <c r="K202"/>
  <c r="L202"/>
  <c r="M202"/>
  <c r="N202"/>
  <c r="K203"/>
  <c r="L203"/>
  <c r="M203"/>
  <c r="N203"/>
  <c r="K204"/>
  <c r="L204"/>
  <c r="M204"/>
  <c r="N204"/>
  <c r="K205"/>
  <c r="L205"/>
  <c r="M205"/>
  <c r="N205"/>
  <c r="K206"/>
  <c r="L206"/>
  <c r="M206"/>
  <c r="N206"/>
  <c r="K207"/>
  <c r="L207"/>
  <c r="M207"/>
  <c r="N207"/>
  <c r="K208"/>
  <c r="L208"/>
  <c r="M208"/>
  <c r="N208"/>
  <c r="K209"/>
  <c r="L209"/>
  <c r="M209"/>
  <c r="N209"/>
  <c r="K210"/>
  <c r="L210"/>
  <c r="M210"/>
  <c r="N210"/>
  <c r="K211"/>
  <c r="L211"/>
  <c r="M211"/>
  <c r="N211"/>
  <c r="K212"/>
  <c r="L212"/>
  <c r="M212"/>
  <c r="N212"/>
  <c r="K213"/>
  <c r="L213"/>
  <c r="M213"/>
  <c r="N213"/>
  <c r="K214"/>
  <c r="L214"/>
  <c r="M214"/>
  <c r="N214"/>
  <c r="K215"/>
  <c r="L215"/>
  <c r="M215"/>
  <c r="N215"/>
  <c r="K216"/>
  <c r="L216"/>
  <c r="M216"/>
  <c r="N216"/>
  <c r="K217"/>
  <c r="L217"/>
  <c r="M217"/>
  <c r="N217"/>
  <c r="K218"/>
  <c r="L218"/>
  <c r="M218"/>
  <c r="N218"/>
  <c r="K219"/>
  <c r="L219"/>
  <c r="M219"/>
  <c r="N219"/>
  <c r="K220"/>
  <c r="L220"/>
  <c r="M220"/>
  <c r="N220"/>
  <c r="K221"/>
  <c r="L221"/>
  <c r="M221"/>
  <c r="N221"/>
  <c r="K222"/>
  <c r="L222"/>
  <c r="M222"/>
  <c r="N222"/>
  <c r="K223"/>
  <c r="L223"/>
  <c r="M223"/>
  <c r="N223"/>
  <c r="K224"/>
  <c r="L224"/>
  <c r="M224"/>
  <c r="N224"/>
  <c r="K225"/>
  <c r="L225"/>
  <c r="M225"/>
  <c r="N225"/>
  <c r="K226"/>
  <c r="L226"/>
  <c r="M226"/>
  <c r="N226"/>
  <c r="K227"/>
  <c r="L227"/>
  <c r="M227"/>
  <c r="N227"/>
  <c r="K228"/>
  <c r="L228"/>
  <c r="M228"/>
  <c r="N228"/>
  <c r="K229"/>
  <c r="L229"/>
  <c r="M229"/>
  <c r="N229"/>
  <c r="K230"/>
  <c r="L230"/>
  <c r="M230"/>
  <c r="N230"/>
  <c r="K231"/>
  <c r="L231"/>
  <c r="M231"/>
  <c r="N231"/>
  <c r="K232"/>
  <c r="L232"/>
  <c r="M232"/>
  <c r="N232"/>
  <c r="K233"/>
  <c r="L233"/>
  <c r="M233"/>
  <c r="N233"/>
  <c r="K234"/>
  <c r="L234"/>
  <c r="M234"/>
  <c r="N234"/>
  <c r="K235"/>
  <c r="L235"/>
  <c r="M235"/>
  <c r="N235"/>
  <c r="K236"/>
  <c r="L236"/>
  <c r="M236"/>
  <c r="N236"/>
  <c r="K237"/>
  <c r="L237"/>
  <c r="M237"/>
  <c r="N237"/>
  <c r="K238"/>
  <c r="L238"/>
  <c r="M238"/>
  <c r="N238"/>
  <c r="K239"/>
  <c r="L239"/>
  <c r="M239"/>
  <c r="N239"/>
  <c r="K240"/>
  <c r="L240"/>
  <c r="M240"/>
  <c r="N240"/>
  <c r="K241"/>
  <c r="L241"/>
  <c r="M241"/>
  <c r="N241"/>
  <c r="K242"/>
  <c r="L242"/>
  <c r="M242"/>
  <c r="N242"/>
  <c r="K243"/>
  <c r="L243"/>
  <c r="M243"/>
  <c r="N243"/>
  <c r="K244"/>
  <c r="L244"/>
  <c r="M244"/>
  <c r="N244"/>
  <c r="K245"/>
  <c r="L245"/>
  <c r="M245"/>
  <c r="N245"/>
  <c r="K246"/>
  <c r="L246"/>
  <c r="M246"/>
  <c r="N246"/>
  <c r="K247"/>
  <c r="L247"/>
  <c r="M247"/>
  <c r="N247"/>
  <c r="K248"/>
  <c r="L248"/>
  <c r="M248"/>
  <c r="N248"/>
  <c r="K249"/>
  <c r="L249"/>
  <c r="M249"/>
  <c r="N249"/>
  <c r="K250"/>
  <c r="L250"/>
  <c r="M250"/>
  <c r="N250"/>
  <c r="K251"/>
  <c r="L251"/>
  <c r="M251"/>
  <c r="N251"/>
  <c r="K252"/>
  <c r="L252"/>
  <c r="M252"/>
  <c r="N252"/>
  <c r="K253"/>
  <c r="L253"/>
  <c r="M253"/>
  <c r="N253"/>
  <c r="K254"/>
  <c r="L254"/>
  <c r="M254"/>
  <c r="N254"/>
  <c r="K255"/>
  <c r="L255"/>
  <c r="M255"/>
  <c r="N255"/>
  <c r="K256"/>
  <c r="L256"/>
  <c r="M256"/>
  <c r="N256"/>
  <c r="K257"/>
  <c r="L257"/>
  <c r="M257"/>
  <c r="N257"/>
  <c r="K258"/>
  <c r="L258"/>
  <c r="M258"/>
  <c r="N258"/>
  <c r="K259"/>
  <c r="L259"/>
  <c r="M259"/>
  <c r="N259"/>
  <c r="K260"/>
  <c r="L260"/>
  <c r="M260"/>
  <c r="N260"/>
  <c r="P12" i="3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O12" i="31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P12" i="30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Q11"/>
  <c r="O12" i="5"/>
  <c r="P12"/>
  <c r="J12" s="1"/>
  <c r="O13"/>
  <c r="P13"/>
  <c r="J13" s="1"/>
  <c r="O14"/>
  <c r="P14"/>
  <c r="J14" s="1"/>
  <c r="O15"/>
  <c r="P15"/>
  <c r="J15" s="1"/>
  <c r="O16"/>
  <c r="P16"/>
  <c r="J16" s="1"/>
  <c r="O17"/>
  <c r="P17"/>
  <c r="J17" s="1"/>
  <c r="O18"/>
  <c r="P18"/>
  <c r="J18" s="1"/>
  <c r="O19"/>
  <c r="P19"/>
  <c r="J19" s="1"/>
  <c r="O20"/>
  <c r="P20"/>
  <c r="J20" s="1"/>
  <c r="O21"/>
  <c r="P21"/>
  <c r="J21" s="1"/>
  <c r="O22"/>
  <c r="P22"/>
  <c r="J22" s="1"/>
  <c r="O23"/>
  <c r="P23"/>
  <c r="J23" s="1"/>
  <c r="O24"/>
  <c r="P24"/>
  <c r="J24" s="1"/>
  <c r="O25"/>
  <c r="P25"/>
  <c r="J25" s="1"/>
  <c r="O26"/>
  <c r="P26"/>
  <c r="J26" s="1"/>
  <c r="O27"/>
  <c r="P27"/>
  <c r="J27" s="1"/>
  <c r="O28"/>
  <c r="P28"/>
  <c r="J28" s="1"/>
  <c r="O29"/>
  <c r="P29"/>
  <c r="J29" s="1"/>
  <c r="O30"/>
  <c r="P30"/>
  <c r="J30" s="1"/>
  <c r="O31"/>
  <c r="P31"/>
  <c r="J31" s="1"/>
  <c r="O32"/>
  <c r="P32"/>
  <c r="J32" s="1"/>
  <c r="O33"/>
  <c r="P33"/>
  <c r="J33" s="1"/>
  <c r="O34"/>
  <c r="P34"/>
  <c r="J34" s="1"/>
  <c r="O35"/>
  <c r="P35"/>
  <c r="J35" s="1"/>
  <c r="O36"/>
  <c r="P36"/>
  <c r="J36" s="1"/>
  <c r="O37"/>
  <c r="P37"/>
  <c r="J37" s="1"/>
  <c r="O38"/>
  <c r="P38"/>
  <c r="J38" s="1"/>
  <c r="O39"/>
  <c r="P39"/>
  <c r="J39" s="1"/>
  <c r="O40"/>
  <c r="P40"/>
  <c r="J40" s="1"/>
  <c r="O41"/>
  <c r="P41"/>
  <c r="J41" s="1"/>
  <c r="O42"/>
  <c r="P42"/>
  <c r="J42" s="1"/>
  <c r="O43"/>
  <c r="P43"/>
  <c r="J43" s="1"/>
  <c r="O44"/>
  <c r="P44"/>
  <c r="J44" s="1"/>
  <c r="O45"/>
  <c r="P45"/>
  <c r="J45" s="1"/>
  <c r="O46"/>
  <c r="P46"/>
  <c r="J46" s="1"/>
  <c r="O47"/>
  <c r="P47"/>
  <c r="J47" s="1"/>
  <c r="O48"/>
  <c r="P48"/>
  <c r="J48" s="1"/>
  <c r="O49"/>
  <c r="P49"/>
  <c r="J49" s="1"/>
  <c r="O50"/>
  <c r="P50"/>
  <c r="J50" s="1"/>
  <c r="O51"/>
  <c r="P51"/>
  <c r="J51" s="1"/>
  <c r="O52"/>
  <c r="P52"/>
  <c r="J52" s="1"/>
  <c r="O53"/>
  <c r="P53"/>
  <c r="J53" s="1"/>
  <c r="O54"/>
  <c r="P54"/>
  <c r="J54" s="1"/>
  <c r="O55"/>
  <c r="P55"/>
  <c r="J55" s="1"/>
  <c r="O56"/>
  <c r="P56"/>
  <c r="J56" s="1"/>
  <c r="O57"/>
  <c r="P57"/>
  <c r="J57" s="1"/>
  <c r="O58"/>
  <c r="P58"/>
  <c r="J58" s="1"/>
  <c r="O59"/>
  <c r="P59"/>
  <c r="J59" s="1"/>
  <c r="O60"/>
  <c r="P60"/>
  <c r="J60" s="1"/>
  <c r="O61"/>
  <c r="P61"/>
  <c r="J61" s="1"/>
  <c r="O62"/>
  <c r="P62"/>
  <c r="J62" s="1"/>
  <c r="O63"/>
  <c r="P63"/>
  <c r="J63" s="1"/>
  <c r="O64"/>
  <c r="P64"/>
  <c r="J64" s="1"/>
  <c r="O65"/>
  <c r="P65"/>
  <c r="J65" s="1"/>
  <c r="O66"/>
  <c r="P66"/>
  <c r="J66" s="1"/>
  <c r="O67"/>
  <c r="P67"/>
  <c r="J67" s="1"/>
  <c r="O68"/>
  <c r="P68"/>
  <c r="J68" s="1"/>
  <c r="O69"/>
  <c r="P69"/>
  <c r="J69" s="1"/>
  <c r="O70"/>
  <c r="P70"/>
  <c r="J70" s="1"/>
  <c r="O71"/>
  <c r="P71"/>
  <c r="J71" s="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J98" s="1"/>
  <c r="O99"/>
  <c r="P99"/>
  <c r="J99" s="1"/>
  <c r="O100"/>
  <c r="P100"/>
  <c r="J100" s="1"/>
  <c r="O101"/>
  <c r="P101"/>
  <c r="J101" s="1"/>
  <c r="O102"/>
  <c r="P102"/>
  <c r="J102" s="1"/>
  <c r="O103"/>
  <c r="P103"/>
  <c r="J103" s="1"/>
  <c r="O104"/>
  <c r="P104"/>
  <c r="J104" s="1"/>
  <c r="O105"/>
  <c r="P105"/>
  <c r="J105" s="1"/>
  <c r="O106"/>
  <c r="P106"/>
  <c r="J106" s="1"/>
  <c r="O107"/>
  <c r="P107"/>
  <c r="J107" s="1"/>
  <c r="O108"/>
  <c r="P108"/>
  <c r="J108" s="1"/>
  <c r="O109"/>
  <c r="P109"/>
  <c r="J109" s="1"/>
  <c r="O110"/>
  <c r="P110"/>
  <c r="J110" s="1"/>
  <c r="O111"/>
  <c r="P111"/>
  <c r="J111" s="1"/>
  <c r="O112"/>
  <c r="P112"/>
  <c r="J112" s="1"/>
  <c r="O113"/>
  <c r="P113"/>
  <c r="J113" s="1"/>
  <c r="O114"/>
  <c r="P114"/>
  <c r="J114" s="1"/>
  <c r="O115"/>
  <c r="P115"/>
  <c r="J115" s="1"/>
  <c r="O116"/>
  <c r="P116"/>
  <c r="J116" s="1"/>
  <c r="O117"/>
  <c r="P117"/>
  <c r="J117" s="1"/>
  <c r="O118"/>
  <c r="P118"/>
  <c r="J118" s="1"/>
  <c r="O119"/>
  <c r="P119"/>
  <c r="J119" s="1"/>
  <c r="O120"/>
  <c r="P120"/>
  <c r="J120" s="1"/>
  <c r="O121"/>
  <c r="P121"/>
  <c r="J121" s="1"/>
  <c r="O122"/>
  <c r="P122"/>
  <c r="J122" s="1"/>
  <c r="O123"/>
  <c r="P123"/>
  <c r="J123" s="1"/>
  <c r="O124"/>
  <c r="P124"/>
  <c r="J124" s="1"/>
  <c r="O125"/>
  <c r="P125"/>
  <c r="J125" s="1"/>
  <c r="O126"/>
  <c r="P126"/>
  <c r="J126" s="1"/>
  <c r="O127"/>
  <c r="P127"/>
  <c r="J127" s="1"/>
  <c r="O128"/>
  <c r="P128"/>
  <c r="J128" s="1"/>
  <c r="O129"/>
  <c r="P129"/>
  <c r="J129" s="1"/>
  <c r="O130"/>
  <c r="P130"/>
  <c r="J130" s="1"/>
  <c r="O131"/>
  <c r="P131"/>
  <c r="J131" s="1"/>
  <c r="O132"/>
  <c r="P132"/>
  <c r="J132" s="1"/>
  <c r="O133"/>
  <c r="P133"/>
  <c r="J133" s="1"/>
  <c r="O134"/>
  <c r="P134"/>
  <c r="J134" s="1"/>
  <c r="O135"/>
  <c r="P135"/>
  <c r="J135" s="1"/>
  <c r="O136"/>
  <c r="P136"/>
  <c r="J136" s="1"/>
  <c r="O137"/>
  <c r="P137"/>
  <c r="J137" s="1"/>
  <c r="O138"/>
  <c r="P138"/>
  <c r="J138" s="1"/>
  <c r="O139"/>
  <c r="P139"/>
  <c r="J139" s="1"/>
  <c r="O140"/>
  <c r="P140"/>
  <c r="J140" s="1"/>
  <c r="O141"/>
  <c r="P141"/>
  <c r="J141" s="1"/>
  <c r="O142"/>
  <c r="P142"/>
  <c r="J142" s="1"/>
  <c r="O143"/>
  <c r="P143"/>
  <c r="J143" s="1"/>
  <c r="O144"/>
  <c r="P144"/>
  <c r="J144" s="1"/>
  <c r="O145"/>
  <c r="P145"/>
  <c r="J145" s="1"/>
  <c r="O146"/>
  <c r="P146"/>
  <c r="J146" s="1"/>
  <c r="O147"/>
  <c r="P147"/>
  <c r="J147" s="1"/>
  <c r="O148"/>
  <c r="P148"/>
  <c r="J148" s="1"/>
  <c r="O149"/>
  <c r="P149"/>
  <c r="J149" s="1"/>
  <c r="O150"/>
  <c r="P150"/>
  <c r="J150" s="1"/>
  <c r="O151"/>
  <c r="P151"/>
  <c r="J151" s="1"/>
  <c r="O152"/>
  <c r="P152"/>
  <c r="J152" s="1"/>
  <c r="O153"/>
  <c r="P153"/>
  <c r="J153" s="1"/>
  <c r="O154"/>
  <c r="P154"/>
  <c r="J154" s="1"/>
  <c r="O155"/>
  <c r="P155"/>
  <c r="J155" s="1"/>
  <c r="O156"/>
  <c r="P156"/>
  <c r="J156" s="1"/>
  <c r="O157"/>
  <c r="P157"/>
  <c r="J157" s="1"/>
  <c r="O158"/>
  <c r="P158"/>
  <c r="J158" s="1"/>
  <c r="O159"/>
  <c r="P159"/>
  <c r="J159" s="1"/>
  <c r="O160"/>
  <c r="P160"/>
  <c r="J160" s="1"/>
  <c r="O161"/>
  <c r="P161"/>
  <c r="J161" s="1"/>
  <c r="O162"/>
  <c r="P162"/>
  <c r="J162" s="1"/>
  <c r="O163"/>
  <c r="P163"/>
  <c r="J163" s="1"/>
  <c r="O164"/>
  <c r="P164"/>
  <c r="J164" s="1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J173" s="1"/>
  <c r="O174"/>
  <c r="P174"/>
  <c r="J174" s="1"/>
  <c r="O175"/>
  <c r="P175"/>
  <c r="J175" s="1"/>
  <c r="O176"/>
  <c r="P176"/>
  <c r="J176" s="1"/>
  <c r="O177"/>
  <c r="P177"/>
  <c r="J177" s="1"/>
  <c r="O178"/>
  <c r="P178"/>
  <c r="J178" s="1"/>
  <c r="O179"/>
  <c r="P179"/>
  <c r="J179" s="1"/>
  <c r="O180"/>
  <c r="P180"/>
  <c r="J180" s="1"/>
  <c r="O181"/>
  <c r="P181"/>
  <c r="J181" s="1"/>
  <c r="O182"/>
  <c r="P182"/>
  <c r="J182" s="1"/>
  <c r="O183"/>
  <c r="P183"/>
  <c r="J183" s="1"/>
  <c r="O184"/>
  <c r="P184"/>
  <c r="J184" s="1"/>
  <c r="O185"/>
  <c r="P185"/>
  <c r="J185" s="1"/>
  <c r="O186"/>
  <c r="P186"/>
  <c r="J186" s="1"/>
  <c r="O187"/>
  <c r="P187"/>
  <c r="J187" s="1"/>
  <c r="O188"/>
  <c r="P188"/>
  <c r="J188" s="1"/>
  <c r="O189"/>
  <c r="P189"/>
  <c r="J189" s="1"/>
  <c r="O190"/>
  <c r="P190"/>
  <c r="J190" s="1"/>
  <c r="O191"/>
  <c r="P191"/>
  <c r="J191" s="1"/>
  <c r="O192"/>
  <c r="P192"/>
  <c r="J192" s="1"/>
  <c r="O193"/>
  <c r="P193"/>
  <c r="J193" s="1"/>
  <c r="O194"/>
  <c r="P194"/>
  <c r="J194" s="1"/>
  <c r="O195"/>
  <c r="P195"/>
  <c r="J195" s="1"/>
  <c r="O196"/>
  <c r="P196"/>
  <c r="J196" s="1"/>
  <c r="O197"/>
  <c r="P197"/>
  <c r="J197" s="1"/>
  <c r="O198"/>
  <c r="P198"/>
  <c r="J198" s="1"/>
  <c r="O199"/>
  <c r="P199"/>
  <c r="J199" s="1"/>
  <c r="O200"/>
  <c r="P200"/>
  <c r="J200" s="1"/>
  <c r="O201"/>
  <c r="P201"/>
  <c r="J201" s="1"/>
  <c r="O202"/>
  <c r="P202"/>
  <c r="J202" s="1"/>
  <c r="O203"/>
  <c r="P203"/>
  <c r="J203" s="1"/>
  <c r="O204"/>
  <c r="P204"/>
  <c r="J204" s="1"/>
  <c r="O205"/>
  <c r="P205"/>
  <c r="J205" s="1"/>
  <c r="O206"/>
  <c r="P206"/>
  <c r="J206" s="1"/>
  <c r="O207"/>
  <c r="P207"/>
  <c r="J207" s="1"/>
  <c r="O208"/>
  <c r="P208"/>
  <c r="J208" s="1"/>
  <c r="O209"/>
  <c r="P209"/>
  <c r="J209" s="1"/>
  <c r="O210"/>
  <c r="P210"/>
  <c r="J210" s="1"/>
  <c r="O211"/>
  <c r="P211"/>
  <c r="J211" s="1"/>
  <c r="O212"/>
  <c r="P212"/>
  <c r="J212" s="1"/>
  <c r="O213"/>
  <c r="P213"/>
  <c r="J213" s="1"/>
  <c r="O214"/>
  <c r="P214"/>
  <c r="J214" s="1"/>
  <c r="O215"/>
  <c r="P215"/>
  <c r="J215" s="1"/>
  <c r="O216"/>
  <c r="P216"/>
  <c r="J216" s="1"/>
  <c r="O217"/>
  <c r="P217"/>
  <c r="J217" s="1"/>
  <c r="O218"/>
  <c r="P218"/>
  <c r="J218" s="1"/>
  <c r="O219"/>
  <c r="P219"/>
  <c r="J219" s="1"/>
  <c r="O220"/>
  <c r="P220"/>
  <c r="J220" s="1"/>
  <c r="O221"/>
  <c r="P221"/>
  <c r="J221" s="1"/>
  <c r="O222"/>
  <c r="P222"/>
  <c r="J222" s="1"/>
  <c r="O223"/>
  <c r="P223"/>
  <c r="J223" s="1"/>
  <c r="O224"/>
  <c r="P224"/>
  <c r="J224" s="1"/>
  <c r="O225"/>
  <c r="P225"/>
  <c r="J225" s="1"/>
  <c r="O226"/>
  <c r="P226"/>
  <c r="J226" s="1"/>
  <c r="O227"/>
  <c r="P227"/>
  <c r="J227" s="1"/>
  <c r="O228"/>
  <c r="P228"/>
  <c r="J228" s="1"/>
  <c r="O229"/>
  <c r="P229"/>
  <c r="J229" s="1"/>
  <c r="O230"/>
  <c r="P230"/>
  <c r="J230" s="1"/>
  <c r="O231"/>
  <c r="P231"/>
  <c r="J231" s="1"/>
  <c r="O232"/>
  <c r="P232"/>
  <c r="J232" s="1"/>
  <c r="O233"/>
  <c r="P233"/>
  <c r="J233" s="1"/>
  <c r="O234"/>
  <c r="P234"/>
  <c r="J234" s="1"/>
  <c r="O235"/>
  <c r="P235"/>
  <c r="J235" s="1"/>
  <c r="O236"/>
  <c r="P236"/>
  <c r="J236" s="1"/>
  <c r="O237"/>
  <c r="P237"/>
  <c r="J237" s="1"/>
  <c r="O238"/>
  <c r="P238"/>
  <c r="J238" s="1"/>
  <c r="O239"/>
  <c r="P239"/>
  <c r="J239" s="1"/>
  <c r="O240"/>
  <c r="P240"/>
  <c r="J240" s="1"/>
  <c r="O241"/>
  <c r="P241"/>
  <c r="J241" s="1"/>
  <c r="O242"/>
  <c r="P242"/>
  <c r="J242" s="1"/>
  <c r="O243"/>
  <c r="P243"/>
  <c r="J243" s="1"/>
  <c r="O244"/>
  <c r="P244"/>
  <c r="J244" s="1"/>
  <c r="O245"/>
  <c r="P245"/>
  <c r="J245" s="1"/>
  <c r="O246"/>
  <c r="P246"/>
  <c r="J246" s="1"/>
  <c r="O247"/>
  <c r="P247"/>
  <c r="J247" s="1"/>
  <c r="O248"/>
  <c r="P248"/>
  <c r="J248" s="1"/>
  <c r="O249"/>
  <c r="P249"/>
  <c r="J249" s="1"/>
  <c r="O250"/>
  <c r="P250"/>
  <c r="J250" s="1"/>
  <c r="O251"/>
  <c r="P251"/>
  <c r="J251" s="1"/>
  <c r="O252"/>
  <c r="P252"/>
  <c r="J252" s="1"/>
  <c r="O253"/>
  <c r="P253"/>
  <c r="J253" s="1"/>
  <c r="O254"/>
  <c r="P254"/>
  <c r="J254" s="1"/>
  <c r="O255"/>
  <c r="P255"/>
  <c r="J255" s="1"/>
  <c r="O256"/>
  <c r="P256"/>
  <c r="J256" s="1"/>
  <c r="O257"/>
  <c r="P257"/>
  <c r="J257" s="1"/>
  <c r="O258"/>
  <c r="P258"/>
  <c r="J258" s="1"/>
  <c r="O259"/>
  <c r="P259"/>
  <c r="J259" s="1"/>
  <c r="O260"/>
  <c r="P260"/>
  <c r="J260" s="1"/>
  <c r="O11"/>
  <c r="O12" i="10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2" i="29"/>
  <c r="I12" s="1"/>
  <c r="O13"/>
  <c r="I13" s="1"/>
  <c r="O14"/>
  <c r="I14" s="1"/>
  <c r="O15"/>
  <c r="I15" s="1"/>
  <c r="O16"/>
  <c r="I16" s="1"/>
  <c r="O17"/>
  <c r="O18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I260" s="1"/>
  <c r="O12" i="9"/>
  <c r="O13"/>
  <c r="K13" s="1"/>
  <c r="M13" s="1"/>
  <c r="O14"/>
  <c r="O15"/>
  <c r="K15" s="1"/>
  <c r="M15" s="1"/>
  <c r="O16"/>
  <c r="O17"/>
  <c r="K17" s="1"/>
  <c r="M17" s="1"/>
  <c r="O18"/>
  <c r="O19"/>
  <c r="K19" s="1"/>
  <c r="M19" s="1"/>
  <c r="O20"/>
  <c r="O21"/>
  <c r="K21" s="1"/>
  <c r="M21" s="1"/>
  <c r="O22"/>
  <c r="O23"/>
  <c r="K23" s="1"/>
  <c r="M23" s="1"/>
  <c r="O24"/>
  <c r="O25"/>
  <c r="K25" s="1"/>
  <c r="M25" s="1"/>
  <c r="O26"/>
  <c r="O27"/>
  <c r="K27" s="1"/>
  <c r="M27" s="1"/>
  <c r="O28"/>
  <c r="O29"/>
  <c r="K29" s="1"/>
  <c r="M29" s="1"/>
  <c r="O30"/>
  <c r="O31"/>
  <c r="K31" s="1"/>
  <c r="M31" s="1"/>
  <c r="O32"/>
  <c r="O33"/>
  <c r="K33" s="1"/>
  <c r="M33" s="1"/>
  <c r="O34"/>
  <c r="O35"/>
  <c r="K35" s="1"/>
  <c r="M35" s="1"/>
  <c r="O36"/>
  <c r="O37"/>
  <c r="K37" s="1"/>
  <c r="M37" s="1"/>
  <c r="O38"/>
  <c r="O39"/>
  <c r="K39" s="1"/>
  <c r="M39" s="1"/>
  <c r="O40"/>
  <c r="O41"/>
  <c r="K41" s="1"/>
  <c r="M41" s="1"/>
  <c r="O42"/>
  <c r="O43"/>
  <c r="K43" s="1"/>
  <c r="M43" s="1"/>
  <c r="O44"/>
  <c r="O45"/>
  <c r="K45" s="1"/>
  <c r="M45" s="1"/>
  <c r="O46"/>
  <c r="O47"/>
  <c r="K47" s="1"/>
  <c r="M47" s="1"/>
  <c r="O48"/>
  <c r="O49"/>
  <c r="K49" s="1"/>
  <c r="M49" s="1"/>
  <c r="O50"/>
  <c r="O51"/>
  <c r="K51" s="1"/>
  <c r="M51" s="1"/>
  <c r="O52"/>
  <c r="O53"/>
  <c r="K53" s="1"/>
  <c r="M53" s="1"/>
  <c r="O54"/>
  <c r="O55"/>
  <c r="K55" s="1"/>
  <c r="M55" s="1"/>
  <c r="O56"/>
  <c r="O57"/>
  <c r="K57" s="1"/>
  <c r="M57" s="1"/>
  <c r="O58"/>
  <c r="O59"/>
  <c r="K59" s="1"/>
  <c r="M59" s="1"/>
  <c r="O60"/>
  <c r="O61"/>
  <c r="K61" s="1"/>
  <c r="M61" s="1"/>
  <c r="O62"/>
  <c r="O63"/>
  <c r="K63" s="1"/>
  <c r="M63" s="1"/>
  <c r="O64"/>
  <c r="O65"/>
  <c r="K65" s="1"/>
  <c r="M65" s="1"/>
  <c r="O66"/>
  <c r="O67"/>
  <c r="K67" s="1"/>
  <c r="M67" s="1"/>
  <c r="O68"/>
  <c r="O69"/>
  <c r="K69" s="1"/>
  <c r="M69" s="1"/>
  <c r="O70"/>
  <c r="O71"/>
  <c r="K71" s="1"/>
  <c r="M71" s="1"/>
  <c r="O72"/>
  <c r="O73"/>
  <c r="K73" s="1"/>
  <c r="M73" s="1"/>
  <c r="O74"/>
  <c r="O75"/>
  <c r="K75" s="1"/>
  <c r="M75" s="1"/>
  <c r="O76"/>
  <c r="O77"/>
  <c r="K77" s="1"/>
  <c r="M77" s="1"/>
  <c r="O78"/>
  <c r="O79"/>
  <c r="K79" s="1"/>
  <c r="M79" s="1"/>
  <c r="O80"/>
  <c r="O81"/>
  <c r="K81" s="1"/>
  <c r="M81" s="1"/>
  <c r="O82"/>
  <c r="O83"/>
  <c r="K83" s="1"/>
  <c r="M83" s="1"/>
  <c r="O84"/>
  <c r="O85"/>
  <c r="K85" s="1"/>
  <c r="M85" s="1"/>
  <c r="O86"/>
  <c r="O87"/>
  <c r="K87" s="1"/>
  <c r="M87" s="1"/>
  <c r="O88"/>
  <c r="O89"/>
  <c r="K89" s="1"/>
  <c r="M89" s="1"/>
  <c r="O90"/>
  <c r="O91"/>
  <c r="K91" s="1"/>
  <c r="M91" s="1"/>
  <c r="O92"/>
  <c r="O93"/>
  <c r="K93" s="1"/>
  <c r="M93" s="1"/>
  <c r="O94"/>
  <c r="O95"/>
  <c r="K95" s="1"/>
  <c r="M95" s="1"/>
  <c r="O96"/>
  <c r="O97"/>
  <c r="O98"/>
  <c r="O99"/>
  <c r="O100"/>
  <c r="N100" s="1"/>
  <c r="O101"/>
  <c r="O102"/>
  <c r="O103"/>
  <c r="O104"/>
  <c r="N104" s="1"/>
  <c r="O105"/>
  <c r="O106"/>
  <c r="O107"/>
  <c r="O108"/>
  <c r="N108" s="1"/>
  <c r="O109"/>
  <c r="O110"/>
  <c r="O111"/>
  <c r="O112"/>
  <c r="N112" s="1"/>
  <c r="O113"/>
  <c r="O114"/>
  <c r="O115"/>
  <c r="O116"/>
  <c r="N116" s="1"/>
  <c r="O117"/>
  <c r="O118"/>
  <c r="O119"/>
  <c r="O120"/>
  <c r="N120" s="1"/>
  <c r="O121"/>
  <c r="O122"/>
  <c r="O123"/>
  <c r="O124"/>
  <c r="N124" s="1"/>
  <c r="O125"/>
  <c r="O126"/>
  <c r="O127"/>
  <c r="O128"/>
  <c r="N128" s="1"/>
  <c r="O129"/>
  <c r="O130"/>
  <c r="O131"/>
  <c r="O132"/>
  <c r="N132" s="1"/>
  <c r="O133"/>
  <c r="O134"/>
  <c r="O135"/>
  <c r="O136"/>
  <c r="N136" s="1"/>
  <c r="O137"/>
  <c r="O138"/>
  <c r="O139"/>
  <c r="O140"/>
  <c r="N140" s="1"/>
  <c r="O141"/>
  <c r="O142"/>
  <c r="O143"/>
  <c r="O144"/>
  <c r="N144" s="1"/>
  <c r="O145"/>
  <c r="O146"/>
  <c r="O147"/>
  <c r="O148"/>
  <c r="N148" s="1"/>
  <c r="O149"/>
  <c r="O150"/>
  <c r="O151"/>
  <c r="O152"/>
  <c r="N152" s="1"/>
  <c r="O153"/>
  <c r="O154"/>
  <c r="O155"/>
  <c r="O156"/>
  <c r="N156" s="1"/>
  <c r="O157"/>
  <c r="O158"/>
  <c r="O159"/>
  <c r="O160"/>
  <c r="N160" s="1"/>
  <c r="O161"/>
  <c r="O162"/>
  <c r="O163"/>
  <c r="O164"/>
  <c r="N164" s="1"/>
  <c r="O165"/>
  <c r="O166"/>
  <c r="O167"/>
  <c r="O168"/>
  <c r="N168" s="1"/>
  <c r="O169"/>
  <c r="O170"/>
  <c r="O171"/>
  <c r="O172"/>
  <c r="N172" s="1"/>
  <c r="O173"/>
  <c r="O174"/>
  <c r="O175"/>
  <c r="O176"/>
  <c r="N176" s="1"/>
  <c r="O177"/>
  <c r="O178"/>
  <c r="O179"/>
  <c r="O180"/>
  <c r="N180" s="1"/>
  <c r="O181"/>
  <c r="O182"/>
  <c r="O183"/>
  <c r="O184"/>
  <c r="N184" s="1"/>
  <c r="O185"/>
  <c r="O186"/>
  <c r="O187"/>
  <c r="O188"/>
  <c r="N188" s="1"/>
  <c r="O189"/>
  <c r="O190"/>
  <c r="O191"/>
  <c r="O192"/>
  <c r="N192" s="1"/>
  <c r="O193"/>
  <c r="O194"/>
  <c r="O195"/>
  <c r="O196"/>
  <c r="N196" s="1"/>
  <c r="O197"/>
  <c r="O198"/>
  <c r="O199"/>
  <c r="O200"/>
  <c r="N200" s="1"/>
  <c r="O201"/>
  <c r="O202"/>
  <c r="J202" s="1"/>
  <c r="O203"/>
  <c r="O204"/>
  <c r="N204" s="1"/>
  <c r="O205"/>
  <c r="O206"/>
  <c r="O207"/>
  <c r="O208"/>
  <c r="N208" s="1"/>
  <c r="O209"/>
  <c r="O210"/>
  <c r="J210" s="1"/>
  <c r="O211"/>
  <c r="O212"/>
  <c r="N212" s="1"/>
  <c r="O213"/>
  <c r="O214"/>
  <c r="O215"/>
  <c r="O216"/>
  <c r="N216" s="1"/>
  <c r="O217"/>
  <c r="O218"/>
  <c r="J218" s="1"/>
  <c r="O219"/>
  <c r="O220"/>
  <c r="N220" s="1"/>
  <c r="O221"/>
  <c r="O222"/>
  <c r="O223"/>
  <c r="O224"/>
  <c r="N224" s="1"/>
  <c r="O225"/>
  <c r="O226"/>
  <c r="J226" s="1"/>
  <c r="O227"/>
  <c r="O228"/>
  <c r="N228" s="1"/>
  <c r="O229"/>
  <c r="O230"/>
  <c r="O231"/>
  <c r="O232"/>
  <c r="N232" s="1"/>
  <c r="O233"/>
  <c r="O234"/>
  <c r="J234" s="1"/>
  <c r="O235"/>
  <c r="O236"/>
  <c r="N236" s="1"/>
  <c r="O237"/>
  <c r="O238"/>
  <c r="O239"/>
  <c r="K239" s="1"/>
  <c r="M239" s="1"/>
  <c r="O240"/>
  <c r="O241"/>
  <c r="O242"/>
  <c r="J242" s="1"/>
  <c r="O243"/>
  <c r="O244"/>
  <c r="O245"/>
  <c r="O246"/>
  <c r="O247"/>
  <c r="O248"/>
  <c r="O249"/>
  <c r="O250"/>
  <c r="J250" s="1"/>
  <c r="O251"/>
  <c r="O252"/>
  <c r="O253"/>
  <c r="O254"/>
  <c r="O255"/>
  <c r="O256"/>
  <c r="O257"/>
  <c r="O258"/>
  <c r="J258" s="1"/>
  <c r="O259"/>
  <c r="O260"/>
  <c r="O12" i="1"/>
  <c r="J12" s="1"/>
  <c r="O13"/>
  <c r="N13" s="1"/>
  <c r="O14"/>
  <c r="J14" s="1"/>
  <c r="O15"/>
  <c r="O16"/>
  <c r="J16" s="1"/>
  <c r="O17"/>
  <c r="N17" s="1"/>
  <c r="O18"/>
  <c r="J18" s="1"/>
  <c r="O19"/>
  <c r="O20"/>
  <c r="J20" s="1"/>
  <c r="O21"/>
  <c r="N21" s="1"/>
  <c r="O22"/>
  <c r="J22" s="1"/>
  <c r="O23"/>
  <c r="O24"/>
  <c r="J24" s="1"/>
  <c r="O25"/>
  <c r="N25" s="1"/>
  <c r="O26"/>
  <c r="J26" s="1"/>
  <c r="O27"/>
  <c r="O28"/>
  <c r="J28" s="1"/>
  <c r="O29"/>
  <c r="N29" s="1"/>
  <c r="O30"/>
  <c r="J30" s="1"/>
  <c r="O31"/>
  <c r="O32"/>
  <c r="J32" s="1"/>
  <c r="O33"/>
  <c r="N33" s="1"/>
  <c r="O34"/>
  <c r="J34" s="1"/>
  <c r="O35"/>
  <c r="O36"/>
  <c r="J36" s="1"/>
  <c r="O37"/>
  <c r="N37" s="1"/>
  <c r="O38"/>
  <c r="J38" s="1"/>
  <c r="O39"/>
  <c r="O40"/>
  <c r="J40" s="1"/>
  <c r="O41"/>
  <c r="N41" s="1"/>
  <c r="O42"/>
  <c r="J42" s="1"/>
  <c r="O43"/>
  <c r="O44"/>
  <c r="J44" s="1"/>
  <c r="O45"/>
  <c r="N45" s="1"/>
  <c r="O46"/>
  <c r="J46" s="1"/>
  <c r="O47"/>
  <c r="O48"/>
  <c r="J48" s="1"/>
  <c r="O49"/>
  <c r="N49" s="1"/>
  <c r="O50"/>
  <c r="J50" s="1"/>
  <c r="O51"/>
  <c r="O52"/>
  <c r="J52" s="1"/>
  <c r="O53"/>
  <c r="N53" s="1"/>
  <c r="O54"/>
  <c r="J54" s="1"/>
  <c r="O55"/>
  <c r="O56"/>
  <c r="J56" s="1"/>
  <c r="O57"/>
  <c r="N57" s="1"/>
  <c r="O58"/>
  <c r="J58" s="1"/>
  <c r="O59"/>
  <c r="O60"/>
  <c r="J60" s="1"/>
  <c r="O61"/>
  <c r="N61" s="1"/>
  <c r="O62"/>
  <c r="J62" s="1"/>
  <c r="O63"/>
  <c r="O64"/>
  <c r="J64" s="1"/>
  <c r="O65"/>
  <c r="N65" s="1"/>
  <c r="O66"/>
  <c r="J66" s="1"/>
  <c r="O67"/>
  <c r="O68"/>
  <c r="J68" s="1"/>
  <c r="O69"/>
  <c r="N69" s="1"/>
  <c r="O70"/>
  <c r="J70" s="1"/>
  <c r="O71"/>
  <c r="O72"/>
  <c r="J72" s="1"/>
  <c r="O73"/>
  <c r="N73" s="1"/>
  <c r="O74"/>
  <c r="J74" s="1"/>
  <c r="O75"/>
  <c r="O76"/>
  <c r="J76" s="1"/>
  <c r="O77"/>
  <c r="N77" s="1"/>
  <c r="O78"/>
  <c r="J78" s="1"/>
  <c r="O79"/>
  <c r="O80"/>
  <c r="O81"/>
  <c r="N81" s="1"/>
  <c r="O82"/>
  <c r="O83"/>
  <c r="O84"/>
  <c r="O85"/>
  <c r="N85" s="1"/>
  <c r="O86"/>
  <c r="O87"/>
  <c r="O88"/>
  <c r="O89"/>
  <c r="N89" s="1"/>
  <c r="O90"/>
  <c r="O91"/>
  <c r="O92"/>
  <c r="O93"/>
  <c r="N93" s="1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N150" s="1"/>
  <c r="O151"/>
  <c r="O152"/>
  <c r="O153"/>
  <c r="O154"/>
  <c r="N154" s="1"/>
  <c r="O155"/>
  <c r="O156"/>
  <c r="O157"/>
  <c r="O158"/>
  <c r="N158" s="1"/>
  <c r="O159"/>
  <c r="O160"/>
  <c r="O161"/>
  <c r="O162"/>
  <c r="N162" s="1"/>
  <c r="O163"/>
  <c r="O164"/>
  <c r="O165"/>
  <c r="O166"/>
  <c r="N166" s="1"/>
  <c r="O167"/>
  <c r="O168"/>
  <c r="O169"/>
  <c r="O170"/>
  <c r="N170" s="1"/>
  <c r="O171"/>
  <c r="O172"/>
  <c r="O173"/>
  <c r="O174"/>
  <c r="N174" s="1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N11" s="1"/>
  <c r="O12" i="21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2" i="22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P12" i="20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19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Q12" i="28"/>
  <c r="Q13"/>
  <c r="Q14"/>
  <c r="Q15"/>
  <c r="Q11"/>
  <c r="O9"/>
  <c r="N12" i="16"/>
  <c r="Q12"/>
  <c r="J12" s="1"/>
  <c r="N13"/>
  <c r="Q13"/>
  <c r="N14"/>
  <c r="Q14"/>
  <c r="J14" s="1"/>
  <c r="N15"/>
  <c r="Q15"/>
  <c r="N16"/>
  <c r="Q16"/>
  <c r="J16" s="1"/>
  <c r="N17"/>
  <c r="Q17"/>
  <c r="N18"/>
  <c r="Q18"/>
  <c r="J18" s="1"/>
  <c r="N19"/>
  <c r="Q19"/>
  <c r="N20"/>
  <c r="Q20"/>
  <c r="J20" s="1"/>
  <c r="N21"/>
  <c r="Q21"/>
  <c r="N22"/>
  <c r="Q22"/>
  <c r="J22" s="1"/>
  <c r="N23"/>
  <c r="Q23"/>
  <c r="N24"/>
  <c r="Q24"/>
  <c r="J24" s="1"/>
  <c r="N25"/>
  <c r="Q25"/>
  <c r="N26"/>
  <c r="Q26"/>
  <c r="J26" s="1"/>
  <c r="N27"/>
  <c r="Q27"/>
  <c r="N28"/>
  <c r="Q28"/>
  <c r="J28" s="1"/>
  <c r="N29"/>
  <c r="Q29"/>
  <c r="N30"/>
  <c r="Q30"/>
  <c r="J30" s="1"/>
  <c r="N31"/>
  <c r="Q31"/>
  <c r="N32"/>
  <c r="Q32"/>
  <c r="J32" s="1"/>
  <c r="N33"/>
  <c r="Q33"/>
  <c r="N34"/>
  <c r="Q34"/>
  <c r="J34" s="1"/>
  <c r="N35"/>
  <c r="Q35"/>
  <c r="N36"/>
  <c r="Q36"/>
  <c r="J36" s="1"/>
  <c r="N37"/>
  <c r="Q37"/>
  <c r="N38"/>
  <c r="Q38"/>
  <c r="J38" s="1"/>
  <c r="N39"/>
  <c r="Q39"/>
  <c r="N40"/>
  <c r="Q40"/>
  <c r="J40" s="1"/>
  <c r="N41"/>
  <c r="Q41"/>
  <c r="N42"/>
  <c r="Q42"/>
  <c r="J42" s="1"/>
  <c r="N43"/>
  <c r="Q43"/>
  <c r="N44"/>
  <c r="Q44"/>
  <c r="J44" s="1"/>
  <c r="N45"/>
  <c r="Q45"/>
  <c r="N46"/>
  <c r="Q46"/>
  <c r="N47"/>
  <c r="Q47"/>
  <c r="N48"/>
  <c r="Q48"/>
  <c r="N49"/>
  <c r="Q49"/>
  <c r="N50"/>
  <c r="Q50"/>
  <c r="N51"/>
  <c r="Q51"/>
  <c r="N52"/>
  <c r="Q52"/>
  <c r="N53"/>
  <c r="Q53"/>
  <c r="N54"/>
  <c r="Q54"/>
  <c r="N55"/>
  <c r="Q55"/>
  <c r="N56"/>
  <c r="Q56"/>
  <c r="N57"/>
  <c r="Q57"/>
  <c r="N58"/>
  <c r="Q58"/>
  <c r="N59"/>
  <c r="Q59"/>
  <c r="N60"/>
  <c r="Q60"/>
  <c r="N61"/>
  <c r="Q61"/>
  <c r="N62"/>
  <c r="Q62"/>
  <c r="N63"/>
  <c r="Q63"/>
  <c r="N64"/>
  <c r="Q64"/>
  <c r="N65"/>
  <c r="Q65"/>
  <c r="N66"/>
  <c r="Q66"/>
  <c r="N67"/>
  <c r="Q67"/>
  <c r="N68"/>
  <c r="Q68"/>
  <c r="N69"/>
  <c r="Q69"/>
  <c r="N70"/>
  <c r="Q70"/>
  <c r="N71"/>
  <c r="Q71"/>
  <c r="N72"/>
  <c r="Q72"/>
  <c r="N73"/>
  <c r="Q73"/>
  <c r="N74"/>
  <c r="Q74"/>
  <c r="N75"/>
  <c r="Q75"/>
  <c r="N76"/>
  <c r="Q76"/>
  <c r="N77"/>
  <c r="Q77"/>
  <c r="N78"/>
  <c r="Q78"/>
  <c r="N79"/>
  <c r="Q79"/>
  <c r="N80"/>
  <c r="Q80"/>
  <c r="N81"/>
  <c r="Q81"/>
  <c r="N82"/>
  <c r="Q82"/>
  <c r="N83"/>
  <c r="Q83"/>
  <c r="N84"/>
  <c r="Q84"/>
  <c r="L84" s="1"/>
  <c r="N85"/>
  <c r="Q85"/>
  <c r="N86"/>
  <c r="Q86"/>
  <c r="N87"/>
  <c r="Q87"/>
  <c r="N88"/>
  <c r="Q88"/>
  <c r="N89"/>
  <c r="Q89"/>
  <c r="N90"/>
  <c r="Q90"/>
  <c r="N91"/>
  <c r="Q91"/>
  <c r="N92"/>
  <c r="Q92"/>
  <c r="N93"/>
  <c r="Q93"/>
  <c r="N94"/>
  <c r="Q94"/>
  <c r="N95"/>
  <c r="Q95"/>
  <c r="N96"/>
  <c r="Q96"/>
  <c r="N97"/>
  <c r="Q97"/>
  <c r="N98"/>
  <c r="Q98"/>
  <c r="N99"/>
  <c r="Q99"/>
  <c r="N100"/>
  <c r="Q100"/>
  <c r="N101"/>
  <c r="Q101"/>
  <c r="N102"/>
  <c r="Q102"/>
  <c r="N103"/>
  <c r="Q103"/>
  <c r="N104"/>
  <c r="Q104"/>
  <c r="N105"/>
  <c r="Q105"/>
  <c r="N106"/>
  <c r="Q106"/>
  <c r="N107"/>
  <c r="Q107"/>
  <c r="N108"/>
  <c r="Q108"/>
  <c r="N109"/>
  <c r="Q109"/>
  <c r="S11"/>
  <c r="N11"/>
  <c r="Q12" i="17"/>
  <c r="J12" s="1"/>
  <c r="Q13"/>
  <c r="Q14"/>
  <c r="J14" s="1"/>
  <c r="Q15"/>
  <c r="Q16"/>
  <c r="J16" s="1"/>
  <c r="Q17"/>
  <c r="Q18"/>
  <c r="J18" s="1"/>
  <c r="Q19"/>
  <c r="Q20"/>
  <c r="J20" s="1"/>
  <c r="Q21"/>
  <c r="Q22"/>
  <c r="J22" s="1"/>
  <c r="Q23"/>
  <c r="Q24"/>
  <c r="J24" s="1"/>
  <c r="Q25"/>
  <c r="Q26"/>
  <c r="J26" s="1"/>
  <c r="Q27"/>
  <c r="Q28"/>
  <c r="J28" s="1"/>
  <c r="Q29"/>
  <c r="Q30"/>
  <c r="J30" s="1"/>
  <c r="Q31"/>
  <c r="Q32"/>
  <c r="J32" s="1"/>
  <c r="Q33"/>
  <c r="Q34"/>
  <c r="J34" s="1"/>
  <c r="Q35"/>
  <c r="Q36"/>
  <c r="J36" s="1"/>
  <c r="Q37"/>
  <c r="Q38"/>
  <c r="J38" s="1"/>
  <c r="Q39"/>
  <c r="Q40"/>
  <c r="J40" s="1"/>
  <c r="Q41"/>
  <c r="Q42"/>
  <c r="J42" s="1"/>
  <c r="Q43"/>
  <c r="Q44"/>
  <c r="J44" s="1"/>
  <c r="Q45"/>
  <c r="Q46"/>
  <c r="J46" s="1"/>
  <c r="Q47"/>
  <c r="Q48"/>
  <c r="J48" s="1"/>
  <c r="Q49"/>
  <c r="Q50"/>
  <c r="J50" s="1"/>
  <c r="Q51"/>
  <c r="Q52"/>
  <c r="J52" s="1"/>
  <c r="Q53"/>
  <c r="Q54"/>
  <c r="J54" s="1"/>
  <c r="Q55"/>
  <c r="Q56"/>
  <c r="J56" s="1"/>
  <c r="Q57"/>
  <c r="Q58"/>
  <c r="Q59"/>
  <c r="Q60"/>
  <c r="N60" s="1"/>
  <c r="Q61"/>
  <c r="Q62"/>
  <c r="Q63"/>
  <c r="Q64"/>
  <c r="N64" s="1"/>
  <c r="Q65"/>
  <c r="Q66"/>
  <c r="Q67"/>
  <c r="Q68"/>
  <c r="N68" s="1"/>
  <c r="Q69"/>
  <c r="Q70"/>
  <c r="Q71"/>
  <c r="Q72"/>
  <c r="N72" s="1"/>
  <c r="Q73"/>
  <c r="Q74"/>
  <c r="Q75"/>
  <c r="Q76"/>
  <c r="N76" s="1"/>
  <c r="Q77"/>
  <c r="Q78"/>
  <c r="Q79"/>
  <c r="Q80"/>
  <c r="N80" s="1"/>
  <c r="Q81"/>
  <c r="Q82"/>
  <c r="Q83"/>
  <c r="Q84"/>
  <c r="N84" s="1"/>
  <c r="Q85"/>
  <c r="Q86"/>
  <c r="Q87"/>
  <c r="Q88"/>
  <c r="N88" s="1"/>
  <c r="Q89"/>
  <c r="Q90"/>
  <c r="Q91"/>
  <c r="Q92"/>
  <c r="Q93"/>
  <c r="Q94"/>
  <c r="J94" s="1"/>
  <c r="Q95"/>
  <c r="Q96"/>
  <c r="J96" s="1"/>
  <c r="Q97"/>
  <c r="Q98"/>
  <c r="J98" s="1"/>
  <c r="Q99"/>
  <c r="Q100"/>
  <c r="J100" s="1"/>
  <c r="Q101"/>
  <c r="Q102"/>
  <c r="J102" s="1"/>
  <c r="Q103"/>
  <c r="Q104"/>
  <c r="J104" s="1"/>
  <c r="Q105"/>
  <c r="Q106"/>
  <c r="J106" s="1"/>
  <c r="Q107"/>
  <c r="Q108"/>
  <c r="J108" s="1"/>
  <c r="Q109"/>
  <c r="P12" i="18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N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V81" i="27"/>
  <c r="W81"/>
  <c r="AF81"/>
  <c r="V82"/>
  <c r="W82" s="1"/>
  <c r="AF82"/>
  <c r="V83"/>
  <c r="AF83"/>
  <c r="V84"/>
  <c r="W84"/>
  <c r="AF84"/>
  <c r="V85"/>
  <c r="AF85" s="1"/>
  <c r="V86"/>
  <c r="V87"/>
  <c r="AF87"/>
  <c r="V88"/>
  <c r="AF88"/>
  <c r="W88"/>
  <c r="V89"/>
  <c r="AF89" s="1"/>
  <c r="V90"/>
  <c r="AF90" s="1"/>
  <c r="V91"/>
  <c r="AF91"/>
  <c r="V92"/>
  <c r="AF92" s="1"/>
  <c r="W92"/>
  <c r="V93"/>
  <c r="AF93" s="1"/>
  <c r="V94"/>
  <c r="W94" s="1"/>
  <c r="AF94"/>
  <c r="V95"/>
  <c r="W95"/>
  <c r="AG95" s="1"/>
  <c r="V96"/>
  <c r="W96" s="1"/>
  <c r="V97"/>
  <c r="AF97" s="1"/>
  <c r="V98"/>
  <c r="W98"/>
  <c r="AG98" s="1"/>
  <c r="V99"/>
  <c r="W99" s="1"/>
  <c r="AG99" s="1"/>
  <c r="V100"/>
  <c r="AF100" s="1"/>
  <c r="W100"/>
  <c r="V101"/>
  <c r="AF101" s="1"/>
  <c r="V102"/>
  <c r="W102"/>
  <c r="AG102" s="1"/>
  <c r="V103"/>
  <c r="W103" s="1"/>
  <c r="AG103" s="1"/>
  <c r="V104"/>
  <c r="AF104" s="1"/>
  <c r="W104"/>
  <c r="V105"/>
  <c r="AF105" s="1"/>
  <c r="V106"/>
  <c r="W106" s="1"/>
  <c r="AG106" s="1"/>
  <c r="V107"/>
  <c r="W107"/>
  <c r="AG107" s="1"/>
  <c r="V108"/>
  <c r="W108" s="1"/>
  <c r="AG108" s="1"/>
  <c r="V109"/>
  <c r="W109"/>
  <c r="V110"/>
  <c r="W110"/>
  <c r="AG110" s="1"/>
  <c r="AF110"/>
  <c r="V111"/>
  <c r="W111"/>
  <c r="X111" s="1"/>
  <c r="V112"/>
  <c r="W112" s="1"/>
  <c r="AG112" s="1"/>
  <c r="V113"/>
  <c r="W113" s="1"/>
  <c r="V114"/>
  <c r="W114" s="1"/>
  <c r="AG114" s="1"/>
  <c r="V115"/>
  <c r="W115" s="1"/>
  <c r="X115" s="1"/>
  <c r="V116"/>
  <c r="W116"/>
  <c r="AG116" s="1"/>
  <c r="AF116"/>
  <c r="V117"/>
  <c r="W117"/>
  <c r="X117" s="1"/>
  <c r="AF117"/>
  <c r="V118"/>
  <c r="W118" s="1"/>
  <c r="AF118"/>
  <c r="V119"/>
  <c r="AF119" s="1"/>
  <c r="V120"/>
  <c r="W120"/>
  <c r="AF120"/>
  <c r="V121"/>
  <c r="W121" s="1"/>
  <c r="V122"/>
  <c r="AF122" s="1"/>
  <c r="V123"/>
  <c r="W123" s="1"/>
  <c r="AG123" s="1"/>
  <c r="V124"/>
  <c r="W124"/>
  <c r="AG124" s="1"/>
  <c r="V125"/>
  <c r="AF125" s="1"/>
  <c r="V126"/>
  <c r="W126" s="1"/>
  <c r="V127"/>
  <c r="AF127" s="1"/>
  <c r="W127"/>
  <c r="X127" s="1"/>
  <c r="Y127" s="1"/>
  <c r="AI127" s="1"/>
  <c r="V128"/>
  <c r="AF128" s="1"/>
  <c r="W128"/>
  <c r="X128" s="1"/>
  <c r="Y128" s="1"/>
  <c r="AI128" s="1"/>
  <c r="AG128"/>
  <c r="V129"/>
  <c r="W129" s="1"/>
  <c r="AG129" s="1"/>
  <c r="V130"/>
  <c r="W130"/>
  <c r="AG130" s="1"/>
  <c r="V131"/>
  <c r="W131" s="1"/>
  <c r="AG131" s="1"/>
  <c r="V132"/>
  <c r="W132"/>
  <c r="AG132" s="1"/>
  <c r="V133"/>
  <c r="W133" s="1"/>
  <c r="V134"/>
  <c r="W134" s="1"/>
  <c r="V135"/>
  <c r="AF135" s="1"/>
  <c r="V136"/>
  <c r="W136"/>
  <c r="X136" s="1"/>
  <c r="V137"/>
  <c r="W137" s="1"/>
  <c r="AG137" s="1"/>
  <c r="V138"/>
  <c r="W138" s="1"/>
  <c r="X138" s="1"/>
  <c r="V139"/>
  <c r="W139" s="1"/>
  <c r="AF139"/>
  <c r="V140"/>
  <c r="W140"/>
  <c r="X140" s="1"/>
  <c r="V141"/>
  <c r="AF141" s="1"/>
  <c r="V142"/>
  <c r="AF142" s="1"/>
  <c r="V143"/>
  <c r="AF143" s="1"/>
  <c r="V144"/>
  <c r="AF144"/>
  <c r="V145"/>
  <c r="AF145" s="1"/>
  <c r="W145"/>
  <c r="V146"/>
  <c r="AF146" s="1"/>
  <c r="V147"/>
  <c r="W147" s="1"/>
  <c r="V148"/>
  <c r="AF148"/>
  <c r="W148"/>
  <c r="AG148"/>
  <c r="V149"/>
  <c r="W149"/>
  <c r="V150"/>
  <c r="W150" s="1"/>
  <c r="AG150" s="1"/>
  <c r="AF150"/>
  <c r="V151"/>
  <c r="AF151" s="1"/>
  <c r="W151"/>
  <c r="V152"/>
  <c r="AF152" s="1"/>
  <c r="V153"/>
  <c r="W153" s="1"/>
  <c r="AF153"/>
  <c r="V154"/>
  <c r="W154"/>
  <c r="AG154" s="1"/>
  <c r="AF154"/>
  <c r="V155"/>
  <c r="W155" s="1"/>
  <c r="AF155"/>
  <c r="V156"/>
  <c r="AF156" s="1"/>
  <c r="V157"/>
  <c r="W157" s="1"/>
  <c r="AF157"/>
  <c r="V158"/>
  <c r="AF158"/>
  <c r="V159"/>
  <c r="W159"/>
  <c r="AF159"/>
  <c r="V160"/>
  <c r="AF160" s="1"/>
  <c r="V161"/>
  <c r="AF161" s="1"/>
  <c r="V162"/>
  <c r="AF162"/>
  <c r="V163"/>
  <c r="W163" s="1"/>
  <c r="AF163"/>
  <c r="V164"/>
  <c r="AF164" s="1"/>
  <c r="V165"/>
  <c r="W165" s="1"/>
  <c r="AF165"/>
  <c r="V166"/>
  <c r="AF166"/>
  <c r="V167"/>
  <c r="W167"/>
  <c r="AF167"/>
  <c r="V168"/>
  <c r="V169"/>
  <c r="W169"/>
  <c r="AG169" s="1"/>
  <c r="V170"/>
  <c r="V171"/>
  <c r="W171"/>
  <c r="AG171" s="1"/>
  <c r="V172"/>
  <c r="W172" s="1"/>
  <c r="AG172" s="1"/>
  <c r="V173"/>
  <c r="W173"/>
  <c r="AG173" s="1"/>
  <c r="V174"/>
  <c r="W174" s="1"/>
  <c r="AG174" s="1"/>
  <c r="V175"/>
  <c r="W175"/>
  <c r="V176"/>
  <c r="W176"/>
  <c r="AG176" s="1"/>
  <c r="AF176"/>
  <c r="V177"/>
  <c r="W177"/>
  <c r="X177" s="1"/>
  <c r="AG177"/>
  <c r="V178"/>
  <c r="W178"/>
  <c r="AG178" s="1"/>
  <c r="AF178"/>
  <c r="V179"/>
  <c r="W179"/>
  <c r="X179" s="1"/>
  <c r="V180"/>
  <c r="AF180" s="1"/>
  <c r="V181"/>
  <c r="W181" s="1"/>
  <c r="V182"/>
  <c r="AF182" s="1"/>
  <c r="V183"/>
  <c r="W183" s="1"/>
  <c r="X183" s="1"/>
  <c r="V184"/>
  <c r="W184"/>
  <c r="AG184" s="1"/>
  <c r="V185"/>
  <c r="W185" s="1"/>
  <c r="V186"/>
  <c r="W186" s="1"/>
  <c r="AG186" s="1"/>
  <c r="V187"/>
  <c r="W187"/>
  <c r="V188"/>
  <c r="W188"/>
  <c r="AG188" s="1"/>
  <c r="AF188"/>
  <c r="V189"/>
  <c r="W189"/>
  <c r="X189" s="1"/>
  <c r="AG189"/>
  <c r="V190"/>
  <c r="W190"/>
  <c r="AG190" s="1"/>
  <c r="AF190"/>
  <c r="V191"/>
  <c r="W191"/>
  <c r="X191" s="1"/>
  <c r="AG191"/>
  <c r="V192"/>
  <c r="W192"/>
  <c r="AG192" s="1"/>
  <c r="AF192"/>
  <c r="V193"/>
  <c r="W193"/>
  <c r="X193" s="1"/>
  <c r="AG193"/>
  <c r="V194"/>
  <c r="W194"/>
  <c r="AG194" s="1"/>
  <c r="V195"/>
  <c r="W195" s="1"/>
  <c r="V196"/>
  <c r="W196" s="1"/>
  <c r="AG196" s="1"/>
  <c r="V197"/>
  <c r="W197"/>
  <c r="V198"/>
  <c r="W198"/>
  <c r="AG198" s="1"/>
  <c r="V199"/>
  <c r="W199" s="1"/>
  <c r="V200"/>
  <c r="V201"/>
  <c r="W201"/>
  <c r="AG201" s="1"/>
  <c r="V202"/>
  <c r="V203"/>
  <c r="W203"/>
  <c r="AG203" s="1"/>
  <c r="V204"/>
  <c r="W204" s="1"/>
  <c r="AG204" s="1"/>
  <c r="V205"/>
  <c r="W205"/>
  <c r="V206"/>
  <c r="W206"/>
  <c r="AG206" s="1"/>
  <c r="V207"/>
  <c r="W207" s="1"/>
  <c r="AG207" s="1"/>
  <c r="V208"/>
  <c r="W208"/>
  <c r="AF208"/>
  <c r="V209"/>
  <c r="V210"/>
  <c r="W210" s="1"/>
  <c r="X210" s="1"/>
  <c r="AF210"/>
  <c r="V211"/>
  <c r="V212"/>
  <c r="AF212" s="1"/>
  <c r="V213"/>
  <c r="V214"/>
  <c r="W214" s="1"/>
  <c r="AG214" s="1"/>
  <c r="AF214"/>
  <c r="X214"/>
  <c r="V215"/>
  <c r="V216"/>
  <c r="AF216"/>
  <c r="W216"/>
  <c r="X216"/>
  <c r="V217"/>
  <c r="V218"/>
  <c r="V219"/>
  <c r="V220"/>
  <c r="AF220" s="1"/>
  <c r="V221"/>
  <c r="V222"/>
  <c r="AF222"/>
  <c r="V223"/>
  <c r="W223"/>
  <c r="AG223" s="1"/>
  <c r="V224"/>
  <c r="AF224" s="1"/>
  <c r="W224"/>
  <c r="V225"/>
  <c r="AF225"/>
  <c r="W225"/>
  <c r="V226"/>
  <c r="AF226" s="1"/>
  <c r="W226"/>
  <c r="X226" s="1"/>
  <c r="V227"/>
  <c r="AF227" s="1"/>
  <c r="W227"/>
  <c r="V228"/>
  <c r="AF228" s="1"/>
  <c r="V229"/>
  <c r="W229"/>
  <c r="V230"/>
  <c r="AF230" s="1"/>
  <c r="V231"/>
  <c r="W231"/>
  <c r="AF231"/>
  <c r="V232"/>
  <c r="AF232" s="1"/>
  <c r="W232"/>
  <c r="X232" s="1"/>
  <c r="AH232" s="1"/>
  <c r="V233"/>
  <c r="W233"/>
  <c r="X233" s="1"/>
  <c r="AH233" s="1"/>
  <c r="AF233"/>
  <c r="V234"/>
  <c r="V235"/>
  <c r="W235" s="1"/>
  <c r="X235" s="1"/>
  <c r="AH235" s="1"/>
  <c r="V236"/>
  <c r="W236" s="1"/>
  <c r="AF236"/>
  <c r="V237"/>
  <c r="W237" s="1"/>
  <c r="V238"/>
  <c r="V239"/>
  <c r="AF239" s="1"/>
  <c r="V240"/>
  <c r="V241"/>
  <c r="W241" s="1"/>
  <c r="X241" s="1"/>
  <c r="AH241"/>
  <c r="AF241"/>
  <c r="V242"/>
  <c r="AF242" s="1"/>
  <c r="W242"/>
  <c r="X242" s="1"/>
  <c r="Y242" s="1"/>
  <c r="V243"/>
  <c r="W243"/>
  <c r="V244"/>
  <c r="AF244" s="1"/>
  <c r="V245"/>
  <c r="W245"/>
  <c r="V246"/>
  <c r="AF246" s="1"/>
  <c r="V247"/>
  <c r="V248"/>
  <c r="W248" s="1"/>
  <c r="V249"/>
  <c r="AF249" s="1"/>
  <c r="W249"/>
  <c r="X249" s="1"/>
  <c r="V250"/>
  <c r="W250" s="1"/>
  <c r="AF250"/>
  <c r="V251"/>
  <c r="W251" s="1"/>
  <c r="X251"/>
  <c r="V252"/>
  <c r="W252" s="1"/>
  <c r="V253"/>
  <c r="W253"/>
  <c r="X253" s="1"/>
  <c r="AF253"/>
  <c r="V254"/>
  <c r="AF254"/>
  <c r="W254"/>
  <c r="V255"/>
  <c r="AF255" s="1"/>
  <c r="W255"/>
  <c r="X255" s="1"/>
  <c r="V256"/>
  <c r="W256" s="1"/>
  <c r="V257"/>
  <c r="V258"/>
  <c r="V259"/>
  <c r="AF259"/>
  <c r="W259"/>
  <c r="X259" s="1"/>
  <c r="V260"/>
  <c r="W260"/>
  <c r="U81" i="26"/>
  <c r="V81" s="1"/>
  <c r="U82"/>
  <c r="V82" s="1"/>
  <c r="U83"/>
  <c r="AE83" s="1"/>
  <c r="U84"/>
  <c r="U85"/>
  <c r="AE85"/>
  <c r="U86"/>
  <c r="AE86" s="1"/>
  <c r="U87"/>
  <c r="AE87" s="1"/>
  <c r="U88"/>
  <c r="V88" s="1"/>
  <c r="AE88"/>
  <c r="U89"/>
  <c r="AE89" s="1"/>
  <c r="U90"/>
  <c r="V90"/>
  <c r="AE90"/>
  <c r="U91"/>
  <c r="AE91" s="1"/>
  <c r="U92"/>
  <c r="U93"/>
  <c r="AE93"/>
  <c r="U94"/>
  <c r="V94" s="1"/>
  <c r="U95"/>
  <c r="V95"/>
  <c r="AF95" s="1"/>
  <c r="U96"/>
  <c r="V96" s="1"/>
  <c r="W96"/>
  <c r="X96" s="1"/>
  <c r="AH96" s="1"/>
  <c r="U97"/>
  <c r="U98"/>
  <c r="V98"/>
  <c r="AF98" s="1"/>
  <c r="U99"/>
  <c r="V99" s="1"/>
  <c r="AF99" s="1"/>
  <c r="U100"/>
  <c r="V100" s="1"/>
  <c r="U101"/>
  <c r="V101"/>
  <c r="AF101" s="1"/>
  <c r="AE101"/>
  <c r="U102"/>
  <c r="V102"/>
  <c r="AF102" s="1"/>
  <c r="U103"/>
  <c r="V103" s="1"/>
  <c r="AF103" s="1"/>
  <c r="U104"/>
  <c r="V104" s="1"/>
  <c r="U105"/>
  <c r="V105"/>
  <c r="AE105"/>
  <c r="U106"/>
  <c r="V106" s="1"/>
  <c r="AF106"/>
  <c r="U107"/>
  <c r="V107" s="1"/>
  <c r="AF107" s="1"/>
  <c r="U108"/>
  <c r="U109"/>
  <c r="V109" s="1"/>
  <c r="AF109" s="1"/>
  <c r="U110"/>
  <c r="U111"/>
  <c r="V111" s="1"/>
  <c r="AF111" s="1"/>
  <c r="U112"/>
  <c r="U113"/>
  <c r="V113" s="1"/>
  <c r="AF113" s="1"/>
  <c r="U114"/>
  <c r="U115"/>
  <c r="V115" s="1"/>
  <c r="AF115" s="1"/>
  <c r="U116"/>
  <c r="V116" s="1"/>
  <c r="AF116" s="1"/>
  <c r="U117"/>
  <c r="V117"/>
  <c r="W117" s="1"/>
  <c r="U118"/>
  <c r="V118" s="1"/>
  <c r="AE118"/>
  <c r="U119"/>
  <c r="AE119" s="1"/>
  <c r="U120"/>
  <c r="V120"/>
  <c r="AF120" s="1"/>
  <c r="U121"/>
  <c r="U122"/>
  <c r="V122"/>
  <c r="AF122" s="1"/>
  <c r="U123"/>
  <c r="V123" s="1"/>
  <c r="AF123"/>
  <c r="U124"/>
  <c r="U125"/>
  <c r="V125" s="1"/>
  <c r="U126"/>
  <c r="V126" s="1"/>
  <c r="AF126"/>
  <c r="U127"/>
  <c r="V127" s="1"/>
  <c r="AF127" s="1"/>
  <c r="U128"/>
  <c r="V128" s="1"/>
  <c r="AE128"/>
  <c r="U129"/>
  <c r="V129"/>
  <c r="U130"/>
  <c r="U131"/>
  <c r="U132"/>
  <c r="U133"/>
  <c r="V133" s="1"/>
  <c r="U134"/>
  <c r="U135"/>
  <c r="U136"/>
  <c r="AE136" s="1"/>
  <c r="U137"/>
  <c r="V137"/>
  <c r="U138"/>
  <c r="U139"/>
  <c r="V139"/>
  <c r="U140"/>
  <c r="AE140" s="1"/>
  <c r="V140"/>
  <c r="U141"/>
  <c r="V141" s="1"/>
  <c r="U142"/>
  <c r="V142"/>
  <c r="AF142" s="1"/>
  <c r="U143"/>
  <c r="V143" s="1"/>
  <c r="W143"/>
  <c r="U144"/>
  <c r="V144" s="1"/>
  <c r="U145"/>
  <c r="AE145"/>
  <c r="U146"/>
  <c r="U147"/>
  <c r="AE147" s="1"/>
  <c r="U148"/>
  <c r="V148" s="1"/>
  <c r="U149"/>
  <c r="AE149" s="1"/>
  <c r="U150"/>
  <c r="V150" s="1"/>
  <c r="AE150"/>
  <c r="U151"/>
  <c r="AE151" s="1"/>
  <c r="U152"/>
  <c r="V152"/>
  <c r="U153"/>
  <c r="AE153" s="1"/>
  <c r="U154"/>
  <c r="AE154"/>
  <c r="V154"/>
  <c r="U155"/>
  <c r="AE155" s="1"/>
  <c r="U156"/>
  <c r="AE156" s="1"/>
  <c r="U157"/>
  <c r="AE157"/>
  <c r="U158"/>
  <c r="U159"/>
  <c r="AE159" s="1"/>
  <c r="U160"/>
  <c r="V160" s="1"/>
  <c r="AE160"/>
  <c r="U161"/>
  <c r="AE161" s="1"/>
  <c r="U162"/>
  <c r="AE162"/>
  <c r="V162"/>
  <c r="U163"/>
  <c r="AE163" s="1"/>
  <c r="U164"/>
  <c r="AE164" s="1"/>
  <c r="U165"/>
  <c r="AE165"/>
  <c r="U166"/>
  <c r="U167"/>
  <c r="AE167"/>
  <c r="U168"/>
  <c r="U169"/>
  <c r="U170"/>
  <c r="V170"/>
  <c r="AE170"/>
  <c r="U171"/>
  <c r="U172"/>
  <c r="V172" s="1"/>
  <c r="AF172"/>
  <c r="W172"/>
  <c r="AE172"/>
  <c r="U173"/>
  <c r="V173"/>
  <c r="AF173" s="1"/>
  <c r="U174"/>
  <c r="V174" s="1"/>
  <c r="AF174"/>
  <c r="U175"/>
  <c r="U176"/>
  <c r="V176"/>
  <c r="AE176"/>
  <c r="U177"/>
  <c r="V177" s="1"/>
  <c r="AF177" s="1"/>
  <c r="U178"/>
  <c r="V178" s="1"/>
  <c r="AF178" s="1"/>
  <c r="U179"/>
  <c r="V179" s="1"/>
  <c r="U180"/>
  <c r="V180" s="1"/>
  <c r="W180"/>
  <c r="AF180"/>
  <c r="AE180"/>
  <c r="U181"/>
  <c r="V181"/>
  <c r="U182"/>
  <c r="V182" s="1"/>
  <c r="U183"/>
  <c r="AE183"/>
  <c r="U184"/>
  <c r="V184" s="1"/>
  <c r="AF184" s="1"/>
  <c r="U185"/>
  <c r="V185" s="1"/>
  <c r="AF185" s="1"/>
  <c r="U186"/>
  <c r="V186"/>
  <c r="U187"/>
  <c r="AE187" s="1"/>
  <c r="U188"/>
  <c r="V188" s="1"/>
  <c r="AF188"/>
  <c r="U189"/>
  <c r="U190"/>
  <c r="V190" s="1"/>
  <c r="AF190" s="1"/>
  <c r="W190"/>
  <c r="U191"/>
  <c r="AE191" s="1"/>
  <c r="U192"/>
  <c r="V192"/>
  <c r="AF192"/>
  <c r="U193"/>
  <c r="AE193" s="1"/>
  <c r="V193"/>
  <c r="AF193"/>
  <c r="U194"/>
  <c r="V194" s="1"/>
  <c r="W194" s="1"/>
  <c r="AF194"/>
  <c r="U195"/>
  <c r="AE195" s="1"/>
  <c r="U196"/>
  <c r="V196" s="1"/>
  <c r="W196" s="1"/>
  <c r="AG196" s="1"/>
  <c r="U197"/>
  <c r="V197"/>
  <c r="AF197" s="1"/>
  <c r="U198"/>
  <c r="U199"/>
  <c r="AE199" s="1"/>
  <c r="U200"/>
  <c r="U201"/>
  <c r="AE201" s="1"/>
  <c r="V201"/>
  <c r="U202"/>
  <c r="U203"/>
  <c r="V203" s="1"/>
  <c r="AE203"/>
  <c r="U204"/>
  <c r="U205"/>
  <c r="AE205" s="1"/>
  <c r="V205"/>
  <c r="U206"/>
  <c r="V206"/>
  <c r="AF206" s="1"/>
  <c r="U207"/>
  <c r="V207"/>
  <c r="AF207"/>
  <c r="U208"/>
  <c r="V208" s="1"/>
  <c r="U209"/>
  <c r="V209"/>
  <c r="AF209" s="1"/>
  <c r="U210"/>
  <c r="V210"/>
  <c r="U211"/>
  <c r="V211" s="1"/>
  <c r="AF211" s="1"/>
  <c r="AE211"/>
  <c r="U212"/>
  <c r="V212" s="1"/>
  <c r="W212" s="1"/>
  <c r="U213"/>
  <c r="AE213" s="1"/>
  <c r="U214"/>
  <c r="V214"/>
  <c r="U215"/>
  <c r="V215" s="1"/>
  <c r="AF215" s="1"/>
  <c r="U216"/>
  <c r="V216"/>
  <c r="U217"/>
  <c r="V217" s="1"/>
  <c r="AF217" s="1"/>
  <c r="U218"/>
  <c r="V218" s="1"/>
  <c r="U219"/>
  <c r="V219"/>
  <c r="AF219" s="1"/>
  <c r="AE219"/>
  <c r="U220"/>
  <c r="V220"/>
  <c r="AF220" s="1"/>
  <c r="U221"/>
  <c r="V221" s="1"/>
  <c r="W221"/>
  <c r="AE221"/>
  <c r="U222"/>
  <c r="AE222" s="1"/>
  <c r="V222"/>
  <c r="AF222"/>
  <c r="U223"/>
  <c r="V223" s="1"/>
  <c r="W223" s="1"/>
  <c r="AE223"/>
  <c r="U224"/>
  <c r="AE224" s="1"/>
  <c r="V224"/>
  <c r="AF224" s="1"/>
  <c r="U225"/>
  <c r="V225" s="1"/>
  <c r="W225"/>
  <c r="AE225"/>
  <c r="U226"/>
  <c r="AE226" s="1"/>
  <c r="V226"/>
  <c r="AF226"/>
  <c r="U227"/>
  <c r="V227" s="1"/>
  <c r="W227" s="1"/>
  <c r="U228"/>
  <c r="AE228" s="1"/>
  <c r="V228"/>
  <c r="AF228" s="1"/>
  <c r="U229"/>
  <c r="V229" s="1"/>
  <c r="W229"/>
  <c r="AE229"/>
  <c r="U230"/>
  <c r="AE230" s="1"/>
  <c r="V230"/>
  <c r="AF230"/>
  <c r="U231"/>
  <c r="V231" s="1"/>
  <c r="U232"/>
  <c r="V232"/>
  <c r="AF232"/>
  <c r="U233"/>
  <c r="V233"/>
  <c r="U234"/>
  <c r="V234" s="1"/>
  <c r="AE234"/>
  <c r="AF234"/>
  <c r="U235"/>
  <c r="V235"/>
  <c r="U236"/>
  <c r="V236"/>
  <c r="AF236" s="1"/>
  <c r="U237"/>
  <c r="V237" s="1"/>
  <c r="W237"/>
  <c r="AE237"/>
  <c r="U238"/>
  <c r="V238" s="1"/>
  <c r="AE238"/>
  <c r="AF238"/>
  <c r="U239"/>
  <c r="AE239" s="1"/>
  <c r="U240"/>
  <c r="V240"/>
  <c r="AF240"/>
  <c r="U241"/>
  <c r="V241"/>
  <c r="W241" s="1"/>
  <c r="AE241"/>
  <c r="U242"/>
  <c r="V242"/>
  <c r="AE242"/>
  <c r="AF242"/>
  <c r="U243"/>
  <c r="AE243"/>
  <c r="U244"/>
  <c r="V244"/>
  <c r="AF244" s="1"/>
  <c r="U245"/>
  <c r="AE245" s="1"/>
  <c r="U246"/>
  <c r="V246" s="1"/>
  <c r="AF246" s="1"/>
  <c r="U247"/>
  <c r="AE247"/>
  <c r="U248"/>
  <c r="V248" s="1"/>
  <c r="AF248" s="1"/>
  <c r="U249"/>
  <c r="AE249" s="1"/>
  <c r="V249"/>
  <c r="W249" s="1"/>
  <c r="U250"/>
  <c r="V250" s="1"/>
  <c r="AF250" s="1"/>
  <c r="U251"/>
  <c r="AE251"/>
  <c r="U252"/>
  <c r="V252"/>
  <c r="W252" s="1"/>
  <c r="AG252" s="1"/>
  <c r="U253"/>
  <c r="V253" s="1"/>
  <c r="U254"/>
  <c r="AE254"/>
  <c r="V254"/>
  <c r="AF254" s="1"/>
  <c r="U255"/>
  <c r="V255"/>
  <c r="AE255"/>
  <c r="U256"/>
  <c r="AE256" s="1"/>
  <c r="V256"/>
  <c r="W256" s="1"/>
  <c r="AG256" s="1"/>
  <c r="U257"/>
  <c r="V257"/>
  <c r="W257" s="1"/>
  <c r="U258"/>
  <c r="AE258" s="1"/>
  <c r="U259"/>
  <c r="AE259" s="1"/>
  <c r="U260"/>
  <c r="AE260" s="1"/>
  <c r="V260"/>
  <c r="W260" s="1"/>
  <c r="X65" i="25"/>
  <c r="Y65" s="1"/>
  <c r="X66"/>
  <c r="AR66" s="1"/>
  <c r="X67"/>
  <c r="Y67" s="1"/>
  <c r="X68"/>
  <c r="Y68"/>
  <c r="AR68"/>
  <c r="X69"/>
  <c r="Y69"/>
  <c r="Z69"/>
  <c r="AR69"/>
  <c r="X70"/>
  <c r="AR70"/>
  <c r="X71"/>
  <c r="AR71" s="1"/>
  <c r="X72"/>
  <c r="AR72"/>
  <c r="X73"/>
  <c r="Y73" s="1"/>
  <c r="Z73" s="1"/>
  <c r="X74"/>
  <c r="AR74" s="1"/>
  <c r="Y74"/>
  <c r="X75"/>
  <c r="AR75" s="1"/>
  <c r="X76"/>
  <c r="Y76" s="1"/>
  <c r="X77"/>
  <c r="AR77"/>
  <c r="X78"/>
  <c r="AR78" s="1"/>
  <c r="X79"/>
  <c r="Y79"/>
  <c r="Z79" s="1"/>
  <c r="AR79"/>
  <c r="X80"/>
  <c r="Y80"/>
  <c r="Z80" s="1"/>
  <c r="AA80" s="1"/>
  <c r="AU80" s="1"/>
  <c r="X81"/>
  <c r="Y81"/>
  <c r="X82"/>
  <c r="Y82" s="1"/>
  <c r="X83"/>
  <c r="Y83" s="1"/>
  <c r="X84"/>
  <c r="Y84" s="1"/>
  <c r="X85"/>
  <c r="AR85" s="1"/>
  <c r="X86"/>
  <c r="Y86" s="1"/>
  <c r="AS86"/>
  <c r="X87"/>
  <c r="AR87" s="1"/>
  <c r="X88"/>
  <c r="AR88" s="1"/>
  <c r="X89"/>
  <c r="AR89" s="1"/>
  <c r="Y89"/>
  <c r="Z89"/>
  <c r="X90"/>
  <c r="AR90" s="1"/>
  <c r="X91"/>
  <c r="AR91" s="1"/>
  <c r="Y91"/>
  <c r="Z91" s="1"/>
  <c r="X92"/>
  <c r="AR92" s="1"/>
  <c r="Y92"/>
  <c r="X93"/>
  <c r="Y93" s="1"/>
  <c r="Z93" s="1"/>
  <c r="X94"/>
  <c r="AR94" s="1"/>
  <c r="Y94"/>
  <c r="X95"/>
  <c r="AR95" s="1"/>
  <c r="X96"/>
  <c r="Y96"/>
  <c r="X97"/>
  <c r="AR97" s="1"/>
  <c r="X98"/>
  <c r="Y98"/>
  <c r="AS98" s="1"/>
  <c r="X99"/>
  <c r="Y99"/>
  <c r="Z99"/>
  <c r="AT99" s="1"/>
  <c r="AR99"/>
  <c r="X100"/>
  <c r="Y100"/>
  <c r="X101"/>
  <c r="Y101" s="1"/>
  <c r="Z101" s="1"/>
  <c r="AT101" s="1"/>
  <c r="AR101"/>
  <c r="X102"/>
  <c r="AR102"/>
  <c r="X103"/>
  <c r="AR103"/>
  <c r="X104"/>
  <c r="Y104"/>
  <c r="X105"/>
  <c r="AR105" s="1"/>
  <c r="Y105"/>
  <c r="X106"/>
  <c r="Y106" s="1"/>
  <c r="X107"/>
  <c r="X108"/>
  <c r="AR108"/>
  <c r="Y108"/>
  <c r="X109"/>
  <c r="X110"/>
  <c r="Y110"/>
  <c r="X111"/>
  <c r="X112"/>
  <c r="Y112" s="1"/>
  <c r="AR112"/>
  <c r="X113"/>
  <c r="X114"/>
  <c r="Y114" s="1"/>
  <c r="X115"/>
  <c r="X116"/>
  <c r="AR116" s="1"/>
  <c r="X117"/>
  <c r="X118"/>
  <c r="Y118"/>
  <c r="X119"/>
  <c r="X120"/>
  <c r="AR120" s="1"/>
  <c r="X121"/>
  <c r="X122"/>
  <c r="Y122"/>
  <c r="X123"/>
  <c r="X124"/>
  <c r="AR124" s="1"/>
  <c r="X125"/>
  <c r="Y125" s="1"/>
  <c r="Z125" s="1"/>
  <c r="AT125" s="1"/>
  <c r="AR125"/>
  <c r="X126"/>
  <c r="AR126" s="1"/>
  <c r="X127"/>
  <c r="X128"/>
  <c r="X129"/>
  <c r="Y129" s="1"/>
  <c r="Z129" s="1"/>
  <c r="AT129" s="1"/>
  <c r="AR129"/>
  <c r="X130"/>
  <c r="Y130"/>
  <c r="AS130" s="1"/>
  <c r="X131"/>
  <c r="Y131" s="1"/>
  <c r="Z131" s="1"/>
  <c r="AT131" s="1"/>
  <c r="X132"/>
  <c r="AR132"/>
  <c r="X133"/>
  <c r="Y133" s="1"/>
  <c r="Z133" s="1"/>
  <c r="AR133"/>
  <c r="X134"/>
  <c r="Y134" s="1"/>
  <c r="X135"/>
  <c r="Y135"/>
  <c r="X136"/>
  <c r="AR136" s="1"/>
  <c r="X137"/>
  <c r="Y137"/>
  <c r="X138"/>
  <c r="Y138" s="1"/>
  <c r="X139"/>
  <c r="Y139"/>
  <c r="X140"/>
  <c r="AR140"/>
  <c r="X141"/>
  <c r="Y141"/>
  <c r="X142"/>
  <c r="AR142"/>
  <c r="X143"/>
  <c r="Y143"/>
  <c r="X144"/>
  <c r="Y144"/>
  <c r="AR144"/>
  <c r="X145"/>
  <c r="Y145" s="1"/>
  <c r="X146"/>
  <c r="AR146" s="1"/>
  <c r="X147"/>
  <c r="Y147"/>
  <c r="X148"/>
  <c r="AR148" s="1"/>
  <c r="X149"/>
  <c r="Y149"/>
  <c r="X150"/>
  <c r="AR150" s="1"/>
  <c r="X151"/>
  <c r="Y151"/>
  <c r="X152"/>
  <c r="AR152" s="1"/>
  <c r="X153"/>
  <c r="AR153"/>
  <c r="X154"/>
  <c r="Y154" s="1"/>
  <c r="X155"/>
  <c r="AR155" s="1"/>
  <c r="Y155"/>
  <c r="Z155" s="1"/>
  <c r="X156"/>
  <c r="Y156"/>
  <c r="AS156" s="1"/>
  <c r="X157"/>
  <c r="AR157" s="1"/>
  <c r="X158"/>
  <c r="AR158" s="1"/>
  <c r="Y158"/>
  <c r="X159"/>
  <c r="Y159" s="1"/>
  <c r="X160"/>
  <c r="Y160"/>
  <c r="AS160" s="1"/>
  <c r="X161"/>
  <c r="Y161" s="1"/>
  <c r="Z161" s="1"/>
  <c r="AT161" s="1"/>
  <c r="AR161"/>
  <c r="X162"/>
  <c r="Y162"/>
  <c r="AS162"/>
  <c r="X163"/>
  <c r="Y163" s="1"/>
  <c r="Z163" s="1"/>
  <c r="AT163" s="1"/>
  <c r="AR163"/>
  <c r="X164"/>
  <c r="AR164"/>
  <c r="X165"/>
  <c r="Y165" s="1"/>
  <c r="AR165"/>
  <c r="Z165"/>
  <c r="X166"/>
  <c r="Y166"/>
  <c r="Z166" s="1"/>
  <c r="AT166"/>
  <c r="AR166"/>
  <c r="X167"/>
  <c r="Y167" s="1"/>
  <c r="X168"/>
  <c r="AR168" s="1"/>
  <c r="Y168"/>
  <c r="Z168" s="1"/>
  <c r="X169"/>
  <c r="AR169" s="1"/>
  <c r="Y169"/>
  <c r="AS169"/>
  <c r="X170"/>
  <c r="Y170" s="1"/>
  <c r="AS170" s="1"/>
  <c r="X171"/>
  <c r="Y171"/>
  <c r="Z171" s="1"/>
  <c r="AR171"/>
  <c r="X172"/>
  <c r="Y172"/>
  <c r="X173"/>
  <c r="AR173"/>
  <c r="X174"/>
  <c r="AR174"/>
  <c r="X175"/>
  <c r="AR175" s="1"/>
  <c r="X176"/>
  <c r="Y176"/>
  <c r="Z176" s="1"/>
  <c r="AR176"/>
  <c r="X177"/>
  <c r="Y177"/>
  <c r="AR177"/>
  <c r="X178"/>
  <c r="Y178" s="1"/>
  <c r="Z178"/>
  <c r="AR178"/>
  <c r="X179"/>
  <c r="Y179" s="1"/>
  <c r="X180"/>
  <c r="AR180" s="1"/>
  <c r="Y180"/>
  <c r="Z180" s="1"/>
  <c r="X181"/>
  <c r="AR181"/>
  <c r="X182"/>
  <c r="AR182"/>
  <c r="X183"/>
  <c r="AR183"/>
  <c r="X184"/>
  <c r="Y184"/>
  <c r="Z184" s="1"/>
  <c r="AR184"/>
  <c r="X185"/>
  <c r="Y185"/>
  <c r="AR185"/>
  <c r="X186"/>
  <c r="Y186" s="1"/>
  <c r="Z186" s="1"/>
  <c r="X187"/>
  <c r="Y187" s="1"/>
  <c r="AS187"/>
  <c r="AR187"/>
  <c r="X188"/>
  <c r="Y188" s="1"/>
  <c r="AR188"/>
  <c r="X189"/>
  <c r="Y189" s="1"/>
  <c r="X190"/>
  <c r="Y190"/>
  <c r="Z190"/>
  <c r="X191"/>
  <c r="Y191" s="1"/>
  <c r="AS191" s="1"/>
  <c r="X192"/>
  <c r="AR192" s="1"/>
  <c r="Y192"/>
  <c r="Z192" s="1"/>
  <c r="AT192" s="1"/>
  <c r="X193"/>
  <c r="Y193"/>
  <c r="AS193" s="1"/>
  <c r="X194"/>
  <c r="Y194" s="1"/>
  <c r="Z194"/>
  <c r="AT194"/>
  <c r="AR194"/>
  <c r="X195"/>
  <c r="Y195"/>
  <c r="AS195" s="1"/>
  <c r="X196"/>
  <c r="AR196" s="1"/>
  <c r="X197"/>
  <c r="Y197"/>
  <c r="AS197" s="1"/>
  <c r="X198"/>
  <c r="Y198"/>
  <c r="Z198"/>
  <c r="AT198" s="1"/>
  <c r="AR198"/>
  <c r="X199"/>
  <c r="Y199"/>
  <c r="AS199" s="1"/>
  <c r="X200"/>
  <c r="Y200"/>
  <c r="Z200"/>
  <c r="AR200"/>
  <c r="X201"/>
  <c r="Y201"/>
  <c r="AS201"/>
  <c r="X202"/>
  <c r="AR202" s="1"/>
  <c r="X203"/>
  <c r="Y203"/>
  <c r="Z203" s="1"/>
  <c r="AA203" s="1"/>
  <c r="AU203" s="1"/>
  <c r="AR203"/>
  <c r="X204"/>
  <c r="AR204" s="1"/>
  <c r="X205"/>
  <c r="Y205" s="1"/>
  <c r="X206"/>
  <c r="Y206"/>
  <c r="AR206"/>
  <c r="X207"/>
  <c r="Y207" s="1"/>
  <c r="X208"/>
  <c r="AR208" s="1"/>
  <c r="Y208"/>
  <c r="AS208" s="1"/>
  <c r="X209"/>
  <c r="AR209" s="1"/>
  <c r="X210"/>
  <c r="Y210" s="1"/>
  <c r="X211"/>
  <c r="Y211" s="1"/>
  <c r="X212"/>
  <c r="AR212"/>
  <c r="X213"/>
  <c r="AR213" s="1"/>
  <c r="X214"/>
  <c r="Y214" s="1"/>
  <c r="X215"/>
  <c r="Y215"/>
  <c r="Z215" s="1"/>
  <c r="AR215"/>
  <c r="X216"/>
  <c r="AR216"/>
  <c r="X217"/>
  <c r="AR217" s="1"/>
  <c r="X218"/>
  <c r="Y218"/>
  <c r="AR218"/>
  <c r="X219"/>
  <c r="Y219" s="1"/>
  <c r="X220"/>
  <c r="AR220"/>
  <c r="X221"/>
  <c r="AR221" s="1"/>
  <c r="X222"/>
  <c r="Y222" s="1"/>
  <c r="X223"/>
  <c r="Y223" s="1"/>
  <c r="AR223"/>
  <c r="X224"/>
  <c r="Y224"/>
  <c r="AS224" s="1"/>
  <c r="AR224"/>
  <c r="X225"/>
  <c r="AR225" s="1"/>
  <c r="X226"/>
  <c r="AR226"/>
  <c r="Y226"/>
  <c r="X227"/>
  <c r="Y227" s="1"/>
  <c r="AS227" s="1"/>
  <c r="AR227"/>
  <c r="X228"/>
  <c r="Y228" s="1"/>
  <c r="Z228" s="1"/>
  <c r="AT228" s="1"/>
  <c r="AR228"/>
  <c r="X229"/>
  <c r="Y229" s="1"/>
  <c r="AS229" s="1"/>
  <c r="X230"/>
  <c r="Y230" s="1"/>
  <c r="Z230" s="1"/>
  <c r="AT230" s="1"/>
  <c r="X231"/>
  <c r="AR231" s="1"/>
  <c r="X232"/>
  <c r="AR232"/>
  <c r="X233"/>
  <c r="X234"/>
  <c r="Y234" s="1"/>
  <c r="X235"/>
  <c r="AR235" s="1"/>
  <c r="Y235"/>
  <c r="Z235"/>
  <c r="X236"/>
  <c r="AR236" s="1"/>
  <c r="X237"/>
  <c r="Y237"/>
  <c r="AS237" s="1"/>
  <c r="X238"/>
  <c r="Y238" s="1"/>
  <c r="Z238"/>
  <c r="AT238"/>
  <c r="AR238"/>
  <c r="X239"/>
  <c r="Y239"/>
  <c r="X240"/>
  <c r="X241"/>
  <c r="AR241" s="1"/>
  <c r="X242"/>
  <c r="X243"/>
  <c r="AR243" s="1"/>
  <c r="X244"/>
  <c r="X245"/>
  <c r="AR245"/>
  <c r="X246"/>
  <c r="X247"/>
  <c r="AR247"/>
  <c r="Y247"/>
  <c r="X248"/>
  <c r="Y248" s="1"/>
  <c r="X249"/>
  <c r="AR249" s="1"/>
  <c r="Y249"/>
  <c r="X250"/>
  <c r="AR250" s="1"/>
  <c r="X251"/>
  <c r="AR251"/>
  <c r="X252"/>
  <c r="AR252" s="1"/>
  <c r="X253"/>
  <c r="Y253" s="1"/>
  <c r="X254"/>
  <c r="AR254"/>
  <c r="X255"/>
  <c r="Y255" s="1"/>
  <c r="X256"/>
  <c r="Y256" s="1"/>
  <c r="X257"/>
  <c r="Y257"/>
  <c r="AR257"/>
  <c r="X258"/>
  <c r="AR258"/>
  <c r="X259"/>
  <c r="AR259" s="1"/>
  <c r="X260"/>
  <c r="W81" i="24"/>
  <c r="Y81"/>
  <c r="AI81" s="1"/>
  <c r="W82"/>
  <c r="Y82"/>
  <c r="AI82" s="1"/>
  <c r="W83"/>
  <c r="Y83"/>
  <c r="AI83"/>
  <c r="W84"/>
  <c r="Y84"/>
  <c r="AI84" s="1"/>
  <c r="W85"/>
  <c r="Y85"/>
  <c r="AI85" s="1"/>
  <c r="W86"/>
  <c r="Y86"/>
  <c r="AI86" s="1"/>
  <c r="W87"/>
  <c r="Y87"/>
  <c r="AI87"/>
  <c r="W88"/>
  <c r="Y88"/>
  <c r="AI88" s="1"/>
  <c r="W89"/>
  <c r="Y89"/>
  <c r="AI89" s="1"/>
  <c r="W90"/>
  <c r="Y90"/>
  <c r="AI90" s="1"/>
  <c r="W91"/>
  <c r="Y91"/>
  <c r="AI91"/>
  <c r="W92"/>
  <c r="Y92"/>
  <c r="AI92"/>
  <c r="W93"/>
  <c r="Y93"/>
  <c r="Z93" s="1"/>
  <c r="AJ93" s="1"/>
  <c r="W94"/>
  <c r="Y94"/>
  <c r="Z94" s="1"/>
  <c r="AJ94" s="1"/>
  <c r="W95"/>
  <c r="Y95"/>
  <c r="AI95" s="1"/>
  <c r="W96"/>
  <c r="Y96"/>
  <c r="Z96" s="1"/>
  <c r="AA96" s="1"/>
  <c r="AB96" s="1"/>
  <c r="W97"/>
  <c r="Y97"/>
  <c r="Z97" s="1"/>
  <c r="AJ97" s="1"/>
  <c r="AI97"/>
  <c r="W98"/>
  <c r="Y98"/>
  <c r="Z98" s="1"/>
  <c r="AI98"/>
  <c r="W99"/>
  <c r="Y99"/>
  <c r="Z99" s="1"/>
  <c r="AI99"/>
  <c r="W100"/>
  <c r="Y100"/>
  <c r="Z100" s="1"/>
  <c r="AJ100" s="1"/>
  <c r="AI100"/>
  <c r="W101"/>
  <c r="Y101"/>
  <c r="W102"/>
  <c r="Y102"/>
  <c r="AI102" s="1"/>
  <c r="W103"/>
  <c r="Y103"/>
  <c r="AI103" s="1"/>
  <c r="W104"/>
  <c r="Y104"/>
  <c r="AI104" s="1"/>
  <c r="W105"/>
  <c r="Y105"/>
  <c r="Z105" s="1"/>
  <c r="AJ105" s="1"/>
  <c r="AI105"/>
  <c r="W106"/>
  <c r="Y106"/>
  <c r="Z106" s="1"/>
  <c r="W107"/>
  <c r="Y107"/>
  <c r="AI107" s="1"/>
  <c r="W108"/>
  <c r="Y108"/>
  <c r="Z108" s="1"/>
  <c r="AJ108" s="1"/>
  <c r="W109"/>
  <c r="Y109"/>
  <c r="Z109" s="1"/>
  <c r="AJ109" s="1"/>
  <c r="AI109"/>
  <c r="W110"/>
  <c r="Y110"/>
  <c r="Z110" s="1"/>
  <c r="AI110"/>
  <c r="W111"/>
  <c r="Y111"/>
  <c r="Z111" s="1"/>
  <c r="AI111"/>
  <c r="W112"/>
  <c r="Y112"/>
  <c r="Z112" s="1"/>
  <c r="AJ112" s="1"/>
  <c r="AI112"/>
  <c r="W113"/>
  <c r="Y113"/>
  <c r="W114"/>
  <c r="Y114"/>
  <c r="AI114" s="1"/>
  <c r="W115"/>
  <c r="Y115"/>
  <c r="AI115" s="1"/>
  <c r="W116"/>
  <c r="Y116"/>
  <c r="Z116" s="1"/>
  <c r="AA116" s="1"/>
  <c r="AB116" s="1"/>
  <c r="W117"/>
  <c r="Y117"/>
  <c r="Z117" s="1"/>
  <c r="AI117"/>
  <c r="W118"/>
  <c r="Y118"/>
  <c r="Z118" s="1"/>
  <c r="AI118"/>
  <c r="W119"/>
  <c r="Y119"/>
  <c r="Z119" s="1"/>
  <c r="W120"/>
  <c r="Y120"/>
  <c r="AI120" s="1"/>
  <c r="W121"/>
  <c r="Y121"/>
  <c r="AI121" s="1"/>
  <c r="W122"/>
  <c r="Y122"/>
  <c r="Z122" s="1"/>
  <c r="W123"/>
  <c r="Y123"/>
  <c r="AI123"/>
  <c r="W124"/>
  <c r="Y124"/>
  <c r="AI124"/>
  <c r="W125"/>
  <c r="Y125"/>
  <c r="AI125" s="1"/>
  <c r="W126"/>
  <c r="Y126"/>
  <c r="AI126" s="1"/>
  <c r="W127"/>
  <c r="Y127"/>
  <c r="AI127" s="1"/>
  <c r="W128"/>
  <c r="Y128"/>
  <c r="AI128"/>
  <c r="W129"/>
  <c r="Y129"/>
  <c r="AI129" s="1"/>
  <c r="W130"/>
  <c r="Y130"/>
  <c r="AI130" s="1"/>
  <c r="W131"/>
  <c r="Y131"/>
  <c r="W132"/>
  <c r="Y132"/>
  <c r="W133"/>
  <c r="Y133"/>
  <c r="W134"/>
  <c r="Y134"/>
  <c r="W135"/>
  <c r="Y135"/>
  <c r="W136"/>
  <c r="Y136"/>
  <c r="Z136" s="1"/>
  <c r="W137"/>
  <c r="Y137"/>
  <c r="Z137" s="1"/>
  <c r="W138"/>
  <c r="Y138"/>
  <c r="Z138" s="1"/>
  <c r="W139"/>
  <c r="Y139"/>
  <c r="AI139"/>
  <c r="W140"/>
  <c r="Y140"/>
  <c r="AI140" s="1"/>
  <c r="W141"/>
  <c r="Y141"/>
  <c r="AI141" s="1"/>
  <c r="W142"/>
  <c r="Y142"/>
  <c r="AI142"/>
  <c r="W143"/>
  <c r="Y143"/>
  <c r="AI143"/>
  <c r="W144"/>
  <c r="Y144"/>
  <c r="AI144" s="1"/>
  <c r="W145"/>
  <c r="Y145"/>
  <c r="AI145" s="1"/>
  <c r="W146"/>
  <c r="Y146"/>
  <c r="AI146"/>
  <c r="W147"/>
  <c r="Y147"/>
  <c r="AI147"/>
  <c r="W148"/>
  <c r="Y148"/>
  <c r="AI148" s="1"/>
  <c r="W149"/>
  <c r="Y149"/>
  <c r="AI149" s="1"/>
  <c r="W150"/>
  <c r="Y150"/>
  <c r="AI150" s="1"/>
  <c r="W151"/>
  <c r="Y151"/>
  <c r="AI151"/>
  <c r="W152"/>
  <c r="Y152"/>
  <c r="AI152" s="1"/>
  <c r="W153"/>
  <c r="Y153"/>
  <c r="AI153" s="1"/>
  <c r="W154"/>
  <c r="Y154"/>
  <c r="W155"/>
  <c r="Y155"/>
  <c r="AI155" s="1"/>
  <c r="W156"/>
  <c r="Y156"/>
  <c r="Z156" s="1"/>
  <c r="W157"/>
  <c r="Y157"/>
  <c r="AI157"/>
  <c r="W158"/>
  <c r="Y158"/>
  <c r="Z158"/>
  <c r="AI158"/>
  <c r="W159"/>
  <c r="Y159"/>
  <c r="AI159"/>
  <c r="W160"/>
  <c r="Y160"/>
  <c r="AI160" s="1"/>
  <c r="Z160"/>
  <c r="W161"/>
  <c r="Y161"/>
  <c r="AI161" s="1"/>
  <c r="W162"/>
  <c r="Y162"/>
  <c r="Z162" s="1"/>
  <c r="W163"/>
  <c r="Y163"/>
  <c r="AI163" s="1"/>
  <c r="W164"/>
  <c r="Y164"/>
  <c r="Z164" s="1"/>
  <c r="W165"/>
  <c r="Y165"/>
  <c r="AI165"/>
  <c r="W166"/>
  <c r="Y166"/>
  <c r="Z166" s="1"/>
  <c r="AI166"/>
  <c r="W167"/>
  <c r="Y167"/>
  <c r="AI167" s="1"/>
  <c r="W168"/>
  <c r="Y168"/>
  <c r="Z168" s="1"/>
  <c r="W169"/>
  <c r="Y169"/>
  <c r="AI169" s="1"/>
  <c r="W170"/>
  <c r="Y170"/>
  <c r="AI170" s="1"/>
  <c r="W171"/>
  <c r="Y171"/>
  <c r="AI171"/>
  <c r="W172"/>
  <c r="Y172"/>
  <c r="Z172"/>
  <c r="W173"/>
  <c r="Y173"/>
  <c r="Z173" s="1"/>
  <c r="AA173" s="1"/>
  <c r="W174"/>
  <c r="Y174"/>
  <c r="Z174" s="1"/>
  <c r="AA174" s="1"/>
  <c r="AI174"/>
  <c r="W175"/>
  <c r="Y175"/>
  <c r="AI175"/>
  <c r="Z175"/>
  <c r="AA175" s="1"/>
  <c r="W176"/>
  <c r="Y176"/>
  <c r="Z176" s="1"/>
  <c r="AA176" s="1"/>
  <c r="W177"/>
  <c r="Y177"/>
  <c r="AI177" s="1"/>
  <c r="W178"/>
  <c r="Y178"/>
  <c r="Z178" s="1"/>
  <c r="AA178" s="1"/>
  <c r="AI178"/>
  <c r="W179"/>
  <c r="Y179"/>
  <c r="AI179" s="1"/>
  <c r="Z179"/>
  <c r="AA179" s="1"/>
  <c r="W180"/>
  <c r="Y180"/>
  <c r="Z180"/>
  <c r="AA180" s="1"/>
  <c r="AI180"/>
  <c r="W181"/>
  <c r="Y181"/>
  <c r="Z181" s="1"/>
  <c r="AA181" s="1"/>
  <c r="AI181"/>
  <c r="W182"/>
  <c r="Y182"/>
  <c r="Z182" s="1"/>
  <c r="AA182" s="1"/>
  <c r="W183"/>
  <c r="Y183"/>
  <c r="Z183" s="1"/>
  <c r="AA183" s="1"/>
  <c r="W184"/>
  <c r="Y184"/>
  <c r="Z184" s="1"/>
  <c r="AA184" s="1"/>
  <c r="W185"/>
  <c r="Y185"/>
  <c r="AI185" s="1"/>
  <c r="Z185"/>
  <c r="AJ185" s="1"/>
  <c r="W186"/>
  <c r="Y186"/>
  <c r="Z186"/>
  <c r="AJ186" s="1"/>
  <c r="AI186"/>
  <c r="W187"/>
  <c r="Y187"/>
  <c r="Z187" s="1"/>
  <c r="AJ187" s="1"/>
  <c r="W188"/>
  <c r="Y188"/>
  <c r="AI188" s="1"/>
  <c r="W189"/>
  <c r="Y189"/>
  <c r="Z189" s="1"/>
  <c r="AJ189" s="1"/>
  <c r="W190"/>
  <c r="Y190"/>
  <c r="Z190" s="1"/>
  <c r="AJ190" s="1"/>
  <c r="W191"/>
  <c r="Y191"/>
  <c r="Z191"/>
  <c r="AJ191"/>
  <c r="W192"/>
  <c r="Y192"/>
  <c r="AI192"/>
  <c r="Z192"/>
  <c r="AJ192" s="1"/>
  <c r="W193"/>
  <c r="Y193"/>
  <c r="AI193"/>
  <c r="Z193"/>
  <c r="AJ193" s="1"/>
  <c r="W194"/>
  <c r="Y194"/>
  <c r="Z194" s="1"/>
  <c r="W195"/>
  <c r="Y195"/>
  <c r="Z195"/>
  <c r="W196"/>
  <c r="Y196"/>
  <c r="Z196" s="1"/>
  <c r="W197"/>
  <c r="Y197"/>
  <c r="Z197" s="1"/>
  <c r="W198"/>
  <c r="Y198"/>
  <c r="Z198" s="1"/>
  <c r="W199"/>
  <c r="Y199"/>
  <c r="Z199"/>
  <c r="W200"/>
  <c r="Y200"/>
  <c r="Z200"/>
  <c r="W201"/>
  <c r="Y201"/>
  <c r="Z201" s="1"/>
  <c r="W202"/>
  <c r="Y202"/>
  <c r="Z202" s="1"/>
  <c r="W203"/>
  <c r="Y203"/>
  <c r="Z203"/>
  <c r="W204"/>
  <c r="Y204"/>
  <c r="Z204" s="1"/>
  <c r="W205"/>
  <c r="Y205"/>
  <c r="Z205" s="1"/>
  <c r="W206"/>
  <c r="Y206"/>
  <c r="AI206" s="1"/>
  <c r="W207"/>
  <c r="Y207"/>
  <c r="AI207"/>
  <c r="W208"/>
  <c r="Y208"/>
  <c r="AI208" s="1"/>
  <c r="W209"/>
  <c r="Y209"/>
  <c r="AI209" s="1"/>
  <c r="W210"/>
  <c r="Y210"/>
  <c r="AI210"/>
  <c r="W211"/>
  <c r="Y211"/>
  <c r="AI211"/>
  <c r="W212"/>
  <c r="Y212"/>
  <c r="AI212" s="1"/>
  <c r="W213"/>
  <c r="Y213"/>
  <c r="AI213" s="1"/>
  <c r="W214"/>
  <c r="Y214"/>
  <c r="AI214"/>
  <c r="W215"/>
  <c r="Y215"/>
  <c r="AI215"/>
  <c r="W216"/>
  <c r="Y216"/>
  <c r="Z216" s="1"/>
  <c r="AI216"/>
  <c r="W217"/>
  <c r="Y217"/>
  <c r="Z217" s="1"/>
  <c r="AI217"/>
  <c r="W218"/>
  <c r="Y218"/>
  <c r="Z218" s="1"/>
  <c r="AI218"/>
  <c r="W219"/>
  <c r="Y219"/>
  <c r="Z219" s="1"/>
  <c r="AI219"/>
  <c r="W220"/>
  <c r="Y220"/>
  <c r="Z220" s="1"/>
  <c r="AI220"/>
  <c r="W221"/>
  <c r="Y221"/>
  <c r="Z221" s="1"/>
  <c r="AI221"/>
  <c r="W222"/>
  <c r="Y222"/>
  <c r="Z222" s="1"/>
  <c r="AI222"/>
  <c r="W223"/>
  <c r="Y223"/>
  <c r="Z223" s="1"/>
  <c r="AI223"/>
  <c r="W224"/>
  <c r="Y224"/>
  <c r="Z224" s="1"/>
  <c r="AI224"/>
  <c r="W225"/>
  <c r="Y225"/>
  <c r="Z225" s="1"/>
  <c r="AI225"/>
  <c r="W226"/>
  <c r="Y226"/>
  <c r="Z226" s="1"/>
  <c r="AI226"/>
  <c r="W227"/>
  <c r="Y227"/>
  <c r="Z227" s="1"/>
  <c r="AI227"/>
  <c r="W228"/>
  <c r="Y228"/>
  <c r="Z228" s="1"/>
  <c r="AI228"/>
  <c r="W229"/>
  <c r="Y229"/>
  <c r="Z229"/>
  <c r="AI229"/>
  <c r="W230"/>
  <c r="Y230"/>
  <c r="Z230" s="1"/>
  <c r="AI230"/>
  <c r="W231"/>
  <c r="Y231"/>
  <c r="Z231" s="1"/>
  <c r="AI231"/>
  <c r="W232"/>
  <c r="Y232"/>
  <c r="Z232" s="1"/>
  <c r="AI232"/>
  <c r="W233"/>
  <c r="Y233"/>
  <c r="Z233" s="1"/>
  <c r="AI233"/>
  <c r="W234"/>
  <c r="Y234"/>
  <c r="Z234" s="1"/>
  <c r="AI234"/>
  <c r="W235"/>
  <c r="Y235"/>
  <c r="Z235" s="1"/>
  <c r="AI235"/>
  <c r="W236"/>
  <c r="Y236"/>
  <c r="Z236" s="1"/>
  <c r="AI236"/>
  <c r="W237"/>
  <c r="Y237"/>
  <c r="Z237" s="1"/>
  <c r="AI237"/>
  <c r="W238"/>
  <c r="Y238"/>
  <c r="Z238" s="1"/>
  <c r="AI238"/>
  <c r="W239"/>
  <c r="Y239"/>
  <c r="Z239" s="1"/>
  <c r="AI239"/>
  <c r="W240"/>
  <c r="Y240"/>
  <c r="Z240" s="1"/>
  <c r="AI240"/>
  <c r="W241"/>
  <c r="Y241"/>
  <c r="Z241" s="1"/>
  <c r="AI241"/>
  <c r="W242"/>
  <c r="Y242"/>
  <c r="Z242" s="1"/>
  <c r="AI242"/>
  <c r="W243"/>
  <c r="Y243"/>
  <c r="Z243" s="1"/>
  <c r="AI243"/>
  <c r="W244"/>
  <c r="Y244"/>
  <c r="Z244" s="1"/>
  <c r="AI244"/>
  <c r="W245"/>
  <c r="Y245"/>
  <c r="Z245" s="1"/>
  <c r="AI245"/>
  <c r="W246"/>
  <c r="Y246"/>
  <c r="Z246" s="1"/>
  <c r="AI246"/>
  <c r="W247"/>
  <c r="Y247"/>
  <c r="Z247" s="1"/>
  <c r="AI247"/>
  <c r="W248"/>
  <c r="Y248"/>
  <c r="Z248" s="1"/>
  <c r="AI248"/>
  <c r="W249"/>
  <c r="Y249"/>
  <c r="Z249" s="1"/>
  <c r="AI249"/>
  <c r="W250"/>
  <c r="Y250"/>
  <c r="Z250" s="1"/>
  <c r="AI250"/>
  <c r="W251"/>
  <c r="Y251"/>
  <c r="Z251" s="1"/>
  <c r="AI251"/>
  <c r="W252"/>
  <c r="Y252"/>
  <c r="Z252" s="1"/>
  <c r="AI252"/>
  <c r="W253"/>
  <c r="Y253"/>
  <c r="Z253" s="1"/>
  <c r="AI253"/>
  <c r="W254"/>
  <c r="Y254"/>
  <c r="Z254" s="1"/>
  <c r="AI254"/>
  <c r="W255"/>
  <c r="Y255"/>
  <c r="Z255" s="1"/>
  <c r="AI255"/>
  <c r="W256"/>
  <c r="Y256"/>
  <c r="Z256" s="1"/>
  <c r="AI256"/>
  <c r="W257"/>
  <c r="Y257"/>
  <c r="Z257" s="1"/>
  <c r="AI257"/>
  <c r="W258"/>
  <c r="Y258"/>
  <c r="Z258" s="1"/>
  <c r="AI258"/>
  <c r="W259"/>
  <c r="Y259"/>
  <c r="Z259" s="1"/>
  <c r="AI259"/>
  <c r="W260"/>
  <c r="Y260"/>
  <c r="Z260" s="1"/>
  <c r="AI260"/>
  <c r="O81" i="23"/>
  <c r="P81"/>
  <c r="Q81"/>
  <c r="R81"/>
  <c r="S81"/>
  <c r="T81"/>
  <c r="AG81"/>
  <c r="AI81"/>
  <c r="AS81"/>
  <c r="O82"/>
  <c r="P82"/>
  <c r="Q82"/>
  <c r="R82"/>
  <c r="S82"/>
  <c r="T82"/>
  <c r="AG82"/>
  <c r="AI82"/>
  <c r="AS82" s="1"/>
  <c r="O83"/>
  <c r="P83"/>
  <c r="Q83"/>
  <c r="R83"/>
  <c r="S83"/>
  <c r="T83"/>
  <c r="AG83"/>
  <c r="AI83"/>
  <c r="AS83"/>
  <c r="O84"/>
  <c r="P84"/>
  <c r="Q84"/>
  <c r="R84"/>
  <c r="S84"/>
  <c r="T84"/>
  <c r="AG84"/>
  <c r="AI84"/>
  <c r="AS84"/>
  <c r="O85"/>
  <c r="P85"/>
  <c r="Q85"/>
  <c r="R85"/>
  <c r="S85"/>
  <c r="T85"/>
  <c r="AG85"/>
  <c r="AI85"/>
  <c r="AS85" s="1"/>
  <c r="O86"/>
  <c r="P86"/>
  <c r="Q86"/>
  <c r="R86"/>
  <c r="S86"/>
  <c r="T86"/>
  <c r="AG86"/>
  <c r="AI86"/>
  <c r="AS86"/>
  <c r="AJ86"/>
  <c r="O87"/>
  <c r="P87"/>
  <c r="Q87"/>
  <c r="R87"/>
  <c r="S87"/>
  <c r="T87"/>
  <c r="AG87"/>
  <c r="W87" s="1"/>
  <c r="AI87"/>
  <c r="AS87" s="1"/>
  <c r="O88"/>
  <c r="P88"/>
  <c r="Q88"/>
  <c r="R88"/>
  <c r="S88"/>
  <c r="T88"/>
  <c r="AG88"/>
  <c r="AI88"/>
  <c r="AS88" s="1"/>
  <c r="O89"/>
  <c r="P89"/>
  <c r="Q89"/>
  <c r="R89"/>
  <c r="S89"/>
  <c r="T89"/>
  <c r="AG89"/>
  <c r="AI89"/>
  <c r="AS89"/>
  <c r="O90"/>
  <c r="P90"/>
  <c r="Q90"/>
  <c r="R90"/>
  <c r="S90"/>
  <c r="T90"/>
  <c r="AG90"/>
  <c r="AI90"/>
  <c r="AS90" s="1"/>
  <c r="AJ90"/>
  <c r="O91"/>
  <c r="P91"/>
  <c r="Q91"/>
  <c r="R91"/>
  <c r="S91"/>
  <c r="T91"/>
  <c r="AG91"/>
  <c r="AI91"/>
  <c r="AS91" s="1"/>
  <c r="O92"/>
  <c r="P92"/>
  <c r="Q92"/>
  <c r="R92"/>
  <c r="S92"/>
  <c r="T92"/>
  <c r="AG92"/>
  <c r="AI92"/>
  <c r="AS92"/>
  <c r="O93"/>
  <c r="P93"/>
  <c r="Q93"/>
  <c r="R93"/>
  <c r="S93"/>
  <c r="T93"/>
  <c r="AG93"/>
  <c r="AI93"/>
  <c r="AS93"/>
  <c r="O94"/>
  <c r="P94"/>
  <c r="Q94"/>
  <c r="R94"/>
  <c r="S94"/>
  <c r="T94"/>
  <c r="AG94"/>
  <c r="AI94"/>
  <c r="AJ94" s="1"/>
  <c r="O95"/>
  <c r="P95"/>
  <c r="Q95"/>
  <c r="R95"/>
  <c r="S95"/>
  <c r="T95"/>
  <c r="AG95"/>
  <c r="AI95"/>
  <c r="AS95"/>
  <c r="O96"/>
  <c r="P96"/>
  <c r="Q96"/>
  <c r="R96"/>
  <c r="S96"/>
  <c r="T96"/>
  <c r="AG96"/>
  <c r="AI96"/>
  <c r="AJ96" s="1"/>
  <c r="O97"/>
  <c r="P97"/>
  <c r="Q97"/>
  <c r="R97"/>
  <c r="S97"/>
  <c r="T97"/>
  <c r="AG97"/>
  <c r="AI97"/>
  <c r="AS97"/>
  <c r="O98"/>
  <c r="P98"/>
  <c r="Q98"/>
  <c r="R98"/>
  <c r="S98"/>
  <c r="T98"/>
  <c r="AG98"/>
  <c r="AI98"/>
  <c r="AJ98"/>
  <c r="AS98"/>
  <c r="O99"/>
  <c r="P99"/>
  <c r="Q99"/>
  <c r="R99"/>
  <c r="S99"/>
  <c r="T99"/>
  <c r="AG99"/>
  <c r="AI99"/>
  <c r="AJ99" s="1"/>
  <c r="AT99" s="1"/>
  <c r="O100"/>
  <c r="P100"/>
  <c r="Q100"/>
  <c r="R100"/>
  <c r="S100"/>
  <c r="T100"/>
  <c r="AG100"/>
  <c r="AI100"/>
  <c r="AJ100"/>
  <c r="AT100" s="1"/>
  <c r="O101"/>
  <c r="P101"/>
  <c r="Q101"/>
  <c r="R101"/>
  <c r="S101"/>
  <c r="T101"/>
  <c r="AG101"/>
  <c r="AI101"/>
  <c r="AJ101" s="1"/>
  <c r="AT101" s="1"/>
  <c r="O102"/>
  <c r="P102"/>
  <c r="Q102"/>
  <c r="R102"/>
  <c r="S102"/>
  <c r="T102"/>
  <c r="AG102"/>
  <c r="AI102"/>
  <c r="AJ102"/>
  <c r="AT102" s="1"/>
  <c r="O103"/>
  <c r="P103"/>
  <c r="Q103"/>
  <c r="R103"/>
  <c r="S103"/>
  <c r="T103"/>
  <c r="AG103"/>
  <c r="AI103"/>
  <c r="AJ103" s="1"/>
  <c r="AT103" s="1"/>
  <c r="O104"/>
  <c r="P104"/>
  <c r="Q104"/>
  <c r="R104"/>
  <c r="S104"/>
  <c r="T104"/>
  <c r="AG104"/>
  <c r="AI104"/>
  <c r="AJ104"/>
  <c r="AT104" s="1"/>
  <c r="O105"/>
  <c r="P105"/>
  <c r="Q105"/>
  <c r="R105"/>
  <c r="S105"/>
  <c r="T105"/>
  <c r="AG105"/>
  <c r="AI105"/>
  <c r="AS105" s="1"/>
  <c r="O106"/>
  <c r="P106"/>
  <c r="Q106"/>
  <c r="R106"/>
  <c r="S106"/>
  <c r="T106"/>
  <c r="AG106"/>
  <c r="AI106"/>
  <c r="AJ106" s="1"/>
  <c r="AK106" s="1"/>
  <c r="AL106" s="1"/>
  <c r="O107"/>
  <c r="P107"/>
  <c r="Q107"/>
  <c r="R107"/>
  <c r="S107"/>
  <c r="T107"/>
  <c r="AG107"/>
  <c r="AI107"/>
  <c r="AS107" s="1"/>
  <c r="O108"/>
  <c r="P108"/>
  <c r="Q108"/>
  <c r="R108"/>
  <c r="S108"/>
  <c r="T108"/>
  <c r="AG108"/>
  <c r="AI108"/>
  <c r="AS108"/>
  <c r="O109"/>
  <c r="P109"/>
  <c r="Q109"/>
  <c r="R109"/>
  <c r="S109"/>
  <c r="T109"/>
  <c r="AG109"/>
  <c r="AI109"/>
  <c r="AJ109"/>
  <c r="O110"/>
  <c r="P110"/>
  <c r="Q110"/>
  <c r="R110"/>
  <c r="S110"/>
  <c r="T110"/>
  <c r="AG110"/>
  <c r="AI110"/>
  <c r="AS110" s="1"/>
  <c r="O111"/>
  <c r="P111"/>
  <c r="Q111"/>
  <c r="R111"/>
  <c r="S111"/>
  <c r="T111"/>
  <c r="AG111"/>
  <c r="Z111" s="1"/>
  <c r="AI111"/>
  <c r="AS111"/>
  <c r="AJ111"/>
  <c r="O112"/>
  <c r="P112"/>
  <c r="Q112"/>
  <c r="R112"/>
  <c r="S112"/>
  <c r="T112"/>
  <c r="AG112"/>
  <c r="AI112"/>
  <c r="AS112"/>
  <c r="O113"/>
  <c r="P113"/>
  <c r="Q113"/>
  <c r="R113"/>
  <c r="S113"/>
  <c r="T113"/>
  <c r="AG113"/>
  <c r="AI113"/>
  <c r="AS113" s="1"/>
  <c r="O114"/>
  <c r="P114"/>
  <c r="Q114"/>
  <c r="R114"/>
  <c r="S114"/>
  <c r="T114"/>
  <c r="AG114"/>
  <c r="AI114"/>
  <c r="AS114"/>
  <c r="O115"/>
  <c r="P115"/>
  <c r="Q115"/>
  <c r="R115"/>
  <c r="S115"/>
  <c r="T115"/>
  <c r="AG115"/>
  <c r="X115" s="1"/>
  <c r="AI115"/>
  <c r="AJ115" s="1"/>
  <c r="O116"/>
  <c r="P116"/>
  <c r="Q116"/>
  <c r="R116"/>
  <c r="S116"/>
  <c r="T116"/>
  <c r="AG116"/>
  <c r="AI116"/>
  <c r="AS116"/>
  <c r="O117"/>
  <c r="P117"/>
  <c r="Q117"/>
  <c r="R117"/>
  <c r="S117"/>
  <c r="T117"/>
  <c r="AG117"/>
  <c r="AI117"/>
  <c r="O118"/>
  <c r="P118"/>
  <c r="Q118"/>
  <c r="R118"/>
  <c r="S118"/>
  <c r="T118"/>
  <c r="AG118"/>
  <c r="AI118"/>
  <c r="AS118"/>
  <c r="O119"/>
  <c r="P119"/>
  <c r="Q119"/>
  <c r="R119"/>
  <c r="S119"/>
  <c r="T119"/>
  <c r="AG119"/>
  <c r="AI119"/>
  <c r="AS119"/>
  <c r="O120"/>
  <c r="P120"/>
  <c r="Q120"/>
  <c r="R120"/>
  <c r="S120"/>
  <c r="T120"/>
  <c r="AG120"/>
  <c r="AI120"/>
  <c r="AS120" s="1"/>
  <c r="O121"/>
  <c r="P121"/>
  <c r="Q121"/>
  <c r="R121"/>
  <c r="S121"/>
  <c r="T121"/>
  <c r="AG121"/>
  <c r="AI121"/>
  <c r="AJ121"/>
  <c r="AS121"/>
  <c r="O122"/>
  <c r="P122"/>
  <c r="Q122"/>
  <c r="R122"/>
  <c r="S122"/>
  <c r="T122"/>
  <c r="AG122"/>
  <c r="AI122"/>
  <c r="AS122"/>
  <c r="O123"/>
  <c r="P123"/>
  <c r="Q123"/>
  <c r="R123"/>
  <c r="S123"/>
  <c r="T123"/>
  <c r="AG123"/>
  <c r="AI123"/>
  <c r="AJ123" s="1"/>
  <c r="AS123"/>
  <c r="O124"/>
  <c r="P124"/>
  <c r="Q124"/>
  <c r="R124"/>
  <c r="S124"/>
  <c r="T124"/>
  <c r="AG124"/>
  <c r="AI124"/>
  <c r="AS124" s="1"/>
  <c r="O125"/>
  <c r="P125"/>
  <c r="Q125"/>
  <c r="R125"/>
  <c r="S125"/>
  <c r="T125"/>
  <c r="AG125"/>
  <c r="AI125"/>
  <c r="AJ125"/>
  <c r="AT125" s="1"/>
  <c r="O126"/>
  <c r="P126"/>
  <c r="Q126"/>
  <c r="R126"/>
  <c r="S126"/>
  <c r="T126"/>
  <c r="AG126"/>
  <c r="AI126"/>
  <c r="AS126" s="1"/>
  <c r="O127"/>
  <c r="P127"/>
  <c r="Q127"/>
  <c r="R127"/>
  <c r="S127"/>
  <c r="T127"/>
  <c r="AG127"/>
  <c r="AI127"/>
  <c r="AJ127" s="1"/>
  <c r="AT127" s="1"/>
  <c r="O128"/>
  <c r="P128"/>
  <c r="Q128"/>
  <c r="R128"/>
  <c r="S128"/>
  <c r="T128"/>
  <c r="AG128"/>
  <c r="AI128"/>
  <c r="AJ128" s="1"/>
  <c r="AS128"/>
  <c r="O129"/>
  <c r="P129"/>
  <c r="Q129"/>
  <c r="R129"/>
  <c r="S129"/>
  <c r="T129"/>
  <c r="AG129"/>
  <c r="AI129"/>
  <c r="O130"/>
  <c r="P130"/>
  <c r="Q130"/>
  <c r="R130"/>
  <c r="S130"/>
  <c r="T130"/>
  <c r="AG130"/>
  <c r="AI130"/>
  <c r="AS130" s="1"/>
  <c r="AJ130"/>
  <c r="O131"/>
  <c r="P131"/>
  <c r="Q131"/>
  <c r="R131"/>
  <c r="S131"/>
  <c r="T131"/>
  <c r="AG131"/>
  <c r="AI131"/>
  <c r="AJ131" s="1"/>
  <c r="O132"/>
  <c r="P132"/>
  <c r="Q132"/>
  <c r="R132"/>
  <c r="S132"/>
  <c r="T132"/>
  <c r="AG132"/>
  <c r="AI132"/>
  <c r="AJ132"/>
  <c r="AS132"/>
  <c r="O133"/>
  <c r="P133"/>
  <c r="Q133"/>
  <c r="R133"/>
  <c r="S133"/>
  <c r="T133"/>
  <c r="AG133"/>
  <c r="AI133"/>
  <c r="AJ133" s="1"/>
  <c r="O134"/>
  <c r="P134"/>
  <c r="Q134"/>
  <c r="R134"/>
  <c r="S134"/>
  <c r="T134"/>
  <c r="AG134"/>
  <c r="AI134"/>
  <c r="O135"/>
  <c r="P135"/>
  <c r="Q135"/>
  <c r="R135"/>
  <c r="S135"/>
  <c r="T135"/>
  <c r="AG135"/>
  <c r="AI135"/>
  <c r="AJ135"/>
  <c r="O136"/>
  <c r="P136"/>
  <c r="Q136"/>
  <c r="R136"/>
  <c r="S136"/>
  <c r="T136"/>
  <c r="AG136"/>
  <c r="AI136"/>
  <c r="AS136"/>
  <c r="AJ136"/>
  <c r="O137"/>
  <c r="P137"/>
  <c r="Q137"/>
  <c r="R137"/>
  <c r="S137"/>
  <c r="T137"/>
  <c r="AG137"/>
  <c r="AI137"/>
  <c r="AJ137" s="1"/>
  <c r="O138"/>
  <c r="P138"/>
  <c r="Q138"/>
  <c r="R138"/>
  <c r="S138"/>
  <c r="T138"/>
  <c r="AG138"/>
  <c r="AI138"/>
  <c r="AJ138"/>
  <c r="AS138"/>
  <c r="O139"/>
  <c r="P139"/>
  <c r="Q139"/>
  <c r="R139"/>
  <c r="S139"/>
  <c r="T139"/>
  <c r="AG139"/>
  <c r="AI139"/>
  <c r="AJ139" s="1"/>
  <c r="O140"/>
  <c r="P140"/>
  <c r="Q140"/>
  <c r="R140"/>
  <c r="S140"/>
  <c r="T140"/>
  <c r="AG140"/>
  <c r="AI140"/>
  <c r="AJ140" s="1"/>
  <c r="O141"/>
  <c r="P141"/>
  <c r="Q141"/>
  <c r="R141"/>
  <c r="S141"/>
  <c r="T141"/>
  <c r="AG141"/>
  <c r="AI141"/>
  <c r="AJ141"/>
  <c r="O142"/>
  <c r="P142"/>
  <c r="Q142"/>
  <c r="R142"/>
  <c r="S142"/>
  <c r="T142"/>
  <c r="AG142"/>
  <c r="AI142"/>
  <c r="AS142"/>
  <c r="O143"/>
  <c r="P143"/>
  <c r="Q143"/>
  <c r="R143"/>
  <c r="S143"/>
  <c r="T143"/>
  <c r="AG143"/>
  <c r="AI143"/>
  <c r="AJ143"/>
  <c r="O144"/>
  <c r="P144"/>
  <c r="Q144"/>
  <c r="R144"/>
  <c r="S144"/>
  <c r="T144"/>
  <c r="AG144"/>
  <c r="AI144"/>
  <c r="AS144" s="1"/>
  <c r="O145"/>
  <c r="P145"/>
  <c r="Q145"/>
  <c r="R145"/>
  <c r="S145"/>
  <c r="T145"/>
  <c r="AG145"/>
  <c r="AI145"/>
  <c r="AJ145"/>
  <c r="O146"/>
  <c r="P146"/>
  <c r="Q146"/>
  <c r="R146"/>
  <c r="S146"/>
  <c r="T146"/>
  <c r="AG146"/>
  <c r="AI146"/>
  <c r="AJ146" s="1"/>
  <c r="O147"/>
  <c r="P147"/>
  <c r="Q147"/>
  <c r="R147"/>
  <c r="S147"/>
  <c r="T147"/>
  <c r="AG147"/>
  <c r="AI147"/>
  <c r="AJ147"/>
  <c r="O148"/>
  <c r="P148"/>
  <c r="Q148"/>
  <c r="R148"/>
  <c r="S148"/>
  <c r="T148"/>
  <c r="AG148"/>
  <c r="AI148"/>
  <c r="AJ148"/>
  <c r="O149"/>
  <c r="P149"/>
  <c r="Q149"/>
  <c r="R149"/>
  <c r="S149"/>
  <c r="T149"/>
  <c r="AG149"/>
  <c r="AI149"/>
  <c r="O150"/>
  <c r="P150"/>
  <c r="Q150"/>
  <c r="R150"/>
  <c r="S150"/>
  <c r="T150"/>
  <c r="AG150"/>
  <c r="AI150"/>
  <c r="AS150" s="1"/>
  <c r="AJ150"/>
  <c r="O151"/>
  <c r="P151"/>
  <c r="Q151"/>
  <c r="R151"/>
  <c r="S151"/>
  <c r="T151"/>
  <c r="AG151"/>
  <c r="AI151"/>
  <c r="O152"/>
  <c r="P152"/>
  <c r="Q152"/>
  <c r="R152"/>
  <c r="S152"/>
  <c r="T152"/>
  <c r="AG152"/>
  <c r="AI152"/>
  <c r="AJ152"/>
  <c r="O153"/>
  <c r="P153"/>
  <c r="Q153"/>
  <c r="R153"/>
  <c r="S153"/>
  <c r="T153"/>
  <c r="AG153"/>
  <c r="AI153"/>
  <c r="AS153"/>
  <c r="O154"/>
  <c r="P154"/>
  <c r="Q154"/>
  <c r="R154"/>
  <c r="S154"/>
  <c r="T154"/>
  <c r="AG154"/>
  <c r="AI154"/>
  <c r="AJ154"/>
  <c r="O155"/>
  <c r="P155"/>
  <c r="Q155"/>
  <c r="R155"/>
  <c r="S155"/>
  <c r="T155"/>
  <c r="AG155"/>
  <c r="AI155"/>
  <c r="AJ155" s="1"/>
  <c r="O156"/>
  <c r="P156"/>
  <c r="Q156"/>
  <c r="R156"/>
  <c r="S156"/>
  <c r="T156"/>
  <c r="AG156"/>
  <c r="AI156"/>
  <c r="AS156"/>
  <c r="O157"/>
  <c r="P157"/>
  <c r="Q157"/>
  <c r="R157"/>
  <c r="S157"/>
  <c r="T157"/>
  <c r="AG157"/>
  <c r="AI157"/>
  <c r="AJ157"/>
  <c r="AT157" s="1"/>
  <c r="AS157"/>
  <c r="O158"/>
  <c r="P158"/>
  <c r="Q158"/>
  <c r="R158"/>
  <c r="S158"/>
  <c r="T158"/>
  <c r="AG158"/>
  <c r="AI158"/>
  <c r="AS158" s="1"/>
  <c r="O159"/>
  <c r="P159"/>
  <c r="Q159"/>
  <c r="R159"/>
  <c r="S159"/>
  <c r="T159"/>
  <c r="AG159"/>
  <c r="AI159"/>
  <c r="AJ159"/>
  <c r="AS159"/>
  <c r="O160"/>
  <c r="P160"/>
  <c r="Q160"/>
  <c r="R160"/>
  <c r="S160"/>
  <c r="T160"/>
  <c r="AG160"/>
  <c r="AI160"/>
  <c r="AS160" s="1"/>
  <c r="O161"/>
  <c r="P161"/>
  <c r="Q161"/>
  <c r="R161"/>
  <c r="S161"/>
  <c r="T161"/>
  <c r="AG161"/>
  <c r="AI161"/>
  <c r="AJ161" s="1"/>
  <c r="O162"/>
  <c r="P162"/>
  <c r="Q162"/>
  <c r="R162"/>
  <c r="S162"/>
  <c r="T162"/>
  <c r="AG162"/>
  <c r="AI162"/>
  <c r="AS162"/>
  <c r="O163"/>
  <c r="P163"/>
  <c r="Q163"/>
  <c r="R163"/>
  <c r="S163"/>
  <c r="T163"/>
  <c r="AG163"/>
  <c r="AI163"/>
  <c r="AJ163"/>
  <c r="AK163" s="1"/>
  <c r="AU163" s="1"/>
  <c r="AS163"/>
  <c r="O164"/>
  <c r="P164"/>
  <c r="Q164"/>
  <c r="R164"/>
  <c r="S164"/>
  <c r="T164"/>
  <c r="AG164"/>
  <c r="V164" s="1"/>
  <c r="AI164"/>
  <c r="AS164" s="1"/>
  <c r="O165"/>
  <c r="P165"/>
  <c r="Q165"/>
  <c r="R165"/>
  <c r="S165"/>
  <c r="T165"/>
  <c r="AG165"/>
  <c r="AI165"/>
  <c r="AJ165"/>
  <c r="O166"/>
  <c r="P166"/>
  <c r="Q166"/>
  <c r="R166"/>
  <c r="S166"/>
  <c r="T166"/>
  <c r="AG166"/>
  <c r="AI166"/>
  <c r="AS166"/>
  <c r="O167"/>
  <c r="P167"/>
  <c r="Q167"/>
  <c r="R167"/>
  <c r="S167"/>
  <c r="T167"/>
  <c r="AG167"/>
  <c r="AI167"/>
  <c r="AJ167" s="1"/>
  <c r="O168"/>
  <c r="P168"/>
  <c r="Q168"/>
  <c r="R168"/>
  <c r="S168"/>
  <c r="T168"/>
  <c r="AG168"/>
  <c r="AI168"/>
  <c r="AS168" s="1"/>
  <c r="O169"/>
  <c r="P169"/>
  <c r="Q169"/>
  <c r="R169"/>
  <c r="S169"/>
  <c r="T169"/>
  <c r="AG169"/>
  <c r="AI169"/>
  <c r="AJ169"/>
  <c r="O170"/>
  <c r="P170"/>
  <c r="Q170"/>
  <c r="R170"/>
  <c r="S170"/>
  <c r="T170"/>
  <c r="AG170"/>
  <c r="AI170"/>
  <c r="AS170"/>
  <c r="O171"/>
  <c r="P171"/>
  <c r="Q171"/>
  <c r="R171"/>
  <c r="S171"/>
  <c r="T171"/>
  <c r="AG171"/>
  <c r="AI171"/>
  <c r="AJ171" s="1"/>
  <c r="AK171" s="1"/>
  <c r="AU171" s="1"/>
  <c r="AS171"/>
  <c r="O172"/>
  <c r="P172"/>
  <c r="Q172"/>
  <c r="R172"/>
  <c r="S172"/>
  <c r="T172"/>
  <c r="AG172"/>
  <c r="AI172"/>
  <c r="AS172"/>
  <c r="O173"/>
  <c r="P173"/>
  <c r="Q173"/>
  <c r="R173"/>
  <c r="S173"/>
  <c r="T173"/>
  <c r="AG173"/>
  <c r="AI173"/>
  <c r="AJ173" s="1"/>
  <c r="O174"/>
  <c r="P174"/>
  <c r="Q174"/>
  <c r="R174"/>
  <c r="S174"/>
  <c r="T174"/>
  <c r="AG174"/>
  <c r="V174" s="1"/>
  <c r="AI174"/>
  <c r="AS174"/>
  <c r="O175"/>
  <c r="P175"/>
  <c r="Q175"/>
  <c r="R175"/>
  <c r="S175"/>
  <c r="T175"/>
  <c r="AG175"/>
  <c r="V175" s="1"/>
  <c r="AI175"/>
  <c r="AJ175"/>
  <c r="AT175" s="1"/>
  <c r="AK175"/>
  <c r="AU175" s="1"/>
  <c r="AS175"/>
  <c r="O176"/>
  <c r="P176"/>
  <c r="Q176"/>
  <c r="R176"/>
  <c r="S176"/>
  <c r="T176"/>
  <c r="AG176"/>
  <c r="AI176"/>
  <c r="AS176"/>
  <c r="O177"/>
  <c r="P177"/>
  <c r="Q177"/>
  <c r="R177"/>
  <c r="S177"/>
  <c r="T177"/>
  <c r="AG177"/>
  <c r="AI177"/>
  <c r="AJ177" s="1"/>
  <c r="O178"/>
  <c r="P178"/>
  <c r="Q178"/>
  <c r="R178"/>
  <c r="S178"/>
  <c r="T178"/>
  <c r="AG178"/>
  <c r="AI178"/>
  <c r="AS178" s="1"/>
  <c r="O179"/>
  <c r="P179"/>
  <c r="Q179"/>
  <c r="R179"/>
  <c r="S179"/>
  <c r="T179"/>
  <c r="AG179"/>
  <c r="AI179"/>
  <c r="AJ179"/>
  <c r="AK179" s="1"/>
  <c r="AU179" s="1"/>
  <c r="AS179"/>
  <c r="O180"/>
  <c r="P180"/>
  <c r="Q180"/>
  <c r="R180"/>
  <c r="S180"/>
  <c r="T180"/>
  <c r="AG180"/>
  <c r="AI180"/>
  <c r="AS180"/>
  <c r="O181"/>
  <c r="P181"/>
  <c r="Q181"/>
  <c r="R181"/>
  <c r="S181"/>
  <c r="T181"/>
  <c r="AG181"/>
  <c r="AI181"/>
  <c r="AJ181" s="1"/>
  <c r="O182"/>
  <c r="P182"/>
  <c r="Q182"/>
  <c r="R182"/>
  <c r="S182"/>
  <c r="T182"/>
  <c r="AG182"/>
  <c r="V182" s="1"/>
  <c r="AI182"/>
  <c r="AS182" s="1"/>
  <c r="O183"/>
  <c r="P183"/>
  <c r="Q183"/>
  <c r="R183"/>
  <c r="S183"/>
  <c r="T183"/>
  <c r="AG183"/>
  <c r="V183" s="1"/>
  <c r="AB183" s="1"/>
  <c r="AI183"/>
  <c r="AJ183"/>
  <c r="AK183"/>
  <c r="AU183"/>
  <c r="AT183"/>
  <c r="AS183"/>
  <c r="O184"/>
  <c r="P184"/>
  <c r="Q184"/>
  <c r="R184"/>
  <c r="S184"/>
  <c r="T184"/>
  <c r="AG184"/>
  <c r="AI184"/>
  <c r="AS184"/>
  <c r="O185"/>
  <c r="P185"/>
  <c r="Q185"/>
  <c r="R185"/>
  <c r="S185"/>
  <c r="T185"/>
  <c r="AG185"/>
  <c r="AI185"/>
  <c r="AJ185"/>
  <c r="O186"/>
  <c r="P186"/>
  <c r="Q186"/>
  <c r="R186"/>
  <c r="S186"/>
  <c r="T186"/>
  <c r="AG186"/>
  <c r="AI186"/>
  <c r="AS186" s="1"/>
  <c r="O187"/>
  <c r="P187"/>
  <c r="Q187"/>
  <c r="R187"/>
  <c r="S187"/>
  <c r="T187"/>
  <c r="AG187"/>
  <c r="AI187"/>
  <c r="AJ187"/>
  <c r="AK187"/>
  <c r="AU187" s="1"/>
  <c r="AS187"/>
  <c r="O188"/>
  <c r="P188"/>
  <c r="Q188"/>
  <c r="R188"/>
  <c r="S188"/>
  <c r="T188"/>
  <c r="AG188"/>
  <c r="AI188"/>
  <c r="AS188" s="1"/>
  <c r="O189"/>
  <c r="P189"/>
  <c r="Q189"/>
  <c r="R189"/>
  <c r="S189"/>
  <c r="T189"/>
  <c r="AG189"/>
  <c r="AI189"/>
  <c r="AJ189"/>
  <c r="O190"/>
  <c r="P190"/>
  <c r="Q190"/>
  <c r="R190"/>
  <c r="S190"/>
  <c r="T190"/>
  <c r="AG190"/>
  <c r="V190" s="1"/>
  <c r="AI190"/>
  <c r="O191"/>
  <c r="P191"/>
  <c r="Q191"/>
  <c r="R191"/>
  <c r="S191"/>
  <c r="T191"/>
  <c r="AG191"/>
  <c r="AI191"/>
  <c r="AJ191"/>
  <c r="AK191" s="1"/>
  <c r="AS191"/>
  <c r="O192"/>
  <c r="P192"/>
  <c r="Q192"/>
  <c r="R192"/>
  <c r="S192"/>
  <c r="T192"/>
  <c r="AG192"/>
  <c r="AI192"/>
  <c r="O193"/>
  <c r="P193"/>
  <c r="Q193"/>
  <c r="R193"/>
  <c r="S193"/>
  <c r="T193"/>
  <c r="AG193"/>
  <c r="AI193"/>
  <c r="AJ193"/>
  <c r="AK193" s="1"/>
  <c r="AS193"/>
  <c r="O194"/>
  <c r="P194"/>
  <c r="Q194"/>
  <c r="R194"/>
  <c r="S194"/>
  <c r="T194"/>
  <c r="AG194"/>
  <c r="AI194"/>
  <c r="O195"/>
  <c r="P195"/>
  <c r="Q195"/>
  <c r="R195"/>
  <c r="S195"/>
  <c r="T195"/>
  <c r="AG195"/>
  <c r="AI195"/>
  <c r="AJ195"/>
  <c r="AK195" s="1"/>
  <c r="AS195"/>
  <c r="O196"/>
  <c r="P196"/>
  <c r="Q196"/>
  <c r="R196"/>
  <c r="S196"/>
  <c r="T196"/>
  <c r="AG196"/>
  <c r="AI196"/>
  <c r="O197"/>
  <c r="P197"/>
  <c r="Q197"/>
  <c r="R197"/>
  <c r="S197"/>
  <c r="T197"/>
  <c r="AG197"/>
  <c r="AI197"/>
  <c r="AJ197"/>
  <c r="AK197" s="1"/>
  <c r="AS197"/>
  <c r="O198"/>
  <c r="P198"/>
  <c r="Q198"/>
  <c r="R198"/>
  <c r="S198"/>
  <c r="T198"/>
  <c r="AG198"/>
  <c r="AI198"/>
  <c r="O199"/>
  <c r="P199"/>
  <c r="Q199"/>
  <c r="R199"/>
  <c r="S199"/>
  <c r="T199"/>
  <c r="AG199"/>
  <c r="AI199"/>
  <c r="AS199" s="1"/>
  <c r="AJ199"/>
  <c r="O200"/>
  <c r="P200"/>
  <c r="Q200"/>
  <c r="R200"/>
  <c r="S200"/>
  <c r="T200"/>
  <c r="AG200"/>
  <c r="W200" s="1"/>
  <c r="AI200"/>
  <c r="AS200"/>
  <c r="AJ200"/>
  <c r="AK200"/>
  <c r="O201"/>
  <c r="P201"/>
  <c r="Q201"/>
  <c r="R201"/>
  <c r="S201"/>
  <c r="T201"/>
  <c r="AG201"/>
  <c r="AI201"/>
  <c r="AS201" s="1"/>
  <c r="O202"/>
  <c r="P202"/>
  <c r="Q202"/>
  <c r="R202"/>
  <c r="S202"/>
  <c r="T202"/>
  <c r="AG202"/>
  <c r="AI202"/>
  <c r="AJ202"/>
  <c r="O203"/>
  <c r="P203"/>
  <c r="Q203"/>
  <c r="R203"/>
  <c r="S203"/>
  <c r="T203"/>
  <c r="AG203"/>
  <c r="AI203"/>
  <c r="AJ203" s="1"/>
  <c r="AT203" s="1"/>
  <c r="O204"/>
  <c r="P204"/>
  <c r="Q204"/>
  <c r="R204"/>
  <c r="S204"/>
  <c r="T204"/>
  <c r="AG204"/>
  <c r="AI204"/>
  <c r="AJ204"/>
  <c r="O205"/>
  <c r="P205"/>
  <c r="Q205"/>
  <c r="R205"/>
  <c r="S205"/>
  <c r="T205"/>
  <c r="AG205"/>
  <c r="AI205"/>
  <c r="AS205"/>
  <c r="O206"/>
  <c r="P206"/>
  <c r="Q206"/>
  <c r="R206"/>
  <c r="S206"/>
  <c r="T206"/>
  <c r="AG206"/>
  <c r="AI206"/>
  <c r="AJ206" s="1"/>
  <c r="O207"/>
  <c r="P207"/>
  <c r="Q207"/>
  <c r="R207"/>
  <c r="S207"/>
  <c r="T207"/>
  <c r="AG207"/>
  <c r="AI207"/>
  <c r="AJ207"/>
  <c r="AS207"/>
  <c r="O208"/>
  <c r="P208"/>
  <c r="Q208"/>
  <c r="R208"/>
  <c r="S208"/>
  <c r="T208"/>
  <c r="AG208"/>
  <c r="V208" s="1"/>
  <c r="AI208"/>
  <c r="AS208"/>
  <c r="O209"/>
  <c r="P209"/>
  <c r="Q209"/>
  <c r="R209"/>
  <c r="S209"/>
  <c r="T209"/>
  <c r="AG209"/>
  <c r="AI209"/>
  <c r="AJ209" s="1"/>
  <c r="O210"/>
  <c r="P210"/>
  <c r="Q210"/>
  <c r="R210"/>
  <c r="S210"/>
  <c r="T210"/>
  <c r="AG210"/>
  <c r="V210" s="1"/>
  <c r="AI210"/>
  <c r="AS210"/>
  <c r="O211"/>
  <c r="P211"/>
  <c r="Q211"/>
  <c r="R211"/>
  <c r="S211"/>
  <c r="T211"/>
  <c r="AG211"/>
  <c r="AI211"/>
  <c r="AJ211"/>
  <c r="AT211"/>
  <c r="AS211"/>
  <c r="O212"/>
  <c r="P212"/>
  <c r="Q212"/>
  <c r="R212"/>
  <c r="S212"/>
  <c r="T212"/>
  <c r="AG212"/>
  <c r="V212" s="1"/>
  <c r="AI212"/>
  <c r="AS212"/>
  <c r="O213"/>
  <c r="P213"/>
  <c r="Q213"/>
  <c r="R213"/>
  <c r="S213"/>
  <c r="T213"/>
  <c r="AG213"/>
  <c r="AI213"/>
  <c r="AJ213"/>
  <c r="AK213" s="1"/>
  <c r="AU213" s="1"/>
  <c r="AT213"/>
  <c r="AS213"/>
  <c r="O214"/>
  <c r="P214"/>
  <c r="Q214"/>
  <c r="R214"/>
  <c r="S214"/>
  <c r="T214"/>
  <c r="AG214"/>
  <c r="V214" s="1"/>
  <c r="AI214"/>
  <c r="AS214"/>
  <c r="O215"/>
  <c r="P215"/>
  <c r="Q215"/>
  <c r="R215"/>
  <c r="S215"/>
  <c r="T215"/>
  <c r="AG215"/>
  <c r="AI215"/>
  <c r="AJ215" s="1"/>
  <c r="O216"/>
  <c r="P216"/>
  <c r="Q216"/>
  <c r="R216"/>
  <c r="S216"/>
  <c r="T216"/>
  <c r="AG216"/>
  <c r="V216" s="1"/>
  <c r="AI216"/>
  <c r="AS216"/>
  <c r="O217"/>
  <c r="P217"/>
  <c r="Q217"/>
  <c r="R217"/>
  <c r="S217"/>
  <c r="T217"/>
  <c r="AG217"/>
  <c r="AI217"/>
  <c r="AJ217"/>
  <c r="AT217" s="1"/>
  <c r="AK217"/>
  <c r="AU217" s="1"/>
  <c r="AS217"/>
  <c r="O218"/>
  <c r="P218"/>
  <c r="Q218"/>
  <c r="R218"/>
  <c r="S218"/>
  <c r="T218"/>
  <c r="AG218"/>
  <c r="V218" s="1"/>
  <c r="AI218"/>
  <c r="AS218"/>
  <c r="O219"/>
  <c r="P219"/>
  <c r="Q219"/>
  <c r="R219"/>
  <c r="S219"/>
  <c r="T219"/>
  <c r="AG219"/>
  <c r="AI219"/>
  <c r="AJ219" s="1"/>
  <c r="O220"/>
  <c r="P220"/>
  <c r="Q220"/>
  <c r="R220"/>
  <c r="S220"/>
  <c r="T220"/>
  <c r="AG220"/>
  <c r="V220" s="1"/>
  <c r="AI220"/>
  <c r="AS220"/>
  <c r="O221"/>
  <c r="P221"/>
  <c r="Q221"/>
  <c r="R221"/>
  <c r="S221"/>
  <c r="T221"/>
  <c r="AG221"/>
  <c r="AI221"/>
  <c r="AJ221"/>
  <c r="AT221" s="1"/>
  <c r="AK221"/>
  <c r="AU221" s="1"/>
  <c r="AS221"/>
  <c r="O222"/>
  <c r="P222"/>
  <c r="Q222"/>
  <c r="R222"/>
  <c r="S222"/>
  <c r="T222"/>
  <c r="AG222"/>
  <c r="V222" s="1"/>
  <c r="AI222"/>
  <c r="AS222" s="1"/>
  <c r="O223"/>
  <c r="P223"/>
  <c r="Q223"/>
  <c r="R223"/>
  <c r="S223"/>
  <c r="T223"/>
  <c r="AG223"/>
  <c r="AI223"/>
  <c r="O224"/>
  <c r="P224"/>
  <c r="Q224"/>
  <c r="R224"/>
  <c r="S224"/>
  <c r="T224"/>
  <c r="AG224"/>
  <c r="V224" s="1"/>
  <c r="AI224"/>
  <c r="AS224"/>
  <c r="O225"/>
  <c r="P225"/>
  <c r="Q225"/>
  <c r="R225"/>
  <c r="S225"/>
  <c r="T225"/>
  <c r="AG225"/>
  <c r="AI225"/>
  <c r="AJ225"/>
  <c r="AT225"/>
  <c r="AS225"/>
  <c r="O226"/>
  <c r="P226"/>
  <c r="Q226"/>
  <c r="R226"/>
  <c r="S226"/>
  <c r="T226"/>
  <c r="AG226"/>
  <c r="V226" s="1"/>
  <c r="AI226"/>
  <c r="AS226" s="1"/>
  <c r="O227"/>
  <c r="P227"/>
  <c r="Q227"/>
  <c r="R227"/>
  <c r="S227"/>
  <c r="T227"/>
  <c r="AG227"/>
  <c r="AI227"/>
  <c r="AJ227"/>
  <c r="AS227"/>
  <c r="O228"/>
  <c r="P228"/>
  <c r="Q228"/>
  <c r="R228"/>
  <c r="S228"/>
  <c r="T228"/>
  <c r="AG228"/>
  <c r="V228" s="1"/>
  <c r="AI228"/>
  <c r="AS228" s="1"/>
  <c r="O229"/>
  <c r="P229"/>
  <c r="Q229"/>
  <c r="R229"/>
  <c r="S229"/>
  <c r="T229"/>
  <c r="AG229"/>
  <c r="AI229"/>
  <c r="AJ229"/>
  <c r="AT229"/>
  <c r="AS229"/>
  <c r="O230"/>
  <c r="P230"/>
  <c r="Q230"/>
  <c r="R230"/>
  <c r="S230"/>
  <c r="T230"/>
  <c r="AG230"/>
  <c r="V230" s="1"/>
  <c r="AI230"/>
  <c r="AS230" s="1"/>
  <c r="O231"/>
  <c r="P231"/>
  <c r="Q231"/>
  <c r="R231"/>
  <c r="S231"/>
  <c r="T231"/>
  <c r="AG231"/>
  <c r="AI231"/>
  <c r="AJ231"/>
  <c r="AT231"/>
  <c r="AK231"/>
  <c r="AU231" s="1"/>
  <c r="AS231"/>
  <c r="O232"/>
  <c r="P232"/>
  <c r="Q232"/>
  <c r="R232"/>
  <c r="S232"/>
  <c r="T232"/>
  <c r="AG232"/>
  <c r="V232" s="1"/>
  <c r="AI232"/>
  <c r="AS232"/>
  <c r="O233"/>
  <c r="P233"/>
  <c r="Q233"/>
  <c r="R233"/>
  <c r="S233"/>
  <c r="T233"/>
  <c r="AG233"/>
  <c r="AI233"/>
  <c r="AS233" s="1"/>
  <c r="AJ233"/>
  <c r="O234"/>
  <c r="P234"/>
  <c r="Q234"/>
  <c r="R234"/>
  <c r="S234"/>
  <c r="T234"/>
  <c r="AG234"/>
  <c r="V234" s="1"/>
  <c r="AI234"/>
  <c r="AS234" s="1"/>
  <c r="O235"/>
  <c r="P235"/>
  <c r="Q235"/>
  <c r="R235"/>
  <c r="S235"/>
  <c r="T235"/>
  <c r="AG235"/>
  <c r="AI235"/>
  <c r="AJ235"/>
  <c r="AK235" s="1"/>
  <c r="AU235" s="1"/>
  <c r="AS235"/>
  <c r="O236"/>
  <c r="P236"/>
  <c r="Q236"/>
  <c r="R236"/>
  <c r="S236"/>
  <c r="T236"/>
  <c r="AG236"/>
  <c r="V236" s="1"/>
  <c r="AI236"/>
  <c r="AS236"/>
  <c r="O237"/>
  <c r="P237"/>
  <c r="Q237"/>
  <c r="R237"/>
  <c r="S237"/>
  <c r="T237"/>
  <c r="AG237"/>
  <c r="AI237"/>
  <c r="AJ237" s="1"/>
  <c r="AT237" s="1"/>
  <c r="O238"/>
  <c r="P238"/>
  <c r="Q238"/>
  <c r="R238"/>
  <c r="S238"/>
  <c r="T238"/>
  <c r="AG238"/>
  <c r="AI238"/>
  <c r="O239"/>
  <c r="P239"/>
  <c r="Q239"/>
  <c r="R239"/>
  <c r="S239"/>
  <c r="T239"/>
  <c r="AG239"/>
  <c r="AI239"/>
  <c r="AJ239" s="1"/>
  <c r="O240"/>
  <c r="P240"/>
  <c r="Q240"/>
  <c r="R240"/>
  <c r="S240"/>
  <c r="T240"/>
  <c r="AG240"/>
  <c r="AI240"/>
  <c r="O241"/>
  <c r="P241"/>
  <c r="Q241"/>
  <c r="R241"/>
  <c r="S241"/>
  <c r="T241"/>
  <c r="AG241"/>
  <c r="AI241"/>
  <c r="AJ241"/>
  <c r="AT241"/>
  <c r="AK241"/>
  <c r="AS241"/>
  <c r="O242"/>
  <c r="P242"/>
  <c r="Q242"/>
  <c r="R242"/>
  <c r="S242"/>
  <c r="T242"/>
  <c r="AG242"/>
  <c r="AI242"/>
  <c r="O243"/>
  <c r="P243"/>
  <c r="Q243"/>
  <c r="R243"/>
  <c r="S243"/>
  <c r="T243"/>
  <c r="AG243"/>
  <c r="AI243"/>
  <c r="AJ243"/>
  <c r="AS243"/>
  <c r="O244"/>
  <c r="P244"/>
  <c r="Q244"/>
  <c r="R244"/>
  <c r="S244"/>
  <c r="T244"/>
  <c r="AG244"/>
  <c r="AI244"/>
  <c r="O245"/>
  <c r="P245"/>
  <c r="Q245"/>
  <c r="R245"/>
  <c r="S245"/>
  <c r="T245"/>
  <c r="AG245"/>
  <c r="AI245"/>
  <c r="AS245" s="1"/>
  <c r="AJ245"/>
  <c r="AT245" s="1"/>
  <c r="O246"/>
  <c r="P246"/>
  <c r="Q246"/>
  <c r="R246"/>
  <c r="S246"/>
  <c r="T246"/>
  <c r="AG246"/>
  <c r="AI246"/>
  <c r="O247"/>
  <c r="P247"/>
  <c r="Q247"/>
  <c r="R247"/>
  <c r="S247"/>
  <c r="T247"/>
  <c r="AG247"/>
  <c r="AI247"/>
  <c r="AJ247"/>
  <c r="AT247" s="1"/>
  <c r="O248"/>
  <c r="P248"/>
  <c r="Q248"/>
  <c r="R248"/>
  <c r="S248"/>
  <c r="T248"/>
  <c r="AG248"/>
  <c r="AI248"/>
  <c r="O249"/>
  <c r="P249"/>
  <c r="Q249"/>
  <c r="R249"/>
  <c r="S249"/>
  <c r="T249"/>
  <c r="AG249"/>
  <c r="AI249"/>
  <c r="O250"/>
  <c r="P250"/>
  <c r="Q250"/>
  <c r="R250"/>
  <c r="S250"/>
  <c r="T250"/>
  <c r="AG250"/>
  <c r="AI250"/>
  <c r="O251"/>
  <c r="P251"/>
  <c r="Q251"/>
  <c r="R251"/>
  <c r="S251"/>
  <c r="T251"/>
  <c r="AG251"/>
  <c r="AI251"/>
  <c r="AJ251"/>
  <c r="AT251" s="1"/>
  <c r="AS251"/>
  <c r="O252"/>
  <c r="P252"/>
  <c r="Q252"/>
  <c r="R252"/>
  <c r="S252"/>
  <c r="T252"/>
  <c r="AG252"/>
  <c r="AI252"/>
  <c r="AS252"/>
  <c r="O253"/>
  <c r="P253"/>
  <c r="Q253"/>
  <c r="R253"/>
  <c r="S253"/>
  <c r="T253"/>
  <c r="AG253"/>
  <c r="AI253"/>
  <c r="O254"/>
  <c r="P254"/>
  <c r="Q254"/>
  <c r="R254"/>
  <c r="S254"/>
  <c r="T254"/>
  <c r="AG254"/>
  <c r="AI254"/>
  <c r="AS254"/>
  <c r="O255"/>
  <c r="P255"/>
  <c r="Q255"/>
  <c r="R255"/>
  <c r="S255"/>
  <c r="T255"/>
  <c r="AG255"/>
  <c r="AI255"/>
  <c r="AS255" s="1"/>
  <c r="O256"/>
  <c r="P256"/>
  <c r="Q256"/>
  <c r="R256"/>
  <c r="S256"/>
  <c r="T256"/>
  <c r="AG256"/>
  <c r="AI256"/>
  <c r="AS256" s="1"/>
  <c r="O257"/>
  <c r="P257"/>
  <c r="Q257"/>
  <c r="R257"/>
  <c r="S257"/>
  <c r="T257"/>
  <c r="AG257"/>
  <c r="AI257"/>
  <c r="AJ257"/>
  <c r="AS257"/>
  <c r="O258"/>
  <c r="P258"/>
  <c r="Q258"/>
  <c r="R258"/>
  <c r="S258"/>
  <c r="T258"/>
  <c r="AG258"/>
  <c r="AI258"/>
  <c r="AS258" s="1"/>
  <c r="O259"/>
  <c r="P259"/>
  <c r="Q259"/>
  <c r="R259"/>
  <c r="S259"/>
  <c r="T259"/>
  <c r="AG259"/>
  <c r="AI259"/>
  <c r="AJ259" s="1"/>
  <c r="AS259"/>
  <c r="O260"/>
  <c r="P260"/>
  <c r="Q260"/>
  <c r="R260"/>
  <c r="S260"/>
  <c r="T260"/>
  <c r="AG260"/>
  <c r="AI260"/>
  <c r="AS260" s="1"/>
  <c r="Q80" i="12"/>
  <c r="AA80" s="1"/>
  <c r="Q81"/>
  <c r="AA81" s="1"/>
  <c r="Q82"/>
  <c r="AA82" s="1"/>
  <c r="Q83"/>
  <c r="AA83"/>
  <c r="Q84"/>
  <c r="AA84" s="1"/>
  <c r="Q85"/>
  <c r="AA85" s="1"/>
  <c r="Q86"/>
  <c r="AA86" s="1"/>
  <c r="Q87"/>
  <c r="AA87" s="1"/>
  <c r="Q88"/>
  <c r="AA88" s="1"/>
  <c r="Q89"/>
  <c r="AA89"/>
  <c r="Q90"/>
  <c r="AA90" s="1"/>
  <c r="Q91"/>
  <c r="AA91"/>
  <c r="Q92"/>
  <c r="AA92" s="1"/>
  <c r="Q93"/>
  <c r="AA93" s="1"/>
  <c r="Q94"/>
  <c r="AA94" s="1"/>
  <c r="Q95"/>
  <c r="AA95" s="1"/>
  <c r="Q96"/>
  <c r="Q97"/>
  <c r="Q98"/>
  <c r="Q99"/>
  <c r="Q100"/>
  <c r="Q101"/>
  <c r="Q102"/>
  <c r="Q103"/>
  <c r="Q104"/>
  <c r="R104" s="1"/>
  <c r="Q105"/>
  <c r="AA105"/>
  <c r="Q106"/>
  <c r="R106" s="1"/>
  <c r="AB106" s="1"/>
  <c r="AA106"/>
  <c r="Q107"/>
  <c r="R107" s="1"/>
  <c r="Q108"/>
  <c r="AA108"/>
  <c r="Q109"/>
  <c r="Q110"/>
  <c r="AA110" s="1"/>
  <c r="Q111"/>
  <c r="R111"/>
  <c r="Q112"/>
  <c r="AA112" s="1"/>
  <c r="Q113"/>
  <c r="R113"/>
  <c r="AA113"/>
  <c r="Q114"/>
  <c r="R114" s="1"/>
  <c r="AA114"/>
  <c r="Q115"/>
  <c r="R115" s="1"/>
  <c r="Q116"/>
  <c r="AA116"/>
  <c r="Q117"/>
  <c r="Q118"/>
  <c r="AA118" s="1"/>
  <c r="Q119"/>
  <c r="R119"/>
  <c r="Q120"/>
  <c r="AA120" s="1"/>
  <c r="Q121"/>
  <c r="R121"/>
  <c r="AA121"/>
  <c r="Q122"/>
  <c r="R122" s="1"/>
  <c r="AA122"/>
  <c r="Q123"/>
  <c r="R123" s="1"/>
  <c r="S123" s="1"/>
  <c r="Q124"/>
  <c r="R124" s="1"/>
  <c r="S124" s="1"/>
  <c r="Q125"/>
  <c r="R125" s="1"/>
  <c r="Q126"/>
  <c r="R126"/>
  <c r="Q127"/>
  <c r="R127" s="1"/>
  <c r="S127" s="1"/>
  <c r="Q128"/>
  <c r="R128" s="1"/>
  <c r="S128" s="1"/>
  <c r="AA128"/>
  <c r="Q129"/>
  <c r="R129" s="1"/>
  <c r="Q130"/>
  <c r="AA130"/>
  <c r="R130"/>
  <c r="S130" s="1"/>
  <c r="Q131"/>
  <c r="R131"/>
  <c r="Q132"/>
  <c r="AA132" s="1"/>
  <c r="Q133"/>
  <c r="AA133"/>
  <c r="R133"/>
  <c r="AB133" s="1"/>
  <c r="Q134"/>
  <c r="AA134"/>
  <c r="R134"/>
  <c r="S134" s="1"/>
  <c r="Q135"/>
  <c r="R135"/>
  <c r="Q136"/>
  <c r="AA136" s="1"/>
  <c r="Q137"/>
  <c r="AA137"/>
  <c r="R137"/>
  <c r="AB137" s="1"/>
  <c r="Q138"/>
  <c r="AA138"/>
  <c r="R138"/>
  <c r="AB138" s="1"/>
  <c r="Q139"/>
  <c r="AA139"/>
  <c r="R139"/>
  <c r="S139" s="1"/>
  <c r="AC139" s="1"/>
  <c r="Q140"/>
  <c r="R140" s="1"/>
  <c r="S140" s="1"/>
  <c r="AC140" s="1"/>
  <c r="Q141"/>
  <c r="AA141" s="1"/>
  <c r="Q142"/>
  <c r="AA142" s="1"/>
  <c r="R142"/>
  <c r="S142" s="1"/>
  <c r="AB142"/>
  <c r="Q143"/>
  <c r="AA143"/>
  <c r="R143"/>
  <c r="S143" s="1"/>
  <c r="AC143" s="1"/>
  <c r="Q144"/>
  <c r="AA144" s="1"/>
  <c r="Q145"/>
  <c r="AA145" s="1"/>
  <c r="R145"/>
  <c r="S145"/>
  <c r="Q146"/>
  <c r="AA146" s="1"/>
  <c r="Q147"/>
  <c r="AA147" s="1"/>
  <c r="Q148"/>
  <c r="AA148" s="1"/>
  <c r="Q149"/>
  <c r="AA149" s="1"/>
  <c r="Q150"/>
  <c r="AA150" s="1"/>
  <c r="Q151"/>
  <c r="AA151" s="1"/>
  <c r="Q152"/>
  <c r="AA152" s="1"/>
  <c r="Q153"/>
  <c r="AA153"/>
  <c r="Q154"/>
  <c r="AA154" s="1"/>
  <c r="Q155"/>
  <c r="AA155" s="1"/>
  <c r="Q156"/>
  <c r="AA156" s="1"/>
  <c r="Q157"/>
  <c r="AA157" s="1"/>
  <c r="Q158"/>
  <c r="AA158" s="1"/>
  <c r="Q159"/>
  <c r="AA159" s="1"/>
  <c r="Q160"/>
  <c r="AA160" s="1"/>
  <c r="Q161"/>
  <c r="AA161"/>
  <c r="Q162"/>
  <c r="AA162" s="1"/>
  <c r="Q163"/>
  <c r="AA163"/>
  <c r="Q164"/>
  <c r="R164" s="1"/>
  <c r="AA164"/>
  <c r="Q165"/>
  <c r="R165" s="1"/>
  <c r="Q166"/>
  <c r="AA166"/>
  <c r="Q167"/>
  <c r="Q168"/>
  <c r="AA168" s="1"/>
  <c r="Q169"/>
  <c r="R169"/>
  <c r="Q170"/>
  <c r="R170" s="1"/>
  <c r="AB170" s="1"/>
  <c r="Q171"/>
  <c r="R171"/>
  <c r="AB171" s="1"/>
  <c r="Q172"/>
  <c r="R172"/>
  <c r="AB172" s="1"/>
  <c r="Q173"/>
  <c r="R173" s="1"/>
  <c r="AB173" s="1"/>
  <c r="Q174"/>
  <c r="R174" s="1"/>
  <c r="AB174" s="1"/>
  <c r="Q175"/>
  <c r="R175"/>
  <c r="AB175" s="1"/>
  <c r="Q176"/>
  <c r="R176"/>
  <c r="AB176" s="1"/>
  <c r="Q177"/>
  <c r="R177" s="1"/>
  <c r="AB177" s="1"/>
  <c r="Q178"/>
  <c r="R178" s="1"/>
  <c r="AB178" s="1"/>
  <c r="Q179"/>
  <c r="R179"/>
  <c r="AB179" s="1"/>
  <c r="Q180"/>
  <c r="R180"/>
  <c r="AB180" s="1"/>
  <c r="Q181"/>
  <c r="R181" s="1"/>
  <c r="AB181" s="1"/>
  <c r="Q182"/>
  <c r="Q183"/>
  <c r="AA183" s="1"/>
  <c r="R183"/>
  <c r="Q184"/>
  <c r="R184"/>
  <c r="AA184"/>
  <c r="Q185"/>
  <c r="R185" s="1"/>
  <c r="Q186"/>
  <c r="AA186" s="1"/>
  <c r="Q187"/>
  <c r="R187" s="1"/>
  <c r="AA187"/>
  <c r="Q188"/>
  <c r="Q189"/>
  <c r="R189" s="1"/>
  <c r="Q190"/>
  <c r="AA190" s="1"/>
  <c r="Q191"/>
  <c r="AA191" s="1"/>
  <c r="Q192"/>
  <c r="R192"/>
  <c r="AA192"/>
  <c r="Q193"/>
  <c r="R193" s="1"/>
  <c r="Q194"/>
  <c r="AA194"/>
  <c r="Q195"/>
  <c r="R195" s="1"/>
  <c r="AA195"/>
  <c r="Q196"/>
  <c r="Q197"/>
  <c r="R197" s="1"/>
  <c r="Q198"/>
  <c r="AA198" s="1"/>
  <c r="R198"/>
  <c r="Q199"/>
  <c r="Q200"/>
  <c r="AA200" s="1"/>
  <c r="Q201"/>
  <c r="R201"/>
  <c r="Q202"/>
  <c r="AA202" s="1"/>
  <c r="Q203"/>
  <c r="R203"/>
  <c r="AA203"/>
  <c r="Q204"/>
  <c r="R204" s="1"/>
  <c r="AA204"/>
  <c r="Q205"/>
  <c r="R205" s="1"/>
  <c r="Q206"/>
  <c r="AA206"/>
  <c r="Q207"/>
  <c r="Q208"/>
  <c r="AA208" s="1"/>
  <c r="R208"/>
  <c r="Q209"/>
  <c r="R209"/>
  <c r="Q210"/>
  <c r="AA210" s="1"/>
  <c r="Q211"/>
  <c r="R211"/>
  <c r="AA211"/>
  <c r="Q212"/>
  <c r="R212"/>
  <c r="AA212"/>
  <c r="Q213"/>
  <c r="R213" s="1"/>
  <c r="Q214"/>
  <c r="AA214"/>
  <c r="Q215"/>
  <c r="Q216"/>
  <c r="AA216" s="1"/>
  <c r="Q217"/>
  <c r="R217"/>
  <c r="Q218"/>
  <c r="AA218" s="1"/>
  <c r="Q219"/>
  <c r="R219"/>
  <c r="AA219"/>
  <c r="Q220"/>
  <c r="R220" s="1"/>
  <c r="AA220"/>
  <c r="Q221"/>
  <c r="R221" s="1"/>
  <c r="Q222"/>
  <c r="AA222"/>
  <c r="Q223"/>
  <c r="Q224"/>
  <c r="AA224" s="1"/>
  <c r="Q225"/>
  <c r="R225"/>
  <c r="Q226"/>
  <c r="AA226" s="1"/>
  <c r="Q227"/>
  <c r="R227"/>
  <c r="AA227"/>
  <c r="Q228"/>
  <c r="R228" s="1"/>
  <c r="AA228"/>
  <c r="Q229"/>
  <c r="R229" s="1"/>
  <c r="Q230"/>
  <c r="AA230"/>
  <c r="Q231"/>
  <c r="Q232"/>
  <c r="AA232" s="1"/>
  <c r="Q233"/>
  <c r="R233"/>
  <c r="Q234"/>
  <c r="AA234" s="1"/>
  <c r="Q235"/>
  <c r="AA235" s="1"/>
  <c r="Q236"/>
  <c r="R236"/>
  <c r="AA236"/>
  <c r="Q237"/>
  <c r="R237" s="1"/>
  <c r="Q238"/>
  <c r="AA238" s="1"/>
  <c r="Q239"/>
  <c r="R239" s="1"/>
  <c r="AA239"/>
  <c r="Q240"/>
  <c r="AA240" s="1"/>
  <c r="Q241"/>
  <c r="R241" s="1"/>
  <c r="Q242"/>
  <c r="AA242" s="1"/>
  <c r="Q243"/>
  <c r="AA243" s="1"/>
  <c r="Q244"/>
  <c r="R244"/>
  <c r="AA244"/>
  <c r="Q245"/>
  <c r="R245" s="1"/>
  <c r="Q246"/>
  <c r="R246" s="1"/>
  <c r="Q247"/>
  <c r="R247"/>
  <c r="AA247"/>
  <c r="Q248"/>
  <c r="R248" s="1"/>
  <c r="AA248"/>
  <c r="Q249"/>
  <c r="R249" s="1"/>
  <c r="AB249" s="1"/>
  <c r="Q250"/>
  <c r="R250"/>
  <c r="AB250" s="1"/>
  <c r="Q251"/>
  <c r="R251"/>
  <c r="AB251" s="1"/>
  <c r="Q252"/>
  <c r="R252" s="1"/>
  <c r="AB252" s="1"/>
  <c r="Q253"/>
  <c r="R253" s="1"/>
  <c r="AB253" s="1"/>
  <c r="Q254"/>
  <c r="R254" s="1"/>
  <c r="AB254" s="1"/>
  <c r="Q255"/>
  <c r="R255"/>
  <c r="AB255" s="1"/>
  <c r="Q256"/>
  <c r="R256" s="1"/>
  <c r="AB256" s="1"/>
  <c r="Q257"/>
  <c r="R257" s="1"/>
  <c r="AB257" s="1"/>
  <c r="Q258"/>
  <c r="R258"/>
  <c r="AB258" s="1"/>
  <c r="Q259"/>
  <c r="R259"/>
  <c r="AB259" s="1"/>
  <c r="Q260"/>
  <c r="R260" s="1"/>
  <c r="AB260" s="1"/>
  <c r="W81" i="8"/>
  <c r="Y81"/>
  <c r="AI81" s="1"/>
  <c r="W82"/>
  <c r="Y82"/>
  <c r="AI82" s="1"/>
  <c r="W83"/>
  <c r="Y83"/>
  <c r="AI83"/>
  <c r="W84"/>
  <c r="Y84"/>
  <c r="AI84"/>
  <c r="W85"/>
  <c r="Y85"/>
  <c r="AI85"/>
  <c r="W86"/>
  <c r="Y86"/>
  <c r="AI86" s="1"/>
  <c r="W87"/>
  <c r="Y87"/>
  <c r="AI87" s="1"/>
  <c r="W88"/>
  <c r="Y88"/>
  <c r="AI88"/>
  <c r="W89"/>
  <c r="Y89"/>
  <c r="AI89" s="1"/>
  <c r="W90"/>
  <c r="Y90"/>
  <c r="AI90" s="1"/>
  <c r="W91"/>
  <c r="Y91"/>
  <c r="AI91" s="1"/>
  <c r="W92"/>
  <c r="Y92"/>
  <c r="AI92"/>
  <c r="W93"/>
  <c r="Y93"/>
  <c r="Z93"/>
  <c r="AI93"/>
  <c r="W94"/>
  <c r="Y94"/>
  <c r="Z94"/>
  <c r="AI94"/>
  <c r="W95"/>
  <c r="Y95"/>
  <c r="Z95"/>
  <c r="AI95"/>
  <c r="W96"/>
  <c r="Y96"/>
  <c r="Z96"/>
  <c r="W97"/>
  <c r="Y97"/>
  <c r="Z97" s="1"/>
  <c r="AJ97" s="1"/>
  <c r="W98"/>
  <c r="Y98"/>
  <c r="Z98" s="1"/>
  <c r="W99"/>
  <c r="Y99"/>
  <c r="Z99" s="1"/>
  <c r="AJ99" s="1"/>
  <c r="W100"/>
  <c r="Y100"/>
  <c r="AI100" s="1"/>
  <c r="W101"/>
  <c r="Y101"/>
  <c r="Z101" s="1"/>
  <c r="AJ101" s="1"/>
  <c r="W102"/>
  <c r="Y102"/>
  <c r="AI102" s="1"/>
  <c r="W103"/>
  <c r="Y103"/>
  <c r="AI103" s="1"/>
  <c r="Z103"/>
  <c r="AJ103" s="1"/>
  <c r="W104"/>
  <c r="Y104"/>
  <c r="AI104" s="1"/>
  <c r="W105"/>
  <c r="Y105"/>
  <c r="Z105" s="1"/>
  <c r="AJ105" s="1"/>
  <c r="W106"/>
  <c r="Y106"/>
  <c r="AI106" s="1"/>
  <c r="W107"/>
  <c r="Y107"/>
  <c r="Z107" s="1"/>
  <c r="AJ107" s="1"/>
  <c r="W108"/>
  <c r="Y108"/>
  <c r="AI108" s="1"/>
  <c r="W109"/>
  <c r="Y109"/>
  <c r="Z109" s="1"/>
  <c r="AJ109" s="1"/>
  <c r="W110"/>
  <c r="Y110"/>
  <c r="AI110" s="1"/>
  <c r="W111"/>
  <c r="Y111"/>
  <c r="Z111" s="1"/>
  <c r="AJ111" s="1"/>
  <c r="W112"/>
  <c r="Y112"/>
  <c r="AI112" s="1"/>
  <c r="W113"/>
  <c r="Y113"/>
  <c r="Z113" s="1"/>
  <c r="AJ113" s="1"/>
  <c r="W114"/>
  <c r="Y114"/>
  <c r="Z114" s="1"/>
  <c r="W115"/>
  <c r="Y115"/>
  <c r="Z115"/>
  <c r="AJ115" s="1"/>
  <c r="W116"/>
  <c r="Y116"/>
  <c r="Z116"/>
  <c r="W117"/>
  <c r="Y117"/>
  <c r="Z117" s="1"/>
  <c r="W118"/>
  <c r="Y118"/>
  <c r="Z118" s="1"/>
  <c r="AA118" s="1"/>
  <c r="W119"/>
  <c r="Y119"/>
  <c r="AI119" s="1"/>
  <c r="W120"/>
  <c r="Y120"/>
  <c r="Z120" s="1"/>
  <c r="AA120" s="1"/>
  <c r="W121"/>
  <c r="Y121"/>
  <c r="Z121" s="1"/>
  <c r="AA121" s="1"/>
  <c r="W122"/>
  <c r="Y122"/>
  <c r="Z122" s="1"/>
  <c r="AA122" s="1"/>
  <c r="AI122"/>
  <c r="W123"/>
  <c r="Y123"/>
  <c r="AI123"/>
  <c r="W124"/>
  <c r="Y124"/>
  <c r="AI124" s="1"/>
  <c r="Z124"/>
  <c r="W125"/>
  <c r="Y125"/>
  <c r="AI125" s="1"/>
  <c r="Z125"/>
  <c r="W126"/>
  <c r="Y126"/>
  <c r="AI126" s="1"/>
  <c r="Z126"/>
  <c r="W127"/>
  <c r="Y127"/>
  <c r="AI127" s="1"/>
  <c r="Z127"/>
  <c r="W128"/>
  <c r="Y128"/>
  <c r="AI128" s="1"/>
  <c r="Z128"/>
  <c r="W129"/>
  <c r="Y129"/>
  <c r="AI129" s="1"/>
  <c r="Z129"/>
  <c r="W130"/>
  <c r="Y130"/>
  <c r="AI130" s="1"/>
  <c r="Z130"/>
  <c r="AA130" s="1"/>
  <c r="AK130" s="1"/>
  <c r="W131"/>
  <c r="Y131"/>
  <c r="Z131" s="1"/>
  <c r="W132"/>
  <c r="Y132"/>
  <c r="AI132"/>
  <c r="Z132"/>
  <c r="AA132" s="1"/>
  <c r="AK132" s="1"/>
  <c r="W133"/>
  <c r="Y133"/>
  <c r="Z133" s="1"/>
  <c r="W134"/>
  <c r="Y134"/>
  <c r="Z134" s="1"/>
  <c r="AA134" s="1"/>
  <c r="W135"/>
  <c r="Y135"/>
  <c r="Z135" s="1"/>
  <c r="W136"/>
  <c r="Y136"/>
  <c r="Z136" s="1"/>
  <c r="AA136" s="1"/>
  <c r="AK136" s="1"/>
  <c r="W137"/>
  <c r="Y137"/>
  <c r="AI137" s="1"/>
  <c r="W138"/>
  <c r="Y138"/>
  <c r="AI138" s="1"/>
  <c r="W139"/>
  <c r="Y139"/>
  <c r="AI139" s="1"/>
  <c r="Z139"/>
  <c r="W140"/>
  <c r="Y140"/>
  <c r="AI140" s="1"/>
  <c r="Z140"/>
  <c r="W141"/>
  <c r="Y141"/>
  <c r="AI141" s="1"/>
  <c r="Z141"/>
  <c r="W142"/>
  <c r="Y142"/>
  <c r="AI142" s="1"/>
  <c r="W143"/>
  <c r="Y143"/>
  <c r="AI143" s="1"/>
  <c r="W144"/>
  <c r="Y144"/>
  <c r="AI144" s="1"/>
  <c r="W145"/>
  <c r="Y145"/>
  <c r="AI145" s="1"/>
  <c r="W146"/>
  <c r="Y146"/>
  <c r="AI146" s="1"/>
  <c r="W147"/>
  <c r="Y147"/>
  <c r="AI147" s="1"/>
  <c r="W148"/>
  <c r="Y148"/>
  <c r="AI148" s="1"/>
  <c r="W149"/>
  <c r="Y149"/>
  <c r="AI149" s="1"/>
  <c r="W150"/>
  <c r="Y150"/>
  <c r="AI150" s="1"/>
  <c r="W151"/>
  <c r="Y151"/>
  <c r="AI151" s="1"/>
  <c r="W152"/>
  <c r="Y152"/>
  <c r="AI152" s="1"/>
  <c r="W153"/>
  <c r="Y153"/>
  <c r="AI153" s="1"/>
  <c r="W154"/>
  <c r="Y154"/>
  <c r="AI154" s="1"/>
  <c r="W155"/>
  <c r="Y155"/>
  <c r="AI155" s="1"/>
  <c r="W156"/>
  <c r="Y156"/>
  <c r="AI156" s="1"/>
  <c r="W157"/>
  <c r="Y157"/>
  <c r="AI157" s="1"/>
  <c r="W158"/>
  <c r="Y158"/>
  <c r="AI158" s="1"/>
  <c r="W159"/>
  <c r="Y159"/>
  <c r="AI159" s="1"/>
  <c r="W160"/>
  <c r="Y160"/>
  <c r="AI160" s="1"/>
  <c r="W161"/>
  <c r="Y161"/>
  <c r="AI161" s="1"/>
  <c r="W162"/>
  <c r="Y162"/>
  <c r="AI162" s="1"/>
  <c r="Z162"/>
  <c r="W163"/>
  <c r="Y163"/>
  <c r="Z163"/>
  <c r="AJ163" s="1"/>
  <c r="W164"/>
  <c r="Y164"/>
  <c r="Z164"/>
  <c r="AJ164" s="1"/>
  <c r="W165"/>
  <c r="Y165"/>
  <c r="Z165"/>
  <c r="AJ165" s="1"/>
  <c r="W166"/>
  <c r="Y166"/>
  <c r="AI166" s="1"/>
  <c r="W167"/>
  <c r="Y167"/>
  <c r="Z167" s="1"/>
  <c r="AA167" s="1"/>
  <c r="AB167" s="1"/>
  <c r="AI167"/>
  <c r="W168"/>
  <c r="Y168"/>
  <c r="Z168" s="1"/>
  <c r="AI168"/>
  <c r="W169"/>
  <c r="Y169"/>
  <c r="Z169" s="1"/>
  <c r="AJ169" s="1"/>
  <c r="W170"/>
  <c r="Y170"/>
  <c r="Z170" s="1"/>
  <c r="AI170"/>
  <c r="W171"/>
  <c r="Y171"/>
  <c r="Z171"/>
  <c r="AI171"/>
  <c r="W172"/>
  <c r="Y172"/>
  <c r="Z172"/>
  <c r="W173"/>
  <c r="Y173"/>
  <c r="Z173" s="1"/>
  <c r="AJ173" s="1"/>
  <c r="AI173"/>
  <c r="W174"/>
  <c r="Y174"/>
  <c r="Z174"/>
  <c r="AI174"/>
  <c r="W175"/>
  <c r="Y175"/>
  <c r="Z175" s="1"/>
  <c r="AJ175" s="1"/>
  <c r="AI175"/>
  <c r="W176"/>
  <c r="Y176"/>
  <c r="Z176"/>
  <c r="AI176"/>
  <c r="W177"/>
  <c r="Y177"/>
  <c r="Z177"/>
  <c r="AJ177" s="1"/>
  <c r="W178"/>
  <c r="Y178"/>
  <c r="Z178"/>
  <c r="AI178"/>
  <c r="W179"/>
  <c r="Y179"/>
  <c r="Z179"/>
  <c r="AJ179" s="1"/>
  <c r="W180"/>
  <c r="Y180"/>
  <c r="Z180"/>
  <c r="AI180"/>
  <c r="W181"/>
  <c r="Y181"/>
  <c r="Z181"/>
  <c r="AJ181" s="1"/>
  <c r="AI181"/>
  <c r="W182"/>
  <c r="Y182"/>
  <c r="AI182" s="1"/>
  <c r="W183"/>
  <c r="Y183"/>
  <c r="Z183"/>
  <c r="AJ183" s="1"/>
  <c r="W184"/>
  <c r="Y184"/>
  <c r="Z184"/>
  <c r="W185"/>
  <c r="Y185"/>
  <c r="Z185" s="1"/>
  <c r="AJ185" s="1"/>
  <c r="W186"/>
  <c r="Y186"/>
  <c r="Z186"/>
  <c r="W187"/>
  <c r="Y187"/>
  <c r="Z187" s="1"/>
  <c r="AJ187" s="1"/>
  <c r="W188"/>
  <c r="Y188"/>
  <c r="Z188" s="1"/>
  <c r="W189"/>
  <c r="Y189"/>
  <c r="AI189" s="1"/>
  <c r="Z189"/>
  <c r="AJ189" s="1"/>
  <c r="W190"/>
  <c r="Y190"/>
  <c r="AI190" s="1"/>
  <c r="W191"/>
  <c r="Y191"/>
  <c r="Z191" s="1"/>
  <c r="AJ191" s="1"/>
  <c r="W192"/>
  <c r="Y192"/>
  <c r="Z192" s="1"/>
  <c r="AI192"/>
  <c r="W193"/>
  <c r="Y193"/>
  <c r="Z193" s="1"/>
  <c r="AJ193" s="1"/>
  <c r="W194"/>
  <c r="Y194"/>
  <c r="Z194" s="1"/>
  <c r="AI194"/>
  <c r="W195"/>
  <c r="Y195"/>
  <c r="Z195"/>
  <c r="AJ195"/>
  <c r="W196"/>
  <c r="Y196"/>
  <c r="Z196" s="1"/>
  <c r="AI196"/>
  <c r="W197"/>
  <c r="Y197"/>
  <c r="Z197" s="1"/>
  <c r="AJ197" s="1"/>
  <c r="AI197"/>
  <c r="W198"/>
  <c r="Y198"/>
  <c r="AI198"/>
  <c r="W199"/>
  <c r="Y199"/>
  <c r="Z199" s="1"/>
  <c r="AJ199" s="1"/>
  <c r="W200"/>
  <c r="Y200"/>
  <c r="Z200" s="1"/>
  <c r="AJ200" s="1"/>
  <c r="AI200"/>
  <c r="W201"/>
  <c r="Y201"/>
  <c r="Z201"/>
  <c r="AI201"/>
  <c r="W202"/>
  <c r="Y202"/>
  <c r="Z202"/>
  <c r="AI202"/>
  <c r="W203"/>
  <c r="Y203"/>
  <c r="Z203"/>
  <c r="W204"/>
  <c r="Y204"/>
  <c r="Z204" s="1"/>
  <c r="AJ204" s="1"/>
  <c r="W205"/>
  <c r="Y205"/>
  <c r="Z205" s="1"/>
  <c r="AJ205" s="1"/>
  <c r="W206"/>
  <c r="Y206"/>
  <c r="Z206" s="1"/>
  <c r="AJ206" s="1"/>
  <c r="W207"/>
  <c r="Y207"/>
  <c r="Z207" s="1"/>
  <c r="AJ207" s="1"/>
  <c r="W208"/>
  <c r="Y208"/>
  <c r="Z208" s="1"/>
  <c r="W209"/>
  <c r="Y209"/>
  <c r="Z209" s="1"/>
  <c r="AJ209" s="1"/>
  <c r="W210"/>
  <c r="Y210"/>
  <c r="Z210" s="1"/>
  <c r="AI210"/>
  <c r="W211"/>
  <c r="Y211"/>
  <c r="Z211" s="1"/>
  <c r="AJ211" s="1"/>
  <c r="W212"/>
  <c r="Y212"/>
  <c r="Z212" s="1"/>
  <c r="AI212"/>
  <c r="W213"/>
  <c r="Y213"/>
  <c r="Z213" s="1"/>
  <c r="AJ213" s="1"/>
  <c r="AI213"/>
  <c r="W214"/>
  <c r="Y214"/>
  <c r="Z214"/>
  <c r="AI214"/>
  <c r="W215"/>
  <c r="Y215"/>
  <c r="Z215"/>
  <c r="W216"/>
  <c r="Y216"/>
  <c r="Z216"/>
  <c r="W217"/>
  <c r="Y217"/>
  <c r="Z217" s="1"/>
  <c r="W218"/>
  <c r="Y218"/>
  <c r="Z218" s="1"/>
  <c r="W219"/>
  <c r="Y219"/>
  <c r="Z219"/>
  <c r="W220"/>
  <c r="Y220"/>
  <c r="Z220" s="1"/>
  <c r="W221"/>
  <c r="Y221"/>
  <c r="Z221" s="1"/>
  <c r="W222"/>
  <c r="Y222"/>
  <c r="Z222" s="1"/>
  <c r="W223"/>
  <c r="Y223"/>
  <c r="Z223"/>
  <c r="W224"/>
  <c r="Y224"/>
  <c r="Z224" s="1"/>
  <c r="W225"/>
  <c r="Y225"/>
  <c r="Z225" s="1"/>
  <c r="W226"/>
  <c r="Y226"/>
  <c r="AI226" s="1"/>
  <c r="W227"/>
  <c r="Y227"/>
  <c r="Z227"/>
  <c r="AJ227" s="1"/>
  <c r="W228"/>
  <c r="Y228"/>
  <c r="AI228"/>
  <c r="W229"/>
  <c r="Y229"/>
  <c r="Z229"/>
  <c r="AJ229"/>
  <c r="W230"/>
  <c r="Y230"/>
  <c r="AI230"/>
  <c r="W231"/>
  <c r="Y231"/>
  <c r="Z231" s="1"/>
  <c r="AJ231" s="1"/>
  <c r="W232"/>
  <c r="Y232"/>
  <c r="AI232" s="1"/>
  <c r="W233"/>
  <c r="Y233"/>
  <c r="Z233" s="1"/>
  <c r="AJ233" s="1"/>
  <c r="W234"/>
  <c r="Y234"/>
  <c r="Z234" s="1"/>
  <c r="W235"/>
  <c r="Y235"/>
  <c r="AI235" s="1"/>
  <c r="W236"/>
  <c r="Y236"/>
  <c r="AI236" s="1"/>
  <c r="W237"/>
  <c r="Y237"/>
  <c r="Z237" s="1"/>
  <c r="AJ237" s="1"/>
  <c r="W238"/>
  <c r="Y238"/>
  <c r="AI238" s="1"/>
  <c r="W239"/>
  <c r="Y239"/>
  <c r="Z239" s="1"/>
  <c r="AJ239" s="1"/>
  <c r="W240"/>
  <c r="Y240"/>
  <c r="AI240" s="1"/>
  <c r="W241"/>
  <c r="Y241"/>
  <c r="Z241" s="1"/>
  <c r="AJ241" s="1"/>
  <c r="AI241"/>
  <c r="W242"/>
  <c r="Y242"/>
  <c r="Z242" s="1"/>
  <c r="AI242"/>
  <c r="W243"/>
  <c r="Y243"/>
  <c r="Z243" s="1"/>
  <c r="AJ243" s="1"/>
  <c r="AI243"/>
  <c r="W244"/>
  <c r="Y244"/>
  <c r="AI244"/>
  <c r="W245"/>
  <c r="Y245"/>
  <c r="AI245" s="1"/>
  <c r="W246"/>
  <c r="Y246"/>
  <c r="AI246" s="1"/>
  <c r="W247"/>
  <c r="Y247"/>
  <c r="AI247" s="1"/>
  <c r="W248"/>
  <c r="Y248"/>
  <c r="AI248"/>
  <c r="W249"/>
  <c r="Y249"/>
  <c r="AI249"/>
  <c r="W250"/>
  <c r="Y250"/>
  <c r="AI250" s="1"/>
  <c r="W251"/>
  <c r="Y251"/>
  <c r="AI251"/>
  <c r="W252"/>
  <c r="Y252"/>
  <c r="AI252"/>
  <c r="W253"/>
  <c r="Y253"/>
  <c r="AI253" s="1"/>
  <c r="W254"/>
  <c r="Y254"/>
  <c r="AI254" s="1"/>
  <c r="W255"/>
  <c r="Y255"/>
  <c r="AI255" s="1"/>
  <c r="W256"/>
  <c r="Y256"/>
  <c r="AI256"/>
  <c r="W257"/>
  <c r="Y257"/>
  <c r="AI257"/>
  <c r="W258"/>
  <c r="Y258"/>
  <c r="AI258" s="1"/>
  <c r="W259"/>
  <c r="Y259"/>
  <c r="AI259" s="1"/>
  <c r="W260"/>
  <c r="Y260"/>
  <c r="AI260"/>
  <c r="Q81" i="11"/>
  <c r="AA81" s="1"/>
  <c r="Q82"/>
  <c r="AA82"/>
  <c r="Q83"/>
  <c r="AA83" s="1"/>
  <c r="Q84"/>
  <c r="AA84"/>
  <c r="Q85"/>
  <c r="AA85" s="1"/>
  <c r="Q86"/>
  <c r="AA86"/>
  <c r="Q87"/>
  <c r="AA87" s="1"/>
  <c r="Q88"/>
  <c r="AA88"/>
  <c r="Q89"/>
  <c r="AA89" s="1"/>
  <c r="Q90"/>
  <c r="AA90"/>
  <c r="Q91"/>
  <c r="AA91" s="1"/>
  <c r="Q92"/>
  <c r="AA92"/>
  <c r="Q93"/>
  <c r="AA93" s="1"/>
  <c r="Q94"/>
  <c r="AA94"/>
  <c r="Q95"/>
  <c r="AA95" s="1"/>
  <c r="Q96"/>
  <c r="AA96"/>
  <c r="Q97"/>
  <c r="Q98"/>
  <c r="Q99"/>
  <c r="R99"/>
  <c r="Q100"/>
  <c r="R100" s="1"/>
  <c r="Q101"/>
  <c r="R101" s="1"/>
  <c r="S101" s="1"/>
  <c r="T101" s="1"/>
  <c r="AD101" s="1"/>
  <c r="AA101"/>
  <c r="Q102"/>
  <c r="R102" s="1"/>
  <c r="AA102"/>
  <c r="Q103"/>
  <c r="R103" s="1"/>
  <c r="Q104"/>
  <c r="AA104"/>
  <c r="Q105"/>
  <c r="R105" s="1"/>
  <c r="S105" s="1"/>
  <c r="T105" s="1"/>
  <c r="AD105" s="1"/>
  <c r="Q106"/>
  <c r="R106"/>
  <c r="AA106"/>
  <c r="Q107"/>
  <c r="R107"/>
  <c r="Q108"/>
  <c r="R108" s="1"/>
  <c r="AB108" s="1"/>
  <c r="Q109"/>
  <c r="R109"/>
  <c r="Q110"/>
  <c r="R110" s="1"/>
  <c r="AB110" s="1"/>
  <c r="Q111"/>
  <c r="AA111" s="1"/>
  <c r="Q112"/>
  <c r="R112" s="1"/>
  <c r="AB112" s="1"/>
  <c r="Q113"/>
  <c r="AA113" s="1"/>
  <c r="Q114"/>
  <c r="AA114" s="1"/>
  <c r="Q115"/>
  <c r="R115" s="1"/>
  <c r="Q116"/>
  <c r="R116" s="1"/>
  <c r="AB116" s="1"/>
  <c r="Q117"/>
  <c r="AA117" s="1"/>
  <c r="Q118"/>
  <c r="R118"/>
  <c r="AB118" s="1"/>
  <c r="Q119"/>
  <c r="R119" s="1"/>
  <c r="AA119"/>
  <c r="Q120"/>
  <c r="R120" s="1"/>
  <c r="AB120" s="1"/>
  <c r="Q121"/>
  <c r="AA121" s="1"/>
  <c r="Q122"/>
  <c r="R122" s="1"/>
  <c r="AB122" s="1"/>
  <c r="AA122"/>
  <c r="Q123"/>
  <c r="R123" s="1"/>
  <c r="AA123"/>
  <c r="Q124"/>
  <c r="AA124" s="1"/>
  <c r="Q125"/>
  <c r="R125"/>
  <c r="Q126"/>
  <c r="R126" s="1"/>
  <c r="AA126"/>
  <c r="Q127"/>
  <c r="R127" s="1"/>
  <c r="Q128"/>
  <c r="R128"/>
  <c r="AA128"/>
  <c r="Q129"/>
  <c r="R129" s="1"/>
  <c r="Q130"/>
  <c r="AA130" s="1"/>
  <c r="Q131"/>
  <c r="R131"/>
  <c r="Q132"/>
  <c r="AA132" s="1"/>
  <c r="Q133"/>
  <c r="R133"/>
  <c r="Q134"/>
  <c r="R134" s="1"/>
  <c r="AA134"/>
  <c r="Q135"/>
  <c r="R135" s="1"/>
  <c r="Q136"/>
  <c r="R136"/>
  <c r="AA136"/>
  <c r="Q137"/>
  <c r="R137" s="1"/>
  <c r="AA137"/>
  <c r="Q138"/>
  <c r="R138" s="1"/>
  <c r="AA138"/>
  <c r="Q139"/>
  <c r="R139" s="1"/>
  <c r="S139" s="1"/>
  <c r="AA139"/>
  <c r="Q140"/>
  <c r="R140" s="1"/>
  <c r="AB140" s="1"/>
  <c r="Q141"/>
  <c r="AA141" s="1"/>
  <c r="Q142"/>
  <c r="AA142" s="1"/>
  <c r="Q143"/>
  <c r="AA143" s="1"/>
  <c r="Q144"/>
  <c r="R144"/>
  <c r="AB144" s="1"/>
  <c r="Q145"/>
  <c r="R145" s="1"/>
  <c r="Q146"/>
  <c r="R146" s="1"/>
  <c r="Q147"/>
  <c r="R147"/>
  <c r="AA147"/>
  <c r="Q148"/>
  <c r="R148" s="1"/>
  <c r="AA148"/>
  <c r="Q149"/>
  <c r="R149" s="1"/>
  <c r="Q150"/>
  <c r="AA150"/>
  <c r="Q151"/>
  <c r="AA151" s="1"/>
  <c r="Q152"/>
  <c r="AA152" s="1"/>
  <c r="Q153"/>
  <c r="AA153"/>
  <c r="Q154"/>
  <c r="AA154" s="1"/>
  <c r="Q155"/>
  <c r="AA155"/>
  <c r="Q156"/>
  <c r="AA156" s="1"/>
  <c r="Q157"/>
  <c r="Q158"/>
  <c r="Q159"/>
  <c r="Q160"/>
  <c r="Q161"/>
  <c r="Q162"/>
  <c r="AA162" s="1"/>
  <c r="Q163"/>
  <c r="R163"/>
  <c r="AB163" s="1"/>
  <c r="Q164"/>
  <c r="AA164" s="1"/>
  <c r="Q165"/>
  <c r="R165" s="1"/>
  <c r="AB165" s="1"/>
  <c r="Q166"/>
  <c r="R166"/>
  <c r="S166" s="1"/>
  <c r="T166" s="1"/>
  <c r="AD166" s="1"/>
  <c r="AB166"/>
  <c r="AA166"/>
  <c r="Q167"/>
  <c r="R167"/>
  <c r="AB167"/>
  <c r="Q168"/>
  <c r="R168" s="1"/>
  <c r="AB168" s="1"/>
  <c r="Q169"/>
  <c r="R169" s="1"/>
  <c r="AB169" s="1"/>
  <c r="Q170"/>
  <c r="AA170" s="1"/>
  <c r="Q171"/>
  <c r="R171"/>
  <c r="AB171" s="1"/>
  <c r="Q172"/>
  <c r="AA172"/>
  <c r="Q173"/>
  <c r="R173" s="1"/>
  <c r="AB173" s="1"/>
  <c r="Q174"/>
  <c r="R174"/>
  <c r="S174" s="1"/>
  <c r="T174" s="1"/>
  <c r="AD174" s="1"/>
  <c r="Q175"/>
  <c r="R175" s="1"/>
  <c r="AB175" s="1"/>
  <c r="Q176"/>
  <c r="AA176" s="1"/>
  <c r="R176"/>
  <c r="AB176" s="1"/>
  <c r="Q177"/>
  <c r="R177"/>
  <c r="AB177" s="1"/>
  <c r="Q178"/>
  <c r="R178"/>
  <c r="AB178"/>
  <c r="Q179"/>
  <c r="R179" s="1"/>
  <c r="AB179" s="1"/>
  <c r="Q180"/>
  <c r="R180" s="1"/>
  <c r="AB180" s="1"/>
  <c r="Q181"/>
  <c r="AA181"/>
  <c r="Q182"/>
  <c r="AA182" s="1"/>
  <c r="Q183"/>
  <c r="AA183"/>
  <c r="Q184"/>
  <c r="AA184" s="1"/>
  <c r="Q185"/>
  <c r="AA185"/>
  <c r="Q186"/>
  <c r="AA186" s="1"/>
  <c r="Q187"/>
  <c r="AA187"/>
  <c r="Q188"/>
  <c r="AA188" s="1"/>
  <c r="Q189"/>
  <c r="AA189"/>
  <c r="Q190"/>
  <c r="AA190" s="1"/>
  <c r="Q191"/>
  <c r="AA191"/>
  <c r="Q192"/>
  <c r="AA192" s="1"/>
  <c r="Q193"/>
  <c r="AA193"/>
  <c r="Q194"/>
  <c r="AA194" s="1"/>
  <c r="Q195"/>
  <c r="AA195"/>
  <c r="Q196"/>
  <c r="Q197"/>
  <c r="Q198"/>
  <c r="Q199"/>
  <c r="AA199" s="1"/>
  <c r="Q200"/>
  <c r="R200"/>
  <c r="AB200" s="1"/>
  <c r="Q201"/>
  <c r="R201"/>
  <c r="AB201"/>
  <c r="Q202"/>
  <c r="AA202" s="1"/>
  <c r="Q203"/>
  <c r="AA203" s="1"/>
  <c r="R203"/>
  <c r="S203" s="1"/>
  <c r="Q204"/>
  <c r="R204"/>
  <c r="AB204" s="1"/>
  <c r="Q205"/>
  <c r="R205"/>
  <c r="AB205"/>
  <c r="Q206"/>
  <c r="AA206" s="1"/>
  <c r="Q207"/>
  <c r="AA207" s="1"/>
  <c r="Q208"/>
  <c r="R208" s="1"/>
  <c r="AB208" s="1"/>
  <c r="Q209"/>
  <c r="R209"/>
  <c r="AB209" s="1"/>
  <c r="Q210"/>
  <c r="R210"/>
  <c r="AB210"/>
  <c r="Q211"/>
  <c r="R211" s="1"/>
  <c r="AB211" s="1"/>
  <c r="Q212"/>
  <c r="R212" s="1"/>
  <c r="S212" s="1"/>
  <c r="T212" s="1"/>
  <c r="Q213"/>
  <c r="R213" s="1"/>
  <c r="Q214"/>
  <c r="Q215"/>
  <c r="AA215"/>
  <c r="Q216"/>
  <c r="AA216" s="1"/>
  <c r="Q217"/>
  <c r="AA217"/>
  <c r="Q218"/>
  <c r="AA218" s="1"/>
  <c r="Q219"/>
  <c r="AA219"/>
  <c r="Q220"/>
  <c r="AA220" s="1"/>
  <c r="Q221"/>
  <c r="AA221"/>
  <c r="Q222"/>
  <c r="AA222" s="1"/>
  <c r="Q223"/>
  <c r="AA223"/>
  <c r="Q224"/>
  <c r="AA224" s="1"/>
  <c r="Q225"/>
  <c r="AA225"/>
  <c r="Q226"/>
  <c r="AA226" s="1"/>
  <c r="Q227"/>
  <c r="AA227"/>
  <c r="Q228"/>
  <c r="AA228" s="1"/>
  <c r="Q229"/>
  <c r="AA229"/>
  <c r="Q230"/>
  <c r="AA230" s="1"/>
  <c r="Q231"/>
  <c r="AA231"/>
  <c r="Q232"/>
  <c r="AA232" s="1"/>
  <c r="Q233"/>
  <c r="AA233"/>
  <c r="Q234"/>
  <c r="AA234" s="1"/>
  <c r="Q235"/>
  <c r="AA235"/>
  <c r="Q236"/>
  <c r="AA236" s="1"/>
  <c r="Q237"/>
  <c r="AA237"/>
  <c r="Q238"/>
  <c r="AA238" s="1"/>
  <c r="Q239"/>
  <c r="AA239"/>
  <c r="Q240"/>
  <c r="AA240" s="1"/>
  <c r="Q241"/>
  <c r="AA241"/>
  <c r="Q242"/>
  <c r="AA242" s="1"/>
  <c r="Q243"/>
  <c r="AA243"/>
  <c r="Q244"/>
  <c r="AA244" s="1"/>
  <c r="Q245"/>
  <c r="AA245"/>
  <c r="Q246"/>
  <c r="AA246" s="1"/>
  <c r="Q247"/>
  <c r="AA247"/>
  <c r="Q248"/>
  <c r="AA248" s="1"/>
  <c r="Q249"/>
  <c r="AA249"/>
  <c r="Q250"/>
  <c r="AA250" s="1"/>
  <c r="Q251"/>
  <c r="AA251"/>
  <c r="Q252"/>
  <c r="AA252" s="1"/>
  <c r="Q253"/>
  <c r="AA253"/>
  <c r="Q254"/>
  <c r="AA254" s="1"/>
  <c r="Q255"/>
  <c r="AA255"/>
  <c r="Q256"/>
  <c r="AA256" s="1"/>
  <c r="Q257"/>
  <c r="AA257"/>
  <c r="Q258"/>
  <c r="AA258" s="1"/>
  <c r="Q259"/>
  <c r="AA259"/>
  <c r="Q260"/>
  <c r="AA260" s="1"/>
  <c r="N81" i="7"/>
  <c r="Q81"/>
  <c r="R81" s="1"/>
  <c r="N82"/>
  <c r="Q82"/>
  <c r="AA82"/>
  <c r="N83"/>
  <c r="Q83"/>
  <c r="AA83"/>
  <c r="N84"/>
  <c r="Q84"/>
  <c r="AA84" s="1"/>
  <c r="N85"/>
  <c r="Q85"/>
  <c r="AA85" s="1"/>
  <c r="N86"/>
  <c r="Q86"/>
  <c r="AA86"/>
  <c r="N87"/>
  <c r="Q87"/>
  <c r="AA87"/>
  <c r="N88"/>
  <c r="Q88"/>
  <c r="AA88" s="1"/>
  <c r="N89"/>
  <c r="Q89"/>
  <c r="AA89"/>
  <c r="N90"/>
  <c r="Q90"/>
  <c r="AA90"/>
  <c r="N91"/>
  <c r="Q91"/>
  <c r="AA91" s="1"/>
  <c r="N92"/>
  <c r="Q92"/>
  <c r="AA92" s="1"/>
  <c r="N93"/>
  <c r="Q93"/>
  <c r="AA93" s="1"/>
  <c r="N94"/>
  <c r="Q94"/>
  <c r="AA94"/>
  <c r="N95"/>
  <c r="Q95"/>
  <c r="N96"/>
  <c r="Q96"/>
  <c r="N97"/>
  <c r="Q97"/>
  <c r="N98"/>
  <c r="Q98"/>
  <c r="R98" s="1"/>
  <c r="AB98" s="1"/>
  <c r="N99"/>
  <c r="Q99"/>
  <c r="R99" s="1"/>
  <c r="AB99" s="1"/>
  <c r="N100"/>
  <c r="Q100"/>
  <c r="R100" s="1"/>
  <c r="AB100" s="1"/>
  <c r="N101"/>
  <c r="Q101"/>
  <c r="R101" s="1"/>
  <c r="AB101" s="1"/>
  <c r="N102"/>
  <c r="Q102"/>
  <c r="R102" s="1"/>
  <c r="AB102" s="1"/>
  <c r="N103"/>
  <c r="Q103"/>
  <c r="R103" s="1"/>
  <c r="AB103" s="1"/>
  <c r="N104"/>
  <c r="Q104"/>
  <c r="R104" s="1"/>
  <c r="AB104" s="1"/>
  <c r="N105"/>
  <c r="Q105"/>
  <c r="R105" s="1"/>
  <c r="AB105" s="1"/>
  <c r="N106"/>
  <c r="Q106"/>
  <c r="R106" s="1"/>
  <c r="AB106" s="1"/>
  <c r="N107"/>
  <c r="Q107"/>
  <c r="R107" s="1"/>
  <c r="AB107" s="1"/>
  <c r="N108"/>
  <c r="Q108"/>
  <c r="R108" s="1"/>
  <c r="AB108" s="1"/>
  <c r="N109"/>
  <c r="Q109"/>
  <c r="AA109" s="1"/>
  <c r="N110"/>
  <c r="Q110"/>
  <c r="R110"/>
  <c r="N111"/>
  <c r="Q111"/>
  <c r="AA111" s="1"/>
  <c r="N112"/>
  <c r="Q112"/>
  <c r="R112" s="1"/>
  <c r="N113"/>
  <c r="Q113"/>
  <c r="AA113" s="1"/>
  <c r="N114"/>
  <c r="Q114"/>
  <c r="R114"/>
  <c r="N115"/>
  <c r="Q115"/>
  <c r="AA115" s="1"/>
  <c r="N116"/>
  <c r="Q116"/>
  <c r="R116" s="1"/>
  <c r="N117"/>
  <c r="Q117"/>
  <c r="AA117" s="1"/>
  <c r="N118"/>
  <c r="Q118"/>
  <c r="R118"/>
  <c r="N119"/>
  <c r="Q119"/>
  <c r="AA119" s="1"/>
  <c r="N120"/>
  <c r="Q120"/>
  <c r="R120" s="1"/>
  <c r="N121"/>
  <c r="Q121"/>
  <c r="AA121" s="1"/>
  <c r="N122"/>
  <c r="Q122"/>
  <c r="R122"/>
  <c r="N123"/>
  <c r="Q123"/>
  <c r="AA123" s="1"/>
  <c r="N124"/>
  <c r="Q124"/>
  <c r="AA124" s="1"/>
  <c r="N125"/>
  <c r="Q125"/>
  <c r="AA125" s="1"/>
  <c r="N126"/>
  <c r="Q126"/>
  <c r="AA126"/>
  <c r="N127"/>
  <c r="Q127"/>
  <c r="AA127" s="1"/>
  <c r="N128"/>
  <c r="Q128"/>
  <c r="AA128" s="1"/>
  <c r="N129"/>
  <c r="Q129"/>
  <c r="AA129" s="1"/>
  <c r="N130"/>
  <c r="Q130"/>
  <c r="AA130"/>
  <c r="N131"/>
  <c r="Q131"/>
  <c r="AA131"/>
  <c r="N132"/>
  <c r="Q132"/>
  <c r="AA132" s="1"/>
  <c r="N133"/>
  <c r="Q133"/>
  <c r="AA133"/>
  <c r="N134"/>
  <c r="Q134"/>
  <c r="AA134"/>
  <c r="N135"/>
  <c r="Q135"/>
  <c r="AA135" s="1"/>
  <c r="N136"/>
  <c r="Q136"/>
  <c r="N137"/>
  <c r="Q137"/>
  <c r="N138"/>
  <c r="Q138"/>
  <c r="N139"/>
  <c r="Q139"/>
  <c r="N140"/>
  <c r="Q140"/>
  <c r="AA140" s="1"/>
  <c r="N141"/>
  <c r="Q141"/>
  <c r="AA141" s="1"/>
  <c r="N142"/>
  <c r="Q142"/>
  <c r="AA142"/>
  <c r="N143"/>
  <c r="Q143"/>
  <c r="AA143" s="1"/>
  <c r="N144"/>
  <c r="Q144"/>
  <c r="AA144" s="1"/>
  <c r="N145"/>
  <c r="Q145"/>
  <c r="AA145" s="1"/>
  <c r="N146"/>
  <c r="Q146"/>
  <c r="AA146"/>
  <c r="N147"/>
  <c r="Q147"/>
  <c r="AA147" s="1"/>
  <c r="N148"/>
  <c r="Q148"/>
  <c r="R148" s="1"/>
  <c r="N149"/>
  <c r="Q149"/>
  <c r="AA149" s="1"/>
  <c r="N150"/>
  <c r="Q150"/>
  <c r="R150" s="1"/>
  <c r="N151"/>
  <c r="Q151"/>
  <c r="AA151" s="1"/>
  <c r="N152"/>
  <c r="Q152"/>
  <c r="AA152"/>
  <c r="N153"/>
  <c r="Q153"/>
  <c r="AA153"/>
  <c r="N154"/>
  <c r="Q154"/>
  <c r="AA154" s="1"/>
  <c r="N155"/>
  <c r="Q155"/>
  <c r="AA155" s="1"/>
  <c r="N156"/>
  <c r="Q156"/>
  <c r="AA156"/>
  <c r="N157"/>
  <c r="Q157"/>
  <c r="AA157" s="1"/>
  <c r="N158"/>
  <c r="Q158"/>
  <c r="AA158" s="1"/>
  <c r="N159"/>
  <c r="Q159"/>
  <c r="AA159" s="1"/>
  <c r="N160"/>
  <c r="Q160"/>
  <c r="AA160"/>
  <c r="N161"/>
  <c r="Q161"/>
  <c r="AA161" s="1"/>
  <c r="N162"/>
  <c r="Q162"/>
  <c r="R162" s="1"/>
  <c r="S162" s="1"/>
  <c r="N163"/>
  <c r="Q163"/>
  <c r="AA163" s="1"/>
  <c r="N164"/>
  <c r="Q164"/>
  <c r="AA164" s="1"/>
  <c r="N165"/>
  <c r="Q165"/>
  <c r="AA165"/>
  <c r="N166"/>
  <c r="Q166"/>
  <c r="AA166"/>
  <c r="R166"/>
  <c r="AB166" s="1"/>
  <c r="N167"/>
  <c r="Q167"/>
  <c r="AA167"/>
  <c r="N168"/>
  <c r="Q168"/>
  <c r="AA168"/>
  <c r="N169"/>
  <c r="Q169"/>
  <c r="AA169" s="1"/>
  <c r="N170"/>
  <c r="Q170"/>
  <c r="AA170" s="1"/>
  <c r="N171"/>
  <c r="Q171"/>
  <c r="AA171" s="1"/>
  <c r="N172"/>
  <c r="Q172"/>
  <c r="AA172"/>
  <c r="R172"/>
  <c r="S172" s="1"/>
  <c r="T172" s="1"/>
  <c r="U172" s="1"/>
  <c r="N173"/>
  <c r="Q173"/>
  <c r="AA173" s="1"/>
  <c r="R173"/>
  <c r="S173" s="1"/>
  <c r="T173" s="1"/>
  <c r="N174"/>
  <c r="Q174"/>
  <c r="AA174"/>
  <c r="N175"/>
  <c r="Q175"/>
  <c r="AA175"/>
  <c r="N176"/>
  <c r="Q176"/>
  <c r="AA176"/>
  <c r="N177"/>
  <c r="Q177"/>
  <c r="AA177" s="1"/>
  <c r="N178"/>
  <c r="Q178"/>
  <c r="AA178"/>
  <c r="N179"/>
  <c r="Q179"/>
  <c r="AA179"/>
  <c r="N180"/>
  <c r="Q180"/>
  <c r="AA180" s="1"/>
  <c r="N181"/>
  <c r="Q181"/>
  <c r="AA181" s="1"/>
  <c r="N182"/>
  <c r="Q182"/>
  <c r="AA182" s="1"/>
  <c r="N183"/>
  <c r="Q183"/>
  <c r="AA183"/>
  <c r="N184"/>
  <c r="Q184"/>
  <c r="AA184" s="1"/>
  <c r="N185"/>
  <c r="Q185"/>
  <c r="AA185" s="1"/>
  <c r="N186"/>
  <c r="Q186"/>
  <c r="AA186" s="1"/>
  <c r="N187"/>
  <c r="Q187"/>
  <c r="AA187"/>
  <c r="N188"/>
  <c r="Q188"/>
  <c r="AA188" s="1"/>
  <c r="N189"/>
  <c r="Q189"/>
  <c r="AA189" s="1"/>
  <c r="N190"/>
  <c r="Q190"/>
  <c r="AA190" s="1"/>
  <c r="N191"/>
  <c r="Q191"/>
  <c r="AA191"/>
  <c r="N192"/>
  <c r="Q192"/>
  <c r="AA192" s="1"/>
  <c r="N193"/>
  <c r="Q193"/>
  <c r="AA193" s="1"/>
  <c r="N194"/>
  <c r="Q194"/>
  <c r="AA194" s="1"/>
  <c r="N195"/>
  <c r="Q195"/>
  <c r="AA195"/>
  <c r="N196"/>
  <c r="Q196"/>
  <c r="AA196" s="1"/>
  <c r="N197"/>
  <c r="Q197"/>
  <c r="AA197" s="1"/>
  <c r="N198"/>
  <c r="Q198"/>
  <c r="AA198" s="1"/>
  <c r="N199"/>
  <c r="Q199"/>
  <c r="AA199"/>
  <c r="N200"/>
  <c r="Q200"/>
  <c r="AA200" s="1"/>
  <c r="N201"/>
  <c r="Q201"/>
  <c r="AA201" s="1"/>
  <c r="N202"/>
  <c r="Q202"/>
  <c r="AA202" s="1"/>
  <c r="N203"/>
  <c r="Q203"/>
  <c r="AA203"/>
  <c r="N204"/>
  <c r="Q204"/>
  <c r="AA204" s="1"/>
  <c r="N205"/>
  <c r="Q205"/>
  <c r="AA205" s="1"/>
  <c r="N206"/>
  <c r="Q206"/>
  <c r="AA206" s="1"/>
  <c r="N207"/>
  <c r="Q207"/>
  <c r="AA207"/>
  <c r="N208"/>
  <c r="Q208"/>
  <c r="AA208"/>
  <c r="N209"/>
  <c r="Q209"/>
  <c r="AA209" s="1"/>
  <c r="N210"/>
  <c r="Q210"/>
  <c r="AA210" s="1"/>
  <c r="N211"/>
  <c r="Q211"/>
  <c r="AA211"/>
  <c r="N212"/>
  <c r="Q212"/>
  <c r="AA212"/>
  <c r="N213"/>
  <c r="Q213"/>
  <c r="AA213" s="1"/>
  <c r="N214"/>
  <c r="Q214"/>
  <c r="AA214" s="1"/>
  <c r="N215"/>
  <c r="Q215"/>
  <c r="AA215"/>
  <c r="N216"/>
  <c r="Q216"/>
  <c r="N217"/>
  <c r="Q217"/>
  <c r="N218"/>
  <c r="Q218"/>
  <c r="N219"/>
  <c r="Q219"/>
  <c r="N220"/>
  <c r="Q220"/>
  <c r="N221"/>
  <c r="Q221"/>
  <c r="N222"/>
  <c r="Q222"/>
  <c r="N223"/>
  <c r="Q223"/>
  <c r="N224"/>
  <c r="Q224"/>
  <c r="N225"/>
  <c r="Q225"/>
  <c r="N226"/>
  <c r="Q226"/>
  <c r="N227"/>
  <c r="Q227"/>
  <c r="N228"/>
  <c r="Q228"/>
  <c r="N229"/>
  <c r="Q229"/>
  <c r="N230"/>
  <c r="Q230"/>
  <c r="R230"/>
  <c r="S230"/>
  <c r="N231"/>
  <c r="Q231"/>
  <c r="R231"/>
  <c r="N232"/>
  <c r="Q232"/>
  <c r="N233"/>
  <c r="Q233"/>
  <c r="R233" s="1"/>
  <c r="N234"/>
  <c r="Q234"/>
  <c r="R234" s="1"/>
  <c r="N235"/>
  <c r="Q235"/>
  <c r="R235"/>
  <c r="N236"/>
  <c r="Q236"/>
  <c r="R236"/>
  <c r="AA236"/>
  <c r="N237"/>
  <c r="Q237"/>
  <c r="R237" s="1"/>
  <c r="N238"/>
  <c r="Q238"/>
  <c r="R238" s="1"/>
  <c r="S238" s="1"/>
  <c r="AA238"/>
  <c r="N239"/>
  <c r="Q239"/>
  <c r="R239" s="1"/>
  <c r="N240"/>
  <c r="Q240"/>
  <c r="R240" s="1"/>
  <c r="N241"/>
  <c r="Q241"/>
  <c r="R241" s="1"/>
  <c r="N242"/>
  <c r="Q242"/>
  <c r="R242"/>
  <c r="N243"/>
  <c r="Q243"/>
  <c r="R243"/>
  <c r="N244"/>
  <c r="Q244"/>
  <c r="R244" s="1"/>
  <c r="AA244"/>
  <c r="N245"/>
  <c r="Q245"/>
  <c r="R245" s="1"/>
  <c r="AB245" s="1"/>
  <c r="N246"/>
  <c r="Q246"/>
  <c r="AA246" s="1"/>
  <c r="N247"/>
  <c r="Q247"/>
  <c r="AA247"/>
  <c r="N248"/>
  <c r="Q248"/>
  <c r="AA248" s="1"/>
  <c r="N249"/>
  <c r="Q249"/>
  <c r="AA249" s="1"/>
  <c r="N250"/>
  <c r="Q250"/>
  <c r="AA250"/>
  <c r="N251"/>
  <c r="Q251"/>
  <c r="AA251"/>
  <c r="N252"/>
  <c r="Q252"/>
  <c r="AA252" s="1"/>
  <c r="N253"/>
  <c r="Q253"/>
  <c r="AA253" s="1"/>
  <c r="N254"/>
  <c r="Q254"/>
  <c r="AA254" s="1"/>
  <c r="N255"/>
  <c r="Q255"/>
  <c r="AA255"/>
  <c r="N256"/>
  <c r="Q256"/>
  <c r="AA256" s="1"/>
  <c r="N257"/>
  <c r="Q257"/>
  <c r="AA257" s="1"/>
  <c r="N258"/>
  <c r="Q258"/>
  <c r="R258" s="1"/>
  <c r="S258" s="1"/>
  <c r="AA258"/>
  <c r="N259"/>
  <c r="Q259"/>
  <c r="R259" s="1"/>
  <c r="S259" s="1"/>
  <c r="T259"/>
  <c r="N260"/>
  <c r="Q260"/>
  <c r="AA260" s="1"/>
  <c r="Q81" i="32"/>
  <c r="S81"/>
  <c r="T81" s="1"/>
  <c r="Q82"/>
  <c r="S82"/>
  <c r="T82" s="1"/>
  <c r="Q83"/>
  <c r="S83"/>
  <c r="T83"/>
  <c r="U83" s="1"/>
  <c r="Q84"/>
  <c r="S84"/>
  <c r="AC84"/>
  <c r="Q85"/>
  <c r="S85"/>
  <c r="AC85"/>
  <c r="Q86"/>
  <c r="S86"/>
  <c r="Q87"/>
  <c r="S87"/>
  <c r="T87" s="1"/>
  <c r="AD87" s="1"/>
  <c r="Q88"/>
  <c r="S88"/>
  <c r="AC88" s="1"/>
  <c r="Q89"/>
  <c r="S89"/>
  <c r="T89" s="1"/>
  <c r="AD89" s="1"/>
  <c r="AC89"/>
  <c r="Q90"/>
  <c r="S90"/>
  <c r="AC90" s="1"/>
  <c r="Q91"/>
  <c r="S91"/>
  <c r="T91" s="1"/>
  <c r="AD91" s="1"/>
  <c r="Q92"/>
  <c r="S92"/>
  <c r="AC92"/>
  <c r="Q93"/>
  <c r="S93"/>
  <c r="AC93"/>
  <c r="T93"/>
  <c r="U93" s="1"/>
  <c r="Q94"/>
  <c r="S94"/>
  <c r="T94"/>
  <c r="Q95"/>
  <c r="S95"/>
  <c r="T95"/>
  <c r="AD95"/>
  <c r="Q96"/>
  <c r="S96"/>
  <c r="AC96"/>
  <c r="Q97"/>
  <c r="S97"/>
  <c r="T97" s="1"/>
  <c r="Q98"/>
  <c r="S98"/>
  <c r="Q99"/>
  <c r="S99"/>
  <c r="T99" s="1"/>
  <c r="AD99" s="1"/>
  <c r="Q100"/>
  <c r="S100"/>
  <c r="AC100" s="1"/>
  <c r="Q101"/>
  <c r="S101"/>
  <c r="Q102"/>
  <c r="S102"/>
  <c r="AC102" s="1"/>
  <c r="Q103"/>
  <c r="S103"/>
  <c r="T103" s="1"/>
  <c r="AD103" s="1"/>
  <c r="Q104"/>
  <c r="S104"/>
  <c r="AC104" s="1"/>
  <c r="Q105"/>
  <c r="S105"/>
  <c r="T105"/>
  <c r="U105" s="1"/>
  <c r="AC105"/>
  <c r="Q106"/>
  <c r="S106"/>
  <c r="AC106" s="1"/>
  <c r="Q107"/>
  <c r="S107"/>
  <c r="AC107" s="1"/>
  <c r="Q108"/>
  <c r="S108"/>
  <c r="Q109"/>
  <c r="S109"/>
  <c r="T109"/>
  <c r="U109" s="1"/>
  <c r="AC109"/>
  <c r="Q110"/>
  <c r="S110"/>
  <c r="T110" s="1"/>
  <c r="AD110" s="1"/>
  <c r="Q111"/>
  <c r="S111"/>
  <c r="T111" s="1"/>
  <c r="Q112"/>
  <c r="S112"/>
  <c r="T112"/>
  <c r="AD112" s="1"/>
  <c r="Q113"/>
  <c r="S113"/>
  <c r="Q114"/>
  <c r="S114"/>
  <c r="T114" s="1"/>
  <c r="AD114" s="1"/>
  <c r="AC114"/>
  <c r="Q115"/>
  <c r="S115"/>
  <c r="T115"/>
  <c r="Q116"/>
  <c r="S116"/>
  <c r="AC116" s="1"/>
  <c r="T116"/>
  <c r="Q117"/>
  <c r="S117"/>
  <c r="T117" s="1"/>
  <c r="U117" s="1"/>
  <c r="AC117"/>
  <c r="Q118"/>
  <c r="S118"/>
  <c r="Q119"/>
  <c r="S119"/>
  <c r="T119" s="1"/>
  <c r="U119" s="1"/>
  <c r="AC119"/>
  <c r="Q120"/>
  <c r="S120"/>
  <c r="T120" s="1"/>
  <c r="AC120"/>
  <c r="Q121"/>
  <c r="S121"/>
  <c r="T121" s="1"/>
  <c r="U121" s="1"/>
  <c r="AC121"/>
  <c r="Q122"/>
  <c r="S122"/>
  <c r="T122"/>
  <c r="AC122"/>
  <c r="Q123"/>
  <c r="S123"/>
  <c r="AC123"/>
  <c r="T123"/>
  <c r="AD123" s="1"/>
  <c r="Q124"/>
  <c r="S124"/>
  <c r="AC124" s="1"/>
  <c r="Q125"/>
  <c r="S125"/>
  <c r="T125"/>
  <c r="Q126"/>
  <c r="S126"/>
  <c r="T126" s="1"/>
  <c r="AC126"/>
  <c r="Q127"/>
  <c r="S127"/>
  <c r="AC127" s="1"/>
  <c r="T127"/>
  <c r="AD127" s="1"/>
  <c r="Q128"/>
  <c r="S128"/>
  <c r="AC128"/>
  <c r="Q129"/>
  <c r="S129"/>
  <c r="T129" s="1"/>
  <c r="Q130"/>
  <c r="S130"/>
  <c r="Q131"/>
  <c r="S131"/>
  <c r="Q132"/>
  <c r="S132"/>
  <c r="AC132" s="1"/>
  <c r="Q133"/>
  <c r="S133"/>
  <c r="T133" s="1"/>
  <c r="Q134"/>
  <c r="S134"/>
  <c r="T134" s="1"/>
  <c r="Q135"/>
  <c r="S135"/>
  <c r="AC135" s="1"/>
  <c r="Q136"/>
  <c r="S136"/>
  <c r="AC136" s="1"/>
  <c r="Q137"/>
  <c r="S137"/>
  <c r="T137" s="1"/>
  <c r="U137" s="1"/>
  <c r="Q138"/>
  <c r="S138"/>
  <c r="T138" s="1"/>
  <c r="Q139"/>
  <c r="S139"/>
  <c r="AC139"/>
  <c r="T139"/>
  <c r="Q140"/>
  <c r="S140"/>
  <c r="Q141"/>
  <c r="S141"/>
  <c r="T141" s="1"/>
  <c r="U141" s="1"/>
  <c r="Q142"/>
  <c r="S142"/>
  <c r="T142" s="1"/>
  <c r="Q143"/>
  <c r="S143"/>
  <c r="T143" s="1"/>
  <c r="Q144"/>
  <c r="S144"/>
  <c r="T144" s="1"/>
  <c r="AD144" s="1"/>
  <c r="Q145"/>
  <c r="S145"/>
  <c r="T145" s="1"/>
  <c r="Q146"/>
  <c r="S146"/>
  <c r="T146" s="1"/>
  <c r="AD146" s="1"/>
  <c r="Q147"/>
  <c r="S147"/>
  <c r="Q148"/>
  <c r="S148"/>
  <c r="T148"/>
  <c r="AD148" s="1"/>
  <c r="Q149"/>
  <c r="S149"/>
  <c r="T149"/>
  <c r="AC149"/>
  <c r="Q150"/>
  <c r="S150"/>
  <c r="T150"/>
  <c r="AD150" s="1"/>
  <c r="Q151"/>
  <c r="S151"/>
  <c r="AC151"/>
  <c r="Q152"/>
  <c r="S152"/>
  <c r="T152" s="1"/>
  <c r="AC152"/>
  <c r="Q153"/>
  <c r="S153"/>
  <c r="T153" s="1"/>
  <c r="AD153" s="1"/>
  <c r="AC153"/>
  <c r="Q154"/>
  <c r="S154"/>
  <c r="AC154"/>
  <c r="Q155"/>
  <c r="S155"/>
  <c r="T155" s="1"/>
  <c r="U155" s="1"/>
  <c r="AC155"/>
  <c r="Q156"/>
  <c r="S156"/>
  <c r="T156"/>
  <c r="AC156"/>
  <c r="Q157"/>
  <c r="S157"/>
  <c r="AC157"/>
  <c r="T157"/>
  <c r="AD157" s="1"/>
  <c r="Q158"/>
  <c r="S158"/>
  <c r="AC158" s="1"/>
  <c r="Q159"/>
  <c r="S159"/>
  <c r="AC159"/>
  <c r="T159"/>
  <c r="U159" s="1"/>
  <c r="Q160"/>
  <c r="S160"/>
  <c r="AC160" s="1"/>
  <c r="Q161"/>
  <c r="S161"/>
  <c r="AC161"/>
  <c r="Q162"/>
  <c r="S162"/>
  <c r="AC162"/>
  <c r="Q163"/>
  <c r="S163"/>
  <c r="AC163" s="1"/>
  <c r="Q164"/>
  <c r="S164"/>
  <c r="Q165"/>
  <c r="S165"/>
  <c r="T165" s="1"/>
  <c r="AD165" s="1"/>
  <c r="AC165"/>
  <c r="Q166"/>
  <c r="S166"/>
  <c r="AC166"/>
  <c r="Q167"/>
  <c r="S167"/>
  <c r="T167" s="1"/>
  <c r="U167" s="1"/>
  <c r="Q168"/>
  <c r="S168"/>
  <c r="T168" s="1"/>
  <c r="AC168"/>
  <c r="Q169"/>
  <c r="S169"/>
  <c r="T169" s="1"/>
  <c r="AD169" s="1"/>
  <c r="AC169"/>
  <c r="Q170"/>
  <c r="S170"/>
  <c r="AC170"/>
  <c r="Q171"/>
  <c r="S171"/>
  <c r="T171" s="1"/>
  <c r="U171" s="1"/>
  <c r="AC171"/>
  <c r="Q172"/>
  <c r="S172"/>
  <c r="T172"/>
  <c r="AC172"/>
  <c r="Q173"/>
  <c r="S173"/>
  <c r="AC173"/>
  <c r="T173"/>
  <c r="AD173" s="1"/>
  <c r="Q174"/>
  <c r="S174"/>
  <c r="AC174" s="1"/>
  <c r="Q175"/>
  <c r="S175"/>
  <c r="T175"/>
  <c r="U175" s="1"/>
  <c r="AC175"/>
  <c r="Q176"/>
  <c r="S176"/>
  <c r="AC176" s="1"/>
  <c r="Q177"/>
  <c r="S177"/>
  <c r="AC177"/>
  <c r="T177"/>
  <c r="Q178"/>
  <c r="S178"/>
  <c r="T178"/>
  <c r="AD178" s="1"/>
  <c r="Q179"/>
  <c r="S179"/>
  <c r="T179"/>
  <c r="Q180"/>
  <c r="S180"/>
  <c r="T180" s="1"/>
  <c r="AC180"/>
  <c r="Q181"/>
  <c r="S181"/>
  <c r="T181" s="1"/>
  <c r="AC181"/>
  <c r="Q182"/>
  <c r="S182"/>
  <c r="T182" s="1"/>
  <c r="AD182" s="1"/>
  <c r="Q183"/>
  <c r="S183"/>
  <c r="T183" s="1"/>
  <c r="U183" s="1"/>
  <c r="AC183"/>
  <c r="Q184"/>
  <c r="S184"/>
  <c r="AC184"/>
  <c r="T184"/>
  <c r="Q185"/>
  <c r="S185"/>
  <c r="T185"/>
  <c r="U185" s="1"/>
  <c r="AE185" s="1"/>
  <c r="AC185"/>
  <c r="Q186"/>
  <c r="S186"/>
  <c r="T186" s="1"/>
  <c r="AD186" s="1"/>
  <c r="Q187"/>
  <c r="S187"/>
  <c r="T187" s="1"/>
  <c r="U187" s="1"/>
  <c r="AC187"/>
  <c r="Q188"/>
  <c r="S188"/>
  <c r="T188" s="1"/>
  <c r="AC188"/>
  <c r="Q189"/>
  <c r="S189"/>
  <c r="AC189"/>
  <c r="T189"/>
  <c r="AD189" s="1"/>
  <c r="Q190"/>
  <c r="S190"/>
  <c r="AC190"/>
  <c r="Q191"/>
  <c r="S191"/>
  <c r="T191" s="1"/>
  <c r="U191" s="1"/>
  <c r="AC191"/>
  <c r="Q192"/>
  <c r="S192"/>
  <c r="AC192"/>
  <c r="T192"/>
  <c r="Q193"/>
  <c r="S193"/>
  <c r="T193"/>
  <c r="AD193" s="1"/>
  <c r="AC193"/>
  <c r="Q194"/>
  <c r="S194"/>
  <c r="AC194" s="1"/>
  <c r="Q195"/>
  <c r="S195"/>
  <c r="AC195"/>
  <c r="T195"/>
  <c r="U195" s="1"/>
  <c r="Q196"/>
  <c r="S196"/>
  <c r="Q197"/>
  <c r="S197"/>
  <c r="Q198"/>
  <c r="S198"/>
  <c r="AC198" s="1"/>
  <c r="Q199"/>
  <c r="S199"/>
  <c r="T199"/>
  <c r="U199" s="1"/>
  <c r="Q200"/>
  <c r="S200"/>
  <c r="T200"/>
  <c r="AC200"/>
  <c r="Q201"/>
  <c r="S201"/>
  <c r="AC201"/>
  <c r="T201"/>
  <c r="AD201" s="1"/>
  <c r="Q202"/>
  <c r="S202"/>
  <c r="AC202" s="1"/>
  <c r="Q203"/>
  <c r="S203"/>
  <c r="T203"/>
  <c r="Q204"/>
  <c r="S204"/>
  <c r="Q205"/>
  <c r="S205"/>
  <c r="Q206"/>
  <c r="S206"/>
  <c r="AC206"/>
  <c r="Q207"/>
  <c r="S207"/>
  <c r="T207" s="1"/>
  <c r="U207" s="1"/>
  <c r="AC207"/>
  <c r="Q208"/>
  <c r="S208"/>
  <c r="T208" s="1"/>
  <c r="AC208"/>
  <c r="Q209"/>
  <c r="S209"/>
  <c r="AC209" s="1"/>
  <c r="T209"/>
  <c r="AD209" s="1"/>
  <c r="Q210"/>
  <c r="S210"/>
  <c r="AC210"/>
  <c r="Q211"/>
  <c r="S211"/>
  <c r="T211" s="1"/>
  <c r="Q212"/>
  <c r="S212"/>
  <c r="Q213"/>
  <c r="S213"/>
  <c r="Q214"/>
  <c r="S214"/>
  <c r="AC214" s="1"/>
  <c r="Q215"/>
  <c r="S215"/>
  <c r="T215" s="1"/>
  <c r="Q216"/>
  <c r="S216"/>
  <c r="AC216"/>
  <c r="T216"/>
  <c r="Q217"/>
  <c r="S217"/>
  <c r="T217"/>
  <c r="AD217" s="1"/>
  <c r="AC217"/>
  <c r="Q218"/>
  <c r="S218"/>
  <c r="AC218" s="1"/>
  <c r="Q219"/>
  <c r="S219"/>
  <c r="AC219"/>
  <c r="T219"/>
  <c r="U219" s="1"/>
  <c r="Q220"/>
  <c r="S220"/>
  <c r="Q221"/>
  <c r="S221"/>
  <c r="Q222"/>
  <c r="S222"/>
  <c r="AC222" s="1"/>
  <c r="Q223"/>
  <c r="S223"/>
  <c r="T223"/>
  <c r="Q224"/>
  <c r="S224"/>
  <c r="T224"/>
  <c r="AD224"/>
  <c r="Q225"/>
  <c r="S225"/>
  <c r="T225" s="1"/>
  <c r="U225" s="1"/>
  <c r="AC225"/>
  <c r="Q226"/>
  <c r="S226"/>
  <c r="T226"/>
  <c r="U226" s="1"/>
  <c r="V226" s="1"/>
  <c r="AF226" s="1"/>
  <c r="AC226"/>
  <c r="Q227"/>
  <c r="S227"/>
  <c r="T227" s="1"/>
  <c r="AC227"/>
  <c r="Q228"/>
  <c r="S228"/>
  <c r="T228" s="1"/>
  <c r="U228" s="1"/>
  <c r="V228" s="1"/>
  <c r="AF228" s="1"/>
  <c r="AC228"/>
  <c r="Q229"/>
  <c r="S229"/>
  <c r="T229" s="1"/>
  <c r="U229" s="1"/>
  <c r="AE229" s="1"/>
  <c r="Q230"/>
  <c r="S230"/>
  <c r="AC230"/>
  <c r="Q231"/>
  <c r="S231"/>
  <c r="AC231" s="1"/>
  <c r="Q232"/>
  <c r="S232"/>
  <c r="AC232" s="1"/>
  <c r="Q233"/>
  <c r="S233"/>
  <c r="T233" s="1"/>
  <c r="U233" s="1"/>
  <c r="AE233" s="1"/>
  <c r="AC233"/>
  <c r="Q234"/>
  <c r="S234"/>
  <c r="T234" s="1"/>
  <c r="AC234"/>
  <c r="Q235"/>
  <c r="S235"/>
  <c r="T235" s="1"/>
  <c r="U235" s="1"/>
  <c r="AC235"/>
  <c r="Q236"/>
  <c r="S236"/>
  <c r="AC236"/>
  <c r="Q237"/>
  <c r="S237"/>
  <c r="T237" s="1"/>
  <c r="U237" s="1"/>
  <c r="AE237" s="1"/>
  <c r="Q238"/>
  <c r="S238"/>
  <c r="T238"/>
  <c r="AD238" s="1"/>
  <c r="AC238"/>
  <c r="Q239"/>
  <c r="S239"/>
  <c r="T239" s="1"/>
  <c r="Q240"/>
  <c r="S240"/>
  <c r="T240" s="1"/>
  <c r="U240" s="1"/>
  <c r="Q241"/>
  <c r="S241"/>
  <c r="T241" s="1"/>
  <c r="Q242"/>
  <c r="S242"/>
  <c r="T242" s="1"/>
  <c r="AD242" s="1"/>
  <c r="Q243"/>
  <c r="S243"/>
  <c r="AC243" s="1"/>
  <c r="Q244"/>
  <c r="S244"/>
  <c r="T244" s="1"/>
  <c r="AC244"/>
  <c r="Q245"/>
  <c r="S245"/>
  <c r="AC245" s="1"/>
  <c r="T245"/>
  <c r="Q246"/>
  <c r="S246"/>
  <c r="AC246" s="1"/>
  <c r="T246"/>
  <c r="AD246" s="1"/>
  <c r="Q247"/>
  <c r="S247"/>
  <c r="AC247"/>
  <c r="Q248"/>
  <c r="S248"/>
  <c r="T248" s="1"/>
  <c r="AC248"/>
  <c r="Q249"/>
  <c r="S249"/>
  <c r="T249" s="1"/>
  <c r="Q250"/>
  <c r="S250"/>
  <c r="T250" s="1"/>
  <c r="AD250" s="1"/>
  <c r="Q251"/>
  <c r="S251"/>
  <c r="AC251" s="1"/>
  <c r="Q252"/>
  <c r="S252"/>
  <c r="Q253"/>
  <c r="S253"/>
  <c r="AC253" s="1"/>
  <c r="Q254"/>
  <c r="S254"/>
  <c r="T254" s="1"/>
  <c r="AD254" s="1"/>
  <c r="Q255"/>
  <c r="S255"/>
  <c r="AC255" s="1"/>
  <c r="Q256"/>
  <c r="S256"/>
  <c r="AC256" s="1"/>
  <c r="Q257"/>
  <c r="S257"/>
  <c r="T257" s="1"/>
  <c r="Q258"/>
  <c r="S258"/>
  <c r="AC258" s="1"/>
  <c r="Q259"/>
  <c r="S259"/>
  <c r="AC259" s="1"/>
  <c r="Q260"/>
  <c r="S260"/>
  <c r="T260"/>
  <c r="U260" s="1"/>
  <c r="AC260"/>
  <c r="P81" i="31"/>
  <c r="R81"/>
  <c r="AB81" s="1"/>
  <c r="P82"/>
  <c r="R82"/>
  <c r="AB82" s="1"/>
  <c r="P83"/>
  <c r="R83"/>
  <c r="S83" s="1"/>
  <c r="P84"/>
  <c r="R84"/>
  <c r="AB84" s="1"/>
  <c r="P85"/>
  <c r="R85"/>
  <c r="AB85"/>
  <c r="P86"/>
  <c r="R86"/>
  <c r="S86"/>
  <c r="AB86"/>
  <c r="P87"/>
  <c r="R87"/>
  <c r="S87"/>
  <c r="AC87"/>
  <c r="P88"/>
  <c r="R88"/>
  <c r="AB88" s="1"/>
  <c r="P89"/>
  <c r="R89"/>
  <c r="AB89" s="1"/>
  <c r="P90"/>
  <c r="R90"/>
  <c r="P91"/>
  <c r="R91"/>
  <c r="S91" s="1"/>
  <c r="AC91" s="1"/>
  <c r="AB91"/>
  <c r="P92"/>
  <c r="R92"/>
  <c r="AB92"/>
  <c r="P93"/>
  <c r="R93"/>
  <c r="AB93" s="1"/>
  <c r="P94"/>
  <c r="R94"/>
  <c r="S94" s="1"/>
  <c r="P95"/>
  <c r="R95"/>
  <c r="S95" s="1"/>
  <c r="AC95" s="1"/>
  <c r="P96"/>
  <c r="R96"/>
  <c r="AB96" s="1"/>
  <c r="P97"/>
  <c r="R97"/>
  <c r="AB97" s="1"/>
  <c r="P98"/>
  <c r="R98"/>
  <c r="S98"/>
  <c r="AB98"/>
  <c r="P99"/>
  <c r="R99"/>
  <c r="S99"/>
  <c r="AC99" s="1"/>
  <c r="AB99"/>
  <c r="P100"/>
  <c r="R100"/>
  <c r="AB100" s="1"/>
  <c r="P101"/>
  <c r="R101"/>
  <c r="AB101"/>
  <c r="P102"/>
  <c r="R102"/>
  <c r="P103"/>
  <c r="R103"/>
  <c r="S103" s="1"/>
  <c r="AC103" s="1"/>
  <c r="P104"/>
  <c r="R104"/>
  <c r="AB104" s="1"/>
  <c r="P105"/>
  <c r="R105"/>
  <c r="AB105"/>
  <c r="P106"/>
  <c r="R106"/>
  <c r="AB106" s="1"/>
  <c r="P107"/>
  <c r="R107"/>
  <c r="S107" s="1"/>
  <c r="AC107" s="1"/>
  <c r="P108"/>
  <c r="R108"/>
  <c r="AB108" s="1"/>
  <c r="P109"/>
  <c r="R109"/>
  <c r="AB109" s="1"/>
  <c r="P110"/>
  <c r="R110"/>
  <c r="S110" s="1"/>
  <c r="P111"/>
  <c r="R111"/>
  <c r="S111" s="1"/>
  <c r="T111" s="1"/>
  <c r="P112"/>
  <c r="R112"/>
  <c r="P113"/>
  <c r="R113"/>
  <c r="P114"/>
  <c r="R114"/>
  <c r="S114" s="1"/>
  <c r="P115"/>
  <c r="R115"/>
  <c r="S115" s="1"/>
  <c r="P116"/>
  <c r="R116"/>
  <c r="P117"/>
  <c r="R117"/>
  <c r="P118"/>
  <c r="R118"/>
  <c r="S118"/>
  <c r="T118" s="1"/>
  <c r="AB118"/>
  <c r="P119"/>
  <c r="R119"/>
  <c r="S119" s="1"/>
  <c r="P120"/>
  <c r="R120"/>
  <c r="S120"/>
  <c r="AC120" s="1"/>
  <c r="AB120"/>
  <c r="P121"/>
  <c r="R121"/>
  <c r="AB121" s="1"/>
  <c r="P122"/>
  <c r="R122"/>
  <c r="AB122" s="1"/>
  <c r="P123"/>
  <c r="R123"/>
  <c r="AB123" s="1"/>
  <c r="P124"/>
  <c r="R124"/>
  <c r="AB124" s="1"/>
  <c r="P125"/>
  <c r="R125"/>
  <c r="AB125" s="1"/>
  <c r="P126"/>
  <c r="R126"/>
  <c r="S126" s="1"/>
  <c r="P127"/>
  <c r="R127"/>
  <c r="S127" s="1"/>
  <c r="T127" s="1"/>
  <c r="AD127" s="1"/>
  <c r="AB127"/>
  <c r="P128"/>
  <c r="R128"/>
  <c r="AB128" s="1"/>
  <c r="S128"/>
  <c r="AC128" s="1"/>
  <c r="P129"/>
  <c r="R129"/>
  <c r="AB129"/>
  <c r="P130"/>
  <c r="R130"/>
  <c r="S130" s="1"/>
  <c r="AB130"/>
  <c r="P131"/>
  <c r="R131"/>
  <c r="S131" s="1"/>
  <c r="AB131"/>
  <c r="P132"/>
  <c r="R132"/>
  <c r="P133"/>
  <c r="R133"/>
  <c r="AB133"/>
  <c r="P134"/>
  <c r="R134"/>
  <c r="P135"/>
  <c r="R135"/>
  <c r="S135" s="1"/>
  <c r="P136"/>
  <c r="R136"/>
  <c r="S136"/>
  <c r="AC136" s="1"/>
  <c r="P137"/>
  <c r="R137"/>
  <c r="AB137"/>
  <c r="P138"/>
  <c r="R138"/>
  <c r="AB138" s="1"/>
  <c r="P139"/>
  <c r="R139"/>
  <c r="AB139" s="1"/>
  <c r="P140"/>
  <c r="R140"/>
  <c r="AB140" s="1"/>
  <c r="P141"/>
  <c r="R141"/>
  <c r="AB141" s="1"/>
  <c r="P142"/>
  <c r="R142"/>
  <c r="AB142" s="1"/>
  <c r="S142"/>
  <c r="P143"/>
  <c r="R143"/>
  <c r="S143" s="1"/>
  <c r="T143" s="1"/>
  <c r="AD143" s="1"/>
  <c r="AB143"/>
  <c r="P144"/>
  <c r="R144"/>
  <c r="AB144" s="1"/>
  <c r="S144"/>
  <c r="P145"/>
  <c r="R145"/>
  <c r="P146"/>
  <c r="R146"/>
  <c r="AB146"/>
  <c r="P147"/>
  <c r="R147"/>
  <c r="S147"/>
  <c r="AB147"/>
  <c r="P148"/>
  <c r="R148"/>
  <c r="AB148"/>
  <c r="P149"/>
  <c r="R149"/>
  <c r="P150"/>
  <c r="R150"/>
  <c r="S150" s="1"/>
  <c r="T150" s="1"/>
  <c r="P151"/>
  <c r="R151"/>
  <c r="S151" s="1"/>
  <c r="AC151" s="1"/>
  <c r="P152"/>
  <c r="R152"/>
  <c r="AB152" s="1"/>
  <c r="P153"/>
  <c r="R153"/>
  <c r="P154"/>
  <c r="R154"/>
  <c r="S154" s="1"/>
  <c r="P155"/>
  <c r="R155"/>
  <c r="AB155" s="1"/>
  <c r="P156"/>
  <c r="R156"/>
  <c r="S156"/>
  <c r="AC156" s="1"/>
  <c r="P157"/>
  <c r="R157"/>
  <c r="AB157"/>
  <c r="P158"/>
  <c r="R158"/>
  <c r="S158" s="1"/>
  <c r="P159"/>
  <c r="R159"/>
  <c r="S159" s="1"/>
  <c r="P160"/>
  <c r="R160"/>
  <c r="S160" s="1"/>
  <c r="P161"/>
  <c r="R161"/>
  <c r="S161" s="1"/>
  <c r="P162"/>
  <c r="R162"/>
  <c r="AB162"/>
  <c r="P163"/>
  <c r="R163"/>
  <c r="S163"/>
  <c r="AB163"/>
  <c r="P164"/>
  <c r="R164"/>
  <c r="S164"/>
  <c r="T164" s="1"/>
  <c r="P165"/>
  <c r="R165"/>
  <c r="S165"/>
  <c r="P166"/>
  <c r="R166"/>
  <c r="AB166" s="1"/>
  <c r="P167"/>
  <c r="R167"/>
  <c r="AB167" s="1"/>
  <c r="P168"/>
  <c r="R168"/>
  <c r="AB168" s="1"/>
  <c r="P169"/>
  <c r="R169"/>
  <c r="S169"/>
  <c r="P170"/>
  <c r="R170"/>
  <c r="AB170"/>
  <c r="P171"/>
  <c r="R171"/>
  <c r="AB171" s="1"/>
  <c r="P172"/>
  <c r="R172"/>
  <c r="S172" s="1"/>
  <c r="T172" s="1"/>
  <c r="P173"/>
  <c r="R173"/>
  <c r="S173" s="1"/>
  <c r="P174"/>
  <c r="R174"/>
  <c r="AB174"/>
  <c r="P175"/>
  <c r="R175"/>
  <c r="AB175"/>
  <c r="P176"/>
  <c r="R176"/>
  <c r="S176" s="1"/>
  <c r="T176" s="1"/>
  <c r="AB176"/>
  <c r="P177"/>
  <c r="R177"/>
  <c r="S177"/>
  <c r="P178"/>
  <c r="R178"/>
  <c r="AB178"/>
  <c r="P179"/>
  <c r="R179"/>
  <c r="AB179" s="1"/>
  <c r="P180"/>
  <c r="R180"/>
  <c r="S180" s="1"/>
  <c r="T180" s="1"/>
  <c r="P181"/>
  <c r="R181"/>
  <c r="S181" s="1"/>
  <c r="P182"/>
  <c r="R182"/>
  <c r="AB182"/>
  <c r="P183"/>
  <c r="R183"/>
  <c r="S183" s="1"/>
  <c r="AC183" s="1"/>
  <c r="P184"/>
  <c r="R184"/>
  <c r="S184" s="1"/>
  <c r="AB184"/>
  <c r="P185"/>
  <c r="R185"/>
  <c r="AB185" s="1"/>
  <c r="S185"/>
  <c r="P186"/>
  <c r="R186"/>
  <c r="P187"/>
  <c r="R187"/>
  <c r="AB187" s="1"/>
  <c r="P188"/>
  <c r="R188"/>
  <c r="AB188"/>
  <c r="P189"/>
  <c r="R189"/>
  <c r="S189" s="1"/>
  <c r="P190"/>
  <c r="R190"/>
  <c r="P191"/>
  <c r="R191"/>
  <c r="AB191"/>
  <c r="S191"/>
  <c r="AC191" s="1"/>
  <c r="P192"/>
  <c r="R192"/>
  <c r="AB192"/>
  <c r="P193"/>
  <c r="R193"/>
  <c r="S193"/>
  <c r="AB193"/>
  <c r="P194"/>
  <c r="R194"/>
  <c r="S194"/>
  <c r="T194" s="1"/>
  <c r="AD194" s="1"/>
  <c r="AB194"/>
  <c r="P195"/>
  <c r="R195"/>
  <c r="S195" s="1"/>
  <c r="AC195" s="1"/>
  <c r="P196"/>
  <c r="R196"/>
  <c r="AB196" s="1"/>
  <c r="P197"/>
  <c r="R197"/>
  <c r="AB197" s="1"/>
  <c r="P198"/>
  <c r="R198"/>
  <c r="S198" s="1"/>
  <c r="P199"/>
  <c r="R199"/>
  <c r="S199" s="1"/>
  <c r="AC199" s="1"/>
  <c r="P200"/>
  <c r="R200"/>
  <c r="AB200" s="1"/>
  <c r="P201"/>
  <c r="R201"/>
  <c r="AB201"/>
  <c r="P202"/>
  <c r="R202"/>
  <c r="S202" s="1"/>
  <c r="P203"/>
  <c r="R203"/>
  <c r="S203" s="1"/>
  <c r="AC203" s="1"/>
  <c r="AB203"/>
  <c r="P204"/>
  <c r="R204"/>
  <c r="AB204" s="1"/>
  <c r="P205"/>
  <c r="R205"/>
  <c r="AB205" s="1"/>
  <c r="P206"/>
  <c r="R206"/>
  <c r="S206" s="1"/>
  <c r="P207"/>
  <c r="R207"/>
  <c r="S207"/>
  <c r="AC207" s="1"/>
  <c r="P208"/>
  <c r="R208"/>
  <c r="AB208"/>
  <c r="P209"/>
  <c r="R209"/>
  <c r="S209" s="1"/>
  <c r="AB209"/>
  <c r="P210"/>
  <c r="R210"/>
  <c r="S210" s="1"/>
  <c r="T210" s="1"/>
  <c r="AD210" s="1"/>
  <c r="AB210"/>
  <c r="P211"/>
  <c r="R211"/>
  <c r="AB211" s="1"/>
  <c r="P212"/>
  <c r="R212"/>
  <c r="AB212" s="1"/>
  <c r="P213"/>
  <c r="R213"/>
  <c r="S213" s="1"/>
  <c r="P214"/>
  <c r="R214"/>
  <c r="S214" s="1"/>
  <c r="P215"/>
  <c r="R215"/>
  <c r="S215" s="1"/>
  <c r="AC215" s="1"/>
  <c r="P216"/>
  <c r="R216"/>
  <c r="AB216" s="1"/>
  <c r="P217"/>
  <c r="R217"/>
  <c r="AB217"/>
  <c r="P218"/>
  <c r="R218"/>
  <c r="S218"/>
  <c r="P219"/>
  <c r="R219"/>
  <c r="S219" s="1"/>
  <c r="AC219" s="1"/>
  <c r="P220"/>
  <c r="R220"/>
  <c r="AB220" s="1"/>
  <c r="P221"/>
  <c r="R221"/>
  <c r="AB221"/>
  <c r="P222"/>
  <c r="R222"/>
  <c r="S222"/>
  <c r="AB222"/>
  <c r="P223"/>
  <c r="R223"/>
  <c r="AB223"/>
  <c r="S223"/>
  <c r="P224"/>
  <c r="R224"/>
  <c r="P225"/>
  <c r="R225"/>
  <c r="AB225" s="1"/>
  <c r="P226"/>
  <c r="R226"/>
  <c r="S226" s="1"/>
  <c r="P227"/>
  <c r="R227"/>
  <c r="AB227" s="1"/>
  <c r="P228"/>
  <c r="R228"/>
  <c r="P229"/>
  <c r="R229"/>
  <c r="AB229" s="1"/>
  <c r="P230"/>
  <c r="R230"/>
  <c r="AB230" s="1"/>
  <c r="P231"/>
  <c r="R231"/>
  <c r="S231" s="1"/>
  <c r="T231" s="1"/>
  <c r="P232"/>
  <c r="R232"/>
  <c r="AB232" s="1"/>
  <c r="P233"/>
  <c r="R233"/>
  <c r="S233"/>
  <c r="T233" s="1"/>
  <c r="AB233"/>
  <c r="P234"/>
  <c r="R234"/>
  <c r="S234" s="1"/>
  <c r="P235"/>
  <c r="R235"/>
  <c r="AB235" s="1"/>
  <c r="P236"/>
  <c r="R236"/>
  <c r="S236" s="1"/>
  <c r="AB236"/>
  <c r="P237"/>
  <c r="R237"/>
  <c r="P238"/>
  <c r="R238"/>
  <c r="AB238" s="1"/>
  <c r="P239"/>
  <c r="R239"/>
  <c r="S239" s="1"/>
  <c r="T239" s="1"/>
  <c r="AD239" s="1"/>
  <c r="P240"/>
  <c r="R240"/>
  <c r="S240" s="1"/>
  <c r="AC240" s="1"/>
  <c r="P241"/>
  <c r="R241"/>
  <c r="S241" s="1"/>
  <c r="P242"/>
  <c r="R242"/>
  <c r="S242" s="1"/>
  <c r="P243"/>
  <c r="R243"/>
  <c r="S243" s="1"/>
  <c r="P244"/>
  <c r="R244"/>
  <c r="AB244" s="1"/>
  <c r="P245"/>
  <c r="R245"/>
  <c r="AB245" s="1"/>
  <c r="P246"/>
  <c r="R246"/>
  <c r="S246" s="1"/>
  <c r="T246" s="1"/>
  <c r="P247"/>
  <c r="R247"/>
  <c r="AB247" s="1"/>
  <c r="P248"/>
  <c r="R248"/>
  <c r="S248" s="1"/>
  <c r="AC248" s="1"/>
  <c r="P249"/>
  <c r="R249"/>
  <c r="AB249" s="1"/>
  <c r="P250"/>
  <c r="R250"/>
  <c r="S250"/>
  <c r="P251"/>
  <c r="R251"/>
  <c r="S251" s="1"/>
  <c r="AB251"/>
  <c r="P252"/>
  <c r="R252"/>
  <c r="AB252"/>
  <c r="S252"/>
  <c r="AC252" s="1"/>
  <c r="P253"/>
  <c r="R253"/>
  <c r="AB253"/>
  <c r="P254"/>
  <c r="R254"/>
  <c r="AB254" s="1"/>
  <c r="S254"/>
  <c r="T254" s="1"/>
  <c r="P255"/>
  <c r="R255"/>
  <c r="AB255"/>
  <c r="P256"/>
  <c r="R256"/>
  <c r="S256" s="1"/>
  <c r="AC256" s="1"/>
  <c r="P257"/>
  <c r="R257"/>
  <c r="AB257" s="1"/>
  <c r="P258"/>
  <c r="R258"/>
  <c r="AB258" s="1"/>
  <c r="P259"/>
  <c r="R259"/>
  <c r="S259" s="1"/>
  <c r="P260"/>
  <c r="R260"/>
  <c r="AB260"/>
  <c r="S260"/>
  <c r="AC260" s="1"/>
  <c r="Q81" i="30"/>
  <c r="S81"/>
  <c r="AC81" s="1"/>
  <c r="Q82"/>
  <c r="S82"/>
  <c r="AC82"/>
  <c r="T82"/>
  <c r="AD82" s="1"/>
  <c r="Q83"/>
  <c r="S83"/>
  <c r="AC83" s="1"/>
  <c r="Q84"/>
  <c r="S84"/>
  <c r="T84"/>
  <c r="AD84" s="1"/>
  <c r="Q85"/>
  <c r="S85"/>
  <c r="AC85"/>
  <c r="Q86"/>
  <c r="S86"/>
  <c r="AC86"/>
  <c r="Q87"/>
  <c r="S87"/>
  <c r="AC87" s="1"/>
  <c r="Q88"/>
  <c r="S88"/>
  <c r="T88" s="1"/>
  <c r="AD88" s="1"/>
  <c r="Q89"/>
  <c r="S89"/>
  <c r="AC89" s="1"/>
  <c r="Q90"/>
  <c r="S90"/>
  <c r="AC90"/>
  <c r="Q91"/>
  <c r="S91"/>
  <c r="AC91"/>
  <c r="Q92"/>
  <c r="S92"/>
  <c r="T92" s="1"/>
  <c r="AD92" s="1"/>
  <c r="Q93"/>
  <c r="S93"/>
  <c r="AC93" s="1"/>
  <c r="Q94"/>
  <c r="S94"/>
  <c r="AC94" s="1"/>
  <c r="Q95"/>
  <c r="S95"/>
  <c r="AC95" s="1"/>
  <c r="T95"/>
  <c r="Q96"/>
  <c r="S96"/>
  <c r="T96"/>
  <c r="AD96" s="1"/>
  <c r="Q97"/>
  <c r="S97"/>
  <c r="AC97" s="1"/>
  <c r="Q98"/>
  <c r="S98"/>
  <c r="AC98"/>
  <c r="Q99"/>
  <c r="S99"/>
  <c r="AC99"/>
  <c r="Q100"/>
  <c r="S100"/>
  <c r="T100" s="1"/>
  <c r="AD100" s="1"/>
  <c r="AC100"/>
  <c r="Q101"/>
  <c r="S101"/>
  <c r="AC101" s="1"/>
  <c r="Q102"/>
  <c r="S102"/>
  <c r="AC102" s="1"/>
  <c r="Q103"/>
  <c r="S103"/>
  <c r="AC103" s="1"/>
  <c r="Q104"/>
  <c r="S104"/>
  <c r="T104"/>
  <c r="AD104" s="1"/>
  <c r="Q105"/>
  <c r="S105"/>
  <c r="AC105"/>
  <c r="Q106"/>
  <c r="S106"/>
  <c r="AC106"/>
  <c r="Q107"/>
  <c r="S107"/>
  <c r="AC107" s="1"/>
  <c r="Q108"/>
  <c r="S108"/>
  <c r="T108" s="1"/>
  <c r="AD108" s="1"/>
  <c r="AC108"/>
  <c r="Q109"/>
  <c r="S109"/>
  <c r="AC109" s="1"/>
  <c r="T109"/>
  <c r="Q110"/>
  <c r="S110"/>
  <c r="Q111"/>
  <c r="S111"/>
  <c r="T111" s="1"/>
  <c r="AD111" s="1"/>
  <c r="Q112"/>
  <c r="S112"/>
  <c r="AC112" s="1"/>
  <c r="Q113"/>
  <c r="S113"/>
  <c r="T113" s="1"/>
  <c r="Q114"/>
  <c r="S114"/>
  <c r="Q115"/>
  <c r="S115"/>
  <c r="T115" s="1"/>
  <c r="Q116"/>
  <c r="S116"/>
  <c r="AC116" s="1"/>
  <c r="Q117"/>
  <c r="S117"/>
  <c r="T117" s="1"/>
  <c r="Q118"/>
  <c r="S118"/>
  <c r="Q119"/>
  <c r="S119"/>
  <c r="T119" s="1"/>
  <c r="U119" s="1"/>
  <c r="AC119"/>
  <c r="Q120"/>
  <c r="S120"/>
  <c r="AC120" s="1"/>
  <c r="Q121"/>
  <c r="S121"/>
  <c r="AC121" s="1"/>
  <c r="Q122"/>
  <c r="S122"/>
  <c r="T122" s="1"/>
  <c r="Q123"/>
  <c r="S123"/>
  <c r="AC123" s="1"/>
  <c r="Q124"/>
  <c r="S124"/>
  <c r="AC124" s="1"/>
  <c r="Q125"/>
  <c r="S125"/>
  <c r="T125" s="1"/>
  <c r="Q126"/>
  <c r="S126"/>
  <c r="T126" s="1"/>
  <c r="Q127"/>
  <c r="S127"/>
  <c r="AC127"/>
  <c r="T127"/>
  <c r="AD127" s="1"/>
  <c r="Q128"/>
  <c r="S128"/>
  <c r="AC128" s="1"/>
  <c r="Q129"/>
  <c r="S129"/>
  <c r="T129"/>
  <c r="AC129"/>
  <c r="Q130"/>
  <c r="S130"/>
  <c r="T130"/>
  <c r="AC130"/>
  <c r="Q131"/>
  <c r="S131"/>
  <c r="T131"/>
  <c r="AD131" s="1"/>
  <c r="Q132"/>
  <c r="S132"/>
  <c r="AC132"/>
  <c r="Q133"/>
  <c r="S133"/>
  <c r="AC133"/>
  <c r="Q134"/>
  <c r="S134"/>
  <c r="T134" s="1"/>
  <c r="Q135"/>
  <c r="S135"/>
  <c r="T135"/>
  <c r="AD135" s="1"/>
  <c r="Q136"/>
  <c r="S136"/>
  <c r="AC136"/>
  <c r="Q137"/>
  <c r="S137"/>
  <c r="AC137"/>
  <c r="Q138"/>
  <c r="S138"/>
  <c r="T138" s="1"/>
  <c r="AC138"/>
  <c r="Q139"/>
  <c r="S139"/>
  <c r="AC139" s="1"/>
  <c r="T139"/>
  <c r="Q140"/>
  <c r="S140"/>
  <c r="Q141"/>
  <c r="S141"/>
  <c r="AC141"/>
  <c r="Q142"/>
  <c r="S142"/>
  <c r="T142"/>
  <c r="AD142" s="1"/>
  <c r="AC142"/>
  <c r="Q143"/>
  <c r="S143"/>
  <c r="AC143" s="1"/>
  <c r="Q144"/>
  <c r="S144"/>
  <c r="Q145"/>
  <c r="S145"/>
  <c r="T145" s="1"/>
  <c r="U145" s="1"/>
  <c r="Q146"/>
  <c r="S146"/>
  <c r="T146" s="1"/>
  <c r="AD146" s="1"/>
  <c r="Q147"/>
  <c r="S147"/>
  <c r="AC147" s="1"/>
  <c r="Q148"/>
  <c r="S148"/>
  <c r="Q149"/>
  <c r="S149"/>
  <c r="T149" s="1"/>
  <c r="U149" s="1"/>
  <c r="AC149"/>
  <c r="Q150"/>
  <c r="S150"/>
  <c r="T150"/>
  <c r="U150" s="1"/>
  <c r="AC150"/>
  <c r="Q151"/>
  <c r="S151"/>
  <c r="T151" s="1"/>
  <c r="Q152"/>
  <c r="S152"/>
  <c r="AC152" s="1"/>
  <c r="Q153"/>
  <c r="S153"/>
  <c r="AC153"/>
  <c r="Q154"/>
  <c r="S154"/>
  <c r="T154"/>
  <c r="AC154"/>
  <c r="Q155"/>
  <c r="S155"/>
  <c r="AC155"/>
  <c r="Q156"/>
  <c r="S156"/>
  <c r="T156" s="1"/>
  <c r="AD156" s="1"/>
  <c r="Q157"/>
  <c r="S157"/>
  <c r="AC157" s="1"/>
  <c r="Q158"/>
  <c r="S158"/>
  <c r="AC158"/>
  <c r="Q159"/>
  <c r="S159"/>
  <c r="T159"/>
  <c r="U159" s="1"/>
  <c r="Q160"/>
  <c r="S160"/>
  <c r="T160"/>
  <c r="Q161"/>
  <c r="S161"/>
  <c r="AC161" s="1"/>
  <c r="Q162"/>
  <c r="S162"/>
  <c r="T162" s="1"/>
  <c r="AC162"/>
  <c r="Q163"/>
  <c r="S163"/>
  <c r="T163" s="1"/>
  <c r="U163" s="1"/>
  <c r="Q164"/>
  <c r="S164"/>
  <c r="T164" s="1"/>
  <c r="Q165"/>
  <c r="S165"/>
  <c r="AC165" s="1"/>
  <c r="Q166"/>
  <c r="S166"/>
  <c r="T166"/>
  <c r="AC166"/>
  <c r="Q167"/>
  <c r="S167"/>
  <c r="AC167"/>
  <c r="Q168"/>
  <c r="S168"/>
  <c r="T168" s="1"/>
  <c r="Q169"/>
  <c r="S169"/>
  <c r="AC169" s="1"/>
  <c r="Q170"/>
  <c r="S170"/>
  <c r="T170" s="1"/>
  <c r="AC170"/>
  <c r="Q171"/>
  <c r="S171"/>
  <c r="AC171" s="1"/>
  <c r="T171"/>
  <c r="U171" s="1"/>
  <c r="Q172"/>
  <c r="S172"/>
  <c r="T172" s="1"/>
  <c r="Q173"/>
  <c r="S173"/>
  <c r="AC173"/>
  <c r="Q174"/>
  <c r="S174"/>
  <c r="T174" s="1"/>
  <c r="AC174"/>
  <c r="Q175"/>
  <c r="S175"/>
  <c r="AC175" s="1"/>
  <c r="Q176"/>
  <c r="S176"/>
  <c r="T176" s="1"/>
  <c r="Q177"/>
  <c r="S177"/>
  <c r="AC177" s="1"/>
  <c r="Q178"/>
  <c r="S178"/>
  <c r="T178"/>
  <c r="AC178"/>
  <c r="Q179"/>
  <c r="S179"/>
  <c r="T179"/>
  <c r="AD179" s="1"/>
  <c r="Q180"/>
  <c r="S180"/>
  <c r="AC180"/>
  <c r="Q181"/>
  <c r="S181"/>
  <c r="Q182"/>
  <c r="S182"/>
  <c r="T182" s="1"/>
  <c r="Q183"/>
  <c r="S183"/>
  <c r="T183" s="1"/>
  <c r="AD183" s="1"/>
  <c r="Q184"/>
  <c r="S184"/>
  <c r="AC184" s="1"/>
  <c r="Q185"/>
  <c r="S185"/>
  <c r="AC185"/>
  <c r="Q186"/>
  <c r="S186"/>
  <c r="T186"/>
  <c r="AC186"/>
  <c r="Q187"/>
  <c r="S187"/>
  <c r="AC187"/>
  <c r="Q188"/>
  <c r="S188"/>
  <c r="AC188" s="1"/>
  <c r="Q189"/>
  <c r="S189"/>
  <c r="AC189" s="1"/>
  <c r="Q190"/>
  <c r="S190"/>
  <c r="T190"/>
  <c r="U190" s="1"/>
  <c r="AE190" s="1"/>
  <c r="AC190"/>
  <c r="AD190"/>
  <c r="Q191"/>
  <c r="S191"/>
  <c r="T191" s="1"/>
  <c r="AD191" s="1"/>
  <c r="AC191"/>
  <c r="Q192"/>
  <c r="S192"/>
  <c r="AC192"/>
  <c r="Q193"/>
  <c r="S193"/>
  <c r="AC193" s="1"/>
  <c r="Q194"/>
  <c r="S194"/>
  <c r="AC194" s="1"/>
  <c r="Q195"/>
  <c r="S195"/>
  <c r="T195" s="1"/>
  <c r="AD195" s="1"/>
  <c r="Q196"/>
  <c r="S196"/>
  <c r="AC196" s="1"/>
  <c r="Q197"/>
  <c r="S197"/>
  <c r="AC197" s="1"/>
  <c r="Q198"/>
  <c r="S198"/>
  <c r="T198" s="1"/>
  <c r="Q199"/>
  <c r="S199"/>
  <c r="T199" s="1"/>
  <c r="AD199" s="1"/>
  <c r="Q200"/>
  <c r="S200"/>
  <c r="AC200" s="1"/>
  <c r="Q201"/>
  <c r="S201"/>
  <c r="AC201" s="1"/>
  <c r="Q202"/>
  <c r="S202"/>
  <c r="T202"/>
  <c r="AC202"/>
  <c r="Q203"/>
  <c r="S203"/>
  <c r="T203"/>
  <c r="AD203" s="1"/>
  <c r="Q204"/>
  <c r="S204"/>
  <c r="AC204"/>
  <c r="Q205"/>
  <c r="S205"/>
  <c r="AC205" s="1"/>
  <c r="Q206"/>
  <c r="S206"/>
  <c r="T206" s="1"/>
  <c r="Q207"/>
  <c r="S207"/>
  <c r="T207" s="1"/>
  <c r="Q208"/>
  <c r="S208"/>
  <c r="Q209"/>
  <c r="S209"/>
  <c r="AC209" s="1"/>
  <c r="Q210"/>
  <c r="S210"/>
  <c r="T210" s="1"/>
  <c r="Q211"/>
  <c r="S211"/>
  <c r="AC211" s="1"/>
  <c r="Q212"/>
  <c r="S212"/>
  <c r="T212" s="1"/>
  <c r="U212" s="1"/>
  <c r="AC212"/>
  <c r="Q213"/>
  <c r="S213"/>
  <c r="AC213" s="1"/>
  <c r="Q214"/>
  <c r="S214"/>
  <c r="T214" s="1"/>
  <c r="Q215"/>
  <c r="S215"/>
  <c r="AC215"/>
  <c r="Q216"/>
  <c r="S216"/>
  <c r="T216" s="1"/>
  <c r="U216"/>
  <c r="Q217"/>
  <c r="S217"/>
  <c r="T217" s="1"/>
  <c r="AC217"/>
  <c r="Q218"/>
  <c r="S218"/>
  <c r="T218"/>
  <c r="Q219"/>
  <c r="S219"/>
  <c r="Q220"/>
  <c r="S220"/>
  <c r="T220" s="1"/>
  <c r="AD220" s="1"/>
  <c r="Q221"/>
  <c r="S221"/>
  <c r="AC221" s="1"/>
  <c r="Q222"/>
  <c r="S222"/>
  <c r="T222"/>
  <c r="Q223"/>
  <c r="S223"/>
  <c r="T223"/>
  <c r="AC223"/>
  <c r="Q224"/>
  <c r="S224"/>
  <c r="T224"/>
  <c r="AD224" s="1"/>
  <c r="Q225"/>
  <c r="S225"/>
  <c r="AC225"/>
  <c r="Q226"/>
  <c r="S226"/>
  <c r="AC226" s="1"/>
  <c r="Q227"/>
  <c r="S227"/>
  <c r="AC227" s="1"/>
  <c r="Q228"/>
  <c r="S228"/>
  <c r="T228" s="1"/>
  <c r="AD228" s="1"/>
  <c r="Q229"/>
  <c r="S229"/>
  <c r="AC229"/>
  <c r="Q230"/>
  <c r="S230"/>
  <c r="AC230"/>
  <c r="Q231"/>
  <c r="S231"/>
  <c r="T231" s="1"/>
  <c r="AC231"/>
  <c r="Q232"/>
  <c r="S232"/>
  <c r="T232" s="1"/>
  <c r="AD232" s="1"/>
  <c r="AC232"/>
  <c r="Q233"/>
  <c r="S233"/>
  <c r="AC233"/>
  <c r="Q234"/>
  <c r="S234"/>
  <c r="AC234"/>
  <c r="Q235"/>
  <c r="S235"/>
  <c r="Q236"/>
  <c r="S236"/>
  <c r="T236" s="1"/>
  <c r="AD236" s="1"/>
  <c r="AC236"/>
  <c r="Q237"/>
  <c r="S237"/>
  <c r="AC237" s="1"/>
  <c r="Q238"/>
  <c r="S238"/>
  <c r="AC238" s="1"/>
  <c r="Q239"/>
  <c r="S239"/>
  <c r="AC239"/>
  <c r="Q240"/>
  <c r="S240"/>
  <c r="T240"/>
  <c r="AD240"/>
  <c r="Q241"/>
  <c r="S241"/>
  <c r="AC241"/>
  <c r="Q242"/>
  <c r="S242"/>
  <c r="AC242" s="1"/>
  <c r="Q243"/>
  <c r="S243"/>
  <c r="Q244"/>
  <c r="S244"/>
  <c r="T244" s="1"/>
  <c r="AD244" s="1"/>
  <c r="Q245"/>
  <c r="S245"/>
  <c r="AC245" s="1"/>
  <c r="Q246"/>
  <c r="S246"/>
  <c r="AC246" s="1"/>
  <c r="Q247"/>
  <c r="S247"/>
  <c r="AC247" s="1"/>
  <c r="T247"/>
  <c r="Q248"/>
  <c r="S248"/>
  <c r="AC248" s="1"/>
  <c r="T248"/>
  <c r="AD248" s="1"/>
  <c r="Q249"/>
  <c r="S249"/>
  <c r="AC249" s="1"/>
  <c r="Q250"/>
  <c r="S250"/>
  <c r="AC250" s="1"/>
  <c r="Q251"/>
  <c r="S251"/>
  <c r="AC251"/>
  <c r="Q252"/>
  <c r="S252"/>
  <c r="T252" s="1"/>
  <c r="AD252" s="1"/>
  <c r="AC252"/>
  <c r="Q253"/>
  <c r="S253"/>
  <c r="AC253"/>
  <c r="Q254"/>
  <c r="S254"/>
  <c r="AC254" s="1"/>
  <c r="Q255"/>
  <c r="S255"/>
  <c r="Q256"/>
  <c r="S256"/>
  <c r="T256" s="1"/>
  <c r="AD256" s="1"/>
  <c r="Q257"/>
  <c r="S257"/>
  <c r="AC257" s="1"/>
  <c r="Q258"/>
  <c r="S258"/>
  <c r="AC258" s="1"/>
  <c r="Q259"/>
  <c r="S259"/>
  <c r="T259"/>
  <c r="AC259"/>
  <c r="Q260"/>
  <c r="S260"/>
  <c r="T260"/>
  <c r="AD260" s="1"/>
  <c r="R81" i="5"/>
  <c r="AB81" s="1"/>
  <c r="R82"/>
  <c r="S82" s="1"/>
  <c r="AB82"/>
  <c r="R83"/>
  <c r="S83"/>
  <c r="AB83"/>
  <c r="R84"/>
  <c r="S84" s="1"/>
  <c r="AB84"/>
  <c r="R85"/>
  <c r="S85" s="1"/>
  <c r="R86"/>
  <c r="S86"/>
  <c r="AB86"/>
  <c r="R87"/>
  <c r="S87"/>
  <c r="AC87"/>
  <c r="AB87"/>
  <c r="R88"/>
  <c r="AB88"/>
  <c r="R89"/>
  <c r="S89" s="1"/>
  <c r="AC89" s="1"/>
  <c r="R90"/>
  <c r="AB90"/>
  <c r="R91"/>
  <c r="S91" s="1"/>
  <c r="AC91" s="1"/>
  <c r="AB91"/>
  <c r="R92"/>
  <c r="AB92" s="1"/>
  <c r="R93"/>
  <c r="S93" s="1"/>
  <c r="R94"/>
  <c r="S94" s="1"/>
  <c r="AB94"/>
  <c r="R95"/>
  <c r="S95" s="1"/>
  <c r="AC95" s="1"/>
  <c r="R96"/>
  <c r="AB96"/>
  <c r="R97"/>
  <c r="AB97" s="1"/>
  <c r="S97"/>
  <c r="AC97" s="1"/>
  <c r="R98"/>
  <c r="S98" s="1"/>
  <c r="AB98"/>
  <c r="R99"/>
  <c r="S99" s="1"/>
  <c r="AC99" s="1"/>
  <c r="R100"/>
  <c r="AB100"/>
  <c r="R101"/>
  <c r="AB101" s="1"/>
  <c r="S101"/>
  <c r="AC101" s="1"/>
  <c r="R102"/>
  <c r="AB102" s="1"/>
  <c r="R103"/>
  <c r="S103"/>
  <c r="AC103" s="1"/>
  <c r="R104"/>
  <c r="AB104"/>
  <c r="R105"/>
  <c r="S105" s="1"/>
  <c r="R106"/>
  <c r="AB106"/>
  <c r="R107"/>
  <c r="AB107" s="1"/>
  <c r="R108"/>
  <c r="R109"/>
  <c r="S109" s="1"/>
  <c r="R110"/>
  <c r="AB110"/>
  <c r="R111"/>
  <c r="AB111" s="1"/>
  <c r="R112"/>
  <c r="S112"/>
  <c r="AB112"/>
  <c r="R113"/>
  <c r="R114"/>
  <c r="S114"/>
  <c r="R115"/>
  <c r="R116"/>
  <c r="AB116" s="1"/>
  <c r="R117"/>
  <c r="AB117"/>
  <c r="R118"/>
  <c r="R119"/>
  <c r="AB119" s="1"/>
  <c r="R120"/>
  <c r="AB120"/>
  <c r="R121"/>
  <c r="AB121" s="1"/>
  <c r="R122"/>
  <c r="R123"/>
  <c r="R124"/>
  <c r="S124" s="1"/>
  <c r="R125"/>
  <c r="AB125"/>
  <c r="R126"/>
  <c r="R127"/>
  <c r="S127"/>
  <c r="T127"/>
  <c r="AB127"/>
  <c r="R128"/>
  <c r="AB128" s="1"/>
  <c r="R129"/>
  <c r="AB129"/>
  <c r="R130"/>
  <c r="R131"/>
  <c r="AB131"/>
  <c r="R132"/>
  <c r="S132" s="1"/>
  <c r="AC132" s="1"/>
  <c r="R133"/>
  <c r="AB133" s="1"/>
  <c r="R134"/>
  <c r="R135"/>
  <c r="S135" s="1"/>
  <c r="R136"/>
  <c r="AB136"/>
  <c r="R137"/>
  <c r="AB137" s="1"/>
  <c r="R138"/>
  <c r="R139"/>
  <c r="S139"/>
  <c r="T139" s="1"/>
  <c r="AD139" s="1"/>
  <c r="AB139"/>
  <c r="R140"/>
  <c r="S140" s="1"/>
  <c r="AC140"/>
  <c r="R141"/>
  <c r="S141" s="1"/>
  <c r="T141" s="1"/>
  <c r="AD141" s="1"/>
  <c r="R142"/>
  <c r="S142" s="1"/>
  <c r="AC142"/>
  <c r="R143"/>
  <c r="AB143" s="1"/>
  <c r="R144"/>
  <c r="S144"/>
  <c r="R145"/>
  <c r="S145" s="1"/>
  <c r="T145" s="1"/>
  <c r="R146"/>
  <c r="R147"/>
  <c r="S147"/>
  <c r="T147"/>
  <c r="AD147" s="1"/>
  <c r="AB147"/>
  <c r="R148"/>
  <c r="S148"/>
  <c r="AC148" s="1"/>
  <c r="R149"/>
  <c r="S149"/>
  <c r="AB149"/>
  <c r="R150"/>
  <c r="S150"/>
  <c r="AC150"/>
  <c r="R151"/>
  <c r="R152"/>
  <c r="R153"/>
  <c r="S153" s="1"/>
  <c r="AB153"/>
  <c r="R154"/>
  <c r="S154" s="1"/>
  <c r="AC154" s="1"/>
  <c r="R155"/>
  <c r="AB155" s="1"/>
  <c r="R156"/>
  <c r="S156" s="1"/>
  <c r="AB156"/>
  <c r="R157"/>
  <c r="S157" s="1"/>
  <c r="R158"/>
  <c r="S158"/>
  <c r="AC158" s="1"/>
  <c r="AB158"/>
  <c r="R159"/>
  <c r="AB159"/>
  <c r="R160"/>
  <c r="R161"/>
  <c r="R162"/>
  <c r="R163"/>
  <c r="AB163" s="1"/>
  <c r="R164"/>
  <c r="AB164" s="1"/>
  <c r="S164"/>
  <c r="T164" s="1"/>
  <c r="R165"/>
  <c r="S165"/>
  <c r="T165" s="1"/>
  <c r="AB165"/>
  <c r="R166"/>
  <c r="S166" s="1"/>
  <c r="AB166"/>
  <c r="R167"/>
  <c r="R168"/>
  <c r="S168"/>
  <c r="R169"/>
  <c r="S169" s="1"/>
  <c r="AB169"/>
  <c r="R170"/>
  <c r="R171"/>
  <c r="R172"/>
  <c r="S172"/>
  <c r="AB172"/>
  <c r="R173"/>
  <c r="S173" s="1"/>
  <c r="AC173"/>
  <c r="R174"/>
  <c r="AB174" s="1"/>
  <c r="R175"/>
  <c r="R176"/>
  <c r="S176"/>
  <c r="T176" s="1"/>
  <c r="R177"/>
  <c r="S177"/>
  <c r="AB177"/>
  <c r="R178"/>
  <c r="AB178" s="1"/>
  <c r="S178"/>
  <c r="AC178" s="1"/>
  <c r="R179"/>
  <c r="AB179" s="1"/>
  <c r="R180"/>
  <c r="R181"/>
  <c r="S181" s="1"/>
  <c r="R182"/>
  <c r="S182"/>
  <c r="AB182"/>
  <c r="R183"/>
  <c r="R184"/>
  <c r="S184"/>
  <c r="AB184"/>
  <c r="R185"/>
  <c r="S185" s="1"/>
  <c r="T185" s="1"/>
  <c r="R186"/>
  <c r="R187"/>
  <c r="S187" s="1"/>
  <c r="T187" s="1"/>
  <c r="AB187"/>
  <c r="R188"/>
  <c r="R189"/>
  <c r="AB189"/>
  <c r="S189"/>
  <c r="T189" s="1"/>
  <c r="R190"/>
  <c r="AB190"/>
  <c r="S190"/>
  <c r="R191"/>
  <c r="AB191" s="1"/>
  <c r="S191"/>
  <c r="R192"/>
  <c r="AB192" s="1"/>
  <c r="R193"/>
  <c r="AB193"/>
  <c r="S193"/>
  <c r="T193" s="1"/>
  <c r="R194"/>
  <c r="AB194"/>
  <c r="R195"/>
  <c r="R196"/>
  <c r="S196"/>
  <c r="AB196"/>
  <c r="R197"/>
  <c r="S197" s="1"/>
  <c r="T197" s="1"/>
  <c r="R198"/>
  <c r="R199"/>
  <c r="S199" s="1"/>
  <c r="T199" s="1"/>
  <c r="R200"/>
  <c r="R201"/>
  <c r="AB201" s="1"/>
  <c r="S201"/>
  <c r="T201" s="1"/>
  <c r="AD201" s="1"/>
  <c r="R202"/>
  <c r="AB202" s="1"/>
  <c r="S202"/>
  <c r="R203"/>
  <c r="R204"/>
  <c r="AB204" s="1"/>
  <c r="R205"/>
  <c r="S205"/>
  <c r="R206"/>
  <c r="R207"/>
  <c r="S207" s="1"/>
  <c r="T207" s="1"/>
  <c r="R208"/>
  <c r="R209"/>
  <c r="S209"/>
  <c r="R210"/>
  <c r="AB210"/>
  <c r="R211"/>
  <c r="S211" s="1"/>
  <c r="T211" s="1"/>
  <c r="R212"/>
  <c r="R213"/>
  <c r="S213" s="1"/>
  <c r="AC213" s="1"/>
  <c r="R214"/>
  <c r="AB214" s="1"/>
  <c r="R215"/>
  <c r="R216"/>
  <c r="AB216" s="1"/>
  <c r="R217"/>
  <c r="S217"/>
  <c r="AC217"/>
  <c r="R218"/>
  <c r="AB218" s="1"/>
  <c r="R219"/>
  <c r="S219" s="1"/>
  <c r="AC219" s="1"/>
  <c r="T219"/>
  <c r="R220"/>
  <c r="R221"/>
  <c r="AB221" s="1"/>
  <c r="R222"/>
  <c r="AB222" s="1"/>
  <c r="R223"/>
  <c r="AB223" s="1"/>
  <c r="S223"/>
  <c r="T223"/>
  <c r="AD223" s="1"/>
  <c r="R224"/>
  <c r="AB224"/>
  <c r="S224"/>
  <c r="R225"/>
  <c r="S225" s="1"/>
  <c r="AC225" s="1"/>
  <c r="AB225"/>
  <c r="R226"/>
  <c r="R227"/>
  <c r="S227"/>
  <c r="T227" s="1"/>
  <c r="AD227" s="1"/>
  <c r="AB227"/>
  <c r="R228"/>
  <c r="R229"/>
  <c r="R230"/>
  <c r="R231"/>
  <c r="S231"/>
  <c r="T231" s="1"/>
  <c r="AB231"/>
  <c r="R232"/>
  <c r="R233"/>
  <c r="S233"/>
  <c r="T233" s="1"/>
  <c r="R234"/>
  <c r="AB234"/>
  <c r="R235"/>
  <c r="S235" s="1"/>
  <c r="T235" s="1"/>
  <c r="AB235"/>
  <c r="R236"/>
  <c r="S236" s="1"/>
  <c r="AC236" s="1"/>
  <c r="R237"/>
  <c r="S237" s="1"/>
  <c r="R238"/>
  <c r="AB238"/>
  <c r="R239"/>
  <c r="S239" s="1"/>
  <c r="AC239" s="1"/>
  <c r="R240"/>
  <c r="AB240"/>
  <c r="R241"/>
  <c r="S241" s="1"/>
  <c r="T241" s="1"/>
  <c r="R242"/>
  <c r="AB242" s="1"/>
  <c r="R243"/>
  <c r="S243"/>
  <c r="AC243" s="1"/>
  <c r="AB243"/>
  <c r="R244"/>
  <c r="AB244"/>
  <c r="R245"/>
  <c r="S245" s="1"/>
  <c r="T245" s="1"/>
  <c r="R246"/>
  <c r="R247"/>
  <c r="S247" s="1"/>
  <c r="T247" s="1"/>
  <c r="R248"/>
  <c r="S248"/>
  <c r="AB248"/>
  <c r="R249"/>
  <c r="AB249" s="1"/>
  <c r="S249"/>
  <c r="T249" s="1"/>
  <c r="AC249"/>
  <c r="R250"/>
  <c r="S250"/>
  <c r="AB250"/>
  <c r="R251"/>
  <c r="S251" s="1"/>
  <c r="T251" s="1"/>
  <c r="AB251"/>
  <c r="R252"/>
  <c r="AB252" s="1"/>
  <c r="R253"/>
  <c r="S253" s="1"/>
  <c r="AC253" s="1"/>
  <c r="R254"/>
  <c r="AB254" s="1"/>
  <c r="R255"/>
  <c r="S255"/>
  <c r="R256"/>
  <c r="R257"/>
  <c r="S257"/>
  <c r="R258"/>
  <c r="S258" s="1"/>
  <c r="AB258"/>
  <c r="R259"/>
  <c r="S259" s="1"/>
  <c r="R260"/>
  <c r="S260"/>
  <c r="AB260"/>
  <c r="Q81" i="10"/>
  <c r="R81" s="1"/>
  <c r="AB81"/>
  <c r="AA81"/>
  <c r="Q82"/>
  <c r="AA82" s="1"/>
  <c r="Q83"/>
  <c r="AA83"/>
  <c r="Q84"/>
  <c r="AA84" s="1"/>
  <c r="Q85"/>
  <c r="AA85" s="1"/>
  <c r="Q86"/>
  <c r="AA86"/>
  <c r="Q87"/>
  <c r="AA87" s="1"/>
  <c r="Q88"/>
  <c r="AA88" s="1"/>
  <c r="Q89"/>
  <c r="AA89" s="1"/>
  <c r="Q90"/>
  <c r="AA90" s="1"/>
  <c r="Q91"/>
  <c r="AA91" s="1"/>
  <c r="Q92"/>
  <c r="AA92" s="1"/>
  <c r="Q93"/>
  <c r="AA93"/>
  <c r="Q94"/>
  <c r="AA94" s="1"/>
  <c r="Q95"/>
  <c r="AA95"/>
  <c r="Q96"/>
  <c r="AA96" s="1"/>
  <c r="Q97"/>
  <c r="Q98"/>
  <c r="Q99"/>
  <c r="Q100"/>
  <c r="Q101"/>
  <c r="Q102"/>
  <c r="Q103"/>
  <c r="Q104"/>
  <c r="Q105"/>
  <c r="AA105" s="1"/>
  <c r="Q106"/>
  <c r="R106"/>
  <c r="AB106"/>
  <c r="Q107"/>
  <c r="AA107" s="1"/>
  <c r="R107"/>
  <c r="Q108"/>
  <c r="Q109"/>
  <c r="AA109" s="1"/>
  <c r="Q110"/>
  <c r="R110"/>
  <c r="AA110"/>
  <c r="Q111"/>
  <c r="R111"/>
  <c r="Q112"/>
  <c r="AA112" s="1"/>
  <c r="R112"/>
  <c r="Q113"/>
  <c r="Q114"/>
  <c r="AA114" s="1"/>
  <c r="R114"/>
  <c r="AB114" s="1"/>
  <c r="Q115"/>
  <c r="R115" s="1"/>
  <c r="Q116"/>
  <c r="R116"/>
  <c r="AA116"/>
  <c r="Q117"/>
  <c r="AA117"/>
  <c r="R117"/>
  <c r="Q118"/>
  <c r="AA118" s="1"/>
  <c r="Q119"/>
  <c r="R119"/>
  <c r="Q120"/>
  <c r="R120" s="1"/>
  <c r="S120" s="1"/>
  <c r="AA120"/>
  <c r="Q121"/>
  <c r="Q122"/>
  <c r="R122" s="1"/>
  <c r="AB122"/>
  <c r="Q123"/>
  <c r="AA123" s="1"/>
  <c r="Q124"/>
  <c r="R124"/>
  <c r="S124"/>
  <c r="AA124"/>
  <c r="Q125"/>
  <c r="R125"/>
  <c r="Q126"/>
  <c r="R126" s="1"/>
  <c r="S126" s="1"/>
  <c r="Q127"/>
  <c r="R127" s="1"/>
  <c r="Q128"/>
  <c r="R128"/>
  <c r="S128" s="1"/>
  <c r="AA128"/>
  <c r="Q129"/>
  <c r="R129"/>
  <c r="Q130"/>
  <c r="R130" s="1"/>
  <c r="Q131"/>
  <c r="R131"/>
  <c r="S131"/>
  <c r="AA131"/>
  <c r="Q132"/>
  <c r="R132"/>
  <c r="Q133"/>
  <c r="R133" s="1"/>
  <c r="S133" s="1"/>
  <c r="Q134"/>
  <c r="R134" s="1"/>
  <c r="S134"/>
  <c r="AC134"/>
  <c r="AA134"/>
  <c r="AB134"/>
  <c r="Q135"/>
  <c r="R135"/>
  <c r="Q136"/>
  <c r="R136" s="1"/>
  <c r="S136" s="1"/>
  <c r="AA136"/>
  <c r="Q137"/>
  <c r="R137" s="1"/>
  <c r="AA137"/>
  <c r="Q138"/>
  <c r="R138" s="1"/>
  <c r="Q139"/>
  <c r="AA139" s="1"/>
  <c r="R139"/>
  <c r="S139" s="1"/>
  <c r="AC139" s="1"/>
  <c r="Q140"/>
  <c r="R140"/>
  <c r="S140" s="1"/>
  <c r="AC140" s="1"/>
  <c r="AA140"/>
  <c r="AB140"/>
  <c r="Q141"/>
  <c r="R141" s="1"/>
  <c r="S141" s="1"/>
  <c r="AC141" s="1"/>
  <c r="Q142"/>
  <c r="AA142"/>
  <c r="Q143"/>
  <c r="R143" s="1"/>
  <c r="Q144"/>
  <c r="AA144"/>
  <c r="Q145"/>
  <c r="R145" s="1"/>
  <c r="AA145"/>
  <c r="Q146"/>
  <c r="R146" s="1"/>
  <c r="Q147"/>
  <c r="AA147" s="1"/>
  <c r="R147"/>
  <c r="S147" s="1"/>
  <c r="T147" s="1"/>
  <c r="Q148"/>
  <c r="R148"/>
  <c r="S148" s="1"/>
  <c r="AA148"/>
  <c r="AB148"/>
  <c r="Q149"/>
  <c r="R149"/>
  <c r="S149"/>
  <c r="Q150"/>
  <c r="AA150" s="1"/>
  <c r="Q151"/>
  <c r="R151"/>
  <c r="AA151"/>
  <c r="Q152"/>
  <c r="R152"/>
  <c r="S152"/>
  <c r="AC152" s="1"/>
  <c r="AA152"/>
  <c r="Q153"/>
  <c r="R153"/>
  <c r="S153" s="1"/>
  <c r="AA153"/>
  <c r="Q154"/>
  <c r="R154" s="1"/>
  <c r="AA154"/>
  <c r="Q155"/>
  <c r="R155" s="1"/>
  <c r="S155" s="1"/>
  <c r="AC155" s="1"/>
  <c r="AA155"/>
  <c r="Q156"/>
  <c r="R156" s="1"/>
  <c r="S156" s="1"/>
  <c r="AC156" s="1"/>
  <c r="AA156"/>
  <c r="Q157"/>
  <c r="R157"/>
  <c r="S157" s="1"/>
  <c r="AA157"/>
  <c r="Q158"/>
  <c r="R158" s="1"/>
  <c r="S158" s="1"/>
  <c r="AA158"/>
  <c r="Q159"/>
  <c r="R159" s="1"/>
  <c r="Q160"/>
  <c r="AA160"/>
  <c r="R160"/>
  <c r="S160" s="1"/>
  <c r="T160" s="1"/>
  <c r="U160" s="1"/>
  <c r="AB160"/>
  <c r="Q161"/>
  <c r="R161" s="1"/>
  <c r="S161" s="1"/>
  <c r="AA161"/>
  <c r="Q162"/>
  <c r="AA162"/>
  <c r="R162"/>
  <c r="S162" s="1"/>
  <c r="AC162" s="1"/>
  <c r="Q163"/>
  <c r="AA163" s="1"/>
  <c r="R163"/>
  <c r="Q164"/>
  <c r="R164"/>
  <c r="S164" s="1"/>
  <c r="Q165"/>
  <c r="R165" s="1"/>
  <c r="Q166"/>
  <c r="R166"/>
  <c r="S166"/>
  <c r="AC166" s="1"/>
  <c r="AA166"/>
  <c r="Q167"/>
  <c r="R167"/>
  <c r="Q168"/>
  <c r="R168" s="1"/>
  <c r="Q169"/>
  <c r="R169"/>
  <c r="S169" s="1"/>
  <c r="AA169"/>
  <c r="Q170"/>
  <c r="R170" s="1"/>
  <c r="Q171"/>
  <c r="R171" s="1"/>
  <c r="Q172"/>
  <c r="AA172" s="1"/>
  <c r="Q173"/>
  <c r="AA173"/>
  <c r="Q174"/>
  <c r="AA174" s="1"/>
  <c r="Q175"/>
  <c r="AA175"/>
  <c r="Q176"/>
  <c r="AA176" s="1"/>
  <c r="Q177"/>
  <c r="AA177"/>
  <c r="Q178"/>
  <c r="AA178" s="1"/>
  <c r="Q179"/>
  <c r="AA179"/>
  <c r="Q180"/>
  <c r="AA180" s="1"/>
  <c r="Q181"/>
  <c r="AA181"/>
  <c r="Q182"/>
  <c r="AA182" s="1"/>
  <c r="Q183"/>
  <c r="AA183"/>
  <c r="Q184"/>
  <c r="AA184" s="1"/>
  <c r="Q185"/>
  <c r="AA185"/>
  <c r="Q186"/>
  <c r="AA186" s="1"/>
  <c r="Q187"/>
  <c r="AA187"/>
  <c r="Q188"/>
  <c r="AA188" s="1"/>
  <c r="Q189"/>
  <c r="AA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R221" s="1"/>
  <c r="AB221" s="1"/>
  <c r="Q222"/>
  <c r="R222"/>
  <c r="AB222" s="1"/>
  <c r="Q223"/>
  <c r="R223" s="1"/>
  <c r="AB223" s="1"/>
  <c r="Q224"/>
  <c r="R224" s="1"/>
  <c r="AB224" s="1"/>
  <c r="Q225"/>
  <c r="R225" s="1"/>
  <c r="Q226"/>
  <c r="R226"/>
  <c r="AB226" s="1"/>
  <c r="Q227"/>
  <c r="R227" s="1"/>
  <c r="AB227" s="1"/>
  <c r="Q228"/>
  <c r="R228" s="1"/>
  <c r="AB228" s="1"/>
  <c r="AA228"/>
  <c r="Q229"/>
  <c r="R229" s="1"/>
  <c r="Q230"/>
  <c r="R230"/>
  <c r="AB230" s="1"/>
  <c r="Q231"/>
  <c r="R231"/>
  <c r="AB231" s="1"/>
  <c r="Q232"/>
  <c r="R232" s="1"/>
  <c r="AB232" s="1"/>
  <c r="AA232"/>
  <c r="Q233"/>
  <c r="R233" s="1"/>
  <c r="Q234"/>
  <c r="AA234" s="1"/>
  <c r="Q235"/>
  <c r="R235"/>
  <c r="AB235" s="1"/>
  <c r="Q236"/>
  <c r="R236"/>
  <c r="AB236"/>
  <c r="AA236"/>
  <c r="Q237"/>
  <c r="R237"/>
  <c r="AB237"/>
  <c r="AA237"/>
  <c r="Q238"/>
  <c r="R238" s="1"/>
  <c r="AA238"/>
  <c r="Q239"/>
  <c r="R239" s="1"/>
  <c r="AA239"/>
  <c r="Q240"/>
  <c r="R240" s="1"/>
  <c r="AB240" s="1"/>
  <c r="AA240"/>
  <c r="Q241"/>
  <c r="R241" s="1"/>
  <c r="AB241" s="1"/>
  <c r="AA241"/>
  <c r="Q242"/>
  <c r="R242" s="1"/>
  <c r="AA242"/>
  <c r="Q243"/>
  <c r="R243" s="1"/>
  <c r="AA243"/>
  <c r="Q244"/>
  <c r="R244" s="1"/>
  <c r="AB244" s="1"/>
  <c r="AA244"/>
  <c r="Q245"/>
  <c r="R245" s="1"/>
  <c r="AB245" s="1"/>
  <c r="AA245"/>
  <c r="Q246"/>
  <c r="R246" s="1"/>
  <c r="AA246"/>
  <c r="Q247"/>
  <c r="R247" s="1"/>
  <c r="AA247"/>
  <c r="Q248"/>
  <c r="R248" s="1"/>
  <c r="AB248" s="1"/>
  <c r="AA248"/>
  <c r="Q249"/>
  <c r="R249" s="1"/>
  <c r="AB249" s="1"/>
  <c r="AA249"/>
  <c r="Q250"/>
  <c r="R250" s="1"/>
  <c r="AA250"/>
  <c r="Q251"/>
  <c r="R251" s="1"/>
  <c r="AA251"/>
  <c r="Q252"/>
  <c r="R252" s="1"/>
  <c r="AB252" s="1"/>
  <c r="AA252"/>
  <c r="Q253"/>
  <c r="R253" s="1"/>
  <c r="AB253" s="1"/>
  <c r="AA253"/>
  <c r="Q254"/>
  <c r="R254" s="1"/>
  <c r="AA254"/>
  <c r="Q255"/>
  <c r="R255" s="1"/>
  <c r="AA255"/>
  <c r="Q256"/>
  <c r="R256" s="1"/>
  <c r="AB256" s="1"/>
  <c r="AA256"/>
  <c r="Q257"/>
  <c r="R257" s="1"/>
  <c r="AB257" s="1"/>
  <c r="AA257"/>
  <c r="Q258"/>
  <c r="R258" s="1"/>
  <c r="AA258"/>
  <c r="Q259"/>
  <c r="R259" s="1"/>
  <c r="AA259"/>
  <c r="Q260"/>
  <c r="R260" s="1"/>
  <c r="AB260" s="1"/>
  <c r="AA260"/>
  <c r="Q81" i="29"/>
  <c r="AA81" s="1"/>
  <c r="Q82"/>
  <c r="AA82" s="1"/>
  <c r="Q83"/>
  <c r="AA83" s="1"/>
  <c r="Q84"/>
  <c r="AA84" s="1"/>
  <c r="Q85"/>
  <c r="AA85" s="1"/>
  <c r="Q86"/>
  <c r="AA86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Q95"/>
  <c r="Q96"/>
  <c r="R96" s="1"/>
  <c r="AA96"/>
  <c r="Q97"/>
  <c r="R97" s="1"/>
  <c r="Q98"/>
  <c r="R98"/>
  <c r="AB98" s="1"/>
  <c r="Q99"/>
  <c r="R99"/>
  <c r="AB99" s="1"/>
  <c r="Q100"/>
  <c r="R100" s="1"/>
  <c r="AB100" s="1"/>
  <c r="Q101"/>
  <c r="R101" s="1"/>
  <c r="Q102"/>
  <c r="R102" s="1"/>
  <c r="AB102" s="1"/>
  <c r="Q103"/>
  <c r="R103"/>
  <c r="AB103" s="1"/>
  <c r="Q104"/>
  <c r="R104" s="1"/>
  <c r="AB104" s="1"/>
  <c r="Q105"/>
  <c r="R105" s="1"/>
  <c r="Q106"/>
  <c r="R106" s="1"/>
  <c r="S106" s="1"/>
  <c r="Q107"/>
  <c r="R107" s="1"/>
  <c r="Q108"/>
  <c r="R108" s="1"/>
  <c r="Q109"/>
  <c r="R109" s="1"/>
  <c r="Q110"/>
  <c r="R110"/>
  <c r="Q111"/>
  <c r="R111" s="1"/>
  <c r="Q112"/>
  <c r="R112"/>
  <c r="S112"/>
  <c r="Q113"/>
  <c r="R113" s="1"/>
  <c r="Q114"/>
  <c r="AA114"/>
  <c r="Q115"/>
  <c r="R115" s="1"/>
  <c r="Q116"/>
  <c r="R116"/>
  <c r="Q117"/>
  <c r="R117" s="1"/>
  <c r="Q118"/>
  <c r="R118"/>
  <c r="Q119"/>
  <c r="R119" s="1"/>
  <c r="S119" s="1"/>
  <c r="Q120"/>
  <c r="R120"/>
  <c r="Q121"/>
  <c r="R121" s="1"/>
  <c r="AB121" s="1"/>
  <c r="Q122"/>
  <c r="R122"/>
  <c r="Q123"/>
  <c r="R123" s="1"/>
  <c r="S123" s="1"/>
  <c r="Q124"/>
  <c r="R124"/>
  <c r="Q125"/>
  <c r="R125" s="1"/>
  <c r="AB125" s="1"/>
  <c r="Q126"/>
  <c r="R126"/>
  <c r="Q127"/>
  <c r="R127" s="1"/>
  <c r="S127" s="1"/>
  <c r="Q128"/>
  <c r="R128"/>
  <c r="Q129"/>
  <c r="R129" s="1"/>
  <c r="AB129" s="1"/>
  <c r="Q130"/>
  <c r="Q131"/>
  <c r="R131" s="1"/>
  <c r="Q132"/>
  <c r="R132" s="1"/>
  <c r="AB132" s="1"/>
  <c r="Q133"/>
  <c r="AA133" s="1"/>
  <c r="Q134"/>
  <c r="R134"/>
  <c r="Q135"/>
  <c r="R135" s="1"/>
  <c r="Q136"/>
  <c r="R136"/>
  <c r="Q137"/>
  <c r="R137" s="1"/>
  <c r="AA137"/>
  <c r="Q138"/>
  <c r="R138" s="1"/>
  <c r="Q139"/>
  <c r="R139"/>
  <c r="Q140"/>
  <c r="R140" s="1"/>
  <c r="AB140" s="1"/>
  <c r="Q141"/>
  <c r="R141" s="1"/>
  <c r="Q142"/>
  <c r="R142"/>
  <c r="Q143"/>
  <c r="R143" s="1"/>
  <c r="Q144"/>
  <c r="R144"/>
  <c r="Q145"/>
  <c r="R145" s="1"/>
  <c r="Q146"/>
  <c r="R146"/>
  <c r="Q147"/>
  <c r="R147" s="1"/>
  <c r="Q148"/>
  <c r="R148"/>
  <c r="Q149"/>
  <c r="R149" s="1"/>
  <c r="Q150"/>
  <c r="R150"/>
  <c r="Q151"/>
  <c r="R151" s="1"/>
  <c r="Q152"/>
  <c r="R152"/>
  <c r="Q153"/>
  <c r="R153" s="1"/>
  <c r="Q154"/>
  <c r="R154"/>
  <c r="Q155"/>
  <c r="R155" s="1"/>
  <c r="Q156"/>
  <c r="R156"/>
  <c r="Q157"/>
  <c r="R157" s="1"/>
  <c r="Q158"/>
  <c r="R158"/>
  <c r="Q159"/>
  <c r="R159" s="1"/>
  <c r="Q160"/>
  <c r="R160"/>
  <c r="Q161"/>
  <c r="R161" s="1"/>
  <c r="Q162"/>
  <c r="R162"/>
  <c r="Q163"/>
  <c r="R163" s="1"/>
  <c r="Q164"/>
  <c r="R164"/>
  <c r="Q165"/>
  <c r="R165" s="1"/>
  <c r="Q166"/>
  <c r="R166"/>
  <c r="Q167"/>
  <c r="R167" s="1"/>
  <c r="Q168"/>
  <c r="R168"/>
  <c r="Q169"/>
  <c r="R169" s="1"/>
  <c r="Q170"/>
  <c r="R170"/>
  <c r="Q171"/>
  <c r="R171" s="1"/>
  <c r="Q172"/>
  <c r="R172"/>
  <c r="Q173"/>
  <c r="R173" s="1"/>
  <c r="Q174"/>
  <c r="R174"/>
  <c r="Q175"/>
  <c r="R175" s="1"/>
  <c r="Q176"/>
  <c r="R176"/>
  <c r="Q177"/>
  <c r="R177" s="1"/>
  <c r="Q178"/>
  <c r="AA178" s="1"/>
  <c r="R178"/>
  <c r="Q179"/>
  <c r="R179"/>
  <c r="AA179"/>
  <c r="Q180"/>
  <c r="R180"/>
  <c r="S180"/>
  <c r="AA180"/>
  <c r="Q181"/>
  <c r="AA181"/>
  <c r="Q182"/>
  <c r="AA182" s="1"/>
  <c r="R182"/>
  <c r="Q183"/>
  <c r="R183"/>
  <c r="AA183"/>
  <c r="Q184"/>
  <c r="R184"/>
  <c r="S184"/>
  <c r="AA184"/>
  <c r="Q185"/>
  <c r="AA185"/>
  <c r="Q186"/>
  <c r="R186" s="1"/>
  <c r="Q187"/>
  <c r="R187"/>
  <c r="AA187"/>
  <c r="Q188"/>
  <c r="R188" s="1"/>
  <c r="AA188"/>
  <c r="Q189"/>
  <c r="AA189"/>
  <c r="R189"/>
  <c r="Q190"/>
  <c r="R190" s="1"/>
  <c r="AB190" s="1"/>
  <c r="Q191"/>
  <c r="AA191"/>
  <c r="Q192"/>
  <c r="R192" s="1"/>
  <c r="AB192" s="1"/>
  <c r="AA192"/>
  <c r="Q193"/>
  <c r="AA193" s="1"/>
  <c r="R193"/>
  <c r="Q194"/>
  <c r="AA194" s="1"/>
  <c r="Q195"/>
  <c r="R195"/>
  <c r="AA195"/>
  <c r="Q196"/>
  <c r="R196" s="1"/>
  <c r="AB196" s="1"/>
  <c r="AA196"/>
  <c r="Q197"/>
  <c r="AA197" s="1"/>
  <c r="R197"/>
  <c r="Q198"/>
  <c r="R198" s="1"/>
  <c r="AB198" s="1"/>
  <c r="Q199"/>
  <c r="AA199" s="1"/>
  <c r="Q200"/>
  <c r="R200" s="1"/>
  <c r="AA200"/>
  <c r="Q201"/>
  <c r="AA201" s="1"/>
  <c r="Q202"/>
  <c r="Q203"/>
  <c r="R203" s="1"/>
  <c r="AB203" s="1"/>
  <c r="Q204"/>
  <c r="R204" s="1"/>
  <c r="Q205"/>
  <c r="R205"/>
  <c r="AB205" s="1"/>
  <c r="Q206"/>
  <c r="R206" s="1"/>
  <c r="Q207"/>
  <c r="R207" s="1"/>
  <c r="AB207" s="1"/>
  <c r="Q208"/>
  <c r="R208"/>
  <c r="AB208" s="1"/>
  <c r="Q209"/>
  <c r="R209"/>
  <c r="AB209" s="1"/>
  <c r="Q210"/>
  <c r="R210"/>
  <c r="AB210"/>
  <c r="Q211"/>
  <c r="R211" s="1"/>
  <c r="AB211" s="1"/>
  <c r="Q212"/>
  <c r="R212"/>
  <c r="AB212" s="1"/>
  <c r="Q213"/>
  <c r="R213"/>
  <c r="AB213" s="1"/>
  <c r="Q214"/>
  <c r="R214"/>
  <c r="AB214"/>
  <c r="Q215"/>
  <c r="R215" s="1"/>
  <c r="Q216"/>
  <c r="R216"/>
  <c r="Q217"/>
  <c r="R217" s="1"/>
  <c r="S217" s="1"/>
  <c r="Q218"/>
  <c r="R218" s="1"/>
  <c r="Q219"/>
  <c r="R219" s="1"/>
  <c r="S219" s="1"/>
  <c r="AA219"/>
  <c r="Q220"/>
  <c r="R220" s="1"/>
  <c r="Q221"/>
  <c r="R221"/>
  <c r="Q222"/>
  <c r="R222" s="1"/>
  <c r="Q223"/>
  <c r="R223"/>
  <c r="Q224"/>
  <c r="R224" s="1"/>
  <c r="Q225"/>
  <c r="R225" s="1"/>
  <c r="S225" s="1"/>
  <c r="Q226"/>
  <c r="R226"/>
  <c r="Q227"/>
  <c r="AA227" s="1"/>
  <c r="Q228"/>
  <c r="R228"/>
  <c r="AA228"/>
  <c r="Q229"/>
  <c r="R229" s="1"/>
  <c r="AA229"/>
  <c r="Q230"/>
  <c r="R230" s="1"/>
  <c r="Q231"/>
  <c r="AA231"/>
  <c r="Q232"/>
  <c r="AA232" s="1"/>
  <c r="R232"/>
  <c r="Q233"/>
  <c r="R233" s="1"/>
  <c r="Q234"/>
  <c r="AA234" s="1"/>
  <c r="Q235"/>
  <c r="R235"/>
  <c r="AA235"/>
  <c r="Q236"/>
  <c r="AA236" s="1"/>
  <c r="R236"/>
  <c r="Q237"/>
  <c r="AA237" s="1"/>
  <c r="Q238"/>
  <c r="R238"/>
  <c r="AA238"/>
  <c r="Q239"/>
  <c r="AA239" s="1"/>
  <c r="Q240"/>
  <c r="R240" s="1"/>
  <c r="Q241"/>
  <c r="R241"/>
  <c r="AA241"/>
  <c r="Q242"/>
  <c r="R242" s="1"/>
  <c r="AA242"/>
  <c r="Q243"/>
  <c r="AA243" s="1"/>
  <c r="Q244"/>
  <c r="AA244"/>
  <c r="R244"/>
  <c r="Q245"/>
  <c r="R245" s="1"/>
  <c r="AA245"/>
  <c r="Q246"/>
  <c r="R246" s="1"/>
  <c r="Q247"/>
  <c r="AA247" s="1"/>
  <c r="Q248"/>
  <c r="AA248" s="1"/>
  <c r="R248"/>
  <c r="Q249"/>
  <c r="R249" s="1"/>
  <c r="Q250"/>
  <c r="AA250" s="1"/>
  <c r="Q251"/>
  <c r="AA251"/>
  <c r="Q252"/>
  <c r="AA252" s="1"/>
  <c r="Q253"/>
  <c r="AA253" s="1"/>
  <c r="Q254"/>
  <c r="R254"/>
  <c r="AA254"/>
  <c r="Q255"/>
  <c r="AA255"/>
  <c r="Q256"/>
  <c r="R256" s="1"/>
  <c r="AA256"/>
  <c r="Q257"/>
  <c r="AA257"/>
  <c r="Q258"/>
  <c r="R258" s="1"/>
  <c r="Q259"/>
  <c r="AA259" s="1"/>
  <c r="Q260"/>
  <c r="AA260"/>
  <c r="R260"/>
  <c r="Q81" i="9"/>
  <c r="R81" s="1"/>
  <c r="AB81" s="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Q95"/>
  <c r="Q96"/>
  <c r="Q97"/>
  <c r="Q98"/>
  <c r="AA98" s="1"/>
  <c r="Q99"/>
  <c r="R99"/>
  <c r="S99" s="1"/>
  <c r="T99" s="1"/>
  <c r="AD99" s="1"/>
  <c r="AA99"/>
  <c r="Q100"/>
  <c r="R100" s="1"/>
  <c r="Q101"/>
  <c r="AA101" s="1"/>
  <c r="R101"/>
  <c r="Q102"/>
  <c r="AA102"/>
  <c r="Q103"/>
  <c r="AA103" s="1"/>
  <c r="Q104"/>
  <c r="AA104" s="1"/>
  <c r="R104"/>
  <c r="Q105"/>
  <c r="AA105"/>
  <c r="R105"/>
  <c r="Q106"/>
  <c r="AA106" s="1"/>
  <c r="Q107"/>
  <c r="AA107" s="1"/>
  <c r="Q108"/>
  <c r="R108"/>
  <c r="AA108"/>
  <c r="Q109"/>
  <c r="AA109" s="1"/>
  <c r="R109"/>
  <c r="Q110"/>
  <c r="R110" s="1"/>
  <c r="Q111"/>
  <c r="AA111" s="1"/>
  <c r="Q112"/>
  <c r="AA112"/>
  <c r="Q113"/>
  <c r="AA113" s="1"/>
  <c r="Q114"/>
  <c r="AA114" s="1"/>
  <c r="R114"/>
  <c r="Q115"/>
  <c r="R115"/>
  <c r="AA115"/>
  <c r="Q116"/>
  <c r="R116" s="1"/>
  <c r="AA116"/>
  <c r="Q117"/>
  <c r="R117" s="1"/>
  <c r="AB117" s="1"/>
  <c r="AA117"/>
  <c r="Q118"/>
  <c r="R118" s="1"/>
  <c r="Q119"/>
  <c r="R119"/>
  <c r="S119" s="1"/>
  <c r="AA119"/>
  <c r="Q120"/>
  <c r="R120" s="1"/>
  <c r="Q121"/>
  <c r="R121" s="1"/>
  <c r="AA121"/>
  <c r="Q122"/>
  <c r="AA122" s="1"/>
  <c r="Q123"/>
  <c r="AA123" s="1"/>
  <c r="Q124"/>
  <c r="R124"/>
  <c r="S124" s="1"/>
  <c r="AC124" s="1"/>
  <c r="AA124"/>
  <c r="Q125"/>
  <c r="R125" s="1"/>
  <c r="S125" s="1"/>
  <c r="AC125" s="1"/>
  <c r="Q126"/>
  <c r="AA126" s="1"/>
  <c r="R126"/>
  <c r="S126" s="1"/>
  <c r="Q127"/>
  <c r="AA127"/>
  <c r="Q128"/>
  <c r="AA128" s="1"/>
  <c r="Q129"/>
  <c r="AA129" s="1"/>
  <c r="Q130"/>
  <c r="R130" s="1"/>
  <c r="S130" s="1"/>
  <c r="AA130"/>
  <c r="Q131"/>
  <c r="AA131" s="1"/>
  <c r="Q132"/>
  <c r="AA132" s="1"/>
  <c r="Q133"/>
  <c r="AA133" s="1"/>
  <c r="Q134"/>
  <c r="R134" s="1"/>
  <c r="S134" s="1"/>
  <c r="Q135"/>
  <c r="AA135" s="1"/>
  <c r="Q136"/>
  <c r="AA136" s="1"/>
  <c r="Q137"/>
  <c r="AA137" s="1"/>
  <c r="Q138"/>
  <c r="AA138" s="1"/>
  <c r="R138"/>
  <c r="S138" s="1"/>
  <c r="AC138" s="1"/>
  <c r="Q139"/>
  <c r="AA139"/>
  <c r="Q140"/>
  <c r="AA140" s="1"/>
  <c r="Q141"/>
  <c r="AA141"/>
  <c r="Q142"/>
  <c r="AA142" s="1"/>
  <c r="Q143"/>
  <c r="AA143" s="1"/>
  <c r="Q144"/>
  <c r="AA144"/>
  <c r="Q145"/>
  <c r="AA145" s="1"/>
  <c r="Q146"/>
  <c r="AA146"/>
  <c r="Q147"/>
  <c r="AA147" s="1"/>
  <c r="Q148"/>
  <c r="Q149"/>
  <c r="AA149" s="1"/>
  <c r="R149"/>
  <c r="Q150"/>
  <c r="R150"/>
  <c r="S150" s="1"/>
  <c r="T150" s="1"/>
  <c r="AA150"/>
  <c r="Q151"/>
  <c r="R151" s="1"/>
  <c r="S151" s="1"/>
  <c r="Q152"/>
  <c r="AA152" s="1"/>
  <c r="Q153"/>
  <c r="R153"/>
  <c r="AA153"/>
  <c r="Q154"/>
  <c r="R154" s="1"/>
  <c r="AA154"/>
  <c r="Q155"/>
  <c r="R155" s="1"/>
  <c r="AB155" s="1"/>
  <c r="Q156"/>
  <c r="R156"/>
  <c r="Q157"/>
  <c r="AA157" s="1"/>
  <c r="Q158"/>
  <c r="AA158"/>
  <c r="R158"/>
  <c r="Q159"/>
  <c r="R159" s="1"/>
  <c r="S159" s="1"/>
  <c r="AA159"/>
  <c r="Q160"/>
  <c r="R160" s="1"/>
  <c r="Q161"/>
  <c r="AA161" s="1"/>
  <c r="Q162"/>
  <c r="R162"/>
  <c r="S162" s="1"/>
  <c r="T162" s="1"/>
  <c r="AA162"/>
  <c r="Q163"/>
  <c r="R163" s="1"/>
  <c r="AB163" s="1"/>
  <c r="Q164"/>
  <c r="R164"/>
  <c r="Q165"/>
  <c r="R165" s="1"/>
  <c r="Q166"/>
  <c r="R166" s="1"/>
  <c r="S166" s="1"/>
  <c r="AA166"/>
  <c r="Q167"/>
  <c r="AA167" s="1"/>
  <c r="Q168"/>
  <c r="R168"/>
  <c r="Q169"/>
  <c r="R169" s="1"/>
  <c r="AA169"/>
  <c r="Q170"/>
  <c r="R170" s="1"/>
  <c r="S170" s="1"/>
  <c r="Q171"/>
  <c r="AA171" s="1"/>
  <c r="Q172"/>
  <c r="R172"/>
  <c r="S172"/>
  <c r="AA172"/>
  <c r="Q173"/>
  <c r="AA173"/>
  <c r="Q174"/>
  <c r="R174" s="1"/>
  <c r="S174" s="1"/>
  <c r="AA174"/>
  <c r="Q175"/>
  <c r="AA175" s="1"/>
  <c r="Q176"/>
  <c r="R176"/>
  <c r="S176" s="1"/>
  <c r="AA176"/>
  <c r="Q177"/>
  <c r="AA177"/>
  <c r="Q178"/>
  <c r="R178" s="1"/>
  <c r="S178" s="1"/>
  <c r="AA178"/>
  <c r="Q179"/>
  <c r="AA179" s="1"/>
  <c r="Q180"/>
  <c r="R180"/>
  <c r="S180" s="1"/>
  <c r="AA180"/>
  <c r="Q181"/>
  <c r="AA181"/>
  <c r="Q182"/>
  <c r="R182" s="1"/>
  <c r="S182" s="1"/>
  <c r="AA182"/>
  <c r="Q183"/>
  <c r="AA183" s="1"/>
  <c r="Q184"/>
  <c r="AA184" s="1"/>
  <c r="R184"/>
  <c r="S184" s="1"/>
  <c r="Q185"/>
  <c r="AA185"/>
  <c r="Q186"/>
  <c r="R186" s="1"/>
  <c r="S186" s="1"/>
  <c r="AA186"/>
  <c r="Q187"/>
  <c r="AA187" s="1"/>
  <c r="Q188"/>
  <c r="R188"/>
  <c r="AA188"/>
  <c r="Q189"/>
  <c r="R189" s="1"/>
  <c r="AA189"/>
  <c r="Q190"/>
  <c r="R190" s="1"/>
  <c r="Q191"/>
  <c r="AA191" s="1"/>
  <c r="Q192"/>
  <c r="R192" s="1"/>
  <c r="AA192"/>
  <c r="Q193"/>
  <c r="R193" s="1"/>
  <c r="Q194"/>
  <c r="AA194" s="1"/>
  <c r="Q195"/>
  <c r="R195"/>
  <c r="AA195"/>
  <c r="Q196"/>
  <c r="R196"/>
  <c r="AA196"/>
  <c r="Q197"/>
  <c r="AA197" s="1"/>
  <c r="Q198"/>
  <c r="AA198"/>
  <c r="R198"/>
  <c r="Q199"/>
  <c r="AA199" s="1"/>
  <c r="Q200"/>
  <c r="R200" s="1"/>
  <c r="AA200"/>
  <c r="Q201"/>
  <c r="R201"/>
  <c r="AA201"/>
  <c r="Q202"/>
  <c r="R202" s="1"/>
  <c r="AB202" s="1"/>
  <c r="AA202"/>
  <c r="Q203"/>
  <c r="R203" s="1"/>
  <c r="Q204"/>
  <c r="R204"/>
  <c r="AB204" s="1"/>
  <c r="Q205"/>
  <c r="R205"/>
  <c r="AB205" s="1"/>
  <c r="Q206"/>
  <c r="AA206" s="1"/>
  <c r="R206"/>
  <c r="Q207"/>
  <c r="R207" s="1"/>
  <c r="S207" s="1"/>
  <c r="Q208"/>
  <c r="R208"/>
  <c r="Q209"/>
  <c r="R209" s="1"/>
  <c r="AB209" s="1"/>
  <c r="Q210"/>
  <c r="R210" s="1"/>
  <c r="S210" s="1"/>
  <c r="Q211"/>
  <c r="R211" s="1"/>
  <c r="Q212"/>
  <c r="AA212"/>
  <c r="Q213"/>
  <c r="R213" s="1"/>
  <c r="Q214"/>
  <c r="R214" s="1"/>
  <c r="Q215"/>
  <c r="R215" s="1"/>
  <c r="S215" s="1"/>
  <c r="Q216"/>
  <c r="R216" s="1"/>
  <c r="Q217"/>
  <c r="R217" s="1"/>
  <c r="AB217" s="1"/>
  <c r="AA217"/>
  <c r="Q218"/>
  <c r="AA218" s="1"/>
  <c r="Q219"/>
  <c r="R219" s="1"/>
  <c r="S219" s="1"/>
  <c r="Q220"/>
  <c r="R220" s="1"/>
  <c r="Q221"/>
  <c r="R221" s="1"/>
  <c r="AB221" s="1"/>
  <c r="AA221"/>
  <c r="Q222"/>
  <c r="AA222" s="1"/>
  <c r="Q223"/>
  <c r="R223" s="1"/>
  <c r="S223" s="1"/>
  <c r="Q224"/>
  <c r="R224" s="1"/>
  <c r="Q225"/>
  <c r="AA225" s="1"/>
  <c r="R225"/>
  <c r="Q226"/>
  <c r="R226" s="1"/>
  <c r="Q227"/>
  <c r="R227" s="1"/>
  <c r="AA227"/>
  <c r="Q228"/>
  <c r="R228"/>
  <c r="AA228"/>
  <c r="Q229"/>
  <c r="R229"/>
  <c r="AA229"/>
  <c r="Q230"/>
  <c r="AA230" s="1"/>
  <c r="Q231"/>
  <c r="R231"/>
  <c r="AA231"/>
  <c r="Q232"/>
  <c r="AA232" s="1"/>
  <c r="Q233"/>
  <c r="AA233" s="1"/>
  <c r="Q234"/>
  <c r="R234"/>
  <c r="AA234"/>
  <c r="Q235"/>
  <c r="AA235" s="1"/>
  <c r="R235"/>
  <c r="Q236"/>
  <c r="AA236" s="1"/>
  <c r="Q237"/>
  <c r="R237"/>
  <c r="AA237"/>
  <c r="Q238"/>
  <c r="R238" s="1"/>
  <c r="AA238"/>
  <c r="Q239"/>
  <c r="R239" s="1"/>
  <c r="Q240"/>
  <c r="AA240" s="1"/>
  <c r="Q241"/>
  <c r="AA241"/>
  <c r="R241"/>
  <c r="Q242"/>
  <c r="R242" s="1"/>
  <c r="AA242"/>
  <c r="Q243"/>
  <c r="AA243" s="1"/>
  <c r="Q244"/>
  <c r="AA244" s="1"/>
  <c r="Q245"/>
  <c r="R245" s="1"/>
  <c r="AA245"/>
  <c r="Q246"/>
  <c r="R246" s="1"/>
  <c r="Q247"/>
  <c r="R247" s="1"/>
  <c r="AA247"/>
  <c r="Q248"/>
  <c r="AA248"/>
  <c r="Q249"/>
  <c r="AA249" s="1"/>
  <c r="Q250"/>
  <c r="AA250" s="1"/>
  <c r="R250"/>
  <c r="Q251"/>
  <c r="R251"/>
  <c r="AA251"/>
  <c r="Q252"/>
  <c r="R252"/>
  <c r="AA252"/>
  <c r="Q253"/>
  <c r="AA253" s="1"/>
  <c r="Q254"/>
  <c r="AA254" s="1"/>
  <c r="Q255"/>
  <c r="AA255"/>
  <c r="R255"/>
  <c r="Q256"/>
  <c r="AA256" s="1"/>
  <c r="Q257"/>
  <c r="R257" s="1"/>
  <c r="Q258"/>
  <c r="R258"/>
  <c r="AA258"/>
  <c r="Q259"/>
  <c r="R259" s="1"/>
  <c r="AA259"/>
  <c r="Q260"/>
  <c r="AA260" s="1"/>
  <c r="Q81" i="1"/>
  <c r="AA8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AA94" s="1"/>
  <c r="Q95"/>
  <c r="Q96"/>
  <c r="Q97"/>
  <c r="Q98"/>
  <c r="R98"/>
  <c r="AB98"/>
  <c r="Q99"/>
  <c r="R99" s="1"/>
  <c r="AB99" s="1"/>
  <c r="Q100"/>
  <c r="R100"/>
  <c r="AB100" s="1"/>
  <c r="Q101"/>
  <c r="R101"/>
  <c r="AB101"/>
  <c r="Q102"/>
  <c r="R102" s="1"/>
  <c r="AB102" s="1"/>
  <c r="Q103"/>
  <c r="R103" s="1"/>
  <c r="AB103" s="1"/>
  <c r="Q104"/>
  <c r="R104" s="1"/>
  <c r="AB104" s="1"/>
  <c r="Q105"/>
  <c r="R105"/>
  <c r="AB105" s="1"/>
  <c r="Q106"/>
  <c r="R106" s="1"/>
  <c r="AB106" s="1"/>
  <c r="AA106"/>
  <c r="Q107"/>
  <c r="R107" s="1"/>
  <c r="AB107" s="1"/>
  <c r="AA107"/>
  <c r="Q108"/>
  <c r="R108" s="1"/>
  <c r="AB108" s="1"/>
  <c r="AA108"/>
  <c r="Q109"/>
  <c r="R109" s="1"/>
  <c r="AB109" s="1"/>
  <c r="Q110"/>
  <c r="R110" s="1"/>
  <c r="AB110" s="1"/>
  <c r="Q111"/>
  <c r="R111" s="1"/>
  <c r="AB111" s="1"/>
  <c r="Q112"/>
  <c r="R112"/>
  <c r="AB112" s="1"/>
  <c r="Q113"/>
  <c r="R113" s="1"/>
  <c r="AB113" s="1"/>
  <c r="Q114"/>
  <c r="R114" s="1"/>
  <c r="AB114" s="1"/>
  <c r="Q115"/>
  <c r="R115" s="1"/>
  <c r="AB115" s="1"/>
  <c r="Q116"/>
  <c r="R116"/>
  <c r="AB116" s="1"/>
  <c r="Q117"/>
  <c r="R117"/>
  <c r="AB117"/>
  <c r="Q118"/>
  <c r="AA118" s="1"/>
  <c r="Q119"/>
  <c r="R119"/>
  <c r="AB119" s="1"/>
  <c r="Q120"/>
  <c r="R120" s="1"/>
  <c r="AB120" s="1"/>
  <c r="AA120"/>
  <c r="Q121"/>
  <c r="R121" s="1"/>
  <c r="AB121" s="1"/>
  <c r="Q122"/>
  <c r="R122" s="1"/>
  <c r="AB122" s="1"/>
  <c r="Q123"/>
  <c r="R123" s="1"/>
  <c r="AB123" s="1"/>
  <c r="Q124"/>
  <c r="AA124"/>
  <c r="Q125"/>
  <c r="AA125" s="1"/>
  <c r="Q126"/>
  <c r="AA126"/>
  <c r="Q127"/>
  <c r="AA127" s="1"/>
  <c r="Q128"/>
  <c r="AA128"/>
  <c r="Q129"/>
  <c r="AA129" s="1"/>
  <c r="Q130"/>
  <c r="AA130"/>
  <c r="Q131"/>
  <c r="AA131" s="1"/>
  <c r="Q132"/>
  <c r="Q133"/>
  <c r="Q134"/>
  <c r="AA134" s="1"/>
  <c r="Q135"/>
  <c r="R135"/>
  <c r="AB135" s="1"/>
  <c r="Q136"/>
  <c r="R136"/>
  <c r="AA136"/>
  <c r="Q137"/>
  <c r="R137" s="1"/>
  <c r="AB137" s="1"/>
  <c r="Q138"/>
  <c r="AA138" s="1"/>
  <c r="R138"/>
  <c r="Q139"/>
  <c r="R139"/>
  <c r="AB139"/>
  <c r="Q140"/>
  <c r="R140" s="1"/>
  <c r="AA140"/>
  <c r="Q141"/>
  <c r="R141" s="1"/>
  <c r="AB141" s="1"/>
  <c r="Q142"/>
  <c r="AA142" s="1"/>
  <c r="Q143"/>
  <c r="R143"/>
  <c r="AB143" s="1"/>
  <c r="Q144"/>
  <c r="R144" s="1"/>
  <c r="AA144"/>
  <c r="Q145"/>
  <c r="R145" s="1"/>
  <c r="AB145" s="1"/>
  <c r="Q146"/>
  <c r="AA146" s="1"/>
  <c r="R146"/>
  <c r="Q147"/>
  <c r="R147"/>
  <c r="S147" s="1"/>
  <c r="AA147"/>
  <c r="Q148"/>
  <c r="R148"/>
  <c r="AA148"/>
  <c r="Q149"/>
  <c r="AA149" s="1"/>
  <c r="Q150"/>
  <c r="R150" s="1"/>
  <c r="AA150"/>
  <c r="Q151"/>
  <c r="R151"/>
  <c r="AA151"/>
  <c r="Q152"/>
  <c r="R152"/>
  <c r="AA152"/>
  <c r="Q153"/>
  <c r="AA153" s="1"/>
  <c r="Q154"/>
  <c r="AA154"/>
  <c r="R154"/>
  <c r="Q155"/>
  <c r="R155" s="1"/>
  <c r="AA155"/>
  <c r="Q156"/>
  <c r="R156" s="1"/>
  <c r="Q157"/>
  <c r="AA157" s="1"/>
  <c r="Q158"/>
  <c r="AA158"/>
  <c r="R158"/>
  <c r="Q159"/>
  <c r="R159" s="1"/>
  <c r="AA159"/>
  <c r="Q160"/>
  <c r="R160" s="1"/>
  <c r="Q161"/>
  <c r="AA161" s="1"/>
  <c r="Q162"/>
  <c r="AA162"/>
  <c r="R162"/>
  <c r="Q163"/>
  <c r="R163" s="1"/>
  <c r="AA163"/>
  <c r="Q164"/>
  <c r="R164" s="1"/>
  <c r="Q165"/>
  <c r="AA165" s="1"/>
  <c r="Q166"/>
  <c r="AA166"/>
  <c r="R166"/>
  <c r="Q167"/>
  <c r="R167"/>
  <c r="AA167"/>
  <c r="Q168"/>
  <c r="R168" s="1"/>
  <c r="Q169"/>
  <c r="AA169" s="1"/>
  <c r="Q170"/>
  <c r="R170"/>
  <c r="AA170"/>
  <c r="Q171"/>
  <c r="R171" s="1"/>
  <c r="AA171"/>
  <c r="Q172"/>
  <c r="R172" s="1"/>
  <c r="Q173"/>
  <c r="AA173"/>
  <c r="Q174"/>
  <c r="AA174" s="1"/>
  <c r="R174"/>
  <c r="Q175"/>
  <c r="AA175" s="1"/>
  <c r="Q176"/>
  <c r="R176"/>
  <c r="AA176"/>
  <c r="Q177"/>
  <c r="AA177" s="1"/>
  <c r="Q178"/>
  <c r="R178" s="1"/>
  <c r="S178" s="1"/>
  <c r="T178" s="1"/>
  <c r="AD178" s="1"/>
  <c r="AA178"/>
  <c r="Q179"/>
  <c r="R179" s="1"/>
  <c r="AA179"/>
  <c r="Q180"/>
  <c r="R180" s="1"/>
  <c r="S180" s="1"/>
  <c r="T180" s="1"/>
  <c r="AD180" s="1"/>
  <c r="Q181"/>
  <c r="R181"/>
  <c r="AA181"/>
  <c r="Q182"/>
  <c r="R182" s="1"/>
  <c r="AA182"/>
  <c r="Q183"/>
  <c r="R183" s="1"/>
  <c r="Q184"/>
  <c r="R184" s="1"/>
  <c r="S184" s="1"/>
  <c r="T184" s="1"/>
  <c r="AD184" s="1"/>
  <c r="AA184"/>
  <c r="Q185"/>
  <c r="R185" s="1"/>
  <c r="AA185"/>
  <c r="Q186"/>
  <c r="AA186" s="1"/>
  <c r="Q187"/>
  <c r="AA187" s="1"/>
  <c r="Q188"/>
  <c r="AA188"/>
  <c r="R188"/>
  <c r="Q189"/>
  <c r="R189" s="1"/>
  <c r="AA189"/>
  <c r="Q190"/>
  <c r="AA190" s="1"/>
  <c r="Q191"/>
  <c r="AA191" s="1"/>
  <c r="Q192"/>
  <c r="R192"/>
  <c r="S192" s="1"/>
  <c r="T192" s="1"/>
  <c r="AD192" s="1"/>
  <c r="AA192"/>
  <c r="Q193"/>
  <c r="R193" s="1"/>
  <c r="Q194"/>
  <c r="AA194" s="1"/>
  <c r="Q195"/>
  <c r="R195"/>
  <c r="AA195"/>
  <c r="Q196"/>
  <c r="R196" s="1"/>
  <c r="AA196"/>
  <c r="Q197"/>
  <c r="R197" s="1"/>
  <c r="Q198"/>
  <c r="R198"/>
  <c r="S198" s="1"/>
  <c r="T198" s="1"/>
  <c r="AD198" s="1"/>
  <c r="AA198"/>
  <c r="Q199"/>
  <c r="AA199" s="1"/>
  <c r="Q200"/>
  <c r="AA200" s="1"/>
  <c r="Q201"/>
  <c r="R201"/>
  <c r="AA201"/>
  <c r="Q202"/>
  <c r="R202" s="1"/>
  <c r="AB202" s="1"/>
  <c r="Q203"/>
  <c r="R203" s="1"/>
  <c r="AB203" s="1"/>
  <c r="Q204"/>
  <c r="R204" s="1"/>
  <c r="AB204" s="1"/>
  <c r="Q205"/>
  <c r="R205"/>
  <c r="AB205" s="1"/>
  <c r="Q206"/>
  <c r="R206" s="1"/>
  <c r="AB206" s="1"/>
  <c r="Q207"/>
  <c r="AA207" s="1"/>
  <c r="Q208"/>
  <c r="AA208"/>
  <c r="Q209"/>
  <c r="R209" s="1"/>
  <c r="AB209" s="1"/>
  <c r="Q210"/>
  <c r="AA210" s="1"/>
  <c r="R210"/>
  <c r="AB210" s="1"/>
  <c r="Q211"/>
  <c r="R211" s="1"/>
  <c r="AB211" s="1"/>
  <c r="Q212"/>
  <c r="R212" s="1"/>
  <c r="AB212" s="1"/>
  <c r="Q213"/>
  <c r="R213" s="1"/>
  <c r="AB213" s="1"/>
  <c r="Q214"/>
  <c r="R214"/>
  <c r="Q215"/>
  <c r="R215" s="1"/>
  <c r="AB215" s="1"/>
  <c r="Q216"/>
  <c r="R216" s="1"/>
  <c r="Q217"/>
  <c r="R217" s="1"/>
  <c r="AB217" s="1"/>
  <c r="AA217"/>
  <c r="Q218"/>
  <c r="R218" s="1"/>
  <c r="Q219"/>
  <c r="R219"/>
  <c r="AB219" s="1"/>
  <c r="Q220"/>
  <c r="R220"/>
  <c r="AA220"/>
  <c r="Q221"/>
  <c r="R221"/>
  <c r="AB221"/>
  <c r="Q222"/>
  <c r="R222" s="1"/>
  <c r="Q223"/>
  <c r="R223" s="1"/>
  <c r="AB223" s="1"/>
  <c r="Q224"/>
  <c r="R224" s="1"/>
  <c r="Q225"/>
  <c r="R225"/>
  <c r="AB225" s="1"/>
  <c r="Q226"/>
  <c r="R226"/>
  <c r="Q227"/>
  <c r="AA227" s="1"/>
  <c r="Q228"/>
  <c r="AA228"/>
  <c r="Q229"/>
  <c r="AA229" s="1"/>
  <c r="Q230"/>
  <c r="AA230"/>
  <c r="Q231"/>
  <c r="Q232"/>
  <c r="Q233"/>
  <c r="Q234"/>
  <c r="Q235"/>
  <c r="Q236"/>
  <c r="Q237"/>
  <c r="Q238"/>
  <c r="Q239"/>
  <c r="Q240"/>
  <c r="Q241"/>
  <c r="Q242"/>
  <c r="Q243"/>
  <c r="AA243" s="1"/>
  <c r="Q244"/>
  <c r="R244" s="1"/>
  <c r="S244" s="1"/>
  <c r="Q245"/>
  <c r="AA245" s="1"/>
  <c r="Q246"/>
  <c r="AA246"/>
  <c r="Q247"/>
  <c r="AA247" s="1"/>
  <c r="Q248"/>
  <c r="AA248"/>
  <c r="Q249"/>
  <c r="AA249" s="1"/>
  <c r="Q250"/>
  <c r="AA250"/>
  <c r="Q251"/>
  <c r="AA251" s="1"/>
  <c r="Q252"/>
  <c r="AA252"/>
  <c r="Q253"/>
  <c r="AA253" s="1"/>
  <c r="Q254"/>
  <c r="AA254"/>
  <c r="Q255"/>
  <c r="AA255" s="1"/>
  <c r="Q256"/>
  <c r="AA256"/>
  <c r="Q257"/>
  <c r="AA257" s="1"/>
  <c r="Q258"/>
  <c r="AA258"/>
  <c r="Q259"/>
  <c r="AA259" s="1"/>
  <c r="Q260"/>
  <c r="AA260"/>
  <c r="Q81" i="21"/>
  <c r="AA81" s="1"/>
  <c r="Q82"/>
  <c r="AA82"/>
  <c r="Q83"/>
  <c r="R83" s="1"/>
  <c r="Q84"/>
  <c r="R84"/>
  <c r="S84" s="1"/>
  <c r="AC84" s="1"/>
  <c r="AA84"/>
  <c r="Q85"/>
  <c r="R85" s="1"/>
  <c r="AB85" s="1"/>
  <c r="Q86"/>
  <c r="AA86" s="1"/>
  <c r="Q87"/>
  <c r="R87" s="1"/>
  <c r="AA87"/>
  <c r="Q88"/>
  <c r="R88" s="1"/>
  <c r="Q89"/>
  <c r="R89"/>
  <c r="AB89" s="1"/>
  <c r="Q90"/>
  <c r="AA90" s="1"/>
  <c r="Q91"/>
  <c r="R91" s="1"/>
  <c r="Q92"/>
  <c r="R92" s="1"/>
  <c r="Q93"/>
  <c r="R93" s="1"/>
  <c r="AB93" s="1"/>
  <c r="Q94"/>
  <c r="AA94" s="1"/>
  <c r="Q95"/>
  <c r="R95" s="1"/>
  <c r="AA95"/>
  <c r="Q96"/>
  <c r="R96" s="1"/>
  <c r="Q97"/>
  <c r="R97"/>
  <c r="AB97" s="1"/>
  <c r="Q98"/>
  <c r="AA98" s="1"/>
  <c r="Q99"/>
  <c r="R99" s="1"/>
  <c r="Q100"/>
  <c r="R100" s="1"/>
  <c r="S100" s="1"/>
  <c r="AC100" s="1"/>
  <c r="AA100"/>
  <c r="Q101"/>
  <c r="AA101" s="1"/>
  <c r="R101"/>
  <c r="AB101" s="1"/>
  <c r="Q102"/>
  <c r="AA102"/>
  <c r="Q103"/>
  <c r="R103" s="1"/>
  <c r="Q104"/>
  <c r="R104"/>
  <c r="Q105"/>
  <c r="AA105" s="1"/>
  <c r="R105"/>
  <c r="AB105" s="1"/>
  <c r="Q106"/>
  <c r="AA106" s="1"/>
  <c r="Q107"/>
  <c r="R107" s="1"/>
  <c r="Q108"/>
  <c r="R108" s="1"/>
  <c r="S108" s="1"/>
  <c r="AC108" s="1"/>
  <c r="AA108"/>
  <c r="Q109"/>
  <c r="AA109" s="1"/>
  <c r="R109"/>
  <c r="AB109" s="1"/>
  <c r="Q110"/>
  <c r="AA110"/>
  <c r="Q81" i="22"/>
  <c r="AA81" s="1"/>
  <c r="Q82"/>
  <c r="AA82"/>
  <c r="Q83"/>
  <c r="R83" s="1"/>
  <c r="AA83"/>
  <c r="Q84"/>
  <c r="R84"/>
  <c r="Q85"/>
  <c r="AA85" s="1"/>
  <c r="Q86"/>
  <c r="AA86" s="1"/>
  <c r="Q87"/>
  <c r="AA87"/>
  <c r="R87"/>
  <c r="Q88"/>
  <c r="R88"/>
  <c r="Q89"/>
  <c r="R89" s="1"/>
  <c r="AB89" s="1"/>
  <c r="AA89"/>
  <c r="Q90"/>
  <c r="AA90"/>
  <c r="Q91"/>
  <c r="R91" s="1"/>
  <c r="AA91"/>
  <c r="Q92"/>
  <c r="R92" s="1"/>
  <c r="Q93"/>
  <c r="AA93"/>
  <c r="R93"/>
  <c r="AB93" s="1"/>
  <c r="Q94"/>
  <c r="AA94"/>
  <c r="Q95"/>
  <c r="R95" s="1"/>
  <c r="Q96"/>
  <c r="R96" s="1"/>
  <c r="Q97"/>
  <c r="R97" s="1"/>
  <c r="AB97" s="1"/>
  <c r="Q98"/>
  <c r="AA98" s="1"/>
  <c r="Q99"/>
  <c r="R99"/>
  <c r="Q100"/>
  <c r="R100" s="1"/>
  <c r="Q101"/>
  <c r="AA101"/>
  <c r="R101"/>
  <c r="AB101" s="1"/>
  <c r="Q102"/>
  <c r="AA102"/>
  <c r="Q103"/>
  <c r="R103" s="1"/>
  <c r="Q104"/>
  <c r="R104"/>
  <c r="Q105"/>
  <c r="AA105" s="1"/>
  <c r="R105"/>
  <c r="AB105" s="1"/>
  <c r="Q106"/>
  <c r="AA106" s="1"/>
  <c r="Q107"/>
  <c r="R107" s="1"/>
  <c r="Q108"/>
  <c r="R108" s="1"/>
  <c r="AB108" s="1"/>
  <c r="Q109"/>
  <c r="AA109" s="1"/>
  <c r="Q110"/>
  <c r="AA110"/>
  <c r="R81" i="20"/>
  <c r="AB81" s="1"/>
  <c r="R82"/>
  <c r="AB82"/>
  <c r="R83"/>
  <c r="AB83" s="1"/>
  <c r="R84"/>
  <c r="S84"/>
  <c r="AC84" s="1"/>
  <c r="AB84"/>
  <c r="R85"/>
  <c r="AB85"/>
  <c r="R86"/>
  <c r="AB86" s="1"/>
  <c r="R87"/>
  <c r="AB87"/>
  <c r="S87"/>
  <c r="R88"/>
  <c r="AB88"/>
  <c r="R89"/>
  <c r="AB89" s="1"/>
  <c r="R90"/>
  <c r="AB90"/>
  <c r="R91"/>
  <c r="AB91" s="1"/>
  <c r="R92"/>
  <c r="S92"/>
  <c r="AC92" s="1"/>
  <c r="AB92"/>
  <c r="R93"/>
  <c r="AB93"/>
  <c r="R94"/>
  <c r="AB94" s="1"/>
  <c r="R95"/>
  <c r="AB95"/>
  <c r="S95"/>
  <c r="R96"/>
  <c r="S96"/>
  <c r="AC96"/>
  <c r="R97"/>
  <c r="AB97" s="1"/>
  <c r="R98"/>
  <c r="AB98"/>
  <c r="R99"/>
  <c r="S99" s="1"/>
  <c r="R100"/>
  <c r="AB100" s="1"/>
  <c r="S100"/>
  <c r="AC100" s="1"/>
  <c r="R101"/>
  <c r="AB101"/>
  <c r="R102"/>
  <c r="AB102" s="1"/>
  <c r="R103"/>
  <c r="AB103" s="1"/>
  <c r="R104"/>
  <c r="S104"/>
  <c r="AC104" s="1"/>
  <c r="R105"/>
  <c r="AB105"/>
  <c r="R106"/>
  <c r="AB106" s="1"/>
  <c r="R107"/>
  <c r="S107"/>
  <c r="AB107"/>
  <c r="R108"/>
  <c r="S108" s="1"/>
  <c r="AC108" s="1"/>
  <c r="R109"/>
  <c r="AB109" s="1"/>
  <c r="R110"/>
  <c r="AB110" s="1"/>
  <c r="R81" i="19"/>
  <c r="AB81" s="1"/>
  <c r="R82"/>
  <c r="AB82" s="1"/>
  <c r="R83"/>
  <c r="S83" s="1"/>
  <c r="R84"/>
  <c r="S84"/>
  <c r="AC84" s="1"/>
  <c r="R85"/>
  <c r="AB85" s="1"/>
  <c r="R86"/>
  <c r="AB86" s="1"/>
  <c r="R87"/>
  <c r="S87" s="1"/>
  <c r="AB87"/>
  <c r="R88"/>
  <c r="S88" s="1"/>
  <c r="AC88" s="1"/>
  <c r="R89"/>
  <c r="AB89" s="1"/>
  <c r="R90"/>
  <c r="AB90" s="1"/>
  <c r="R91"/>
  <c r="AB91" s="1"/>
  <c r="R92"/>
  <c r="S92"/>
  <c r="AC92" s="1"/>
  <c r="R93"/>
  <c r="AB93" s="1"/>
  <c r="S93"/>
  <c r="AC93" s="1"/>
  <c r="R94"/>
  <c r="AB94" s="1"/>
  <c r="R95"/>
  <c r="AB95" s="1"/>
  <c r="R96"/>
  <c r="S96"/>
  <c r="AC96" s="1"/>
  <c r="R97"/>
  <c r="AB97" s="1"/>
  <c r="R98"/>
  <c r="AB98" s="1"/>
  <c r="R99"/>
  <c r="S99" s="1"/>
  <c r="AB99"/>
  <c r="R100"/>
  <c r="S100" s="1"/>
  <c r="R101"/>
  <c r="S101"/>
  <c r="AC101" s="1"/>
  <c r="R102"/>
  <c r="AB102" s="1"/>
  <c r="R103"/>
  <c r="AB103" s="1"/>
  <c r="R104"/>
  <c r="S104"/>
  <c r="R105"/>
  <c r="AB105" s="1"/>
  <c r="R106"/>
  <c r="AB106" s="1"/>
  <c r="R107"/>
  <c r="S107"/>
  <c r="AB107"/>
  <c r="R108"/>
  <c r="S108" s="1"/>
  <c r="R109"/>
  <c r="S109" s="1"/>
  <c r="AC109" s="1"/>
  <c r="R110"/>
  <c r="AB110" s="1"/>
  <c r="R81" i="18"/>
  <c r="AB81" s="1"/>
  <c r="R82"/>
  <c r="AB82" s="1"/>
  <c r="R83"/>
  <c r="S83"/>
  <c r="AB83"/>
  <c r="R84"/>
  <c r="S84" s="1"/>
  <c r="AC84" s="1"/>
  <c r="AB84"/>
  <c r="R85"/>
  <c r="AB85" s="1"/>
  <c r="R86"/>
  <c r="AB86"/>
  <c r="R87"/>
  <c r="S87" s="1"/>
  <c r="R88"/>
  <c r="S88" s="1"/>
  <c r="AC88" s="1"/>
  <c r="R89"/>
  <c r="AB89"/>
  <c r="R90"/>
  <c r="AB90" s="1"/>
  <c r="R91"/>
  <c r="S91"/>
  <c r="AB91"/>
  <c r="R92"/>
  <c r="S92"/>
  <c r="AC92"/>
  <c r="AB92"/>
  <c r="R93"/>
  <c r="AB93"/>
  <c r="R94"/>
  <c r="AB94" s="1"/>
  <c r="R95"/>
  <c r="S95" s="1"/>
  <c r="AB95"/>
  <c r="R96"/>
  <c r="S96" s="1"/>
  <c r="AC96" s="1"/>
  <c r="R97"/>
  <c r="AB97" s="1"/>
  <c r="R98"/>
  <c r="AB98" s="1"/>
  <c r="R99"/>
  <c r="S99" s="1"/>
  <c r="R100"/>
  <c r="S100"/>
  <c r="AC100" s="1"/>
  <c r="R101"/>
  <c r="AB101" s="1"/>
  <c r="R102"/>
  <c r="AB102" s="1"/>
  <c r="R103"/>
  <c r="S103" s="1"/>
  <c r="AB103"/>
  <c r="R104"/>
  <c r="S104" s="1"/>
  <c r="AC104" s="1"/>
  <c r="R105"/>
  <c r="AB105"/>
  <c r="R106"/>
  <c r="AB106" s="1"/>
  <c r="R107"/>
  <c r="S107" s="1"/>
  <c r="AB107"/>
  <c r="R108"/>
  <c r="S108"/>
  <c r="AC108" s="1"/>
  <c r="R109"/>
  <c r="AB109" s="1"/>
  <c r="R110"/>
  <c r="AB110" s="1"/>
  <c r="S81" i="17"/>
  <c r="AC81" s="1"/>
  <c r="S82"/>
  <c r="T82" s="1"/>
  <c r="S83"/>
  <c r="AC83" s="1"/>
  <c r="S84"/>
  <c r="AC84" s="1"/>
  <c r="S85"/>
  <c r="AC85"/>
  <c r="S86"/>
  <c r="T86" s="1"/>
  <c r="S87"/>
  <c r="AC87"/>
  <c r="S88"/>
  <c r="T88" s="1"/>
  <c r="S89"/>
  <c r="AC89"/>
  <c r="S90"/>
  <c r="T90" s="1"/>
  <c r="S91"/>
  <c r="AC91"/>
  <c r="S92"/>
  <c r="T92" s="1"/>
  <c r="S93"/>
  <c r="AC93"/>
  <c r="S94"/>
  <c r="T94" s="1"/>
  <c r="S95"/>
  <c r="S96"/>
  <c r="T96" s="1"/>
  <c r="AD96" s="1"/>
  <c r="S97"/>
  <c r="T97" s="1"/>
  <c r="AD97" s="1"/>
  <c r="S98"/>
  <c r="T98"/>
  <c r="AC98"/>
  <c r="S99"/>
  <c r="T99" s="1"/>
  <c r="AD99" s="1"/>
  <c r="S100"/>
  <c r="T100" s="1"/>
  <c r="AD100" s="1"/>
  <c r="S101"/>
  <c r="T101" s="1"/>
  <c r="AD101" s="1"/>
  <c r="S102"/>
  <c r="T102" s="1"/>
  <c r="AD102" s="1"/>
  <c r="S103"/>
  <c r="AC103"/>
  <c r="S104"/>
  <c r="T104" s="1"/>
  <c r="S105"/>
  <c r="AC105" s="1"/>
  <c r="S106"/>
  <c r="T106"/>
  <c r="U106" s="1"/>
  <c r="S107"/>
  <c r="T107" s="1"/>
  <c r="AD107" s="1"/>
  <c r="S108"/>
  <c r="T108" s="1"/>
  <c r="U108" s="1"/>
  <c r="S109"/>
  <c r="T109" s="1"/>
  <c r="AD109" s="1"/>
  <c r="S81" i="16"/>
  <c r="AC81"/>
  <c r="S82"/>
  <c r="T82" s="1"/>
  <c r="S83"/>
  <c r="AC83"/>
  <c r="S84"/>
  <c r="T84" s="1"/>
  <c r="S85"/>
  <c r="AC85"/>
  <c r="S86"/>
  <c r="T86" s="1"/>
  <c r="S87"/>
  <c r="AC87" s="1"/>
  <c r="S88"/>
  <c r="T88" s="1"/>
  <c r="S89"/>
  <c r="AC89" s="1"/>
  <c r="S90"/>
  <c r="T90" s="1"/>
  <c r="S91"/>
  <c r="AC91" s="1"/>
  <c r="S92"/>
  <c r="T92" s="1"/>
  <c r="S93"/>
  <c r="AC93" s="1"/>
  <c r="S94"/>
  <c r="AC94" s="1"/>
  <c r="T94"/>
  <c r="S95"/>
  <c r="S96"/>
  <c r="T96" s="1"/>
  <c r="AD96" s="1"/>
  <c r="S97"/>
  <c r="S98"/>
  <c r="T98" s="1"/>
  <c r="AD98" s="1"/>
  <c r="S99"/>
  <c r="T99" s="1"/>
  <c r="AD99" s="1"/>
  <c r="S100"/>
  <c r="AC100" s="1"/>
  <c r="S101"/>
  <c r="T101"/>
  <c r="U101" s="1"/>
  <c r="S102"/>
  <c r="AC102"/>
  <c r="T102"/>
  <c r="AD102" s="1"/>
  <c r="S103"/>
  <c r="T103" s="1"/>
  <c r="AD103" s="1"/>
  <c r="S104"/>
  <c r="T104" s="1"/>
  <c r="S105"/>
  <c r="T105" s="1"/>
  <c r="U105" s="1"/>
  <c r="V105" s="1"/>
  <c r="S106"/>
  <c r="AC106" s="1"/>
  <c r="S107"/>
  <c r="T107" s="1"/>
  <c r="U107" s="1"/>
  <c r="S108"/>
  <c r="T108" s="1"/>
  <c r="S109"/>
  <c r="T109"/>
  <c r="U109" s="1"/>
  <c r="Z201" i="23"/>
  <c r="AF201" s="1"/>
  <c r="Z188"/>
  <c r="AF188" s="1"/>
  <c r="Z183"/>
  <c r="AF183" s="1"/>
  <c r="Z180"/>
  <c r="AF180" s="1"/>
  <c r="Z171"/>
  <c r="AF171" s="1"/>
  <c r="Z114"/>
  <c r="AF114" s="1"/>
  <c r="Z109"/>
  <c r="AF109" s="1"/>
  <c r="V124"/>
  <c r="AB124" s="1"/>
  <c r="Z105"/>
  <c r="AF105" s="1"/>
  <c r="X249"/>
  <c r="AD249" s="1"/>
  <c r="Z196"/>
  <c r="AF196" s="1"/>
  <c r="Z193"/>
  <c r="AF193" s="1"/>
  <c r="Z159"/>
  <c r="AF159" s="1"/>
  <c r="Z125"/>
  <c r="AF125" s="1"/>
  <c r="Z122"/>
  <c r="AF122" s="1"/>
  <c r="V120"/>
  <c r="X118"/>
  <c r="AD118" s="1"/>
  <c r="Z113"/>
  <c r="AF113" s="1"/>
  <c r="X106"/>
  <c r="AD106" s="1"/>
  <c r="Z96"/>
  <c r="AF96" s="1"/>
  <c r="Z85"/>
  <c r="AF85" s="1"/>
  <c r="V260"/>
  <c r="AB260" s="1"/>
  <c r="Z256"/>
  <c r="AF256" s="1"/>
  <c r="Z203"/>
  <c r="AF203" s="1"/>
  <c r="V188"/>
  <c r="Z172"/>
  <c r="AF172" s="1"/>
  <c r="Z164"/>
  <c r="AF164" s="1"/>
  <c r="V158"/>
  <c r="AB158" s="1"/>
  <c r="V157"/>
  <c r="AB157" s="1"/>
  <c r="Z155"/>
  <c r="AF155" s="1"/>
  <c r="V123"/>
  <c r="AB123" s="1"/>
  <c r="X105"/>
  <c r="AD105" s="1"/>
  <c r="Z104"/>
  <c r="AF104" s="1"/>
  <c r="V97"/>
  <c r="X95"/>
  <c r="AD95" s="1"/>
  <c r="X94"/>
  <c r="AD94" s="1"/>
  <c r="Z87"/>
  <c r="AF87" s="1"/>
  <c r="Z82"/>
  <c r="AF82" s="1"/>
  <c r="V256"/>
  <c r="AB256" s="1"/>
  <c r="V172"/>
  <c r="AB172" s="1"/>
  <c r="V95"/>
  <c r="X82"/>
  <c r="AD82" s="1"/>
  <c r="Z260"/>
  <c r="AF260" s="1"/>
  <c r="X259"/>
  <c r="AD259" s="1"/>
  <c r="W254"/>
  <c r="AC254" s="1"/>
  <c r="V252"/>
  <c r="AB252" s="1"/>
  <c r="Z248"/>
  <c r="AF248" s="1"/>
  <c r="W247"/>
  <c r="AC247" s="1"/>
  <c r="U244"/>
  <c r="AA244" s="1"/>
  <c r="V207"/>
  <c r="AB207" s="1"/>
  <c r="Y202"/>
  <c r="AE202" s="1"/>
  <c r="Y200"/>
  <c r="AE200" s="1"/>
  <c r="Z191"/>
  <c r="AF191" s="1"/>
  <c r="V185"/>
  <c r="AB185" s="1"/>
  <c r="Z175"/>
  <c r="AF175" s="1"/>
  <c r="W163"/>
  <c r="AC163" s="1"/>
  <c r="Z157"/>
  <c r="AF157" s="1"/>
  <c r="V155"/>
  <c r="W129"/>
  <c r="AC129" s="1"/>
  <c r="X119"/>
  <c r="AD119" s="1"/>
  <c r="Z117"/>
  <c r="AF117" s="1"/>
  <c r="V115"/>
  <c r="AB115" s="1"/>
  <c r="V112"/>
  <c r="V109"/>
  <c r="AB109" s="1"/>
  <c r="V106"/>
  <c r="AB106" s="1"/>
  <c r="Z98"/>
  <c r="AF98" s="1"/>
  <c r="Z97"/>
  <c r="AF97" s="1"/>
  <c r="Z93"/>
  <c r="AF93" s="1"/>
  <c r="V88"/>
  <c r="AB88" s="1"/>
  <c r="X255"/>
  <c r="AD255" s="1"/>
  <c r="W252"/>
  <c r="AC252" s="1"/>
  <c r="W249"/>
  <c r="AC249" s="1"/>
  <c r="W207"/>
  <c r="AC207" s="1"/>
  <c r="V201"/>
  <c r="AB201" s="1"/>
  <c r="Z200"/>
  <c r="AF200" s="1"/>
  <c r="V196"/>
  <c r="W183"/>
  <c r="AC183" s="1"/>
  <c r="V180"/>
  <c r="AB180" s="1"/>
  <c r="W171"/>
  <c r="AC171" s="1"/>
  <c r="Z163"/>
  <c r="AF163" s="1"/>
  <c r="W159"/>
  <c r="AC159" s="1"/>
  <c r="Z129"/>
  <c r="AF129" s="1"/>
  <c r="V126"/>
  <c r="X122"/>
  <c r="AD122" s="1"/>
  <c r="X121"/>
  <c r="AD121" s="1"/>
  <c r="X111"/>
  <c r="AD111" s="1"/>
  <c r="W109"/>
  <c r="AC109" s="1"/>
  <c r="V104"/>
  <c r="AB104" s="1"/>
  <c r="X101"/>
  <c r="AD101" s="1"/>
  <c r="V96"/>
  <c r="AB96" s="1"/>
  <c r="W88"/>
  <c r="AC88" s="1"/>
  <c r="X87"/>
  <c r="AD87" s="1"/>
  <c r="X85"/>
  <c r="AD85" s="1"/>
  <c r="Z252"/>
  <c r="AF252" s="1"/>
  <c r="V250"/>
  <c r="AB250" s="1"/>
  <c r="U202"/>
  <c r="AA202" s="1"/>
  <c r="U198"/>
  <c r="W167"/>
  <c r="AC167" s="1"/>
  <c r="V151"/>
  <c r="Y107"/>
  <c r="AE107" s="1"/>
  <c r="X202"/>
  <c r="AD202" s="1"/>
  <c r="W191"/>
  <c r="AC191" s="1"/>
  <c r="W175"/>
  <c r="Z167"/>
  <c r="AF167" s="1"/>
  <c r="W157"/>
  <c r="AC157" s="1"/>
  <c r="X151"/>
  <c r="AD151" s="1"/>
  <c r="W117"/>
  <c r="AC117" s="1"/>
  <c r="X93"/>
  <c r="AD93" s="1"/>
  <c r="X127"/>
  <c r="AD127" s="1"/>
  <c r="W100"/>
  <c r="AC100" s="1"/>
  <c r="W84"/>
  <c r="AC84" s="1"/>
  <c r="V84"/>
  <c r="AB84" s="1"/>
  <c r="Z199"/>
  <c r="AF199" s="1"/>
  <c r="X197"/>
  <c r="AD197" s="1"/>
  <c r="X189"/>
  <c r="AD189" s="1"/>
  <c r="X181"/>
  <c r="AD181" s="1"/>
  <c r="X173"/>
  <c r="AD173" s="1"/>
  <c r="X165"/>
  <c r="AD165" s="1"/>
  <c r="W149"/>
  <c r="AC149" s="1"/>
  <c r="W147"/>
  <c r="AC147" s="1"/>
  <c r="W145"/>
  <c r="AC145" s="1"/>
  <c r="W143"/>
  <c r="AC143" s="1"/>
  <c r="W141"/>
  <c r="AC141" s="1"/>
  <c r="W139"/>
  <c r="AC139" s="1"/>
  <c r="W137"/>
  <c r="AC137" s="1"/>
  <c r="W135"/>
  <c r="AC135" s="1"/>
  <c r="W133"/>
  <c r="AC133" s="1"/>
  <c r="W131"/>
  <c r="AC131" s="1"/>
  <c r="W127"/>
  <c r="AC127" s="1"/>
  <c r="V100"/>
  <c r="V99"/>
  <c r="V125"/>
  <c r="Z123"/>
  <c r="AF123" s="1"/>
  <c r="X120"/>
  <c r="AD120" s="1"/>
  <c r="W119"/>
  <c r="AC119" s="1"/>
  <c r="Z118"/>
  <c r="AF118" s="1"/>
  <c r="Z115"/>
  <c r="AF115" s="1"/>
  <c r="X112"/>
  <c r="AD112" s="1"/>
  <c r="W111"/>
  <c r="AC111" s="1"/>
  <c r="V110"/>
  <c r="AB110" s="1"/>
  <c r="W101"/>
  <c r="AC101" s="1"/>
  <c r="Z101"/>
  <c r="AF101" s="1"/>
  <c r="W98"/>
  <c r="AC98" s="1"/>
  <c r="V94"/>
  <c r="AB94" s="1"/>
  <c r="Z94"/>
  <c r="W91"/>
  <c r="AC91" s="1"/>
  <c r="Z91"/>
  <c r="AF91" s="1"/>
  <c r="X91"/>
  <c r="AD91" s="1"/>
  <c r="V86"/>
  <c r="AB86" s="1"/>
  <c r="Z86"/>
  <c r="AF86" s="1"/>
  <c r="V258"/>
  <c r="AB258" s="1"/>
  <c r="W256"/>
  <c r="AC256" s="1"/>
  <c r="Z254"/>
  <c r="AF254" s="1"/>
  <c r="X253"/>
  <c r="AD253" s="1"/>
  <c r="X247"/>
  <c r="AD247" s="1"/>
  <c r="Z244"/>
  <c r="AF244" s="1"/>
  <c r="Z242"/>
  <c r="AF242" s="1"/>
  <c r="Z240"/>
  <c r="AF240" s="1"/>
  <c r="Z238"/>
  <c r="AF238" s="1"/>
  <c r="Z236"/>
  <c r="AF236" s="1"/>
  <c r="Z234"/>
  <c r="AF234" s="1"/>
  <c r="Z232"/>
  <c r="AF232" s="1"/>
  <c r="Z230"/>
  <c r="AF230" s="1"/>
  <c r="Z228"/>
  <c r="AF228" s="1"/>
  <c r="Z226"/>
  <c r="AF226" s="1"/>
  <c r="Z224"/>
  <c r="AF224" s="1"/>
  <c r="Z222"/>
  <c r="AF222" s="1"/>
  <c r="Z220"/>
  <c r="AF220" s="1"/>
  <c r="Z218"/>
  <c r="AF218" s="1"/>
  <c r="Z216"/>
  <c r="AF216" s="1"/>
  <c r="Z214"/>
  <c r="AF214" s="1"/>
  <c r="Z212"/>
  <c r="AF212" s="1"/>
  <c r="Z210"/>
  <c r="AF210" s="1"/>
  <c r="Z208"/>
  <c r="AF208" s="1"/>
  <c r="X207"/>
  <c r="AD207" s="1"/>
  <c r="V205"/>
  <c r="X204"/>
  <c r="V203"/>
  <c r="AB203" s="1"/>
  <c r="Z202"/>
  <c r="AF202" s="1"/>
  <c r="X201"/>
  <c r="AD201" s="1"/>
  <c r="U200"/>
  <c r="AA200" s="1"/>
  <c r="V199"/>
  <c r="V198"/>
  <c r="AB198" s="1"/>
  <c r="Z197"/>
  <c r="AF197" s="1"/>
  <c r="V195"/>
  <c r="AB195" s="1"/>
  <c r="W193"/>
  <c r="AC193" s="1"/>
  <c r="V192"/>
  <c r="X191"/>
  <c r="AD191" s="1"/>
  <c r="Z190"/>
  <c r="AF190" s="1"/>
  <c r="Z189"/>
  <c r="AF189" s="1"/>
  <c r="V187"/>
  <c r="AB187" s="1"/>
  <c r="W185"/>
  <c r="AC185" s="1"/>
  <c r="V184"/>
  <c r="AB184" s="1"/>
  <c r="X183"/>
  <c r="AD183" s="1"/>
  <c r="Z182"/>
  <c r="AF182" s="1"/>
  <c r="Z181"/>
  <c r="AF181" s="1"/>
  <c r="V179"/>
  <c r="AB179" s="1"/>
  <c r="W177"/>
  <c r="AC177" s="1"/>
  <c r="V176"/>
  <c r="AB176" s="1"/>
  <c r="X175"/>
  <c r="AD175" s="1"/>
  <c r="Z174"/>
  <c r="AF174" s="1"/>
  <c r="Z173"/>
  <c r="AF173" s="1"/>
  <c r="V171"/>
  <c r="AB171" s="1"/>
  <c r="W169"/>
  <c r="AC169" s="1"/>
  <c r="V168"/>
  <c r="AB168" s="1"/>
  <c r="X167"/>
  <c r="AD167" s="1"/>
  <c r="Z166"/>
  <c r="AF166" s="1"/>
  <c r="Z165"/>
  <c r="AF165" s="1"/>
  <c r="V163"/>
  <c r="AB163" s="1"/>
  <c r="W161"/>
  <c r="AC161" s="1"/>
  <c r="V160"/>
  <c r="AB160" s="1"/>
  <c r="X159"/>
  <c r="Z158"/>
  <c r="AF158" s="1"/>
  <c r="X157"/>
  <c r="AD157" s="1"/>
  <c r="X155"/>
  <c r="AD155" s="1"/>
  <c r="V153"/>
  <c r="AB153" s="1"/>
  <c r="X152"/>
  <c r="AD152" s="1"/>
  <c r="W151"/>
  <c r="AC151" s="1"/>
  <c r="X149"/>
  <c r="AD149" s="1"/>
  <c r="X147"/>
  <c r="AD147" s="1"/>
  <c r="X145"/>
  <c r="AD145" s="1"/>
  <c r="X143"/>
  <c r="AD143" s="1"/>
  <c r="X141"/>
  <c r="AD141" s="1"/>
  <c r="X139"/>
  <c r="AD139" s="1"/>
  <c r="X137"/>
  <c r="AD137" s="1"/>
  <c r="X135"/>
  <c r="AD135" s="1"/>
  <c r="X133"/>
  <c r="AD133" s="1"/>
  <c r="X131"/>
  <c r="AD131" s="1"/>
  <c r="V129"/>
  <c r="V128"/>
  <c r="AB128" s="1"/>
  <c r="Z127"/>
  <c r="AF127" s="1"/>
  <c r="W125"/>
  <c r="AC125" s="1"/>
  <c r="X124"/>
  <c r="AD124" s="1"/>
  <c r="W123"/>
  <c r="AC123" s="1"/>
  <c r="V119"/>
  <c r="AB119" s="1"/>
  <c r="Z116"/>
  <c r="AF116" s="1"/>
  <c r="W115"/>
  <c r="AC115" s="1"/>
  <c r="V111"/>
  <c r="AB111" s="1"/>
  <c r="V105"/>
  <c r="AB105" s="1"/>
  <c r="V101"/>
  <c r="X100"/>
  <c r="AD100" s="1"/>
  <c r="X99"/>
  <c r="AD99" s="1"/>
  <c r="X98"/>
  <c r="AD98" s="1"/>
  <c r="Z95"/>
  <c r="AF95" s="1"/>
  <c r="W94"/>
  <c r="AC94" s="1"/>
  <c r="X92"/>
  <c r="AD92" s="1"/>
  <c r="V89"/>
  <c r="V121"/>
  <c r="AB121" s="1"/>
  <c r="V113"/>
  <c r="AB113" s="1"/>
  <c r="W103"/>
  <c r="AC103" s="1"/>
  <c r="X103"/>
  <c r="AD103" s="1"/>
  <c r="V102"/>
  <c r="W83"/>
  <c r="AC83" s="1"/>
  <c r="Z83"/>
  <c r="AF83" s="1"/>
  <c r="X83"/>
  <c r="AD83" s="1"/>
  <c r="W258"/>
  <c r="AC258" s="1"/>
  <c r="W245"/>
  <c r="AC245" s="1"/>
  <c r="W243"/>
  <c r="AC243" s="1"/>
  <c r="W241"/>
  <c r="AC241" s="1"/>
  <c r="W239"/>
  <c r="AC239" s="1"/>
  <c r="W237"/>
  <c r="AC237" s="1"/>
  <c r="W235"/>
  <c r="AC235" s="1"/>
  <c r="W233"/>
  <c r="AC233" s="1"/>
  <c r="W231"/>
  <c r="AC231" s="1"/>
  <c r="W229"/>
  <c r="AC229" s="1"/>
  <c r="W227"/>
  <c r="AC227" s="1"/>
  <c r="W225"/>
  <c r="AC225" s="1"/>
  <c r="W223"/>
  <c r="AC223" s="1"/>
  <c r="W221"/>
  <c r="AC221" s="1"/>
  <c r="W219"/>
  <c r="AC219" s="1"/>
  <c r="W217"/>
  <c r="AC217" s="1"/>
  <c r="W215"/>
  <c r="AC215" s="1"/>
  <c r="W213"/>
  <c r="AC213" s="1"/>
  <c r="W211"/>
  <c r="AC211" s="1"/>
  <c r="W209"/>
  <c r="AC209" s="1"/>
  <c r="Z207"/>
  <c r="AF207" s="1"/>
  <c r="W205"/>
  <c r="AC205" s="1"/>
  <c r="W203"/>
  <c r="AC203" s="1"/>
  <c r="W199"/>
  <c r="AC199" s="1"/>
  <c r="V197"/>
  <c r="AB197" s="1"/>
  <c r="N197" s="1"/>
  <c r="W195"/>
  <c r="AC195" s="1"/>
  <c r="V194"/>
  <c r="AB194" s="1"/>
  <c r="X193"/>
  <c r="AD193" s="1"/>
  <c r="Z192"/>
  <c r="AF192" s="1"/>
  <c r="V189"/>
  <c r="AB189" s="1"/>
  <c r="W187"/>
  <c r="AC187" s="1"/>
  <c r="V186"/>
  <c r="X185"/>
  <c r="AD185" s="1"/>
  <c r="Z184"/>
  <c r="AF184" s="1"/>
  <c r="V181"/>
  <c r="AB181" s="1"/>
  <c r="W179"/>
  <c r="AC179" s="1"/>
  <c r="V178"/>
  <c r="AB178" s="1"/>
  <c r="X177"/>
  <c r="AD177" s="1"/>
  <c r="V173"/>
  <c r="AB173" s="1"/>
  <c r="V170"/>
  <c r="X169"/>
  <c r="AD169" s="1"/>
  <c r="V165"/>
  <c r="AB165" s="1"/>
  <c r="V162"/>
  <c r="X161"/>
  <c r="W153"/>
  <c r="AC153" s="1"/>
  <c r="Z149"/>
  <c r="AF149" s="1"/>
  <c r="Z147"/>
  <c r="AF147" s="1"/>
  <c r="Z145"/>
  <c r="AF145" s="1"/>
  <c r="Z143"/>
  <c r="AF143" s="1"/>
  <c r="Z141"/>
  <c r="AF141" s="1"/>
  <c r="Z139"/>
  <c r="AF139" s="1"/>
  <c r="Z137"/>
  <c r="AF137" s="1"/>
  <c r="Z135"/>
  <c r="AF135" s="1"/>
  <c r="Z133"/>
  <c r="AF133" s="1"/>
  <c r="Z131"/>
  <c r="AF131" s="1"/>
  <c r="X128"/>
  <c r="AD128" s="1"/>
  <c r="W121"/>
  <c r="AC121" s="1"/>
  <c r="W113"/>
  <c r="AC113" s="1"/>
  <c r="V103"/>
  <c r="W102"/>
  <c r="AC102" s="1"/>
  <c r="Z100"/>
  <c r="AF100" s="1"/>
  <c r="Z99"/>
  <c r="AF99" s="1"/>
  <c r="X89"/>
  <c r="X84"/>
  <c r="AD84" s="1"/>
  <c r="Z124"/>
  <c r="AF124" s="1"/>
  <c r="V108"/>
  <c r="AB108" s="1"/>
  <c r="W92"/>
  <c r="AC92" s="1"/>
  <c r="V92"/>
  <c r="AB92" s="1"/>
  <c r="W89"/>
  <c r="AC89" s="1"/>
  <c r="Z89"/>
  <c r="AF89" s="1"/>
  <c r="Z258"/>
  <c r="AF258" s="1"/>
  <c r="X257"/>
  <c r="AD257" s="1"/>
  <c r="V254"/>
  <c r="AB254" s="1"/>
  <c r="V246"/>
  <c r="AB246" s="1"/>
  <c r="X245"/>
  <c r="AD245" s="1"/>
  <c r="X243"/>
  <c r="AD243" s="1"/>
  <c r="X241"/>
  <c r="AD241" s="1"/>
  <c r="X239"/>
  <c r="AD239" s="1"/>
  <c r="X237"/>
  <c r="AD237" s="1"/>
  <c r="X235"/>
  <c r="AD235" s="1"/>
  <c r="X233"/>
  <c r="AD233" s="1"/>
  <c r="X231"/>
  <c r="AD231" s="1"/>
  <c r="X229"/>
  <c r="AD229" s="1"/>
  <c r="X227"/>
  <c r="AD227" s="1"/>
  <c r="X225"/>
  <c r="AD225" s="1"/>
  <c r="X223"/>
  <c r="AD223" s="1"/>
  <c r="X221"/>
  <c r="AD221" s="1"/>
  <c r="X219"/>
  <c r="AD219" s="1"/>
  <c r="X217"/>
  <c r="AD217" s="1"/>
  <c r="X215"/>
  <c r="AD215" s="1"/>
  <c r="X213"/>
  <c r="AD213" s="1"/>
  <c r="X211"/>
  <c r="AD211" s="1"/>
  <c r="X209"/>
  <c r="AD209" s="1"/>
  <c r="X205"/>
  <c r="AD205" s="1"/>
  <c r="X199"/>
  <c r="AD199" s="1"/>
  <c r="W197"/>
  <c r="AC197" s="1"/>
  <c r="X195"/>
  <c r="AD195" s="1"/>
  <c r="Z194"/>
  <c r="AF194" s="1"/>
  <c r="W189"/>
  <c r="AC189" s="1"/>
  <c r="X187"/>
  <c r="AD187" s="1"/>
  <c r="Z186"/>
  <c r="AF186" s="1"/>
  <c r="W181"/>
  <c r="AC181" s="1"/>
  <c r="X179"/>
  <c r="AD179" s="1"/>
  <c r="Z178"/>
  <c r="AF178" s="1"/>
  <c r="Z177"/>
  <c r="AF177" s="1"/>
  <c r="W173"/>
  <c r="AC173" s="1"/>
  <c r="X171"/>
  <c r="AD171" s="1"/>
  <c r="Z170"/>
  <c r="AF170" s="1"/>
  <c r="Z169"/>
  <c r="AF169" s="1"/>
  <c r="W165"/>
  <c r="AC165" s="1"/>
  <c r="X163"/>
  <c r="Z162"/>
  <c r="AF162" s="1"/>
  <c r="Z161"/>
  <c r="AF161" s="1"/>
  <c r="U154"/>
  <c r="AA154" s="1"/>
  <c r="X153"/>
  <c r="AD153" s="1"/>
  <c r="V149"/>
  <c r="V147"/>
  <c r="AB147" s="1"/>
  <c r="V145"/>
  <c r="V143"/>
  <c r="AB143" s="1"/>
  <c r="V141"/>
  <c r="V139"/>
  <c r="AB139" s="1"/>
  <c r="V137"/>
  <c r="AB137" s="1"/>
  <c r="V135"/>
  <c r="AB135" s="1"/>
  <c r="V133"/>
  <c r="V131"/>
  <c r="AB131" s="1"/>
  <c r="X129"/>
  <c r="Z128"/>
  <c r="AF128" s="1"/>
  <c r="V127"/>
  <c r="V116"/>
  <c r="AB116" s="1"/>
  <c r="Z103"/>
  <c r="AF103" s="1"/>
  <c r="X102"/>
  <c r="AD102" s="1"/>
  <c r="Z84"/>
  <c r="AF84" s="1"/>
  <c r="X126"/>
  <c r="AD126" s="1"/>
  <c r="V122"/>
  <c r="X117"/>
  <c r="AD117" s="1"/>
  <c r="V114"/>
  <c r="AB114" s="1"/>
  <c r="X109"/>
  <c r="AD109" s="1"/>
  <c r="Z106"/>
  <c r="AF106" s="1"/>
  <c r="X104"/>
  <c r="AD104" s="1"/>
  <c r="X97"/>
  <c r="AD97" s="1"/>
  <c r="X96"/>
  <c r="AD96" s="1"/>
  <c r="V93"/>
  <c r="W90"/>
  <c r="AC90" s="1"/>
  <c r="X88"/>
  <c r="AD88" s="1"/>
  <c r="V85"/>
  <c r="AB85" s="1"/>
  <c r="X90"/>
  <c r="AD90" s="1"/>
  <c r="V87"/>
  <c r="AB87" s="1"/>
  <c r="W82"/>
  <c r="AC82" s="1"/>
  <c r="AH255" i="27"/>
  <c r="Y255"/>
  <c r="AG250"/>
  <c r="X250"/>
  <c r="AG260"/>
  <c r="X260"/>
  <c r="AG252"/>
  <c r="X252"/>
  <c r="AH249"/>
  <c r="Y249"/>
  <c r="AH259"/>
  <c r="Y259"/>
  <c r="AG254"/>
  <c r="X254"/>
  <c r="AH251"/>
  <c r="Y251"/>
  <c r="AG256"/>
  <c r="X256"/>
  <c r="AH253"/>
  <c r="Y253"/>
  <c r="AG248"/>
  <c r="X248"/>
  <c r="AG227"/>
  <c r="X227"/>
  <c r="Y193"/>
  <c r="AH193"/>
  <c r="Y189"/>
  <c r="AH189"/>
  <c r="Y177"/>
  <c r="AH177"/>
  <c r="AG259"/>
  <c r="AG255"/>
  <c r="AG253"/>
  <c r="AG251"/>
  <c r="AG249"/>
  <c r="W244"/>
  <c r="AG242"/>
  <c r="AG235"/>
  <c r="Y233"/>
  <c r="AG225"/>
  <c r="X225"/>
  <c r="AH214"/>
  <c r="Y214"/>
  <c r="Y191"/>
  <c r="AH191"/>
  <c r="Y183"/>
  <c r="AH183"/>
  <c r="Y179"/>
  <c r="AH179"/>
  <c r="AH216"/>
  <c r="Y216"/>
  <c r="AH210"/>
  <c r="Y210"/>
  <c r="W246"/>
  <c r="Y241"/>
  <c r="Y235"/>
  <c r="AG232"/>
  <c r="Y232"/>
  <c r="X157"/>
  <c r="AG157"/>
  <c r="X149"/>
  <c r="AG149"/>
  <c r="X206"/>
  <c r="AF203"/>
  <c r="AF199"/>
  <c r="X198"/>
  <c r="AF195"/>
  <c r="X194"/>
  <c r="AF191"/>
  <c r="X190"/>
  <c r="AF187"/>
  <c r="X186"/>
  <c r="AF183"/>
  <c r="AF179"/>
  <c r="X178"/>
  <c r="AF175"/>
  <c r="X174"/>
  <c r="X159"/>
  <c r="AG159"/>
  <c r="X151"/>
  <c r="AG151"/>
  <c r="AF170"/>
  <c r="W170"/>
  <c r="X153"/>
  <c r="AG153"/>
  <c r="X145"/>
  <c r="AG145"/>
  <c r="Y138"/>
  <c r="AH138"/>
  <c r="X223"/>
  <c r="X207"/>
  <c r="AF205"/>
  <c r="X204"/>
  <c r="AF201"/>
  <c r="AF197"/>
  <c r="X196"/>
  <c r="AF193"/>
  <c r="X192"/>
  <c r="AF189"/>
  <c r="X188"/>
  <c r="AF185"/>
  <c r="X184"/>
  <c r="AF181"/>
  <c r="AF177"/>
  <c r="X176"/>
  <c r="AF173"/>
  <c r="X173"/>
  <c r="AF172"/>
  <c r="X172"/>
  <c r="X171"/>
  <c r="AF168"/>
  <c r="W168"/>
  <c r="X167"/>
  <c r="AG167"/>
  <c r="X165"/>
  <c r="AG165"/>
  <c r="X163"/>
  <c r="AG163"/>
  <c r="X155"/>
  <c r="AG155"/>
  <c r="X147"/>
  <c r="AG147"/>
  <c r="AG139"/>
  <c r="X139"/>
  <c r="X169"/>
  <c r="X121"/>
  <c r="AG121"/>
  <c r="AG120"/>
  <c r="X120"/>
  <c r="W166"/>
  <c r="W164"/>
  <c r="W162"/>
  <c r="W160"/>
  <c r="W158"/>
  <c r="W156"/>
  <c r="AG118"/>
  <c r="X118"/>
  <c r="X154"/>
  <c r="X150"/>
  <c r="X148"/>
  <c r="AF130"/>
  <c r="X130"/>
  <c r="AF129"/>
  <c r="X129"/>
  <c r="AH128"/>
  <c r="Z128"/>
  <c r="AH127"/>
  <c r="Z127"/>
  <c r="Y117"/>
  <c r="AH117"/>
  <c r="AF140"/>
  <c r="AF136"/>
  <c r="AF132"/>
  <c r="X132"/>
  <c r="AF131"/>
  <c r="X131"/>
  <c r="AF124"/>
  <c r="X124"/>
  <c r="AF123"/>
  <c r="X123"/>
  <c r="Y115"/>
  <c r="AH115"/>
  <c r="Y111"/>
  <c r="AH111"/>
  <c r="AG92"/>
  <c r="X92"/>
  <c r="AG88"/>
  <c r="X88"/>
  <c r="AG84"/>
  <c r="X84"/>
  <c r="W122"/>
  <c r="AG117"/>
  <c r="AF115"/>
  <c r="X114"/>
  <c r="AF111"/>
  <c r="X110"/>
  <c r="AF107"/>
  <c r="X107"/>
  <c r="AF106"/>
  <c r="X106"/>
  <c r="AF99"/>
  <c r="X99"/>
  <c r="AF98"/>
  <c r="X98"/>
  <c r="AG82"/>
  <c r="X82"/>
  <c r="X81"/>
  <c r="AG81"/>
  <c r="X116"/>
  <c r="AF113"/>
  <c r="X112"/>
  <c r="AF109"/>
  <c r="X108"/>
  <c r="AF103"/>
  <c r="X103"/>
  <c r="AF102"/>
  <c r="X102"/>
  <c r="AF95"/>
  <c r="X95"/>
  <c r="W93"/>
  <c r="W91"/>
  <c r="W89"/>
  <c r="W87"/>
  <c r="W85"/>
  <c r="W83"/>
  <c r="X237" i="26"/>
  <c r="AG237"/>
  <c r="X229"/>
  <c r="AG229"/>
  <c r="X221"/>
  <c r="AG221"/>
  <c r="AF256"/>
  <c r="X256"/>
  <c r="X223"/>
  <c r="AG223"/>
  <c r="X249"/>
  <c r="AG249"/>
  <c r="X241"/>
  <c r="AG241"/>
  <c r="X225"/>
  <c r="AG225"/>
  <c r="AF260"/>
  <c r="AF257"/>
  <c r="AF252"/>
  <c r="X252"/>
  <c r="X227"/>
  <c r="AG227"/>
  <c r="X212"/>
  <c r="AG212"/>
  <c r="V204"/>
  <c r="AE204"/>
  <c r="V202"/>
  <c r="AE202"/>
  <c r="V200"/>
  <c r="AE200"/>
  <c r="W250"/>
  <c r="W248"/>
  <c r="W246"/>
  <c r="W244"/>
  <c r="W242"/>
  <c r="W240"/>
  <c r="W238"/>
  <c r="W236"/>
  <c r="W234"/>
  <c r="W232"/>
  <c r="W230"/>
  <c r="W228"/>
  <c r="W226"/>
  <c r="W224"/>
  <c r="W222"/>
  <c r="AE218"/>
  <c r="W217"/>
  <c r="AE214"/>
  <c r="AE210"/>
  <c r="W209"/>
  <c r="AE206"/>
  <c r="X196"/>
  <c r="V198"/>
  <c r="AE198"/>
  <c r="AG194"/>
  <c r="X194"/>
  <c r="AG190"/>
  <c r="X190"/>
  <c r="AE220"/>
  <c r="W219"/>
  <c r="AE216"/>
  <c r="W215"/>
  <c r="AE212"/>
  <c r="W211"/>
  <c r="AE208"/>
  <c r="W207"/>
  <c r="AF203"/>
  <c r="W203"/>
  <c r="AF201"/>
  <c r="W201"/>
  <c r="AE171"/>
  <c r="V171"/>
  <c r="AE169"/>
  <c r="V169"/>
  <c r="AF162"/>
  <c r="W162"/>
  <c r="AF148"/>
  <c r="W148"/>
  <c r="W197"/>
  <c r="AE194"/>
  <c r="W193"/>
  <c r="AE190"/>
  <c r="AE186"/>
  <c r="W185"/>
  <c r="AE182"/>
  <c r="AE174"/>
  <c r="W174"/>
  <c r="W173"/>
  <c r="AF150"/>
  <c r="W150"/>
  <c r="X143"/>
  <c r="AG143"/>
  <c r="AF140"/>
  <c r="W140"/>
  <c r="AF160"/>
  <c r="W160"/>
  <c r="AF154"/>
  <c r="W154"/>
  <c r="AF152"/>
  <c r="W152"/>
  <c r="AF144"/>
  <c r="W144"/>
  <c r="AE196"/>
  <c r="AE192"/>
  <c r="AE188"/>
  <c r="AE184"/>
  <c r="AE178"/>
  <c r="W178"/>
  <c r="AE177"/>
  <c r="W177"/>
  <c r="AE121"/>
  <c r="V121"/>
  <c r="AF143"/>
  <c r="AE141"/>
  <c r="AE137"/>
  <c r="AE133"/>
  <c r="AE123"/>
  <c r="W123"/>
  <c r="AE122"/>
  <c r="W122"/>
  <c r="V167"/>
  <c r="V165"/>
  <c r="V163"/>
  <c r="V161"/>
  <c r="V159"/>
  <c r="V157"/>
  <c r="V155"/>
  <c r="V153"/>
  <c r="V151"/>
  <c r="V149"/>
  <c r="V147"/>
  <c r="V145"/>
  <c r="W142"/>
  <c r="W120"/>
  <c r="W118"/>
  <c r="AF118"/>
  <c r="X117"/>
  <c r="AG117"/>
  <c r="AE127"/>
  <c r="W127"/>
  <c r="AE126"/>
  <c r="W126"/>
  <c r="AF88"/>
  <c r="W88"/>
  <c r="V119"/>
  <c r="W116"/>
  <c r="AE113"/>
  <c r="AE109"/>
  <c r="AE103"/>
  <c r="W103"/>
  <c r="AE102"/>
  <c r="W102"/>
  <c r="AE95"/>
  <c r="W95"/>
  <c r="AF94"/>
  <c r="W94"/>
  <c r="AF90"/>
  <c r="W90"/>
  <c r="AF82"/>
  <c r="W82"/>
  <c r="W81"/>
  <c r="AF81"/>
  <c r="AF117"/>
  <c r="AE115"/>
  <c r="AE111"/>
  <c r="AE107"/>
  <c r="W107"/>
  <c r="AE106"/>
  <c r="W106"/>
  <c r="AE99"/>
  <c r="W99"/>
  <c r="AE98"/>
  <c r="W98"/>
  <c r="AG96"/>
  <c r="Y96"/>
  <c r="V93"/>
  <c r="V91"/>
  <c r="V89"/>
  <c r="V87"/>
  <c r="V85"/>
  <c r="V83"/>
  <c r="Z249" i="25"/>
  <c r="AS249"/>
  <c r="Z257"/>
  <c r="AS257"/>
  <c r="Z234"/>
  <c r="AS234"/>
  <c r="Z247"/>
  <c r="AS247"/>
  <c r="Z255"/>
  <c r="AS255"/>
  <c r="Z253"/>
  <c r="AS253"/>
  <c r="Z239"/>
  <c r="AS239"/>
  <c r="AA235"/>
  <c r="AT235"/>
  <c r="Z226"/>
  <c r="AS226"/>
  <c r="Z214"/>
  <c r="AS214"/>
  <c r="Z206"/>
  <c r="AS206"/>
  <c r="Z205"/>
  <c r="AS205"/>
  <c r="AR239"/>
  <c r="AA238"/>
  <c r="Z237"/>
  <c r="AS235"/>
  <c r="AR234"/>
  <c r="Y231"/>
  <c r="AS230"/>
  <c r="AR229"/>
  <c r="Z222"/>
  <c r="AS222"/>
  <c r="Z218"/>
  <c r="AS218"/>
  <c r="Z210"/>
  <c r="AS210"/>
  <c r="AA200"/>
  <c r="AT200"/>
  <c r="AS238"/>
  <c r="AR237"/>
  <c r="AA230"/>
  <c r="Z229"/>
  <c r="AR222"/>
  <c r="AA215"/>
  <c r="AT215"/>
  <c r="AA168"/>
  <c r="AT168"/>
  <c r="AA190"/>
  <c r="AT190"/>
  <c r="Z189"/>
  <c r="AS189"/>
  <c r="Z179"/>
  <c r="AS179"/>
  <c r="AA165"/>
  <c r="AT165"/>
  <c r="AB203"/>
  <c r="Z201"/>
  <c r="AA198"/>
  <c r="Z197"/>
  <c r="AA194"/>
  <c r="Z193"/>
  <c r="Z191"/>
  <c r="AA186"/>
  <c r="AT186"/>
  <c r="AA184"/>
  <c r="AT184"/>
  <c r="AA180"/>
  <c r="AT180"/>
  <c r="AA178"/>
  <c r="AT178"/>
  <c r="AA176"/>
  <c r="AT176"/>
  <c r="Z167"/>
  <c r="AS167"/>
  <c r="Z199"/>
  <c r="AR197"/>
  <c r="Z195"/>
  <c r="AR193"/>
  <c r="AA192"/>
  <c r="AR189"/>
  <c r="Z187"/>
  <c r="Z185"/>
  <c r="AS185"/>
  <c r="Z177"/>
  <c r="AS177"/>
  <c r="AT203"/>
  <c r="AR201"/>
  <c r="AR199"/>
  <c r="AS198"/>
  <c r="AS194"/>
  <c r="AS190"/>
  <c r="AA155"/>
  <c r="AT155"/>
  <c r="Z154"/>
  <c r="AS154"/>
  <c r="Z144"/>
  <c r="AS144"/>
  <c r="Z170"/>
  <c r="AS168"/>
  <c r="AR167"/>
  <c r="AA166"/>
  <c r="Y164"/>
  <c r="AS163"/>
  <c r="AR162"/>
  <c r="AA161"/>
  <c r="Z160"/>
  <c r="Z156"/>
  <c r="AR160"/>
  <c r="Z138"/>
  <c r="AS138"/>
  <c r="AA133"/>
  <c r="AT133"/>
  <c r="AS171"/>
  <c r="AR170"/>
  <c r="AA163"/>
  <c r="Z162"/>
  <c r="AS161"/>
  <c r="AS155"/>
  <c r="Z112"/>
  <c r="AS112"/>
  <c r="Z108"/>
  <c r="AS108"/>
  <c r="Z104"/>
  <c r="AS104"/>
  <c r="Y132"/>
  <c r="AS131"/>
  <c r="AR130"/>
  <c r="AS129"/>
  <c r="AS125"/>
  <c r="Z122"/>
  <c r="AS122"/>
  <c r="Z118"/>
  <c r="AS118"/>
  <c r="Z114"/>
  <c r="AS114"/>
  <c r="Z110"/>
  <c r="AS110"/>
  <c r="Z106"/>
  <c r="AS106"/>
  <c r="AA131"/>
  <c r="Z130"/>
  <c r="AA129"/>
  <c r="AA125"/>
  <c r="AR122"/>
  <c r="Z94"/>
  <c r="AS94"/>
  <c r="Z92"/>
  <c r="AS92"/>
  <c r="Y102"/>
  <c r="AS101"/>
  <c r="AR100"/>
  <c r="AA99"/>
  <c r="Z98"/>
  <c r="AA93"/>
  <c r="AT93"/>
  <c r="Z82"/>
  <c r="AS82"/>
  <c r="AR98"/>
  <c r="AA101"/>
  <c r="AS99"/>
  <c r="AA91"/>
  <c r="AT91"/>
  <c r="AA89"/>
  <c r="AT89"/>
  <c r="Z76"/>
  <c r="AS76"/>
  <c r="Z74"/>
  <c r="AS74"/>
  <c r="Z68"/>
  <c r="AS68"/>
  <c r="Z86"/>
  <c r="Y85"/>
  <c r="AR82"/>
  <c r="AA73"/>
  <c r="AT73"/>
  <c r="AA69"/>
  <c r="AT69"/>
  <c r="AA79"/>
  <c r="AT79"/>
  <c r="AR80"/>
  <c r="AB80"/>
  <c r="AJ259" i="24"/>
  <c r="AA259"/>
  <c r="AJ255"/>
  <c r="AA255"/>
  <c r="AJ251"/>
  <c r="AA251"/>
  <c r="AJ247"/>
  <c r="AA247"/>
  <c r="AJ243"/>
  <c r="AA243"/>
  <c r="AJ239"/>
  <c r="AA239"/>
  <c r="AJ235"/>
  <c r="AA235"/>
  <c r="AJ231"/>
  <c r="AA231"/>
  <c r="AJ227"/>
  <c r="AA227"/>
  <c r="AJ223"/>
  <c r="AA223"/>
  <c r="AJ219"/>
  <c r="AA219"/>
  <c r="AJ258"/>
  <c r="AA258"/>
  <c r="AJ254"/>
  <c r="AA254"/>
  <c r="AJ250"/>
  <c r="AA250"/>
  <c r="AJ246"/>
  <c r="AA246"/>
  <c r="AJ242"/>
  <c r="AA242"/>
  <c r="AJ238"/>
  <c r="AA238"/>
  <c r="AJ234"/>
  <c r="AA234"/>
  <c r="AJ230"/>
  <c r="AA230"/>
  <c r="AJ226"/>
  <c r="AA226"/>
  <c r="AJ222"/>
  <c r="AA222"/>
  <c r="AJ218"/>
  <c r="AA218"/>
  <c r="AJ257"/>
  <c r="AA257"/>
  <c r="AJ253"/>
  <c r="AA253"/>
  <c r="AJ249"/>
  <c r="AA249"/>
  <c r="AJ245"/>
  <c r="AA245"/>
  <c r="AJ241"/>
  <c r="AA241"/>
  <c r="AJ237"/>
  <c r="AA237"/>
  <c r="AJ233"/>
  <c r="AA233"/>
  <c r="AJ229"/>
  <c r="AA229"/>
  <c r="AJ225"/>
  <c r="AA225"/>
  <c r="AJ221"/>
  <c r="AA221"/>
  <c r="AJ217"/>
  <c r="AA217"/>
  <c r="AJ260"/>
  <c r="AA260"/>
  <c r="AJ256"/>
  <c r="AA256"/>
  <c r="AJ252"/>
  <c r="AA252"/>
  <c r="AJ248"/>
  <c r="AA248"/>
  <c r="AJ244"/>
  <c r="AA244"/>
  <c r="AJ240"/>
  <c r="AA240"/>
  <c r="AJ236"/>
  <c r="AA236"/>
  <c r="AJ232"/>
  <c r="AA232"/>
  <c r="AJ228"/>
  <c r="AA228"/>
  <c r="AJ224"/>
  <c r="AA224"/>
  <c r="AJ220"/>
  <c r="AA220"/>
  <c r="AJ216"/>
  <c r="AA216"/>
  <c r="AJ203"/>
  <c r="AA203"/>
  <c r="AJ201"/>
  <c r="AA201"/>
  <c r="AJ199"/>
  <c r="AA199"/>
  <c r="AJ197"/>
  <c r="AA197"/>
  <c r="AJ195"/>
  <c r="AA195"/>
  <c r="Z215"/>
  <c r="Z214"/>
  <c r="Z213"/>
  <c r="Z212"/>
  <c r="Z211"/>
  <c r="Z210"/>
  <c r="Z209"/>
  <c r="Z208"/>
  <c r="Z207"/>
  <c r="Z206"/>
  <c r="AJ204"/>
  <c r="AA204"/>
  <c r="AJ202"/>
  <c r="AA202"/>
  <c r="AJ200"/>
  <c r="AA200"/>
  <c r="AJ198"/>
  <c r="AA198"/>
  <c r="AJ196"/>
  <c r="AA196"/>
  <c r="AJ194"/>
  <c r="AA194"/>
  <c r="AJ184"/>
  <c r="AJ183"/>
  <c r="AJ182"/>
  <c r="AJ181"/>
  <c r="AJ180"/>
  <c r="AJ179"/>
  <c r="AJ178"/>
  <c r="AJ176"/>
  <c r="AJ175"/>
  <c r="AJ174"/>
  <c r="AJ173"/>
  <c r="Z171"/>
  <c r="Z167"/>
  <c r="Z163"/>
  <c r="Z159"/>
  <c r="Z155"/>
  <c r="AJ172"/>
  <c r="AA172"/>
  <c r="AJ168"/>
  <c r="AA168"/>
  <c r="AJ164"/>
  <c r="AA164"/>
  <c r="AJ160"/>
  <c r="AA160"/>
  <c r="AJ156"/>
  <c r="AA156"/>
  <c r="AA193"/>
  <c r="AA192"/>
  <c r="AA191"/>
  <c r="AA190"/>
  <c r="AA189"/>
  <c r="AA187"/>
  <c r="AA186"/>
  <c r="AA185"/>
  <c r="Z169"/>
  <c r="Z165"/>
  <c r="Z161"/>
  <c r="Z157"/>
  <c r="AJ166"/>
  <c r="AA166"/>
  <c r="AJ162"/>
  <c r="AA162"/>
  <c r="AJ158"/>
  <c r="AA158"/>
  <c r="AI154"/>
  <c r="Z154"/>
  <c r="AI134"/>
  <c r="Z134"/>
  <c r="AJ111"/>
  <c r="AA111"/>
  <c r="AJ99"/>
  <c r="AA99"/>
  <c r="AI135"/>
  <c r="Z135"/>
  <c r="AI131"/>
  <c r="Z131"/>
  <c r="AJ119"/>
  <c r="AA119"/>
  <c r="AJ110"/>
  <c r="AA110"/>
  <c r="AJ106"/>
  <c r="AA106"/>
  <c r="AJ98"/>
  <c r="AA98"/>
  <c r="Z153"/>
  <c r="Z152"/>
  <c r="Z151"/>
  <c r="Z150"/>
  <c r="Z149"/>
  <c r="Z148"/>
  <c r="Z147"/>
  <c r="Z146"/>
  <c r="Z145"/>
  <c r="Z144"/>
  <c r="Z143"/>
  <c r="Z142"/>
  <c r="Z141"/>
  <c r="Z140"/>
  <c r="Z139"/>
  <c r="AI132"/>
  <c r="Z132"/>
  <c r="AJ122"/>
  <c r="AA122"/>
  <c r="AJ118"/>
  <c r="AA118"/>
  <c r="AI138"/>
  <c r="AI137"/>
  <c r="AI136"/>
  <c r="AI133"/>
  <c r="Z133"/>
  <c r="AA109"/>
  <c r="AA105"/>
  <c r="AA97"/>
  <c r="Z130"/>
  <c r="Z129"/>
  <c r="Z128"/>
  <c r="Z127"/>
  <c r="Z126"/>
  <c r="Z125"/>
  <c r="Z124"/>
  <c r="AI94"/>
  <c r="AA94"/>
  <c r="AI93"/>
  <c r="AA93"/>
  <c r="AK116"/>
  <c r="AK96"/>
  <c r="Z92"/>
  <c r="Z91"/>
  <c r="Z90"/>
  <c r="Z89"/>
  <c r="Z88"/>
  <c r="Z87"/>
  <c r="Z86"/>
  <c r="Z85"/>
  <c r="Z84"/>
  <c r="Z83"/>
  <c r="Z82"/>
  <c r="Z81"/>
  <c r="X248" i="23"/>
  <c r="AD248" s="1"/>
  <c r="W248"/>
  <c r="X244"/>
  <c r="AD244" s="1"/>
  <c r="W244"/>
  <c r="AC244" s="1"/>
  <c r="Y260"/>
  <c r="AE260" s="1"/>
  <c r="U260"/>
  <c r="AA260" s="1"/>
  <c r="W259"/>
  <c r="AC259" s="1"/>
  <c r="Y258"/>
  <c r="AE258" s="1"/>
  <c r="U258"/>
  <c r="AA258" s="1"/>
  <c r="W257"/>
  <c r="AC257" s="1"/>
  <c r="Y256"/>
  <c r="AE256" s="1"/>
  <c r="U256"/>
  <c r="W255"/>
  <c r="AC255" s="1"/>
  <c r="Y254"/>
  <c r="AE254" s="1"/>
  <c r="U254"/>
  <c r="AA254" s="1"/>
  <c r="W253"/>
  <c r="AC253" s="1"/>
  <c r="Y252"/>
  <c r="AE252" s="1"/>
  <c r="U252"/>
  <c r="AA252" s="1"/>
  <c r="Y248"/>
  <c r="AE248" s="1"/>
  <c r="Y244"/>
  <c r="AE244" s="1"/>
  <c r="AS248"/>
  <c r="AJ248"/>
  <c r="AS244"/>
  <c r="AJ244"/>
  <c r="AS238"/>
  <c r="AJ238"/>
  <c r="AT207"/>
  <c r="AK207"/>
  <c r="V251"/>
  <c r="Z251"/>
  <c r="AF251" s="1"/>
  <c r="U251"/>
  <c r="AA251" s="1"/>
  <c r="Y251"/>
  <c r="AE251" s="1"/>
  <c r="X250"/>
  <c r="AD250" s="1"/>
  <c r="W250"/>
  <c r="AC250" s="1"/>
  <c r="X246"/>
  <c r="AD246" s="1"/>
  <c r="W246"/>
  <c r="AC246" s="1"/>
  <c r="AU241"/>
  <c r="AL241"/>
  <c r="AS240"/>
  <c r="AJ240"/>
  <c r="AJ260"/>
  <c r="Y259"/>
  <c r="AE259" s="1"/>
  <c r="U259"/>
  <c r="AJ258"/>
  <c r="Y257"/>
  <c r="AE257" s="1"/>
  <c r="U257"/>
  <c r="AJ256"/>
  <c r="Y255"/>
  <c r="AE255" s="1"/>
  <c r="U255"/>
  <c r="AA255" s="1"/>
  <c r="AJ254"/>
  <c r="Y253"/>
  <c r="AE253" s="1"/>
  <c r="U253"/>
  <c r="AA253" s="1"/>
  <c r="AJ252"/>
  <c r="W251"/>
  <c r="AC251" s="1"/>
  <c r="Y250"/>
  <c r="AE250" s="1"/>
  <c r="Y246"/>
  <c r="AE246" s="1"/>
  <c r="AS250"/>
  <c r="AJ250"/>
  <c r="AS246"/>
  <c r="AJ246"/>
  <c r="AS242"/>
  <c r="AJ242"/>
  <c r="AT199"/>
  <c r="AK199"/>
  <c r="Z259"/>
  <c r="AF259" s="1"/>
  <c r="V259"/>
  <c r="Z257"/>
  <c r="AF257" s="1"/>
  <c r="V257"/>
  <c r="Z255"/>
  <c r="AF255" s="1"/>
  <c r="V255"/>
  <c r="Z253"/>
  <c r="AF253" s="1"/>
  <c r="V253"/>
  <c r="AB253" s="1"/>
  <c r="X251"/>
  <c r="AD251" s="1"/>
  <c r="Z250"/>
  <c r="AF250" s="1"/>
  <c r="V248"/>
  <c r="AB248" s="1"/>
  <c r="AK247"/>
  <c r="Z246"/>
  <c r="AF246" s="1"/>
  <c r="V244"/>
  <c r="AB244" s="1"/>
  <c r="AT155"/>
  <c r="AK155"/>
  <c r="Y249"/>
  <c r="AE249" s="1"/>
  <c r="U249"/>
  <c r="Y247"/>
  <c r="AE247" s="1"/>
  <c r="U247"/>
  <c r="Y245"/>
  <c r="AE245" s="1"/>
  <c r="U245"/>
  <c r="AA245" s="1"/>
  <c r="Y243"/>
  <c r="AE243" s="1"/>
  <c r="U243"/>
  <c r="W242"/>
  <c r="AC242" s="1"/>
  <c r="Y241"/>
  <c r="U241"/>
  <c r="AA241" s="1"/>
  <c r="W240"/>
  <c r="AC240" s="1"/>
  <c r="Y239"/>
  <c r="AE239" s="1"/>
  <c r="U239"/>
  <c r="W238"/>
  <c r="AC238" s="1"/>
  <c r="Y237"/>
  <c r="AE237" s="1"/>
  <c r="U237"/>
  <c r="AJ236"/>
  <c r="W236"/>
  <c r="AC236" s="1"/>
  <c r="AL235"/>
  <c r="Y235"/>
  <c r="AE235" s="1"/>
  <c r="U235"/>
  <c r="AJ234"/>
  <c r="W234"/>
  <c r="AC234" s="1"/>
  <c r="Y233"/>
  <c r="AE233" s="1"/>
  <c r="U233"/>
  <c r="AA233" s="1"/>
  <c r="AJ232"/>
  <c r="W232"/>
  <c r="AC232" s="1"/>
  <c r="AL231"/>
  <c r="Y231"/>
  <c r="AE231" s="1"/>
  <c r="U231"/>
  <c r="AA231" s="1"/>
  <c r="AJ230"/>
  <c r="W230"/>
  <c r="AC230" s="1"/>
  <c r="Y229"/>
  <c r="AE229" s="1"/>
  <c r="U229"/>
  <c r="AJ228"/>
  <c r="W228"/>
  <c r="AC228" s="1"/>
  <c r="Y227"/>
  <c r="AE227" s="1"/>
  <c r="U227"/>
  <c r="AJ226"/>
  <c r="W226"/>
  <c r="AC226" s="1"/>
  <c r="Y225"/>
  <c r="AE225" s="1"/>
  <c r="U225"/>
  <c r="AJ224"/>
  <c r="W224"/>
  <c r="AC224" s="1"/>
  <c r="Y223"/>
  <c r="AE223" s="1"/>
  <c r="U223"/>
  <c r="AA223" s="1"/>
  <c r="AJ222"/>
  <c r="W222"/>
  <c r="AC222" s="1"/>
  <c r="AL221"/>
  <c r="Y221"/>
  <c r="AE221" s="1"/>
  <c r="U221"/>
  <c r="AA221" s="1"/>
  <c r="AJ220"/>
  <c r="W220"/>
  <c r="AC220" s="1"/>
  <c r="Y219"/>
  <c r="AE219" s="1"/>
  <c r="U219"/>
  <c r="AJ218"/>
  <c r="W218"/>
  <c r="AC218" s="1"/>
  <c r="AL217"/>
  <c r="Y217"/>
  <c r="AE217" s="1"/>
  <c r="U217"/>
  <c r="AJ216"/>
  <c r="W216"/>
  <c r="AC216" s="1"/>
  <c r="Y215"/>
  <c r="AE215" s="1"/>
  <c r="U215"/>
  <c r="AJ214"/>
  <c r="W214"/>
  <c r="AC214" s="1"/>
  <c r="AL213"/>
  <c r="Y213"/>
  <c r="AE213" s="1"/>
  <c r="U213"/>
  <c r="AA213" s="1"/>
  <c r="AJ212"/>
  <c r="W212"/>
  <c r="AC212" s="1"/>
  <c r="Y211"/>
  <c r="U211"/>
  <c r="AA211" s="1"/>
  <c r="AJ210"/>
  <c r="W210"/>
  <c r="AC210" s="1"/>
  <c r="Y209"/>
  <c r="AE209" s="1"/>
  <c r="U209"/>
  <c r="AA209" s="1"/>
  <c r="AJ208"/>
  <c r="W208"/>
  <c r="AC208" s="1"/>
  <c r="X206"/>
  <c r="AD206" s="1"/>
  <c r="Y204"/>
  <c r="AE204" s="1"/>
  <c r="AK203"/>
  <c r="V200"/>
  <c r="X198"/>
  <c r="AD198" s="1"/>
  <c r="W198"/>
  <c r="AC198" s="1"/>
  <c r="Z249"/>
  <c r="AF249" s="1"/>
  <c r="V249"/>
  <c r="Z247"/>
  <c r="AF247" s="1"/>
  <c r="V247"/>
  <c r="Z245"/>
  <c r="AF245" s="1"/>
  <c r="V245"/>
  <c r="AB245" s="1"/>
  <c r="Z243"/>
  <c r="AF243" s="1"/>
  <c r="V243"/>
  <c r="X242"/>
  <c r="AD242" s="1"/>
  <c r="Z241"/>
  <c r="AF241" s="1"/>
  <c r="V241"/>
  <c r="AB241" s="1"/>
  <c r="X240"/>
  <c r="AD240" s="1"/>
  <c r="Z239"/>
  <c r="AF239" s="1"/>
  <c r="V239"/>
  <c r="X238"/>
  <c r="AD238" s="1"/>
  <c r="Z237"/>
  <c r="AF237" s="1"/>
  <c r="V237"/>
  <c r="X236"/>
  <c r="AD236" s="1"/>
  <c r="Z235"/>
  <c r="AF235" s="1"/>
  <c r="V235"/>
  <c r="X234"/>
  <c r="AD234" s="1"/>
  <c r="Z233"/>
  <c r="AF233" s="1"/>
  <c r="V233"/>
  <c r="X232"/>
  <c r="AD232" s="1"/>
  <c r="Z231"/>
  <c r="AF231" s="1"/>
  <c r="V231"/>
  <c r="X230"/>
  <c r="AD230" s="1"/>
  <c r="Z229"/>
  <c r="AF229" s="1"/>
  <c r="V229"/>
  <c r="X228"/>
  <c r="AD228" s="1"/>
  <c r="Z227"/>
  <c r="AF227" s="1"/>
  <c r="V227"/>
  <c r="AB227" s="1"/>
  <c r="X226"/>
  <c r="AD226" s="1"/>
  <c r="Z225"/>
  <c r="AF225" s="1"/>
  <c r="V225"/>
  <c r="X224"/>
  <c r="AD224" s="1"/>
  <c r="Z223"/>
  <c r="AF223" s="1"/>
  <c r="V223"/>
  <c r="AB223" s="1"/>
  <c r="X222"/>
  <c r="AD222" s="1"/>
  <c r="Z221"/>
  <c r="AF221" s="1"/>
  <c r="V221"/>
  <c r="X220"/>
  <c r="AD220" s="1"/>
  <c r="Z219"/>
  <c r="AF219" s="1"/>
  <c r="V219"/>
  <c r="AB219" s="1"/>
  <c r="X218"/>
  <c r="AD218" s="1"/>
  <c r="Z217"/>
  <c r="AF217" s="1"/>
  <c r="V217"/>
  <c r="X216"/>
  <c r="AD216" s="1"/>
  <c r="Z215"/>
  <c r="AF215" s="1"/>
  <c r="V215"/>
  <c r="AB215" s="1"/>
  <c r="X214"/>
  <c r="AD214" s="1"/>
  <c r="Z213"/>
  <c r="AF213" s="1"/>
  <c r="V213"/>
  <c r="X212"/>
  <c r="AD212" s="1"/>
  <c r="Z211"/>
  <c r="AF211" s="1"/>
  <c r="V211"/>
  <c r="X210"/>
  <c r="AD210" s="1"/>
  <c r="Z209"/>
  <c r="AF209" s="1"/>
  <c r="V209"/>
  <c r="X208"/>
  <c r="AD208" s="1"/>
  <c r="Y206"/>
  <c r="AE206" s="1"/>
  <c r="Z204"/>
  <c r="AF204" s="1"/>
  <c r="U204"/>
  <c r="AS202"/>
  <c r="V202"/>
  <c r="X200"/>
  <c r="AD200" s="1"/>
  <c r="Y198"/>
  <c r="AE198" s="1"/>
  <c r="AS198"/>
  <c r="AJ198"/>
  <c r="AU197"/>
  <c r="AL197"/>
  <c r="AU195"/>
  <c r="AL195"/>
  <c r="AU193"/>
  <c r="AL193"/>
  <c r="AU191"/>
  <c r="AL191"/>
  <c r="Y242"/>
  <c r="AE242" s="1"/>
  <c r="U242"/>
  <c r="AA242" s="1"/>
  <c r="Y240"/>
  <c r="AE240" s="1"/>
  <c r="U240"/>
  <c r="AA240" s="1"/>
  <c r="Y238"/>
  <c r="AE238" s="1"/>
  <c r="U238"/>
  <c r="AA238" s="1"/>
  <c r="Y236"/>
  <c r="AE236" s="1"/>
  <c r="U236"/>
  <c r="AA236" s="1"/>
  <c r="Y234"/>
  <c r="AE234" s="1"/>
  <c r="U234"/>
  <c r="AA234" s="1"/>
  <c r="Y232"/>
  <c r="AE232" s="1"/>
  <c r="U232"/>
  <c r="AA232" s="1"/>
  <c r="Y230"/>
  <c r="AE230" s="1"/>
  <c r="U230"/>
  <c r="AA230" s="1"/>
  <c r="Y228"/>
  <c r="AE228" s="1"/>
  <c r="U228"/>
  <c r="AA228" s="1"/>
  <c r="Y226"/>
  <c r="AE226" s="1"/>
  <c r="U226"/>
  <c r="Y224"/>
  <c r="AE224" s="1"/>
  <c r="U224"/>
  <c r="AA224" s="1"/>
  <c r="Y222"/>
  <c r="AE222" s="1"/>
  <c r="U222"/>
  <c r="AA222" s="1"/>
  <c r="Y220"/>
  <c r="AE220" s="1"/>
  <c r="U220"/>
  <c r="AA220" s="1"/>
  <c r="Y218"/>
  <c r="U218"/>
  <c r="AA218" s="1"/>
  <c r="Y216"/>
  <c r="AE216" s="1"/>
  <c r="U216"/>
  <c r="AA216" s="1"/>
  <c r="Y214"/>
  <c r="AE214" s="1"/>
  <c r="U214"/>
  <c r="Y212"/>
  <c r="AE212" s="1"/>
  <c r="U212"/>
  <c r="Y210"/>
  <c r="AE210" s="1"/>
  <c r="U210"/>
  <c r="AA210" s="1"/>
  <c r="Y208"/>
  <c r="AE208" s="1"/>
  <c r="U208"/>
  <c r="AA208" s="1"/>
  <c r="Z206"/>
  <c r="AF206" s="1"/>
  <c r="U206"/>
  <c r="AA206" s="1"/>
  <c r="AS204"/>
  <c r="V204"/>
  <c r="AS196"/>
  <c r="AJ196"/>
  <c r="AB196"/>
  <c r="AS194"/>
  <c r="AJ194"/>
  <c r="AS192"/>
  <c r="AJ192"/>
  <c r="AB192"/>
  <c r="AS190"/>
  <c r="AJ190"/>
  <c r="V206"/>
  <c r="AJ151"/>
  <c r="AS151"/>
  <c r="AT148"/>
  <c r="AK148"/>
  <c r="AT146"/>
  <c r="AK146"/>
  <c r="AT140"/>
  <c r="AK140"/>
  <c r="AT138"/>
  <c r="AK138"/>
  <c r="AT136"/>
  <c r="AK136"/>
  <c r="AT132"/>
  <c r="AK132"/>
  <c r="AT130"/>
  <c r="AK130"/>
  <c r="Y207"/>
  <c r="AE207" s="1"/>
  <c r="U207"/>
  <c r="AA207" s="1"/>
  <c r="Y205"/>
  <c r="AE205" s="1"/>
  <c r="U205"/>
  <c r="Y203"/>
  <c r="AE203" s="1"/>
  <c r="U203"/>
  <c r="AA203" s="1"/>
  <c r="Y201"/>
  <c r="AE201" s="1"/>
  <c r="U201"/>
  <c r="AA201" s="1"/>
  <c r="Y199"/>
  <c r="AE199" s="1"/>
  <c r="U199"/>
  <c r="AA199" s="1"/>
  <c r="Y197"/>
  <c r="AE197" s="1"/>
  <c r="U197"/>
  <c r="W196"/>
  <c r="AC196" s="1"/>
  <c r="Y195"/>
  <c r="AE195" s="1"/>
  <c r="U195"/>
  <c r="AA195" s="1"/>
  <c r="W194"/>
  <c r="AC194" s="1"/>
  <c r="Y193"/>
  <c r="AE193" s="1"/>
  <c r="U193"/>
  <c r="W192"/>
  <c r="AC192" s="1"/>
  <c r="Y191"/>
  <c r="AE191" s="1"/>
  <c r="U191"/>
  <c r="AA191" s="1"/>
  <c r="W190"/>
  <c r="AC190" s="1"/>
  <c r="Y189"/>
  <c r="AE189" s="1"/>
  <c r="U189"/>
  <c r="AA189" s="1"/>
  <c r="AJ188"/>
  <c r="W188"/>
  <c r="AC188" s="1"/>
  <c r="AL187"/>
  <c r="Y187"/>
  <c r="AE187" s="1"/>
  <c r="U187"/>
  <c r="AJ186"/>
  <c r="W186"/>
  <c r="AC186" s="1"/>
  <c r="Y185"/>
  <c r="AE185" s="1"/>
  <c r="U185"/>
  <c r="AJ184"/>
  <c r="W184"/>
  <c r="AC184" s="1"/>
  <c r="AL183"/>
  <c r="Y183"/>
  <c r="AE183" s="1"/>
  <c r="U183"/>
  <c r="AJ182"/>
  <c r="W182"/>
  <c r="AC182" s="1"/>
  <c r="Y181"/>
  <c r="AE181" s="1"/>
  <c r="U181"/>
  <c r="AA181" s="1"/>
  <c r="AJ180"/>
  <c r="W180"/>
  <c r="AC180" s="1"/>
  <c r="AL179"/>
  <c r="Y179"/>
  <c r="AE179" s="1"/>
  <c r="U179"/>
  <c r="AA179" s="1"/>
  <c r="AJ178"/>
  <c r="W178"/>
  <c r="AC178" s="1"/>
  <c r="Y177"/>
  <c r="AE177" s="1"/>
  <c r="U177"/>
  <c r="AA177" s="1"/>
  <c r="AJ176"/>
  <c r="W176"/>
  <c r="AC176" s="1"/>
  <c r="AL175"/>
  <c r="Y175"/>
  <c r="AE175" s="1"/>
  <c r="U175"/>
  <c r="AJ174"/>
  <c r="W174"/>
  <c r="AC174" s="1"/>
  <c r="Y173"/>
  <c r="AE173" s="1"/>
  <c r="U173"/>
  <c r="AA173" s="1"/>
  <c r="AJ172"/>
  <c r="W172"/>
  <c r="AC172" s="1"/>
  <c r="AL171"/>
  <c r="Y171"/>
  <c r="AE171" s="1"/>
  <c r="U171"/>
  <c r="AA171" s="1"/>
  <c r="AJ170"/>
  <c r="W170"/>
  <c r="AC170" s="1"/>
  <c r="Y169"/>
  <c r="AE169" s="1"/>
  <c r="U169"/>
  <c r="AA169" s="1"/>
  <c r="AJ168"/>
  <c r="W168"/>
  <c r="AC168" s="1"/>
  <c r="Y167"/>
  <c r="AE167" s="1"/>
  <c r="U167"/>
  <c r="AA167" s="1"/>
  <c r="AJ166"/>
  <c r="W166"/>
  <c r="AC166" s="1"/>
  <c r="Y165"/>
  <c r="AE165" s="1"/>
  <c r="U165"/>
  <c r="AA165" s="1"/>
  <c r="AJ164"/>
  <c r="W164"/>
  <c r="AC164" s="1"/>
  <c r="AL163"/>
  <c r="Y163"/>
  <c r="AE163" s="1"/>
  <c r="U163"/>
  <c r="AJ162"/>
  <c r="W162"/>
  <c r="AC162" s="1"/>
  <c r="Y161"/>
  <c r="AE161" s="1"/>
  <c r="U161"/>
  <c r="AA161" s="1"/>
  <c r="AJ160"/>
  <c r="W160"/>
  <c r="AC160" s="1"/>
  <c r="Y159"/>
  <c r="AE159" s="1"/>
  <c r="U159"/>
  <c r="AJ158"/>
  <c r="W158"/>
  <c r="AC158" s="1"/>
  <c r="Y157"/>
  <c r="AE157" s="1"/>
  <c r="U157"/>
  <c r="AA157" s="1"/>
  <c r="AJ156"/>
  <c r="W156"/>
  <c r="AC156" s="1"/>
  <c r="AJ153"/>
  <c r="W154"/>
  <c r="AC154" s="1"/>
  <c r="V154"/>
  <c r="AB154" s="1"/>
  <c r="Z154"/>
  <c r="AF154" s="1"/>
  <c r="X196"/>
  <c r="AD196" s="1"/>
  <c r="X194"/>
  <c r="AD194" s="1"/>
  <c r="X192"/>
  <c r="AD192" s="1"/>
  <c r="X190"/>
  <c r="AD190" s="1"/>
  <c r="AB188"/>
  <c r="X188"/>
  <c r="AD188" s="1"/>
  <c r="AB186"/>
  <c r="X186"/>
  <c r="AD186" s="1"/>
  <c r="X184"/>
  <c r="AD184" s="1"/>
  <c r="X182"/>
  <c r="AD182" s="1"/>
  <c r="X180"/>
  <c r="AD180" s="1"/>
  <c r="X178"/>
  <c r="X176"/>
  <c r="AD176" s="1"/>
  <c r="X174"/>
  <c r="AD174" s="1"/>
  <c r="X172"/>
  <c r="AB170"/>
  <c r="X170"/>
  <c r="AD170" s="1"/>
  <c r="X168"/>
  <c r="AD168" s="1"/>
  <c r="X166"/>
  <c r="AD166" s="1"/>
  <c r="X164"/>
  <c r="AD164" s="1"/>
  <c r="AB162"/>
  <c r="X162"/>
  <c r="AD161"/>
  <c r="X160"/>
  <c r="AD160" s="1"/>
  <c r="AD159"/>
  <c r="X158"/>
  <c r="AD158" s="1"/>
  <c r="X156"/>
  <c r="AD156" s="1"/>
  <c r="Y154"/>
  <c r="AE154" s="1"/>
  <c r="AB155"/>
  <c r="AB151"/>
  <c r="Y196"/>
  <c r="AE196" s="1"/>
  <c r="U196"/>
  <c r="Y194"/>
  <c r="AE194" s="1"/>
  <c r="U194"/>
  <c r="AA194" s="1"/>
  <c r="Y192"/>
  <c r="AE192" s="1"/>
  <c r="U192"/>
  <c r="AA192" s="1"/>
  <c r="Y190"/>
  <c r="U190"/>
  <c r="Y188"/>
  <c r="AE188" s="1"/>
  <c r="U188"/>
  <c r="AA188" s="1"/>
  <c r="Y186"/>
  <c r="AE186" s="1"/>
  <c r="U186"/>
  <c r="Y184"/>
  <c r="AE184" s="1"/>
  <c r="U184"/>
  <c r="AA184" s="1"/>
  <c r="Y182"/>
  <c r="AE182" s="1"/>
  <c r="U182"/>
  <c r="Y180"/>
  <c r="AE180" s="1"/>
  <c r="U180"/>
  <c r="AA180" s="1"/>
  <c r="Y178"/>
  <c r="AE178" s="1"/>
  <c r="U178"/>
  <c r="Y176"/>
  <c r="AE176" s="1"/>
  <c r="U176"/>
  <c r="AA176" s="1"/>
  <c r="Y174"/>
  <c r="AE174" s="1"/>
  <c r="U174"/>
  <c r="Y172"/>
  <c r="AE172" s="1"/>
  <c r="U172"/>
  <c r="AA172" s="1"/>
  <c r="Y170"/>
  <c r="AE170" s="1"/>
  <c r="U170"/>
  <c r="AA170" s="1"/>
  <c r="Y168"/>
  <c r="AE168" s="1"/>
  <c r="U168"/>
  <c r="AA168" s="1"/>
  <c r="Y166"/>
  <c r="AE166" s="1"/>
  <c r="U166"/>
  <c r="Y164"/>
  <c r="AE164" s="1"/>
  <c r="U164"/>
  <c r="Y162"/>
  <c r="AE162" s="1"/>
  <c r="U162"/>
  <c r="AA162" s="1"/>
  <c r="Y160"/>
  <c r="AE160" s="1"/>
  <c r="U160"/>
  <c r="AA160" s="1"/>
  <c r="Y158"/>
  <c r="AE158" s="1"/>
  <c r="U158"/>
  <c r="AA158" s="1"/>
  <c r="Y156"/>
  <c r="AE156" s="1"/>
  <c r="U156"/>
  <c r="AA156" s="1"/>
  <c r="AJ149"/>
  <c r="AS149"/>
  <c r="AT147"/>
  <c r="AK147"/>
  <c r="AT145"/>
  <c r="AK145"/>
  <c r="AT143"/>
  <c r="AK143"/>
  <c r="AT141"/>
  <c r="AK141"/>
  <c r="AT139"/>
  <c r="AK139"/>
  <c r="AT137"/>
  <c r="AK137"/>
  <c r="AT135"/>
  <c r="AK135"/>
  <c r="AT133"/>
  <c r="AK133"/>
  <c r="AT131"/>
  <c r="AK131"/>
  <c r="V156"/>
  <c r="AB156" s="1"/>
  <c r="AT121"/>
  <c r="AK121"/>
  <c r="Z152"/>
  <c r="AF152" s="1"/>
  <c r="V152"/>
  <c r="Z150"/>
  <c r="AF150" s="1"/>
  <c r="V150"/>
  <c r="AB149"/>
  <c r="Z148"/>
  <c r="AF148" s="1"/>
  <c r="V148"/>
  <c r="AS147"/>
  <c r="Z146"/>
  <c r="AF146" s="1"/>
  <c r="V146"/>
  <c r="AB146" s="1"/>
  <c r="AS145"/>
  <c r="Z144"/>
  <c r="AF144" s="1"/>
  <c r="V144"/>
  <c r="AS143"/>
  <c r="Z142"/>
  <c r="AF142" s="1"/>
  <c r="V142"/>
  <c r="AS141"/>
  <c r="AB141"/>
  <c r="Z140"/>
  <c r="AF140" s="1"/>
  <c r="V140"/>
  <c r="AS139"/>
  <c r="Z138"/>
  <c r="AF138" s="1"/>
  <c r="V138"/>
  <c r="AS137"/>
  <c r="Z136"/>
  <c r="AF136" s="1"/>
  <c r="V136"/>
  <c r="AS135"/>
  <c r="Z134"/>
  <c r="AF134" s="1"/>
  <c r="V134"/>
  <c r="AB134" s="1"/>
  <c r="AS133"/>
  <c r="AB133"/>
  <c r="Z132"/>
  <c r="AF132" s="1"/>
  <c r="V132"/>
  <c r="AB132" s="1"/>
  <c r="AS131"/>
  <c r="Z130"/>
  <c r="AF130" s="1"/>
  <c r="V130"/>
  <c r="AS125"/>
  <c r="AK125"/>
  <c r="AT115"/>
  <c r="AK115"/>
  <c r="Y155"/>
  <c r="AE155" s="1"/>
  <c r="U155"/>
  <c r="AA155" s="1"/>
  <c r="Y153"/>
  <c r="U153"/>
  <c r="AA153" s="1"/>
  <c r="W152"/>
  <c r="AC152" s="1"/>
  <c r="Y151"/>
  <c r="AE151" s="1"/>
  <c r="U151"/>
  <c r="W150"/>
  <c r="AC150" s="1"/>
  <c r="Y149"/>
  <c r="AE149" s="1"/>
  <c r="U149"/>
  <c r="AA149" s="1"/>
  <c r="W148"/>
  <c r="AC148" s="1"/>
  <c r="Y147"/>
  <c r="AE147" s="1"/>
  <c r="U147"/>
  <c r="AA147" s="1"/>
  <c r="W146"/>
  <c r="AC146" s="1"/>
  <c r="Y145"/>
  <c r="AE145" s="1"/>
  <c r="U145"/>
  <c r="AA145" s="1"/>
  <c r="W144"/>
  <c r="AC144" s="1"/>
  <c r="Y143"/>
  <c r="AE143" s="1"/>
  <c r="U143"/>
  <c r="AA143" s="1"/>
  <c r="W142"/>
  <c r="AC142" s="1"/>
  <c r="Y141"/>
  <c r="AE141" s="1"/>
  <c r="U141"/>
  <c r="AA141" s="1"/>
  <c r="W140"/>
  <c r="AC140" s="1"/>
  <c r="Y139"/>
  <c r="AE139" s="1"/>
  <c r="U139"/>
  <c r="AA139" s="1"/>
  <c r="W138"/>
  <c r="AC138" s="1"/>
  <c r="Y137"/>
  <c r="AE137" s="1"/>
  <c r="U137"/>
  <c r="AA137" s="1"/>
  <c r="W136"/>
  <c r="AC136" s="1"/>
  <c r="Y135"/>
  <c r="AE135" s="1"/>
  <c r="U135"/>
  <c r="W134"/>
  <c r="AC134" s="1"/>
  <c r="Y133"/>
  <c r="AE133" s="1"/>
  <c r="U133"/>
  <c r="W132"/>
  <c r="AC132" s="1"/>
  <c r="Y131"/>
  <c r="AE131" s="1"/>
  <c r="U131"/>
  <c r="AA131" s="1"/>
  <c r="W130"/>
  <c r="AC130" s="1"/>
  <c r="AB126"/>
  <c r="AT111"/>
  <c r="AK111"/>
  <c r="Y152"/>
  <c r="AE152" s="1"/>
  <c r="U152"/>
  <c r="AA152" s="1"/>
  <c r="Y150"/>
  <c r="AE150" s="1"/>
  <c r="U150"/>
  <c r="AA150" s="1"/>
  <c r="Y148"/>
  <c r="AE148" s="1"/>
  <c r="U148"/>
  <c r="AA148" s="1"/>
  <c r="Y146"/>
  <c r="AE146" s="1"/>
  <c r="U146"/>
  <c r="AA146" s="1"/>
  <c r="Y144"/>
  <c r="AE144" s="1"/>
  <c r="U144"/>
  <c r="AA144" s="1"/>
  <c r="Y142"/>
  <c r="AE142" s="1"/>
  <c r="U142"/>
  <c r="Y140"/>
  <c r="AE140" s="1"/>
  <c r="M140" s="1"/>
  <c r="U140"/>
  <c r="AA140" s="1"/>
  <c r="Y138"/>
  <c r="AE138" s="1"/>
  <c r="U138"/>
  <c r="AA138" s="1"/>
  <c r="Y136"/>
  <c r="AE136" s="1"/>
  <c r="U136"/>
  <c r="AA136" s="1"/>
  <c r="Y134"/>
  <c r="AE134" s="1"/>
  <c r="U134"/>
  <c r="AA134" s="1"/>
  <c r="Y132"/>
  <c r="AE132" s="1"/>
  <c r="U132"/>
  <c r="AA132" s="1"/>
  <c r="Y130"/>
  <c r="AE130" s="1"/>
  <c r="U130"/>
  <c r="AA130" s="1"/>
  <c r="AS127"/>
  <c r="AK127"/>
  <c r="AT94"/>
  <c r="AK94"/>
  <c r="AT86"/>
  <c r="AK86"/>
  <c r="Y129"/>
  <c r="AE129" s="1"/>
  <c r="U129"/>
  <c r="W128"/>
  <c r="AC128" s="1"/>
  <c r="Y127"/>
  <c r="AE127" s="1"/>
  <c r="U127"/>
  <c r="W126"/>
  <c r="AC126" s="1"/>
  <c r="Y125"/>
  <c r="AE125" s="1"/>
  <c r="U125"/>
  <c r="AA125" s="1"/>
  <c r="W124"/>
  <c r="AC124" s="1"/>
  <c r="Y123"/>
  <c r="AE123" s="1"/>
  <c r="U123"/>
  <c r="AA123" s="1"/>
  <c r="AJ122"/>
  <c r="W122"/>
  <c r="AC122" s="1"/>
  <c r="Y121"/>
  <c r="AE121" s="1"/>
  <c r="U121"/>
  <c r="AA121" s="1"/>
  <c r="AJ120"/>
  <c r="W120"/>
  <c r="AC120" s="1"/>
  <c r="Y119"/>
  <c r="AE119" s="1"/>
  <c r="U119"/>
  <c r="AA119" s="1"/>
  <c r="AJ118"/>
  <c r="W118"/>
  <c r="AC118" s="1"/>
  <c r="Y117"/>
  <c r="AE117" s="1"/>
  <c r="U117"/>
  <c r="AA117" s="1"/>
  <c r="AJ116"/>
  <c r="W116"/>
  <c r="AC116" s="1"/>
  <c r="Y115"/>
  <c r="AE115" s="1"/>
  <c r="U115"/>
  <c r="AA115" s="1"/>
  <c r="AJ114"/>
  <c r="W114"/>
  <c r="AC114" s="1"/>
  <c r="Y113"/>
  <c r="AE113" s="1"/>
  <c r="U113"/>
  <c r="AA113" s="1"/>
  <c r="AJ112"/>
  <c r="W112"/>
  <c r="AC112" s="1"/>
  <c r="Y111"/>
  <c r="AE111" s="1"/>
  <c r="U111"/>
  <c r="AA111" s="1"/>
  <c r="AJ110"/>
  <c r="W110"/>
  <c r="AC110" s="1"/>
  <c r="Y109"/>
  <c r="AE109" s="1"/>
  <c r="U109"/>
  <c r="AJ108"/>
  <c r="W108"/>
  <c r="AC108" s="1"/>
  <c r="Z107"/>
  <c r="AF107" s="1"/>
  <c r="U107"/>
  <c r="AA107" s="1"/>
  <c r="AS104"/>
  <c r="AK104"/>
  <c r="AS103"/>
  <c r="AK103"/>
  <c r="AB122"/>
  <c r="AB120"/>
  <c r="AB112"/>
  <c r="X110"/>
  <c r="AD110" s="1"/>
  <c r="X108"/>
  <c r="AD108" s="1"/>
  <c r="V107"/>
  <c r="AB107" s="1"/>
  <c r="AS106"/>
  <c r="AS102"/>
  <c r="AK102"/>
  <c r="AS101"/>
  <c r="AK101"/>
  <c r="AT90"/>
  <c r="AK90"/>
  <c r="Y128"/>
  <c r="AE128" s="1"/>
  <c r="U128"/>
  <c r="AA128" s="1"/>
  <c r="Y126"/>
  <c r="AE126" s="1"/>
  <c r="U126"/>
  <c r="AA126" s="1"/>
  <c r="Y124"/>
  <c r="AE124" s="1"/>
  <c r="U124"/>
  <c r="Y122"/>
  <c r="AE122" s="1"/>
  <c r="U122"/>
  <c r="AA122" s="1"/>
  <c r="Y120"/>
  <c r="AE120" s="1"/>
  <c r="U120"/>
  <c r="AA120" s="1"/>
  <c r="Y118"/>
  <c r="AE118" s="1"/>
  <c r="U118"/>
  <c r="AA118" s="1"/>
  <c r="Y116"/>
  <c r="AE116" s="1"/>
  <c r="U116"/>
  <c r="AA116" s="1"/>
  <c r="Y114"/>
  <c r="AE114" s="1"/>
  <c r="U114"/>
  <c r="AA114" s="1"/>
  <c r="Y112"/>
  <c r="AE112" s="1"/>
  <c r="U112"/>
  <c r="AA112" s="1"/>
  <c r="Y110"/>
  <c r="AE110" s="1"/>
  <c r="U110"/>
  <c r="AA110" s="1"/>
  <c r="Y108"/>
  <c r="AE108" s="1"/>
  <c r="U108"/>
  <c r="AA108" s="1"/>
  <c r="X107"/>
  <c r="AD107" s="1"/>
  <c r="AU106"/>
  <c r="AS100"/>
  <c r="AK100"/>
  <c r="AS99"/>
  <c r="AK99"/>
  <c r="AB97"/>
  <c r="Y105"/>
  <c r="AE105" s="1"/>
  <c r="U105"/>
  <c r="AA105" s="1"/>
  <c r="Y103"/>
  <c r="AE103" s="1"/>
  <c r="U103"/>
  <c r="AA103" s="1"/>
  <c r="Y101"/>
  <c r="AE101" s="1"/>
  <c r="U101"/>
  <c r="Y99"/>
  <c r="AE99" s="1"/>
  <c r="U99"/>
  <c r="AA99" s="1"/>
  <c r="Y97"/>
  <c r="AE97" s="1"/>
  <c r="U97"/>
  <c r="AA97" s="1"/>
  <c r="Y95"/>
  <c r="AE95" s="1"/>
  <c r="U95"/>
  <c r="AA95" s="1"/>
  <c r="Y93"/>
  <c r="AE93" s="1"/>
  <c r="U93"/>
  <c r="AA93" s="1"/>
  <c r="Y91"/>
  <c r="AE91" s="1"/>
  <c r="U91"/>
  <c r="AA91" s="1"/>
  <c r="Y89"/>
  <c r="AE89" s="1"/>
  <c r="U89"/>
  <c r="AA89" s="1"/>
  <c r="Y87"/>
  <c r="AE87" s="1"/>
  <c r="U87"/>
  <c r="AA87" s="1"/>
  <c r="Y85"/>
  <c r="AE85" s="1"/>
  <c r="U85"/>
  <c r="AA85" s="1"/>
  <c r="Y83"/>
  <c r="AE83" s="1"/>
  <c r="U83"/>
  <c r="AA83" s="1"/>
  <c r="Y81"/>
  <c r="AE81" s="1"/>
  <c r="U81"/>
  <c r="AA81" s="1"/>
  <c r="Z81"/>
  <c r="AF81" s="1"/>
  <c r="V81"/>
  <c r="Y106"/>
  <c r="AE106" s="1"/>
  <c r="U106"/>
  <c r="AA106" s="1"/>
  <c r="Y104"/>
  <c r="AE104" s="1"/>
  <c r="U104"/>
  <c r="AA104" s="1"/>
  <c r="Y102"/>
  <c r="AE102" s="1"/>
  <c r="U102"/>
  <c r="AA102" s="1"/>
  <c r="Y100"/>
  <c r="AE100" s="1"/>
  <c r="U100"/>
  <c r="AA100" s="1"/>
  <c r="Y98"/>
  <c r="AE98" s="1"/>
  <c r="U98"/>
  <c r="AA98" s="1"/>
  <c r="Y96"/>
  <c r="AE96" s="1"/>
  <c r="U96"/>
  <c r="AA96" s="1"/>
  <c r="AJ95"/>
  <c r="Y94"/>
  <c r="AE94" s="1"/>
  <c r="U94"/>
  <c r="AA94" s="1"/>
  <c r="AJ93"/>
  <c r="Y92"/>
  <c r="AE92" s="1"/>
  <c r="U92"/>
  <c r="AA92" s="1"/>
  <c r="AJ91"/>
  <c r="Y90"/>
  <c r="AE90" s="1"/>
  <c r="U90"/>
  <c r="AA90" s="1"/>
  <c r="AJ89"/>
  <c r="Y88"/>
  <c r="AE88" s="1"/>
  <c r="U88"/>
  <c r="AA88" s="1"/>
  <c r="AJ87"/>
  <c r="Y86"/>
  <c r="AE86" s="1"/>
  <c r="U86"/>
  <c r="AA86" s="1"/>
  <c r="AJ85"/>
  <c r="Y84"/>
  <c r="AE84" s="1"/>
  <c r="U84"/>
  <c r="AA84" s="1"/>
  <c r="AJ83"/>
  <c r="Y82"/>
  <c r="AE82" s="1"/>
  <c r="U82"/>
  <c r="AA82" s="1"/>
  <c r="AJ81"/>
  <c r="W81"/>
  <c r="AC81" s="1"/>
  <c r="AB95"/>
  <c r="AB93"/>
  <c r="AB89"/>
  <c r="V82"/>
  <c r="L82" s="1"/>
  <c r="S248" i="12"/>
  <c r="AB248"/>
  <c r="S244"/>
  <c r="AB244"/>
  <c r="S236"/>
  <c r="AB236"/>
  <c r="S228"/>
  <c r="AB228"/>
  <c r="S220"/>
  <c r="AB220"/>
  <c r="AB211"/>
  <c r="S211"/>
  <c r="AB203"/>
  <c r="S203"/>
  <c r="AB195"/>
  <c r="S195"/>
  <c r="AB187"/>
  <c r="S187"/>
  <c r="AA260"/>
  <c r="S260"/>
  <c r="AA259"/>
  <c r="S259"/>
  <c r="AA258"/>
  <c r="S258"/>
  <c r="AA257"/>
  <c r="S257"/>
  <c r="AA256"/>
  <c r="S256"/>
  <c r="AA255"/>
  <c r="S255"/>
  <c r="AA254"/>
  <c r="S254"/>
  <c r="AA253"/>
  <c r="S253"/>
  <c r="AA252"/>
  <c r="S252"/>
  <c r="AA251"/>
  <c r="S251"/>
  <c r="AA250"/>
  <c r="S250"/>
  <c r="AA249"/>
  <c r="S249"/>
  <c r="S247"/>
  <c r="AB247"/>
  <c r="S239"/>
  <c r="AB239"/>
  <c r="S227"/>
  <c r="AB227"/>
  <c r="S219"/>
  <c r="AB219"/>
  <c r="AB209"/>
  <c r="S209"/>
  <c r="AB208"/>
  <c r="S208"/>
  <c r="AB201"/>
  <c r="S201"/>
  <c r="AB193"/>
  <c r="S193"/>
  <c r="AB192"/>
  <c r="S192"/>
  <c r="AB185"/>
  <c r="S185"/>
  <c r="AB184"/>
  <c r="S184"/>
  <c r="S246"/>
  <c r="AB246"/>
  <c r="AB198"/>
  <c r="S198"/>
  <c r="AB183"/>
  <c r="S183"/>
  <c r="S245"/>
  <c r="AB245"/>
  <c r="S241"/>
  <c r="AB241"/>
  <c r="S237"/>
  <c r="AB237"/>
  <c r="S233"/>
  <c r="AB233"/>
  <c r="S229"/>
  <c r="AB229"/>
  <c r="S225"/>
  <c r="AB225"/>
  <c r="S221"/>
  <c r="AB221"/>
  <c r="S217"/>
  <c r="AB217"/>
  <c r="AB213"/>
  <c r="S213"/>
  <c r="AB212"/>
  <c r="S212"/>
  <c r="AB205"/>
  <c r="S205"/>
  <c r="AB204"/>
  <c r="S204"/>
  <c r="AB197"/>
  <c r="S197"/>
  <c r="AB189"/>
  <c r="S189"/>
  <c r="AB164"/>
  <c r="S164"/>
  <c r="AA181"/>
  <c r="S181"/>
  <c r="AA180"/>
  <c r="S180"/>
  <c r="AA179"/>
  <c r="S179"/>
  <c r="AA178"/>
  <c r="S178"/>
  <c r="AA177"/>
  <c r="S177"/>
  <c r="AA176"/>
  <c r="S176"/>
  <c r="AA175"/>
  <c r="S175"/>
  <c r="AA174"/>
  <c r="S174"/>
  <c r="AA173"/>
  <c r="S173"/>
  <c r="AA172"/>
  <c r="S172"/>
  <c r="AA171"/>
  <c r="S171"/>
  <c r="AA170"/>
  <c r="S170"/>
  <c r="AB169"/>
  <c r="S169"/>
  <c r="AB165"/>
  <c r="S165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AB145"/>
  <c r="R144"/>
  <c r="AC134"/>
  <c r="T134"/>
  <c r="AC130"/>
  <c r="T130"/>
  <c r="AB119"/>
  <c r="S119"/>
  <c r="AB115"/>
  <c r="S115"/>
  <c r="AB111"/>
  <c r="S111"/>
  <c r="AB140"/>
  <c r="T140"/>
  <c r="AC127"/>
  <c r="T127"/>
  <c r="AC123"/>
  <c r="T123"/>
  <c r="AB122"/>
  <c r="S122"/>
  <c r="AB114"/>
  <c r="S114"/>
  <c r="R146"/>
  <c r="AB143"/>
  <c r="T143"/>
  <c r="AB139"/>
  <c r="T139"/>
  <c r="AC128"/>
  <c r="T128"/>
  <c r="AC124"/>
  <c r="T124"/>
  <c r="AB121"/>
  <c r="S121"/>
  <c r="AB113"/>
  <c r="S113"/>
  <c r="AA103"/>
  <c r="R103"/>
  <c r="AA99"/>
  <c r="R99"/>
  <c r="AA102"/>
  <c r="R102"/>
  <c r="AA98"/>
  <c r="R98"/>
  <c r="S137"/>
  <c r="AA101"/>
  <c r="R101"/>
  <c r="AA97"/>
  <c r="R97"/>
  <c r="AA100"/>
  <c r="R100"/>
  <c r="AA96"/>
  <c r="R96"/>
  <c r="R95"/>
  <c r="R94"/>
  <c r="R93"/>
  <c r="R92"/>
  <c r="R91"/>
  <c r="R90"/>
  <c r="R89"/>
  <c r="R88"/>
  <c r="R87"/>
  <c r="R86"/>
  <c r="R85"/>
  <c r="R84"/>
  <c r="R83"/>
  <c r="R82"/>
  <c r="R81"/>
  <c r="R80"/>
  <c r="AJ242" i="8"/>
  <c r="AA242"/>
  <c r="AJ234"/>
  <c r="AA234"/>
  <c r="AJ225"/>
  <c r="AA225"/>
  <c r="AJ223"/>
  <c r="AA223"/>
  <c r="AJ221"/>
  <c r="AA221"/>
  <c r="AJ219"/>
  <c r="AA219"/>
  <c r="AJ217"/>
  <c r="AA217"/>
  <c r="AJ215"/>
  <c r="AA215"/>
  <c r="AA241"/>
  <c r="AA237"/>
  <c r="AA233"/>
  <c r="AA229"/>
  <c r="AJ224"/>
  <c r="AA224"/>
  <c r="AJ222"/>
  <c r="AA222"/>
  <c r="AJ220"/>
  <c r="AA220"/>
  <c r="AJ218"/>
  <c r="AA218"/>
  <c r="AJ216"/>
  <c r="AA216"/>
  <c r="AJ214"/>
  <c r="AA214"/>
  <c r="AJ212"/>
  <c r="AA212"/>
  <c r="AJ210"/>
  <c r="AA210"/>
  <c r="AJ208"/>
  <c r="AA208"/>
  <c r="AA243"/>
  <c r="AA239"/>
  <c r="AA231"/>
  <c r="AA227"/>
  <c r="AJ201"/>
  <c r="AA201"/>
  <c r="AJ170"/>
  <c r="AA170"/>
  <c r="AI225"/>
  <c r="AI224"/>
  <c r="AI223"/>
  <c r="AI222"/>
  <c r="AI221"/>
  <c r="AI220"/>
  <c r="AI219"/>
  <c r="AI218"/>
  <c r="AI217"/>
  <c r="AI216"/>
  <c r="AI215"/>
  <c r="AA213"/>
  <c r="AA209"/>
  <c r="AJ196"/>
  <c r="AA196"/>
  <c r="AJ194"/>
  <c r="AA194"/>
  <c r="AJ192"/>
  <c r="AA192"/>
  <c r="AJ188"/>
  <c r="AA188"/>
  <c r="AJ186"/>
  <c r="AA186"/>
  <c r="AJ184"/>
  <c r="AA184"/>
  <c r="AJ180"/>
  <c r="AA180"/>
  <c r="AJ178"/>
  <c r="AA178"/>
  <c r="AJ176"/>
  <c r="AA176"/>
  <c r="AJ174"/>
  <c r="AA174"/>
  <c r="AJ172"/>
  <c r="AA172"/>
  <c r="AA211"/>
  <c r="AI207"/>
  <c r="AA207"/>
  <c r="AI206"/>
  <c r="AA206"/>
  <c r="AI205"/>
  <c r="AA205"/>
  <c r="AI204"/>
  <c r="AA204"/>
  <c r="AA200"/>
  <c r="AJ140"/>
  <c r="AA140"/>
  <c r="AA197"/>
  <c r="AA193"/>
  <c r="AA189"/>
  <c r="AA185"/>
  <c r="AA181"/>
  <c r="AA177"/>
  <c r="AA173"/>
  <c r="AA169"/>
  <c r="AI165"/>
  <c r="AA165"/>
  <c r="AI164"/>
  <c r="AA164"/>
  <c r="AJ139"/>
  <c r="AA139"/>
  <c r="AK167"/>
  <c r="AA163"/>
  <c r="AJ162"/>
  <c r="AA162"/>
  <c r="AA199"/>
  <c r="AA195"/>
  <c r="AA191"/>
  <c r="AA187"/>
  <c r="AA183"/>
  <c r="AA179"/>
  <c r="AA175"/>
  <c r="AJ141"/>
  <c r="AA141"/>
  <c r="Z138"/>
  <c r="AJ136"/>
  <c r="AB136"/>
  <c r="AJ130"/>
  <c r="AB130"/>
  <c r="AA129"/>
  <c r="AJ129"/>
  <c r="AA127"/>
  <c r="AJ127"/>
  <c r="AA125"/>
  <c r="AJ125"/>
  <c r="AK121"/>
  <c r="AB121"/>
  <c r="AJ116"/>
  <c r="AA116"/>
  <c r="AJ114"/>
  <c r="AA114"/>
  <c r="AJ98"/>
  <c r="AA98"/>
  <c r="AJ96"/>
  <c r="AA96"/>
  <c r="AJ134"/>
  <c r="AJ132"/>
  <c r="AB132"/>
  <c r="AA128"/>
  <c r="AJ128"/>
  <c r="AA126"/>
  <c r="AJ126"/>
  <c r="AA124"/>
  <c r="AJ124"/>
  <c r="AK122"/>
  <c r="AB122"/>
  <c r="AK120"/>
  <c r="AB120"/>
  <c r="AK118"/>
  <c r="AB118"/>
  <c r="AJ122"/>
  <c r="AJ121"/>
  <c r="AJ120"/>
  <c r="AJ118"/>
  <c r="AA113"/>
  <c r="AA109"/>
  <c r="AA105"/>
  <c r="AA101"/>
  <c r="AA97"/>
  <c r="AJ94"/>
  <c r="AA94"/>
  <c r="AJ93"/>
  <c r="AA93"/>
  <c r="AA115"/>
  <c r="AA111"/>
  <c r="AA107"/>
  <c r="AA103"/>
  <c r="AA99"/>
  <c r="Z92"/>
  <c r="Z91"/>
  <c r="Z90"/>
  <c r="Z89"/>
  <c r="Z88"/>
  <c r="Z87"/>
  <c r="Z86"/>
  <c r="Z85"/>
  <c r="Z84"/>
  <c r="Z83"/>
  <c r="Z82"/>
  <c r="Z81"/>
  <c r="AB213" i="11"/>
  <c r="S213"/>
  <c r="AA197"/>
  <c r="R197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AA205"/>
  <c r="S205"/>
  <c r="AA201"/>
  <c r="S201"/>
  <c r="AA211"/>
  <c r="S211"/>
  <c r="AA210"/>
  <c r="S210"/>
  <c r="AA209"/>
  <c r="S209"/>
  <c r="AA208"/>
  <c r="S208"/>
  <c r="AA204"/>
  <c r="S204"/>
  <c r="AA200"/>
  <c r="S200"/>
  <c r="AA198"/>
  <c r="R198"/>
  <c r="AA196"/>
  <c r="R196"/>
  <c r="AC212"/>
  <c r="AB146"/>
  <c r="S146"/>
  <c r="AB145"/>
  <c r="S145"/>
  <c r="AA160"/>
  <c r="R160"/>
  <c r="AA158"/>
  <c r="R158"/>
  <c r="R195"/>
  <c r="R194"/>
  <c r="R193"/>
  <c r="R192"/>
  <c r="R191"/>
  <c r="R190"/>
  <c r="R189"/>
  <c r="R188"/>
  <c r="R187"/>
  <c r="R186"/>
  <c r="R185"/>
  <c r="R184"/>
  <c r="R183"/>
  <c r="R182"/>
  <c r="R181"/>
  <c r="AA179"/>
  <c r="S179"/>
  <c r="AA175"/>
  <c r="S175"/>
  <c r="AA171"/>
  <c r="S171"/>
  <c r="AA167"/>
  <c r="S167"/>
  <c r="AA163"/>
  <c r="S163"/>
  <c r="AB149"/>
  <c r="S149"/>
  <c r="AA161"/>
  <c r="R161"/>
  <c r="AA159"/>
  <c r="R159"/>
  <c r="AA157"/>
  <c r="R157"/>
  <c r="AB148"/>
  <c r="S148"/>
  <c r="AB147"/>
  <c r="S147"/>
  <c r="AA177"/>
  <c r="S177"/>
  <c r="AC174"/>
  <c r="U174"/>
  <c r="AA173"/>
  <c r="S173"/>
  <c r="AA169"/>
  <c r="S169"/>
  <c r="AC166"/>
  <c r="U166"/>
  <c r="AA165"/>
  <c r="S165"/>
  <c r="R156"/>
  <c r="R155"/>
  <c r="R154"/>
  <c r="R153"/>
  <c r="S144"/>
  <c r="S140"/>
  <c r="AC139"/>
  <c r="T139"/>
  <c r="AB123"/>
  <c r="S123"/>
  <c r="AB119"/>
  <c r="S119"/>
  <c r="AB115"/>
  <c r="S115"/>
  <c r="AA98"/>
  <c r="R98"/>
  <c r="AA97"/>
  <c r="R97"/>
  <c r="S122"/>
  <c r="S120"/>
  <c r="S118"/>
  <c r="S116"/>
  <c r="S112"/>
  <c r="S110"/>
  <c r="S108"/>
  <c r="AC105"/>
  <c r="U105"/>
  <c r="AC101"/>
  <c r="U101"/>
  <c r="R96"/>
  <c r="R95"/>
  <c r="R94"/>
  <c r="R93"/>
  <c r="R92"/>
  <c r="R91"/>
  <c r="R90"/>
  <c r="R89"/>
  <c r="R88"/>
  <c r="R87"/>
  <c r="R86"/>
  <c r="R85"/>
  <c r="R84"/>
  <c r="R83"/>
  <c r="R82"/>
  <c r="R81"/>
  <c r="T238" i="7"/>
  <c r="U238" s="1"/>
  <c r="AC238"/>
  <c r="T230"/>
  <c r="U230"/>
  <c r="AC230"/>
  <c r="R180"/>
  <c r="S180" s="1"/>
  <c r="AC173"/>
  <c r="R169"/>
  <c r="R168"/>
  <c r="R167"/>
  <c r="R165"/>
  <c r="R164"/>
  <c r="R163"/>
  <c r="R146"/>
  <c r="R142"/>
  <c r="S142" s="1"/>
  <c r="R123"/>
  <c r="AB123" s="1"/>
  <c r="AA122"/>
  <c r="R121"/>
  <c r="AB121" s="1"/>
  <c r="AA120"/>
  <c r="R119"/>
  <c r="AB119" s="1"/>
  <c r="AA118"/>
  <c r="R117"/>
  <c r="AB117"/>
  <c r="AA116"/>
  <c r="R115"/>
  <c r="AB115" s="1"/>
  <c r="AA114"/>
  <c r="R113"/>
  <c r="AB113" s="1"/>
  <c r="AA112"/>
  <c r="R111"/>
  <c r="AB111" s="1"/>
  <c r="AA110"/>
  <c r="R109"/>
  <c r="AB109"/>
  <c r="AC259"/>
  <c r="R181"/>
  <c r="S181" s="1"/>
  <c r="R176"/>
  <c r="S176" s="1"/>
  <c r="AD172"/>
  <c r="R170"/>
  <c r="R161"/>
  <c r="R160"/>
  <c r="R159"/>
  <c r="R158"/>
  <c r="R157"/>
  <c r="R156"/>
  <c r="R155"/>
  <c r="R154"/>
  <c r="R152"/>
  <c r="S152" s="1"/>
  <c r="R256"/>
  <c r="R255"/>
  <c r="AB255"/>
  <c r="R254"/>
  <c r="AB254" s="1"/>
  <c r="R253"/>
  <c r="S253" s="1"/>
  <c r="R252"/>
  <c r="R251"/>
  <c r="AB251" s="1"/>
  <c r="R250"/>
  <c r="R249"/>
  <c r="AB249" s="1"/>
  <c r="R248"/>
  <c r="AB248" s="1"/>
  <c r="R247"/>
  <c r="AB247" s="1"/>
  <c r="R246"/>
  <c r="AB246" s="1"/>
  <c r="R144"/>
  <c r="AB144" s="1"/>
  <c r="R140"/>
  <c r="AA81"/>
  <c r="AD259"/>
  <c r="U259"/>
  <c r="S254"/>
  <c r="AB250"/>
  <c r="S250"/>
  <c r="AB258"/>
  <c r="R257"/>
  <c r="S255"/>
  <c r="S251"/>
  <c r="AB259"/>
  <c r="AB256"/>
  <c r="S256"/>
  <c r="AB252"/>
  <c r="S252"/>
  <c r="AB253"/>
  <c r="AD230"/>
  <c r="R260"/>
  <c r="U173"/>
  <c r="AD173"/>
  <c r="AE172"/>
  <c r="V172"/>
  <c r="S248"/>
  <c r="S246"/>
  <c r="AA245"/>
  <c r="S245"/>
  <c r="AA243"/>
  <c r="AA239"/>
  <c r="AA235"/>
  <c r="AA231"/>
  <c r="AA229"/>
  <c r="R229"/>
  <c r="AA228"/>
  <c r="R228"/>
  <c r="AA227"/>
  <c r="R227"/>
  <c r="AA226"/>
  <c r="R226"/>
  <c r="AA225"/>
  <c r="R225"/>
  <c r="AA224"/>
  <c r="R224"/>
  <c r="AA223"/>
  <c r="R223"/>
  <c r="AA222"/>
  <c r="R222"/>
  <c r="AA221"/>
  <c r="R221"/>
  <c r="AA220"/>
  <c r="R220"/>
  <c r="AA219"/>
  <c r="R219"/>
  <c r="AA218"/>
  <c r="R218"/>
  <c r="AA217"/>
  <c r="R217"/>
  <c r="AA216"/>
  <c r="R216"/>
  <c r="AA241"/>
  <c r="AA237"/>
  <c r="AA233"/>
  <c r="R182"/>
  <c r="R178"/>
  <c r="R174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AB180"/>
  <c r="R179"/>
  <c r="R175"/>
  <c r="AB172"/>
  <c r="R171"/>
  <c r="AB181"/>
  <c r="AB173"/>
  <c r="AA137"/>
  <c r="R137"/>
  <c r="AB122"/>
  <c r="S122"/>
  <c r="AB120"/>
  <c r="S120"/>
  <c r="AB118"/>
  <c r="S118"/>
  <c r="AB116"/>
  <c r="S116"/>
  <c r="AB114"/>
  <c r="S114"/>
  <c r="AB112"/>
  <c r="S112"/>
  <c r="AB110"/>
  <c r="S110"/>
  <c r="AB152"/>
  <c r="R149"/>
  <c r="R145"/>
  <c r="R141"/>
  <c r="AB148"/>
  <c r="S148"/>
  <c r="AB140"/>
  <c r="S140"/>
  <c r="AA138"/>
  <c r="R138"/>
  <c r="AA139"/>
  <c r="R139"/>
  <c r="R153"/>
  <c r="R151"/>
  <c r="R147"/>
  <c r="R143"/>
  <c r="AB150"/>
  <c r="S150"/>
  <c r="AB146"/>
  <c r="S146"/>
  <c r="AA136"/>
  <c r="R136"/>
  <c r="AA96"/>
  <c r="R96"/>
  <c r="AA95"/>
  <c r="R95"/>
  <c r="R135"/>
  <c r="R134"/>
  <c r="R133"/>
  <c r="R132"/>
  <c r="R131"/>
  <c r="R130"/>
  <c r="R129"/>
  <c r="R128"/>
  <c r="R127"/>
  <c r="R126"/>
  <c r="R125"/>
  <c r="R124"/>
  <c r="S123"/>
  <c r="S117"/>
  <c r="S115"/>
  <c r="S109"/>
  <c r="AB81"/>
  <c r="S81"/>
  <c r="AA97"/>
  <c r="R97"/>
  <c r="S108"/>
  <c r="AA107"/>
  <c r="S107"/>
  <c r="AA106"/>
  <c r="S106"/>
  <c r="AA105"/>
  <c r="S105"/>
  <c r="AA104"/>
  <c r="S104"/>
  <c r="AA103"/>
  <c r="S103"/>
  <c r="AA102"/>
  <c r="S102"/>
  <c r="AA101"/>
  <c r="S101"/>
  <c r="AA100"/>
  <c r="S100"/>
  <c r="AA99"/>
  <c r="S99"/>
  <c r="AA98"/>
  <c r="S98"/>
  <c r="R94"/>
  <c r="R93"/>
  <c r="R92"/>
  <c r="R91"/>
  <c r="R90"/>
  <c r="R89"/>
  <c r="R88"/>
  <c r="R87"/>
  <c r="R86"/>
  <c r="R85"/>
  <c r="R84"/>
  <c r="R83"/>
  <c r="R82"/>
  <c r="V240" i="32"/>
  <c r="AE240"/>
  <c r="U257"/>
  <c r="AD257"/>
  <c r="U249"/>
  <c r="AD249"/>
  <c r="U241"/>
  <c r="AD241"/>
  <c r="V260"/>
  <c r="AE260"/>
  <c r="AE235"/>
  <c r="V235"/>
  <c r="U245"/>
  <c r="AD245"/>
  <c r="V225"/>
  <c r="AE225"/>
  <c r="AD216"/>
  <c r="U216"/>
  <c r="AD208"/>
  <c r="U208"/>
  <c r="AD200"/>
  <c r="U200"/>
  <c r="AD192"/>
  <c r="U192"/>
  <c r="T259"/>
  <c r="T255"/>
  <c r="U254"/>
  <c r="T251"/>
  <c r="U250"/>
  <c r="T247"/>
  <c r="U246"/>
  <c r="T243"/>
  <c r="U242"/>
  <c r="AD237"/>
  <c r="AE226"/>
  <c r="W226"/>
  <c r="AE207"/>
  <c r="V207"/>
  <c r="AE199"/>
  <c r="V199"/>
  <c r="AE191"/>
  <c r="V191"/>
  <c r="AD233"/>
  <c r="AD229"/>
  <c r="V229"/>
  <c r="AE228"/>
  <c r="W228"/>
  <c r="U224"/>
  <c r="AE219"/>
  <c r="V219"/>
  <c r="AE195"/>
  <c r="V195"/>
  <c r="AD188"/>
  <c r="U188"/>
  <c r="V171"/>
  <c r="AE171"/>
  <c r="U168"/>
  <c r="AD168"/>
  <c r="V155"/>
  <c r="AE155"/>
  <c r="U152"/>
  <c r="AD152"/>
  <c r="AC182"/>
  <c r="U182"/>
  <c r="V175"/>
  <c r="AE175"/>
  <c r="U172"/>
  <c r="AD172"/>
  <c r="V167"/>
  <c r="AE167"/>
  <c r="V159"/>
  <c r="AE159"/>
  <c r="U156"/>
  <c r="AD156"/>
  <c r="T222"/>
  <c r="T218"/>
  <c r="U217"/>
  <c r="T214"/>
  <c r="T210"/>
  <c r="U209"/>
  <c r="T206"/>
  <c r="T202"/>
  <c r="U201"/>
  <c r="T198"/>
  <c r="T194"/>
  <c r="U193"/>
  <c r="T190"/>
  <c r="U189"/>
  <c r="AC186"/>
  <c r="U186"/>
  <c r="V185"/>
  <c r="AD183"/>
  <c r="AC178"/>
  <c r="U178"/>
  <c r="AD177"/>
  <c r="U177"/>
  <c r="AD185"/>
  <c r="AD142"/>
  <c r="U142"/>
  <c r="T174"/>
  <c r="U173"/>
  <c r="T170"/>
  <c r="U169"/>
  <c r="T166"/>
  <c r="U165"/>
  <c r="T162"/>
  <c r="T158"/>
  <c r="U157"/>
  <c r="T154"/>
  <c r="U153"/>
  <c r="U150"/>
  <c r="AC148"/>
  <c r="U148"/>
  <c r="AC146"/>
  <c r="U146"/>
  <c r="AE137"/>
  <c r="V137"/>
  <c r="AD134"/>
  <c r="U134"/>
  <c r="AD122"/>
  <c r="U122"/>
  <c r="AD120"/>
  <c r="U120"/>
  <c r="AD116"/>
  <c r="U116"/>
  <c r="AE141"/>
  <c r="V141"/>
  <c r="AD126"/>
  <c r="U126"/>
  <c r="AE121"/>
  <c r="V121"/>
  <c r="AE119"/>
  <c r="V119"/>
  <c r="T151"/>
  <c r="U144"/>
  <c r="AD138"/>
  <c r="U138"/>
  <c r="V105"/>
  <c r="AE105"/>
  <c r="AC142"/>
  <c r="AD141"/>
  <c r="AC138"/>
  <c r="AD137"/>
  <c r="T128"/>
  <c r="U127"/>
  <c r="T124"/>
  <c r="U123"/>
  <c r="AC110"/>
  <c r="U110"/>
  <c r="V93"/>
  <c r="AE93"/>
  <c r="U82"/>
  <c r="AD82"/>
  <c r="AD81"/>
  <c r="U81"/>
  <c r="AC108"/>
  <c r="T108"/>
  <c r="U94"/>
  <c r="AD94"/>
  <c r="AE83"/>
  <c r="V83"/>
  <c r="AD117"/>
  <c r="AC112"/>
  <c r="U112"/>
  <c r="T104"/>
  <c r="U103"/>
  <c r="T100"/>
  <c r="U99"/>
  <c r="T96"/>
  <c r="U95"/>
  <c r="T92"/>
  <c r="U91"/>
  <c r="T88"/>
  <c r="U87"/>
  <c r="T84"/>
  <c r="AC242" i="31"/>
  <c r="T242"/>
  <c r="AD254"/>
  <c r="U254"/>
  <c r="AD246"/>
  <c r="U246"/>
  <c r="AC251"/>
  <c r="T251"/>
  <c r="AC243"/>
  <c r="T243"/>
  <c r="AD233"/>
  <c r="U233"/>
  <c r="AC223"/>
  <c r="T223"/>
  <c r="AB224"/>
  <c r="S224"/>
  <c r="T260"/>
  <c r="S257"/>
  <c r="T256"/>
  <c r="S253"/>
  <c r="T252"/>
  <c r="S249"/>
  <c r="T248"/>
  <c r="S245"/>
  <c r="AB228"/>
  <c r="S228"/>
  <c r="AC239"/>
  <c r="AC231"/>
  <c r="AC189"/>
  <c r="T189"/>
  <c r="AC185"/>
  <c r="T185"/>
  <c r="AD180"/>
  <c r="U180"/>
  <c r="AD176"/>
  <c r="U176"/>
  <c r="AD172"/>
  <c r="U172"/>
  <c r="AD164"/>
  <c r="U164"/>
  <c r="T184"/>
  <c r="AC184"/>
  <c r="AC163"/>
  <c r="T163"/>
  <c r="AD150"/>
  <c r="U150"/>
  <c r="S220"/>
  <c r="T219"/>
  <c r="S216"/>
  <c r="T215"/>
  <c r="S212"/>
  <c r="U210"/>
  <c r="S208"/>
  <c r="T207"/>
  <c r="S204"/>
  <c r="T203"/>
  <c r="S200"/>
  <c r="T199"/>
  <c r="S196"/>
  <c r="T195"/>
  <c r="U194"/>
  <c r="S192"/>
  <c r="T191"/>
  <c r="AB190"/>
  <c r="S190"/>
  <c r="AB186"/>
  <c r="S186"/>
  <c r="AC181"/>
  <c r="T181"/>
  <c r="AC177"/>
  <c r="T177"/>
  <c r="AC173"/>
  <c r="T173"/>
  <c r="AC169"/>
  <c r="T169"/>
  <c r="AC165"/>
  <c r="T165"/>
  <c r="AC161"/>
  <c r="T161"/>
  <c r="AC160"/>
  <c r="T160"/>
  <c r="T183"/>
  <c r="T130"/>
  <c r="AC130"/>
  <c r="S182"/>
  <c r="AB181"/>
  <c r="AC180"/>
  <c r="S178"/>
  <c r="AB177"/>
  <c r="AC176"/>
  <c r="S174"/>
  <c r="AB173"/>
  <c r="AC172"/>
  <c r="S170"/>
  <c r="AB169"/>
  <c r="S166"/>
  <c r="AB165"/>
  <c r="AC164"/>
  <c r="S162"/>
  <c r="AB161"/>
  <c r="S152"/>
  <c r="T151"/>
  <c r="AC150"/>
  <c r="S148"/>
  <c r="AC144"/>
  <c r="T144"/>
  <c r="AB158"/>
  <c r="S157"/>
  <c r="AB145"/>
  <c r="S145"/>
  <c r="T142"/>
  <c r="AC142"/>
  <c r="T126"/>
  <c r="AC126"/>
  <c r="U118"/>
  <c r="AD118"/>
  <c r="AB153"/>
  <c r="S153"/>
  <c r="AB149"/>
  <c r="S149"/>
  <c r="T156"/>
  <c r="U143"/>
  <c r="S141"/>
  <c r="S137"/>
  <c r="T136"/>
  <c r="S133"/>
  <c r="S129"/>
  <c r="T128"/>
  <c r="U127"/>
  <c r="S125"/>
  <c r="S121"/>
  <c r="AB113"/>
  <c r="S113"/>
  <c r="AB114"/>
  <c r="AD111"/>
  <c r="U111"/>
  <c r="T98"/>
  <c r="AC98"/>
  <c r="T94"/>
  <c r="AC94"/>
  <c r="T86"/>
  <c r="AC86"/>
  <c r="S108"/>
  <c r="T107"/>
  <c r="S104"/>
  <c r="T103"/>
  <c r="S100"/>
  <c r="T99"/>
  <c r="S96"/>
  <c r="T95"/>
  <c r="S92"/>
  <c r="T91"/>
  <c r="S88"/>
  <c r="T87"/>
  <c r="S84"/>
  <c r="S109"/>
  <c r="S105"/>
  <c r="S101"/>
  <c r="S97"/>
  <c r="S93"/>
  <c r="S89"/>
  <c r="S85"/>
  <c r="AD259" i="30"/>
  <c r="U259"/>
  <c r="AD247"/>
  <c r="U247"/>
  <c r="AD231"/>
  <c r="U231"/>
  <c r="AD223"/>
  <c r="U223"/>
  <c r="AD207"/>
  <c r="U207"/>
  <c r="U260"/>
  <c r="T257"/>
  <c r="U256"/>
  <c r="T253"/>
  <c r="U252"/>
  <c r="T249"/>
  <c r="U248"/>
  <c r="T245"/>
  <c r="U244"/>
  <c r="T241"/>
  <c r="U240"/>
  <c r="T237"/>
  <c r="U236"/>
  <c r="T233"/>
  <c r="U232"/>
  <c r="T229"/>
  <c r="U228"/>
  <c r="T225"/>
  <c r="U224"/>
  <c r="T221"/>
  <c r="U220"/>
  <c r="AD216"/>
  <c r="AC208"/>
  <c r="T208"/>
  <c r="T258"/>
  <c r="T254"/>
  <c r="T250"/>
  <c r="T246"/>
  <c r="T242"/>
  <c r="T238"/>
  <c r="T234"/>
  <c r="T230"/>
  <c r="T226"/>
  <c r="AD212"/>
  <c r="AC181"/>
  <c r="T181"/>
  <c r="AE171"/>
  <c r="V171"/>
  <c r="AD168"/>
  <c r="U168"/>
  <c r="AE145"/>
  <c r="V145"/>
  <c r="AD164"/>
  <c r="U164"/>
  <c r="T204"/>
  <c r="U203"/>
  <c r="T200"/>
  <c r="U199"/>
  <c r="T196"/>
  <c r="U195"/>
  <c r="T192"/>
  <c r="U191"/>
  <c r="V190"/>
  <c r="T188"/>
  <c r="T180"/>
  <c r="U179"/>
  <c r="AD176"/>
  <c r="U176"/>
  <c r="AE163"/>
  <c r="V163"/>
  <c r="AD160"/>
  <c r="U160"/>
  <c r="AE150"/>
  <c r="V150"/>
  <c r="T201"/>
  <c r="T197"/>
  <c r="T193"/>
  <c r="T189"/>
  <c r="T185"/>
  <c r="T184"/>
  <c r="U183"/>
  <c r="AD172"/>
  <c r="U172"/>
  <c r="AE159"/>
  <c r="V159"/>
  <c r="AE149"/>
  <c r="V149"/>
  <c r="AD139"/>
  <c r="U139"/>
  <c r="AD125"/>
  <c r="U125"/>
  <c r="T177"/>
  <c r="AC176"/>
  <c r="T173"/>
  <c r="AC172"/>
  <c r="AD171"/>
  <c r="T169"/>
  <c r="AC168"/>
  <c r="T165"/>
  <c r="AC164"/>
  <c r="AD163"/>
  <c r="T161"/>
  <c r="AC160"/>
  <c r="AD159"/>
  <c r="T157"/>
  <c r="U156"/>
  <c r="T153"/>
  <c r="AD149"/>
  <c r="T147"/>
  <c r="U146"/>
  <c r="AD145"/>
  <c r="T143"/>
  <c r="U142"/>
  <c r="AC140"/>
  <c r="T140"/>
  <c r="T152"/>
  <c r="AD129"/>
  <c r="U129"/>
  <c r="AC148"/>
  <c r="T148"/>
  <c r="AC144"/>
  <c r="T144"/>
  <c r="AE119"/>
  <c r="V119"/>
  <c r="T136"/>
  <c r="U135"/>
  <c r="T132"/>
  <c r="U131"/>
  <c r="T128"/>
  <c r="U127"/>
  <c r="T124"/>
  <c r="AC118"/>
  <c r="T118"/>
  <c r="AC114"/>
  <c r="T114"/>
  <c r="AC110"/>
  <c r="T110"/>
  <c r="U111"/>
  <c r="AD117"/>
  <c r="U117"/>
  <c r="AD113"/>
  <c r="U113"/>
  <c r="AD109"/>
  <c r="U109"/>
  <c r="AD95"/>
  <c r="U95"/>
  <c r="U108"/>
  <c r="T105"/>
  <c r="U104"/>
  <c r="T101"/>
  <c r="U100"/>
  <c r="T97"/>
  <c r="U96"/>
  <c r="T93"/>
  <c r="U92"/>
  <c r="T89"/>
  <c r="U88"/>
  <c r="T85"/>
  <c r="U84"/>
  <c r="T81"/>
  <c r="T106"/>
  <c r="T102"/>
  <c r="T98"/>
  <c r="T94"/>
  <c r="T90"/>
  <c r="T86"/>
  <c r="T250" i="5"/>
  <c r="AC250"/>
  <c r="U245"/>
  <c r="AD245"/>
  <c r="AC248"/>
  <c r="T248"/>
  <c r="AD233"/>
  <c r="U233"/>
  <c r="AC260"/>
  <c r="T260"/>
  <c r="T258"/>
  <c r="AC258"/>
  <c r="U249"/>
  <c r="AD249"/>
  <c r="AD247"/>
  <c r="U247"/>
  <c r="AD219"/>
  <c r="U219"/>
  <c r="AC196"/>
  <c r="T196"/>
  <c r="U193"/>
  <c r="AD193"/>
  <c r="AD187"/>
  <c r="U187"/>
  <c r="S252"/>
  <c r="S244"/>
  <c r="T243"/>
  <c r="S240"/>
  <c r="T239"/>
  <c r="AC231"/>
  <c r="AC227"/>
  <c r="U227"/>
  <c r="AD207"/>
  <c r="U207"/>
  <c r="AD199"/>
  <c r="U199"/>
  <c r="U197"/>
  <c r="AD197"/>
  <c r="T190"/>
  <c r="AC190"/>
  <c r="T182"/>
  <c r="AC182"/>
  <c r="AD211"/>
  <c r="U211"/>
  <c r="T202"/>
  <c r="AC202"/>
  <c r="U189"/>
  <c r="AD189"/>
  <c r="AC235"/>
  <c r="AC223"/>
  <c r="U223"/>
  <c r="U201"/>
  <c r="AC184"/>
  <c r="T184"/>
  <c r="U176"/>
  <c r="AD176"/>
  <c r="S179"/>
  <c r="AB175"/>
  <c r="S175"/>
  <c r="AB171"/>
  <c r="S171"/>
  <c r="AC166"/>
  <c r="T166"/>
  <c r="AC156"/>
  <c r="T156"/>
  <c r="S218"/>
  <c r="T217"/>
  <c r="S214"/>
  <c r="T213"/>
  <c r="S210"/>
  <c r="S194"/>
  <c r="T178"/>
  <c r="AB176"/>
  <c r="S174"/>
  <c r="T173"/>
  <c r="AB167"/>
  <c r="S167"/>
  <c r="AD165"/>
  <c r="U165"/>
  <c r="AB138"/>
  <c r="S138"/>
  <c r="AB130"/>
  <c r="S130"/>
  <c r="AB122"/>
  <c r="S122"/>
  <c r="AC141"/>
  <c r="S118"/>
  <c r="AB118"/>
  <c r="AB113"/>
  <c r="S113"/>
  <c r="AB134"/>
  <c r="S134"/>
  <c r="AB126"/>
  <c r="S126"/>
  <c r="S163"/>
  <c r="S159"/>
  <c r="T158"/>
  <c r="S155"/>
  <c r="T154"/>
  <c r="AB148"/>
  <c r="T148"/>
  <c r="U147"/>
  <c r="AB140"/>
  <c r="T140"/>
  <c r="T132"/>
  <c r="AB150"/>
  <c r="T150"/>
  <c r="AC147"/>
  <c r="AB142"/>
  <c r="T142"/>
  <c r="U141"/>
  <c r="U139"/>
  <c r="AB108"/>
  <c r="S108"/>
  <c r="T94"/>
  <c r="AC94"/>
  <c r="T86"/>
  <c r="AC86"/>
  <c r="S117"/>
  <c r="T98"/>
  <c r="AC98"/>
  <c r="AB114"/>
  <c r="AC84"/>
  <c r="T84"/>
  <c r="S104"/>
  <c r="T103"/>
  <c r="S100"/>
  <c r="T99"/>
  <c r="S96"/>
  <c r="T95"/>
  <c r="S92"/>
  <c r="T91"/>
  <c r="S88"/>
  <c r="T87"/>
  <c r="AA219" i="10"/>
  <c r="R219"/>
  <c r="AA217"/>
  <c r="R217"/>
  <c r="AA215"/>
  <c r="R215"/>
  <c r="AA213"/>
  <c r="R213"/>
  <c r="AA211"/>
  <c r="R211"/>
  <c r="AA209"/>
  <c r="R209"/>
  <c r="AA207"/>
  <c r="R207"/>
  <c r="AA205"/>
  <c r="R205"/>
  <c r="AA203"/>
  <c r="R203"/>
  <c r="AA202"/>
  <c r="R202"/>
  <c r="AA201"/>
  <c r="R201"/>
  <c r="AA200"/>
  <c r="R200"/>
  <c r="AA199"/>
  <c r="R199"/>
  <c r="AA198"/>
  <c r="R198"/>
  <c r="AA197"/>
  <c r="R197"/>
  <c r="AA196"/>
  <c r="R196"/>
  <c r="AA195"/>
  <c r="R195"/>
  <c r="AA194"/>
  <c r="R194"/>
  <c r="AA193"/>
  <c r="R193"/>
  <c r="AA192"/>
  <c r="R192"/>
  <c r="AA191"/>
  <c r="R191"/>
  <c r="AA190"/>
  <c r="R190"/>
  <c r="S260"/>
  <c r="S257"/>
  <c r="S256"/>
  <c r="S253"/>
  <c r="S252"/>
  <c r="S249"/>
  <c r="S248"/>
  <c r="S245"/>
  <c r="S244"/>
  <c r="S241"/>
  <c r="S240"/>
  <c r="S237"/>
  <c r="S236"/>
  <c r="S235"/>
  <c r="S232"/>
  <c r="S231"/>
  <c r="S230"/>
  <c r="S228"/>
  <c r="S227"/>
  <c r="S226"/>
  <c r="S224"/>
  <c r="S223"/>
  <c r="S222"/>
  <c r="AA221"/>
  <c r="S221"/>
  <c r="AA220"/>
  <c r="R220"/>
  <c r="AA218"/>
  <c r="R218"/>
  <c r="AA216"/>
  <c r="R216"/>
  <c r="AA214"/>
  <c r="R214"/>
  <c r="AA212"/>
  <c r="R212"/>
  <c r="AA210"/>
  <c r="R210"/>
  <c r="AA208"/>
  <c r="R208"/>
  <c r="AA206"/>
  <c r="R206"/>
  <c r="AA204"/>
  <c r="R204"/>
  <c r="R121"/>
  <c r="AA121"/>
  <c r="AC147"/>
  <c r="T139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AB166"/>
  <c r="T166"/>
  <c r="AB162"/>
  <c r="T162"/>
  <c r="AB158"/>
  <c r="T156"/>
  <c r="T155"/>
  <c r="T152"/>
  <c r="AB169"/>
  <c r="AB161"/>
  <c r="AB157"/>
  <c r="AB156"/>
  <c r="AB155"/>
  <c r="AB153"/>
  <c r="AB152"/>
  <c r="AB149"/>
  <c r="AB141"/>
  <c r="T140"/>
  <c r="AC149"/>
  <c r="T149"/>
  <c r="T141"/>
  <c r="R113"/>
  <c r="AA113"/>
  <c r="AB110"/>
  <c r="S110"/>
  <c r="AB119"/>
  <c r="S119"/>
  <c r="AB111"/>
  <c r="S111"/>
  <c r="AA104"/>
  <c r="R104"/>
  <c r="AA97"/>
  <c r="R97"/>
  <c r="T134"/>
  <c r="S122"/>
  <c r="S114"/>
  <c r="S106"/>
  <c r="AA101"/>
  <c r="R101"/>
  <c r="AB115"/>
  <c r="S115"/>
  <c r="AB107"/>
  <c r="S107"/>
  <c r="AA119"/>
  <c r="AA111"/>
  <c r="T120"/>
  <c r="AC120"/>
  <c r="AB117"/>
  <c r="S117"/>
  <c r="AA100"/>
  <c r="R100"/>
  <c r="AA103"/>
  <c r="R103"/>
  <c r="AA99"/>
  <c r="R99"/>
  <c r="AA102"/>
  <c r="R102"/>
  <c r="AA98"/>
  <c r="R98"/>
  <c r="R96"/>
  <c r="R95"/>
  <c r="R94"/>
  <c r="R93"/>
  <c r="R92"/>
  <c r="R91"/>
  <c r="R90"/>
  <c r="R89"/>
  <c r="R88"/>
  <c r="R87"/>
  <c r="R86"/>
  <c r="R85"/>
  <c r="R84"/>
  <c r="R83"/>
  <c r="R82"/>
  <c r="S81"/>
  <c r="S260" i="29"/>
  <c r="AB260"/>
  <c r="S256"/>
  <c r="AB256"/>
  <c r="S248"/>
  <c r="AB248"/>
  <c r="S244"/>
  <c r="AB244"/>
  <c r="S240"/>
  <c r="AB240"/>
  <c r="S236"/>
  <c r="AB236"/>
  <c r="S232"/>
  <c r="AB232"/>
  <c r="S228"/>
  <c r="AB228"/>
  <c r="S235"/>
  <c r="AB235"/>
  <c r="S258"/>
  <c r="AB258"/>
  <c r="S254"/>
  <c r="AB254"/>
  <c r="S242"/>
  <c r="AB242"/>
  <c r="S238"/>
  <c r="AB238"/>
  <c r="S245"/>
  <c r="AB245"/>
  <c r="S241"/>
  <c r="AB241"/>
  <c r="S233"/>
  <c r="AB233"/>
  <c r="T219"/>
  <c r="AC219"/>
  <c r="AB197"/>
  <c r="S197"/>
  <c r="AB189"/>
  <c r="S189"/>
  <c r="AB195"/>
  <c r="S195"/>
  <c r="AB187"/>
  <c r="S187"/>
  <c r="AA202"/>
  <c r="R202"/>
  <c r="AB193"/>
  <c r="S193"/>
  <c r="AA225"/>
  <c r="AA221"/>
  <c r="AA217"/>
  <c r="AA214"/>
  <c r="S214"/>
  <c r="AA213"/>
  <c r="S213"/>
  <c r="AA212"/>
  <c r="S212"/>
  <c r="AA211"/>
  <c r="S211"/>
  <c r="AA210"/>
  <c r="S210"/>
  <c r="AA209"/>
  <c r="S209"/>
  <c r="AA208"/>
  <c r="S208"/>
  <c r="AA207"/>
  <c r="S207"/>
  <c r="AA206"/>
  <c r="AA205"/>
  <c r="S205"/>
  <c r="AA204"/>
  <c r="AA203"/>
  <c r="S203"/>
  <c r="AA226"/>
  <c r="AA222"/>
  <c r="AA218"/>
  <c r="S198"/>
  <c r="S190"/>
  <c r="R201"/>
  <c r="S196"/>
  <c r="S192"/>
  <c r="AC184"/>
  <c r="T184"/>
  <c r="AC180"/>
  <c r="T180"/>
  <c r="S129"/>
  <c r="AB127"/>
  <c r="S125"/>
  <c r="AB123"/>
  <c r="S121"/>
  <c r="AB119"/>
  <c r="AA142"/>
  <c r="AA138"/>
  <c r="AA134"/>
  <c r="AA143"/>
  <c r="AA139"/>
  <c r="AA135"/>
  <c r="AA131"/>
  <c r="R130"/>
  <c r="AA130"/>
  <c r="AB128"/>
  <c r="S128"/>
  <c r="AB126"/>
  <c r="S126"/>
  <c r="AB124"/>
  <c r="S124"/>
  <c r="AB122"/>
  <c r="S122"/>
  <c r="AB120"/>
  <c r="S120"/>
  <c r="AB118"/>
  <c r="S118"/>
  <c r="AA140"/>
  <c r="AA136"/>
  <c r="AA132"/>
  <c r="AA95"/>
  <c r="R95"/>
  <c r="AA129"/>
  <c r="AA128"/>
  <c r="AA127"/>
  <c r="AA126"/>
  <c r="AA125"/>
  <c r="AA124"/>
  <c r="AA123"/>
  <c r="AA122"/>
  <c r="AA121"/>
  <c r="AA120"/>
  <c r="AA119"/>
  <c r="AA118"/>
  <c r="AA117"/>
  <c r="AA113"/>
  <c r="AA109"/>
  <c r="AA94"/>
  <c r="R94"/>
  <c r="AB96"/>
  <c r="S96"/>
  <c r="AA116"/>
  <c r="AA112"/>
  <c r="AA108"/>
  <c r="AA105"/>
  <c r="AA104"/>
  <c r="S104"/>
  <c r="AA103"/>
  <c r="S103"/>
  <c r="AA102"/>
  <c r="S102"/>
  <c r="AA101"/>
  <c r="AA100"/>
  <c r="S100"/>
  <c r="AA99"/>
  <c r="S99"/>
  <c r="AA98"/>
  <c r="S98"/>
  <c r="AA97"/>
  <c r="R93"/>
  <c r="R92"/>
  <c r="R91"/>
  <c r="R90"/>
  <c r="R89"/>
  <c r="R88"/>
  <c r="R87"/>
  <c r="R86"/>
  <c r="R85"/>
  <c r="R84"/>
  <c r="R83"/>
  <c r="R82"/>
  <c r="R81"/>
  <c r="AB231" i="9"/>
  <c r="S231"/>
  <c r="AB258"/>
  <c r="S258"/>
  <c r="AB252"/>
  <c r="S252"/>
  <c r="AB250"/>
  <c r="S250"/>
  <c r="AB246"/>
  <c r="S246"/>
  <c r="AB226"/>
  <c r="S226"/>
  <c r="AB234"/>
  <c r="S234"/>
  <c r="AB229"/>
  <c r="S229"/>
  <c r="AB225"/>
  <c r="S225"/>
  <c r="AB259"/>
  <c r="S259"/>
  <c r="AB255"/>
  <c r="S255"/>
  <c r="AB251"/>
  <c r="S251"/>
  <c r="AB247"/>
  <c r="S247"/>
  <c r="AB241"/>
  <c r="S241"/>
  <c r="AB239"/>
  <c r="S239"/>
  <c r="AB237"/>
  <c r="S237"/>
  <c r="AB235"/>
  <c r="S235"/>
  <c r="AB228"/>
  <c r="S228"/>
  <c r="S201"/>
  <c r="AB201"/>
  <c r="S196"/>
  <c r="AB196"/>
  <c r="S188"/>
  <c r="AB188"/>
  <c r="R260"/>
  <c r="AA214"/>
  <c r="AA210"/>
  <c r="S202"/>
  <c r="S195"/>
  <c r="AB195"/>
  <c r="S163"/>
  <c r="AB159"/>
  <c r="S155"/>
  <c r="AB151"/>
  <c r="AA211"/>
  <c r="S203"/>
  <c r="AB203"/>
  <c r="S198"/>
  <c r="AB198"/>
  <c r="S193"/>
  <c r="AB193"/>
  <c r="AB165"/>
  <c r="S165"/>
  <c r="AB153"/>
  <c r="S153"/>
  <c r="AA213"/>
  <c r="AA209"/>
  <c r="AA205"/>
  <c r="S205"/>
  <c r="S204"/>
  <c r="AA148"/>
  <c r="R148"/>
  <c r="AC150"/>
  <c r="AC162"/>
  <c r="AB115"/>
  <c r="S115"/>
  <c r="AB114"/>
  <c r="S114"/>
  <c r="R141"/>
  <c r="AB138"/>
  <c r="R137"/>
  <c r="AB134"/>
  <c r="R133"/>
  <c r="AB130"/>
  <c r="R129"/>
  <c r="AB126"/>
  <c r="AB124"/>
  <c r="T124"/>
  <c r="AA118"/>
  <c r="S117"/>
  <c r="T119"/>
  <c r="AC119"/>
  <c r="AB105"/>
  <c r="S105"/>
  <c r="AB104"/>
  <c r="S104"/>
  <c r="AA120"/>
  <c r="AB118"/>
  <c r="S118"/>
  <c r="AB110"/>
  <c r="S110"/>
  <c r="R147"/>
  <c r="R146"/>
  <c r="R145"/>
  <c r="R144"/>
  <c r="R143"/>
  <c r="R139"/>
  <c r="R135"/>
  <c r="R131"/>
  <c r="R127"/>
  <c r="AB120"/>
  <c r="S120"/>
  <c r="AB116"/>
  <c r="S116"/>
  <c r="AB109"/>
  <c r="S109"/>
  <c r="AB108"/>
  <c r="S108"/>
  <c r="AB101"/>
  <c r="S101"/>
  <c r="AB100"/>
  <c r="S100"/>
  <c r="R140"/>
  <c r="R136"/>
  <c r="R132"/>
  <c r="R128"/>
  <c r="AB125"/>
  <c r="T125"/>
  <c r="AA97"/>
  <c r="R97"/>
  <c r="AA96"/>
  <c r="R96"/>
  <c r="AC99"/>
  <c r="U99"/>
  <c r="AA95"/>
  <c r="R95"/>
  <c r="AA94"/>
  <c r="R94"/>
  <c r="R93"/>
  <c r="R92"/>
  <c r="R91"/>
  <c r="R90"/>
  <c r="R89"/>
  <c r="R88"/>
  <c r="R87"/>
  <c r="R86"/>
  <c r="R85"/>
  <c r="R84"/>
  <c r="R83"/>
  <c r="R82"/>
  <c r="S81"/>
  <c r="AA242" i="1"/>
  <c r="R242"/>
  <c r="AA240"/>
  <c r="R240"/>
  <c r="AA238"/>
  <c r="R238"/>
  <c r="AA237"/>
  <c r="R237"/>
  <c r="AA236"/>
  <c r="R236"/>
  <c r="AA235"/>
  <c r="R235"/>
  <c r="AA234"/>
  <c r="R234"/>
  <c r="AA233"/>
  <c r="R233"/>
  <c r="AA232"/>
  <c r="R232"/>
  <c r="AA231"/>
  <c r="R231"/>
  <c r="R260"/>
  <c r="R259"/>
  <c r="R258"/>
  <c r="R257"/>
  <c r="R256"/>
  <c r="R255"/>
  <c r="R254"/>
  <c r="R253"/>
  <c r="R252"/>
  <c r="R251"/>
  <c r="R250"/>
  <c r="R249"/>
  <c r="R248"/>
  <c r="R247"/>
  <c r="R246"/>
  <c r="R245"/>
  <c r="R243"/>
  <c r="S226"/>
  <c r="AB226"/>
  <c r="AB224"/>
  <c r="S224"/>
  <c r="AB222"/>
  <c r="S222"/>
  <c r="AB220"/>
  <c r="S220"/>
  <c r="AA241"/>
  <c r="R241"/>
  <c r="AA239"/>
  <c r="R239"/>
  <c r="AB174"/>
  <c r="S174"/>
  <c r="AB170"/>
  <c r="S170"/>
  <c r="AB166"/>
  <c r="S166"/>
  <c r="AB162"/>
  <c r="S162"/>
  <c r="AB159"/>
  <c r="S159"/>
  <c r="AB155"/>
  <c r="S155"/>
  <c r="AB151"/>
  <c r="S151"/>
  <c r="T147"/>
  <c r="AC147"/>
  <c r="R230"/>
  <c r="R229"/>
  <c r="R228"/>
  <c r="R227"/>
  <c r="S225"/>
  <c r="S223"/>
  <c r="S221"/>
  <c r="S219"/>
  <c r="S217"/>
  <c r="S215"/>
  <c r="S213"/>
  <c r="S211"/>
  <c r="S209"/>
  <c r="S205"/>
  <c r="S203"/>
  <c r="AA226"/>
  <c r="AB176"/>
  <c r="S176"/>
  <c r="AB172"/>
  <c r="S172"/>
  <c r="AB168"/>
  <c r="S168"/>
  <c r="AB164"/>
  <c r="S164"/>
  <c r="AB160"/>
  <c r="S160"/>
  <c r="AB158"/>
  <c r="S158"/>
  <c r="AB156"/>
  <c r="S156"/>
  <c r="AB154"/>
  <c r="S154"/>
  <c r="AB152"/>
  <c r="S152"/>
  <c r="AB150"/>
  <c r="S150"/>
  <c r="AB148"/>
  <c r="S148"/>
  <c r="S212"/>
  <c r="S210"/>
  <c r="S206"/>
  <c r="S204"/>
  <c r="S202"/>
  <c r="AC198"/>
  <c r="U198"/>
  <c r="AC192"/>
  <c r="U192"/>
  <c r="AC184"/>
  <c r="U184"/>
  <c r="AC180"/>
  <c r="U180"/>
  <c r="AC178"/>
  <c r="U178"/>
  <c r="AB171"/>
  <c r="S171"/>
  <c r="AB167"/>
  <c r="S167"/>
  <c r="AB163"/>
  <c r="S163"/>
  <c r="AA132"/>
  <c r="R132"/>
  <c r="AB147"/>
  <c r="AA145"/>
  <c r="S145"/>
  <c r="AA141"/>
  <c r="S141"/>
  <c r="AA137"/>
  <c r="S137"/>
  <c r="AA133"/>
  <c r="R133"/>
  <c r="AA143"/>
  <c r="S143"/>
  <c r="AA139"/>
  <c r="S139"/>
  <c r="AA135"/>
  <c r="S135"/>
  <c r="AA97"/>
  <c r="R97"/>
  <c r="R131"/>
  <c r="R130"/>
  <c r="R129"/>
  <c r="R128"/>
  <c r="R127"/>
  <c r="R126"/>
  <c r="R125"/>
  <c r="R124"/>
  <c r="S123"/>
  <c r="S121"/>
  <c r="S119"/>
  <c r="S117"/>
  <c r="S115"/>
  <c r="S113"/>
  <c r="S111"/>
  <c r="S109"/>
  <c r="S107"/>
  <c r="AA105"/>
  <c r="S105"/>
  <c r="AA104"/>
  <c r="S104"/>
  <c r="AA103"/>
  <c r="S103"/>
  <c r="AA102"/>
  <c r="S102"/>
  <c r="AA101"/>
  <c r="S101"/>
  <c r="AA100"/>
  <c r="S100"/>
  <c r="AA99"/>
  <c r="S99"/>
  <c r="AA98"/>
  <c r="S98"/>
  <c r="AA96"/>
  <c r="R96"/>
  <c r="AA95"/>
  <c r="R95"/>
  <c r="S122"/>
  <c r="S120"/>
  <c r="S116"/>
  <c r="S114"/>
  <c r="S112"/>
  <c r="S110"/>
  <c r="S108"/>
  <c r="S106"/>
  <c r="R94"/>
  <c r="R93"/>
  <c r="R92"/>
  <c r="R91"/>
  <c r="R90"/>
  <c r="R89"/>
  <c r="R88"/>
  <c r="R87"/>
  <c r="R86"/>
  <c r="R85"/>
  <c r="R84"/>
  <c r="R83"/>
  <c r="R82"/>
  <c r="R81"/>
  <c r="R81" i="21"/>
  <c r="R110"/>
  <c r="S109"/>
  <c r="T108"/>
  <c r="R106"/>
  <c r="S105"/>
  <c r="R102"/>
  <c r="S101"/>
  <c r="T100"/>
  <c r="R98"/>
  <c r="S97"/>
  <c r="R94"/>
  <c r="S93"/>
  <c r="R90"/>
  <c r="S89"/>
  <c r="R86"/>
  <c r="S85"/>
  <c r="T84"/>
  <c r="R82"/>
  <c r="AB87" i="22"/>
  <c r="S87"/>
  <c r="AB91"/>
  <c r="S91"/>
  <c r="R109"/>
  <c r="S108"/>
  <c r="R81"/>
  <c r="R110"/>
  <c r="R106"/>
  <c r="S105"/>
  <c r="R102"/>
  <c r="S101"/>
  <c r="R98"/>
  <c r="S97"/>
  <c r="R94"/>
  <c r="S93"/>
  <c r="R90"/>
  <c r="S89"/>
  <c r="R86"/>
  <c r="R82"/>
  <c r="AC99" i="20"/>
  <c r="T99"/>
  <c r="AC95"/>
  <c r="T95"/>
  <c r="AC107"/>
  <c r="T107"/>
  <c r="AC87"/>
  <c r="T87"/>
  <c r="S109"/>
  <c r="T108"/>
  <c r="S105"/>
  <c r="T104"/>
  <c r="S101"/>
  <c r="T100"/>
  <c r="S97"/>
  <c r="T96"/>
  <c r="S93"/>
  <c r="T92"/>
  <c r="S89"/>
  <c r="S85"/>
  <c r="T84"/>
  <c r="S81"/>
  <c r="S110"/>
  <c r="S106"/>
  <c r="S102"/>
  <c r="S98"/>
  <c r="S94"/>
  <c r="S90"/>
  <c r="S86"/>
  <c r="S82"/>
  <c r="AC107" i="19"/>
  <c r="T107"/>
  <c r="AC83"/>
  <c r="T83"/>
  <c r="AC99"/>
  <c r="T99"/>
  <c r="AC87"/>
  <c r="T87"/>
  <c r="S97"/>
  <c r="T96"/>
  <c r="T92"/>
  <c r="S89"/>
  <c r="T88"/>
  <c r="S85"/>
  <c r="T84"/>
  <c r="S81"/>
  <c r="S110"/>
  <c r="T109"/>
  <c r="S106"/>
  <c r="S102"/>
  <c r="T101"/>
  <c r="S98"/>
  <c r="S94"/>
  <c r="T93"/>
  <c r="S90"/>
  <c r="S86"/>
  <c r="S82"/>
  <c r="AC99" i="18"/>
  <c r="T99"/>
  <c r="AC83"/>
  <c r="T83"/>
  <c r="AC95"/>
  <c r="T95"/>
  <c r="AC107"/>
  <c r="T107"/>
  <c r="AC91"/>
  <c r="T91"/>
  <c r="AC103"/>
  <c r="T103"/>
  <c r="AC87"/>
  <c r="T87"/>
  <c r="S109"/>
  <c r="T108"/>
  <c r="S105"/>
  <c r="T104"/>
  <c r="S101"/>
  <c r="T100"/>
  <c r="S97"/>
  <c r="T96"/>
  <c r="S93"/>
  <c r="T92"/>
  <c r="S89"/>
  <c r="T88"/>
  <c r="S85"/>
  <c r="T84"/>
  <c r="S81"/>
  <c r="S110"/>
  <c r="S106"/>
  <c r="S102"/>
  <c r="S98"/>
  <c r="S94"/>
  <c r="S90"/>
  <c r="S86"/>
  <c r="S82"/>
  <c r="T105" i="17"/>
  <c r="AD105" s="1"/>
  <c r="T103"/>
  <c r="AD103"/>
  <c r="U100"/>
  <c r="V100" s="1"/>
  <c r="U97"/>
  <c r="V97" s="1"/>
  <c r="AC94"/>
  <c r="AC90"/>
  <c r="AC86"/>
  <c r="AC82"/>
  <c r="AD108"/>
  <c r="AD106"/>
  <c r="AC100"/>
  <c r="U99"/>
  <c r="AE99" s="1"/>
  <c r="AC97"/>
  <c r="AC99"/>
  <c r="U96"/>
  <c r="V96" s="1"/>
  <c r="AC92"/>
  <c r="AC88"/>
  <c r="AC108" i="16"/>
  <c r="AD105"/>
  <c r="AC103"/>
  <c r="AC90"/>
  <c r="AC92"/>
  <c r="AC82"/>
  <c r="V101"/>
  <c r="W101" s="1"/>
  <c r="AE101"/>
  <c r="V107"/>
  <c r="AE107"/>
  <c r="AD82"/>
  <c r="U82"/>
  <c r="AE82" s="1"/>
  <c r="V109"/>
  <c r="W109"/>
  <c r="AE109"/>
  <c r="AD109"/>
  <c r="AD101"/>
  <c r="AC88"/>
  <c r="AC84"/>
  <c r="AD107"/>
  <c r="AE105"/>
  <c r="U102"/>
  <c r="V102" s="1"/>
  <c r="V108" i="17"/>
  <c r="AE108"/>
  <c r="V106"/>
  <c r="AE106"/>
  <c r="AD94"/>
  <c r="U94"/>
  <c r="AD90"/>
  <c r="U90"/>
  <c r="AD86"/>
  <c r="U86"/>
  <c r="AD82"/>
  <c r="U82"/>
  <c r="U109"/>
  <c r="AC106"/>
  <c r="AC102"/>
  <c r="U101"/>
  <c r="AC95"/>
  <c r="T95"/>
  <c r="AD92"/>
  <c r="U92"/>
  <c r="AD88"/>
  <c r="U88"/>
  <c r="AC108"/>
  <c r="U107"/>
  <c r="AC104"/>
  <c r="U103"/>
  <c r="AE100"/>
  <c r="T93"/>
  <c r="T91"/>
  <c r="T89"/>
  <c r="T87"/>
  <c r="T85"/>
  <c r="T83"/>
  <c r="T81"/>
  <c r="AD108" i="16"/>
  <c r="U108"/>
  <c r="AF105"/>
  <c r="W105"/>
  <c r="AF109"/>
  <c r="AD104"/>
  <c r="U104"/>
  <c r="AF101"/>
  <c r="AD92"/>
  <c r="U92"/>
  <c r="AD88"/>
  <c r="U88"/>
  <c r="AD84"/>
  <c r="U84"/>
  <c r="AC99"/>
  <c r="U99"/>
  <c r="AC98"/>
  <c r="U98"/>
  <c r="U96"/>
  <c r="AC97"/>
  <c r="T97"/>
  <c r="AC95"/>
  <c r="T95"/>
  <c r="AD94"/>
  <c r="U94"/>
  <c r="AD90"/>
  <c r="U90"/>
  <c r="AD86"/>
  <c r="U86"/>
  <c r="AC109"/>
  <c r="AC105"/>
  <c r="AC101"/>
  <c r="T93"/>
  <c r="T91"/>
  <c r="T89"/>
  <c r="T87"/>
  <c r="T85"/>
  <c r="T83"/>
  <c r="V82"/>
  <c r="T81"/>
  <c r="L133" i="23"/>
  <c r="L137"/>
  <c r="L149"/>
  <c r="L199"/>
  <c r="AB199"/>
  <c r="AB100"/>
  <c r="L104"/>
  <c r="AB102"/>
  <c r="L99"/>
  <c r="AB99"/>
  <c r="L173"/>
  <c r="L127"/>
  <c r="AB127"/>
  <c r="AB101"/>
  <c r="AB205"/>
  <c r="AB125"/>
  <c r="L103"/>
  <c r="AB103"/>
  <c r="AB129"/>
  <c r="L97"/>
  <c r="L106"/>
  <c r="L189"/>
  <c r="Y102" i="27"/>
  <c r="AH102"/>
  <c r="Y108"/>
  <c r="AH108"/>
  <c r="Y98"/>
  <c r="AH98"/>
  <c r="Y106"/>
  <c r="AH106"/>
  <c r="Y124"/>
  <c r="AH124"/>
  <c r="Y132"/>
  <c r="AH132"/>
  <c r="AA128"/>
  <c r="AJ128"/>
  <c r="Y130"/>
  <c r="AH130"/>
  <c r="AG158"/>
  <c r="X158"/>
  <c r="AG166"/>
  <c r="X166"/>
  <c r="AH121"/>
  <c r="Y121"/>
  <c r="AG168"/>
  <c r="X168"/>
  <c r="AH171"/>
  <c r="Y171"/>
  <c r="Y196"/>
  <c r="AH196"/>
  <c r="AH145"/>
  <c r="Y145"/>
  <c r="Y174"/>
  <c r="AH174"/>
  <c r="Y190"/>
  <c r="AH190"/>
  <c r="Y206"/>
  <c r="AH206"/>
  <c r="Z232"/>
  <c r="AI232"/>
  <c r="Z241"/>
  <c r="AI241"/>
  <c r="AI183"/>
  <c r="Z183"/>
  <c r="AI191"/>
  <c r="Z191"/>
  <c r="Z233"/>
  <c r="AI233"/>
  <c r="AI189"/>
  <c r="Z189"/>
  <c r="AI253"/>
  <c r="Z253"/>
  <c r="AI249"/>
  <c r="Z249"/>
  <c r="X85"/>
  <c r="AG85"/>
  <c r="X89"/>
  <c r="AG89"/>
  <c r="X93"/>
  <c r="AG93"/>
  <c r="Y112"/>
  <c r="AH112"/>
  <c r="AH82"/>
  <c r="Y82"/>
  <c r="Y114"/>
  <c r="AH114"/>
  <c r="AH84"/>
  <c r="Y84"/>
  <c r="AH92"/>
  <c r="Y92"/>
  <c r="AI111"/>
  <c r="Z111"/>
  <c r="AH154"/>
  <c r="Y154"/>
  <c r="AG160"/>
  <c r="X160"/>
  <c r="AH147"/>
  <c r="Y147"/>
  <c r="AH163"/>
  <c r="Y163"/>
  <c r="AH167"/>
  <c r="Y167"/>
  <c r="Y173"/>
  <c r="AH173"/>
  <c r="Y184"/>
  <c r="AH184"/>
  <c r="AH151"/>
  <c r="Y151"/>
  <c r="Y186"/>
  <c r="AH186"/>
  <c r="AH157"/>
  <c r="Y157"/>
  <c r="AI214"/>
  <c r="Z214"/>
  <c r="Y225"/>
  <c r="AH225"/>
  <c r="X244"/>
  <c r="AG244"/>
  <c r="AH254"/>
  <c r="Y254"/>
  <c r="AH250"/>
  <c r="Y250"/>
  <c r="Y95"/>
  <c r="AH95"/>
  <c r="Y103"/>
  <c r="AH103"/>
  <c r="Y116"/>
  <c r="AH116"/>
  <c r="AH81"/>
  <c r="Y81"/>
  <c r="Y99"/>
  <c r="AH99"/>
  <c r="Y107"/>
  <c r="AH107"/>
  <c r="Y110"/>
  <c r="AH110"/>
  <c r="AG122"/>
  <c r="X122"/>
  <c r="Y123"/>
  <c r="AH123"/>
  <c r="Y131"/>
  <c r="AH131"/>
  <c r="Z117"/>
  <c r="AI117"/>
  <c r="AA127"/>
  <c r="AJ127"/>
  <c r="Y129"/>
  <c r="AH129"/>
  <c r="AH148"/>
  <c r="Y148"/>
  <c r="AH118"/>
  <c r="Y118"/>
  <c r="AG162"/>
  <c r="X162"/>
  <c r="AH169"/>
  <c r="Y169"/>
  <c r="Y139"/>
  <c r="AH139"/>
  <c r="Y188"/>
  <c r="AH188"/>
  <c r="Y204"/>
  <c r="AH204"/>
  <c r="Y207"/>
  <c r="AH207"/>
  <c r="Y223"/>
  <c r="AH223"/>
  <c r="AI138"/>
  <c r="Z138"/>
  <c r="AH153"/>
  <c r="Y153"/>
  <c r="Y198"/>
  <c r="AH198"/>
  <c r="X246"/>
  <c r="AG246"/>
  <c r="AI210"/>
  <c r="Z210"/>
  <c r="AI179"/>
  <c r="Z179"/>
  <c r="AI177"/>
  <c r="Z177"/>
  <c r="AI193"/>
  <c r="Z193"/>
  <c r="AH248"/>
  <c r="Y248"/>
  <c r="AH256"/>
  <c r="Y256"/>
  <c r="AH252"/>
  <c r="Y252"/>
  <c r="AH260"/>
  <c r="Y260"/>
  <c r="X83"/>
  <c r="AG83"/>
  <c r="X87"/>
  <c r="AG87"/>
  <c r="X91"/>
  <c r="AG91"/>
  <c r="AH88"/>
  <c r="Y88"/>
  <c r="AI115"/>
  <c r="Z115"/>
  <c r="AH150"/>
  <c r="Y150"/>
  <c r="AG156"/>
  <c r="X156"/>
  <c r="AG164"/>
  <c r="X164"/>
  <c r="AH120"/>
  <c r="Y120"/>
  <c r="AH155"/>
  <c r="Y155"/>
  <c r="AH165"/>
  <c r="Y165"/>
  <c r="Y172"/>
  <c r="AH172"/>
  <c r="Y176"/>
  <c r="AH176"/>
  <c r="Y192"/>
  <c r="AH192"/>
  <c r="AG170"/>
  <c r="X170"/>
  <c r="AH159"/>
  <c r="Y159"/>
  <c r="Y178"/>
  <c r="AH178"/>
  <c r="Y194"/>
  <c r="AH194"/>
  <c r="AH149"/>
  <c r="Y149"/>
  <c r="Z235"/>
  <c r="AI235"/>
  <c r="AI216"/>
  <c r="Z216"/>
  <c r="Y227"/>
  <c r="AH227"/>
  <c r="AI251"/>
  <c r="Z251"/>
  <c r="AI259"/>
  <c r="Z259"/>
  <c r="AI255"/>
  <c r="Z255"/>
  <c r="AG94" i="26"/>
  <c r="X94"/>
  <c r="X95"/>
  <c r="AG95"/>
  <c r="X103"/>
  <c r="AG103"/>
  <c r="X116"/>
  <c r="AG116"/>
  <c r="AF119"/>
  <c r="W119"/>
  <c r="AG88"/>
  <c r="X88"/>
  <c r="Y117"/>
  <c r="AH117"/>
  <c r="AG120"/>
  <c r="X120"/>
  <c r="X142"/>
  <c r="AG142"/>
  <c r="W145"/>
  <c r="AF145"/>
  <c r="W153"/>
  <c r="AF153"/>
  <c r="W159"/>
  <c r="AF159"/>
  <c r="W163"/>
  <c r="AF163"/>
  <c r="W167"/>
  <c r="AF167"/>
  <c r="X122"/>
  <c r="AG122"/>
  <c r="X197"/>
  <c r="AG197"/>
  <c r="X201"/>
  <c r="AG201"/>
  <c r="X211"/>
  <c r="AG211"/>
  <c r="AH194"/>
  <c r="Y194"/>
  <c r="AH225"/>
  <c r="Y225"/>
  <c r="AH241"/>
  <c r="Y241"/>
  <c r="AH223"/>
  <c r="Y223"/>
  <c r="Y221"/>
  <c r="AH221"/>
  <c r="AH237"/>
  <c r="Y237"/>
  <c r="W83"/>
  <c r="AF83"/>
  <c r="W87"/>
  <c r="AF87"/>
  <c r="W91"/>
  <c r="AF91"/>
  <c r="Z96"/>
  <c r="AI96"/>
  <c r="X98"/>
  <c r="AG98"/>
  <c r="X106"/>
  <c r="AG106"/>
  <c r="X126"/>
  <c r="AG126"/>
  <c r="W147"/>
  <c r="AF147"/>
  <c r="W155"/>
  <c r="AF155"/>
  <c r="AF121"/>
  <c r="W121"/>
  <c r="X178"/>
  <c r="AG178"/>
  <c r="AG152"/>
  <c r="X152"/>
  <c r="X174"/>
  <c r="AG174"/>
  <c r="X185"/>
  <c r="AG185"/>
  <c r="AG148"/>
  <c r="X148"/>
  <c r="AG162"/>
  <c r="X162"/>
  <c r="W169"/>
  <c r="AF169"/>
  <c r="W171"/>
  <c r="AF171"/>
  <c r="X215"/>
  <c r="AG215"/>
  <c r="W198"/>
  <c r="AF198"/>
  <c r="X209"/>
  <c r="AG209"/>
  <c r="AG222"/>
  <c r="X222"/>
  <c r="AG224"/>
  <c r="X224"/>
  <c r="AG226"/>
  <c r="X226"/>
  <c r="AG228"/>
  <c r="X228"/>
  <c r="AG230"/>
  <c r="X230"/>
  <c r="AG232"/>
  <c r="X232"/>
  <c r="AG234"/>
  <c r="X234"/>
  <c r="AG236"/>
  <c r="X236"/>
  <c r="AG238"/>
  <c r="X238"/>
  <c r="AG240"/>
  <c r="X240"/>
  <c r="AG242"/>
  <c r="X242"/>
  <c r="AG244"/>
  <c r="X244"/>
  <c r="AG246"/>
  <c r="X246"/>
  <c r="AG248"/>
  <c r="X248"/>
  <c r="AG250"/>
  <c r="X250"/>
  <c r="W202"/>
  <c r="AF202"/>
  <c r="AH212"/>
  <c r="Y212"/>
  <c r="AG82"/>
  <c r="X82"/>
  <c r="AG90"/>
  <c r="X90"/>
  <c r="X102"/>
  <c r="AG102"/>
  <c r="AG118"/>
  <c r="X118"/>
  <c r="W149"/>
  <c r="AF149"/>
  <c r="W157"/>
  <c r="AF157"/>
  <c r="W161"/>
  <c r="AF161"/>
  <c r="W165"/>
  <c r="AF165"/>
  <c r="X123"/>
  <c r="AG123"/>
  <c r="X140"/>
  <c r="AG140"/>
  <c r="AG150"/>
  <c r="X150"/>
  <c r="X173"/>
  <c r="AG173"/>
  <c r="X203"/>
  <c r="AG203"/>
  <c r="X219"/>
  <c r="AG219"/>
  <c r="AH190"/>
  <c r="Y190"/>
  <c r="Y252"/>
  <c r="AH252"/>
  <c r="AH249"/>
  <c r="Y249"/>
  <c r="AH229"/>
  <c r="Y229"/>
  <c r="W85"/>
  <c r="AF85"/>
  <c r="W89"/>
  <c r="AF89"/>
  <c r="W93"/>
  <c r="AF93"/>
  <c r="X99"/>
  <c r="AG99"/>
  <c r="X107"/>
  <c r="AG107"/>
  <c r="AG81"/>
  <c r="X81"/>
  <c r="X127"/>
  <c r="AG127"/>
  <c r="W151"/>
  <c r="AF151"/>
  <c r="X177"/>
  <c r="AG177"/>
  <c r="AG144"/>
  <c r="X144"/>
  <c r="AG154"/>
  <c r="X154"/>
  <c r="AG160"/>
  <c r="X160"/>
  <c r="Y143"/>
  <c r="AH143"/>
  <c r="X193"/>
  <c r="AG193"/>
  <c r="X207"/>
  <c r="AG207"/>
  <c r="AH196"/>
  <c r="Y196"/>
  <c r="X217"/>
  <c r="AG217"/>
  <c r="W200"/>
  <c r="AF200"/>
  <c r="AF204"/>
  <c r="W204"/>
  <c r="AH227"/>
  <c r="Y227"/>
  <c r="Y256"/>
  <c r="AH256"/>
  <c r="Z85" i="25"/>
  <c r="AS85"/>
  <c r="AU89"/>
  <c r="AB89"/>
  <c r="AB101"/>
  <c r="AU101"/>
  <c r="AA98"/>
  <c r="AT98"/>
  <c r="AB131"/>
  <c r="AU131"/>
  <c r="AT108"/>
  <c r="AA108"/>
  <c r="AA138"/>
  <c r="AT138"/>
  <c r="AS164"/>
  <c r="Z164"/>
  <c r="AT170"/>
  <c r="AA170"/>
  <c r="AB155"/>
  <c r="AU155"/>
  <c r="AB192"/>
  <c r="AU192"/>
  <c r="AB194"/>
  <c r="AU194"/>
  <c r="AA201"/>
  <c r="AT201"/>
  <c r="AT179"/>
  <c r="AA179"/>
  <c r="AA189"/>
  <c r="AT189"/>
  <c r="AB215"/>
  <c r="AU215"/>
  <c r="AU235"/>
  <c r="AB235"/>
  <c r="AA255"/>
  <c r="AT255"/>
  <c r="AT249"/>
  <c r="AA249"/>
  <c r="AB69"/>
  <c r="AU69"/>
  <c r="AT74"/>
  <c r="AA74"/>
  <c r="AS102"/>
  <c r="Z102"/>
  <c r="AA94"/>
  <c r="AT94"/>
  <c r="AA130"/>
  <c r="AT130"/>
  <c r="AA106"/>
  <c r="AT106"/>
  <c r="AA114"/>
  <c r="AT114"/>
  <c r="AS132"/>
  <c r="Z132"/>
  <c r="AA195"/>
  <c r="AT195"/>
  <c r="AA199"/>
  <c r="AT199"/>
  <c r="AU176"/>
  <c r="AB176"/>
  <c r="AU180"/>
  <c r="AB180"/>
  <c r="AU184"/>
  <c r="AB184"/>
  <c r="AA193"/>
  <c r="AT193"/>
  <c r="AB230"/>
  <c r="AU230"/>
  <c r="AA210"/>
  <c r="AT210"/>
  <c r="AA222"/>
  <c r="AT222"/>
  <c r="AS231"/>
  <c r="Z231"/>
  <c r="AA206"/>
  <c r="AT206"/>
  <c r="AA226"/>
  <c r="AT226"/>
  <c r="AA247"/>
  <c r="AT247"/>
  <c r="AT234"/>
  <c r="AA234"/>
  <c r="AT257"/>
  <c r="AA257"/>
  <c r="AC80"/>
  <c r="AV80"/>
  <c r="AB79"/>
  <c r="AU79"/>
  <c r="AB91"/>
  <c r="AU91"/>
  <c r="AB129"/>
  <c r="AU129"/>
  <c r="AA122"/>
  <c r="AT122"/>
  <c r="AT104"/>
  <c r="AA104"/>
  <c r="AT112"/>
  <c r="AA112"/>
  <c r="AB163"/>
  <c r="AU163"/>
  <c r="AB133"/>
  <c r="AU133"/>
  <c r="AB161"/>
  <c r="AU161"/>
  <c r="AT144"/>
  <c r="AA144"/>
  <c r="AA154"/>
  <c r="AT154"/>
  <c r="AA177"/>
  <c r="AT177"/>
  <c r="AA185"/>
  <c r="AT185"/>
  <c r="AA191"/>
  <c r="AT191"/>
  <c r="AB198"/>
  <c r="AU198"/>
  <c r="AC203"/>
  <c r="AV203"/>
  <c r="AB165"/>
  <c r="AU165"/>
  <c r="AB190"/>
  <c r="AU190"/>
  <c r="AA229"/>
  <c r="AT229"/>
  <c r="AU238"/>
  <c r="AB238"/>
  <c r="AA239"/>
  <c r="AT239"/>
  <c r="AT253"/>
  <c r="AA253"/>
  <c r="AB73"/>
  <c r="AU73"/>
  <c r="AA86"/>
  <c r="AT86"/>
  <c r="AA68"/>
  <c r="AT68"/>
  <c r="AA76"/>
  <c r="AT76"/>
  <c r="AA82"/>
  <c r="AT82"/>
  <c r="AU93"/>
  <c r="AB93"/>
  <c r="AB99"/>
  <c r="AU99"/>
  <c r="AT92"/>
  <c r="AA92"/>
  <c r="AB125"/>
  <c r="AU125"/>
  <c r="AA110"/>
  <c r="AT110"/>
  <c r="AA118"/>
  <c r="AT118"/>
  <c r="AA162"/>
  <c r="AT162"/>
  <c r="AA156"/>
  <c r="AT156"/>
  <c r="AA160"/>
  <c r="AT160"/>
  <c r="AU166"/>
  <c r="AB166"/>
  <c r="AA187"/>
  <c r="AT187"/>
  <c r="AT167"/>
  <c r="AA167"/>
  <c r="AB178"/>
  <c r="AU178"/>
  <c r="AB186"/>
  <c r="AU186"/>
  <c r="AA197"/>
  <c r="AT197"/>
  <c r="AU168"/>
  <c r="AB168"/>
  <c r="AB200"/>
  <c r="AU200"/>
  <c r="AA218"/>
  <c r="AT218"/>
  <c r="AT237"/>
  <c r="AA237"/>
  <c r="AT205"/>
  <c r="AA205"/>
  <c r="AA214"/>
  <c r="AT214"/>
  <c r="AJ82" i="24"/>
  <c r="AA82"/>
  <c r="AJ86"/>
  <c r="AA86"/>
  <c r="AJ90"/>
  <c r="AA90"/>
  <c r="AJ124"/>
  <c r="AA124"/>
  <c r="AJ125"/>
  <c r="AA125"/>
  <c r="AJ126"/>
  <c r="AA126"/>
  <c r="AJ127"/>
  <c r="AA127"/>
  <c r="AJ128"/>
  <c r="AA128"/>
  <c r="AJ129"/>
  <c r="AA129"/>
  <c r="AJ130"/>
  <c r="AA130"/>
  <c r="AB105"/>
  <c r="AK105"/>
  <c r="AJ133"/>
  <c r="AA133"/>
  <c r="AB122"/>
  <c r="AK122"/>
  <c r="AJ140"/>
  <c r="AA140"/>
  <c r="AJ144"/>
  <c r="AA144"/>
  <c r="AJ148"/>
  <c r="AA148"/>
  <c r="AJ152"/>
  <c r="AA152"/>
  <c r="AB98"/>
  <c r="AK98"/>
  <c r="AB106"/>
  <c r="AK106"/>
  <c r="AB110"/>
  <c r="AK110"/>
  <c r="AB119"/>
  <c r="AK119"/>
  <c r="AJ131"/>
  <c r="AA131"/>
  <c r="AJ169"/>
  <c r="AA169"/>
  <c r="AB156"/>
  <c r="AK156"/>
  <c r="AB164"/>
  <c r="AK164"/>
  <c r="AB172"/>
  <c r="AK172"/>
  <c r="AJ163"/>
  <c r="AA163"/>
  <c r="AA209"/>
  <c r="AJ209"/>
  <c r="AA213"/>
  <c r="AJ213"/>
  <c r="AB197"/>
  <c r="AK197"/>
  <c r="AB201"/>
  <c r="AK201"/>
  <c r="AK220"/>
  <c r="AB220"/>
  <c r="AK228"/>
  <c r="AB228"/>
  <c r="AK236"/>
  <c r="AB236"/>
  <c r="AK244"/>
  <c r="AB244"/>
  <c r="AK252"/>
  <c r="AB252"/>
  <c r="AK260"/>
  <c r="AB260"/>
  <c r="AK218"/>
  <c r="AB218"/>
  <c r="AK226"/>
  <c r="AB226"/>
  <c r="AK234"/>
  <c r="AB234"/>
  <c r="AK242"/>
  <c r="AB242"/>
  <c r="AK250"/>
  <c r="AB250"/>
  <c r="AK258"/>
  <c r="AB258"/>
  <c r="AJ81"/>
  <c r="AA81"/>
  <c r="AJ85"/>
  <c r="AA85"/>
  <c r="AJ89"/>
  <c r="AA89"/>
  <c r="AB93"/>
  <c r="AK93"/>
  <c r="AJ139"/>
  <c r="AA139"/>
  <c r="AJ143"/>
  <c r="AA143"/>
  <c r="AJ147"/>
  <c r="AA147"/>
  <c r="AJ151"/>
  <c r="AA151"/>
  <c r="AB111"/>
  <c r="AK111"/>
  <c r="AB158"/>
  <c r="AK158"/>
  <c r="AB166"/>
  <c r="AK166"/>
  <c r="AJ165"/>
  <c r="AA165"/>
  <c r="AJ159"/>
  <c r="AA159"/>
  <c r="AB194"/>
  <c r="AK194"/>
  <c r="AB198"/>
  <c r="AK198"/>
  <c r="AB202"/>
  <c r="AK202"/>
  <c r="AA206"/>
  <c r="AJ206"/>
  <c r="AA210"/>
  <c r="AJ210"/>
  <c r="AA214"/>
  <c r="AJ214"/>
  <c r="AK217"/>
  <c r="AB217"/>
  <c r="AK225"/>
  <c r="AB225"/>
  <c r="AK233"/>
  <c r="AB233"/>
  <c r="AK241"/>
  <c r="AB241"/>
  <c r="AK249"/>
  <c r="AB249"/>
  <c r="AK257"/>
  <c r="AB257"/>
  <c r="AK219"/>
  <c r="AB219"/>
  <c r="AK227"/>
  <c r="AB227"/>
  <c r="AK235"/>
  <c r="AB235"/>
  <c r="AK243"/>
  <c r="AB243"/>
  <c r="AK251"/>
  <c r="AB251"/>
  <c r="AK259"/>
  <c r="AB259"/>
  <c r="AJ84"/>
  <c r="AA84"/>
  <c r="AJ88"/>
  <c r="AA88"/>
  <c r="AJ92"/>
  <c r="AA92"/>
  <c r="AB97"/>
  <c r="AK97"/>
  <c r="AB118"/>
  <c r="AK118"/>
  <c r="AJ132"/>
  <c r="AA132"/>
  <c r="AJ142"/>
  <c r="AA142"/>
  <c r="AJ146"/>
  <c r="AA146"/>
  <c r="AJ150"/>
  <c r="AA150"/>
  <c r="AJ135"/>
  <c r="AA135"/>
  <c r="AJ161"/>
  <c r="AA161"/>
  <c r="AB185"/>
  <c r="AK185"/>
  <c r="AB186"/>
  <c r="AK186"/>
  <c r="AB187"/>
  <c r="AK187"/>
  <c r="AB189"/>
  <c r="AK189"/>
  <c r="AB190"/>
  <c r="AK190"/>
  <c r="AB191"/>
  <c r="AK191"/>
  <c r="AB192"/>
  <c r="AK192"/>
  <c r="AB193"/>
  <c r="AK193"/>
  <c r="AB160"/>
  <c r="AK160"/>
  <c r="AB168"/>
  <c r="AK168"/>
  <c r="AJ155"/>
  <c r="AA155"/>
  <c r="AJ171"/>
  <c r="AA171"/>
  <c r="AA207"/>
  <c r="AJ207"/>
  <c r="AA211"/>
  <c r="AJ211"/>
  <c r="AA215"/>
  <c r="AJ215"/>
  <c r="AB195"/>
  <c r="AK195"/>
  <c r="AB199"/>
  <c r="AK199"/>
  <c r="AB203"/>
  <c r="AK203"/>
  <c r="AK216"/>
  <c r="AB216"/>
  <c r="AK224"/>
  <c r="AB224"/>
  <c r="AK232"/>
  <c r="AB232"/>
  <c r="AK240"/>
  <c r="AB240"/>
  <c r="AK248"/>
  <c r="AB248"/>
  <c r="AK256"/>
  <c r="AB256"/>
  <c r="AK222"/>
  <c r="AB222"/>
  <c r="AK230"/>
  <c r="AB230"/>
  <c r="AK238"/>
  <c r="AB238"/>
  <c r="AK246"/>
  <c r="AB246"/>
  <c r="AK254"/>
  <c r="AB254"/>
  <c r="AJ83"/>
  <c r="AA83"/>
  <c r="AJ87"/>
  <c r="AA87"/>
  <c r="AJ91"/>
  <c r="AA91"/>
  <c r="AB94"/>
  <c r="AK94"/>
  <c r="AB109"/>
  <c r="AK109"/>
  <c r="AJ141"/>
  <c r="AA141"/>
  <c r="AJ145"/>
  <c r="AA145"/>
  <c r="AJ149"/>
  <c r="AA149"/>
  <c r="AJ153"/>
  <c r="AA153"/>
  <c r="AB99"/>
  <c r="AK99"/>
  <c r="AJ134"/>
  <c r="AA134"/>
  <c r="AJ154"/>
  <c r="AA154"/>
  <c r="AB162"/>
  <c r="AK162"/>
  <c r="AJ157"/>
  <c r="AA157"/>
  <c r="AJ167"/>
  <c r="AA167"/>
  <c r="AB196"/>
  <c r="AK196"/>
  <c r="AB200"/>
  <c r="AK200"/>
  <c r="AB204"/>
  <c r="AK204"/>
  <c r="AA208"/>
  <c r="AJ208"/>
  <c r="AA212"/>
  <c r="AJ212"/>
  <c r="AK221"/>
  <c r="AB221"/>
  <c r="AK229"/>
  <c r="AB229"/>
  <c r="AK237"/>
  <c r="AB237"/>
  <c r="AK245"/>
  <c r="AB245"/>
  <c r="AK253"/>
  <c r="AB253"/>
  <c r="AK223"/>
  <c r="AB223"/>
  <c r="AK231"/>
  <c r="AB231"/>
  <c r="AK239"/>
  <c r="AB239"/>
  <c r="AK247"/>
  <c r="AB247"/>
  <c r="AK255"/>
  <c r="AB255"/>
  <c r="AK87" i="23"/>
  <c r="AT87"/>
  <c r="AK95"/>
  <c r="AT95"/>
  <c r="AL99"/>
  <c r="AU99"/>
  <c r="AT108"/>
  <c r="AK108"/>
  <c r="AU94"/>
  <c r="AL94"/>
  <c r="AL127"/>
  <c r="AU127"/>
  <c r="AA142"/>
  <c r="AU115"/>
  <c r="AL115"/>
  <c r="AB136"/>
  <c r="AB144"/>
  <c r="AU131"/>
  <c r="AL131"/>
  <c r="AU135"/>
  <c r="AL135"/>
  <c r="AU139"/>
  <c r="AL139"/>
  <c r="AU143"/>
  <c r="AL143"/>
  <c r="AU147"/>
  <c r="AL147"/>
  <c r="AT153"/>
  <c r="AK153"/>
  <c r="AT156"/>
  <c r="AK156"/>
  <c r="AT162"/>
  <c r="AK162"/>
  <c r="AT170"/>
  <c r="AK170"/>
  <c r="AT178"/>
  <c r="AK178"/>
  <c r="AA185"/>
  <c r="AT186"/>
  <c r="AK186"/>
  <c r="AT151"/>
  <c r="AK151"/>
  <c r="L209"/>
  <c r="AB209"/>
  <c r="L211"/>
  <c r="AB211"/>
  <c r="L213"/>
  <c r="AB213"/>
  <c r="N213" s="1"/>
  <c r="L217"/>
  <c r="AB217"/>
  <c r="N217" s="1"/>
  <c r="L221"/>
  <c r="AB221"/>
  <c r="L225"/>
  <c r="AB225"/>
  <c r="L229"/>
  <c r="AB229"/>
  <c r="L231"/>
  <c r="AB231"/>
  <c r="L233"/>
  <c r="AB233"/>
  <c r="L235"/>
  <c r="AB235"/>
  <c r="AB237"/>
  <c r="L237"/>
  <c r="L200"/>
  <c r="AB200"/>
  <c r="AL203"/>
  <c r="AU203"/>
  <c r="L255"/>
  <c r="AB255"/>
  <c r="AK252"/>
  <c r="AT252"/>
  <c r="AA257"/>
  <c r="AK260"/>
  <c r="AT260"/>
  <c r="L250"/>
  <c r="AK89"/>
  <c r="AT89"/>
  <c r="AA124"/>
  <c r="AU90"/>
  <c r="AL90"/>
  <c r="AL102"/>
  <c r="AU102"/>
  <c r="AL103"/>
  <c r="AU103"/>
  <c r="K121"/>
  <c r="AB142"/>
  <c r="AT149"/>
  <c r="AK149"/>
  <c r="K162"/>
  <c r="AA166"/>
  <c r="AA174"/>
  <c r="AA178"/>
  <c r="AA182"/>
  <c r="AA186"/>
  <c r="AA190"/>
  <c r="AA159"/>
  <c r="AT160"/>
  <c r="AK160"/>
  <c r="AV163"/>
  <c r="AM163"/>
  <c r="AT168"/>
  <c r="AK168"/>
  <c r="AV171"/>
  <c r="AM171"/>
  <c r="AT176"/>
  <c r="AK176"/>
  <c r="AV179"/>
  <c r="AM179"/>
  <c r="AA183"/>
  <c r="AT184"/>
  <c r="AK184"/>
  <c r="AV187"/>
  <c r="AM187"/>
  <c r="AL130"/>
  <c r="AU130"/>
  <c r="AL138"/>
  <c r="AU138"/>
  <c r="AL146"/>
  <c r="AU146"/>
  <c r="AB206"/>
  <c r="L206"/>
  <c r="AB204"/>
  <c r="K236"/>
  <c r="AV191"/>
  <c r="AM191"/>
  <c r="AV195"/>
  <c r="AM195"/>
  <c r="AK198"/>
  <c r="AT198"/>
  <c r="AA204"/>
  <c r="L239"/>
  <c r="AB239"/>
  <c r="L245"/>
  <c r="AB249"/>
  <c r="AT210"/>
  <c r="AK210"/>
  <c r="AT214"/>
  <c r="AK214"/>
  <c r="K217"/>
  <c r="AA217"/>
  <c r="AT218"/>
  <c r="AK218"/>
  <c r="AT222"/>
  <c r="AK222"/>
  <c r="K225"/>
  <c r="AA225"/>
  <c r="AT226"/>
  <c r="AK226"/>
  <c r="AA229"/>
  <c r="AT230"/>
  <c r="AK230"/>
  <c r="AV231"/>
  <c r="AM231"/>
  <c r="AT234"/>
  <c r="AK234"/>
  <c r="AV235"/>
  <c r="AM235"/>
  <c r="AA237"/>
  <c r="K243"/>
  <c r="AA243"/>
  <c r="L257"/>
  <c r="AB257"/>
  <c r="AT242"/>
  <c r="AK242"/>
  <c r="AK246"/>
  <c r="AT246"/>
  <c r="AK258"/>
  <c r="AT258"/>
  <c r="AV241"/>
  <c r="AM241"/>
  <c r="AK248"/>
  <c r="AT248"/>
  <c r="K256"/>
  <c r="AA256"/>
  <c r="L180"/>
  <c r="L188"/>
  <c r="AK81"/>
  <c r="AT81"/>
  <c r="AK83"/>
  <c r="AT83"/>
  <c r="AK91"/>
  <c r="AT91"/>
  <c r="AB81"/>
  <c r="AA101"/>
  <c r="AL100"/>
  <c r="AU100"/>
  <c r="AA109"/>
  <c r="AT110"/>
  <c r="AK110"/>
  <c r="AT112"/>
  <c r="AK112"/>
  <c r="AT114"/>
  <c r="AK114"/>
  <c r="AT116"/>
  <c r="AK116"/>
  <c r="AT118"/>
  <c r="AK118"/>
  <c r="AT120"/>
  <c r="AK120"/>
  <c r="AT122"/>
  <c r="AK122"/>
  <c r="K125"/>
  <c r="AU86"/>
  <c r="AL86"/>
  <c r="AU111"/>
  <c r="AL111"/>
  <c r="AA133"/>
  <c r="AL125"/>
  <c r="AU125"/>
  <c r="AB140"/>
  <c r="AB148"/>
  <c r="AB150"/>
  <c r="AU133"/>
  <c r="AL133"/>
  <c r="AU137"/>
  <c r="AL137"/>
  <c r="AU141"/>
  <c r="AL141"/>
  <c r="AU145"/>
  <c r="AL145"/>
  <c r="AT158"/>
  <c r="AK158"/>
  <c r="AT166"/>
  <c r="AK166"/>
  <c r="AT174"/>
  <c r="AK174"/>
  <c r="AT182"/>
  <c r="AK182"/>
  <c r="AT190"/>
  <c r="AK190"/>
  <c r="AT192"/>
  <c r="AK192"/>
  <c r="AT194"/>
  <c r="AK194"/>
  <c r="AT196"/>
  <c r="AK196"/>
  <c r="L241"/>
  <c r="K245"/>
  <c r="AL155"/>
  <c r="AU155"/>
  <c r="AU247"/>
  <c r="AL247"/>
  <c r="L259"/>
  <c r="AB259"/>
  <c r="AK256"/>
  <c r="AT256"/>
  <c r="L246"/>
  <c r="AB82"/>
  <c r="AK85"/>
  <c r="AT85"/>
  <c r="AK93"/>
  <c r="AT93"/>
  <c r="AL101"/>
  <c r="AU101"/>
  <c r="AL104"/>
  <c r="AU104"/>
  <c r="AA135"/>
  <c r="AB130"/>
  <c r="AB138"/>
  <c r="AB152"/>
  <c r="AU121"/>
  <c r="AL121"/>
  <c r="AA164"/>
  <c r="AA163"/>
  <c r="AT164"/>
  <c r="AK164"/>
  <c r="AT172"/>
  <c r="AK172"/>
  <c r="AV175"/>
  <c r="AM175"/>
  <c r="AT180"/>
  <c r="AK180"/>
  <c r="AV183"/>
  <c r="AM183"/>
  <c r="AA187"/>
  <c r="AT188"/>
  <c r="AK188"/>
  <c r="AA193"/>
  <c r="AL132"/>
  <c r="AU132"/>
  <c r="AL136"/>
  <c r="AU136"/>
  <c r="AL140"/>
  <c r="AU140"/>
  <c r="AL148"/>
  <c r="AU148"/>
  <c r="AA226"/>
  <c r="AV193"/>
  <c r="AM193"/>
  <c r="AM197"/>
  <c r="AV197"/>
  <c r="L202"/>
  <c r="AB202"/>
  <c r="AB243"/>
  <c r="L243"/>
  <c r="L247"/>
  <c r="AB247"/>
  <c r="AT208"/>
  <c r="AK208"/>
  <c r="AT212"/>
  <c r="AK212"/>
  <c r="AV213"/>
  <c r="AM213"/>
  <c r="AA215"/>
  <c r="AT216"/>
  <c r="AK216"/>
  <c r="AV217"/>
  <c r="AM217"/>
  <c r="AA219"/>
  <c r="AT220"/>
  <c r="AK220"/>
  <c r="AV221"/>
  <c r="AM221"/>
  <c r="AT224"/>
  <c r="AK224"/>
  <c r="AA227"/>
  <c r="AT228"/>
  <c r="AK228"/>
  <c r="AT232"/>
  <c r="AK232"/>
  <c r="AA235"/>
  <c r="AT236"/>
  <c r="AK236"/>
  <c r="AA247"/>
  <c r="AL199"/>
  <c r="AU199"/>
  <c r="AK250"/>
  <c r="AT250"/>
  <c r="AK254"/>
  <c r="AT254"/>
  <c r="AA259"/>
  <c r="AT240"/>
  <c r="AK240"/>
  <c r="L251"/>
  <c r="AB251"/>
  <c r="AL207"/>
  <c r="AU207"/>
  <c r="AT238"/>
  <c r="AK238"/>
  <c r="AK244"/>
  <c r="AT244"/>
  <c r="L192"/>
  <c r="L196"/>
  <c r="L158"/>
  <c r="AB92" i="12"/>
  <c r="S92"/>
  <c r="AB97"/>
  <c r="S97"/>
  <c r="AB103"/>
  <c r="S103"/>
  <c r="U140"/>
  <c r="AD140"/>
  <c r="AB150"/>
  <c r="S150"/>
  <c r="AB154"/>
  <c r="S154"/>
  <c r="AB158"/>
  <c r="S158"/>
  <c r="AB162"/>
  <c r="S162"/>
  <c r="AC169"/>
  <c r="T169"/>
  <c r="T170"/>
  <c r="AC170"/>
  <c r="T172"/>
  <c r="AC172"/>
  <c r="T174"/>
  <c r="AC174"/>
  <c r="T176"/>
  <c r="AC176"/>
  <c r="T178"/>
  <c r="AC178"/>
  <c r="T180"/>
  <c r="AC180"/>
  <c r="AC217"/>
  <c r="T217"/>
  <c r="AC225"/>
  <c r="T225"/>
  <c r="AC233"/>
  <c r="T233"/>
  <c r="AC241"/>
  <c r="T241"/>
  <c r="AC246"/>
  <c r="T246"/>
  <c r="AC219"/>
  <c r="T219"/>
  <c r="AC227"/>
  <c r="T227"/>
  <c r="AC248"/>
  <c r="T248"/>
  <c r="AB81"/>
  <c r="S81"/>
  <c r="AB83"/>
  <c r="S83"/>
  <c r="AB85"/>
  <c r="S85"/>
  <c r="AB87"/>
  <c r="S87"/>
  <c r="AB89"/>
  <c r="S89"/>
  <c r="AB91"/>
  <c r="S91"/>
  <c r="AB95"/>
  <c r="S95"/>
  <c r="AB100"/>
  <c r="S100"/>
  <c r="AB102"/>
  <c r="S102"/>
  <c r="T113"/>
  <c r="AC113"/>
  <c r="T121"/>
  <c r="AC121"/>
  <c r="U128"/>
  <c r="AD128"/>
  <c r="U123"/>
  <c r="AD123"/>
  <c r="T111"/>
  <c r="AC111"/>
  <c r="T119"/>
  <c r="AC119"/>
  <c r="U130"/>
  <c r="AD130"/>
  <c r="U134"/>
  <c r="AD134"/>
  <c r="AB149"/>
  <c r="S149"/>
  <c r="AB153"/>
  <c r="S153"/>
  <c r="AB157"/>
  <c r="S157"/>
  <c r="AB161"/>
  <c r="S161"/>
  <c r="AC164"/>
  <c r="T164"/>
  <c r="T204"/>
  <c r="AC204"/>
  <c r="T212"/>
  <c r="AC212"/>
  <c r="T198"/>
  <c r="AC198"/>
  <c r="T185"/>
  <c r="AC185"/>
  <c r="T193"/>
  <c r="AC193"/>
  <c r="T201"/>
  <c r="AC201"/>
  <c r="T209"/>
  <c r="AC209"/>
  <c r="T249"/>
  <c r="AC249"/>
  <c r="T251"/>
  <c r="AC251"/>
  <c r="T253"/>
  <c r="AC253"/>
  <c r="T255"/>
  <c r="AC255"/>
  <c r="T257"/>
  <c r="AC257"/>
  <c r="T259"/>
  <c r="AC259"/>
  <c r="AB94"/>
  <c r="S94"/>
  <c r="AB101"/>
  <c r="S101"/>
  <c r="AC137"/>
  <c r="T137"/>
  <c r="AB99"/>
  <c r="S99"/>
  <c r="U143"/>
  <c r="AD143"/>
  <c r="AB148"/>
  <c r="S148"/>
  <c r="AB152"/>
  <c r="S152"/>
  <c r="AB156"/>
  <c r="S156"/>
  <c r="AB160"/>
  <c r="S160"/>
  <c r="AC165"/>
  <c r="T165"/>
  <c r="T171"/>
  <c r="AC171"/>
  <c r="T173"/>
  <c r="AC173"/>
  <c r="T175"/>
  <c r="AC175"/>
  <c r="T177"/>
  <c r="AC177"/>
  <c r="T179"/>
  <c r="AC179"/>
  <c r="T181"/>
  <c r="AC181"/>
  <c r="AC221"/>
  <c r="T221"/>
  <c r="AC229"/>
  <c r="T229"/>
  <c r="AC237"/>
  <c r="T237"/>
  <c r="AC245"/>
  <c r="T245"/>
  <c r="AC239"/>
  <c r="T239"/>
  <c r="AC247"/>
  <c r="T247"/>
  <c r="AC220"/>
  <c r="T220"/>
  <c r="AC228"/>
  <c r="T228"/>
  <c r="AC236"/>
  <c r="T236"/>
  <c r="AC244"/>
  <c r="T244"/>
  <c r="AB80"/>
  <c r="S80"/>
  <c r="AB82"/>
  <c r="S82"/>
  <c r="AB84"/>
  <c r="S84"/>
  <c r="AB86"/>
  <c r="S86"/>
  <c r="AB88"/>
  <c r="S88"/>
  <c r="AB90"/>
  <c r="S90"/>
  <c r="AB93"/>
  <c r="S93"/>
  <c r="AB96"/>
  <c r="S96"/>
  <c r="AB98"/>
  <c r="S98"/>
  <c r="U124"/>
  <c r="AD124"/>
  <c r="U139"/>
  <c r="AD139"/>
  <c r="S146"/>
  <c r="AB146"/>
  <c r="T114"/>
  <c r="AC114"/>
  <c r="T122"/>
  <c r="AC122"/>
  <c r="U127"/>
  <c r="AD127"/>
  <c r="T115"/>
  <c r="AC115"/>
  <c r="S144"/>
  <c r="AB144"/>
  <c r="AB147"/>
  <c r="S147"/>
  <c r="AB151"/>
  <c r="S151"/>
  <c r="AB155"/>
  <c r="S155"/>
  <c r="AB159"/>
  <c r="S159"/>
  <c r="AB163"/>
  <c r="S163"/>
  <c r="T189"/>
  <c r="AC189"/>
  <c r="T197"/>
  <c r="AC197"/>
  <c r="T205"/>
  <c r="AC205"/>
  <c r="T213"/>
  <c r="AC213"/>
  <c r="T183"/>
  <c r="AC183"/>
  <c r="T184"/>
  <c r="AC184"/>
  <c r="T192"/>
  <c r="AC192"/>
  <c r="T208"/>
  <c r="AC208"/>
  <c r="T250"/>
  <c r="AC250"/>
  <c r="T252"/>
  <c r="AC252"/>
  <c r="T254"/>
  <c r="AC254"/>
  <c r="T256"/>
  <c r="AC256"/>
  <c r="T258"/>
  <c r="AC258"/>
  <c r="T260"/>
  <c r="AC260"/>
  <c r="T187"/>
  <c r="AC187"/>
  <c r="T195"/>
  <c r="AC195"/>
  <c r="T203"/>
  <c r="AC203"/>
  <c r="T211"/>
  <c r="AC211"/>
  <c r="AJ84" i="8"/>
  <c r="AA84"/>
  <c r="AJ88"/>
  <c r="AA88"/>
  <c r="AJ92"/>
  <c r="AA92"/>
  <c r="AB99"/>
  <c r="AK99"/>
  <c r="AB115"/>
  <c r="AK115"/>
  <c r="AB101"/>
  <c r="AK101"/>
  <c r="AK124"/>
  <c r="AB124"/>
  <c r="AK128"/>
  <c r="AB128"/>
  <c r="AB96"/>
  <c r="AK96"/>
  <c r="AB116"/>
  <c r="AK116"/>
  <c r="AL121"/>
  <c r="AC121"/>
  <c r="AC136"/>
  <c r="AL136"/>
  <c r="AB187"/>
  <c r="AK187"/>
  <c r="AB164"/>
  <c r="AK164"/>
  <c r="AB169"/>
  <c r="AK169"/>
  <c r="AB185"/>
  <c r="AK185"/>
  <c r="AK140"/>
  <c r="AB140"/>
  <c r="AB170"/>
  <c r="AK170"/>
  <c r="AB239"/>
  <c r="AK239"/>
  <c r="AB210"/>
  <c r="AK210"/>
  <c r="AB214"/>
  <c r="AK214"/>
  <c r="AK218"/>
  <c r="AB218"/>
  <c r="AK222"/>
  <c r="AB222"/>
  <c r="AB241"/>
  <c r="AK241"/>
  <c r="AJ83"/>
  <c r="AA83"/>
  <c r="AJ87"/>
  <c r="AA87"/>
  <c r="AJ91"/>
  <c r="AA91"/>
  <c r="AB111"/>
  <c r="AK111"/>
  <c r="AK94"/>
  <c r="AB94"/>
  <c r="AB97"/>
  <c r="AK97"/>
  <c r="AB113"/>
  <c r="AK113"/>
  <c r="AL120"/>
  <c r="AC120"/>
  <c r="AK127"/>
  <c r="AB127"/>
  <c r="AJ138"/>
  <c r="AA138"/>
  <c r="AK141"/>
  <c r="AB141"/>
  <c r="AB183"/>
  <c r="AK183"/>
  <c r="AB199"/>
  <c r="AK199"/>
  <c r="AB181"/>
  <c r="AK181"/>
  <c r="AB197"/>
  <c r="AK197"/>
  <c r="AB204"/>
  <c r="AK204"/>
  <c r="AB206"/>
  <c r="AK206"/>
  <c r="AB211"/>
  <c r="AK211"/>
  <c r="AB172"/>
  <c r="AK172"/>
  <c r="AB176"/>
  <c r="AK176"/>
  <c r="AB180"/>
  <c r="AK180"/>
  <c r="AB184"/>
  <c r="AK184"/>
  <c r="AB188"/>
  <c r="AK188"/>
  <c r="AB192"/>
  <c r="AK192"/>
  <c r="AB196"/>
  <c r="AK196"/>
  <c r="AB237"/>
  <c r="AK237"/>
  <c r="AK217"/>
  <c r="AB217"/>
  <c r="AK221"/>
  <c r="AB221"/>
  <c r="AK225"/>
  <c r="AB225"/>
  <c r="AJ82"/>
  <c r="AA82"/>
  <c r="AJ86"/>
  <c r="AA86"/>
  <c r="AJ90"/>
  <c r="AA90"/>
  <c r="AB107"/>
  <c r="AK107"/>
  <c r="AB109"/>
  <c r="AK109"/>
  <c r="AK126"/>
  <c r="AB126"/>
  <c r="AC132"/>
  <c r="AL132"/>
  <c r="AB98"/>
  <c r="AK98"/>
  <c r="AB114"/>
  <c r="AK114"/>
  <c r="AC130"/>
  <c r="AL130"/>
  <c r="AB179"/>
  <c r="AK179"/>
  <c r="AB195"/>
  <c r="AK195"/>
  <c r="AK162"/>
  <c r="AB162"/>
  <c r="AK163"/>
  <c r="AB163"/>
  <c r="AB165"/>
  <c r="AK165"/>
  <c r="AB177"/>
  <c r="AK177"/>
  <c r="AB193"/>
  <c r="AK193"/>
  <c r="AB200"/>
  <c r="AK200"/>
  <c r="AB213"/>
  <c r="AK213"/>
  <c r="AB201"/>
  <c r="AK201"/>
  <c r="AB231"/>
  <c r="AK231"/>
  <c r="AB208"/>
  <c r="AK208"/>
  <c r="AB212"/>
  <c r="AK212"/>
  <c r="AK216"/>
  <c r="AB216"/>
  <c r="AK220"/>
  <c r="AB220"/>
  <c r="AK224"/>
  <c r="AB224"/>
  <c r="AB233"/>
  <c r="AK233"/>
  <c r="AB234"/>
  <c r="AK234"/>
  <c r="AB242"/>
  <c r="AK242"/>
  <c r="AJ81"/>
  <c r="AA81"/>
  <c r="AJ85"/>
  <c r="AA85"/>
  <c r="AJ89"/>
  <c r="AA89"/>
  <c r="AB103"/>
  <c r="AK103"/>
  <c r="AK93"/>
  <c r="AB93"/>
  <c r="AB105"/>
  <c r="AK105"/>
  <c r="AL118"/>
  <c r="AC118"/>
  <c r="AL122"/>
  <c r="AC122"/>
  <c r="AK125"/>
  <c r="AB125"/>
  <c r="AK129"/>
  <c r="AB129"/>
  <c r="AB175"/>
  <c r="AK175"/>
  <c r="AB191"/>
  <c r="AK191"/>
  <c r="AK139"/>
  <c r="AB139"/>
  <c r="AB173"/>
  <c r="AK173"/>
  <c r="AB189"/>
  <c r="AK189"/>
  <c r="AB205"/>
  <c r="AK205"/>
  <c r="AB207"/>
  <c r="AK207"/>
  <c r="AB174"/>
  <c r="AK174"/>
  <c r="AB178"/>
  <c r="AK178"/>
  <c r="AB186"/>
  <c r="AK186"/>
  <c r="AB194"/>
  <c r="AK194"/>
  <c r="AB209"/>
  <c r="AK209"/>
  <c r="AK227"/>
  <c r="AB227"/>
  <c r="AB243"/>
  <c r="AK243"/>
  <c r="AB229"/>
  <c r="AK229"/>
  <c r="AK215"/>
  <c r="AB215"/>
  <c r="AK219"/>
  <c r="AB219"/>
  <c r="AK223"/>
  <c r="AB223"/>
  <c r="AB92" i="11"/>
  <c r="S92"/>
  <c r="AB96"/>
  <c r="S96"/>
  <c r="T122"/>
  <c r="AC122"/>
  <c r="AB98"/>
  <c r="S98"/>
  <c r="AC144"/>
  <c r="T144"/>
  <c r="T148"/>
  <c r="AC148"/>
  <c r="AB159"/>
  <c r="S159"/>
  <c r="T146"/>
  <c r="AC146"/>
  <c r="AB196"/>
  <c r="S196"/>
  <c r="T200"/>
  <c r="AC200"/>
  <c r="T208"/>
  <c r="AC208"/>
  <c r="T210"/>
  <c r="AC210"/>
  <c r="T205"/>
  <c r="AC205"/>
  <c r="AB215"/>
  <c r="S215"/>
  <c r="AB217"/>
  <c r="S217"/>
  <c r="AB219"/>
  <c r="S219"/>
  <c r="AB221"/>
  <c r="S221"/>
  <c r="AB223"/>
  <c r="S223"/>
  <c r="AB225"/>
  <c r="S225"/>
  <c r="AB227"/>
  <c r="S227"/>
  <c r="AB229"/>
  <c r="S229"/>
  <c r="AB231"/>
  <c r="S231"/>
  <c r="AB233"/>
  <c r="S233"/>
  <c r="AB235"/>
  <c r="S235"/>
  <c r="AB237"/>
  <c r="S237"/>
  <c r="AB239"/>
  <c r="S239"/>
  <c r="AB241"/>
  <c r="S241"/>
  <c r="AB243"/>
  <c r="S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6"/>
  <c r="S86"/>
  <c r="AB88"/>
  <c r="S88"/>
  <c r="AB91"/>
  <c r="S91"/>
  <c r="AB95"/>
  <c r="S95"/>
  <c r="V101"/>
  <c r="AE101"/>
  <c r="V105"/>
  <c r="AE105"/>
  <c r="T112"/>
  <c r="AC112"/>
  <c r="T120"/>
  <c r="AC120"/>
  <c r="AB97"/>
  <c r="S97"/>
  <c r="AB153"/>
  <c r="S153"/>
  <c r="AB155"/>
  <c r="S155"/>
  <c r="V166"/>
  <c r="AE166"/>
  <c r="V174"/>
  <c r="AE174"/>
  <c r="AB182"/>
  <c r="S182"/>
  <c r="AB184"/>
  <c r="S184"/>
  <c r="AB186"/>
  <c r="S186"/>
  <c r="AB188"/>
  <c r="S188"/>
  <c r="AB190"/>
  <c r="S190"/>
  <c r="AB192"/>
  <c r="S192"/>
  <c r="AB194"/>
  <c r="S194"/>
  <c r="AB158"/>
  <c r="S158"/>
  <c r="AB197"/>
  <c r="S197"/>
  <c r="AB90"/>
  <c r="S90"/>
  <c r="AB94"/>
  <c r="S94"/>
  <c r="T110"/>
  <c r="AC110"/>
  <c r="T118"/>
  <c r="AC118"/>
  <c r="U139"/>
  <c r="AD139"/>
  <c r="AC140"/>
  <c r="T140"/>
  <c r="T147"/>
  <c r="AC147"/>
  <c r="AB157"/>
  <c r="S157"/>
  <c r="AB161"/>
  <c r="S161"/>
  <c r="T149"/>
  <c r="AC149"/>
  <c r="T145"/>
  <c r="AC145"/>
  <c r="AB198"/>
  <c r="S198"/>
  <c r="T204"/>
  <c r="AC204"/>
  <c r="T209"/>
  <c r="AC209"/>
  <c r="T211"/>
  <c r="AC211"/>
  <c r="T201"/>
  <c r="AC201"/>
  <c r="AB216"/>
  <c r="S216"/>
  <c r="AB218"/>
  <c r="S218"/>
  <c r="AB220"/>
  <c r="S220"/>
  <c r="AB222"/>
  <c r="S222"/>
  <c r="AB224"/>
  <c r="S224"/>
  <c r="AB226"/>
  <c r="S226"/>
  <c r="AB228"/>
  <c r="S228"/>
  <c r="AB230"/>
  <c r="S230"/>
  <c r="AB232"/>
  <c r="S232"/>
  <c r="AB234"/>
  <c r="S234"/>
  <c r="AB236"/>
  <c r="S236"/>
  <c r="AB238"/>
  <c r="S238"/>
  <c r="AB240"/>
  <c r="S240"/>
  <c r="AB242"/>
  <c r="S242"/>
  <c r="AB244"/>
  <c r="S244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7"/>
  <c r="S87"/>
  <c r="AB89"/>
  <c r="S89"/>
  <c r="AB93"/>
  <c r="S93"/>
  <c r="T108"/>
  <c r="AC108"/>
  <c r="T116"/>
  <c r="AC116"/>
  <c r="T115"/>
  <c r="AC115"/>
  <c r="T119"/>
  <c r="AC119"/>
  <c r="T123"/>
  <c r="AC123"/>
  <c r="AB154"/>
  <c r="S154"/>
  <c r="AB156"/>
  <c r="S156"/>
  <c r="T165"/>
  <c r="AC165"/>
  <c r="T169"/>
  <c r="AC169"/>
  <c r="T173"/>
  <c r="AC173"/>
  <c r="T177"/>
  <c r="AC177"/>
  <c r="T163"/>
  <c r="AC163"/>
  <c r="T167"/>
  <c r="AC167"/>
  <c r="T171"/>
  <c r="AC171"/>
  <c r="T175"/>
  <c r="AC175"/>
  <c r="T179"/>
  <c r="AC179"/>
  <c r="AB181"/>
  <c r="S181"/>
  <c r="AB183"/>
  <c r="S183"/>
  <c r="AB185"/>
  <c r="S185"/>
  <c r="AB187"/>
  <c r="S187"/>
  <c r="AB189"/>
  <c r="S189"/>
  <c r="AB191"/>
  <c r="S191"/>
  <c r="AB193"/>
  <c r="S193"/>
  <c r="AB195"/>
  <c r="S195"/>
  <c r="AB160"/>
  <c r="S160"/>
  <c r="T213"/>
  <c r="AC213"/>
  <c r="T152" i="7"/>
  <c r="AC152"/>
  <c r="S157"/>
  <c r="AB157"/>
  <c r="S161"/>
  <c r="AB161"/>
  <c r="S164"/>
  <c r="AB164"/>
  <c r="S169"/>
  <c r="AB169"/>
  <c r="S156"/>
  <c r="AB156"/>
  <c r="S160"/>
  <c r="AB160"/>
  <c r="S163"/>
  <c r="AB163"/>
  <c r="S168"/>
  <c r="AB168"/>
  <c r="S155"/>
  <c r="AB155"/>
  <c r="S159"/>
  <c r="AB159"/>
  <c r="T181"/>
  <c r="AC181"/>
  <c r="S167"/>
  <c r="AB167"/>
  <c r="S154"/>
  <c r="AB154"/>
  <c r="S158"/>
  <c r="AB158"/>
  <c r="S170"/>
  <c r="AB170"/>
  <c r="S165"/>
  <c r="AB165"/>
  <c r="AB83"/>
  <c r="S83"/>
  <c r="AB85"/>
  <c r="S85"/>
  <c r="AB87"/>
  <c r="S87"/>
  <c r="AB91"/>
  <c r="S91"/>
  <c r="T109"/>
  <c r="AC109"/>
  <c r="T117"/>
  <c r="AC117"/>
  <c r="AB124"/>
  <c r="S124"/>
  <c r="AB128"/>
  <c r="S128"/>
  <c r="AB132"/>
  <c r="S132"/>
  <c r="AB95"/>
  <c r="S95"/>
  <c r="AB96"/>
  <c r="S96"/>
  <c r="AB147"/>
  <c r="S147"/>
  <c r="T140"/>
  <c r="AC140"/>
  <c r="T148"/>
  <c r="AC148"/>
  <c r="AB141"/>
  <c r="S141"/>
  <c r="S179"/>
  <c r="AB179"/>
  <c r="S182"/>
  <c r="AB182"/>
  <c r="AC248"/>
  <c r="T248"/>
  <c r="S260"/>
  <c r="AB260"/>
  <c r="AC252"/>
  <c r="T252"/>
  <c r="AB90"/>
  <c r="S90"/>
  <c r="AB94"/>
  <c r="S94"/>
  <c r="T99"/>
  <c r="AC99"/>
  <c r="T101"/>
  <c r="AC101"/>
  <c r="T103"/>
  <c r="AC103"/>
  <c r="T105"/>
  <c r="AC105"/>
  <c r="T107"/>
  <c r="AC107"/>
  <c r="T115"/>
  <c r="AC115"/>
  <c r="T123"/>
  <c r="AC123"/>
  <c r="AB127"/>
  <c r="S127"/>
  <c r="AB131"/>
  <c r="S131"/>
  <c r="AB135"/>
  <c r="S135"/>
  <c r="AB136"/>
  <c r="S136"/>
  <c r="T146"/>
  <c r="AC146"/>
  <c r="AB143"/>
  <c r="S143"/>
  <c r="AB139"/>
  <c r="S139"/>
  <c r="T110"/>
  <c r="AC110"/>
  <c r="T114"/>
  <c r="AC114"/>
  <c r="T118"/>
  <c r="AC118"/>
  <c r="T122"/>
  <c r="AC122"/>
  <c r="S175"/>
  <c r="AB175"/>
  <c r="S184"/>
  <c r="AB184"/>
  <c r="S186"/>
  <c r="AB186"/>
  <c r="S188"/>
  <c r="AB188"/>
  <c r="S190"/>
  <c r="AB190"/>
  <c r="S192"/>
  <c r="AB192"/>
  <c r="S194"/>
  <c r="AB194"/>
  <c r="S196"/>
  <c r="AB196"/>
  <c r="S198"/>
  <c r="AB198"/>
  <c r="S200"/>
  <c r="AB200"/>
  <c r="S202"/>
  <c r="AB202"/>
  <c r="S204"/>
  <c r="AB204"/>
  <c r="S206"/>
  <c r="AB206"/>
  <c r="S208"/>
  <c r="AB208"/>
  <c r="S210"/>
  <c r="AB210"/>
  <c r="S212"/>
  <c r="AB212"/>
  <c r="S214"/>
  <c r="AB214"/>
  <c r="S217"/>
  <c r="AB217"/>
  <c r="S219"/>
  <c r="AB219"/>
  <c r="S221"/>
  <c r="AB221"/>
  <c r="S223"/>
  <c r="AB223"/>
  <c r="S225"/>
  <c r="AB225"/>
  <c r="S227"/>
  <c r="AB227"/>
  <c r="S229"/>
  <c r="AB229"/>
  <c r="AC255"/>
  <c r="T255"/>
  <c r="S257"/>
  <c r="AB257"/>
  <c r="AC254"/>
  <c r="T254"/>
  <c r="AB82"/>
  <c r="S82"/>
  <c r="AB84"/>
  <c r="S84"/>
  <c r="AB86"/>
  <c r="S86"/>
  <c r="AB89"/>
  <c r="S89"/>
  <c r="AB93"/>
  <c r="S93"/>
  <c r="AB97"/>
  <c r="S97"/>
  <c r="AB126"/>
  <c r="S126"/>
  <c r="AB130"/>
  <c r="S130"/>
  <c r="AB134"/>
  <c r="S134"/>
  <c r="S153"/>
  <c r="AB153"/>
  <c r="AB138"/>
  <c r="S138"/>
  <c r="AB149"/>
  <c r="S149"/>
  <c r="S171"/>
  <c r="AB171"/>
  <c r="S174"/>
  <c r="AB174"/>
  <c r="AC245"/>
  <c r="T245"/>
  <c r="AC246"/>
  <c r="T246"/>
  <c r="W172"/>
  <c r="AF172"/>
  <c r="AC256"/>
  <c r="T256"/>
  <c r="AE259"/>
  <c r="V259"/>
  <c r="AB88"/>
  <c r="S88"/>
  <c r="AB92"/>
  <c r="S92"/>
  <c r="T98"/>
  <c r="AC98"/>
  <c r="T100"/>
  <c r="AC100"/>
  <c r="T102"/>
  <c r="AC102"/>
  <c r="T104"/>
  <c r="AC104"/>
  <c r="T106"/>
  <c r="AC106"/>
  <c r="T108"/>
  <c r="AC108"/>
  <c r="AC81"/>
  <c r="T81"/>
  <c r="AB125"/>
  <c r="S125"/>
  <c r="AB129"/>
  <c r="S129"/>
  <c r="AB133"/>
  <c r="S133"/>
  <c r="T142"/>
  <c r="AC142"/>
  <c r="T150"/>
  <c r="AC150"/>
  <c r="AB151"/>
  <c r="S151"/>
  <c r="AB145"/>
  <c r="S145"/>
  <c r="T112"/>
  <c r="AC112"/>
  <c r="T116"/>
  <c r="AC116"/>
  <c r="T120"/>
  <c r="AC120"/>
  <c r="AB137"/>
  <c r="S137"/>
  <c r="S183"/>
  <c r="AB183"/>
  <c r="S185"/>
  <c r="AB185"/>
  <c r="S187"/>
  <c r="AB187"/>
  <c r="S189"/>
  <c r="AB189"/>
  <c r="S191"/>
  <c r="AB191"/>
  <c r="S193"/>
  <c r="AB193"/>
  <c r="S195"/>
  <c r="AB195"/>
  <c r="S197"/>
  <c r="AB197"/>
  <c r="S199"/>
  <c r="AB199"/>
  <c r="S201"/>
  <c r="AB201"/>
  <c r="S203"/>
  <c r="AB203"/>
  <c r="S205"/>
  <c r="AB205"/>
  <c r="S207"/>
  <c r="AB207"/>
  <c r="S209"/>
  <c r="AB209"/>
  <c r="S211"/>
  <c r="AB211"/>
  <c r="S213"/>
  <c r="AB213"/>
  <c r="S215"/>
  <c r="AB215"/>
  <c r="S178"/>
  <c r="AB178"/>
  <c r="S216"/>
  <c r="AB216"/>
  <c r="S218"/>
  <c r="AB218"/>
  <c r="S220"/>
  <c r="AB220"/>
  <c r="S222"/>
  <c r="AB222"/>
  <c r="S224"/>
  <c r="AB224"/>
  <c r="S226"/>
  <c r="AB226"/>
  <c r="S228"/>
  <c r="AB228"/>
  <c r="AE173"/>
  <c r="V173"/>
  <c r="AC251"/>
  <c r="T251"/>
  <c r="AC250"/>
  <c r="T250"/>
  <c r="AE87" i="32"/>
  <c r="V87"/>
  <c r="AD96"/>
  <c r="U96"/>
  <c r="AE103"/>
  <c r="V103"/>
  <c r="V81"/>
  <c r="AE81"/>
  <c r="AE127"/>
  <c r="V127"/>
  <c r="U151"/>
  <c r="AD151"/>
  <c r="V146"/>
  <c r="AE146"/>
  <c r="AE153"/>
  <c r="V153"/>
  <c r="AD162"/>
  <c r="U162"/>
  <c r="AE169"/>
  <c r="V169"/>
  <c r="AE142"/>
  <c r="V142"/>
  <c r="W185"/>
  <c r="AF185"/>
  <c r="AF159"/>
  <c r="W159"/>
  <c r="AF167"/>
  <c r="W167"/>
  <c r="AF175"/>
  <c r="W175"/>
  <c r="V182"/>
  <c r="AE182"/>
  <c r="AF155"/>
  <c r="W155"/>
  <c r="AF171"/>
  <c r="W171"/>
  <c r="W229"/>
  <c r="AF229"/>
  <c r="AE242"/>
  <c r="V242"/>
  <c r="AD251"/>
  <c r="U251"/>
  <c r="AE192"/>
  <c r="V192"/>
  <c r="AE208"/>
  <c r="V208"/>
  <c r="AF240"/>
  <c r="W240"/>
  <c r="AD92"/>
  <c r="U92"/>
  <c r="AE99"/>
  <c r="V99"/>
  <c r="V112"/>
  <c r="AE112"/>
  <c r="AE82"/>
  <c r="V82"/>
  <c r="AF93"/>
  <c r="W93"/>
  <c r="V110"/>
  <c r="AE110"/>
  <c r="AE123"/>
  <c r="V123"/>
  <c r="AF121"/>
  <c r="W121"/>
  <c r="AF141"/>
  <c r="W141"/>
  <c r="V116"/>
  <c r="AE116"/>
  <c r="AE122"/>
  <c r="V122"/>
  <c r="AE134"/>
  <c r="V134"/>
  <c r="AD158"/>
  <c r="U158"/>
  <c r="AE165"/>
  <c r="V165"/>
  <c r="AD174"/>
  <c r="U174"/>
  <c r="U190"/>
  <c r="AD190"/>
  <c r="U194"/>
  <c r="AD194"/>
  <c r="U198"/>
  <c r="AD198"/>
  <c r="U202"/>
  <c r="AD202"/>
  <c r="U206"/>
  <c r="AD206"/>
  <c r="U210"/>
  <c r="AD210"/>
  <c r="U214"/>
  <c r="AD214"/>
  <c r="U218"/>
  <c r="AD218"/>
  <c r="U222"/>
  <c r="AD222"/>
  <c r="AF195"/>
  <c r="W195"/>
  <c r="AF191"/>
  <c r="W191"/>
  <c r="AF207"/>
  <c r="W207"/>
  <c r="X226"/>
  <c r="AG226"/>
  <c r="AD247"/>
  <c r="U247"/>
  <c r="AE254"/>
  <c r="V254"/>
  <c r="AE245"/>
  <c r="V245"/>
  <c r="AE249"/>
  <c r="V249"/>
  <c r="AD88"/>
  <c r="U88"/>
  <c r="AE95"/>
  <c r="V95"/>
  <c r="AD104"/>
  <c r="U104"/>
  <c r="AE94"/>
  <c r="V94"/>
  <c r="AD128"/>
  <c r="U128"/>
  <c r="V144"/>
  <c r="AE144"/>
  <c r="V148"/>
  <c r="AE148"/>
  <c r="AD154"/>
  <c r="U154"/>
  <c r="AD170"/>
  <c r="U170"/>
  <c r="AE156"/>
  <c r="V156"/>
  <c r="AE172"/>
  <c r="V172"/>
  <c r="AE152"/>
  <c r="V152"/>
  <c r="AE168"/>
  <c r="V168"/>
  <c r="AE224"/>
  <c r="V224"/>
  <c r="AD243"/>
  <c r="U243"/>
  <c r="AE250"/>
  <c r="V250"/>
  <c r="AD259"/>
  <c r="U259"/>
  <c r="AE200"/>
  <c r="V200"/>
  <c r="AE216"/>
  <c r="V216"/>
  <c r="W235"/>
  <c r="AF235"/>
  <c r="AD84"/>
  <c r="U84"/>
  <c r="AE91"/>
  <c r="V91"/>
  <c r="AD100"/>
  <c r="U100"/>
  <c r="AF83"/>
  <c r="W83"/>
  <c r="AD108"/>
  <c r="U108"/>
  <c r="AD124"/>
  <c r="U124"/>
  <c r="AF105"/>
  <c r="W105"/>
  <c r="AE138"/>
  <c r="V138"/>
  <c r="W119"/>
  <c r="AF119"/>
  <c r="AE126"/>
  <c r="V126"/>
  <c r="V120"/>
  <c r="AE120"/>
  <c r="AF137"/>
  <c r="W137"/>
  <c r="V150"/>
  <c r="AE150"/>
  <c r="AE157"/>
  <c r="V157"/>
  <c r="AD166"/>
  <c r="U166"/>
  <c r="AE173"/>
  <c r="V173"/>
  <c r="AE177"/>
  <c r="V177"/>
  <c r="V178"/>
  <c r="AE178"/>
  <c r="V186"/>
  <c r="AE186"/>
  <c r="V189"/>
  <c r="AE189"/>
  <c r="V193"/>
  <c r="AE193"/>
  <c r="V201"/>
  <c r="AE201"/>
  <c r="V209"/>
  <c r="AE209"/>
  <c r="V217"/>
  <c r="AE217"/>
  <c r="AE188"/>
  <c r="V188"/>
  <c r="AF219"/>
  <c r="W219"/>
  <c r="X228"/>
  <c r="AG228"/>
  <c r="AF199"/>
  <c r="W199"/>
  <c r="AE246"/>
  <c r="V246"/>
  <c r="AD255"/>
  <c r="U255"/>
  <c r="W225"/>
  <c r="AF225"/>
  <c r="AF260"/>
  <c r="W260"/>
  <c r="AE241"/>
  <c r="V241"/>
  <c r="AE257"/>
  <c r="V257"/>
  <c r="AC85" i="31"/>
  <c r="T85"/>
  <c r="AC101"/>
  <c r="T101"/>
  <c r="T109"/>
  <c r="AC109"/>
  <c r="AC84"/>
  <c r="T84"/>
  <c r="AD87"/>
  <c r="U87"/>
  <c r="AC100"/>
  <c r="T100"/>
  <c r="AD103"/>
  <c r="U103"/>
  <c r="V111"/>
  <c r="AE111"/>
  <c r="AD128"/>
  <c r="U128"/>
  <c r="AD136"/>
  <c r="U136"/>
  <c r="AD161"/>
  <c r="U161"/>
  <c r="AD169"/>
  <c r="U169"/>
  <c r="AD177"/>
  <c r="U177"/>
  <c r="T186"/>
  <c r="AC186"/>
  <c r="AE164"/>
  <c r="V164"/>
  <c r="AE172"/>
  <c r="V172"/>
  <c r="AE180"/>
  <c r="V180"/>
  <c r="U185"/>
  <c r="AD185"/>
  <c r="AD248"/>
  <c r="U248"/>
  <c r="AC257"/>
  <c r="T257"/>
  <c r="AD251"/>
  <c r="U251"/>
  <c r="AC97"/>
  <c r="T97"/>
  <c r="AC96"/>
  <c r="T96"/>
  <c r="AD99"/>
  <c r="U99"/>
  <c r="AD98"/>
  <c r="U98"/>
  <c r="AC121"/>
  <c r="T121"/>
  <c r="AC125"/>
  <c r="T125"/>
  <c r="AC129"/>
  <c r="T129"/>
  <c r="AC133"/>
  <c r="T133"/>
  <c r="AC137"/>
  <c r="T137"/>
  <c r="AC141"/>
  <c r="T141"/>
  <c r="U156"/>
  <c r="AD156"/>
  <c r="T149"/>
  <c r="AC149"/>
  <c r="T157"/>
  <c r="AC157"/>
  <c r="AD151"/>
  <c r="U151"/>
  <c r="T192"/>
  <c r="AC192"/>
  <c r="U195"/>
  <c r="AD195"/>
  <c r="T200"/>
  <c r="AC200"/>
  <c r="U203"/>
  <c r="AD203"/>
  <c r="T208"/>
  <c r="AC208"/>
  <c r="T216"/>
  <c r="AC216"/>
  <c r="U219"/>
  <c r="AD219"/>
  <c r="U163"/>
  <c r="AD163"/>
  <c r="T228"/>
  <c r="AC228"/>
  <c r="AC253"/>
  <c r="T253"/>
  <c r="AE254"/>
  <c r="V254"/>
  <c r="U242"/>
  <c r="AD242"/>
  <c r="AC93"/>
  <c r="T93"/>
  <c r="AC92"/>
  <c r="T92"/>
  <c r="AD95"/>
  <c r="U95"/>
  <c r="AC108"/>
  <c r="T108"/>
  <c r="AE127"/>
  <c r="V127"/>
  <c r="AE143"/>
  <c r="V143"/>
  <c r="AC145"/>
  <c r="T145"/>
  <c r="U160"/>
  <c r="AD160"/>
  <c r="AD165"/>
  <c r="U165"/>
  <c r="AD173"/>
  <c r="U173"/>
  <c r="AD181"/>
  <c r="U181"/>
  <c r="T190"/>
  <c r="AC190"/>
  <c r="V194"/>
  <c r="AE194"/>
  <c r="V210"/>
  <c r="AE210"/>
  <c r="AD184"/>
  <c r="U184"/>
  <c r="AE176"/>
  <c r="V176"/>
  <c r="U189"/>
  <c r="AD189"/>
  <c r="AC249"/>
  <c r="T249"/>
  <c r="AD256"/>
  <c r="U256"/>
  <c r="T224"/>
  <c r="AC224"/>
  <c r="U223"/>
  <c r="AD223"/>
  <c r="AD243"/>
  <c r="U243"/>
  <c r="AC89"/>
  <c r="T89"/>
  <c r="AC105"/>
  <c r="T105"/>
  <c r="AC88"/>
  <c r="T88"/>
  <c r="AD91"/>
  <c r="U91"/>
  <c r="AC104"/>
  <c r="T104"/>
  <c r="AD107"/>
  <c r="U107"/>
  <c r="AD86"/>
  <c r="U86"/>
  <c r="AD94"/>
  <c r="U94"/>
  <c r="T113"/>
  <c r="AC113"/>
  <c r="T153"/>
  <c r="AC153"/>
  <c r="AE118"/>
  <c r="V118"/>
  <c r="AD126"/>
  <c r="U126"/>
  <c r="AD142"/>
  <c r="U142"/>
  <c r="AD144"/>
  <c r="U144"/>
  <c r="AC148"/>
  <c r="T148"/>
  <c r="AC152"/>
  <c r="T152"/>
  <c r="AC162"/>
  <c r="T162"/>
  <c r="AC166"/>
  <c r="T166"/>
  <c r="AC170"/>
  <c r="T170"/>
  <c r="AC174"/>
  <c r="T174"/>
  <c r="AC178"/>
  <c r="T178"/>
  <c r="AC182"/>
  <c r="T182"/>
  <c r="AD130"/>
  <c r="U130"/>
  <c r="U183"/>
  <c r="AD183"/>
  <c r="U191"/>
  <c r="AD191"/>
  <c r="T196"/>
  <c r="AC196"/>
  <c r="U199"/>
  <c r="AD199"/>
  <c r="T204"/>
  <c r="AC204"/>
  <c r="U207"/>
  <c r="AD207"/>
  <c r="T212"/>
  <c r="AC212"/>
  <c r="U215"/>
  <c r="AD215"/>
  <c r="T220"/>
  <c r="AC220"/>
  <c r="AE150"/>
  <c r="V150"/>
  <c r="AC245"/>
  <c r="T245"/>
  <c r="AD252"/>
  <c r="U252"/>
  <c r="AD260"/>
  <c r="U260"/>
  <c r="V233"/>
  <c r="AE233"/>
  <c r="AE246"/>
  <c r="V246"/>
  <c r="AD89" i="30"/>
  <c r="U89"/>
  <c r="AE92"/>
  <c r="V92"/>
  <c r="AD105"/>
  <c r="U105"/>
  <c r="AE108"/>
  <c r="V108"/>
  <c r="AE111"/>
  <c r="V111"/>
  <c r="U110"/>
  <c r="AD110"/>
  <c r="U118"/>
  <c r="AD118"/>
  <c r="U144"/>
  <c r="AD144"/>
  <c r="U152"/>
  <c r="AD152"/>
  <c r="AD143"/>
  <c r="U143"/>
  <c r="AD147"/>
  <c r="U147"/>
  <c r="AD165"/>
  <c r="U165"/>
  <c r="AE172"/>
  <c r="V172"/>
  <c r="AD184"/>
  <c r="U184"/>
  <c r="U193"/>
  <c r="AD193"/>
  <c r="AE160"/>
  <c r="V160"/>
  <c r="AF163"/>
  <c r="W163"/>
  <c r="AE179"/>
  <c r="V179"/>
  <c r="AF190"/>
  <c r="W190"/>
  <c r="AE195"/>
  <c r="V195"/>
  <c r="AD200"/>
  <c r="U200"/>
  <c r="AD204"/>
  <c r="U204"/>
  <c r="AE164"/>
  <c r="V164"/>
  <c r="AF145"/>
  <c r="W145"/>
  <c r="AE168"/>
  <c r="V168"/>
  <c r="AF171"/>
  <c r="W171"/>
  <c r="U181"/>
  <c r="AD181"/>
  <c r="AD233"/>
  <c r="U233"/>
  <c r="AE236"/>
  <c r="V236"/>
  <c r="AD249"/>
  <c r="U249"/>
  <c r="AE252"/>
  <c r="V252"/>
  <c r="AD85"/>
  <c r="U85"/>
  <c r="AE88"/>
  <c r="V88"/>
  <c r="AD101"/>
  <c r="U101"/>
  <c r="AE104"/>
  <c r="V104"/>
  <c r="V109"/>
  <c r="AE109"/>
  <c r="V113"/>
  <c r="AE113"/>
  <c r="V117"/>
  <c r="AE117"/>
  <c r="V129"/>
  <c r="AE129"/>
  <c r="AE156"/>
  <c r="V156"/>
  <c r="AD161"/>
  <c r="U161"/>
  <c r="U177"/>
  <c r="AD177"/>
  <c r="V125"/>
  <c r="AE125"/>
  <c r="AE139"/>
  <c r="V139"/>
  <c r="U197"/>
  <c r="AD197"/>
  <c r="AD192"/>
  <c r="U192"/>
  <c r="AD208"/>
  <c r="U208"/>
  <c r="AE220"/>
  <c r="V220"/>
  <c r="AD229"/>
  <c r="U229"/>
  <c r="AE232"/>
  <c r="V232"/>
  <c r="AD245"/>
  <c r="U245"/>
  <c r="AE248"/>
  <c r="V248"/>
  <c r="AE259"/>
  <c r="V259"/>
  <c r="AD81"/>
  <c r="U81"/>
  <c r="AE84"/>
  <c r="V84"/>
  <c r="AD97"/>
  <c r="U97"/>
  <c r="AE100"/>
  <c r="V100"/>
  <c r="AE95"/>
  <c r="V95"/>
  <c r="U114"/>
  <c r="AD114"/>
  <c r="AE127"/>
  <c r="V127"/>
  <c r="AE131"/>
  <c r="V131"/>
  <c r="AE135"/>
  <c r="V135"/>
  <c r="AF119"/>
  <c r="W119"/>
  <c r="U148"/>
  <c r="AD148"/>
  <c r="AE142"/>
  <c r="V142"/>
  <c r="AE146"/>
  <c r="V146"/>
  <c r="AD157"/>
  <c r="U157"/>
  <c r="AD173"/>
  <c r="U173"/>
  <c r="AF149"/>
  <c r="W149"/>
  <c r="AF159"/>
  <c r="W159"/>
  <c r="AE183"/>
  <c r="V183"/>
  <c r="U185"/>
  <c r="AD185"/>
  <c r="U201"/>
  <c r="AD201"/>
  <c r="W150"/>
  <c r="AF150"/>
  <c r="AE176"/>
  <c r="V176"/>
  <c r="AD180"/>
  <c r="U180"/>
  <c r="AE191"/>
  <c r="V191"/>
  <c r="AE199"/>
  <c r="V199"/>
  <c r="AD225"/>
  <c r="U225"/>
  <c r="AE228"/>
  <c r="V228"/>
  <c r="AD241"/>
  <c r="U241"/>
  <c r="AE244"/>
  <c r="V244"/>
  <c r="AD257"/>
  <c r="U257"/>
  <c r="AE260"/>
  <c r="V260"/>
  <c r="U86"/>
  <c r="AD86"/>
  <c r="U90"/>
  <c r="AD90"/>
  <c r="U94"/>
  <c r="AD94"/>
  <c r="U98"/>
  <c r="AD98"/>
  <c r="U102"/>
  <c r="AD102"/>
  <c r="U106"/>
  <c r="AD106"/>
  <c r="AD93"/>
  <c r="U93"/>
  <c r="AE96"/>
  <c r="V96"/>
  <c r="AD124"/>
  <c r="U124"/>
  <c r="AD128"/>
  <c r="U128"/>
  <c r="AD132"/>
  <c r="U132"/>
  <c r="AD136"/>
  <c r="U136"/>
  <c r="AD140"/>
  <c r="U140"/>
  <c r="AD153"/>
  <c r="U153"/>
  <c r="AD169"/>
  <c r="U169"/>
  <c r="U189"/>
  <c r="AD189"/>
  <c r="AD188"/>
  <c r="U188"/>
  <c r="AD196"/>
  <c r="U196"/>
  <c r="AE203"/>
  <c r="V203"/>
  <c r="U226"/>
  <c r="AD226"/>
  <c r="U230"/>
  <c r="AD230"/>
  <c r="U234"/>
  <c r="AD234"/>
  <c r="U238"/>
  <c r="AD238"/>
  <c r="U242"/>
  <c r="AD242"/>
  <c r="U246"/>
  <c r="AD246"/>
  <c r="U250"/>
  <c r="AD250"/>
  <c r="U254"/>
  <c r="AD254"/>
  <c r="U258"/>
  <c r="AD258"/>
  <c r="AD221"/>
  <c r="U221"/>
  <c r="AE224"/>
  <c r="V224"/>
  <c r="AD237"/>
  <c r="U237"/>
  <c r="AE240"/>
  <c r="V240"/>
  <c r="AD253"/>
  <c r="U253"/>
  <c r="AE256"/>
  <c r="V256"/>
  <c r="AE207"/>
  <c r="V207"/>
  <c r="AE223"/>
  <c r="V223"/>
  <c r="AE231"/>
  <c r="V231"/>
  <c r="AE247"/>
  <c r="V247"/>
  <c r="AC92" i="5"/>
  <c r="T92"/>
  <c r="AD94"/>
  <c r="U94"/>
  <c r="U178"/>
  <c r="AD178"/>
  <c r="AE207"/>
  <c r="V207"/>
  <c r="AC244"/>
  <c r="T244"/>
  <c r="AE187"/>
  <c r="V187"/>
  <c r="AD250"/>
  <c r="U250"/>
  <c r="AC88"/>
  <c r="T88"/>
  <c r="AD95"/>
  <c r="U95"/>
  <c r="AC104"/>
  <c r="T104"/>
  <c r="AD98"/>
  <c r="U98"/>
  <c r="AC108"/>
  <c r="T108"/>
  <c r="AE139"/>
  <c r="V139"/>
  <c r="U154"/>
  <c r="AD154"/>
  <c r="T159"/>
  <c r="AC159"/>
  <c r="T138"/>
  <c r="AC138"/>
  <c r="AD173"/>
  <c r="U173"/>
  <c r="U213"/>
  <c r="AD213"/>
  <c r="U217"/>
  <c r="AD217"/>
  <c r="AD156"/>
  <c r="U156"/>
  <c r="T171"/>
  <c r="AC171"/>
  <c r="AE176"/>
  <c r="V176"/>
  <c r="AE197"/>
  <c r="V197"/>
  <c r="V227"/>
  <c r="AE227"/>
  <c r="AC240"/>
  <c r="T240"/>
  <c r="AC252"/>
  <c r="T252"/>
  <c r="AE193"/>
  <c r="V193"/>
  <c r="AE249"/>
  <c r="V249"/>
  <c r="AD99"/>
  <c r="U99"/>
  <c r="U140"/>
  <c r="AD140"/>
  <c r="V147"/>
  <c r="AE147"/>
  <c r="T134"/>
  <c r="AC134"/>
  <c r="V165"/>
  <c r="AE165"/>
  <c r="T194"/>
  <c r="AC194"/>
  <c r="AD184"/>
  <c r="U184"/>
  <c r="AE189"/>
  <c r="V189"/>
  <c r="AE199"/>
  <c r="V199"/>
  <c r="AD196"/>
  <c r="U196"/>
  <c r="AE247"/>
  <c r="V247"/>
  <c r="AD91"/>
  <c r="U91"/>
  <c r="AC100"/>
  <c r="T100"/>
  <c r="AD84"/>
  <c r="U84"/>
  <c r="T117"/>
  <c r="AC117"/>
  <c r="AD86"/>
  <c r="U86"/>
  <c r="U142"/>
  <c r="AD142"/>
  <c r="T118"/>
  <c r="AC118"/>
  <c r="T130"/>
  <c r="AC130"/>
  <c r="T167"/>
  <c r="AC167"/>
  <c r="AD202"/>
  <c r="U202"/>
  <c r="AD243"/>
  <c r="U243"/>
  <c r="AE219"/>
  <c r="V219"/>
  <c r="AD260"/>
  <c r="U260"/>
  <c r="AE245"/>
  <c r="V245"/>
  <c r="AD87"/>
  <c r="U87"/>
  <c r="AC96"/>
  <c r="T96"/>
  <c r="AD103"/>
  <c r="U103"/>
  <c r="V141"/>
  <c r="AE141"/>
  <c r="U150"/>
  <c r="AD150"/>
  <c r="AD132"/>
  <c r="U132"/>
  <c r="U148"/>
  <c r="AD148"/>
  <c r="T155"/>
  <c r="AC155"/>
  <c r="U158"/>
  <c r="AD158"/>
  <c r="T163"/>
  <c r="AC163"/>
  <c r="T126"/>
  <c r="AC126"/>
  <c r="T113"/>
  <c r="AC113"/>
  <c r="T122"/>
  <c r="AC122"/>
  <c r="AC174"/>
  <c r="T174"/>
  <c r="T210"/>
  <c r="AC210"/>
  <c r="T214"/>
  <c r="AC214"/>
  <c r="T218"/>
  <c r="AC218"/>
  <c r="U166"/>
  <c r="AD166"/>
  <c r="T175"/>
  <c r="AC175"/>
  <c r="T179"/>
  <c r="AC179"/>
  <c r="AE201"/>
  <c r="V201"/>
  <c r="V223"/>
  <c r="AE223"/>
  <c r="AE211"/>
  <c r="V211"/>
  <c r="AD182"/>
  <c r="U182"/>
  <c r="AD190"/>
  <c r="U190"/>
  <c r="AD239"/>
  <c r="U239"/>
  <c r="AD258"/>
  <c r="U258"/>
  <c r="V233"/>
  <c r="AE233"/>
  <c r="AD248"/>
  <c r="U248"/>
  <c r="AC81" i="10"/>
  <c r="T81"/>
  <c r="AB82"/>
  <c r="S82"/>
  <c r="AB86"/>
  <c r="S86"/>
  <c r="AB90"/>
  <c r="S90"/>
  <c r="AB94"/>
  <c r="S94"/>
  <c r="AB102"/>
  <c r="S102"/>
  <c r="T107"/>
  <c r="AC107"/>
  <c r="T122"/>
  <c r="AC122"/>
  <c r="AD134"/>
  <c r="U134"/>
  <c r="U140"/>
  <c r="AD140"/>
  <c r="U162"/>
  <c r="AD162"/>
  <c r="U166"/>
  <c r="AD166"/>
  <c r="AB173"/>
  <c r="S173"/>
  <c r="AB175"/>
  <c r="S175"/>
  <c r="AB177"/>
  <c r="S177"/>
  <c r="AB179"/>
  <c r="S179"/>
  <c r="AB181"/>
  <c r="S181"/>
  <c r="AB183"/>
  <c r="S183"/>
  <c r="AB185"/>
  <c r="S185"/>
  <c r="AB187"/>
  <c r="S187"/>
  <c r="AB189"/>
  <c r="S189"/>
  <c r="AC223"/>
  <c r="T223"/>
  <c r="AC226"/>
  <c r="T226"/>
  <c r="AC230"/>
  <c r="T230"/>
  <c r="S207"/>
  <c r="AB207"/>
  <c r="S211"/>
  <c r="AB211"/>
  <c r="S215"/>
  <c r="AB215"/>
  <c r="S219"/>
  <c r="AB219"/>
  <c r="AB85"/>
  <c r="S85"/>
  <c r="AB89"/>
  <c r="S89"/>
  <c r="AB93"/>
  <c r="S93"/>
  <c r="AB103"/>
  <c r="S103"/>
  <c r="AB100"/>
  <c r="S100"/>
  <c r="AB97"/>
  <c r="S97"/>
  <c r="T111"/>
  <c r="AC111"/>
  <c r="U141"/>
  <c r="AD141"/>
  <c r="U149"/>
  <c r="AD149"/>
  <c r="S204"/>
  <c r="AB204"/>
  <c r="S208"/>
  <c r="AB208"/>
  <c r="S212"/>
  <c r="AB212"/>
  <c r="S216"/>
  <c r="AB216"/>
  <c r="S220"/>
  <c r="AB220"/>
  <c r="AC224"/>
  <c r="T224"/>
  <c r="AC237"/>
  <c r="T237"/>
  <c r="AC241"/>
  <c r="T241"/>
  <c r="AC245"/>
  <c r="T245"/>
  <c r="AC249"/>
  <c r="T249"/>
  <c r="AC253"/>
  <c r="T253"/>
  <c r="AC257"/>
  <c r="T257"/>
  <c r="AB190"/>
  <c r="S190"/>
  <c r="AB192"/>
  <c r="S192"/>
  <c r="AB194"/>
  <c r="S194"/>
  <c r="AB196"/>
  <c r="S196"/>
  <c r="AB198"/>
  <c r="S198"/>
  <c r="AB200"/>
  <c r="S200"/>
  <c r="AB202"/>
  <c r="S202"/>
  <c r="AB84"/>
  <c r="S84"/>
  <c r="AB88"/>
  <c r="S88"/>
  <c r="AB92"/>
  <c r="S92"/>
  <c r="AB96"/>
  <c r="S96"/>
  <c r="AB98"/>
  <c r="S98"/>
  <c r="T117"/>
  <c r="AC117"/>
  <c r="T115"/>
  <c r="AC115"/>
  <c r="AB101"/>
  <c r="S101"/>
  <c r="T106"/>
  <c r="AC106"/>
  <c r="T110"/>
  <c r="AC110"/>
  <c r="U152"/>
  <c r="AD152"/>
  <c r="U156"/>
  <c r="AD156"/>
  <c r="AB172"/>
  <c r="S172"/>
  <c r="AB174"/>
  <c r="S174"/>
  <c r="AB176"/>
  <c r="S176"/>
  <c r="AB178"/>
  <c r="S178"/>
  <c r="AB180"/>
  <c r="S180"/>
  <c r="AB182"/>
  <c r="S182"/>
  <c r="AB184"/>
  <c r="S184"/>
  <c r="AB186"/>
  <c r="S186"/>
  <c r="AB188"/>
  <c r="S188"/>
  <c r="AB121"/>
  <c r="S121"/>
  <c r="AC228"/>
  <c r="T228"/>
  <c r="AC232"/>
  <c r="T232"/>
  <c r="AC236"/>
  <c r="T236"/>
  <c r="AC240"/>
  <c r="T240"/>
  <c r="AC244"/>
  <c r="T244"/>
  <c r="AC248"/>
  <c r="T248"/>
  <c r="AC252"/>
  <c r="T252"/>
  <c r="AC256"/>
  <c r="T256"/>
  <c r="AC260"/>
  <c r="T260"/>
  <c r="S205"/>
  <c r="AB205"/>
  <c r="S209"/>
  <c r="AB209"/>
  <c r="S213"/>
  <c r="AB213"/>
  <c r="S217"/>
  <c r="AB217"/>
  <c r="AB83"/>
  <c r="S83"/>
  <c r="AB87"/>
  <c r="S87"/>
  <c r="AB91"/>
  <c r="S91"/>
  <c r="AB95"/>
  <c r="S95"/>
  <c r="AB99"/>
  <c r="S99"/>
  <c r="U120"/>
  <c r="AD120"/>
  <c r="T114"/>
  <c r="AC114"/>
  <c r="AB104"/>
  <c r="S104"/>
  <c r="T119"/>
  <c r="AC119"/>
  <c r="AB113"/>
  <c r="S113"/>
  <c r="U155"/>
  <c r="AD155"/>
  <c r="U139"/>
  <c r="AD139"/>
  <c r="U147"/>
  <c r="AD147"/>
  <c r="S206"/>
  <c r="AB206"/>
  <c r="S210"/>
  <c r="AB210"/>
  <c r="S214"/>
  <c r="AB214"/>
  <c r="S218"/>
  <c r="AB218"/>
  <c r="AC221"/>
  <c r="T221"/>
  <c r="AC222"/>
  <c r="T222"/>
  <c r="AC227"/>
  <c r="T227"/>
  <c r="AC231"/>
  <c r="T231"/>
  <c r="AC235"/>
  <c r="T235"/>
  <c r="AB191"/>
  <c r="S191"/>
  <c r="AB193"/>
  <c r="S193"/>
  <c r="AB195"/>
  <c r="S195"/>
  <c r="AB197"/>
  <c r="S197"/>
  <c r="AB199"/>
  <c r="S199"/>
  <c r="AB201"/>
  <c r="S201"/>
  <c r="AB203"/>
  <c r="S203"/>
  <c r="AB83" i="29"/>
  <c r="S83"/>
  <c r="AB87"/>
  <c r="S87"/>
  <c r="AB91"/>
  <c r="S91"/>
  <c r="T96"/>
  <c r="AC96"/>
  <c r="S130"/>
  <c r="AB130"/>
  <c r="T196"/>
  <c r="AC196"/>
  <c r="T190"/>
  <c r="AC190"/>
  <c r="S202"/>
  <c r="AB202"/>
  <c r="T187"/>
  <c r="AC187"/>
  <c r="AC242"/>
  <c r="T242"/>
  <c r="AC258"/>
  <c r="T258"/>
  <c r="AC228"/>
  <c r="T228"/>
  <c r="AC236"/>
  <c r="T236"/>
  <c r="AC244"/>
  <c r="T244"/>
  <c r="AC260"/>
  <c r="T260"/>
  <c r="AB82"/>
  <c r="S82"/>
  <c r="AB86"/>
  <c r="S86"/>
  <c r="AB90"/>
  <c r="S90"/>
  <c r="T99"/>
  <c r="AC99"/>
  <c r="T103"/>
  <c r="AC103"/>
  <c r="AB94"/>
  <c r="S94"/>
  <c r="AC118"/>
  <c r="T118"/>
  <c r="AC122"/>
  <c r="T122"/>
  <c r="AC126"/>
  <c r="T126"/>
  <c r="AC121"/>
  <c r="T121"/>
  <c r="AC125"/>
  <c r="T125"/>
  <c r="AC129"/>
  <c r="T129"/>
  <c r="T192"/>
  <c r="AC192"/>
  <c r="T203"/>
  <c r="AC203"/>
  <c r="T205"/>
  <c r="AC205"/>
  <c r="T207"/>
  <c r="AC207"/>
  <c r="T209"/>
  <c r="AC209"/>
  <c r="T211"/>
  <c r="AC211"/>
  <c r="T213"/>
  <c r="AC213"/>
  <c r="T189"/>
  <c r="AC189"/>
  <c r="AC245"/>
  <c r="T245"/>
  <c r="AC235"/>
  <c r="T235"/>
  <c r="AB81"/>
  <c r="S81"/>
  <c r="AB85"/>
  <c r="S85"/>
  <c r="AB89"/>
  <c r="S89"/>
  <c r="AB93"/>
  <c r="S93"/>
  <c r="AB95"/>
  <c r="S95"/>
  <c r="AD180"/>
  <c r="U180"/>
  <c r="U184"/>
  <c r="AD184"/>
  <c r="S201"/>
  <c r="AB201"/>
  <c r="T198"/>
  <c r="AC198"/>
  <c r="T193"/>
  <c r="AC193"/>
  <c r="T195"/>
  <c r="AC195"/>
  <c r="AC238"/>
  <c r="T238"/>
  <c r="AC254"/>
  <c r="T254"/>
  <c r="AC232"/>
  <c r="T232"/>
  <c r="AC240"/>
  <c r="T240"/>
  <c r="AC248"/>
  <c r="T248"/>
  <c r="AC256"/>
  <c r="T256"/>
  <c r="AB84"/>
  <c r="S84"/>
  <c r="AB88"/>
  <c r="S88"/>
  <c r="AB92"/>
  <c r="S92"/>
  <c r="T98"/>
  <c r="AC98"/>
  <c r="T100"/>
  <c r="AC100"/>
  <c r="T102"/>
  <c r="AC102"/>
  <c r="T104"/>
  <c r="AC104"/>
  <c r="AC120"/>
  <c r="T120"/>
  <c r="AC124"/>
  <c r="T124"/>
  <c r="AC128"/>
  <c r="T128"/>
  <c r="AC119"/>
  <c r="T119"/>
  <c r="AC123"/>
  <c r="T123"/>
  <c r="AC127"/>
  <c r="T127"/>
  <c r="T208"/>
  <c r="AC208"/>
  <c r="T210"/>
  <c r="AC210"/>
  <c r="T212"/>
  <c r="AC212"/>
  <c r="T214"/>
  <c r="AC214"/>
  <c r="T197"/>
  <c r="AC197"/>
  <c r="AD219"/>
  <c r="U219"/>
  <c r="AC233"/>
  <c r="T233"/>
  <c r="AC241"/>
  <c r="T241"/>
  <c r="AB82" i="9"/>
  <c r="S82"/>
  <c r="AB86"/>
  <c r="S86"/>
  <c r="AB90"/>
  <c r="S90"/>
  <c r="S135"/>
  <c r="AB135"/>
  <c r="S145"/>
  <c r="AB145"/>
  <c r="T104"/>
  <c r="AC104"/>
  <c r="S133"/>
  <c r="AB133"/>
  <c r="T114"/>
  <c r="AC114"/>
  <c r="S148"/>
  <c r="AB148"/>
  <c r="AC228"/>
  <c r="T228"/>
  <c r="AC235"/>
  <c r="T235"/>
  <c r="AC239"/>
  <c r="T239"/>
  <c r="AC247"/>
  <c r="T247"/>
  <c r="AC251"/>
  <c r="T251"/>
  <c r="AC255"/>
  <c r="T255"/>
  <c r="AC259"/>
  <c r="T259"/>
  <c r="AC246"/>
  <c r="T246"/>
  <c r="AC250"/>
  <c r="T250"/>
  <c r="AC258"/>
  <c r="T258"/>
  <c r="AB85"/>
  <c r="S85"/>
  <c r="AB89"/>
  <c r="S89"/>
  <c r="AB93"/>
  <c r="S93"/>
  <c r="V99"/>
  <c r="AE99"/>
  <c r="AB97"/>
  <c r="S97"/>
  <c r="U125"/>
  <c r="AD125"/>
  <c r="T101"/>
  <c r="AC101"/>
  <c r="T109"/>
  <c r="AC109"/>
  <c r="T120"/>
  <c r="AC120"/>
  <c r="S139"/>
  <c r="AB139"/>
  <c r="S144"/>
  <c r="AB144"/>
  <c r="T110"/>
  <c r="AC110"/>
  <c r="T118"/>
  <c r="AC118"/>
  <c r="S137"/>
  <c r="AB137"/>
  <c r="T153"/>
  <c r="AC153"/>
  <c r="T165"/>
  <c r="AC165"/>
  <c r="AC203"/>
  <c r="T203"/>
  <c r="T151"/>
  <c r="AC151"/>
  <c r="T155"/>
  <c r="AC155"/>
  <c r="T159"/>
  <c r="AC159"/>
  <c r="T163"/>
  <c r="AC163"/>
  <c r="AC188"/>
  <c r="T188"/>
  <c r="AC196"/>
  <c r="T196"/>
  <c r="AC201"/>
  <c r="T201"/>
  <c r="AC225"/>
  <c r="T225"/>
  <c r="AC231"/>
  <c r="T231"/>
  <c r="AB84"/>
  <c r="S84"/>
  <c r="AB88"/>
  <c r="S88"/>
  <c r="AB92"/>
  <c r="S92"/>
  <c r="AB94"/>
  <c r="S94"/>
  <c r="S128"/>
  <c r="AB128"/>
  <c r="S132"/>
  <c r="AB132"/>
  <c r="S136"/>
  <c r="AB136"/>
  <c r="S140"/>
  <c r="AB140"/>
  <c r="S127"/>
  <c r="AB127"/>
  <c r="S143"/>
  <c r="AB143"/>
  <c r="S147"/>
  <c r="AB147"/>
  <c r="T105"/>
  <c r="AC105"/>
  <c r="T117"/>
  <c r="AC117"/>
  <c r="S141"/>
  <c r="AB141"/>
  <c r="T115"/>
  <c r="AC115"/>
  <c r="T205"/>
  <c r="AC205"/>
  <c r="AC193"/>
  <c r="T193"/>
  <c r="AC195"/>
  <c r="T195"/>
  <c r="AC202"/>
  <c r="T202"/>
  <c r="AC237"/>
  <c r="T237"/>
  <c r="AC241"/>
  <c r="T241"/>
  <c r="AC226"/>
  <c r="T226"/>
  <c r="AC252"/>
  <c r="T252"/>
  <c r="AC81"/>
  <c r="T81"/>
  <c r="AB83"/>
  <c r="S83"/>
  <c r="AB87"/>
  <c r="S87"/>
  <c r="AB91"/>
  <c r="S91"/>
  <c r="AB95"/>
  <c r="S95"/>
  <c r="AB96"/>
  <c r="S96"/>
  <c r="T100"/>
  <c r="AC100"/>
  <c r="T108"/>
  <c r="AC108"/>
  <c r="T116"/>
  <c r="AC116"/>
  <c r="S131"/>
  <c r="AB131"/>
  <c r="S146"/>
  <c r="AB146"/>
  <c r="U119"/>
  <c r="AD119"/>
  <c r="U124"/>
  <c r="AD124"/>
  <c r="S129"/>
  <c r="AB129"/>
  <c r="AC204"/>
  <c r="T204"/>
  <c r="AC198"/>
  <c r="T198"/>
  <c r="AB260"/>
  <c r="S260"/>
  <c r="AC229"/>
  <c r="T229"/>
  <c r="AC234"/>
  <c r="T234"/>
  <c r="AB88" i="1"/>
  <c r="S88"/>
  <c r="AB92"/>
  <c r="S92"/>
  <c r="T106"/>
  <c r="AC106"/>
  <c r="T114"/>
  <c r="AC114"/>
  <c r="T122"/>
  <c r="AC122"/>
  <c r="T99"/>
  <c r="AC99"/>
  <c r="T101"/>
  <c r="AC101"/>
  <c r="T103"/>
  <c r="AC103"/>
  <c r="T105"/>
  <c r="AC105"/>
  <c r="T111"/>
  <c r="AC111"/>
  <c r="T119"/>
  <c r="AC119"/>
  <c r="AB124"/>
  <c r="S124"/>
  <c r="AB126"/>
  <c r="S126"/>
  <c r="AB128"/>
  <c r="S128"/>
  <c r="AB130"/>
  <c r="S130"/>
  <c r="AC163"/>
  <c r="T163"/>
  <c r="AC171"/>
  <c r="T171"/>
  <c r="T204"/>
  <c r="AC204"/>
  <c r="T212"/>
  <c r="AC212"/>
  <c r="T205"/>
  <c r="AC205"/>
  <c r="T213"/>
  <c r="AC213"/>
  <c r="T221"/>
  <c r="AC221"/>
  <c r="AB227"/>
  <c r="S227"/>
  <c r="AB229"/>
  <c r="S229"/>
  <c r="AD147"/>
  <c r="U147"/>
  <c r="S241"/>
  <c r="AB241"/>
  <c r="S243"/>
  <c r="AB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7"/>
  <c r="S87"/>
  <c r="AB91"/>
  <c r="S91"/>
  <c r="T112"/>
  <c r="AC112"/>
  <c r="T120"/>
  <c r="AC120"/>
  <c r="T109"/>
  <c r="AC109"/>
  <c r="T117"/>
  <c r="AC117"/>
  <c r="AB97"/>
  <c r="S97"/>
  <c r="T137"/>
  <c r="AC137"/>
  <c r="T141"/>
  <c r="AC141"/>
  <c r="T145"/>
  <c r="AC145"/>
  <c r="T202"/>
  <c r="AC202"/>
  <c r="T210"/>
  <c r="AC210"/>
  <c r="AC150"/>
  <c r="T150"/>
  <c r="AC154"/>
  <c r="T154"/>
  <c r="AC158"/>
  <c r="T158"/>
  <c r="AC164"/>
  <c r="T164"/>
  <c r="AC172"/>
  <c r="T172"/>
  <c r="T203"/>
  <c r="AC203"/>
  <c r="T211"/>
  <c r="AC211"/>
  <c r="T219"/>
  <c r="AC219"/>
  <c r="AC151"/>
  <c r="T151"/>
  <c r="AC155"/>
  <c r="T155"/>
  <c r="AC159"/>
  <c r="T159"/>
  <c r="AC166"/>
  <c r="T166"/>
  <c r="AC174"/>
  <c r="T174"/>
  <c r="T220"/>
  <c r="AC220"/>
  <c r="T224"/>
  <c r="AC224"/>
  <c r="AB232"/>
  <c r="S232"/>
  <c r="AB234"/>
  <c r="S234"/>
  <c r="AB236"/>
  <c r="S236"/>
  <c r="AB238"/>
  <c r="S238"/>
  <c r="S242"/>
  <c r="AB242"/>
  <c r="AB86"/>
  <c r="S86"/>
  <c r="AB90"/>
  <c r="S90"/>
  <c r="AB94"/>
  <c r="S94"/>
  <c r="T110"/>
  <c r="AC110"/>
  <c r="T98"/>
  <c r="AC98"/>
  <c r="T100"/>
  <c r="AC100"/>
  <c r="T102"/>
  <c r="AC102"/>
  <c r="T104"/>
  <c r="AC104"/>
  <c r="T107"/>
  <c r="AC107"/>
  <c r="T115"/>
  <c r="AC115"/>
  <c r="T123"/>
  <c r="AC123"/>
  <c r="AB125"/>
  <c r="S125"/>
  <c r="AB127"/>
  <c r="S127"/>
  <c r="AB129"/>
  <c r="S129"/>
  <c r="AB131"/>
  <c r="S131"/>
  <c r="AC167"/>
  <c r="T167"/>
  <c r="T209"/>
  <c r="AC209"/>
  <c r="T217"/>
  <c r="AC217"/>
  <c r="T225"/>
  <c r="AC225"/>
  <c r="AB228"/>
  <c r="S228"/>
  <c r="AB230"/>
  <c r="S230"/>
  <c r="S239"/>
  <c r="AB239"/>
  <c r="T226"/>
  <c r="AC226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9"/>
  <c r="S89"/>
  <c r="AB93"/>
  <c r="S93"/>
  <c r="T108"/>
  <c r="AC108"/>
  <c r="T116"/>
  <c r="AC116"/>
  <c r="AB95"/>
  <c r="S95"/>
  <c r="AB96"/>
  <c r="S96"/>
  <c r="T113"/>
  <c r="AC113"/>
  <c r="T121"/>
  <c r="AC121"/>
  <c r="T135"/>
  <c r="AC135"/>
  <c r="T139"/>
  <c r="AC139"/>
  <c r="T143"/>
  <c r="AC143"/>
  <c r="AB133"/>
  <c r="S133"/>
  <c r="AB132"/>
  <c r="S132"/>
  <c r="V178"/>
  <c r="AE178"/>
  <c r="V180"/>
  <c r="AE180"/>
  <c r="V184"/>
  <c r="AE184"/>
  <c r="V192"/>
  <c r="AE192"/>
  <c r="V198"/>
  <c r="AE198"/>
  <c r="T206"/>
  <c r="AC206"/>
  <c r="AC148"/>
  <c r="T148"/>
  <c r="AC152"/>
  <c r="T152"/>
  <c r="AC156"/>
  <c r="T156"/>
  <c r="AC160"/>
  <c r="T160"/>
  <c r="AC168"/>
  <c r="T168"/>
  <c r="AC176"/>
  <c r="T176"/>
  <c r="T215"/>
  <c r="AC215"/>
  <c r="T223"/>
  <c r="AC223"/>
  <c r="AC162"/>
  <c r="T162"/>
  <c r="AC170"/>
  <c r="T170"/>
  <c r="T222"/>
  <c r="AC222"/>
  <c r="AB231"/>
  <c r="S231"/>
  <c r="AB233"/>
  <c r="S233"/>
  <c r="AB235"/>
  <c r="S235"/>
  <c r="AB237"/>
  <c r="S237"/>
  <c r="S240"/>
  <c r="AB240"/>
  <c r="S82" i="21"/>
  <c r="AB82"/>
  <c r="U84"/>
  <c r="AD84"/>
  <c r="T89"/>
  <c r="AC89"/>
  <c r="S94"/>
  <c r="AB94"/>
  <c r="U100"/>
  <c r="AD100"/>
  <c r="T105"/>
  <c r="AC105"/>
  <c r="S110"/>
  <c r="AB110"/>
  <c r="T85"/>
  <c r="AC85"/>
  <c r="S90"/>
  <c r="AB90"/>
  <c r="T101"/>
  <c r="AC101"/>
  <c r="S106"/>
  <c r="AB106"/>
  <c r="AB81"/>
  <c r="S81"/>
  <c r="S86"/>
  <c r="AB86"/>
  <c r="T97"/>
  <c r="AC97"/>
  <c r="S102"/>
  <c r="AB102"/>
  <c r="U108"/>
  <c r="AD108"/>
  <c r="T93"/>
  <c r="AC93"/>
  <c r="S98"/>
  <c r="AB98"/>
  <c r="T109"/>
  <c r="AC109"/>
  <c r="S86" i="22"/>
  <c r="AB86"/>
  <c r="T97"/>
  <c r="AC97"/>
  <c r="S102"/>
  <c r="AB102"/>
  <c r="S110"/>
  <c r="AB110"/>
  <c r="AC91"/>
  <c r="T91"/>
  <c r="S82"/>
  <c r="AB82"/>
  <c r="T93"/>
  <c r="AC93"/>
  <c r="S98"/>
  <c r="AB98"/>
  <c r="AB81"/>
  <c r="S81"/>
  <c r="T89"/>
  <c r="AC89"/>
  <c r="S94"/>
  <c r="AB94"/>
  <c r="T105"/>
  <c r="AC105"/>
  <c r="AB109"/>
  <c r="S109"/>
  <c r="S90"/>
  <c r="AB90"/>
  <c r="T101"/>
  <c r="AC101"/>
  <c r="S106"/>
  <c r="AB106"/>
  <c r="AC108"/>
  <c r="T108"/>
  <c r="AC87"/>
  <c r="T87"/>
  <c r="T94" i="20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95"/>
  <c r="U95"/>
  <c r="AD99"/>
  <c r="U99"/>
  <c r="T86"/>
  <c r="AC86"/>
  <c r="T102"/>
  <c r="AC102"/>
  <c r="AD84"/>
  <c r="U84"/>
  <c r="AD92"/>
  <c r="U92"/>
  <c r="AD96"/>
  <c r="U96"/>
  <c r="AD100"/>
  <c r="U100"/>
  <c r="AD104"/>
  <c r="U104"/>
  <c r="AD108"/>
  <c r="U108"/>
  <c r="T82"/>
  <c r="AC82"/>
  <c r="T98"/>
  <c r="AC98"/>
  <c r="AD87"/>
  <c r="U87"/>
  <c r="AD107"/>
  <c r="U107"/>
  <c r="T90" i="19"/>
  <c r="AC90"/>
  <c r="T110"/>
  <c r="AC110"/>
  <c r="AD88"/>
  <c r="U88"/>
  <c r="AC97"/>
  <c r="T97"/>
  <c r="AD99"/>
  <c r="U99"/>
  <c r="T86"/>
  <c r="AC86"/>
  <c r="T98"/>
  <c r="AC98"/>
  <c r="U109"/>
  <c r="AD109"/>
  <c r="AC85"/>
  <c r="T85"/>
  <c r="AD96"/>
  <c r="U96"/>
  <c r="AD83"/>
  <c r="U83"/>
  <c r="AD107"/>
  <c r="U107"/>
  <c r="T82"/>
  <c r="AC82"/>
  <c r="T94"/>
  <c r="AC94"/>
  <c r="T102"/>
  <c r="AC102"/>
  <c r="AD84"/>
  <c r="U84"/>
  <c r="AD92"/>
  <c r="U92"/>
  <c r="AD87"/>
  <c r="U87"/>
  <c r="U93"/>
  <c r="AD93"/>
  <c r="U101"/>
  <c r="AD101"/>
  <c r="T106"/>
  <c r="AC106"/>
  <c r="AC81"/>
  <c r="T81"/>
  <c r="AC89"/>
  <c r="T89"/>
  <c r="T94" i="18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103"/>
  <c r="U103"/>
  <c r="AD91"/>
  <c r="U91"/>
  <c r="AD95"/>
  <c r="U95"/>
  <c r="AD99"/>
  <c r="U99"/>
  <c r="T86"/>
  <c r="AC86"/>
  <c r="T102"/>
  <c r="AC102"/>
  <c r="AD84"/>
  <c r="U84"/>
  <c r="AD88"/>
  <c r="U88"/>
  <c r="AD92"/>
  <c r="U92"/>
  <c r="AD96"/>
  <c r="U96"/>
  <c r="AD100"/>
  <c r="U100"/>
  <c r="AD104"/>
  <c r="U104"/>
  <c r="AD108"/>
  <c r="U108"/>
  <c r="T82"/>
  <c r="AC82"/>
  <c r="T98"/>
  <c r="AC98"/>
  <c r="AD87"/>
  <c r="U87"/>
  <c r="AD107"/>
  <c r="U107"/>
  <c r="AD83"/>
  <c r="U83"/>
  <c r="AF107" i="16"/>
  <c r="W107"/>
  <c r="U85" i="17"/>
  <c r="AD85"/>
  <c r="U93"/>
  <c r="AD93"/>
  <c r="U83"/>
  <c r="AD83"/>
  <c r="U91"/>
  <c r="AD91"/>
  <c r="V107"/>
  <c r="AE107"/>
  <c r="AE88"/>
  <c r="V88"/>
  <c r="U95"/>
  <c r="AD95"/>
  <c r="V109"/>
  <c r="AE109"/>
  <c r="AE82"/>
  <c r="V82"/>
  <c r="AE90"/>
  <c r="V90"/>
  <c r="AF106"/>
  <c r="W106"/>
  <c r="U89"/>
  <c r="AD89"/>
  <c r="V103"/>
  <c r="AE103"/>
  <c r="U81"/>
  <c r="AD81"/>
  <c r="U87"/>
  <c r="AD87"/>
  <c r="AE92"/>
  <c r="V92"/>
  <c r="V101"/>
  <c r="AE101"/>
  <c r="AE86"/>
  <c r="V86"/>
  <c r="AE94"/>
  <c r="V94"/>
  <c r="AF108"/>
  <c r="W108"/>
  <c r="U81" i="16"/>
  <c r="AD81"/>
  <c r="AE90"/>
  <c r="V90"/>
  <c r="U95"/>
  <c r="AD95"/>
  <c r="V98"/>
  <c r="AE98"/>
  <c r="AE84"/>
  <c r="V84"/>
  <c r="AE92"/>
  <c r="V92"/>
  <c r="V104"/>
  <c r="AE104"/>
  <c r="U85"/>
  <c r="AD85"/>
  <c r="U89"/>
  <c r="AD89"/>
  <c r="U93"/>
  <c r="AD93"/>
  <c r="AE96"/>
  <c r="V96"/>
  <c r="V108"/>
  <c r="AE108"/>
  <c r="W82"/>
  <c r="AF82"/>
  <c r="AE86"/>
  <c r="V86"/>
  <c r="AE94"/>
  <c r="V94"/>
  <c r="V99"/>
  <c r="AE99"/>
  <c r="AE88"/>
  <c r="V88"/>
  <c r="U83"/>
  <c r="AD83"/>
  <c r="U87"/>
  <c r="AD87"/>
  <c r="U91"/>
  <c r="AD91"/>
  <c r="U97"/>
  <c r="AD97"/>
  <c r="X105"/>
  <c r="AG105"/>
  <c r="Z227" i="27"/>
  <c r="AI227"/>
  <c r="AJ235"/>
  <c r="AA235"/>
  <c r="Z178"/>
  <c r="AI178"/>
  <c r="Z192"/>
  <c r="AI192"/>
  <c r="AI172"/>
  <c r="Z172"/>
  <c r="AH91"/>
  <c r="Y91"/>
  <c r="AH83"/>
  <c r="Y83"/>
  <c r="Z252"/>
  <c r="AI252"/>
  <c r="Z248"/>
  <c r="AI248"/>
  <c r="AA193"/>
  <c r="AJ193"/>
  <c r="AA177"/>
  <c r="AJ177"/>
  <c r="AA179"/>
  <c r="AJ179"/>
  <c r="AI153"/>
  <c r="Z153"/>
  <c r="AI169"/>
  <c r="Z169"/>
  <c r="Z118"/>
  <c r="AI118"/>
  <c r="Z225"/>
  <c r="AI225"/>
  <c r="Z184"/>
  <c r="AI184"/>
  <c r="Z112"/>
  <c r="AI112"/>
  <c r="AH89"/>
  <c r="Y89"/>
  <c r="AJ241"/>
  <c r="AA241"/>
  <c r="Z190"/>
  <c r="AI190"/>
  <c r="Z196"/>
  <c r="AI196"/>
  <c r="AI130"/>
  <c r="Z130"/>
  <c r="AI132"/>
  <c r="Z132"/>
  <c r="AI106"/>
  <c r="Z106"/>
  <c r="AI98"/>
  <c r="Z98"/>
  <c r="Z108"/>
  <c r="AI108"/>
  <c r="AJ259"/>
  <c r="AA259"/>
  <c r="AA216"/>
  <c r="AJ216"/>
  <c r="AI149"/>
  <c r="Z149"/>
  <c r="AI155"/>
  <c r="Z155"/>
  <c r="Z120"/>
  <c r="AI120"/>
  <c r="AH156"/>
  <c r="Y156"/>
  <c r="Z150"/>
  <c r="AI150"/>
  <c r="Z88"/>
  <c r="AI88"/>
  <c r="Z204"/>
  <c r="AI204"/>
  <c r="Z139"/>
  <c r="AI139"/>
  <c r="AK127"/>
  <c r="AB127"/>
  <c r="AA117"/>
  <c r="AJ117"/>
  <c r="AI131"/>
  <c r="Z131"/>
  <c r="AI107"/>
  <c r="Z107"/>
  <c r="AI99"/>
  <c r="Z99"/>
  <c r="AI103"/>
  <c r="Z103"/>
  <c r="AI95"/>
  <c r="Z95"/>
  <c r="Z250"/>
  <c r="AI250"/>
  <c r="Z254"/>
  <c r="AI254"/>
  <c r="AI157"/>
  <c r="Z157"/>
  <c r="AI151"/>
  <c r="Z151"/>
  <c r="AI167"/>
  <c r="Z167"/>
  <c r="AI147"/>
  <c r="Z147"/>
  <c r="Z154"/>
  <c r="AI154"/>
  <c r="AA111"/>
  <c r="AJ111"/>
  <c r="Z84"/>
  <c r="AI84"/>
  <c r="AJ253"/>
  <c r="AA253"/>
  <c r="AA189"/>
  <c r="AJ189"/>
  <c r="AA191"/>
  <c r="AJ191"/>
  <c r="AI171"/>
  <c r="Z171"/>
  <c r="AI121"/>
  <c r="Z121"/>
  <c r="AH158"/>
  <c r="Y158"/>
  <c r="Z194"/>
  <c r="AI194"/>
  <c r="Z176"/>
  <c r="AI176"/>
  <c r="AH87"/>
  <c r="Y87"/>
  <c r="Z260"/>
  <c r="AI260"/>
  <c r="Z256"/>
  <c r="AI256"/>
  <c r="AA210"/>
  <c r="AJ210"/>
  <c r="AA138"/>
  <c r="AJ138"/>
  <c r="AH162"/>
  <c r="Y162"/>
  <c r="Z148"/>
  <c r="AI148"/>
  <c r="Y122"/>
  <c r="AH122"/>
  <c r="AI81"/>
  <c r="Z81"/>
  <c r="Y244"/>
  <c r="AH244"/>
  <c r="Z186"/>
  <c r="AI186"/>
  <c r="AI173"/>
  <c r="Z173"/>
  <c r="Z114"/>
  <c r="AI114"/>
  <c r="AH93"/>
  <c r="Y93"/>
  <c r="AH85"/>
  <c r="Y85"/>
  <c r="AJ233"/>
  <c r="AA233"/>
  <c r="AJ232"/>
  <c r="AA232"/>
  <c r="Z206"/>
  <c r="AI206"/>
  <c r="Z174"/>
  <c r="AI174"/>
  <c r="AK128"/>
  <c r="AB128"/>
  <c r="AI124"/>
  <c r="Z124"/>
  <c r="AI102"/>
  <c r="Z102"/>
  <c r="AJ255"/>
  <c r="AA255"/>
  <c r="AJ251"/>
  <c r="AA251"/>
  <c r="AI159"/>
  <c r="Z159"/>
  <c r="Y170"/>
  <c r="AH170"/>
  <c r="AI165"/>
  <c r="Z165"/>
  <c r="AH164"/>
  <c r="Y164"/>
  <c r="AA115"/>
  <c r="AJ115"/>
  <c r="AH246"/>
  <c r="Y246"/>
  <c r="Z198"/>
  <c r="AI198"/>
  <c r="AI223"/>
  <c r="Z223"/>
  <c r="AI207"/>
  <c r="Z207"/>
  <c r="Z188"/>
  <c r="AI188"/>
  <c r="AI129"/>
  <c r="Z129"/>
  <c r="AI123"/>
  <c r="Z123"/>
  <c r="Z110"/>
  <c r="AI110"/>
  <c r="Z116"/>
  <c r="AI116"/>
  <c r="AA214"/>
  <c r="AJ214"/>
  <c r="AI163"/>
  <c r="Z163"/>
  <c r="AH160"/>
  <c r="Y160"/>
  <c r="Z92"/>
  <c r="AI92"/>
  <c r="Z82"/>
  <c r="AI82"/>
  <c r="AJ249"/>
  <c r="AA249"/>
  <c r="AA183"/>
  <c r="AJ183"/>
  <c r="AI145"/>
  <c r="Z145"/>
  <c r="Y168"/>
  <c r="AH168"/>
  <c r="AH166"/>
  <c r="Y166"/>
  <c r="AG200" i="26"/>
  <c r="X200"/>
  <c r="Z143"/>
  <c r="AI143"/>
  <c r="AG151"/>
  <c r="X151"/>
  <c r="AH107"/>
  <c r="Y107"/>
  <c r="AH99"/>
  <c r="Y99"/>
  <c r="AG93"/>
  <c r="X93"/>
  <c r="AG85"/>
  <c r="X85"/>
  <c r="AI252"/>
  <c r="Z252"/>
  <c r="Y219"/>
  <c r="AH219"/>
  <c r="AH173"/>
  <c r="Y173"/>
  <c r="Y140"/>
  <c r="AH140"/>
  <c r="AH123"/>
  <c r="Y123"/>
  <c r="AG161"/>
  <c r="X161"/>
  <c r="AG149"/>
  <c r="X149"/>
  <c r="AH102"/>
  <c r="Y102"/>
  <c r="AH248"/>
  <c r="Y248"/>
  <c r="AH244"/>
  <c r="Y244"/>
  <c r="AH240"/>
  <c r="Y240"/>
  <c r="AH236"/>
  <c r="Y236"/>
  <c r="AH232"/>
  <c r="Y232"/>
  <c r="AH228"/>
  <c r="Y228"/>
  <c r="AH224"/>
  <c r="Y224"/>
  <c r="Y162"/>
  <c r="AH162"/>
  <c r="Y152"/>
  <c r="AH152"/>
  <c r="AI223"/>
  <c r="Z223"/>
  <c r="AI225"/>
  <c r="Z225"/>
  <c r="Z194"/>
  <c r="AI194"/>
  <c r="Y88"/>
  <c r="AH88"/>
  <c r="Y94"/>
  <c r="AH94"/>
  <c r="AI227"/>
  <c r="Z227"/>
  <c r="Z196"/>
  <c r="AI196"/>
  <c r="Y160"/>
  <c r="AH160"/>
  <c r="Y144"/>
  <c r="AH144"/>
  <c r="AI229"/>
  <c r="Z229"/>
  <c r="AI249"/>
  <c r="Z249"/>
  <c r="Z190"/>
  <c r="AI190"/>
  <c r="Y90"/>
  <c r="AH90"/>
  <c r="Y215"/>
  <c r="AH215"/>
  <c r="X169"/>
  <c r="AG169"/>
  <c r="AH174"/>
  <c r="Y174"/>
  <c r="AG155"/>
  <c r="X155"/>
  <c r="AH126"/>
  <c r="Y126"/>
  <c r="AH106"/>
  <c r="Y106"/>
  <c r="AH98"/>
  <c r="Y98"/>
  <c r="AG91"/>
  <c r="X91"/>
  <c r="AG83"/>
  <c r="X83"/>
  <c r="AH201"/>
  <c r="Y201"/>
  <c r="AG167"/>
  <c r="X167"/>
  <c r="AG159"/>
  <c r="X159"/>
  <c r="AG145"/>
  <c r="X145"/>
  <c r="AH103"/>
  <c r="Y103"/>
  <c r="AH95"/>
  <c r="Y95"/>
  <c r="AI256"/>
  <c r="Z256"/>
  <c r="Y217"/>
  <c r="AH217"/>
  <c r="Y207"/>
  <c r="AH207"/>
  <c r="Y193"/>
  <c r="AH193"/>
  <c r="AH177"/>
  <c r="Y177"/>
  <c r="AH127"/>
  <c r="Y127"/>
  <c r="AG89"/>
  <c r="X89"/>
  <c r="AH203"/>
  <c r="Y203"/>
  <c r="AG165"/>
  <c r="X165"/>
  <c r="AG157"/>
  <c r="X157"/>
  <c r="Z212"/>
  <c r="AI212"/>
  <c r="AH250"/>
  <c r="Y250"/>
  <c r="AH246"/>
  <c r="Y246"/>
  <c r="AH242"/>
  <c r="Y242"/>
  <c r="AH238"/>
  <c r="Y238"/>
  <c r="AH234"/>
  <c r="Y234"/>
  <c r="AH230"/>
  <c r="Y230"/>
  <c r="AH226"/>
  <c r="Y226"/>
  <c r="AH222"/>
  <c r="Y222"/>
  <c r="Y148"/>
  <c r="AH148"/>
  <c r="X121"/>
  <c r="AG121"/>
  <c r="AI237"/>
  <c r="Z237"/>
  <c r="AI241"/>
  <c r="Z241"/>
  <c r="AH120"/>
  <c r="Y120"/>
  <c r="AG119"/>
  <c r="X119"/>
  <c r="AG204"/>
  <c r="X204"/>
  <c r="Y154"/>
  <c r="AH154"/>
  <c r="AH81"/>
  <c r="Y81"/>
  <c r="Y150"/>
  <c r="AH150"/>
  <c r="AH118"/>
  <c r="Y118"/>
  <c r="Y82"/>
  <c r="AH82"/>
  <c r="AG202"/>
  <c r="X202"/>
  <c r="Y209"/>
  <c r="AH209"/>
  <c r="AG198"/>
  <c r="X198"/>
  <c r="X171"/>
  <c r="AG171"/>
  <c r="Y185"/>
  <c r="AH185"/>
  <c r="AH178"/>
  <c r="Y178"/>
  <c r="AG147"/>
  <c r="X147"/>
  <c r="AJ96"/>
  <c r="AA96"/>
  <c r="AG87"/>
  <c r="X87"/>
  <c r="Z221"/>
  <c r="AI221"/>
  <c r="Y211"/>
  <c r="AH211"/>
  <c r="AH197"/>
  <c r="Y197"/>
  <c r="AH122"/>
  <c r="Y122"/>
  <c r="AG163"/>
  <c r="X163"/>
  <c r="AG153"/>
  <c r="X153"/>
  <c r="Y142"/>
  <c r="AH142"/>
  <c r="Z117"/>
  <c r="AI117"/>
  <c r="Y116"/>
  <c r="AH116"/>
  <c r="AU214" i="25"/>
  <c r="AB214"/>
  <c r="AU218"/>
  <c r="AB218"/>
  <c r="AU197"/>
  <c r="AB197"/>
  <c r="AB187"/>
  <c r="AU187"/>
  <c r="AU160"/>
  <c r="AB160"/>
  <c r="AU162"/>
  <c r="AB162"/>
  <c r="AB110"/>
  <c r="AU110"/>
  <c r="AV125"/>
  <c r="AC125"/>
  <c r="AV99"/>
  <c r="AC99"/>
  <c r="AU86"/>
  <c r="AB86"/>
  <c r="AV165"/>
  <c r="AC165"/>
  <c r="AV198"/>
  <c r="AC198"/>
  <c r="AB185"/>
  <c r="AU185"/>
  <c r="AV161"/>
  <c r="AC161"/>
  <c r="AV133"/>
  <c r="AC133"/>
  <c r="AU122"/>
  <c r="AB122"/>
  <c r="AV129"/>
  <c r="AC129"/>
  <c r="AV79"/>
  <c r="AC79"/>
  <c r="AW80"/>
  <c r="AD80"/>
  <c r="AC184"/>
  <c r="AV184"/>
  <c r="AC176"/>
  <c r="AV176"/>
  <c r="AA102"/>
  <c r="AT102"/>
  <c r="AB74"/>
  <c r="AU74"/>
  <c r="AB255"/>
  <c r="AU255"/>
  <c r="AU189"/>
  <c r="AB189"/>
  <c r="AV194"/>
  <c r="AC194"/>
  <c r="AC192"/>
  <c r="AV192"/>
  <c r="AB138"/>
  <c r="AU138"/>
  <c r="AV131"/>
  <c r="AC131"/>
  <c r="AV101"/>
  <c r="AC101"/>
  <c r="AB205"/>
  <c r="AU205"/>
  <c r="AV168"/>
  <c r="AC168"/>
  <c r="AC238"/>
  <c r="AV238"/>
  <c r="AB144"/>
  <c r="AU144"/>
  <c r="AB112"/>
  <c r="AU112"/>
  <c r="AB247"/>
  <c r="AU247"/>
  <c r="AU226"/>
  <c r="AB226"/>
  <c r="AU210"/>
  <c r="AB210"/>
  <c r="AV230"/>
  <c r="AC230"/>
  <c r="AU193"/>
  <c r="AB193"/>
  <c r="AU195"/>
  <c r="AB195"/>
  <c r="AB106"/>
  <c r="AU106"/>
  <c r="AB94"/>
  <c r="AU94"/>
  <c r="AB170"/>
  <c r="AU170"/>
  <c r="AB108"/>
  <c r="AU108"/>
  <c r="AC89"/>
  <c r="AV89"/>
  <c r="AV200"/>
  <c r="AC200"/>
  <c r="AC186"/>
  <c r="AV186"/>
  <c r="AC178"/>
  <c r="AV178"/>
  <c r="AB156"/>
  <c r="AU156"/>
  <c r="AB118"/>
  <c r="AU118"/>
  <c r="AU82"/>
  <c r="AB82"/>
  <c r="AB76"/>
  <c r="AU76"/>
  <c r="AB68"/>
  <c r="AU68"/>
  <c r="AC73"/>
  <c r="AV73"/>
  <c r="AU239"/>
  <c r="AB239"/>
  <c r="AU229"/>
  <c r="AB229"/>
  <c r="AV190"/>
  <c r="AC190"/>
  <c r="AD203"/>
  <c r="AW203"/>
  <c r="AB191"/>
  <c r="AU191"/>
  <c r="AB177"/>
  <c r="AU177"/>
  <c r="AU154"/>
  <c r="AB154"/>
  <c r="AV163"/>
  <c r="AC163"/>
  <c r="AC91"/>
  <c r="AV91"/>
  <c r="AB257"/>
  <c r="AU257"/>
  <c r="AU234"/>
  <c r="AB234"/>
  <c r="AA231"/>
  <c r="AT231"/>
  <c r="AC180"/>
  <c r="AV180"/>
  <c r="AA132"/>
  <c r="AT132"/>
  <c r="AV215"/>
  <c r="AC215"/>
  <c r="AB201"/>
  <c r="AU201"/>
  <c r="AV155"/>
  <c r="AC155"/>
  <c r="AU98"/>
  <c r="AB98"/>
  <c r="AT85"/>
  <c r="AA85"/>
  <c r="AB237"/>
  <c r="AU237"/>
  <c r="AU167"/>
  <c r="AB167"/>
  <c r="AC166"/>
  <c r="AV166"/>
  <c r="AB92"/>
  <c r="AU92"/>
  <c r="AC93"/>
  <c r="AV93"/>
  <c r="AB253"/>
  <c r="AU253"/>
  <c r="AB104"/>
  <c r="AU104"/>
  <c r="AU206"/>
  <c r="AB206"/>
  <c r="AU222"/>
  <c r="AB222"/>
  <c r="AU199"/>
  <c r="AB199"/>
  <c r="AB114"/>
  <c r="AU114"/>
  <c r="AU130"/>
  <c r="AB130"/>
  <c r="AC69"/>
  <c r="AV69"/>
  <c r="AB249"/>
  <c r="AU249"/>
  <c r="AV235"/>
  <c r="AC235"/>
  <c r="AB179"/>
  <c r="AU179"/>
  <c r="AA164"/>
  <c r="AT164"/>
  <c r="AC255" i="24"/>
  <c r="AL255"/>
  <c r="AC239"/>
  <c r="AL239"/>
  <c r="AC223"/>
  <c r="AL223"/>
  <c r="AC245"/>
  <c r="AL245"/>
  <c r="AC229"/>
  <c r="AL229"/>
  <c r="AB167"/>
  <c r="AK167"/>
  <c r="AB154"/>
  <c r="AK154"/>
  <c r="AB149"/>
  <c r="AK149"/>
  <c r="AB141"/>
  <c r="AK141"/>
  <c r="AK91"/>
  <c r="AB91"/>
  <c r="AK83"/>
  <c r="AB83"/>
  <c r="AC203"/>
  <c r="AL203"/>
  <c r="AC195"/>
  <c r="AL195"/>
  <c r="AB211"/>
  <c r="AK211"/>
  <c r="AL160"/>
  <c r="AC160"/>
  <c r="AL193"/>
  <c r="AC193"/>
  <c r="AL191"/>
  <c r="AC191"/>
  <c r="AL189"/>
  <c r="AC189"/>
  <c r="AL187"/>
  <c r="AC187"/>
  <c r="AL185"/>
  <c r="AC185"/>
  <c r="AL118"/>
  <c r="AC118"/>
  <c r="AC251"/>
  <c r="AL251"/>
  <c r="AC235"/>
  <c r="AL235"/>
  <c r="AC219"/>
  <c r="AL219"/>
  <c r="AC249"/>
  <c r="AL249"/>
  <c r="AC233"/>
  <c r="AL233"/>
  <c r="AC217"/>
  <c r="AL217"/>
  <c r="AB147"/>
  <c r="AK147"/>
  <c r="AB139"/>
  <c r="AK139"/>
  <c r="AK85"/>
  <c r="AB85"/>
  <c r="AC197"/>
  <c r="AL197"/>
  <c r="AB209"/>
  <c r="AK209"/>
  <c r="AL164"/>
  <c r="AC164"/>
  <c r="AL119"/>
  <c r="AC119"/>
  <c r="AC110"/>
  <c r="AL110"/>
  <c r="AL122"/>
  <c r="AC122"/>
  <c r="AC105"/>
  <c r="AL105"/>
  <c r="AB212"/>
  <c r="AK212"/>
  <c r="AC204"/>
  <c r="AL204"/>
  <c r="AC196"/>
  <c r="AL196"/>
  <c r="AL162"/>
  <c r="AC162"/>
  <c r="AL94"/>
  <c r="AC94"/>
  <c r="AC246"/>
  <c r="AL246"/>
  <c r="AC230"/>
  <c r="AL230"/>
  <c r="AC256"/>
  <c r="AL256"/>
  <c r="AC240"/>
  <c r="AL240"/>
  <c r="AC224"/>
  <c r="AL224"/>
  <c r="AB155"/>
  <c r="AK155"/>
  <c r="AB135"/>
  <c r="AK135"/>
  <c r="AB150"/>
  <c r="AK150"/>
  <c r="AB142"/>
  <c r="AK142"/>
  <c r="AK92"/>
  <c r="AB92"/>
  <c r="AK84"/>
  <c r="AB84"/>
  <c r="AB210"/>
  <c r="AK210"/>
  <c r="AC198"/>
  <c r="AL198"/>
  <c r="AL158"/>
  <c r="AC158"/>
  <c r="AC250"/>
  <c r="AL250"/>
  <c r="AC234"/>
  <c r="AL234"/>
  <c r="AC218"/>
  <c r="AL218"/>
  <c r="AC252"/>
  <c r="AL252"/>
  <c r="AC236"/>
  <c r="AL236"/>
  <c r="AC220"/>
  <c r="AL220"/>
  <c r="AB163"/>
  <c r="AK163"/>
  <c r="AB169"/>
  <c r="AK169"/>
  <c r="AB152"/>
  <c r="AK152"/>
  <c r="AB144"/>
  <c r="AK144"/>
  <c r="AB129"/>
  <c r="AK129"/>
  <c r="AB127"/>
  <c r="AK127"/>
  <c r="AB125"/>
  <c r="AK125"/>
  <c r="AK90"/>
  <c r="AB90"/>
  <c r="AK82"/>
  <c r="AB82"/>
  <c r="AC247"/>
  <c r="AL247"/>
  <c r="AC231"/>
  <c r="AL231"/>
  <c r="AC253"/>
  <c r="AL253"/>
  <c r="AC237"/>
  <c r="AL237"/>
  <c r="AC221"/>
  <c r="AL221"/>
  <c r="AB157"/>
  <c r="AK157"/>
  <c r="AB134"/>
  <c r="AK134"/>
  <c r="AB153"/>
  <c r="AK153"/>
  <c r="AB145"/>
  <c r="AK145"/>
  <c r="AK87"/>
  <c r="AB87"/>
  <c r="AC199"/>
  <c r="AL199"/>
  <c r="AB215"/>
  <c r="AK215"/>
  <c r="AB207"/>
  <c r="AK207"/>
  <c r="AL168"/>
  <c r="AC168"/>
  <c r="AL192"/>
  <c r="AC192"/>
  <c r="AL190"/>
  <c r="AC190"/>
  <c r="AL186"/>
  <c r="AC186"/>
  <c r="AC97"/>
  <c r="AL97"/>
  <c r="AC259"/>
  <c r="AL259"/>
  <c r="AC243"/>
  <c r="AL243"/>
  <c r="AC227"/>
  <c r="AL227"/>
  <c r="AC257"/>
  <c r="AL257"/>
  <c r="AC241"/>
  <c r="AL241"/>
  <c r="AC225"/>
  <c r="AL225"/>
  <c r="AB159"/>
  <c r="AK159"/>
  <c r="AB165"/>
  <c r="AK165"/>
  <c r="AB151"/>
  <c r="AK151"/>
  <c r="AB143"/>
  <c r="AK143"/>
  <c r="AK89"/>
  <c r="AB89"/>
  <c r="AK81"/>
  <c r="AB81"/>
  <c r="AC201"/>
  <c r="AL201"/>
  <c r="AB213"/>
  <c r="AK213"/>
  <c r="AL172"/>
  <c r="AC172"/>
  <c r="AL156"/>
  <c r="AC156"/>
  <c r="AC106"/>
  <c r="AL106"/>
  <c r="AC98"/>
  <c r="AL98"/>
  <c r="AB208"/>
  <c r="AK208"/>
  <c r="AC200"/>
  <c r="AL200"/>
  <c r="AC99"/>
  <c r="AL99"/>
  <c r="AC109"/>
  <c r="AL109"/>
  <c r="AC254"/>
  <c r="AL254"/>
  <c r="AC238"/>
  <c r="AL238"/>
  <c r="AC222"/>
  <c r="AL222"/>
  <c r="AC248"/>
  <c r="AL248"/>
  <c r="AC232"/>
  <c r="AL232"/>
  <c r="AC216"/>
  <c r="AL216"/>
  <c r="AB171"/>
  <c r="AK171"/>
  <c r="AB161"/>
  <c r="AK161"/>
  <c r="AB146"/>
  <c r="AK146"/>
  <c r="AB132"/>
  <c r="AK132"/>
  <c r="AK88"/>
  <c r="AB88"/>
  <c r="AB214"/>
  <c r="AK214"/>
  <c r="AB206"/>
  <c r="AK206"/>
  <c r="AC202"/>
  <c r="AL202"/>
  <c r="AC194"/>
  <c r="AL194"/>
  <c r="AL166"/>
  <c r="AC166"/>
  <c r="AC111"/>
  <c r="AL111"/>
  <c r="AL93"/>
  <c r="AC93"/>
  <c r="AC258"/>
  <c r="AL258"/>
  <c r="AC242"/>
  <c r="AL242"/>
  <c r="AC226"/>
  <c r="AL226"/>
  <c r="AC260"/>
  <c r="AL260"/>
  <c r="AC244"/>
  <c r="AL244"/>
  <c r="AC228"/>
  <c r="AL228"/>
  <c r="AB131"/>
  <c r="AK131"/>
  <c r="AB148"/>
  <c r="AK148"/>
  <c r="AB140"/>
  <c r="AK140"/>
  <c r="AB133"/>
  <c r="AK133"/>
  <c r="AB130"/>
  <c r="AK130"/>
  <c r="AB128"/>
  <c r="AK128"/>
  <c r="AB126"/>
  <c r="AK126"/>
  <c r="AB124"/>
  <c r="AK124"/>
  <c r="AK86"/>
  <c r="AB86"/>
  <c r="AU244" i="23"/>
  <c r="AL244"/>
  <c r="AM207"/>
  <c r="AV207"/>
  <c r="AU254"/>
  <c r="AL254"/>
  <c r="AN197"/>
  <c r="AW197"/>
  <c r="AV148"/>
  <c r="AM148"/>
  <c r="AV140"/>
  <c r="AM140"/>
  <c r="AV132"/>
  <c r="AM132"/>
  <c r="AL194"/>
  <c r="AU194"/>
  <c r="AL190"/>
  <c r="AU190"/>
  <c r="AU182"/>
  <c r="AL182"/>
  <c r="AU166"/>
  <c r="AL166"/>
  <c r="AV145"/>
  <c r="AM145"/>
  <c r="AV137"/>
  <c r="AM137"/>
  <c r="AV111"/>
  <c r="AM111"/>
  <c r="AM86"/>
  <c r="AV86"/>
  <c r="AL122"/>
  <c r="AU122"/>
  <c r="AL118"/>
  <c r="AU118"/>
  <c r="AL114"/>
  <c r="AU114"/>
  <c r="AL110"/>
  <c r="AU110"/>
  <c r="AN241"/>
  <c r="AW241"/>
  <c r="AL242"/>
  <c r="AU242"/>
  <c r="AU234"/>
  <c r="AL234"/>
  <c r="AW231"/>
  <c r="AN231"/>
  <c r="AU226"/>
  <c r="AL226"/>
  <c r="AU218"/>
  <c r="AL218"/>
  <c r="AU210"/>
  <c r="AL210"/>
  <c r="AN191"/>
  <c r="AW191"/>
  <c r="AW187"/>
  <c r="AN187"/>
  <c r="AU176"/>
  <c r="AL176"/>
  <c r="AW171"/>
  <c r="AN171"/>
  <c r="AU160"/>
  <c r="AL160"/>
  <c r="AL151"/>
  <c r="AU151"/>
  <c r="AU178"/>
  <c r="AL178"/>
  <c r="AU162"/>
  <c r="AL162"/>
  <c r="AL153"/>
  <c r="AU153"/>
  <c r="AV147"/>
  <c r="AM147"/>
  <c r="AV139"/>
  <c r="AM139"/>
  <c r="AV131"/>
  <c r="AM131"/>
  <c r="AL108"/>
  <c r="AU108"/>
  <c r="AL240"/>
  <c r="AU240"/>
  <c r="AU236"/>
  <c r="AL236"/>
  <c r="AU228"/>
  <c r="AL228"/>
  <c r="AU220"/>
  <c r="AL220"/>
  <c r="AW217"/>
  <c r="AN217"/>
  <c r="AU212"/>
  <c r="AL212"/>
  <c r="AU180"/>
  <c r="AL180"/>
  <c r="AW175"/>
  <c r="AN175"/>
  <c r="AU164"/>
  <c r="AL164"/>
  <c r="AV100"/>
  <c r="AM100"/>
  <c r="AU91"/>
  <c r="AL91"/>
  <c r="AU83"/>
  <c r="AL83"/>
  <c r="AU246"/>
  <c r="AL246"/>
  <c r="AV103"/>
  <c r="AM103"/>
  <c r="AU89"/>
  <c r="AL89"/>
  <c r="AU260"/>
  <c r="AL260"/>
  <c r="AM203"/>
  <c r="AV203"/>
  <c r="AV99"/>
  <c r="AM99"/>
  <c r="AU250"/>
  <c r="AL250"/>
  <c r="AM199"/>
  <c r="AV199"/>
  <c r="AV136"/>
  <c r="AM136"/>
  <c r="AV104"/>
  <c r="AM104"/>
  <c r="AV101"/>
  <c r="AM101"/>
  <c r="AU93"/>
  <c r="AL93"/>
  <c r="AU85"/>
  <c r="AL85"/>
  <c r="AM247"/>
  <c r="AV247"/>
  <c r="AL196"/>
  <c r="AU196"/>
  <c r="AL192"/>
  <c r="AU192"/>
  <c r="AU174"/>
  <c r="AL174"/>
  <c r="AU158"/>
  <c r="AL158"/>
  <c r="AV141"/>
  <c r="AM141"/>
  <c r="AV133"/>
  <c r="AM133"/>
  <c r="AL120"/>
  <c r="AU120"/>
  <c r="AL116"/>
  <c r="AU116"/>
  <c r="AL112"/>
  <c r="AU112"/>
  <c r="AW235"/>
  <c r="AN235"/>
  <c r="AU230"/>
  <c r="AL230"/>
  <c r="AU222"/>
  <c r="AL222"/>
  <c r="AU214"/>
  <c r="AL214"/>
  <c r="AN195"/>
  <c r="AW195"/>
  <c r="AU184"/>
  <c r="AL184"/>
  <c r="AW179"/>
  <c r="AN179"/>
  <c r="AU168"/>
  <c r="AL168"/>
  <c r="AW163"/>
  <c r="AN163"/>
  <c r="AL149"/>
  <c r="AU149"/>
  <c r="AM90"/>
  <c r="AV90"/>
  <c r="AU186"/>
  <c r="AL186"/>
  <c r="AU170"/>
  <c r="AL170"/>
  <c r="AU156"/>
  <c r="AL156"/>
  <c r="AV143"/>
  <c r="AM143"/>
  <c r="AV135"/>
  <c r="AM135"/>
  <c r="AV115"/>
  <c r="AM115"/>
  <c r="AM94"/>
  <c r="AV94"/>
  <c r="AL238"/>
  <c r="AU238"/>
  <c r="AU232"/>
  <c r="AL232"/>
  <c r="AU224"/>
  <c r="AL224"/>
  <c r="AW221"/>
  <c r="AN221"/>
  <c r="AU216"/>
  <c r="AL216"/>
  <c r="AW213"/>
  <c r="AN213"/>
  <c r="AU208"/>
  <c r="AL208"/>
  <c r="AN193"/>
  <c r="AW193"/>
  <c r="AU188"/>
  <c r="AL188"/>
  <c r="AW183"/>
  <c r="AN183"/>
  <c r="AU172"/>
  <c r="AL172"/>
  <c r="AV121"/>
  <c r="AM121"/>
  <c r="AU256"/>
  <c r="AL256"/>
  <c r="AM155"/>
  <c r="AV155"/>
  <c r="AV125"/>
  <c r="AM125"/>
  <c r="AU81"/>
  <c r="AL81"/>
  <c r="AU248"/>
  <c r="AL248"/>
  <c r="AU258"/>
  <c r="AL258"/>
  <c r="AL198"/>
  <c r="AU198"/>
  <c r="AV146"/>
  <c r="AM146"/>
  <c r="AV138"/>
  <c r="AM138"/>
  <c r="AV130"/>
  <c r="AM130"/>
  <c r="AV102"/>
  <c r="AM102"/>
  <c r="AU252"/>
  <c r="AL252"/>
  <c r="AV127"/>
  <c r="AM127"/>
  <c r="AU95"/>
  <c r="AL95"/>
  <c r="AU87"/>
  <c r="AL87"/>
  <c r="AC163" i="12"/>
  <c r="T163"/>
  <c r="AC155"/>
  <c r="T155"/>
  <c r="AC147"/>
  <c r="T147"/>
  <c r="T96"/>
  <c r="AC96"/>
  <c r="AC90"/>
  <c r="T90"/>
  <c r="AC86"/>
  <c r="T86"/>
  <c r="AC82"/>
  <c r="T82"/>
  <c r="AD244"/>
  <c r="U244"/>
  <c r="AD228"/>
  <c r="U228"/>
  <c r="AD247"/>
  <c r="U247"/>
  <c r="AD237"/>
  <c r="U237"/>
  <c r="AD221"/>
  <c r="U221"/>
  <c r="U165"/>
  <c r="AD165"/>
  <c r="AC160"/>
  <c r="T160"/>
  <c r="AC152"/>
  <c r="T152"/>
  <c r="U137"/>
  <c r="AD137"/>
  <c r="AC94"/>
  <c r="T94"/>
  <c r="U164"/>
  <c r="AD164"/>
  <c r="AC161"/>
  <c r="T161"/>
  <c r="AC153"/>
  <c r="T153"/>
  <c r="AC95"/>
  <c r="T95"/>
  <c r="AC89"/>
  <c r="T89"/>
  <c r="AC85"/>
  <c r="T85"/>
  <c r="AC81"/>
  <c r="T81"/>
  <c r="AD178"/>
  <c r="U178"/>
  <c r="AD174"/>
  <c r="U174"/>
  <c r="AD170"/>
  <c r="U170"/>
  <c r="AE140"/>
  <c r="V140"/>
  <c r="AD203"/>
  <c r="U203"/>
  <c r="AD187"/>
  <c r="U187"/>
  <c r="AD258"/>
  <c r="U258"/>
  <c r="AD254"/>
  <c r="U254"/>
  <c r="AD250"/>
  <c r="U250"/>
  <c r="U184"/>
  <c r="AD184"/>
  <c r="AD183"/>
  <c r="U183"/>
  <c r="AD205"/>
  <c r="U205"/>
  <c r="AD189"/>
  <c r="U189"/>
  <c r="T144"/>
  <c r="AC144"/>
  <c r="U115"/>
  <c r="AD115"/>
  <c r="U122"/>
  <c r="AD122"/>
  <c r="T146"/>
  <c r="AC146"/>
  <c r="AD179"/>
  <c r="U179"/>
  <c r="AD175"/>
  <c r="U175"/>
  <c r="AD171"/>
  <c r="U171"/>
  <c r="AD259"/>
  <c r="U259"/>
  <c r="AD255"/>
  <c r="U255"/>
  <c r="AD251"/>
  <c r="U251"/>
  <c r="AD209"/>
  <c r="U209"/>
  <c r="AD193"/>
  <c r="U193"/>
  <c r="U198"/>
  <c r="AD198"/>
  <c r="U204"/>
  <c r="AD204"/>
  <c r="U119"/>
  <c r="AD119"/>
  <c r="AE123"/>
  <c r="V123"/>
  <c r="U121"/>
  <c r="AD121"/>
  <c r="AD248"/>
  <c r="U248"/>
  <c r="AD219"/>
  <c r="U219"/>
  <c r="AD233"/>
  <c r="U233"/>
  <c r="AD217"/>
  <c r="U217"/>
  <c r="U169"/>
  <c r="AD169"/>
  <c r="AC162"/>
  <c r="T162"/>
  <c r="AC154"/>
  <c r="T154"/>
  <c r="T97"/>
  <c r="AC97"/>
  <c r="AC159"/>
  <c r="T159"/>
  <c r="AC151"/>
  <c r="T151"/>
  <c r="T98"/>
  <c r="AC98"/>
  <c r="AC93"/>
  <c r="T93"/>
  <c r="AC88"/>
  <c r="T88"/>
  <c r="AC84"/>
  <c r="T84"/>
  <c r="AC80"/>
  <c r="T80"/>
  <c r="AD236"/>
  <c r="U236"/>
  <c r="AD220"/>
  <c r="U220"/>
  <c r="AD239"/>
  <c r="U239"/>
  <c r="AD245"/>
  <c r="U245"/>
  <c r="AD229"/>
  <c r="U229"/>
  <c r="AC156"/>
  <c r="T156"/>
  <c r="AC148"/>
  <c r="T148"/>
  <c r="T99"/>
  <c r="AC99"/>
  <c r="T101"/>
  <c r="AC101"/>
  <c r="AC157"/>
  <c r="T157"/>
  <c r="AC149"/>
  <c r="T149"/>
  <c r="T102"/>
  <c r="AC102"/>
  <c r="T100"/>
  <c r="AC100"/>
  <c r="AC91"/>
  <c r="T91"/>
  <c r="AC87"/>
  <c r="T87"/>
  <c r="AC83"/>
  <c r="T83"/>
  <c r="AD180"/>
  <c r="U180"/>
  <c r="AD176"/>
  <c r="U176"/>
  <c r="AD172"/>
  <c r="U172"/>
  <c r="AD211"/>
  <c r="U211"/>
  <c r="AD195"/>
  <c r="U195"/>
  <c r="AD260"/>
  <c r="U260"/>
  <c r="AD256"/>
  <c r="U256"/>
  <c r="AD252"/>
  <c r="U252"/>
  <c r="U208"/>
  <c r="AD208"/>
  <c r="U192"/>
  <c r="AD192"/>
  <c r="AD213"/>
  <c r="U213"/>
  <c r="AD197"/>
  <c r="U197"/>
  <c r="AE127"/>
  <c r="V127"/>
  <c r="U114"/>
  <c r="AD114"/>
  <c r="AE139"/>
  <c r="V139"/>
  <c r="AE124"/>
  <c r="V124"/>
  <c r="AD181"/>
  <c r="U181"/>
  <c r="AD177"/>
  <c r="U177"/>
  <c r="AD173"/>
  <c r="U173"/>
  <c r="AE143"/>
  <c r="V143"/>
  <c r="AD257"/>
  <c r="U257"/>
  <c r="AD253"/>
  <c r="U253"/>
  <c r="AD249"/>
  <c r="U249"/>
  <c r="AD201"/>
  <c r="U201"/>
  <c r="AD185"/>
  <c r="U185"/>
  <c r="U212"/>
  <c r="AD212"/>
  <c r="AE134"/>
  <c r="V134"/>
  <c r="AE130"/>
  <c r="V130"/>
  <c r="U111"/>
  <c r="AD111"/>
  <c r="AE128"/>
  <c r="V128"/>
  <c r="U113"/>
  <c r="AD113"/>
  <c r="AD227"/>
  <c r="U227"/>
  <c r="AD246"/>
  <c r="U246"/>
  <c r="AD241"/>
  <c r="U241"/>
  <c r="AD225"/>
  <c r="U225"/>
  <c r="AC158"/>
  <c r="T158"/>
  <c r="AC150"/>
  <c r="T150"/>
  <c r="T103"/>
  <c r="AC103"/>
  <c r="AC92"/>
  <c r="T92"/>
  <c r="AL219" i="8"/>
  <c r="AC219"/>
  <c r="AL227"/>
  <c r="AC227"/>
  <c r="AC125"/>
  <c r="AL125"/>
  <c r="AM122"/>
  <c r="AD122"/>
  <c r="AK85"/>
  <c r="AB85"/>
  <c r="AL224"/>
  <c r="AC224"/>
  <c r="AL216"/>
  <c r="AC216"/>
  <c r="AC163"/>
  <c r="AL163"/>
  <c r="AC126"/>
  <c r="AL126"/>
  <c r="AK86"/>
  <c r="AB86"/>
  <c r="AL225"/>
  <c r="AC225"/>
  <c r="AL217"/>
  <c r="AC217"/>
  <c r="AC141"/>
  <c r="AL141"/>
  <c r="AM120"/>
  <c r="AD120"/>
  <c r="AK87"/>
  <c r="AB87"/>
  <c r="AL222"/>
  <c r="AC222"/>
  <c r="AM121"/>
  <c r="AD121"/>
  <c r="AC128"/>
  <c r="AL128"/>
  <c r="AK92"/>
  <c r="AB92"/>
  <c r="AK84"/>
  <c r="AB84"/>
  <c r="AC243"/>
  <c r="AL243"/>
  <c r="AC209"/>
  <c r="AL209"/>
  <c r="AC194"/>
  <c r="AL194"/>
  <c r="AC186"/>
  <c r="AL186"/>
  <c r="AC178"/>
  <c r="AL178"/>
  <c r="AL207"/>
  <c r="AC207"/>
  <c r="AC189"/>
  <c r="AL189"/>
  <c r="AC175"/>
  <c r="AL175"/>
  <c r="AC242"/>
  <c r="AL242"/>
  <c r="AC234"/>
  <c r="AL234"/>
  <c r="AC233"/>
  <c r="AL233"/>
  <c r="AC212"/>
  <c r="AL212"/>
  <c r="AC231"/>
  <c r="AL231"/>
  <c r="AC213"/>
  <c r="AL213"/>
  <c r="AC200"/>
  <c r="AL200"/>
  <c r="AC193"/>
  <c r="AL193"/>
  <c r="AL165"/>
  <c r="AC165"/>
  <c r="AC179"/>
  <c r="AL179"/>
  <c r="AM130"/>
  <c r="AD130"/>
  <c r="AM132"/>
  <c r="AD132"/>
  <c r="AC109"/>
  <c r="AL109"/>
  <c r="AC237"/>
  <c r="AL237"/>
  <c r="AL196"/>
  <c r="AC196"/>
  <c r="AL188"/>
  <c r="AC188"/>
  <c r="AL180"/>
  <c r="AC180"/>
  <c r="AL172"/>
  <c r="AC172"/>
  <c r="AL211"/>
  <c r="AC211"/>
  <c r="AL204"/>
  <c r="AC204"/>
  <c r="AC197"/>
  <c r="AL197"/>
  <c r="AC183"/>
  <c r="AL183"/>
  <c r="AC113"/>
  <c r="AL113"/>
  <c r="AC210"/>
  <c r="AL210"/>
  <c r="AC170"/>
  <c r="AL170"/>
  <c r="AC169"/>
  <c r="AL169"/>
  <c r="AM136"/>
  <c r="AD136"/>
  <c r="AC116"/>
  <c r="AL116"/>
  <c r="AC101"/>
  <c r="AL101"/>
  <c r="AL99"/>
  <c r="AC99"/>
  <c r="AL223"/>
  <c r="AC223"/>
  <c r="AL215"/>
  <c r="AC215"/>
  <c r="AC139"/>
  <c r="AL139"/>
  <c r="AC129"/>
  <c r="AL129"/>
  <c r="AM118"/>
  <c r="AD118"/>
  <c r="AC93"/>
  <c r="AL93"/>
  <c r="AK89"/>
  <c r="AB89"/>
  <c r="AK81"/>
  <c r="AB81"/>
  <c r="AL220"/>
  <c r="AC220"/>
  <c r="AC162"/>
  <c r="AL162"/>
  <c r="AK90"/>
  <c r="AB90"/>
  <c r="AK82"/>
  <c r="AB82"/>
  <c r="AL221"/>
  <c r="AC221"/>
  <c r="AK138"/>
  <c r="AB138"/>
  <c r="AC127"/>
  <c r="AL127"/>
  <c r="AC94"/>
  <c r="AL94"/>
  <c r="AK91"/>
  <c r="AB91"/>
  <c r="AK83"/>
  <c r="AB83"/>
  <c r="AL218"/>
  <c r="AC218"/>
  <c r="AC140"/>
  <c r="AL140"/>
  <c r="AC124"/>
  <c r="AL124"/>
  <c r="AK88"/>
  <c r="AB88"/>
  <c r="AC229"/>
  <c r="AL229"/>
  <c r="AC174"/>
  <c r="AL174"/>
  <c r="AL205"/>
  <c r="AC205"/>
  <c r="AC173"/>
  <c r="AL173"/>
  <c r="AC191"/>
  <c r="AL191"/>
  <c r="AC105"/>
  <c r="AL105"/>
  <c r="AL103"/>
  <c r="AC103"/>
  <c r="AC208"/>
  <c r="AL208"/>
  <c r="AC201"/>
  <c r="AL201"/>
  <c r="AC177"/>
  <c r="AL177"/>
  <c r="AC195"/>
  <c r="AL195"/>
  <c r="AC114"/>
  <c r="AL114"/>
  <c r="AC98"/>
  <c r="AL98"/>
  <c r="AL107"/>
  <c r="AC107"/>
  <c r="AL192"/>
  <c r="AC192"/>
  <c r="AL184"/>
  <c r="AC184"/>
  <c r="AL176"/>
  <c r="AC176"/>
  <c r="AL206"/>
  <c r="AC206"/>
  <c r="AC181"/>
  <c r="AL181"/>
  <c r="AC199"/>
  <c r="AL199"/>
  <c r="AC97"/>
  <c r="AL97"/>
  <c r="AL111"/>
  <c r="AC111"/>
  <c r="AC241"/>
  <c r="AL241"/>
  <c r="AC214"/>
  <c r="AL214"/>
  <c r="AC239"/>
  <c r="AL239"/>
  <c r="AC185"/>
  <c r="AL185"/>
  <c r="AL164"/>
  <c r="AC164"/>
  <c r="AC187"/>
  <c r="AL187"/>
  <c r="AC96"/>
  <c r="AL96"/>
  <c r="AL115"/>
  <c r="AC115"/>
  <c r="U213" i="11"/>
  <c r="AD213"/>
  <c r="AD175"/>
  <c r="U175"/>
  <c r="AD167"/>
  <c r="U167"/>
  <c r="AD177"/>
  <c r="U177"/>
  <c r="AD169"/>
  <c r="U169"/>
  <c r="AD123"/>
  <c r="U123"/>
  <c r="AD115"/>
  <c r="U115"/>
  <c r="U108"/>
  <c r="AD108"/>
  <c r="AD211"/>
  <c r="U211"/>
  <c r="AD204"/>
  <c r="U204"/>
  <c r="U145"/>
  <c r="AD145"/>
  <c r="U149"/>
  <c r="AD149"/>
  <c r="V139"/>
  <c r="AE139"/>
  <c r="U118"/>
  <c r="AD118"/>
  <c r="AF174"/>
  <c r="W174"/>
  <c r="AF166"/>
  <c r="W166"/>
  <c r="U120"/>
  <c r="AD120"/>
  <c r="AC257"/>
  <c r="T257"/>
  <c r="AC253"/>
  <c r="T253"/>
  <c r="AC249"/>
  <c r="T249"/>
  <c r="AC245"/>
  <c r="T245"/>
  <c r="AC241"/>
  <c r="T241"/>
  <c r="AC237"/>
  <c r="T237"/>
  <c r="AC233"/>
  <c r="T233"/>
  <c r="AC229"/>
  <c r="T229"/>
  <c r="AC225"/>
  <c r="T225"/>
  <c r="AC221"/>
  <c r="T221"/>
  <c r="AC217"/>
  <c r="T217"/>
  <c r="T159"/>
  <c r="AC159"/>
  <c r="U144"/>
  <c r="AD144"/>
  <c r="AC96"/>
  <c r="T96"/>
  <c r="T160"/>
  <c r="AC160"/>
  <c r="T193"/>
  <c r="AC193"/>
  <c r="T189"/>
  <c r="AC189"/>
  <c r="T185"/>
  <c r="AC185"/>
  <c r="T181"/>
  <c r="AC181"/>
  <c r="AC156"/>
  <c r="T156"/>
  <c r="AC89"/>
  <c r="T89"/>
  <c r="AC85"/>
  <c r="T85"/>
  <c r="AC81"/>
  <c r="T81"/>
  <c r="AC260"/>
  <c r="T260"/>
  <c r="AC256"/>
  <c r="T256"/>
  <c r="AC252"/>
  <c r="T252"/>
  <c r="AC248"/>
  <c r="T248"/>
  <c r="AC244"/>
  <c r="T244"/>
  <c r="AC240"/>
  <c r="T240"/>
  <c r="AC236"/>
  <c r="T236"/>
  <c r="AC232"/>
  <c r="T232"/>
  <c r="AC228"/>
  <c r="T228"/>
  <c r="AC224"/>
  <c r="T224"/>
  <c r="AC220"/>
  <c r="T220"/>
  <c r="AC216"/>
  <c r="T216"/>
  <c r="T157"/>
  <c r="AC157"/>
  <c r="AC94"/>
  <c r="T94"/>
  <c r="T197"/>
  <c r="AC197"/>
  <c r="T192"/>
  <c r="AC192"/>
  <c r="T188"/>
  <c r="AC188"/>
  <c r="T184"/>
  <c r="AC184"/>
  <c r="AC155"/>
  <c r="T155"/>
  <c r="AC91"/>
  <c r="T91"/>
  <c r="AC86"/>
  <c r="T86"/>
  <c r="AC82"/>
  <c r="T82"/>
  <c r="AD205"/>
  <c r="U205"/>
  <c r="AD208"/>
  <c r="U208"/>
  <c r="AD148"/>
  <c r="U148"/>
  <c r="AD179"/>
  <c r="U179"/>
  <c r="AD171"/>
  <c r="U171"/>
  <c r="AD163"/>
  <c r="U163"/>
  <c r="AD173"/>
  <c r="U173"/>
  <c r="AD165"/>
  <c r="U165"/>
  <c r="AD119"/>
  <c r="U119"/>
  <c r="U116"/>
  <c r="AD116"/>
  <c r="AD201"/>
  <c r="U201"/>
  <c r="AD209"/>
  <c r="U209"/>
  <c r="U147"/>
  <c r="AD147"/>
  <c r="U110"/>
  <c r="AD110"/>
  <c r="U112"/>
  <c r="AD112"/>
  <c r="AF105"/>
  <c r="W105"/>
  <c r="AF101"/>
  <c r="W101"/>
  <c r="AC259"/>
  <c r="T259"/>
  <c r="AC255"/>
  <c r="T255"/>
  <c r="AC251"/>
  <c r="T251"/>
  <c r="AC247"/>
  <c r="T247"/>
  <c r="AC243"/>
  <c r="T243"/>
  <c r="AC239"/>
  <c r="T239"/>
  <c r="AC235"/>
  <c r="T235"/>
  <c r="AC231"/>
  <c r="T231"/>
  <c r="AC227"/>
  <c r="T227"/>
  <c r="AC223"/>
  <c r="T223"/>
  <c r="AC219"/>
  <c r="T219"/>
  <c r="AC215"/>
  <c r="T215"/>
  <c r="T196"/>
  <c r="AC196"/>
  <c r="T98"/>
  <c r="AC98"/>
  <c r="AC92"/>
  <c r="T92"/>
  <c r="T195"/>
  <c r="AC195"/>
  <c r="T191"/>
  <c r="AC191"/>
  <c r="T187"/>
  <c r="AC187"/>
  <c r="T183"/>
  <c r="AC183"/>
  <c r="AC154"/>
  <c r="T154"/>
  <c r="AC93"/>
  <c r="T93"/>
  <c r="AC87"/>
  <c r="T87"/>
  <c r="AC83"/>
  <c r="T83"/>
  <c r="AC258"/>
  <c r="T258"/>
  <c r="AC254"/>
  <c r="T254"/>
  <c r="AC250"/>
  <c r="T250"/>
  <c r="AC246"/>
  <c r="T246"/>
  <c r="AC242"/>
  <c r="T242"/>
  <c r="AC238"/>
  <c r="T238"/>
  <c r="AC234"/>
  <c r="T234"/>
  <c r="AC230"/>
  <c r="T230"/>
  <c r="AC226"/>
  <c r="T226"/>
  <c r="AC222"/>
  <c r="T222"/>
  <c r="AC218"/>
  <c r="T218"/>
  <c r="T198"/>
  <c r="AC198"/>
  <c r="T161"/>
  <c r="AC161"/>
  <c r="U140"/>
  <c r="AD140"/>
  <c r="AC90"/>
  <c r="T90"/>
  <c r="T158"/>
  <c r="AC158"/>
  <c r="T194"/>
  <c r="AC194"/>
  <c r="T190"/>
  <c r="AC190"/>
  <c r="T186"/>
  <c r="AC186"/>
  <c r="T182"/>
  <c r="AC182"/>
  <c r="AC153"/>
  <c r="T153"/>
  <c r="T97"/>
  <c r="AC97"/>
  <c r="AC95"/>
  <c r="T95"/>
  <c r="AC88"/>
  <c r="T88"/>
  <c r="AC84"/>
  <c r="T84"/>
  <c r="AD210"/>
  <c r="U210"/>
  <c r="AD200"/>
  <c r="U200"/>
  <c r="AD146"/>
  <c r="U146"/>
  <c r="U122"/>
  <c r="AD122"/>
  <c r="AC165" i="7"/>
  <c r="T165"/>
  <c r="T158"/>
  <c r="AC158"/>
  <c r="AD181"/>
  <c r="U181"/>
  <c r="T155"/>
  <c r="AC155"/>
  <c r="AC163"/>
  <c r="T163"/>
  <c r="T156"/>
  <c r="AC156"/>
  <c r="AC164"/>
  <c r="T164"/>
  <c r="T161"/>
  <c r="AC161"/>
  <c r="AD152"/>
  <c r="U152"/>
  <c r="AC170"/>
  <c r="T170"/>
  <c r="T154"/>
  <c r="AC154"/>
  <c r="AC167"/>
  <c r="T167"/>
  <c r="T159"/>
  <c r="AC159"/>
  <c r="AC168"/>
  <c r="T168"/>
  <c r="T160"/>
  <c r="AC160"/>
  <c r="AC169"/>
  <c r="T169"/>
  <c r="T157"/>
  <c r="AC157"/>
  <c r="T228"/>
  <c r="AC228"/>
  <c r="T224"/>
  <c r="AC224"/>
  <c r="T220"/>
  <c r="AC220"/>
  <c r="T216"/>
  <c r="AC216"/>
  <c r="T178"/>
  <c r="AC178"/>
  <c r="T215"/>
  <c r="AC215"/>
  <c r="AC211"/>
  <c r="T211"/>
  <c r="AC207"/>
  <c r="T207"/>
  <c r="AC203"/>
  <c r="T203"/>
  <c r="AC199"/>
  <c r="T199"/>
  <c r="AC195"/>
  <c r="T195"/>
  <c r="AC191"/>
  <c r="T191"/>
  <c r="AC187"/>
  <c r="T187"/>
  <c r="T183"/>
  <c r="AC183"/>
  <c r="AD120"/>
  <c r="U120"/>
  <c r="AD112"/>
  <c r="U112"/>
  <c r="AD142"/>
  <c r="U142"/>
  <c r="AD106"/>
  <c r="U106"/>
  <c r="AD102"/>
  <c r="U102"/>
  <c r="AD98"/>
  <c r="U98"/>
  <c r="W259"/>
  <c r="AF259"/>
  <c r="U245"/>
  <c r="AD245"/>
  <c r="T149"/>
  <c r="AC149"/>
  <c r="T138"/>
  <c r="AC138"/>
  <c r="T134"/>
  <c r="AC134"/>
  <c r="T126"/>
  <c r="AC126"/>
  <c r="AC93"/>
  <c r="T93"/>
  <c r="AC86"/>
  <c r="T86"/>
  <c r="AC82"/>
  <c r="T82"/>
  <c r="U254"/>
  <c r="AD254"/>
  <c r="U255"/>
  <c r="AD255"/>
  <c r="T143"/>
  <c r="AC143"/>
  <c r="T136"/>
  <c r="AC136"/>
  <c r="T131"/>
  <c r="AC131"/>
  <c r="AC90"/>
  <c r="T90"/>
  <c r="U252"/>
  <c r="AD252"/>
  <c r="T147"/>
  <c r="AC147"/>
  <c r="T95"/>
  <c r="AC95"/>
  <c r="T128"/>
  <c r="AC128"/>
  <c r="AC91"/>
  <c r="T91"/>
  <c r="AC85"/>
  <c r="T85"/>
  <c r="U251"/>
  <c r="AD251"/>
  <c r="W173"/>
  <c r="AF173"/>
  <c r="T151"/>
  <c r="AC151"/>
  <c r="T129"/>
  <c r="AC129"/>
  <c r="U81"/>
  <c r="AD81"/>
  <c r="AC88"/>
  <c r="T88"/>
  <c r="T174"/>
  <c r="AC174"/>
  <c r="T153"/>
  <c r="AC153"/>
  <c r="T257"/>
  <c r="AC257"/>
  <c r="T229"/>
  <c r="AC229"/>
  <c r="T225"/>
  <c r="AC225"/>
  <c r="T221"/>
  <c r="AC221"/>
  <c r="T217"/>
  <c r="AC217"/>
  <c r="AC212"/>
  <c r="T212"/>
  <c r="AC208"/>
  <c r="T208"/>
  <c r="AC204"/>
  <c r="T204"/>
  <c r="AC200"/>
  <c r="T200"/>
  <c r="AC196"/>
  <c r="T196"/>
  <c r="AC192"/>
  <c r="T192"/>
  <c r="AC188"/>
  <c r="T188"/>
  <c r="AC184"/>
  <c r="T184"/>
  <c r="AD122"/>
  <c r="U122"/>
  <c r="AD114"/>
  <c r="U114"/>
  <c r="AD146"/>
  <c r="U146"/>
  <c r="U115"/>
  <c r="AD115"/>
  <c r="AD105"/>
  <c r="U105"/>
  <c r="AD101"/>
  <c r="U101"/>
  <c r="AD140"/>
  <c r="U140"/>
  <c r="U109"/>
  <c r="AD109"/>
  <c r="T226"/>
  <c r="AC226"/>
  <c r="T222"/>
  <c r="AC222"/>
  <c r="T218"/>
  <c r="AC218"/>
  <c r="AC213"/>
  <c r="T213"/>
  <c r="AC209"/>
  <c r="T209"/>
  <c r="AC205"/>
  <c r="T205"/>
  <c r="AC201"/>
  <c r="T201"/>
  <c r="AC197"/>
  <c r="T197"/>
  <c r="AC193"/>
  <c r="T193"/>
  <c r="AC189"/>
  <c r="T189"/>
  <c r="AC185"/>
  <c r="T185"/>
  <c r="AD116"/>
  <c r="U116"/>
  <c r="AD150"/>
  <c r="U150"/>
  <c r="AD108"/>
  <c r="U108"/>
  <c r="AD104"/>
  <c r="U104"/>
  <c r="AD100"/>
  <c r="U100"/>
  <c r="U256"/>
  <c r="AD256"/>
  <c r="U246"/>
  <c r="AD246"/>
  <c r="T130"/>
  <c r="AC130"/>
  <c r="T97"/>
  <c r="AC97"/>
  <c r="AC89"/>
  <c r="T89"/>
  <c r="AC84"/>
  <c r="T84"/>
  <c r="T139"/>
  <c r="AC139"/>
  <c r="T135"/>
  <c r="AC135"/>
  <c r="T127"/>
  <c r="AC127"/>
  <c r="AC94"/>
  <c r="T94"/>
  <c r="U248"/>
  <c r="AD248"/>
  <c r="T141"/>
  <c r="AC141"/>
  <c r="T96"/>
  <c r="AC96"/>
  <c r="T132"/>
  <c r="AC132"/>
  <c r="T124"/>
  <c r="AC124"/>
  <c r="AC87"/>
  <c r="T87"/>
  <c r="AC83"/>
  <c r="T83"/>
  <c r="U250"/>
  <c r="AD250"/>
  <c r="T137"/>
  <c r="AC137"/>
  <c r="T145"/>
  <c r="AC145"/>
  <c r="T133"/>
  <c r="AC133"/>
  <c r="T125"/>
  <c r="AC125"/>
  <c r="AC92"/>
  <c r="T92"/>
  <c r="X172"/>
  <c r="AG172"/>
  <c r="T171"/>
  <c r="AC171"/>
  <c r="T227"/>
  <c r="AC227"/>
  <c r="T223"/>
  <c r="AC223"/>
  <c r="T219"/>
  <c r="AC219"/>
  <c r="AC214"/>
  <c r="T214"/>
  <c r="AC210"/>
  <c r="T210"/>
  <c r="AC206"/>
  <c r="T206"/>
  <c r="AC202"/>
  <c r="T202"/>
  <c r="AC198"/>
  <c r="T198"/>
  <c r="AC194"/>
  <c r="T194"/>
  <c r="AC190"/>
  <c r="T190"/>
  <c r="AC186"/>
  <c r="T186"/>
  <c r="T175"/>
  <c r="AC175"/>
  <c r="AD118"/>
  <c r="U118"/>
  <c r="AD110"/>
  <c r="U110"/>
  <c r="U123"/>
  <c r="AD123"/>
  <c r="AD107"/>
  <c r="U107"/>
  <c r="AD103"/>
  <c r="U103"/>
  <c r="AD99"/>
  <c r="U99"/>
  <c r="AC260"/>
  <c r="T260"/>
  <c r="T182"/>
  <c r="AC182"/>
  <c r="T179"/>
  <c r="AC179"/>
  <c r="AD148"/>
  <c r="U148"/>
  <c r="U117"/>
  <c r="AD117"/>
  <c r="AF217" i="32"/>
  <c r="W217"/>
  <c r="AF209"/>
  <c r="W209"/>
  <c r="AF201"/>
  <c r="W201"/>
  <c r="AF193"/>
  <c r="W193"/>
  <c r="AF186"/>
  <c r="W186"/>
  <c r="AF178"/>
  <c r="W178"/>
  <c r="W120"/>
  <c r="AF120"/>
  <c r="W200"/>
  <c r="AF200"/>
  <c r="AF250"/>
  <c r="W250"/>
  <c r="W224"/>
  <c r="AF224"/>
  <c r="AF95"/>
  <c r="W95"/>
  <c r="AF254"/>
  <c r="W254"/>
  <c r="X207"/>
  <c r="AG207"/>
  <c r="AF165"/>
  <c r="W165"/>
  <c r="AF122"/>
  <c r="W122"/>
  <c r="AG141"/>
  <c r="X141"/>
  <c r="AG121"/>
  <c r="X121"/>
  <c r="AG93"/>
  <c r="X93"/>
  <c r="AE92"/>
  <c r="V92"/>
  <c r="W208"/>
  <c r="AF208"/>
  <c r="AF242"/>
  <c r="W242"/>
  <c r="AG171"/>
  <c r="X171"/>
  <c r="AG155"/>
  <c r="X155"/>
  <c r="AG175"/>
  <c r="X175"/>
  <c r="AG159"/>
  <c r="X159"/>
  <c r="AF142"/>
  <c r="W142"/>
  <c r="AF169"/>
  <c r="W169"/>
  <c r="AF153"/>
  <c r="W153"/>
  <c r="AE96"/>
  <c r="V96"/>
  <c r="AF257"/>
  <c r="W257"/>
  <c r="AE255"/>
  <c r="V255"/>
  <c r="AF173"/>
  <c r="W173"/>
  <c r="AF157"/>
  <c r="W157"/>
  <c r="AG137"/>
  <c r="X137"/>
  <c r="AF126"/>
  <c r="W126"/>
  <c r="AG105"/>
  <c r="X105"/>
  <c r="V108"/>
  <c r="AE108"/>
  <c r="AE100"/>
  <c r="V100"/>
  <c r="AE84"/>
  <c r="V84"/>
  <c r="AF144"/>
  <c r="W144"/>
  <c r="AH226"/>
  <c r="Y226"/>
  <c r="AE222"/>
  <c r="V222"/>
  <c r="AE214"/>
  <c r="V214"/>
  <c r="AE206"/>
  <c r="V206"/>
  <c r="AE198"/>
  <c r="V198"/>
  <c r="AE190"/>
  <c r="V190"/>
  <c r="W116"/>
  <c r="AF116"/>
  <c r="AF110"/>
  <c r="W110"/>
  <c r="AG229"/>
  <c r="X229"/>
  <c r="AG185"/>
  <c r="X185"/>
  <c r="AF146"/>
  <c r="W146"/>
  <c r="V151"/>
  <c r="AE151"/>
  <c r="AG225"/>
  <c r="X225"/>
  <c r="AH228"/>
  <c r="Y228"/>
  <c r="AF189"/>
  <c r="W189"/>
  <c r="W150"/>
  <c r="AF150"/>
  <c r="X119"/>
  <c r="AG119"/>
  <c r="W216"/>
  <c r="AF216"/>
  <c r="AE259"/>
  <c r="V259"/>
  <c r="AE243"/>
  <c r="V243"/>
  <c r="AF168"/>
  <c r="W168"/>
  <c r="AF152"/>
  <c r="W152"/>
  <c r="AF172"/>
  <c r="W172"/>
  <c r="AF156"/>
  <c r="W156"/>
  <c r="AE170"/>
  <c r="V170"/>
  <c r="AE154"/>
  <c r="V154"/>
  <c r="V128"/>
  <c r="AE128"/>
  <c r="AF94"/>
  <c r="W94"/>
  <c r="AE104"/>
  <c r="V104"/>
  <c r="AE88"/>
  <c r="V88"/>
  <c r="AF249"/>
  <c r="W249"/>
  <c r="AF245"/>
  <c r="W245"/>
  <c r="AE247"/>
  <c r="V247"/>
  <c r="X191"/>
  <c r="AG191"/>
  <c r="X195"/>
  <c r="AG195"/>
  <c r="AE174"/>
  <c r="V174"/>
  <c r="AE158"/>
  <c r="V158"/>
  <c r="AF134"/>
  <c r="W134"/>
  <c r="W123"/>
  <c r="AF123"/>
  <c r="AF82"/>
  <c r="W82"/>
  <c r="AF99"/>
  <c r="W99"/>
  <c r="AG240"/>
  <c r="X240"/>
  <c r="W192"/>
  <c r="AF192"/>
  <c r="AE251"/>
  <c r="V251"/>
  <c r="AG167"/>
  <c r="X167"/>
  <c r="AE162"/>
  <c r="V162"/>
  <c r="W127"/>
  <c r="AF127"/>
  <c r="AF103"/>
  <c r="W103"/>
  <c r="AF87"/>
  <c r="W87"/>
  <c r="AF241"/>
  <c r="W241"/>
  <c r="AG260"/>
  <c r="X260"/>
  <c r="AF246"/>
  <c r="W246"/>
  <c r="X199"/>
  <c r="AG199"/>
  <c r="X219"/>
  <c r="AG219"/>
  <c r="W188"/>
  <c r="AF188"/>
  <c r="W177"/>
  <c r="AF177"/>
  <c r="AE166"/>
  <c r="V166"/>
  <c r="AF138"/>
  <c r="W138"/>
  <c r="V124"/>
  <c r="AE124"/>
  <c r="X83"/>
  <c r="AG83"/>
  <c r="AF91"/>
  <c r="W91"/>
  <c r="X235"/>
  <c r="AG235"/>
  <c r="AF148"/>
  <c r="W148"/>
  <c r="AE218"/>
  <c r="V218"/>
  <c r="AE210"/>
  <c r="V210"/>
  <c r="AE202"/>
  <c r="V202"/>
  <c r="AE194"/>
  <c r="V194"/>
  <c r="AF112"/>
  <c r="W112"/>
  <c r="AF182"/>
  <c r="W182"/>
  <c r="AF81"/>
  <c r="W81"/>
  <c r="AF246" i="31"/>
  <c r="W246"/>
  <c r="V260"/>
  <c r="AE260"/>
  <c r="U245"/>
  <c r="AD245"/>
  <c r="W150"/>
  <c r="AF150"/>
  <c r="AE130"/>
  <c r="V130"/>
  <c r="AD178"/>
  <c r="U178"/>
  <c r="AD170"/>
  <c r="U170"/>
  <c r="AD162"/>
  <c r="U162"/>
  <c r="U148"/>
  <c r="AD148"/>
  <c r="AE142"/>
  <c r="V142"/>
  <c r="W118"/>
  <c r="AF118"/>
  <c r="AE94"/>
  <c r="V94"/>
  <c r="AE107"/>
  <c r="V107"/>
  <c r="AE91"/>
  <c r="V91"/>
  <c r="U89"/>
  <c r="AD89"/>
  <c r="V256"/>
  <c r="AE256"/>
  <c r="V184"/>
  <c r="AE184"/>
  <c r="AE181"/>
  <c r="V181"/>
  <c r="AE165"/>
  <c r="V165"/>
  <c r="U108"/>
  <c r="AD108"/>
  <c r="AD92"/>
  <c r="U92"/>
  <c r="AF254"/>
  <c r="W254"/>
  <c r="U141"/>
  <c r="AD141"/>
  <c r="U133"/>
  <c r="AD133"/>
  <c r="U125"/>
  <c r="AD125"/>
  <c r="AE98"/>
  <c r="V98"/>
  <c r="AE99"/>
  <c r="V99"/>
  <c r="U97"/>
  <c r="AD97"/>
  <c r="AD186"/>
  <c r="U186"/>
  <c r="AD109"/>
  <c r="U109"/>
  <c r="W233"/>
  <c r="AF233"/>
  <c r="AD220"/>
  <c r="U220"/>
  <c r="AE215"/>
  <c r="V215"/>
  <c r="AD204"/>
  <c r="U204"/>
  <c r="AE199"/>
  <c r="V199"/>
  <c r="AE183"/>
  <c r="V183"/>
  <c r="AD153"/>
  <c r="U153"/>
  <c r="U113"/>
  <c r="AD113"/>
  <c r="AE189"/>
  <c r="V189"/>
  <c r="AD190"/>
  <c r="U190"/>
  <c r="V160"/>
  <c r="AE160"/>
  <c r="V242"/>
  <c r="AE242"/>
  <c r="AE163"/>
  <c r="V163"/>
  <c r="AE219"/>
  <c r="V219"/>
  <c r="AD208"/>
  <c r="U208"/>
  <c r="AE203"/>
  <c r="V203"/>
  <c r="AD192"/>
  <c r="U192"/>
  <c r="U157"/>
  <c r="AD157"/>
  <c r="AE156"/>
  <c r="V156"/>
  <c r="U257"/>
  <c r="AD257"/>
  <c r="AF180"/>
  <c r="W180"/>
  <c r="AF164"/>
  <c r="W164"/>
  <c r="AE169"/>
  <c r="V169"/>
  <c r="AE103"/>
  <c r="V103"/>
  <c r="AE87"/>
  <c r="V87"/>
  <c r="U85"/>
  <c r="AD85"/>
  <c r="V252"/>
  <c r="AE252"/>
  <c r="AD182"/>
  <c r="U182"/>
  <c r="AD174"/>
  <c r="U174"/>
  <c r="AD166"/>
  <c r="U166"/>
  <c r="U152"/>
  <c r="AD152"/>
  <c r="V144"/>
  <c r="AE144"/>
  <c r="AE126"/>
  <c r="V126"/>
  <c r="AE86"/>
  <c r="V86"/>
  <c r="AD104"/>
  <c r="U104"/>
  <c r="AD88"/>
  <c r="U88"/>
  <c r="U105"/>
  <c r="AD105"/>
  <c r="AE243"/>
  <c r="V243"/>
  <c r="U249"/>
  <c r="AD249"/>
  <c r="AF176"/>
  <c r="W176"/>
  <c r="AE173"/>
  <c r="V173"/>
  <c r="U145"/>
  <c r="AD145"/>
  <c r="W143"/>
  <c r="AF143"/>
  <c r="W127"/>
  <c r="AF127"/>
  <c r="AE95"/>
  <c r="V95"/>
  <c r="U93"/>
  <c r="AD93"/>
  <c r="U253"/>
  <c r="AD253"/>
  <c r="V151"/>
  <c r="AE151"/>
  <c r="U137"/>
  <c r="AD137"/>
  <c r="U129"/>
  <c r="AD129"/>
  <c r="U121"/>
  <c r="AD121"/>
  <c r="AD96"/>
  <c r="U96"/>
  <c r="AE185"/>
  <c r="V185"/>
  <c r="AF111"/>
  <c r="W111"/>
  <c r="AD212"/>
  <c r="U212"/>
  <c r="AE207"/>
  <c r="V207"/>
  <c r="AD196"/>
  <c r="U196"/>
  <c r="AE191"/>
  <c r="V191"/>
  <c r="V223"/>
  <c r="AE223"/>
  <c r="U224"/>
  <c r="AD224"/>
  <c r="AF210"/>
  <c r="W210"/>
  <c r="AF194"/>
  <c r="W194"/>
  <c r="AD228"/>
  <c r="U228"/>
  <c r="AD216"/>
  <c r="U216"/>
  <c r="AD200"/>
  <c r="U200"/>
  <c r="AE195"/>
  <c r="V195"/>
  <c r="AD149"/>
  <c r="U149"/>
  <c r="AE251"/>
  <c r="V251"/>
  <c r="V248"/>
  <c r="AE248"/>
  <c r="AF172"/>
  <c r="W172"/>
  <c r="AE177"/>
  <c r="V177"/>
  <c r="AE161"/>
  <c r="V161"/>
  <c r="V136"/>
  <c r="AE136"/>
  <c r="V128"/>
  <c r="AE128"/>
  <c r="AD100"/>
  <c r="U100"/>
  <c r="AD84"/>
  <c r="U84"/>
  <c r="U101"/>
  <c r="AD101"/>
  <c r="AE258" i="30"/>
  <c r="V258"/>
  <c r="AE250"/>
  <c r="V250"/>
  <c r="AE242"/>
  <c r="V242"/>
  <c r="AE234"/>
  <c r="V234"/>
  <c r="AE226"/>
  <c r="V226"/>
  <c r="AE189"/>
  <c r="V189"/>
  <c r="AE102"/>
  <c r="V102"/>
  <c r="AE94"/>
  <c r="V94"/>
  <c r="AE86"/>
  <c r="V86"/>
  <c r="AE201"/>
  <c r="V201"/>
  <c r="V245"/>
  <c r="AE245"/>
  <c r="V229"/>
  <c r="AE229"/>
  <c r="V208"/>
  <c r="AE208"/>
  <c r="V192"/>
  <c r="AE192"/>
  <c r="AE161"/>
  <c r="V161"/>
  <c r="V101"/>
  <c r="AE101"/>
  <c r="V85"/>
  <c r="AE85"/>
  <c r="V249"/>
  <c r="AE249"/>
  <c r="V233"/>
  <c r="AE233"/>
  <c r="AF168"/>
  <c r="W168"/>
  <c r="V204"/>
  <c r="AE204"/>
  <c r="X190"/>
  <c r="AG190"/>
  <c r="W179"/>
  <c r="AF179"/>
  <c r="AF160"/>
  <c r="W160"/>
  <c r="V184"/>
  <c r="AE184"/>
  <c r="AF172"/>
  <c r="W172"/>
  <c r="AE165"/>
  <c r="V165"/>
  <c r="V143"/>
  <c r="AE143"/>
  <c r="W108"/>
  <c r="AF108"/>
  <c r="W92"/>
  <c r="AF92"/>
  <c r="AF247"/>
  <c r="W247"/>
  <c r="AF231"/>
  <c r="W231"/>
  <c r="W256"/>
  <c r="AF256"/>
  <c r="W240"/>
  <c r="AF240"/>
  <c r="W224"/>
  <c r="AF224"/>
  <c r="V196"/>
  <c r="AE196"/>
  <c r="AE169"/>
  <c r="V169"/>
  <c r="V140"/>
  <c r="AE140"/>
  <c r="AE132"/>
  <c r="V132"/>
  <c r="AE124"/>
  <c r="V124"/>
  <c r="V93"/>
  <c r="AE93"/>
  <c r="W260"/>
  <c r="AF260"/>
  <c r="W244"/>
  <c r="AF244"/>
  <c r="W228"/>
  <c r="AF228"/>
  <c r="W199"/>
  <c r="AF199"/>
  <c r="W191"/>
  <c r="AF191"/>
  <c r="V180"/>
  <c r="AE180"/>
  <c r="W183"/>
  <c r="AF183"/>
  <c r="AG159"/>
  <c r="X159"/>
  <c r="X149"/>
  <c r="AG149"/>
  <c r="AE157"/>
  <c r="V157"/>
  <c r="W142"/>
  <c r="AF142"/>
  <c r="X119"/>
  <c r="AG119"/>
  <c r="AF131"/>
  <c r="W131"/>
  <c r="W100"/>
  <c r="AF100"/>
  <c r="W84"/>
  <c r="AF84"/>
  <c r="AE177"/>
  <c r="V177"/>
  <c r="AF129"/>
  <c r="W129"/>
  <c r="W113"/>
  <c r="AF113"/>
  <c r="AE193"/>
  <c r="V193"/>
  <c r="V152"/>
  <c r="AE152"/>
  <c r="AE118"/>
  <c r="V118"/>
  <c r="AE254"/>
  <c r="V254"/>
  <c r="AE246"/>
  <c r="V246"/>
  <c r="AE238"/>
  <c r="V238"/>
  <c r="AE230"/>
  <c r="V230"/>
  <c r="AE106"/>
  <c r="V106"/>
  <c r="AE98"/>
  <c r="V98"/>
  <c r="AE90"/>
  <c r="V90"/>
  <c r="X150"/>
  <c r="AG150"/>
  <c r="AE185"/>
  <c r="V185"/>
  <c r="AE148"/>
  <c r="V148"/>
  <c r="AE114"/>
  <c r="V114"/>
  <c r="AF259"/>
  <c r="W259"/>
  <c r="W248"/>
  <c r="AF248"/>
  <c r="W232"/>
  <c r="AF232"/>
  <c r="W220"/>
  <c r="AF220"/>
  <c r="W139"/>
  <c r="AF139"/>
  <c r="AF156"/>
  <c r="W156"/>
  <c r="W104"/>
  <c r="AF104"/>
  <c r="W88"/>
  <c r="AF88"/>
  <c r="W252"/>
  <c r="AF252"/>
  <c r="W236"/>
  <c r="AF236"/>
  <c r="AG171"/>
  <c r="X171"/>
  <c r="X145"/>
  <c r="AG145"/>
  <c r="AF164"/>
  <c r="W164"/>
  <c r="V200"/>
  <c r="AE200"/>
  <c r="W195"/>
  <c r="AF195"/>
  <c r="AG163"/>
  <c r="X163"/>
  <c r="V147"/>
  <c r="AE147"/>
  <c r="AF111"/>
  <c r="W111"/>
  <c r="V105"/>
  <c r="AE105"/>
  <c r="V89"/>
  <c r="AE89"/>
  <c r="AF223"/>
  <c r="W223"/>
  <c r="W207"/>
  <c r="AF207"/>
  <c r="V253"/>
  <c r="AE253"/>
  <c r="V237"/>
  <c r="AE237"/>
  <c r="V221"/>
  <c r="AE221"/>
  <c r="W203"/>
  <c r="AF203"/>
  <c r="V188"/>
  <c r="AE188"/>
  <c r="AE153"/>
  <c r="V153"/>
  <c r="AE136"/>
  <c r="V136"/>
  <c r="AE128"/>
  <c r="V128"/>
  <c r="W96"/>
  <c r="AF96"/>
  <c r="V257"/>
  <c r="AE257"/>
  <c r="V241"/>
  <c r="AE241"/>
  <c r="V225"/>
  <c r="AE225"/>
  <c r="AF176"/>
  <c r="W176"/>
  <c r="AE173"/>
  <c r="V173"/>
  <c r="W146"/>
  <c r="AF146"/>
  <c r="AF135"/>
  <c r="W135"/>
  <c r="AF127"/>
  <c r="W127"/>
  <c r="AF95"/>
  <c r="W95"/>
  <c r="V97"/>
  <c r="AE97"/>
  <c r="V81"/>
  <c r="AE81"/>
  <c r="AE197"/>
  <c r="V197"/>
  <c r="AF125"/>
  <c r="W125"/>
  <c r="W117"/>
  <c r="AF117"/>
  <c r="W109"/>
  <c r="AF109"/>
  <c r="AE181"/>
  <c r="V181"/>
  <c r="AE144"/>
  <c r="V144"/>
  <c r="AE110"/>
  <c r="V110"/>
  <c r="U122" i="5"/>
  <c r="AD122"/>
  <c r="U126"/>
  <c r="AD126"/>
  <c r="AE158"/>
  <c r="V158"/>
  <c r="AF141"/>
  <c r="W141"/>
  <c r="V260"/>
  <c r="AE260"/>
  <c r="AE86"/>
  <c r="V86"/>
  <c r="AD100"/>
  <c r="U100"/>
  <c r="W199"/>
  <c r="AF199"/>
  <c r="AE99"/>
  <c r="V99"/>
  <c r="AE239"/>
  <c r="V239"/>
  <c r="AE190"/>
  <c r="V190"/>
  <c r="W211"/>
  <c r="AF211"/>
  <c r="U174"/>
  <c r="AD174"/>
  <c r="V132"/>
  <c r="AE132"/>
  <c r="AD96"/>
  <c r="U96"/>
  <c r="U130"/>
  <c r="AD130"/>
  <c r="U118"/>
  <c r="AD118"/>
  <c r="AD117"/>
  <c r="U117"/>
  <c r="AD194"/>
  <c r="U194"/>
  <c r="U134"/>
  <c r="AD134"/>
  <c r="AD240"/>
  <c r="U240"/>
  <c r="AF197"/>
  <c r="W197"/>
  <c r="V173"/>
  <c r="AE173"/>
  <c r="AE98"/>
  <c r="V98"/>
  <c r="AD104"/>
  <c r="U104"/>
  <c r="AD88"/>
  <c r="U88"/>
  <c r="W187"/>
  <c r="AF187"/>
  <c r="W207"/>
  <c r="AF207"/>
  <c r="AD92"/>
  <c r="U92"/>
  <c r="U179"/>
  <c r="AD179"/>
  <c r="V166"/>
  <c r="AE166"/>
  <c r="AD214"/>
  <c r="U214"/>
  <c r="AD163"/>
  <c r="U163"/>
  <c r="AE148"/>
  <c r="V148"/>
  <c r="AE243"/>
  <c r="V243"/>
  <c r="V196"/>
  <c r="AE196"/>
  <c r="AD171"/>
  <c r="U171"/>
  <c r="AE217"/>
  <c r="V217"/>
  <c r="AF233"/>
  <c r="W233"/>
  <c r="AF223"/>
  <c r="W223"/>
  <c r="AD175"/>
  <c r="U175"/>
  <c r="AD218"/>
  <c r="U218"/>
  <c r="AD210"/>
  <c r="U210"/>
  <c r="U113"/>
  <c r="AD113"/>
  <c r="AD155"/>
  <c r="U155"/>
  <c r="AE150"/>
  <c r="V150"/>
  <c r="AF245"/>
  <c r="W245"/>
  <c r="W219"/>
  <c r="AF219"/>
  <c r="AE202"/>
  <c r="V202"/>
  <c r="V84"/>
  <c r="AE84"/>
  <c r="AE91"/>
  <c r="V91"/>
  <c r="W247"/>
  <c r="AF247"/>
  <c r="AF189"/>
  <c r="W189"/>
  <c r="V184"/>
  <c r="AE184"/>
  <c r="AF227"/>
  <c r="W227"/>
  <c r="AE213"/>
  <c r="V213"/>
  <c r="U138"/>
  <c r="AD138"/>
  <c r="AD159"/>
  <c r="U159"/>
  <c r="AE154"/>
  <c r="V154"/>
  <c r="V178"/>
  <c r="AE178"/>
  <c r="V248"/>
  <c r="AE248"/>
  <c r="AE258"/>
  <c r="V258"/>
  <c r="AE182"/>
  <c r="V182"/>
  <c r="AF201"/>
  <c r="W201"/>
  <c r="AE103"/>
  <c r="V103"/>
  <c r="AE87"/>
  <c r="V87"/>
  <c r="U167"/>
  <c r="AD167"/>
  <c r="AE142"/>
  <c r="V142"/>
  <c r="W165"/>
  <c r="AF165"/>
  <c r="AF147"/>
  <c r="W147"/>
  <c r="AE140"/>
  <c r="V140"/>
  <c r="AF249"/>
  <c r="W249"/>
  <c r="AF193"/>
  <c r="W193"/>
  <c r="AD252"/>
  <c r="U252"/>
  <c r="W176"/>
  <c r="AF176"/>
  <c r="AE156"/>
  <c r="V156"/>
  <c r="W139"/>
  <c r="AF139"/>
  <c r="U108"/>
  <c r="AD108"/>
  <c r="AE95"/>
  <c r="V95"/>
  <c r="AE250"/>
  <c r="V250"/>
  <c r="AD244"/>
  <c r="U244"/>
  <c r="AE94"/>
  <c r="V94"/>
  <c r="T201" i="10"/>
  <c r="AC201"/>
  <c r="T197"/>
  <c r="AC197"/>
  <c r="T193"/>
  <c r="AC193"/>
  <c r="U235"/>
  <c r="AD235"/>
  <c r="U227"/>
  <c r="AD227"/>
  <c r="U221"/>
  <c r="AD221"/>
  <c r="T104"/>
  <c r="AC104"/>
  <c r="AC95"/>
  <c r="T95"/>
  <c r="AC87"/>
  <c r="T87"/>
  <c r="AC217"/>
  <c r="T217"/>
  <c r="AC209"/>
  <c r="T209"/>
  <c r="AE156"/>
  <c r="V156"/>
  <c r="U110"/>
  <c r="AD110"/>
  <c r="U115"/>
  <c r="AD115"/>
  <c r="U117"/>
  <c r="AD117"/>
  <c r="T216"/>
  <c r="AC216"/>
  <c r="T208"/>
  <c r="AC208"/>
  <c r="AE149"/>
  <c r="V149"/>
  <c r="U111"/>
  <c r="AD111"/>
  <c r="AC219"/>
  <c r="T219"/>
  <c r="AC211"/>
  <c r="T211"/>
  <c r="AE162"/>
  <c r="V162"/>
  <c r="V140"/>
  <c r="AE140"/>
  <c r="U122"/>
  <c r="AD122"/>
  <c r="T218"/>
  <c r="AC218"/>
  <c r="T210"/>
  <c r="AC210"/>
  <c r="AE139"/>
  <c r="V139"/>
  <c r="U119"/>
  <c r="AD119"/>
  <c r="U114"/>
  <c r="AD114"/>
  <c r="U260"/>
  <c r="AD260"/>
  <c r="U252"/>
  <c r="AD252"/>
  <c r="U244"/>
  <c r="AD244"/>
  <c r="U236"/>
  <c r="AD236"/>
  <c r="U228"/>
  <c r="AD228"/>
  <c r="T186"/>
  <c r="AC186"/>
  <c r="T182"/>
  <c r="AC182"/>
  <c r="T178"/>
  <c r="AC178"/>
  <c r="T174"/>
  <c r="AC174"/>
  <c r="T101"/>
  <c r="AC101"/>
  <c r="T98"/>
  <c r="AC98"/>
  <c r="AC92"/>
  <c r="T92"/>
  <c r="AC84"/>
  <c r="T84"/>
  <c r="T200"/>
  <c r="AC200"/>
  <c r="T196"/>
  <c r="AC196"/>
  <c r="T192"/>
  <c r="AC192"/>
  <c r="U257"/>
  <c r="AD257"/>
  <c r="U249"/>
  <c r="AD249"/>
  <c r="U241"/>
  <c r="AD241"/>
  <c r="U224"/>
  <c r="AD224"/>
  <c r="T100"/>
  <c r="AC100"/>
  <c r="AC93"/>
  <c r="T93"/>
  <c r="AC85"/>
  <c r="T85"/>
  <c r="U226"/>
  <c r="AD226"/>
  <c r="T187"/>
  <c r="AC187"/>
  <c r="T183"/>
  <c r="AC183"/>
  <c r="T179"/>
  <c r="AC179"/>
  <c r="T175"/>
  <c r="AC175"/>
  <c r="T102"/>
  <c r="AC102"/>
  <c r="AC90"/>
  <c r="T90"/>
  <c r="AC82"/>
  <c r="T82"/>
  <c r="T203"/>
  <c r="AC203"/>
  <c r="T199"/>
  <c r="AC199"/>
  <c r="T195"/>
  <c r="AC195"/>
  <c r="T191"/>
  <c r="AC191"/>
  <c r="U231"/>
  <c r="AD231"/>
  <c r="U222"/>
  <c r="AD222"/>
  <c r="T113"/>
  <c r="AC113"/>
  <c r="T99"/>
  <c r="AC99"/>
  <c r="AC91"/>
  <c r="T91"/>
  <c r="AC83"/>
  <c r="T83"/>
  <c r="AC213"/>
  <c r="T213"/>
  <c r="AC205"/>
  <c r="T205"/>
  <c r="AE152"/>
  <c r="V152"/>
  <c r="U106"/>
  <c r="AD106"/>
  <c r="T220"/>
  <c r="AC220"/>
  <c r="T212"/>
  <c r="AC212"/>
  <c r="T204"/>
  <c r="AC204"/>
  <c r="AE141"/>
  <c r="V141"/>
  <c r="AC215"/>
  <c r="T215"/>
  <c r="AC207"/>
  <c r="T207"/>
  <c r="AE166"/>
  <c r="V166"/>
  <c r="U107"/>
  <c r="AD107"/>
  <c r="T214"/>
  <c r="AC214"/>
  <c r="T206"/>
  <c r="AC206"/>
  <c r="AE147"/>
  <c r="V147"/>
  <c r="AE155"/>
  <c r="V155"/>
  <c r="V120"/>
  <c r="AE120"/>
  <c r="U256"/>
  <c r="AD256"/>
  <c r="U248"/>
  <c r="AD248"/>
  <c r="U240"/>
  <c r="AD240"/>
  <c r="U232"/>
  <c r="AD232"/>
  <c r="T121"/>
  <c r="AC121"/>
  <c r="T188"/>
  <c r="AC188"/>
  <c r="T184"/>
  <c r="AC184"/>
  <c r="T180"/>
  <c r="AC180"/>
  <c r="T176"/>
  <c r="AC176"/>
  <c r="T172"/>
  <c r="AC172"/>
  <c r="AC96"/>
  <c r="T96"/>
  <c r="AC88"/>
  <c r="T88"/>
  <c r="T202"/>
  <c r="AC202"/>
  <c r="T198"/>
  <c r="AC198"/>
  <c r="T194"/>
  <c r="AC194"/>
  <c r="T190"/>
  <c r="AC190"/>
  <c r="U253"/>
  <c r="AD253"/>
  <c r="U245"/>
  <c r="AD245"/>
  <c r="U237"/>
  <c r="AD237"/>
  <c r="T97"/>
  <c r="AC97"/>
  <c r="T103"/>
  <c r="AC103"/>
  <c r="AC89"/>
  <c r="T89"/>
  <c r="U230"/>
  <c r="AD230"/>
  <c r="U223"/>
  <c r="AD223"/>
  <c r="T189"/>
  <c r="AC189"/>
  <c r="T185"/>
  <c r="AC185"/>
  <c r="T181"/>
  <c r="AC181"/>
  <c r="T177"/>
  <c r="AC177"/>
  <c r="T173"/>
  <c r="AC173"/>
  <c r="AE134"/>
  <c r="V134"/>
  <c r="AC94"/>
  <c r="T94"/>
  <c r="AC86"/>
  <c r="T86"/>
  <c r="U81"/>
  <c r="AD81"/>
  <c r="AD212" i="29"/>
  <c r="U212"/>
  <c r="AD208"/>
  <c r="U208"/>
  <c r="AD102"/>
  <c r="U102"/>
  <c r="AD98"/>
  <c r="U98"/>
  <c r="AD248"/>
  <c r="U248"/>
  <c r="AD232"/>
  <c r="U232"/>
  <c r="T95"/>
  <c r="AC95"/>
  <c r="T93"/>
  <c r="AC93"/>
  <c r="AC85"/>
  <c r="T85"/>
  <c r="U189"/>
  <c r="AD189"/>
  <c r="AD213"/>
  <c r="U213"/>
  <c r="AD209"/>
  <c r="U209"/>
  <c r="AD205"/>
  <c r="U205"/>
  <c r="AD187"/>
  <c r="U187"/>
  <c r="U190"/>
  <c r="AD190"/>
  <c r="T130"/>
  <c r="AC130"/>
  <c r="AD96"/>
  <c r="U96"/>
  <c r="AD233"/>
  <c r="U233"/>
  <c r="V219"/>
  <c r="AE219"/>
  <c r="AD127"/>
  <c r="U127"/>
  <c r="AD119"/>
  <c r="U119"/>
  <c r="AD128"/>
  <c r="U128"/>
  <c r="AD120"/>
  <c r="U120"/>
  <c r="AC88"/>
  <c r="T88"/>
  <c r="AD235"/>
  <c r="U235"/>
  <c r="AD129"/>
  <c r="U129"/>
  <c r="AD121"/>
  <c r="U121"/>
  <c r="AD122"/>
  <c r="U122"/>
  <c r="AC86"/>
  <c r="T86"/>
  <c r="AD236"/>
  <c r="U236"/>
  <c r="AD258"/>
  <c r="U258"/>
  <c r="AD242"/>
  <c r="U242"/>
  <c r="AC87"/>
  <c r="T87"/>
  <c r="U197"/>
  <c r="AD197"/>
  <c r="AD214"/>
  <c r="U214"/>
  <c r="AD210"/>
  <c r="U210"/>
  <c r="AD104"/>
  <c r="U104"/>
  <c r="AD100"/>
  <c r="U100"/>
  <c r="AD256"/>
  <c r="U256"/>
  <c r="AD240"/>
  <c r="U240"/>
  <c r="AD254"/>
  <c r="U254"/>
  <c r="AD238"/>
  <c r="U238"/>
  <c r="V180"/>
  <c r="AE180"/>
  <c r="AC89"/>
  <c r="T89"/>
  <c r="AC81"/>
  <c r="T81"/>
  <c r="AD211"/>
  <c r="U211"/>
  <c r="AD207"/>
  <c r="U207"/>
  <c r="AD203"/>
  <c r="U203"/>
  <c r="U192"/>
  <c r="AD192"/>
  <c r="AD103"/>
  <c r="U103"/>
  <c r="AD99"/>
  <c r="U99"/>
  <c r="T202"/>
  <c r="AC202"/>
  <c r="U196"/>
  <c r="AD196"/>
  <c r="AD241"/>
  <c r="U241"/>
  <c r="AD123"/>
  <c r="U123"/>
  <c r="AD124"/>
  <c r="U124"/>
  <c r="AC92"/>
  <c r="T92"/>
  <c r="AC84"/>
  <c r="T84"/>
  <c r="AD195"/>
  <c r="U195"/>
  <c r="U193"/>
  <c r="AD193"/>
  <c r="U198"/>
  <c r="AD198"/>
  <c r="AC201"/>
  <c r="T201"/>
  <c r="AE184"/>
  <c r="V184"/>
  <c r="AD245"/>
  <c r="U245"/>
  <c r="AD125"/>
  <c r="U125"/>
  <c r="AD126"/>
  <c r="U126"/>
  <c r="AD118"/>
  <c r="U118"/>
  <c r="T94"/>
  <c r="AC94"/>
  <c r="AC90"/>
  <c r="T90"/>
  <c r="AC82"/>
  <c r="T82"/>
  <c r="AD260"/>
  <c r="U260"/>
  <c r="AD244"/>
  <c r="U244"/>
  <c r="AD228"/>
  <c r="U228"/>
  <c r="AC91"/>
  <c r="T91"/>
  <c r="AC83"/>
  <c r="T83"/>
  <c r="U229" i="9"/>
  <c r="AD229"/>
  <c r="AC260"/>
  <c r="T260"/>
  <c r="AD204"/>
  <c r="U204"/>
  <c r="T96"/>
  <c r="AC96"/>
  <c r="T95"/>
  <c r="AC95"/>
  <c r="AC87"/>
  <c r="T87"/>
  <c r="U81"/>
  <c r="AD81"/>
  <c r="AD205"/>
  <c r="U205"/>
  <c r="U117"/>
  <c r="AD117"/>
  <c r="U105"/>
  <c r="AD105"/>
  <c r="AC147"/>
  <c r="T147"/>
  <c r="T127"/>
  <c r="AC127"/>
  <c r="AC140"/>
  <c r="T140"/>
  <c r="AC132"/>
  <c r="T132"/>
  <c r="U163"/>
  <c r="AD163"/>
  <c r="U155"/>
  <c r="AD155"/>
  <c r="U165"/>
  <c r="AD165"/>
  <c r="U118"/>
  <c r="AD118"/>
  <c r="T139"/>
  <c r="AC139"/>
  <c r="U109"/>
  <c r="AD109"/>
  <c r="AE125"/>
  <c r="V125"/>
  <c r="AF99"/>
  <c r="W99"/>
  <c r="U246"/>
  <c r="AD246"/>
  <c r="U259"/>
  <c r="AD259"/>
  <c r="U251"/>
  <c r="AD251"/>
  <c r="U235"/>
  <c r="AD235"/>
  <c r="AC86"/>
  <c r="T86"/>
  <c r="AE124"/>
  <c r="V124"/>
  <c r="AC146"/>
  <c r="T146"/>
  <c r="U116"/>
  <c r="AD116"/>
  <c r="U100"/>
  <c r="AD100"/>
  <c r="U226"/>
  <c r="AD226"/>
  <c r="U241"/>
  <c r="AD241"/>
  <c r="AD195"/>
  <c r="U195"/>
  <c r="AD193"/>
  <c r="U193"/>
  <c r="T94"/>
  <c r="AC94"/>
  <c r="AC88"/>
  <c r="T88"/>
  <c r="U231"/>
  <c r="AD231"/>
  <c r="AD201"/>
  <c r="U201"/>
  <c r="AD188"/>
  <c r="U188"/>
  <c r="AD203"/>
  <c r="U203"/>
  <c r="AC89"/>
  <c r="T89"/>
  <c r="AC145"/>
  <c r="T145"/>
  <c r="U234"/>
  <c r="AD234"/>
  <c r="AD198"/>
  <c r="U198"/>
  <c r="AC91"/>
  <c r="T91"/>
  <c r="AC83"/>
  <c r="T83"/>
  <c r="U115"/>
  <c r="AD115"/>
  <c r="T141"/>
  <c r="AC141"/>
  <c r="AC143"/>
  <c r="T143"/>
  <c r="AC136"/>
  <c r="T136"/>
  <c r="AC128"/>
  <c r="T128"/>
  <c r="U159"/>
  <c r="AD159"/>
  <c r="U151"/>
  <c r="AD151"/>
  <c r="U153"/>
  <c r="AD153"/>
  <c r="T137"/>
  <c r="AC137"/>
  <c r="U110"/>
  <c r="AD110"/>
  <c r="AC144"/>
  <c r="T144"/>
  <c r="U120"/>
  <c r="AD120"/>
  <c r="U101"/>
  <c r="AD101"/>
  <c r="U258"/>
  <c r="AD258"/>
  <c r="U250"/>
  <c r="AD250"/>
  <c r="U255"/>
  <c r="AD255"/>
  <c r="U247"/>
  <c r="AD247"/>
  <c r="U239"/>
  <c r="AD239"/>
  <c r="U228"/>
  <c r="AD228"/>
  <c r="AC90"/>
  <c r="T90"/>
  <c r="AC82"/>
  <c r="T82"/>
  <c r="T129"/>
  <c r="AC129"/>
  <c r="V119"/>
  <c r="AE119"/>
  <c r="T131"/>
  <c r="AC131"/>
  <c r="U108"/>
  <c r="AD108"/>
  <c r="U252"/>
  <c r="AD252"/>
  <c r="U237"/>
  <c r="AD237"/>
  <c r="AD202"/>
  <c r="U202"/>
  <c r="AC92"/>
  <c r="T92"/>
  <c r="AC84"/>
  <c r="T84"/>
  <c r="U225"/>
  <c r="AD225"/>
  <c r="AD196"/>
  <c r="U196"/>
  <c r="T97"/>
  <c r="AC97"/>
  <c r="AC93"/>
  <c r="T93"/>
  <c r="AC85"/>
  <c r="T85"/>
  <c r="T148"/>
  <c r="AC148"/>
  <c r="U114"/>
  <c r="AD114"/>
  <c r="T133"/>
  <c r="AC133"/>
  <c r="U104"/>
  <c r="AD104"/>
  <c r="T135"/>
  <c r="AC135"/>
  <c r="T237" i="1"/>
  <c r="AC237"/>
  <c r="T233"/>
  <c r="AC233"/>
  <c r="U170"/>
  <c r="AD170"/>
  <c r="U176"/>
  <c r="AD176"/>
  <c r="U160"/>
  <c r="AD160"/>
  <c r="U152"/>
  <c r="AD152"/>
  <c r="T95"/>
  <c r="AC95"/>
  <c r="AC89"/>
  <c r="T89"/>
  <c r="AC83"/>
  <c r="T83"/>
  <c r="T258"/>
  <c r="AC258"/>
  <c r="T254"/>
  <c r="AC254"/>
  <c r="T250"/>
  <c r="AC250"/>
  <c r="T246"/>
  <c r="AC246"/>
  <c r="AC230"/>
  <c r="T230"/>
  <c r="U167"/>
  <c r="AD167"/>
  <c r="AC129"/>
  <c r="T129"/>
  <c r="AC125"/>
  <c r="T125"/>
  <c r="AC94"/>
  <c r="T94"/>
  <c r="AC86"/>
  <c r="T86"/>
  <c r="U224"/>
  <c r="AD224"/>
  <c r="U211"/>
  <c r="AD211"/>
  <c r="U202"/>
  <c r="AD202"/>
  <c r="AD141"/>
  <c r="U141"/>
  <c r="U117"/>
  <c r="AD117"/>
  <c r="U120"/>
  <c r="AD120"/>
  <c r="AC241"/>
  <c r="T241"/>
  <c r="U213"/>
  <c r="AD213"/>
  <c r="U212"/>
  <c r="AD212"/>
  <c r="U119"/>
  <c r="AD119"/>
  <c r="AD105"/>
  <c r="U105"/>
  <c r="AD101"/>
  <c r="U101"/>
  <c r="U122"/>
  <c r="AD122"/>
  <c r="U106"/>
  <c r="AD106"/>
  <c r="AC240"/>
  <c r="T240"/>
  <c r="U223"/>
  <c r="AD223"/>
  <c r="AF192"/>
  <c r="W192"/>
  <c r="AF184"/>
  <c r="W184"/>
  <c r="AF180"/>
  <c r="W180"/>
  <c r="AD139"/>
  <c r="U139"/>
  <c r="U121"/>
  <c r="AD121"/>
  <c r="U116"/>
  <c r="AD116"/>
  <c r="AC239"/>
  <c r="T239"/>
  <c r="U217"/>
  <c r="AD217"/>
  <c r="U123"/>
  <c r="AD123"/>
  <c r="U107"/>
  <c r="AD107"/>
  <c r="AD102"/>
  <c r="U102"/>
  <c r="AD98"/>
  <c r="U98"/>
  <c r="U110"/>
  <c r="AD110"/>
  <c r="T238"/>
  <c r="AC238"/>
  <c r="T234"/>
  <c r="AC234"/>
  <c r="U174"/>
  <c r="AD174"/>
  <c r="U159"/>
  <c r="AD159"/>
  <c r="U151"/>
  <c r="AD151"/>
  <c r="U172"/>
  <c r="AD172"/>
  <c r="U158"/>
  <c r="AD158"/>
  <c r="U150"/>
  <c r="AD150"/>
  <c r="AC91"/>
  <c r="T91"/>
  <c r="AC84"/>
  <c r="T84"/>
  <c r="T257"/>
  <c r="AC257"/>
  <c r="T253"/>
  <c r="AC253"/>
  <c r="T249"/>
  <c r="AC249"/>
  <c r="T245"/>
  <c r="AC245"/>
  <c r="V147"/>
  <c r="AE147"/>
  <c r="AC227"/>
  <c r="T227"/>
  <c r="U171"/>
  <c r="AD171"/>
  <c r="AC130"/>
  <c r="T130"/>
  <c r="AC126"/>
  <c r="T126"/>
  <c r="AC88"/>
  <c r="T88"/>
  <c r="T235"/>
  <c r="AC235"/>
  <c r="T231"/>
  <c r="AC231"/>
  <c r="U162"/>
  <c r="AD162"/>
  <c r="U168"/>
  <c r="AD168"/>
  <c r="U156"/>
  <c r="AD156"/>
  <c r="U148"/>
  <c r="AD148"/>
  <c r="T132"/>
  <c r="AC132"/>
  <c r="T133"/>
  <c r="AC133"/>
  <c r="T96"/>
  <c r="AC96"/>
  <c r="AC93"/>
  <c r="T93"/>
  <c r="AC85"/>
  <c r="T85"/>
  <c r="AC81"/>
  <c r="T81"/>
  <c r="T260"/>
  <c r="AC260"/>
  <c r="T256"/>
  <c r="AC256"/>
  <c r="T252"/>
  <c r="AC252"/>
  <c r="T248"/>
  <c r="AC248"/>
  <c r="AC228"/>
  <c r="T228"/>
  <c r="AC131"/>
  <c r="T131"/>
  <c r="AC127"/>
  <c r="T127"/>
  <c r="AC90"/>
  <c r="T90"/>
  <c r="AC242"/>
  <c r="T242"/>
  <c r="U220"/>
  <c r="AD220"/>
  <c r="U219"/>
  <c r="AD219"/>
  <c r="U203"/>
  <c r="AD203"/>
  <c r="U210"/>
  <c r="AD210"/>
  <c r="AD145"/>
  <c r="U145"/>
  <c r="AD137"/>
  <c r="U137"/>
  <c r="U109"/>
  <c r="AD109"/>
  <c r="U112"/>
  <c r="AD112"/>
  <c r="T243"/>
  <c r="AC243"/>
  <c r="U221"/>
  <c r="AD221"/>
  <c r="U205"/>
  <c r="AD205"/>
  <c r="U204"/>
  <c r="AD204"/>
  <c r="U111"/>
  <c r="AD111"/>
  <c r="AD103"/>
  <c r="U103"/>
  <c r="AD99"/>
  <c r="U99"/>
  <c r="U114"/>
  <c r="AD114"/>
  <c r="U222"/>
  <c r="AD222"/>
  <c r="U215"/>
  <c r="AD215"/>
  <c r="U206"/>
  <c r="AD206"/>
  <c r="AF198"/>
  <c r="W198"/>
  <c r="AF178"/>
  <c r="W178"/>
  <c r="AD143"/>
  <c r="U143"/>
  <c r="AD135"/>
  <c r="U135"/>
  <c r="U113"/>
  <c r="AD113"/>
  <c r="U108"/>
  <c r="AD108"/>
  <c r="U226"/>
  <c r="AD226"/>
  <c r="U225"/>
  <c r="AD225"/>
  <c r="U209"/>
  <c r="AD209"/>
  <c r="U115"/>
  <c r="AD115"/>
  <c r="AD104"/>
  <c r="U104"/>
  <c r="AD100"/>
  <c r="U100"/>
  <c r="T236"/>
  <c r="AC236"/>
  <c r="T232"/>
  <c r="AC232"/>
  <c r="U166"/>
  <c r="AD166"/>
  <c r="U155"/>
  <c r="AD155"/>
  <c r="U164"/>
  <c r="AD164"/>
  <c r="U154"/>
  <c r="AD154"/>
  <c r="T97"/>
  <c r="AC97"/>
  <c r="AC87"/>
  <c r="T87"/>
  <c r="AC82"/>
  <c r="T82"/>
  <c r="T259"/>
  <c r="AC259"/>
  <c r="T255"/>
  <c r="AC255"/>
  <c r="T251"/>
  <c r="AC251"/>
  <c r="T247"/>
  <c r="AC247"/>
  <c r="AC229"/>
  <c r="T229"/>
  <c r="U163"/>
  <c r="AD163"/>
  <c r="AC128"/>
  <c r="T128"/>
  <c r="AC124"/>
  <c r="T124"/>
  <c r="AC92"/>
  <c r="T92"/>
  <c r="AC98" i="21"/>
  <c r="T98"/>
  <c r="AE108"/>
  <c r="V108"/>
  <c r="AD97"/>
  <c r="U97"/>
  <c r="AC106"/>
  <c r="T106"/>
  <c r="AC90"/>
  <c r="T90"/>
  <c r="AC110"/>
  <c r="T110"/>
  <c r="AC94"/>
  <c r="T94"/>
  <c r="AC82"/>
  <c r="T82"/>
  <c r="AD109"/>
  <c r="U109"/>
  <c r="AD93"/>
  <c r="U93"/>
  <c r="AC102"/>
  <c r="T102"/>
  <c r="AC86"/>
  <c r="T86"/>
  <c r="AD101"/>
  <c r="U101"/>
  <c r="AD85"/>
  <c r="U85"/>
  <c r="AD105"/>
  <c r="U105"/>
  <c r="AE100"/>
  <c r="V100"/>
  <c r="AD89"/>
  <c r="U89"/>
  <c r="AE84"/>
  <c r="V84"/>
  <c r="T81"/>
  <c r="AC81"/>
  <c r="AD101" i="22"/>
  <c r="U101"/>
  <c r="AC94"/>
  <c r="T94"/>
  <c r="AC98"/>
  <c r="T98"/>
  <c r="AC102"/>
  <c r="T102"/>
  <c r="AC86"/>
  <c r="T86"/>
  <c r="U108"/>
  <c r="AD108"/>
  <c r="AD91"/>
  <c r="U91"/>
  <c r="AC106"/>
  <c r="T106"/>
  <c r="AC90"/>
  <c r="T90"/>
  <c r="AD105"/>
  <c r="U105"/>
  <c r="AD89"/>
  <c r="U89"/>
  <c r="AD93"/>
  <c r="U93"/>
  <c r="AC82"/>
  <c r="T82"/>
  <c r="AC110"/>
  <c r="T110"/>
  <c r="AD97"/>
  <c r="U97"/>
  <c r="AD87"/>
  <c r="U87"/>
  <c r="T109"/>
  <c r="AC109"/>
  <c r="T81"/>
  <c r="AC81"/>
  <c r="AD82" i="20"/>
  <c r="U82"/>
  <c r="AD102"/>
  <c r="U102"/>
  <c r="AD106"/>
  <c r="U106"/>
  <c r="AD110"/>
  <c r="U110"/>
  <c r="AE87"/>
  <c r="V87"/>
  <c r="V104"/>
  <c r="AE104"/>
  <c r="V96"/>
  <c r="AE96"/>
  <c r="AE99"/>
  <c r="V99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108"/>
  <c r="AE108"/>
  <c r="V100"/>
  <c r="AE100"/>
  <c r="V92"/>
  <c r="AE92"/>
  <c r="V84"/>
  <c r="AE84"/>
  <c r="AE95"/>
  <c r="V95"/>
  <c r="U105"/>
  <c r="AD105"/>
  <c r="U97"/>
  <c r="AD97"/>
  <c r="U89"/>
  <c r="AD89"/>
  <c r="U81"/>
  <c r="AD81"/>
  <c r="U81" i="19"/>
  <c r="AD81"/>
  <c r="AE87"/>
  <c r="V87"/>
  <c r="V84"/>
  <c r="AE84"/>
  <c r="U85"/>
  <c r="AD85"/>
  <c r="U97"/>
  <c r="AD97"/>
  <c r="AD106"/>
  <c r="U106"/>
  <c r="AE93"/>
  <c r="V93"/>
  <c r="AD94"/>
  <c r="U94"/>
  <c r="AE109"/>
  <c r="V109"/>
  <c r="AD98"/>
  <c r="U98"/>
  <c r="AD90"/>
  <c r="U90"/>
  <c r="U89"/>
  <c r="AD89"/>
  <c r="V92"/>
  <c r="AE92"/>
  <c r="AE107"/>
  <c r="V107"/>
  <c r="AE83"/>
  <c r="V83"/>
  <c r="V96"/>
  <c r="AE96"/>
  <c r="AE99"/>
  <c r="V99"/>
  <c r="V88"/>
  <c r="AE88"/>
  <c r="AE101"/>
  <c r="V101"/>
  <c r="AD102"/>
  <c r="U102"/>
  <c r="AD82"/>
  <c r="U82"/>
  <c r="AD86"/>
  <c r="U86"/>
  <c r="AD110"/>
  <c r="U110"/>
  <c r="AD82" i="18"/>
  <c r="U82"/>
  <c r="AD102"/>
  <c r="U102"/>
  <c r="AD106"/>
  <c r="U106"/>
  <c r="AD110"/>
  <c r="U110"/>
  <c r="AE83"/>
  <c r="V83"/>
  <c r="AE87"/>
  <c r="V87"/>
  <c r="V104"/>
  <c r="AE104"/>
  <c r="V96"/>
  <c r="AE96"/>
  <c r="V88"/>
  <c r="AE88"/>
  <c r="AE99"/>
  <c r="V99"/>
  <c r="AE91"/>
  <c r="V91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108"/>
  <c r="AE108"/>
  <c r="V100"/>
  <c r="AE100"/>
  <c r="V92"/>
  <c r="AE92"/>
  <c r="V84"/>
  <c r="AE84"/>
  <c r="AE95"/>
  <c r="V95"/>
  <c r="AE103"/>
  <c r="V103"/>
  <c r="U105"/>
  <c r="AD105"/>
  <c r="U97"/>
  <c r="AD97"/>
  <c r="U89"/>
  <c r="AD89"/>
  <c r="U81"/>
  <c r="AD81"/>
  <c r="X107" i="16"/>
  <c r="AG107"/>
  <c r="X108" i="17"/>
  <c r="AG108"/>
  <c r="W86"/>
  <c r="AF86"/>
  <c r="X106"/>
  <c r="AG106"/>
  <c r="W90"/>
  <c r="AF90"/>
  <c r="W101"/>
  <c r="AF101"/>
  <c r="AE87"/>
  <c r="V87"/>
  <c r="W107"/>
  <c r="AF107"/>
  <c r="AE83"/>
  <c r="V83"/>
  <c r="AE93"/>
  <c r="V93"/>
  <c r="W94"/>
  <c r="AF94"/>
  <c r="W92"/>
  <c r="AF92"/>
  <c r="W82"/>
  <c r="AF82"/>
  <c r="W88"/>
  <c r="AF88"/>
  <c r="AE81"/>
  <c r="V81"/>
  <c r="W103"/>
  <c r="AF103"/>
  <c r="AE89"/>
  <c r="V89"/>
  <c r="W109"/>
  <c r="AF109"/>
  <c r="V95"/>
  <c r="AE95"/>
  <c r="AE91"/>
  <c r="V91"/>
  <c r="AE85"/>
  <c r="V85"/>
  <c r="V97" i="16"/>
  <c r="AE97"/>
  <c r="AE87"/>
  <c r="V87"/>
  <c r="W86"/>
  <c r="AF86"/>
  <c r="AF98"/>
  <c r="W98"/>
  <c r="AE81"/>
  <c r="V81"/>
  <c r="AG82"/>
  <c r="X82"/>
  <c r="AE93"/>
  <c r="V93"/>
  <c r="AE85"/>
  <c r="V85"/>
  <c r="W92"/>
  <c r="AF92"/>
  <c r="W90"/>
  <c r="AF90"/>
  <c r="AH105"/>
  <c r="Y105"/>
  <c r="AE91"/>
  <c r="V91"/>
  <c r="AE83"/>
  <c r="V83"/>
  <c r="W88"/>
  <c r="AF88"/>
  <c r="W94"/>
  <c r="AF94"/>
  <c r="W96"/>
  <c r="AF96"/>
  <c r="AF104"/>
  <c r="W104"/>
  <c r="V95"/>
  <c r="AE95"/>
  <c r="AF99"/>
  <c r="W99"/>
  <c r="AF108"/>
  <c r="W108"/>
  <c r="AE89"/>
  <c r="V89"/>
  <c r="W84"/>
  <c r="AF84"/>
  <c r="AI168" i="27"/>
  <c r="Z168"/>
  <c r="AJ92"/>
  <c r="AA92"/>
  <c r="AJ116"/>
  <c r="AA116"/>
  <c r="AJ188"/>
  <c r="AA188"/>
  <c r="AA198"/>
  <c r="AJ198"/>
  <c r="AI170"/>
  <c r="Z170"/>
  <c r="AA206"/>
  <c r="AJ206"/>
  <c r="AA186"/>
  <c r="AJ186"/>
  <c r="AJ148"/>
  <c r="AA148"/>
  <c r="AB138"/>
  <c r="AK138"/>
  <c r="AJ256"/>
  <c r="AA256"/>
  <c r="AA194"/>
  <c r="AJ194"/>
  <c r="AB189"/>
  <c r="AK189"/>
  <c r="AB111"/>
  <c r="AK111"/>
  <c r="AJ254"/>
  <c r="AA254"/>
  <c r="AJ139"/>
  <c r="AA139"/>
  <c r="AJ88"/>
  <c r="AA88"/>
  <c r="AA190"/>
  <c r="AJ190"/>
  <c r="AJ112"/>
  <c r="AA112"/>
  <c r="AJ225"/>
  <c r="AA225"/>
  <c r="AJ118"/>
  <c r="AA118"/>
  <c r="AB193"/>
  <c r="AK193"/>
  <c r="AJ252"/>
  <c r="AA252"/>
  <c r="AJ192"/>
  <c r="AA192"/>
  <c r="AB249"/>
  <c r="AK249"/>
  <c r="Z160"/>
  <c r="AI160"/>
  <c r="AA123"/>
  <c r="AJ123"/>
  <c r="AA129"/>
  <c r="AJ129"/>
  <c r="AB255"/>
  <c r="AK255"/>
  <c r="AA102"/>
  <c r="AJ102"/>
  <c r="AC128"/>
  <c r="AL128"/>
  <c r="AB233"/>
  <c r="AK233"/>
  <c r="AI93"/>
  <c r="Z93"/>
  <c r="AA173"/>
  <c r="AJ173"/>
  <c r="AJ81"/>
  <c r="AA81"/>
  <c r="AI87"/>
  <c r="Z87"/>
  <c r="Z158"/>
  <c r="AI158"/>
  <c r="AA171"/>
  <c r="AJ171"/>
  <c r="AB253"/>
  <c r="AK253"/>
  <c r="AJ147"/>
  <c r="AA147"/>
  <c r="AJ151"/>
  <c r="AA151"/>
  <c r="AA95"/>
  <c r="AJ95"/>
  <c r="AA99"/>
  <c r="AJ99"/>
  <c r="AA131"/>
  <c r="AJ131"/>
  <c r="AC127"/>
  <c r="AL127"/>
  <c r="Z156"/>
  <c r="AI156"/>
  <c r="AJ155"/>
  <c r="AA155"/>
  <c r="AJ149"/>
  <c r="AA149"/>
  <c r="AA98"/>
  <c r="AJ98"/>
  <c r="AA132"/>
  <c r="AJ132"/>
  <c r="AA130"/>
  <c r="AJ130"/>
  <c r="AB241"/>
  <c r="AK241"/>
  <c r="AJ153"/>
  <c r="AA153"/>
  <c r="AI91"/>
  <c r="Z91"/>
  <c r="AB235"/>
  <c r="AK235"/>
  <c r="AB183"/>
  <c r="AK183"/>
  <c r="AJ82"/>
  <c r="AA82"/>
  <c r="AK214"/>
  <c r="AB214"/>
  <c r="AA110"/>
  <c r="AJ110"/>
  <c r="AB115"/>
  <c r="AK115"/>
  <c r="AA174"/>
  <c r="AJ174"/>
  <c r="AA114"/>
  <c r="AJ114"/>
  <c r="Z244"/>
  <c r="AI244"/>
  <c r="Z122"/>
  <c r="AI122"/>
  <c r="AK210"/>
  <c r="AB210"/>
  <c r="AJ260"/>
  <c r="AA260"/>
  <c r="AJ176"/>
  <c r="AA176"/>
  <c r="AB191"/>
  <c r="AK191"/>
  <c r="AJ84"/>
  <c r="AA84"/>
  <c r="AJ154"/>
  <c r="AA154"/>
  <c r="AJ250"/>
  <c r="AA250"/>
  <c r="AB117"/>
  <c r="AK117"/>
  <c r="AJ204"/>
  <c r="AA204"/>
  <c r="AJ150"/>
  <c r="AA150"/>
  <c r="AJ120"/>
  <c r="AA120"/>
  <c r="AK216"/>
  <c r="AB216"/>
  <c r="AJ108"/>
  <c r="AA108"/>
  <c r="AJ196"/>
  <c r="AA196"/>
  <c r="AJ184"/>
  <c r="AA184"/>
  <c r="AB179"/>
  <c r="AK179"/>
  <c r="AB177"/>
  <c r="AK177"/>
  <c r="AJ248"/>
  <c r="AA248"/>
  <c r="AA178"/>
  <c r="AJ178"/>
  <c r="AJ227"/>
  <c r="AA227"/>
  <c r="Z166"/>
  <c r="AI166"/>
  <c r="AJ145"/>
  <c r="AA145"/>
  <c r="AJ163"/>
  <c r="AA163"/>
  <c r="AJ207"/>
  <c r="AA207"/>
  <c r="AJ223"/>
  <c r="AA223"/>
  <c r="Z246"/>
  <c r="AI246"/>
  <c r="Z164"/>
  <c r="AI164"/>
  <c r="AJ165"/>
  <c r="AA165"/>
  <c r="AJ159"/>
  <c r="AA159"/>
  <c r="AB251"/>
  <c r="AK251"/>
  <c r="AA124"/>
  <c r="AJ124"/>
  <c r="AB232"/>
  <c r="AK232"/>
  <c r="AI85"/>
  <c r="Z85"/>
  <c r="Z162"/>
  <c r="AI162"/>
  <c r="AJ121"/>
  <c r="AA121"/>
  <c r="AJ167"/>
  <c r="AA167"/>
  <c r="AJ157"/>
  <c r="AA157"/>
  <c r="AA103"/>
  <c r="AJ103"/>
  <c r="AA107"/>
  <c r="AJ107"/>
  <c r="AB259"/>
  <c r="AK259"/>
  <c r="AA106"/>
  <c r="AJ106"/>
  <c r="AI89"/>
  <c r="Z89"/>
  <c r="AA169"/>
  <c r="AJ169"/>
  <c r="AI83"/>
  <c r="Z83"/>
  <c r="AA172"/>
  <c r="AJ172"/>
  <c r="Z116" i="26"/>
  <c r="AI116"/>
  <c r="AI142"/>
  <c r="Z142"/>
  <c r="AI211"/>
  <c r="Z211"/>
  <c r="Z185"/>
  <c r="AI185"/>
  <c r="AI150"/>
  <c r="Z150"/>
  <c r="AI154"/>
  <c r="Z154"/>
  <c r="AJ237"/>
  <c r="AA237"/>
  <c r="Z226"/>
  <c r="AI226"/>
  <c r="Z234"/>
  <c r="AI234"/>
  <c r="Z242"/>
  <c r="AI242"/>
  <c r="Z250"/>
  <c r="AI250"/>
  <c r="AH165"/>
  <c r="Y165"/>
  <c r="AI203"/>
  <c r="Z203"/>
  <c r="Z127"/>
  <c r="AI127"/>
  <c r="AA256"/>
  <c r="AJ256"/>
  <c r="Z103"/>
  <c r="AI103"/>
  <c r="AH159"/>
  <c r="Y159"/>
  <c r="Z201"/>
  <c r="AI201"/>
  <c r="AH83"/>
  <c r="Y83"/>
  <c r="Z98"/>
  <c r="AI98"/>
  <c r="AH155"/>
  <c r="Y155"/>
  <c r="AJ249"/>
  <c r="AA249"/>
  <c r="AJ225"/>
  <c r="AA225"/>
  <c r="Z228"/>
  <c r="AI228"/>
  <c r="Z236"/>
  <c r="AI236"/>
  <c r="Z244"/>
  <c r="AI244"/>
  <c r="Z102"/>
  <c r="AI102"/>
  <c r="AH161"/>
  <c r="Y161"/>
  <c r="Z173"/>
  <c r="AI173"/>
  <c r="AA252"/>
  <c r="AJ252"/>
  <c r="AH93"/>
  <c r="Y93"/>
  <c r="Z107"/>
  <c r="AI107"/>
  <c r="AH151"/>
  <c r="Y151"/>
  <c r="AH163"/>
  <c r="Y163"/>
  <c r="AH87"/>
  <c r="Y87"/>
  <c r="Z178"/>
  <c r="AI178"/>
  <c r="AH198"/>
  <c r="Y198"/>
  <c r="AH202"/>
  <c r="Y202"/>
  <c r="AI81"/>
  <c r="Z81"/>
  <c r="AH204"/>
  <c r="Y204"/>
  <c r="AH121"/>
  <c r="Y121"/>
  <c r="AA212"/>
  <c r="AJ212"/>
  <c r="Z217"/>
  <c r="AI217"/>
  <c r="AI215"/>
  <c r="Z215"/>
  <c r="AI90"/>
  <c r="Z90"/>
  <c r="AA190"/>
  <c r="AJ190"/>
  <c r="AI160"/>
  <c r="Z160"/>
  <c r="AJ196"/>
  <c r="AA196"/>
  <c r="Z94"/>
  <c r="AI94"/>
  <c r="AA194"/>
  <c r="AJ194"/>
  <c r="AI152"/>
  <c r="Z152"/>
  <c r="AI162"/>
  <c r="Z162"/>
  <c r="Z140"/>
  <c r="AI140"/>
  <c r="AI219"/>
  <c r="Z219"/>
  <c r="AA143"/>
  <c r="AJ143"/>
  <c r="AJ117"/>
  <c r="AA117"/>
  <c r="AA221"/>
  <c r="AJ221"/>
  <c r="AH171"/>
  <c r="Y171"/>
  <c r="Z209"/>
  <c r="AI209"/>
  <c r="AI82"/>
  <c r="Z82"/>
  <c r="Y119"/>
  <c r="AH119"/>
  <c r="Z120"/>
  <c r="AI120"/>
  <c r="AJ241"/>
  <c r="AA241"/>
  <c r="Z222"/>
  <c r="AI222"/>
  <c r="Z230"/>
  <c r="AI230"/>
  <c r="Z238"/>
  <c r="AI238"/>
  <c r="Z246"/>
  <c r="AI246"/>
  <c r="AH157"/>
  <c r="Y157"/>
  <c r="AH89"/>
  <c r="Y89"/>
  <c r="Z177"/>
  <c r="AI177"/>
  <c r="Z95"/>
  <c r="AI95"/>
  <c r="AH145"/>
  <c r="Y145"/>
  <c r="AH167"/>
  <c r="Y167"/>
  <c r="AH91"/>
  <c r="Y91"/>
  <c r="Z106"/>
  <c r="AI106"/>
  <c r="Z126"/>
  <c r="AI126"/>
  <c r="Z174"/>
  <c r="AI174"/>
  <c r="AJ229"/>
  <c r="AA229"/>
  <c r="AJ227"/>
  <c r="AA227"/>
  <c r="AJ223"/>
  <c r="AA223"/>
  <c r="Z224"/>
  <c r="AI224"/>
  <c r="Z232"/>
  <c r="AI232"/>
  <c r="Z240"/>
  <c r="AI240"/>
  <c r="Z248"/>
  <c r="AI248"/>
  <c r="AH149"/>
  <c r="Y149"/>
  <c r="Z123"/>
  <c r="AI123"/>
  <c r="AH85"/>
  <c r="Y85"/>
  <c r="Z99"/>
  <c r="AI99"/>
  <c r="AH200"/>
  <c r="Y200"/>
  <c r="AH153"/>
  <c r="Y153"/>
  <c r="Z122"/>
  <c r="AI122"/>
  <c r="Z197"/>
  <c r="AI197"/>
  <c r="AB96"/>
  <c r="AK96"/>
  <c r="AH147"/>
  <c r="Y147"/>
  <c r="AI118"/>
  <c r="Z118"/>
  <c r="AI148"/>
  <c r="Z148"/>
  <c r="Z193"/>
  <c r="AI193"/>
  <c r="AI207"/>
  <c r="Z207"/>
  <c r="AH169"/>
  <c r="Y169"/>
  <c r="AI144"/>
  <c r="Z144"/>
  <c r="AI88"/>
  <c r="Z88"/>
  <c r="AW69" i="25"/>
  <c r="AD69"/>
  <c r="AV114"/>
  <c r="AC114"/>
  <c r="AC104"/>
  <c r="AV104"/>
  <c r="AC253"/>
  <c r="AV253"/>
  <c r="AD93"/>
  <c r="AW93"/>
  <c r="AW166"/>
  <c r="AD166"/>
  <c r="AC237"/>
  <c r="AV237"/>
  <c r="AV234"/>
  <c r="AC234"/>
  <c r="AC154"/>
  <c r="AV154"/>
  <c r="AD190"/>
  <c r="AW190"/>
  <c r="AV239"/>
  <c r="AC239"/>
  <c r="AV82"/>
  <c r="AC82"/>
  <c r="AD200"/>
  <c r="AW200"/>
  <c r="AD89"/>
  <c r="AW89"/>
  <c r="AC170"/>
  <c r="AV170"/>
  <c r="AV94"/>
  <c r="AC94"/>
  <c r="AC112"/>
  <c r="AV112"/>
  <c r="AC205"/>
  <c r="AV205"/>
  <c r="AD101"/>
  <c r="AW101"/>
  <c r="AD131"/>
  <c r="AW131"/>
  <c r="AD194"/>
  <c r="AW194"/>
  <c r="AD79"/>
  <c r="AW79"/>
  <c r="AD129"/>
  <c r="AW129"/>
  <c r="AD198"/>
  <c r="AW198"/>
  <c r="AC86"/>
  <c r="AV86"/>
  <c r="AD125"/>
  <c r="AW125"/>
  <c r="AC162"/>
  <c r="AV162"/>
  <c r="AC160"/>
  <c r="AV160"/>
  <c r="AC197"/>
  <c r="AV197"/>
  <c r="AW235"/>
  <c r="AD235"/>
  <c r="AC199"/>
  <c r="AV199"/>
  <c r="AC206"/>
  <c r="AV206"/>
  <c r="AU132"/>
  <c r="AB132"/>
  <c r="AD180"/>
  <c r="AW180"/>
  <c r="AC257"/>
  <c r="AV257"/>
  <c r="AV177"/>
  <c r="AC177"/>
  <c r="AE203"/>
  <c r="AX203"/>
  <c r="AW73"/>
  <c r="AD73"/>
  <c r="AV76"/>
  <c r="AC76"/>
  <c r="AW178"/>
  <c r="AD178"/>
  <c r="AC195"/>
  <c r="AV195"/>
  <c r="AD230"/>
  <c r="AW230"/>
  <c r="AC226"/>
  <c r="AV226"/>
  <c r="AD192"/>
  <c r="AW192"/>
  <c r="AV255"/>
  <c r="AC255"/>
  <c r="AC74"/>
  <c r="AV74"/>
  <c r="AD176"/>
  <c r="AW176"/>
  <c r="AV185"/>
  <c r="AC185"/>
  <c r="AV110"/>
  <c r="AC110"/>
  <c r="AC187"/>
  <c r="AV187"/>
  <c r="AU164"/>
  <c r="AB164"/>
  <c r="AC179"/>
  <c r="AV179"/>
  <c r="AC249"/>
  <c r="AV249"/>
  <c r="AC92"/>
  <c r="AV92"/>
  <c r="AB85"/>
  <c r="AU85"/>
  <c r="AC98"/>
  <c r="AV98"/>
  <c r="AD155"/>
  <c r="AW155"/>
  <c r="AD215"/>
  <c r="AW215"/>
  <c r="AD163"/>
  <c r="AW163"/>
  <c r="AC229"/>
  <c r="AV229"/>
  <c r="AC108"/>
  <c r="AV108"/>
  <c r="AV106"/>
  <c r="AC106"/>
  <c r="AV247"/>
  <c r="AC247"/>
  <c r="AC144"/>
  <c r="AV144"/>
  <c r="AD238"/>
  <c r="AW238"/>
  <c r="AC189"/>
  <c r="AV189"/>
  <c r="AE80"/>
  <c r="AX80"/>
  <c r="AC122"/>
  <c r="AV122"/>
  <c r="AD133"/>
  <c r="AW133"/>
  <c r="AD161"/>
  <c r="AW161"/>
  <c r="AD165"/>
  <c r="AW165"/>
  <c r="AD99"/>
  <c r="AW99"/>
  <c r="AC218"/>
  <c r="AV218"/>
  <c r="AC214"/>
  <c r="AV214"/>
  <c r="AC130"/>
  <c r="AV130"/>
  <c r="AC222"/>
  <c r="AV222"/>
  <c r="AV167"/>
  <c r="AC167"/>
  <c r="AC201"/>
  <c r="AV201"/>
  <c r="AU231"/>
  <c r="AB231"/>
  <c r="AW91"/>
  <c r="AD91"/>
  <c r="AC191"/>
  <c r="AV191"/>
  <c r="AV68"/>
  <c r="AC68"/>
  <c r="AV118"/>
  <c r="AC118"/>
  <c r="AC156"/>
  <c r="AV156"/>
  <c r="AD186"/>
  <c r="AW186"/>
  <c r="AC193"/>
  <c r="AV193"/>
  <c r="AC210"/>
  <c r="AV210"/>
  <c r="AW168"/>
  <c r="AD168"/>
  <c r="AV138"/>
  <c r="AC138"/>
  <c r="AU102"/>
  <c r="AB102"/>
  <c r="AD184"/>
  <c r="AW184"/>
  <c r="AL126" i="24"/>
  <c r="AC126"/>
  <c r="AL130"/>
  <c r="AC130"/>
  <c r="AL140"/>
  <c r="AC140"/>
  <c r="AL131"/>
  <c r="AC131"/>
  <c r="AM244"/>
  <c r="AD244"/>
  <c r="AM226"/>
  <c r="AD226"/>
  <c r="AM258"/>
  <c r="AD258"/>
  <c r="AM202"/>
  <c r="AD202"/>
  <c r="AL214"/>
  <c r="AC214"/>
  <c r="AL132"/>
  <c r="AC132"/>
  <c r="AC161"/>
  <c r="AL161"/>
  <c r="AM232"/>
  <c r="AD232"/>
  <c r="AM222"/>
  <c r="AD222"/>
  <c r="AM254"/>
  <c r="AD254"/>
  <c r="AM99"/>
  <c r="AD99"/>
  <c r="AL208"/>
  <c r="AC208"/>
  <c r="AD98"/>
  <c r="AM98"/>
  <c r="AM201"/>
  <c r="AD201"/>
  <c r="AL151"/>
  <c r="AC151"/>
  <c r="AC165"/>
  <c r="AL165"/>
  <c r="AM225"/>
  <c r="AD225"/>
  <c r="AM257"/>
  <c r="AD257"/>
  <c r="AM243"/>
  <c r="AD243"/>
  <c r="AD97"/>
  <c r="AM97"/>
  <c r="AL215"/>
  <c r="AC215"/>
  <c r="AL153"/>
  <c r="AC153"/>
  <c r="AC157"/>
  <c r="AL157"/>
  <c r="AM221"/>
  <c r="AD221"/>
  <c r="AM253"/>
  <c r="AD253"/>
  <c r="AM247"/>
  <c r="AD247"/>
  <c r="AL125"/>
  <c r="AC125"/>
  <c r="AL129"/>
  <c r="AC129"/>
  <c r="AL152"/>
  <c r="AC152"/>
  <c r="AL163"/>
  <c r="AC163"/>
  <c r="AM220"/>
  <c r="AD220"/>
  <c r="AM252"/>
  <c r="AD252"/>
  <c r="AM234"/>
  <c r="AD234"/>
  <c r="AM198"/>
  <c r="AD198"/>
  <c r="AL210"/>
  <c r="AC210"/>
  <c r="AL150"/>
  <c r="AC150"/>
  <c r="AL155"/>
  <c r="AC155"/>
  <c r="AM240"/>
  <c r="AD240"/>
  <c r="AM230"/>
  <c r="AD230"/>
  <c r="AM196"/>
  <c r="AD196"/>
  <c r="AL212"/>
  <c r="AC212"/>
  <c r="AM122"/>
  <c r="AD122"/>
  <c r="AM164"/>
  <c r="AD164"/>
  <c r="AM185"/>
  <c r="AD185"/>
  <c r="AM189"/>
  <c r="AD189"/>
  <c r="AM193"/>
  <c r="AD193"/>
  <c r="AC91"/>
  <c r="AL91"/>
  <c r="AC86"/>
  <c r="AL86"/>
  <c r="AM172"/>
  <c r="AD172"/>
  <c r="AC89"/>
  <c r="AL89"/>
  <c r="AM192"/>
  <c r="AD192"/>
  <c r="AM168"/>
  <c r="AD168"/>
  <c r="AC87"/>
  <c r="AL87"/>
  <c r="AC82"/>
  <c r="AL82"/>
  <c r="AC92"/>
  <c r="AL92"/>
  <c r="AD94"/>
  <c r="AM94"/>
  <c r="AD105"/>
  <c r="AM105"/>
  <c r="AL209"/>
  <c r="AC209"/>
  <c r="AL147"/>
  <c r="AC147"/>
  <c r="AM233"/>
  <c r="AD233"/>
  <c r="AM219"/>
  <c r="AD219"/>
  <c r="AM251"/>
  <c r="AD251"/>
  <c r="AM195"/>
  <c r="AD195"/>
  <c r="AL141"/>
  <c r="AC141"/>
  <c r="AL154"/>
  <c r="AC154"/>
  <c r="AM229"/>
  <c r="AD229"/>
  <c r="AM223"/>
  <c r="AD223"/>
  <c r="AM255"/>
  <c r="AD255"/>
  <c r="AL124"/>
  <c r="AC124"/>
  <c r="AL128"/>
  <c r="AC128"/>
  <c r="AL133"/>
  <c r="AC133"/>
  <c r="AL148"/>
  <c r="AC148"/>
  <c r="AM228"/>
  <c r="AD228"/>
  <c r="AM260"/>
  <c r="AD260"/>
  <c r="AM242"/>
  <c r="AD242"/>
  <c r="AM111"/>
  <c r="AD111"/>
  <c r="AM194"/>
  <c r="AD194"/>
  <c r="AL206"/>
  <c r="AC206"/>
  <c r="AL146"/>
  <c r="AC146"/>
  <c r="AL171"/>
  <c r="AC171"/>
  <c r="AM216"/>
  <c r="AD216"/>
  <c r="AM248"/>
  <c r="AD248"/>
  <c r="AM238"/>
  <c r="AD238"/>
  <c r="AD109"/>
  <c r="AM109"/>
  <c r="AM200"/>
  <c r="AD200"/>
  <c r="AD106"/>
  <c r="AM106"/>
  <c r="AL213"/>
  <c r="AC213"/>
  <c r="AL143"/>
  <c r="AC143"/>
  <c r="AL159"/>
  <c r="AC159"/>
  <c r="AM241"/>
  <c r="AD241"/>
  <c r="AM227"/>
  <c r="AD227"/>
  <c r="AM259"/>
  <c r="AD259"/>
  <c r="AL207"/>
  <c r="AC207"/>
  <c r="AM199"/>
  <c r="AD199"/>
  <c r="AL145"/>
  <c r="AC145"/>
  <c r="AL134"/>
  <c r="AC134"/>
  <c r="AM237"/>
  <c r="AD237"/>
  <c r="AM231"/>
  <c r="AD231"/>
  <c r="AL127"/>
  <c r="AC127"/>
  <c r="AL144"/>
  <c r="AC144"/>
  <c r="AC169"/>
  <c r="AL169"/>
  <c r="AM236"/>
  <c r="AD236"/>
  <c r="AM218"/>
  <c r="AD218"/>
  <c r="AM250"/>
  <c r="AD250"/>
  <c r="AL142"/>
  <c r="AC142"/>
  <c r="AL135"/>
  <c r="AC135"/>
  <c r="AM224"/>
  <c r="AD224"/>
  <c r="AM256"/>
  <c r="AD256"/>
  <c r="AM246"/>
  <c r="AD246"/>
  <c r="AM204"/>
  <c r="AD204"/>
  <c r="AM119"/>
  <c r="AD119"/>
  <c r="AC85"/>
  <c r="AL85"/>
  <c r="AM118"/>
  <c r="AD118"/>
  <c r="AM187"/>
  <c r="AD187"/>
  <c r="AM191"/>
  <c r="AD191"/>
  <c r="AM160"/>
  <c r="AD160"/>
  <c r="AC83"/>
  <c r="AL83"/>
  <c r="AD93"/>
  <c r="AM93"/>
  <c r="AM166"/>
  <c r="AD166"/>
  <c r="AC88"/>
  <c r="AL88"/>
  <c r="AM156"/>
  <c r="AD156"/>
  <c r="AC81"/>
  <c r="AL81"/>
  <c r="AM186"/>
  <c r="AD186"/>
  <c r="AM190"/>
  <c r="AD190"/>
  <c r="AC90"/>
  <c r="AL90"/>
  <c r="AM158"/>
  <c r="AD158"/>
  <c r="AC84"/>
  <c r="AL84"/>
  <c r="AM162"/>
  <c r="AD162"/>
  <c r="AD110"/>
  <c r="AM110"/>
  <c r="AM197"/>
  <c r="AD197"/>
  <c r="AL139"/>
  <c r="AC139"/>
  <c r="AM217"/>
  <c r="AD217"/>
  <c r="AM249"/>
  <c r="AD249"/>
  <c r="AM235"/>
  <c r="AD235"/>
  <c r="AL211"/>
  <c r="AC211"/>
  <c r="AM203"/>
  <c r="AD203"/>
  <c r="AL149"/>
  <c r="AC149"/>
  <c r="AL167"/>
  <c r="AC167"/>
  <c r="AM245"/>
  <c r="AD245"/>
  <c r="AM239"/>
  <c r="AD239"/>
  <c r="AN115" i="23"/>
  <c r="AW115"/>
  <c r="AN143"/>
  <c r="AW143"/>
  <c r="AO163"/>
  <c r="AX163"/>
  <c r="AO179"/>
  <c r="AX179"/>
  <c r="AM214"/>
  <c r="AV214"/>
  <c r="AM222"/>
  <c r="AV222"/>
  <c r="AM230"/>
  <c r="AV230"/>
  <c r="AN133"/>
  <c r="AW133"/>
  <c r="AV85"/>
  <c r="AM85"/>
  <c r="AN101"/>
  <c r="AW101"/>
  <c r="AW136"/>
  <c r="AN136"/>
  <c r="AV260"/>
  <c r="AM260"/>
  <c r="AN103"/>
  <c r="AW103"/>
  <c r="AV246"/>
  <c r="AM246"/>
  <c r="AV83"/>
  <c r="AM83"/>
  <c r="AN100"/>
  <c r="AW100"/>
  <c r="AO175"/>
  <c r="AX175"/>
  <c r="AO217"/>
  <c r="AX217"/>
  <c r="AV108"/>
  <c r="AM108"/>
  <c r="AX191"/>
  <c r="AO191"/>
  <c r="AV242"/>
  <c r="AM242"/>
  <c r="AV110"/>
  <c r="AM110"/>
  <c r="AV118"/>
  <c r="AM118"/>
  <c r="AW86"/>
  <c r="AN86"/>
  <c r="AV190"/>
  <c r="AM190"/>
  <c r="AW207"/>
  <c r="AN207"/>
  <c r="AV95"/>
  <c r="AM95"/>
  <c r="AN102"/>
  <c r="AW102"/>
  <c r="AW130"/>
  <c r="AN130"/>
  <c r="AW146"/>
  <c r="AN146"/>
  <c r="AV248"/>
  <c r="AM248"/>
  <c r="AN125"/>
  <c r="AW125"/>
  <c r="AV256"/>
  <c r="AM256"/>
  <c r="AM172"/>
  <c r="AV172"/>
  <c r="AM188"/>
  <c r="AV188"/>
  <c r="AM208"/>
  <c r="AV208"/>
  <c r="AM216"/>
  <c r="AV216"/>
  <c r="AM224"/>
  <c r="AV224"/>
  <c r="AM232"/>
  <c r="AV232"/>
  <c r="AW94"/>
  <c r="AN94"/>
  <c r="AW90"/>
  <c r="AN90"/>
  <c r="AV149"/>
  <c r="AM149"/>
  <c r="AV116"/>
  <c r="AM116"/>
  <c r="AV192"/>
  <c r="AM192"/>
  <c r="AW247"/>
  <c r="AN247"/>
  <c r="AV240"/>
  <c r="AM240"/>
  <c r="AN139"/>
  <c r="AW139"/>
  <c r="AM160"/>
  <c r="AV160"/>
  <c r="AM176"/>
  <c r="AV176"/>
  <c r="AO231"/>
  <c r="AX231"/>
  <c r="AN137"/>
  <c r="AW137"/>
  <c r="AW132"/>
  <c r="AN132"/>
  <c r="AW148"/>
  <c r="AN148"/>
  <c r="AV198"/>
  <c r="AM198"/>
  <c r="AN155"/>
  <c r="AW155"/>
  <c r="AX193"/>
  <c r="AO193"/>
  <c r="AV238"/>
  <c r="AM238"/>
  <c r="AN135"/>
  <c r="AW135"/>
  <c r="AM156"/>
  <c r="AV156"/>
  <c r="AM170"/>
  <c r="AV170"/>
  <c r="AM186"/>
  <c r="AV186"/>
  <c r="AM168"/>
  <c r="AV168"/>
  <c r="AM184"/>
  <c r="AV184"/>
  <c r="AO235"/>
  <c r="AX235"/>
  <c r="AN141"/>
  <c r="AW141"/>
  <c r="AM158"/>
  <c r="AV158"/>
  <c r="AM174"/>
  <c r="AV174"/>
  <c r="AV93"/>
  <c r="AM93"/>
  <c r="AN104"/>
  <c r="AW104"/>
  <c r="AV250"/>
  <c r="AM250"/>
  <c r="AN99"/>
  <c r="AW99"/>
  <c r="AV89"/>
  <c r="AM89"/>
  <c r="AV91"/>
  <c r="AM91"/>
  <c r="AM164"/>
  <c r="AV164"/>
  <c r="AM180"/>
  <c r="AV180"/>
  <c r="AM212"/>
  <c r="AV212"/>
  <c r="AM220"/>
  <c r="AV220"/>
  <c r="AM228"/>
  <c r="AV228"/>
  <c r="AM236"/>
  <c r="AV236"/>
  <c r="AV153"/>
  <c r="AM153"/>
  <c r="AV151"/>
  <c r="AM151"/>
  <c r="AX241"/>
  <c r="AO241"/>
  <c r="AV114"/>
  <c r="AM114"/>
  <c r="AV122"/>
  <c r="AM122"/>
  <c r="AV194"/>
  <c r="AM194"/>
  <c r="AX197"/>
  <c r="AO197"/>
  <c r="AV87"/>
  <c r="AM87"/>
  <c r="AN127"/>
  <c r="AW127"/>
  <c r="AV252"/>
  <c r="AM252"/>
  <c r="AW138"/>
  <c r="AN138"/>
  <c r="AV258"/>
  <c r="AM258"/>
  <c r="AV81"/>
  <c r="AM81"/>
  <c r="AN121"/>
  <c r="AW121"/>
  <c r="AO183"/>
  <c r="AX183"/>
  <c r="AO213"/>
  <c r="AX213"/>
  <c r="AO221"/>
  <c r="AX221"/>
  <c r="AX195"/>
  <c r="AO195"/>
  <c r="AV112"/>
  <c r="AM112"/>
  <c r="AV120"/>
  <c r="AM120"/>
  <c r="AV196"/>
  <c r="AM196"/>
  <c r="AW199"/>
  <c r="AN199"/>
  <c r="AN203"/>
  <c r="AW203"/>
  <c r="AN131"/>
  <c r="AW131"/>
  <c r="AN147"/>
  <c r="AW147"/>
  <c r="AM162"/>
  <c r="AV162"/>
  <c r="AM178"/>
  <c r="AV178"/>
  <c r="AO171"/>
  <c r="AX171"/>
  <c r="AO187"/>
  <c r="AX187"/>
  <c r="AM210"/>
  <c r="AV210"/>
  <c r="AM218"/>
  <c r="AV218"/>
  <c r="AM226"/>
  <c r="AV226"/>
  <c r="AM234"/>
  <c r="AV234"/>
  <c r="AN111"/>
  <c r="AW111"/>
  <c r="AN145"/>
  <c r="AW145"/>
  <c r="AM166"/>
  <c r="AV166"/>
  <c r="AM182"/>
  <c r="AV182"/>
  <c r="AW140"/>
  <c r="AN140"/>
  <c r="AV254"/>
  <c r="AM254"/>
  <c r="AV244"/>
  <c r="AM244"/>
  <c r="AE113" i="12"/>
  <c r="V113"/>
  <c r="V212"/>
  <c r="AE212"/>
  <c r="V192"/>
  <c r="AE192"/>
  <c r="AD100"/>
  <c r="U100"/>
  <c r="AD99"/>
  <c r="U99"/>
  <c r="AD98"/>
  <c r="U98"/>
  <c r="AE169"/>
  <c r="V169"/>
  <c r="AE121"/>
  <c r="V121"/>
  <c r="AD146"/>
  <c r="U146"/>
  <c r="AE115"/>
  <c r="V115"/>
  <c r="V184"/>
  <c r="AE184"/>
  <c r="AE164"/>
  <c r="V164"/>
  <c r="AE137"/>
  <c r="V137"/>
  <c r="AD96"/>
  <c r="U96"/>
  <c r="U92"/>
  <c r="AD92"/>
  <c r="U150"/>
  <c r="AD150"/>
  <c r="AE241"/>
  <c r="V241"/>
  <c r="AE246"/>
  <c r="V246"/>
  <c r="AF130"/>
  <c r="W130"/>
  <c r="V201"/>
  <c r="AE201"/>
  <c r="V253"/>
  <c r="AE253"/>
  <c r="W143"/>
  <c r="AF143"/>
  <c r="V173"/>
  <c r="AE173"/>
  <c r="V181"/>
  <c r="AE181"/>
  <c r="W139"/>
  <c r="AF139"/>
  <c r="AF127"/>
  <c r="W127"/>
  <c r="V197"/>
  <c r="AE197"/>
  <c r="V252"/>
  <c r="AE252"/>
  <c r="V260"/>
  <c r="AE260"/>
  <c r="V211"/>
  <c r="AE211"/>
  <c r="V172"/>
  <c r="AE172"/>
  <c r="V180"/>
  <c r="AE180"/>
  <c r="U87"/>
  <c r="AD87"/>
  <c r="U149"/>
  <c r="AD149"/>
  <c r="U156"/>
  <c r="AD156"/>
  <c r="AE229"/>
  <c r="V229"/>
  <c r="AE220"/>
  <c r="V220"/>
  <c r="U80"/>
  <c r="AD80"/>
  <c r="U88"/>
  <c r="AD88"/>
  <c r="U159"/>
  <c r="AD159"/>
  <c r="U154"/>
  <c r="AD154"/>
  <c r="AE233"/>
  <c r="V233"/>
  <c r="AF123"/>
  <c r="W123"/>
  <c r="V209"/>
  <c r="AE209"/>
  <c r="V255"/>
  <c r="AE255"/>
  <c r="V171"/>
  <c r="AE171"/>
  <c r="V179"/>
  <c r="AE179"/>
  <c r="V189"/>
  <c r="AE189"/>
  <c r="V183"/>
  <c r="AE183"/>
  <c r="V250"/>
  <c r="AE250"/>
  <c r="V258"/>
  <c r="AE258"/>
  <c r="V203"/>
  <c r="AE203"/>
  <c r="V174"/>
  <c r="AE174"/>
  <c r="U81"/>
  <c r="AD81"/>
  <c r="U89"/>
  <c r="AD89"/>
  <c r="U153"/>
  <c r="AD153"/>
  <c r="U160"/>
  <c r="AD160"/>
  <c r="AE221"/>
  <c r="V221"/>
  <c r="AE247"/>
  <c r="V247"/>
  <c r="AE244"/>
  <c r="V244"/>
  <c r="U86"/>
  <c r="AD86"/>
  <c r="U155"/>
  <c r="AD155"/>
  <c r="AD103"/>
  <c r="U103"/>
  <c r="AE111"/>
  <c r="V111"/>
  <c r="V114"/>
  <c r="AE114"/>
  <c r="V208"/>
  <c r="AE208"/>
  <c r="AD102"/>
  <c r="U102"/>
  <c r="AD101"/>
  <c r="U101"/>
  <c r="AD97"/>
  <c r="U97"/>
  <c r="AE119"/>
  <c r="V119"/>
  <c r="V204"/>
  <c r="AE204"/>
  <c r="V198"/>
  <c r="AE198"/>
  <c r="V122"/>
  <c r="AE122"/>
  <c r="U144"/>
  <c r="AD144"/>
  <c r="AE165"/>
  <c r="V165"/>
  <c r="U158"/>
  <c r="AD158"/>
  <c r="AE225"/>
  <c r="V225"/>
  <c r="AE227"/>
  <c r="V227"/>
  <c r="AF128"/>
  <c r="W128"/>
  <c r="AF134"/>
  <c r="W134"/>
  <c r="V185"/>
  <c r="AE185"/>
  <c r="V249"/>
  <c r="AE249"/>
  <c r="V257"/>
  <c r="AE257"/>
  <c r="V177"/>
  <c r="AE177"/>
  <c r="AF124"/>
  <c r="W124"/>
  <c r="V213"/>
  <c r="AE213"/>
  <c r="V256"/>
  <c r="AE256"/>
  <c r="V195"/>
  <c r="AE195"/>
  <c r="V176"/>
  <c r="AE176"/>
  <c r="U83"/>
  <c r="AD83"/>
  <c r="U91"/>
  <c r="AD91"/>
  <c r="U157"/>
  <c r="AD157"/>
  <c r="U148"/>
  <c r="AD148"/>
  <c r="AE245"/>
  <c r="V245"/>
  <c r="AE239"/>
  <c r="V239"/>
  <c r="AE236"/>
  <c r="V236"/>
  <c r="U84"/>
  <c r="AD84"/>
  <c r="U93"/>
  <c r="AD93"/>
  <c r="U151"/>
  <c r="AD151"/>
  <c r="U162"/>
  <c r="AD162"/>
  <c r="AE217"/>
  <c r="V217"/>
  <c r="AE219"/>
  <c r="V219"/>
  <c r="V248"/>
  <c r="AE248"/>
  <c r="V193"/>
  <c r="AE193"/>
  <c r="V251"/>
  <c r="AE251"/>
  <c r="V259"/>
  <c r="AE259"/>
  <c r="V175"/>
  <c r="AE175"/>
  <c r="V205"/>
  <c r="AE205"/>
  <c r="V254"/>
  <c r="AE254"/>
  <c r="V187"/>
  <c r="AE187"/>
  <c r="W140"/>
  <c r="AF140"/>
  <c r="V170"/>
  <c r="AE170"/>
  <c r="V178"/>
  <c r="AE178"/>
  <c r="U85"/>
  <c r="AD85"/>
  <c r="U95"/>
  <c r="AD95"/>
  <c r="U161"/>
  <c r="AD161"/>
  <c r="U94"/>
  <c r="AD94"/>
  <c r="U152"/>
  <c r="AD152"/>
  <c r="AE237"/>
  <c r="V237"/>
  <c r="AE228"/>
  <c r="V228"/>
  <c r="U82"/>
  <c r="AD82"/>
  <c r="U90"/>
  <c r="AD90"/>
  <c r="U147"/>
  <c r="AD147"/>
  <c r="U163"/>
  <c r="AD163"/>
  <c r="AD115" i="8"/>
  <c r="AM115"/>
  <c r="AD164"/>
  <c r="AM164"/>
  <c r="AD184"/>
  <c r="AM184"/>
  <c r="AD103"/>
  <c r="AM103"/>
  <c r="AD205"/>
  <c r="AM205"/>
  <c r="AM124"/>
  <c r="AD124"/>
  <c r="AM127"/>
  <c r="AD127"/>
  <c r="AD162"/>
  <c r="AM162"/>
  <c r="AM210"/>
  <c r="AD210"/>
  <c r="AM183"/>
  <c r="AD183"/>
  <c r="AD109"/>
  <c r="AM109"/>
  <c r="AD200"/>
  <c r="AM200"/>
  <c r="AM231"/>
  <c r="AD231"/>
  <c r="AD233"/>
  <c r="AM233"/>
  <c r="AD242"/>
  <c r="AM242"/>
  <c r="AM175"/>
  <c r="AD175"/>
  <c r="AD186"/>
  <c r="AM186"/>
  <c r="AD209"/>
  <c r="AM209"/>
  <c r="AC84"/>
  <c r="AL84"/>
  <c r="AD222"/>
  <c r="AM222"/>
  <c r="AE120"/>
  <c r="AN120"/>
  <c r="AD217"/>
  <c r="AM217"/>
  <c r="AC86"/>
  <c r="AL86"/>
  <c r="AD216"/>
  <c r="AM216"/>
  <c r="AC85"/>
  <c r="AL85"/>
  <c r="AD227"/>
  <c r="AM227"/>
  <c r="AM187"/>
  <c r="AD187"/>
  <c r="AD185"/>
  <c r="AM185"/>
  <c r="AM214"/>
  <c r="AD214"/>
  <c r="AD181"/>
  <c r="AM181"/>
  <c r="AD177"/>
  <c r="AM177"/>
  <c r="AD208"/>
  <c r="AM208"/>
  <c r="AD105"/>
  <c r="AM105"/>
  <c r="AD173"/>
  <c r="AM173"/>
  <c r="AD174"/>
  <c r="AM174"/>
  <c r="AD229"/>
  <c r="AM229"/>
  <c r="AC91"/>
  <c r="AL91"/>
  <c r="AC82"/>
  <c r="AL82"/>
  <c r="AD220"/>
  <c r="AM220"/>
  <c r="AC89"/>
  <c r="AL89"/>
  <c r="AE118"/>
  <c r="AN118"/>
  <c r="AD223"/>
  <c r="AM223"/>
  <c r="AD99"/>
  <c r="AM99"/>
  <c r="AE136"/>
  <c r="AN136"/>
  <c r="AD204"/>
  <c r="AM204"/>
  <c r="AD172"/>
  <c r="AM172"/>
  <c r="AD188"/>
  <c r="AM188"/>
  <c r="AE130"/>
  <c r="AN130"/>
  <c r="AD165"/>
  <c r="AM165"/>
  <c r="AD207"/>
  <c r="AM207"/>
  <c r="AM141"/>
  <c r="AD141"/>
  <c r="AM126"/>
  <c r="AD126"/>
  <c r="AD111"/>
  <c r="AM111"/>
  <c r="AD206"/>
  <c r="AM206"/>
  <c r="AD176"/>
  <c r="AM176"/>
  <c r="AD192"/>
  <c r="AM192"/>
  <c r="AD107"/>
  <c r="AM107"/>
  <c r="AM140"/>
  <c r="AD140"/>
  <c r="AM94"/>
  <c r="AD94"/>
  <c r="AM93"/>
  <c r="AD93"/>
  <c r="AM129"/>
  <c r="AD129"/>
  <c r="AM139"/>
  <c r="AD139"/>
  <c r="AD101"/>
  <c r="AM101"/>
  <c r="AD116"/>
  <c r="AM116"/>
  <c r="AD169"/>
  <c r="AM169"/>
  <c r="AD170"/>
  <c r="AM170"/>
  <c r="AD113"/>
  <c r="AM113"/>
  <c r="AD197"/>
  <c r="AM197"/>
  <c r="AD237"/>
  <c r="AM237"/>
  <c r="AM179"/>
  <c r="AD179"/>
  <c r="AD193"/>
  <c r="AM193"/>
  <c r="AD213"/>
  <c r="AM213"/>
  <c r="AD212"/>
  <c r="AM212"/>
  <c r="AD234"/>
  <c r="AM234"/>
  <c r="AD189"/>
  <c r="AM189"/>
  <c r="AD178"/>
  <c r="AM178"/>
  <c r="AD194"/>
  <c r="AM194"/>
  <c r="AM243"/>
  <c r="AD243"/>
  <c r="AC92"/>
  <c r="AL92"/>
  <c r="AE121"/>
  <c r="AN121"/>
  <c r="AC87"/>
  <c r="AL87"/>
  <c r="AD225"/>
  <c r="AM225"/>
  <c r="AD224"/>
  <c r="AM224"/>
  <c r="AE122"/>
  <c r="AN122"/>
  <c r="AD219"/>
  <c r="AM219"/>
  <c r="AD96"/>
  <c r="AM96"/>
  <c r="AM239"/>
  <c r="AD239"/>
  <c r="AD241"/>
  <c r="AM241"/>
  <c r="AD97"/>
  <c r="AM97"/>
  <c r="AM199"/>
  <c r="AD199"/>
  <c r="AM98"/>
  <c r="AD98"/>
  <c r="AM114"/>
  <c r="AD114"/>
  <c r="AM195"/>
  <c r="AD195"/>
  <c r="AD201"/>
  <c r="AM201"/>
  <c r="AM191"/>
  <c r="AD191"/>
  <c r="AC88"/>
  <c r="AL88"/>
  <c r="AD218"/>
  <c r="AM218"/>
  <c r="AC83"/>
  <c r="AL83"/>
  <c r="AC138"/>
  <c r="AL138"/>
  <c r="AD221"/>
  <c r="AM221"/>
  <c r="AC90"/>
  <c r="AL90"/>
  <c r="AC81"/>
  <c r="AL81"/>
  <c r="AD215"/>
  <c r="AM215"/>
  <c r="AD211"/>
  <c r="AM211"/>
  <c r="AD180"/>
  <c r="AM180"/>
  <c r="AD196"/>
  <c r="AM196"/>
  <c r="AE132"/>
  <c r="AN132"/>
  <c r="AM128"/>
  <c r="AD128"/>
  <c r="AD163"/>
  <c r="AM163"/>
  <c r="AM125"/>
  <c r="AD125"/>
  <c r="V122" i="11"/>
  <c r="AE122"/>
  <c r="AD186"/>
  <c r="U186"/>
  <c r="AD194"/>
  <c r="U194"/>
  <c r="AD161"/>
  <c r="U161"/>
  <c r="AD187"/>
  <c r="U187"/>
  <c r="AD195"/>
  <c r="U195"/>
  <c r="AD196"/>
  <c r="U196"/>
  <c r="V147"/>
  <c r="AE147"/>
  <c r="AD184"/>
  <c r="U184"/>
  <c r="AD192"/>
  <c r="U192"/>
  <c r="AD157"/>
  <c r="U157"/>
  <c r="AD185"/>
  <c r="U185"/>
  <c r="AD193"/>
  <c r="U193"/>
  <c r="U217"/>
  <c r="AD217"/>
  <c r="U225"/>
  <c r="AD225"/>
  <c r="U233"/>
  <c r="AD233"/>
  <c r="U241"/>
  <c r="AD241"/>
  <c r="U249"/>
  <c r="AD249"/>
  <c r="U257"/>
  <c r="AD257"/>
  <c r="X174"/>
  <c r="AG174"/>
  <c r="V204"/>
  <c r="AE204"/>
  <c r="V123"/>
  <c r="AE123"/>
  <c r="V177"/>
  <c r="AE177"/>
  <c r="V175"/>
  <c r="AE175"/>
  <c r="V200"/>
  <c r="AE200"/>
  <c r="U84"/>
  <c r="AD84"/>
  <c r="U95"/>
  <c r="AD95"/>
  <c r="U153"/>
  <c r="AD153"/>
  <c r="U90"/>
  <c r="AD90"/>
  <c r="U218"/>
  <c r="AD218"/>
  <c r="U226"/>
  <c r="AD226"/>
  <c r="U234"/>
  <c r="AD234"/>
  <c r="U242"/>
  <c r="AD242"/>
  <c r="U250"/>
  <c r="AD250"/>
  <c r="U258"/>
  <c r="AD258"/>
  <c r="U87"/>
  <c r="AD87"/>
  <c r="U154"/>
  <c r="AD154"/>
  <c r="U219"/>
  <c r="AD219"/>
  <c r="U227"/>
  <c r="AD227"/>
  <c r="U235"/>
  <c r="AD235"/>
  <c r="U243"/>
  <c r="AD243"/>
  <c r="U251"/>
  <c r="AD251"/>
  <c r="U259"/>
  <c r="AD259"/>
  <c r="X105"/>
  <c r="AG105"/>
  <c r="V209"/>
  <c r="AE209"/>
  <c r="V165"/>
  <c r="AE165"/>
  <c r="V163"/>
  <c r="AE163"/>
  <c r="V179"/>
  <c r="AE179"/>
  <c r="U82"/>
  <c r="AD82"/>
  <c r="U91"/>
  <c r="AD91"/>
  <c r="U94"/>
  <c r="AD94"/>
  <c r="U220"/>
  <c r="AD220"/>
  <c r="U228"/>
  <c r="AD228"/>
  <c r="U236"/>
  <c r="AD236"/>
  <c r="U244"/>
  <c r="AD244"/>
  <c r="U252"/>
  <c r="AD252"/>
  <c r="U260"/>
  <c r="AD260"/>
  <c r="U85"/>
  <c r="AD85"/>
  <c r="U156"/>
  <c r="AD156"/>
  <c r="AD159"/>
  <c r="U159"/>
  <c r="V120"/>
  <c r="AE120"/>
  <c r="V118"/>
  <c r="AE118"/>
  <c r="V145"/>
  <c r="AE145"/>
  <c r="V108"/>
  <c r="AE108"/>
  <c r="V213"/>
  <c r="AE213"/>
  <c r="AD97"/>
  <c r="U97"/>
  <c r="AD182"/>
  <c r="U182"/>
  <c r="AD190"/>
  <c r="U190"/>
  <c r="AD158"/>
  <c r="U158"/>
  <c r="AE140"/>
  <c r="V140"/>
  <c r="AD198"/>
  <c r="U198"/>
  <c r="AD183"/>
  <c r="U183"/>
  <c r="AD191"/>
  <c r="U191"/>
  <c r="AD98"/>
  <c r="U98"/>
  <c r="V112"/>
  <c r="AE112"/>
  <c r="V110"/>
  <c r="AE110"/>
  <c r="V116"/>
  <c r="AE116"/>
  <c r="AD188"/>
  <c r="U188"/>
  <c r="AD197"/>
  <c r="U197"/>
  <c r="AD181"/>
  <c r="U181"/>
  <c r="AD189"/>
  <c r="U189"/>
  <c r="AD160"/>
  <c r="U160"/>
  <c r="U96"/>
  <c r="AD96"/>
  <c r="U221"/>
  <c r="AD221"/>
  <c r="U229"/>
  <c r="AD229"/>
  <c r="U237"/>
  <c r="AD237"/>
  <c r="U245"/>
  <c r="AD245"/>
  <c r="U253"/>
  <c r="AD253"/>
  <c r="X166"/>
  <c r="AG166"/>
  <c r="V211"/>
  <c r="AE211"/>
  <c r="V115"/>
  <c r="AE115"/>
  <c r="V169"/>
  <c r="AE169"/>
  <c r="V167"/>
  <c r="AE167"/>
  <c r="V146"/>
  <c r="AE146"/>
  <c r="V210"/>
  <c r="AE210"/>
  <c r="U88"/>
  <c r="AD88"/>
  <c r="U222"/>
  <c r="AD222"/>
  <c r="U230"/>
  <c r="AD230"/>
  <c r="U238"/>
  <c r="AD238"/>
  <c r="U246"/>
  <c r="AD246"/>
  <c r="U254"/>
  <c r="AD254"/>
  <c r="U83"/>
  <c r="AD83"/>
  <c r="U93"/>
  <c r="AD93"/>
  <c r="U92"/>
  <c r="AD92"/>
  <c r="U215"/>
  <c r="AD215"/>
  <c r="U223"/>
  <c r="AD223"/>
  <c r="U231"/>
  <c r="AD231"/>
  <c r="U239"/>
  <c r="AD239"/>
  <c r="U247"/>
  <c r="AD247"/>
  <c r="U255"/>
  <c r="AD255"/>
  <c r="X101"/>
  <c r="AG101"/>
  <c r="V201"/>
  <c r="AE201"/>
  <c r="V119"/>
  <c r="AE119"/>
  <c r="V173"/>
  <c r="AE173"/>
  <c r="V171"/>
  <c r="AE171"/>
  <c r="V148"/>
  <c r="AE148"/>
  <c r="V208"/>
  <c r="AE208"/>
  <c r="V205"/>
  <c r="AE205"/>
  <c r="U86"/>
  <c r="AD86"/>
  <c r="U155"/>
  <c r="AD155"/>
  <c r="U216"/>
  <c r="AD216"/>
  <c r="U224"/>
  <c r="AD224"/>
  <c r="U232"/>
  <c r="AD232"/>
  <c r="U240"/>
  <c r="AD240"/>
  <c r="U248"/>
  <c r="AD248"/>
  <c r="U256"/>
  <c r="AD256"/>
  <c r="U81"/>
  <c r="AD81"/>
  <c r="U89"/>
  <c r="AD89"/>
  <c r="AE144"/>
  <c r="V144"/>
  <c r="AF139"/>
  <c r="W139"/>
  <c r="V149"/>
  <c r="AE149"/>
  <c r="U157" i="7"/>
  <c r="AD157"/>
  <c r="U169"/>
  <c r="AD169"/>
  <c r="U168"/>
  <c r="AD168"/>
  <c r="U167"/>
  <c r="AD167"/>
  <c r="U170"/>
  <c r="AD170"/>
  <c r="V152"/>
  <c r="AE152"/>
  <c r="U164"/>
  <c r="AD164"/>
  <c r="U163"/>
  <c r="AD163"/>
  <c r="V181"/>
  <c r="AE181"/>
  <c r="AD165"/>
  <c r="U165"/>
  <c r="U160"/>
  <c r="AD160"/>
  <c r="U159"/>
  <c r="AD159"/>
  <c r="U154"/>
  <c r="AD154"/>
  <c r="U161"/>
  <c r="AD161"/>
  <c r="U156"/>
  <c r="AD156"/>
  <c r="U155"/>
  <c r="AD155"/>
  <c r="U158"/>
  <c r="AD158"/>
  <c r="V117"/>
  <c r="AE117"/>
  <c r="U182"/>
  <c r="AD182"/>
  <c r="AD175"/>
  <c r="U175"/>
  <c r="AD219"/>
  <c r="U219"/>
  <c r="AD227"/>
  <c r="U227"/>
  <c r="AD171"/>
  <c r="U171"/>
  <c r="AH172"/>
  <c r="Y172"/>
  <c r="AD125"/>
  <c r="U125"/>
  <c r="AD145"/>
  <c r="U145"/>
  <c r="U87"/>
  <c r="AD87"/>
  <c r="U94"/>
  <c r="AD94"/>
  <c r="U89"/>
  <c r="AD89"/>
  <c r="V100"/>
  <c r="AE100"/>
  <c r="V108"/>
  <c r="AE108"/>
  <c r="AE150"/>
  <c r="V150"/>
  <c r="AD185"/>
  <c r="U185"/>
  <c r="AD193"/>
  <c r="U193"/>
  <c r="AD201"/>
  <c r="U201"/>
  <c r="AD209"/>
  <c r="U209"/>
  <c r="V109"/>
  <c r="AE109"/>
  <c r="AD221"/>
  <c r="U221"/>
  <c r="AD229"/>
  <c r="U229"/>
  <c r="U257"/>
  <c r="AD257"/>
  <c r="U174"/>
  <c r="AD174"/>
  <c r="AE81"/>
  <c r="V81"/>
  <c r="U151"/>
  <c r="AD151"/>
  <c r="AE251"/>
  <c r="V251"/>
  <c r="U85"/>
  <c r="AD85"/>
  <c r="U82"/>
  <c r="AD82"/>
  <c r="U93"/>
  <c r="AD93"/>
  <c r="V102"/>
  <c r="AE102"/>
  <c r="V112"/>
  <c r="AE112"/>
  <c r="AD191"/>
  <c r="U191"/>
  <c r="AD199"/>
  <c r="U199"/>
  <c r="AD207"/>
  <c r="U207"/>
  <c r="V99"/>
  <c r="AE99"/>
  <c r="V107"/>
  <c r="AE107"/>
  <c r="V110"/>
  <c r="AE110"/>
  <c r="AD190"/>
  <c r="U190"/>
  <c r="AD198"/>
  <c r="U198"/>
  <c r="AD206"/>
  <c r="U206"/>
  <c r="AD214"/>
  <c r="U214"/>
  <c r="AD124"/>
  <c r="U124"/>
  <c r="AD96"/>
  <c r="U96"/>
  <c r="AD127"/>
  <c r="U127"/>
  <c r="AD139"/>
  <c r="U139"/>
  <c r="AD97"/>
  <c r="U97"/>
  <c r="AE256"/>
  <c r="V256"/>
  <c r="AD222"/>
  <c r="U222"/>
  <c r="V105"/>
  <c r="AE105"/>
  <c r="AE146"/>
  <c r="V146"/>
  <c r="V122"/>
  <c r="AE122"/>
  <c r="AD188"/>
  <c r="U188"/>
  <c r="AD196"/>
  <c r="U196"/>
  <c r="AD204"/>
  <c r="U204"/>
  <c r="AD212"/>
  <c r="U212"/>
  <c r="AD95"/>
  <c r="U95"/>
  <c r="AD136"/>
  <c r="U136"/>
  <c r="AE255"/>
  <c r="V255"/>
  <c r="AD126"/>
  <c r="U126"/>
  <c r="AD138"/>
  <c r="U138"/>
  <c r="AE245"/>
  <c r="V245"/>
  <c r="U178"/>
  <c r="AD178"/>
  <c r="AD216"/>
  <c r="U216"/>
  <c r="AD224"/>
  <c r="U224"/>
  <c r="AD179"/>
  <c r="U179"/>
  <c r="V123"/>
  <c r="AE123"/>
  <c r="AD223"/>
  <c r="U223"/>
  <c r="AD133"/>
  <c r="U133"/>
  <c r="AD137"/>
  <c r="U137"/>
  <c r="AE250"/>
  <c r="V250"/>
  <c r="U83"/>
  <c r="AD83"/>
  <c r="U84"/>
  <c r="AD84"/>
  <c r="V104"/>
  <c r="AE104"/>
  <c r="V116"/>
  <c r="AE116"/>
  <c r="AD189"/>
  <c r="U189"/>
  <c r="AD197"/>
  <c r="U197"/>
  <c r="AD205"/>
  <c r="U205"/>
  <c r="AD213"/>
  <c r="U213"/>
  <c r="V115"/>
  <c r="AE115"/>
  <c r="AD217"/>
  <c r="U217"/>
  <c r="AD225"/>
  <c r="U225"/>
  <c r="AD153"/>
  <c r="U153"/>
  <c r="AD129"/>
  <c r="U129"/>
  <c r="AG173"/>
  <c r="X173"/>
  <c r="U91"/>
  <c r="AD91"/>
  <c r="U90"/>
  <c r="AD90"/>
  <c r="U86"/>
  <c r="AD86"/>
  <c r="V98"/>
  <c r="AE98"/>
  <c r="V106"/>
  <c r="AE106"/>
  <c r="AE142"/>
  <c r="V142"/>
  <c r="V120"/>
  <c r="AE120"/>
  <c r="AD187"/>
  <c r="U187"/>
  <c r="AD195"/>
  <c r="U195"/>
  <c r="AD203"/>
  <c r="U203"/>
  <c r="AD211"/>
  <c r="U211"/>
  <c r="AE148"/>
  <c r="V148"/>
  <c r="U260"/>
  <c r="AD260"/>
  <c r="V103"/>
  <c r="AE103"/>
  <c r="V118"/>
  <c r="AE118"/>
  <c r="AD186"/>
  <c r="U186"/>
  <c r="AD194"/>
  <c r="U194"/>
  <c r="AD202"/>
  <c r="U202"/>
  <c r="AD210"/>
  <c r="U210"/>
  <c r="U92"/>
  <c r="AD92"/>
  <c r="AD132"/>
  <c r="U132"/>
  <c r="AD141"/>
  <c r="U141"/>
  <c r="AE248"/>
  <c r="V248"/>
  <c r="AD135"/>
  <c r="U135"/>
  <c r="AD130"/>
  <c r="U130"/>
  <c r="AE246"/>
  <c r="V246"/>
  <c r="AD218"/>
  <c r="U218"/>
  <c r="AD226"/>
  <c r="U226"/>
  <c r="AE140"/>
  <c r="V140"/>
  <c r="V101"/>
  <c r="AE101"/>
  <c r="V114"/>
  <c r="AE114"/>
  <c r="AD184"/>
  <c r="U184"/>
  <c r="AD192"/>
  <c r="U192"/>
  <c r="AD200"/>
  <c r="U200"/>
  <c r="AD208"/>
  <c r="U208"/>
  <c r="U88"/>
  <c r="AD88"/>
  <c r="AD128"/>
  <c r="U128"/>
  <c r="U147"/>
  <c r="AD147"/>
  <c r="AE252"/>
  <c r="V252"/>
  <c r="AD131"/>
  <c r="U131"/>
  <c r="U143"/>
  <c r="AD143"/>
  <c r="AE254"/>
  <c r="V254"/>
  <c r="AD134"/>
  <c r="U134"/>
  <c r="AD149"/>
  <c r="U149"/>
  <c r="X259"/>
  <c r="AG259"/>
  <c r="AD183"/>
  <c r="U183"/>
  <c r="AD215"/>
  <c r="U215"/>
  <c r="AD220"/>
  <c r="U220"/>
  <c r="AD228"/>
  <c r="U228"/>
  <c r="AH83" i="32"/>
  <c r="Y83"/>
  <c r="AF124"/>
  <c r="W124"/>
  <c r="AG177"/>
  <c r="X177"/>
  <c r="AH219"/>
  <c r="Y219"/>
  <c r="AH199"/>
  <c r="Y199"/>
  <c r="X103"/>
  <c r="AG103"/>
  <c r="AH167"/>
  <c r="Y167"/>
  <c r="W251"/>
  <c r="AF251"/>
  <c r="AH240"/>
  <c r="Y240"/>
  <c r="AG82"/>
  <c r="X82"/>
  <c r="W158"/>
  <c r="AF158"/>
  <c r="AG245"/>
  <c r="X245"/>
  <c r="W88"/>
  <c r="AF88"/>
  <c r="AG94"/>
  <c r="X94"/>
  <c r="W154"/>
  <c r="AF154"/>
  <c r="AG156"/>
  <c r="X156"/>
  <c r="AG152"/>
  <c r="X152"/>
  <c r="W243"/>
  <c r="AF243"/>
  <c r="AG189"/>
  <c r="X189"/>
  <c r="Y225"/>
  <c r="AH225"/>
  <c r="AF151"/>
  <c r="W151"/>
  <c r="AF108"/>
  <c r="W108"/>
  <c r="X153"/>
  <c r="AG153"/>
  <c r="X142"/>
  <c r="AG142"/>
  <c r="AH175"/>
  <c r="Y175"/>
  <c r="AH171"/>
  <c r="Y171"/>
  <c r="AH93"/>
  <c r="Y93"/>
  <c r="Y141"/>
  <c r="AH141"/>
  <c r="X165"/>
  <c r="AG165"/>
  <c r="X254"/>
  <c r="AG254"/>
  <c r="X95"/>
  <c r="AG95"/>
  <c r="X250"/>
  <c r="AG250"/>
  <c r="X178"/>
  <c r="AG178"/>
  <c r="AG193"/>
  <c r="X193"/>
  <c r="AG209"/>
  <c r="X209"/>
  <c r="AG81"/>
  <c r="X81"/>
  <c r="X182"/>
  <c r="AG182"/>
  <c r="X112"/>
  <c r="AG112"/>
  <c r="AF194"/>
  <c r="W194"/>
  <c r="AF210"/>
  <c r="W210"/>
  <c r="X138"/>
  <c r="AG138"/>
  <c r="AG241"/>
  <c r="X241"/>
  <c r="AG192"/>
  <c r="X192"/>
  <c r="AG123"/>
  <c r="X123"/>
  <c r="AF128"/>
  <c r="W128"/>
  <c r="AH119"/>
  <c r="Y119"/>
  <c r="Y229"/>
  <c r="AH229"/>
  <c r="X110"/>
  <c r="AG110"/>
  <c r="AF190"/>
  <c r="W190"/>
  <c r="AF206"/>
  <c r="W206"/>
  <c r="AF222"/>
  <c r="W222"/>
  <c r="X144"/>
  <c r="AG144"/>
  <c r="W84"/>
  <c r="AF84"/>
  <c r="Y137"/>
  <c r="AH137"/>
  <c r="X173"/>
  <c r="AG173"/>
  <c r="W255"/>
  <c r="AF255"/>
  <c r="AG257"/>
  <c r="X257"/>
  <c r="AG208"/>
  <c r="X208"/>
  <c r="AH207"/>
  <c r="Y207"/>
  <c r="X224"/>
  <c r="AG224"/>
  <c r="AG200"/>
  <c r="X200"/>
  <c r="X120"/>
  <c r="AG120"/>
  <c r="Y235"/>
  <c r="AH235"/>
  <c r="AG188"/>
  <c r="X188"/>
  <c r="X87"/>
  <c r="AG87"/>
  <c r="W162"/>
  <c r="AF162"/>
  <c r="X99"/>
  <c r="AG99"/>
  <c r="X134"/>
  <c r="AG134"/>
  <c r="W174"/>
  <c r="AF174"/>
  <c r="W247"/>
  <c r="AF247"/>
  <c r="AG249"/>
  <c r="X249"/>
  <c r="W104"/>
  <c r="AF104"/>
  <c r="W170"/>
  <c r="AF170"/>
  <c r="AG172"/>
  <c r="X172"/>
  <c r="AG168"/>
  <c r="X168"/>
  <c r="W259"/>
  <c r="AF259"/>
  <c r="Z228"/>
  <c r="AI228"/>
  <c r="AG116"/>
  <c r="X116"/>
  <c r="W96"/>
  <c r="AF96"/>
  <c r="X169"/>
  <c r="AG169"/>
  <c r="AH159"/>
  <c r="Y159"/>
  <c r="AH155"/>
  <c r="Y155"/>
  <c r="X242"/>
  <c r="AG242"/>
  <c r="W92"/>
  <c r="AF92"/>
  <c r="Y121"/>
  <c r="AH121"/>
  <c r="X122"/>
  <c r="AG122"/>
  <c r="X186"/>
  <c r="AG186"/>
  <c r="AG201"/>
  <c r="X201"/>
  <c r="AG217"/>
  <c r="X217"/>
  <c r="AF202"/>
  <c r="W202"/>
  <c r="AF218"/>
  <c r="W218"/>
  <c r="X148"/>
  <c r="AG148"/>
  <c r="X91"/>
  <c r="AG91"/>
  <c r="W166"/>
  <c r="AF166"/>
  <c r="X246"/>
  <c r="AG246"/>
  <c r="AH260"/>
  <c r="Y260"/>
  <c r="AG127"/>
  <c r="X127"/>
  <c r="AH195"/>
  <c r="Y195"/>
  <c r="AH191"/>
  <c r="Y191"/>
  <c r="AG216"/>
  <c r="X216"/>
  <c r="X150"/>
  <c r="AG150"/>
  <c r="X146"/>
  <c r="AG146"/>
  <c r="Y185"/>
  <c r="AH185"/>
  <c r="AF198"/>
  <c r="W198"/>
  <c r="AF214"/>
  <c r="W214"/>
  <c r="Z226"/>
  <c r="AI226"/>
  <c r="W100"/>
  <c r="AF100"/>
  <c r="AH105"/>
  <c r="Y105"/>
  <c r="X126"/>
  <c r="AG126"/>
  <c r="X157"/>
  <c r="AG157"/>
  <c r="V100" i="31"/>
  <c r="AE100"/>
  <c r="W177"/>
  <c r="AF177"/>
  <c r="W251"/>
  <c r="AF251"/>
  <c r="AF195"/>
  <c r="W195"/>
  <c r="AE216"/>
  <c r="V216"/>
  <c r="AG194"/>
  <c r="X194"/>
  <c r="AF191"/>
  <c r="W191"/>
  <c r="AE212"/>
  <c r="V212"/>
  <c r="AG111"/>
  <c r="X111"/>
  <c r="W173"/>
  <c r="AF173"/>
  <c r="W243"/>
  <c r="AF243"/>
  <c r="V104"/>
  <c r="AE104"/>
  <c r="V166"/>
  <c r="AE166"/>
  <c r="V182"/>
  <c r="AE182"/>
  <c r="W103"/>
  <c r="AF103"/>
  <c r="W169"/>
  <c r="AF169"/>
  <c r="X180"/>
  <c r="AG180"/>
  <c r="AE208"/>
  <c r="V208"/>
  <c r="AF219"/>
  <c r="W219"/>
  <c r="V153"/>
  <c r="AE153"/>
  <c r="AE204"/>
  <c r="V204"/>
  <c r="AF215"/>
  <c r="W215"/>
  <c r="AE109"/>
  <c r="V109"/>
  <c r="AF98"/>
  <c r="W98"/>
  <c r="X254"/>
  <c r="AG254"/>
  <c r="V92"/>
  <c r="AE92"/>
  <c r="W165"/>
  <c r="AF165"/>
  <c r="W91"/>
  <c r="AF91"/>
  <c r="AF94"/>
  <c r="W94"/>
  <c r="AF142"/>
  <c r="W142"/>
  <c r="V162"/>
  <c r="AE162"/>
  <c r="V178"/>
  <c r="AE178"/>
  <c r="X246"/>
  <c r="AG246"/>
  <c r="AF128"/>
  <c r="W128"/>
  <c r="AF223"/>
  <c r="W223"/>
  <c r="AE129"/>
  <c r="V129"/>
  <c r="AE145"/>
  <c r="V145"/>
  <c r="AE152"/>
  <c r="V152"/>
  <c r="AE257"/>
  <c r="V257"/>
  <c r="W242"/>
  <c r="AF242"/>
  <c r="AE113"/>
  <c r="V113"/>
  <c r="AG233"/>
  <c r="X233"/>
  <c r="AE133"/>
  <c r="V133"/>
  <c r="AE108"/>
  <c r="V108"/>
  <c r="X118"/>
  <c r="AG118"/>
  <c r="AE148"/>
  <c r="V148"/>
  <c r="AE245"/>
  <c r="V245"/>
  <c r="V84"/>
  <c r="AE84"/>
  <c r="W161"/>
  <c r="AF161"/>
  <c r="X172"/>
  <c r="AG172"/>
  <c r="AE149"/>
  <c r="V149"/>
  <c r="AE200"/>
  <c r="V200"/>
  <c r="AE228"/>
  <c r="V228"/>
  <c r="AG210"/>
  <c r="X210"/>
  <c r="AE196"/>
  <c r="V196"/>
  <c r="AF207"/>
  <c r="W207"/>
  <c r="AF185"/>
  <c r="W185"/>
  <c r="V96"/>
  <c r="AE96"/>
  <c r="W95"/>
  <c r="AF95"/>
  <c r="X176"/>
  <c r="AG176"/>
  <c r="V88"/>
  <c r="AE88"/>
  <c r="AF86"/>
  <c r="W86"/>
  <c r="AF126"/>
  <c r="W126"/>
  <c r="V174"/>
  <c r="AE174"/>
  <c r="W87"/>
  <c r="AF87"/>
  <c r="X164"/>
  <c r="AG164"/>
  <c r="W156"/>
  <c r="AF156"/>
  <c r="AE192"/>
  <c r="V192"/>
  <c r="AF203"/>
  <c r="W203"/>
  <c r="AF163"/>
  <c r="W163"/>
  <c r="AE190"/>
  <c r="V190"/>
  <c r="AF189"/>
  <c r="W189"/>
  <c r="W183"/>
  <c r="AF183"/>
  <c r="AF199"/>
  <c r="W199"/>
  <c r="AE220"/>
  <c r="V220"/>
  <c r="AE186"/>
  <c r="V186"/>
  <c r="W99"/>
  <c r="AF99"/>
  <c r="W181"/>
  <c r="AF181"/>
  <c r="W107"/>
  <c r="AF107"/>
  <c r="V170"/>
  <c r="AE170"/>
  <c r="AF130"/>
  <c r="W130"/>
  <c r="AE101"/>
  <c r="V101"/>
  <c r="AF136"/>
  <c r="W136"/>
  <c r="AF248"/>
  <c r="W248"/>
  <c r="AE224"/>
  <c r="V224"/>
  <c r="AE121"/>
  <c r="V121"/>
  <c r="AE137"/>
  <c r="V137"/>
  <c r="AF151"/>
  <c r="W151"/>
  <c r="AE253"/>
  <c r="V253"/>
  <c r="AE93"/>
  <c r="V93"/>
  <c r="AG127"/>
  <c r="X127"/>
  <c r="AG143"/>
  <c r="X143"/>
  <c r="AE249"/>
  <c r="V249"/>
  <c r="AE105"/>
  <c r="V105"/>
  <c r="AF144"/>
  <c r="W144"/>
  <c r="AF252"/>
  <c r="W252"/>
  <c r="AE85"/>
  <c r="V85"/>
  <c r="V157"/>
  <c r="AE157"/>
  <c r="W160"/>
  <c r="AF160"/>
  <c r="AE97"/>
  <c r="V97"/>
  <c r="AE125"/>
  <c r="V125"/>
  <c r="AE141"/>
  <c r="V141"/>
  <c r="W184"/>
  <c r="AF184"/>
  <c r="AF256"/>
  <c r="W256"/>
  <c r="AE89"/>
  <c r="V89"/>
  <c r="AG150"/>
  <c r="X150"/>
  <c r="AF260"/>
  <c r="W260"/>
  <c r="AG109" i="30"/>
  <c r="X109"/>
  <c r="AF97"/>
  <c r="W97"/>
  <c r="AF225"/>
  <c r="W225"/>
  <c r="AF257"/>
  <c r="W257"/>
  <c r="AF188"/>
  <c r="W188"/>
  <c r="AF221"/>
  <c r="W221"/>
  <c r="AF253"/>
  <c r="W253"/>
  <c r="AF105"/>
  <c r="W105"/>
  <c r="AG195"/>
  <c r="X195"/>
  <c r="AG236"/>
  <c r="X236"/>
  <c r="AG88"/>
  <c r="X88"/>
  <c r="AG220"/>
  <c r="X220"/>
  <c r="AG248"/>
  <c r="X248"/>
  <c r="Y150"/>
  <c r="AH150"/>
  <c r="W152"/>
  <c r="AF152"/>
  <c r="AG113"/>
  <c r="X113"/>
  <c r="AG100"/>
  <c r="X100"/>
  <c r="AG142"/>
  <c r="X142"/>
  <c r="AH149"/>
  <c r="Y149"/>
  <c r="X183"/>
  <c r="AG183"/>
  <c r="AF180"/>
  <c r="W180"/>
  <c r="AG199"/>
  <c r="X199"/>
  <c r="AG244"/>
  <c r="X244"/>
  <c r="AF93"/>
  <c r="W93"/>
  <c r="AF196"/>
  <c r="W196"/>
  <c r="AG240"/>
  <c r="X240"/>
  <c r="W165"/>
  <c r="AF165"/>
  <c r="AF86"/>
  <c r="W86"/>
  <c r="AF102"/>
  <c r="W102"/>
  <c r="AF226"/>
  <c r="W226"/>
  <c r="AF242"/>
  <c r="W242"/>
  <c r="AF258"/>
  <c r="W258"/>
  <c r="AF144"/>
  <c r="W144"/>
  <c r="AG125"/>
  <c r="X125"/>
  <c r="X95"/>
  <c r="AG95"/>
  <c r="X135"/>
  <c r="AG135"/>
  <c r="W173"/>
  <c r="AF173"/>
  <c r="W128"/>
  <c r="AF128"/>
  <c r="W153"/>
  <c r="AF153"/>
  <c r="X223"/>
  <c r="AG223"/>
  <c r="Y163"/>
  <c r="AH163"/>
  <c r="X164"/>
  <c r="AG164"/>
  <c r="Y171"/>
  <c r="AH171"/>
  <c r="X156"/>
  <c r="AG156"/>
  <c r="X259"/>
  <c r="AG259"/>
  <c r="AF148"/>
  <c r="W148"/>
  <c r="AF90"/>
  <c r="W90"/>
  <c r="AF106"/>
  <c r="W106"/>
  <c r="AF230"/>
  <c r="W230"/>
  <c r="AF246"/>
  <c r="W246"/>
  <c r="W177"/>
  <c r="AF177"/>
  <c r="X131"/>
  <c r="AG131"/>
  <c r="W132"/>
  <c r="AF132"/>
  <c r="W169"/>
  <c r="AF169"/>
  <c r="X247"/>
  <c r="AG247"/>
  <c r="AG108"/>
  <c r="X108"/>
  <c r="AF143"/>
  <c r="W143"/>
  <c r="AH190"/>
  <c r="Y190"/>
  <c r="AF204"/>
  <c r="W204"/>
  <c r="AF249"/>
  <c r="W249"/>
  <c r="AF101"/>
  <c r="W101"/>
  <c r="AF208"/>
  <c r="W208"/>
  <c r="AF245"/>
  <c r="W245"/>
  <c r="AG117"/>
  <c r="X117"/>
  <c r="AF81"/>
  <c r="W81"/>
  <c r="AG146"/>
  <c r="X146"/>
  <c r="AF241"/>
  <c r="W241"/>
  <c r="AG96"/>
  <c r="X96"/>
  <c r="AG203"/>
  <c r="X203"/>
  <c r="AF237"/>
  <c r="W237"/>
  <c r="AG207"/>
  <c r="X207"/>
  <c r="AF89"/>
  <c r="W89"/>
  <c r="AF147"/>
  <c r="W147"/>
  <c r="AF200"/>
  <c r="W200"/>
  <c r="AH145"/>
  <c r="Y145"/>
  <c r="AG252"/>
  <c r="X252"/>
  <c r="AG104"/>
  <c r="X104"/>
  <c r="AG139"/>
  <c r="X139"/>
  <c r="AG232"/>
  <c r="X232"/>
  <c r="AG84"/>
  <c r="X84"/>
  <c r="Y119"/>
  <c r="AH119"/>
  <c r="AG191"/>
  <c r="X191"/>
  <c r="AG228"/>
  <c r="X228"/>
  <c r="AG260"/>
  <c r="X260"/>
  <c r="AF140"/>
  <c r="W140"/>
  <c r="AG224"/>
  <c r="X224"/>
  <c r="AG256"/>
  <c r="X256"/>
  <c r="X172"/>
  <c r="AG172"/>
  <c r="X160"/>
  <c r="AG160"/>
  <c r="X168"/>
  <c r="AG168"/>
  <c r="W161"/>
  <c r="AF161"/>
  <c r="AF201"/>
  <c r="W201"/>
  <c r="AF94"/>
  <c r="W94"/>
  <c r="AF189"/>
  <c r="W189"/>
  <c r="AF234"/>
  <c r="W234"/>
  <c r="AF250"/>
  <c r="W250"/>
  <c r="AF110"/>
  <c r="W110"/>
  <c r="AF181"/>
  <c r="W181"/>
  <c r="AF197"/>
  <c r="W197"/>
  <c r="X127"/>
  <c r="AG127"/>
  <c r="X176"/>
  <c r="AG176"/>
  <c r="W136"/>
  <c r="AF136"/>
  <c r="X111"/>
  <c r="AG111"/>
  <c r="AF114"/>
  <c r="W114"/>
  <c r="AF185"/>
  <c r="W185"/>
  <c r="AF98"/>
  <c r="W98"/>
  <c r="AF238"/>
  <c r="W238"/>
  <c r="AF254"/>
  <c r="W254"/>
  <c r="AF118"/>
  <c r="W118"/>
  <c r="AF193"/>
  <c r="W193"/>
  <c r="AG129"/>
  <c r="X129"/>
  <c r="W157"/>
  <c r="AF157"/>
  <c r="Y159"/>
  <c r="AH159"/>
  <c r="W124"/>
  <c r="AF124"/>
  <c r="X231"/>
  <c r="AG231"/>
  <c r="AG92"/>
  <c r="X92"/>
  <c r="W184"/>
  <c r="AF184"/>
  <c r="AG179"/>
  <c r="X179"/>
  <c r="AF233"/>
  <c r="W233"/>
  <c r="AF85"/>
  <c r="W85"/>
  <c r="AF192"/>
  <c r="W192"/>
  <c r="AF229"/>
  <c r="W229"/>
  <c r="X139" i="5"/>
  <c r="AG139"/>
  <c r="X176"/>
  <c r="AG176"/>
  <c r="AG165"/>
  <c r="X165"/>
  <c r="AF248"/>
  <c r="W248"/>
  <c r="AF154"/>
  <c r="W154"/>
  <c r="AF213"/>
  <c r="W213"/>
  <c r="X227"/>
  <c r="AG227"/>
  <c r="W91"/>
  <c r="AF91"/>
  <c r="AF202"/>
  <c r="W202"/>
  <c r="AG245"/>
  <c r="X245"/>
  <c r="W150"/>
  <c r="AF150"/>
  <c r="AE218"/>
  <c r="V218"/>
  <c r="AE175"/>
  <c r="V175"/>
  <c r="AF217"/>
  <c r="W217"/>
  <c r="AE214"/>
  <c r="V214"/>
  <c r="V92"/>
  <c r="AE92"/>
  <c r="V88"/>
  <c r="AE88"/>
  <c r="AF98"/>
  <c r="W98"/>
  <c r="V240"/>
  <c r="AE240"/>
  <c r="V117"/>
  <c r="AE117"/>
  <c r="AF190"/>
  <c r="W190"/>
  <c r="W99"/>
  <c r="AF99"/>
  <c r="AF86"/>
  <c r="W86"/>
  <c r="X141"/>
  <c r="AG141"/>
  <c r="AF250"/>
  <c r="W250"/>
  <c r="AG193"/>
  <c r="X193"/>
  <c r="AG249"/>
  <c r="X249"/>
  <c r="X147"/>
  <c r="AG147"/>
  <c r="W142"/>
  <c r="AF142"/>
  <c r="W87"/>
  <c r="AF87"/>
  <c r="AG201"/>
  <c r="X201"/>
  <c r="AF182"/>
  <c r="W182"/>
  <c r="AF178"/>
  <c r="W178"/>
  <c r="AE138"/>
  <c r="V138"/>
  <c r="AF84"/>
  <c r="W84"/>
  <c r="AE113"/>
  <c r="V113"/>
  <c r="AF166"/>
  <c r="W166"/>
  <c r="AG207"/>
  <c r="X207"/>
  <c r="AE134"/>
  <c r="V134"/>
  <c r="AE130"/>
  <c r="V130"/>
  <c r="AG211"/>
  <c r="X211"/>
  <c r="AG199"/>
  <c r="X199"/>
  <c r="AF260"/>
  <c r="W260"/>
  <c r="AE122"/>
  <c r="V122"/>
  <c r="AE108"/>
  <c r="V108"/>
  <c r="AE167"/>
  <c r="V167"/>
  <c r="AE159"/>
  <c r="V159"/>
  <c r="AG189"/>
  <c r="X189"/>
  <c r="AE155"/>
  <c r="V155"/>
  <c r="AE210"/>
  <c r="V210"/>
  <c r="X223"/>
  <c r="AG223"/>
  <c r="X233"/>
  <c r="AG233"/>
  <c r="AE171"/>
  <c r="V171"/>
  <c r="W243"/>
  <c r="AF243"/>
  <c r="W148"/>
  <c r="AF148"/>
  <c r="AE163"/>
  <c r="V163"/>
  <c r="V104"/>
  <c r="AE104"/>
  <c r="AG197"/>
  <c r="X197"/>
  <c r="AE194"/>
  <c r="V194"/>
  <c r="V96"/>
  <c r="AE96"/>
  <c r="W239"/>
  <c r="AF239"/>
  <c r="V100"/>
  <c r="AE100"/>
  <c r="AF158"/>
  <c r="W158"/>
  <c r="AF94"/>
  <c r="W94"/>
  <c r="V244"/>
  <c r="AE244"/>
  <c r="W95"/>
  <c r="AF95"/>
  <c r="W156"/>
  <c r="AF156"/>
  <c r="V252"/>
  <c r="AE252"/>
  <c r="W140"/>
  <c r="AF140"/>
  <c r="W103"/>
  <c r="AF103"/>
  <c r="AF258"/>
  <c r="W258"/>
  <c r="AF184"/>
  <c r="W184"/>
  <c r="AG247"/>
  <c r="X247"/>
  <c r="AG219"/>
  <c r="X219"/>
  <c r="AF196"/>
  <c r="W196"/>
  <c r="V179"/>
  <c r="AE179"/>
  <c r="AG187"/>
  <c r="X187"/>
  <c r="W173"/>
  <c r="AF173"/>
  <c r="AE118"/>
  <c r="V118"/>
  <c r="W132"/>
  <c r="AF132"/>
  <c r="V174"/>
  <c r="AE174"/>
  <c r="AE126"/>
  <c r="V126"/>
  <c r="AE81" i="10"/>
  <c r="V81"/>
  <c r="AD173"/>
  <c r="U173"/>
  <c r="AD181"/>
  <c r="U181"/>
  <c r="AD189"/>
  <c r="U189"/>
  <c r="AE230"/>
  <c r="V230"/>
  <c r="AD97"/>
  <c r="U97"/>
  <c r="AE237"/>
  <c r="V237"/>
  <c r="AE253"/>
  <c r="V253"/>
  <c r="AD194"/>
  <c r="U194"/>
  <c r="AD202"/>
  <c r="U202"/>
  <c r="AD172"/>
  <c r="U172"/>
  <c r="AD180"/>
  <c r="U180"/>
  <c r="AD188"/>
  <c r="U188"/>
  <c r="AE240"/>
  <c r="V240"/>
  <c r="AE256"/>
  <c r="V256"/>
  <c r="AF120"/>
  <c r="W120"/>
  <c r="AD206"/>
  <c r="U206"/>
  <c r="AD204"/>
  <c r="U204"/>
  <c r="AD220"/>
  <c r="U220"/>
  <c r="V106"/>
  <c r="AE106"/>
  <c r="AD99"/>
  <c r="U99"/>
  <c r="AE222"/>
  <c r="V222"/>
  <c r="AD195"/>
  <c r="U195"/>
  <c r="AD203"/>
  <c r="U203"/>
  <c r="AD179"/>
  <c r="U179"/>
  <c r="AD187"/>
  <c r="U187"/>
  <c r="AD100"/>
  <c r="U100"/>
  <c r="AE249"/>
  <c r="V249"/>
  <c r="AD192"/>
  <c r="U192"/>
  <c r="AD200"/>
  <c r="U200"/>
  <c r="AD174"/>
  <c r="U174"/>
  <c r="AD182"/>
  <c r="U182"/>
  <c r="AE236"/>
  <c r="V236"/>
  <c r="AE252"/>
  <c r="V252"/>
  <c r="AE119"/>
  <c r="V119"/>
  <c r="AD218"/>
  <c r="U218"/>
  <c r="W162"/>
  <c r="AF162"/>
  <c r="AD219"/>
  <c r="U219"/>
  <c r="AF149"/>
  <c r="W149"/>
  <c r="AD209"/>
  <c r="U209"/>
  <c r="U87"/>
  <c r="AD87"/>
  <c r="U94"/>
  <c r="AD94"/>
  <c r="U89"/>
  <c r="AD89"/>
  <c r="U96"/>
  <c r="AD96"/>
  <c r="W155"/>
  <c r="AF155"/>
  <c r="W166"/>
  <c r="AF166"/>
  <c r="AD215"/>
  <c r="U215"/>
  <c r="W152"/>
  <c r="AF152"/>
  <c r="AD205"/>
  <c r="U205"/>
  <c r="U83"/>
  <c r="AD83"/>
  <c r="U90"/>
  <c r="AD90"/>
  <c r="U85"/>
  <c r="AD85"/>
  <c r="U92"/>
  <c r="AD92"/>
  <c r="V122"/>
  <c r="AE122"/>
  <c r="AE111"/>
  <c r="V111"/>
  <c r="AD208"/>
  <c r="U208"/>
  <c r="AE117"/>
  <c r="V117"/>
  <c r="V110"/>
  <c r="AE110"/>
  <c r="AE221"/>
  <c r="V221"/>
  <c r="AE235"/>
  <c r="V235"/>
  <c r="AD193"/>
  <c r="U193"/>
  <c r="AD201"/>
  <c r="U201"/>
  <c r="AD177"/>
  <c r="U177"/>
  <c r="AD185"/>
  <c r="U185"/>
  <c r="AE223"/>
  <c r="V223"/>
  <c r="U103"/>
  <c r="AD103"/>
  <c r="AE245"/>
  <c r="V245"/>
  <c r="AD190"/>
  <c r="U190"/>
  <c r="AD198"/>
  <c r="U198"/>
  <c r="AD176"/>
  <c r="U176"/>
  <c r="AD184"/>
  <c r="U184"/>
  <c r="U121"/>
  <c r="AD121"/>
  <c r="AE232"/>
  <c r="V232"/>
  <c r="AE248"/>
  <c r="V248"/>
  <c r="AD214"/>
  <c r="U214"/>
  <c r="AE107"/>
  <c r="V107"/>
  <c r="AD212"/>
  <c r="U212"/>
  <c r="U113"/>
  <c r="AD113"/>
  <c r="AE231"/>
  <c r="V231"/>
  <c r="AD191"/>
  <c r="U191"/>
  <c r="AD199"/>
  <c r="U199"/>
  <c r="AD102"/>
  <c r="U102"/>
  <c r="AD175"/>
  <c r="U175"/>
  <c r="AD183"/>
  <c r="U183"/>
  <c r="AE226"/>
  <c r="V226"/>
  <c r="AE224"/>
  <c r="V224"/>
  <c r="AE241"/>
  <c r="V241"/>
  <c r="AE257"/>
  <c r="V257"/>
  <c r="AD196"/>
  <c r="U196"/>
  <c r="AD98"/>
  <c r="U98"/>
  <c r="AD101"/>
  <c r="U101"/>
  <c r="AD178"/>
  <c r="U178"/>
  <c r="AD186"/>
  <c r="U186"/>
  <c r="AE228"/>
  <c r="V228"/>
  <c r="AE244"/>
  <c r="V244"/>
  <c r="AE260"/>
  <c r="V260"/>
  <c r="V114"/>
  <c r="AE114"/>
  <c r="AD210"/>
  <c r="U210"/>
  <c r="AD211"/>
  <c r="U211"/>
  <c r="W156"/>
  <c r="AF156"/>
  <c r="AD217"/>
  <c r="U217"/>
  <c r="U95"/>
  <c r="AD95"/>
  <c r="U86"/>
  <c r="AD86"/>
  <c r="W134"/>
  <c r="AF134"/>
  <c r="U88"/>
  <c r="AD88"/>
  <c r="AF147"/>
  <c r="W147"/>
  <c r="AD207"/>
  <c r="U207"/>
  <c r="AF141"/>
  <c r="W141"/>
  <c r="AD213"/>
  <c r="U213"/>
  <c r="U91"/>
  <c r="AD91"/>
  <c r="U82"/>
  <c r="AD82"/>
  <c r="U93"/>
  <c r="AD93"/>
  <c r="U84"/>
  <c r="AD84"/>
  <c r="AF139"/>
  <c r="W139"/>
  <c r="W140"/>
  <c r="AF140"/>
  <c r="AD216"/>
  <c r="U216"/>
  <c r="AE115"/>
  <c r="V115"/>
  <c r="AD104"/>
  <c r="U104"/>
  <c r="AE227"/>
  <c r="V227"/>
  <c r="AD197"/>
  <c r="U197"/>
  <c r="U83" i="29"/>
  <c r="AD83"/>
  <c r="AE228"/>
  <c r="V228"/>
  <c r="AE260"/>
  <c r="V260"/>
  <c r="U90"/>
  <c r="AD90"/>
  <c r="V118"/>
  <c r="AE118"/>
  <c r="AE245"/>
  <c r="V245"/>
  <c r="AF184"/>
  <c r="W184"/>
  <c r="V195"/>
  <c r="AE195"/>
  <c r="U92"/>
  <c r="AD92"/>
  <c r="V124"/>
  <c r="AE124"/>
  <c r="AE241"/>
  <c r="V241"/>
  <c r="AE196"/>
  <c r="V196"/>
  <c r="AE192"/>
  <c r="V192"/>
  <c r="U87"/>
  <c r="AD87"/>
  <c r="AE242"/>
  <c r="V242"/>
  <c r="AE236"/>
  <c r="V236"/>
  <c r="U86"/>
  <c r="AD86"/>
  <c r="V129"/>
  <c r="AE129"/>
  <c r="V120"/>
  <c r="AE120"/>
  <c r="V119"/>
  <c r="AE119"/>
  <c r="V187"/>
  <c r="AE187"/>
  <c r="V205"/>
  <c r="AE205"/>
  <c r="V213"/>
  <c r="AE213"/>
  <c r="AE232"/>
  <c r="V232"/>
  <c r="V98"/>
  <c r="AE98"/>
  <c r="V208"/>
  <c r="AE208"/>
  <c r="AD94"/>
  <c r="U94"/>
  <c r="V193"/>
  <c r="AE193"/>
  <c r="V99"/>
  <c r="AE99"/>
  <c r="V203"/>
  <c r="AE203"/>
  <c r="V211"/>
  <c r="AE211"/>
  <c r="U81"/>
  <c r="AD81"/>
  <c r="AE238"/>
  <c r="V238"/>
  <c r="AE256"/>
  <c r="V256"/>
  <c r="V104"/>
  <c r="AE104"/>
  <c r="V214"/>
  <c r="AE214"/>
  <c r="V190"/>
  <c r="AE190"/>
  <c r="V189"/>
  <c r="AE189"/>
  <c r="AD95"/>
  <c r="U95"/>
  <c r="U91"/>
  <c r="AD91"/>
  <c r="AE244"/>
  <c r="V244"/>
  <c r="U82"/>
  <c r="AD82"/>
  <c r="V126"/>
  <c r="AE126"/>
  <c r="V125"/>
  <c r="AE125"/>
  <c r="AD201"/>
  <c r="U201"/>
  <c r="U84"/>
  <c r="AD84"/>
  <c r="V123"/>
  <c r="AE123"/>
  <c r="AD202"/>
  <c r="U202"/>
  <c r="AF180"/>
  <c r="W180"/>
  <c r="V197"/>
  <c r="AE197"/>
  <c r="AE258"/>
  <c r="V258"/>
  <c r="V122"/>
  <c r="AE122"/>
  <c r="V121"/>
  <c r="AE121"/>
  <c r="AE235"/>
  <c r="V235"/>
  <c r="U88"/>
  <c r="AD88"/>
  <c r="V128"/>
  <c r="AE128"/>
  <c r="V127"/>
  <c r="AE127"/>
  <c r="AE233"/>
  <c r="V233"/>
  <c r="V96"/>
  <c r="AE96"/>
  <c r="V209"/>
  <c r="AE209"/>
  <c r="U85"/>
  <c r="AD85"/>
  <c r="AE248"/>
  <c r="V248"/>
  <c r="V102"/>
  <c r="AE102"/>
  <c r="V212"/>
  <c r="AE212"/>
  <c r="V198"/>
  <c r="AE198"/>
  <c r="V103"/>
  <c r="AE103"/>
  <c r="V207"/>
  <c r="AE207"/>
  <c r="U89"/>
  <c r="AD89"/>
  <c r="AE254"/>
  <c r="V254"/>
  <c r="AE240"/>
  <c r="V240"/>
  <c r="V100"/>
  <c r="AE100"/>
  <c r="V210"/>
  <c r="AE210"/>
  <c r="W219"/>
  <c r="AF219"/>
  <c r="AD130"/>
  <c r="U130"/>
  <c r="AD93"/>
  <c r="U93"/>
  <c r="AD135" i="9"/>
  <c r="U135"/>
  <c r="U133"/>
  <c r="AD133"/>
  <c r="AD148"/>
  <c r="U148"/>
  <c r="AE225"/>
  <c r="V225"/>
  <c r="AE237"/>
  <c r="V237"/>
  <c r="AE252"/>
  <c r="V252"/>
  <c r="AD131"/>
  <c r="U131"/>
  <c r="AF119"/>
  <c r="W119"/>
  <c r="U82"/>
  <c r="AD82"/>
  <c r="U128"/>
  <c r="AD128"/>
  <c r="U83"/>
  <c r="AD83"/>
  <c r="AE226"/>
  <c r="V226"/>
  <c r="AE116"/>
  <c r="V116"/>
  <c r="U86"/>
  <c r="AD86"/>
  <c r="W125"/>
  <c r="AF125"/>
  <c r="U140"/>
  <c r="AD140"/>
  <c r="AD147"/>
  <c r="U147"/>
  <c r="V204"/>
  <c r="AE204"/>
  <c r="U260"/>
  <c r="AD260"/>
  <c r="U93"/>
  <c r="AD93"/>
  <c r="AE196"/>
  <c r="V196"/>
  <c r="U84"/>
  <c r="AD84"/>
  <c r="AE202"/>
  <c r="V202"/>
  <c r="AE239"/>
  <c r="V239"/>
  <c r="AE255"/>
  <c r="V255"/>
  <c r="AE250"/>
  <c r="V250"/>
  <c r="V101"/>
  <c r="AE101"/>
  <c r="U137"/>
  <c r="AD137"/>
  <c r="AE159"/>
  <c r="V159"/>
  <c r="V115"/>
  <c r="AE115"/>
  <c r="AE234"/>
  <c r="V234"/>
  <c r="AD145"/>
  <c r="U145"/>
  <c r="U89"/>
  <c r="AD89"/>
  <c r="V203"/>
  <c r="AE203"/>
  <c r="AE201"/>
  <c r="V201"/>
  <c r="U88"/>
  <c r="AD88"/>
  <c r="AE195"/>
  <c r="V195"/>
  <c r="AE235"/>
  <c r="V235"/>
  <c r="AE251"/>
  <c r="V251"/>
  <c r="AE246"/>
  <c r="V246"/>
  <c r="V109"/>
  <c r="AE109"/>
  <c r="AE165"/>
  <c r="V165"/>
  <c r="AE163"/>
  <c r="V163"/>
  <c r="AD127"/>
  <c r="U127"/>
  <c r="V105"/>
  <c r="AE105"/>
  <c r="AD96"/>
  <c r="U96"/>
  <c r="AE229"/>
  <c r="V229"/>
  <c r="AE104"/>
  <c r="V104"/>
  <c r="AE114"/>
  <c r="V114"/>
  <c r="AD97"/>
  <c r="U97"/>
  <c r="AE108"/>
  <c r="V108"/>
  <c r="U129"/>
  <c r="AD129"/>
  <c r="U90"/>
  <c r="AD90"/>
  <c r="AD144"/>
  <c r="U144"/>
  <c r="U136"/>
  <c r="AD136"/>
  <c r="AD143"/>
  <c r="U143"/>
  <c r="U91"/>
  <c r="AD91"/>
  <c r="AE198"/>
  <c r="V198"/>
  <c r="AE231"/>
  <c r="V231"/>
  <c r="AD94"/>
  <c r="U94"/>
  <c r="AE241"/>
  <c r="V241"/>
  <c r="AE100"/>
  <c r="V100"/>
  <c r="X99"/>
  <c r="AG99"/>
  <c r="U132"/>
  <c r="AD132"/>
  <c r="V205"/>
  <c r="AE205"/>
  <c r="U87"/>
  <c r="AD87"/>
  <c r="U85"/>
  <c r="AD85"/>
  <c r="U92"/>
  <c r="AD92"/>
  <c r="AE228"/>
  <c r="V228"/>
  <c r="AE247"/>
  <c r="V247"/>
  <c r="AE258"/>
  <c r="V258"/>
  <c r="AE120"/>
  <c r="V120"/>
  <c r="AE110"/>
  <c r="V110"/>
  <c r="AE153"/>
  <c r="V153"/>
  <c r="AE151"/>
  <c r="V151"/>
  <c r="U141"/>
  <c r="AD141"/>
  <c r="AE188"/>
  <c r="V188"/>
  <c r="AE193"/>
  <c r="V193"/>
  <c r="AD146"/>
  <c r="U146"/>
  <c r="W124"/>
  <c r="AF124"/>
  <c r="AE259"/>
  <c r="V259"/>
  <c r="AD139"/>
  <c r="U139"/>
  <c r="AE118"/>
  <c r="V118"/>
  <c r="AE155"/>
  <c r="V155"/>
  <c r="V117"/>
  <c r="AE117"/>
  <c r="AE81"/>
  <c r="V81"/>
  <c r="AD95"/>
  <c r="U95"/>
  <c r="U124" i="1"/>
  <c r="AD124"/>
  <c r="U229"/>
  <c r="AD229"/>
  <c r="U87"/>
  <c r="AD87"/>
  <c r="V104"/>
  <c r="AE104"/>
  <c r="V143"/>
  <c r="AE143"/>
  <c r="X198"/>
  <c r="AG198"/>
  <c r="V103"/>
  <c r="AE103"/>
  <c r="V137"/>
  <c r="AE137"/>
  <c r="AD242"/>
  <c r="U242"/>
  <c r="U127"/>
  <c r="AD127"/>
  <c r="U85"/>
  <c r="AD85"/>
  <c r="U126"/>
  <c r="AD126"/>
  <c r="U227"/>
  <c r="AD227"/>
  <c r="U91"/>
  <c r="AD91"/>
  <c r="V98"/>
  <c r="AE98"/>
  <c r="V139"/>
  <c r="AE139"/>
  <c r="X180"/>
  <c r="AG180"/>
  <c r="V101"/>
  <c r="AE101"/>
  <c r="V141"/>
  <c r="AE141"/>
  <c r="U86"/>
  <c r="AD86"/>
  <c r="U125"/>
  <c r="AD125"/>
  <c r="U230"/>
  <c r="AD230"/>
  <c r="U89"/>
  <c r="AD89"/>
  <c r="AD247"/>
  <c r="U247"/>
  <c r="AD255"/>
  <c r="U255"/>
  <c r="AD97"/>
  <c r="U97"/>
  <c r="AE164"/>
  <c r="V164"/>
  <c r="AE166"/>
  <c r="V166"/>
  <c r="AD236"/>
  <c r="U236"/>
  <c r="V115"/>
  <c r="AE115"/>
  <c r="V209"/>
  <c r="AE209"/>
  <c r="AE226"/>
  <c r="V226"/>
  <c r="AE108"/>
  <c r="V108"/>
  <c r="AE206"/>
  <c r="V206"/>
  <c r="AE222"/>
  <c r="V222"/>
  <c r="V111"/>
  <c r="AE111"/>
  <c r="V205"/>
  <c r="AE205"/>
  <c r="AE112"/>
  <c r="V112"/>
  <c r="V203"/>
  <c r="AE203"/>
  <c r="AE220"/>
  <c r="V220"/>
  <c r="AD248"/>
  <c r="U248"/>
  <c r="AD256"/>
  <c r="U256"/>
  <c r="AD133"/>
  <c r="U133"/>
  <c r="AE148"/>
  <c r="V148"/>
  <c r="AE168"/>
  <c r="V168"/>
  <c r="AE162"/>
  <c r="V162"/>
  <c r="AD235"/>
  <c r="U235"/>
  <c r="AF147"/>
  <c r="W147"/>
  <c r="AD249"/>
  <c r="U249"/>
  <c r="AD257"/>
  <c r="U257"/>
  <c r="AE150"/>
  <c r="V150"/>
  <c r="AE172"/>
  <c r="V172"/>
  <c r="AE159"/>
  <c r="V159"/>
  <c r="AD234"/>
  <c r="U234"/>
  <c r="AE110"/>
  <c r="V110"/>
  <c r="V123"/>
  <c r="AE123"/>
  <c r="V121"/>
  <c r="AE121"/>
  <c r="V223"/>
  <c r="AE223"/>
  <c r="AE122"/>
  <c r="V122"/>
  <c r="AE212"/>
  <c r="V212"/>
  <c r="V117"/>
  <c r="AE117"/>
  <c r="AE202"/>
  <c r="V202"/>
  <c r="AE224"/>
  <c r="V224"/>
  <c r="AD246"/>
  <c r="U246"/>
  <c r="AD254"/>
  <c r="U254"/>
  <c r="AD95"/>
  <c r="U95"/>
  <c r="AE160"/>
  <c r="V160"/>
  <c r="AE170"/>
  <c r="V170"/>
  <c r="AD237"/>
  <c r="U237"/>
  <c r="U92"/>
  <c r="AD92"/>
  <c r="U128"/>
  <c r="AD128"/>
  <c r="U82"/>
  <c r="AD82"/>
  <c r="V100"/>
  <c r="AE100"/>
  <c r="V135"/>
  <c r="AE135"/>
  <c r="X178"/>
  <c r="AG178"/>
  <c r="V99"/>
  <c r="AE99"/>
  <c r="V145"/>
  <c r="AE145"/>
  <c r="U90"/>
  <c r="AD90"/>
  <c r="U131"/>
  <c r="AD131"/>
  <c r="U228"/>
  <c r="AD228"/>
  <c r="U81"/>
  <c r="AD81"/>
  <c r="U93"/>
  <c r="AD93"/>
  <c r="U88"/>
  <c r="AD88"/>
  <c r="U130"/>
  <c r="AD130"/>
  <c r="U84"/>
  <c r="AD84"/>
  <c r="V102"/>
  <c r="AE102"/>
  <c r="AD239"/>
  <c r="U239"/>
  <c r="X184"/>
  <c r="AG184"/>
  <c r="X192"/>
  <c r="AG192"/>
  <c r="AD240"/>
  <c r="U240"/>
  <c r="V105"/>
  <c r="AE105"/>
  <c r="AD241"/>
  <c r="U241"/>
  <c r="U94"/>
  <c r="AD94"/>
  <c r="U129"/>
  <c r="AD129"/>
  <c r="U83"/>
  <c r="AD83"/>
  <c r="AE163"/>
  <c r="V163"/>
  <c r="AD251"/>
  <c r="U251"/>
  <c r="AD259"/>
  <c r="U259"/>
  <c r="AE154"/>
  <c r="V154"/>
  <c r="AE155"/>
  <c r="V155"/>
  <c r="AD232"/>
  <c r="U232"/>
  <c r="V225"/>
  <c r="AE225"/>
  <c r="V113"/>
  <c r="AE113"/>
  <c r="V215"/>
  <c r="AE215"/>
  <c r="AE114"/>
  <c r="V114"/>
  <c r="AE204"/>
  <c r="V204"/>
  <c r="V221"/>
  <c r="AE221"/>
  <c r="U243"/>
  <c r="AD243"/>
  <c r="V109"/>
  <c r="AE109"/>
  <c r="AE210"/>
  <c r="V210"/>
  <c r="V219"/>
  <c r="AE219"/>
  <c r="AD252"/>
  <c r="U252"/>
  <c r="AD260"/>
  <c r="U260"/>
  <c r="AD96"/>
  <c r="U96"/>
  <c r="AD132"/>
  <c r="U132"/>
  <c r="AE156"/>
  <c r="V156"/>
  <c r="AD231"/>
  <c r="U231"/>
  <c r="AE171"/>
  <c r="V171"/>
  <c r="AD245"/>
  <c r="U245"/>
  <c r="AD253"/>
  <c r="U253"/>
  <c r="AE158"/>
  <c r="V158"/>
  <c r="AE151"/>
  <c r="V151"/>
  <c r="AE174"/>
  <c r="V174"/>
  <c r="AD238"/>
  <c r="U238"/>
  <c r="V107"/>
  <c r="AE107"/>
  <c r="V217"/>
  <c r="AE217"/>
  <c r="AE116"/>
  <c r="V116"/>
  <c r="AE106"/>
  <c r="V106"/>
  <c r="V119"/>
  <c r="AE119"/>
  <c r="V213"/>
  <c r="AE213"/>
  <c r="AE120"/>
  <c r="V120"/>
  <c r="V211"/>
  <c r="AE211"/>
  <c r="AE167"/>
  <c r="V167"/>
  <c r="AD250"/>
  <c r="U250"/>
  <c r="AD258"/>
  <c r="U258"/>
  <c r="AE152"/>
  <c r="V152"/>
  <c r="AE176"/>
  <c r="V176"/>
  <c r="AD233"/>
  <c r="U233"/>
  <c r="AF84" i="21"/>
  <c r="W84"/>
  <c r="AF100"/>
  <c r="W100"/>
  <c r="AE85"/>
  <c r="V85"/>
  <c r="AE101"/>
  <c r="V101"/>
  <c r="AD82"/>
  <c r="U82"/>
  <c r="AD94"/>
  <c r="U94"/>
  <c r="AD110"/>
  <c r="U110"/>
  <c r="AE97"/>
  <c r="V97"/>
  <c r="AD81"/>
  <c r="U81"/>
  <c r="AE89"/>
  <c r="V89"/>
  <c r="AE105"/>
  <c r="V105"/>
  <c r="AD86"/>
  <c r="U86"/>
  <c r="AD102"/>
  <c r="U102"/>
  <c r="AE93"/>
  <c r="V93"/>
  <c r="AE109"/>
  <c r="V109"/>
  <c r="AD90"/>
  <c r="U90"/>
  <c r="AD106"/>
  <c r="U106"/>
  <c r="AF108"/>
  <c r="W108"/>
  <c r="AD98"/>
  <c r="U98"/>
  <c r="AD81" i="22"/>
  <c r="U81"/>
  <c r="AD110"/>
  <c r="U110"/>
  <c r="AE93"/>
  <c r="V93"/>
  <c r="AE89"/>
  <c r="V89"/>
  <c r="AE105"/>
  <c r="V105"/>
  <c r="V91"/>
  <c r="AE91"/>
  <c r="V87"/>
  <c r="AE87"/>
  <c r="AD94"/>
  <c r="U94"/>
  <c r="AE101"/>
  <c r="V101"/>
  <c r="AD109"/>
  <c r="U109"/>
  <c r="AE97"/>
  <c r="V97"/>
  <c r="AD82"/>
  <c r="U82"/>
  <c r="AD90"/>
  <c r="U90"/>
  <c r="AD106"/>
  <c r="U106"/>
  <c r="AE108"/>
  <c r="V108"/>
  <c r="AD86"/>
  <c r="U86"/>
  <c r="AD102"/>
  <c r="U102"/>
  <c r="AD98"/>
  <c r="U98"/>
  <c r="AE81" i="20"/>
  <c r="V81"/>
  <c r="AE97"/>
  <c r="V97"/>
  <c r="AF84"/>
  <c r="W84"/>
  <c r="AF100"/>
  <c r="W100"/>
  <c r="AE85"/>
  <c r="V85"/>
  <c r="AE101"/>
  <c r="V101"/>
  <c r="AF104"/>
  <c r="W104"/>
  <c r="W107"/>
  <c r="AF107"/>
  <c r="AE94"/>
  <c r="V94"/>
  <c r="AE86"/>
  <c r="V86"/>
  <c r="AE110"/>
  <c r="V110"/>
  <c r="AE102"/>
  <c r="V102"/>
  <c r="AE89"/>
  <c r="V89"/>
  <c r="AE105"/>
  <c r="V105"/>
  <c r="AF92"/>
  <c r="W92"/>
  <c r="AF108"/>
  <c r="W108"/>
  <c r="AE93"/>
  <c r="V93"/>
  <c r="AE109"/>
  <c r="V109"/>
  <c r="AF96"/>
  <c r="W96"/>
  <c r="W95"/>
  <c r="AF95"/>
  <c r="AE90"/>
  <c r="V90"/>
  <c r="AE98"/>
  <c r="V98"/>
  <c r="W99"/>
  <c r="AF99"/>
  <c r="W87"/>
  <c r="AF87"/>
  <c r="AE106"/>
  <c r="V106"/>
  <c r="AE82"/>
  <c r="V82"/>
  <c r="AE110" i="19"/>
  <c r="V110"/>
  <c r="AE102"/>
  <c r="V102"/>
  <c r="W107"/>
  <c r="AF107"/>
  <c r="AF92"/>
  <c r="W92"/>
  <c r="AF109"/>
  <c r="W109"/>
  <c r="AE106"/>
  <c r="V106"/>
  <c r="AE85"/>
  <c r="V85"/>
  <c r="AE86"/>
  <c r="V86"/>
  <c r="AE82"/>
  <c r="V82"/>
  <c r="AF101"/>
  <c r="W101"/>
  <c r="W99"/>
  <c r="AF99"/>
  <c r="W83"/>
  <c r="AF83"/>
  <c r="W87"/>
  <c r="AF87"/>
  <c r="AF88"/>
  <c r="W88"/>
  <c r="AF96"/>
  <c r="W96"/>
  <c r="AE89"/>
  <c r="V89"/>
  <c r="AE90"/>
  <c r="V90"/>
  <c r="AE98"/>
  <c r="V98"/>
  <c r="AE94"/>
  <c r="V94"/>
  <c r="AF93"/>
  <c r="W93"/>
  <c r="AE97"/>
  <c r="V97"/>
  <c r="AF84"/>
  <c r="W84"/>
  <c r="AE81"/>
  <c r="V81"/>
  <c r="AE81" i="18"/>
  <c r="V81"/>
  <c r="AE97"/>
  <c r="V97"/>
  <c r="AF84"/>
  <c r="W84"/>
  <c r="AF100"/>
  <c r="W100"/>
  <c r="AE85"/>
  <c r="V85"/>
  <c r="AE101"/>
  <c r="V101"/>
  <c r="AF88"/>
  <c r="W88"/>
  <c r="AF104"/>
  <c r="W104"/>
  <c r="W103"/>
  <c r="AF103"/>
  <c r="W107"/>
  <c r="AF107"/>
  <c r="AE94"/>
  <c r="V94"/>
  <c r="AE86"/>
  <c r="V86"/>
  <c r="W91"/>
  <c r="AF91"/>
  <c r="W83"/>
  <c r="AF83"/>
  <c r="AE110"/>
  <c r="V110"/>
  <c r="AE102"/>
  <c r="V102"/>
  <c r="AE89"/>
  <c r="V89"/>
  <c r="AE105"/>
  <c r="V105"/>
  <c r="AF92"/>
  <c r="W92"/>
  <c r="AF108"/>
  <c r="W108"/>
  <c r="AE93"/>
  <c r="V93"/>
  <c r="AE109"/>
  <c r="V109"/>
  <c r="AF96"/>
  <c r="W96"/>
  <c r="W95"/>
  <c r="AF95"/>
  <c r="AE90"/>
  <c r="V90"/>
  <c r="AE98"/>
  <c r="V98"/>
  <c r="W99"/>
  <c r="AF99"/>
  <c r="W87"/>
  <c r="AF87"/>
  <c r="AE106"/>
  <c r="V106"/>
  <c r="AE82"/>
  <c r="V82"/>
  <c r="Y107" i="16"/>
  <c r="AH107"/>
  <c r="X109" i="17"/>
  <c r="AG109"/>
  <c r="AG82"/>
  <c r="X82"/>
  <c r="AG94"/>
  <c r="X94"/>
  <c r="AG107"/>
  <c r="X107"/>
  <c r="X101"/>
  <c r="AG101"/>
  <c r="AF85"/>
  <c r="W85"/>
  <c r="AF93"/>
  <c r="W93"/>
  <c r="AF87"/>
  <c r="W87"/>
  <c r="AG86"/>
  <c r="X86"/>
  <c r="AF95"/>
  <c r="W95"/>
  <c r="AG103"/>
  <c r="X103"/>
  <c r="AG88"/>
  <c r="X88"/>
  <c r="AG92"/>
  <c r="X92"/>
  <c r="AF91"/>
  <c r="W91"/>
  <c r="AF89"/>
  <c r="W89"/>
  <c r="AF81"/>
  <c r="W81"/>
  <c r="AF83"/>
  <c r="W83"/>
  <c r="AG90"/>
  <c r="X90"/>
  <c r="Y106"/>
  <c r="AH106"/>
  <c r="Y108"/>
  <c r="AH108"/>
  <c r="X108" i="16"/>
  <c r="AG108"/>
  <c r="X99"/>
  <c r="AG99"/>
  <c r="X96"/>
  <c r="AG96"/>
  <c r="X94"/>
  <c r="AG94"/>
  <c r="AG90"/>
  <c r="X90"/>
  <c r="X104"/>
  <c r="AG104"/>
  <c r="AF91"/>
  <c r="W91"/>
  <c r="Z105"/>
  <c r="AI105"/>
  <c r="AF93"/>
  <c r="W93"/>
  <c r="AH82"/>
  <c r="Y82"/>
  <c r="AF81"/>
  <c r="W81"/>
  <c r="AF87"/>
  <c r="W87"/>
  <c r="AF89"/>
  <c r="W89"/>
  <c r="AF95"/>
  <c r="W95"/>
  <c r="AG88"/>
  <c r="X88"/>
  <c r="AG92"/>
  <c r="X92"/>
  <c r="AG86"/>
  <c r="X86"/>
  <c r="AF97"/>
  <c r="W97"/>
  <c r="AG84"/>
  <c r="X84"/>
  <c r="AF83"/>
  <c r="W83"/>
  <c r="AF85"/>
  <c r="W85"/>
  <c r="X98"/>
  <c r="AG98"/>
  <c r="AK106" i="27"/>
  <c r="AB106"/>
  <c r="AK107"/>
  <c r="AB107"/>
  <c r="AJ162"/>
  <c r="AA162"/>
  <c r="AL232"/>
  <c r="AC232"/>
  <c r="AK124"/>
  <c r="AB124"/>
  <c r="AL251"/>
  <c r="AC251"/>
  <c r="AJ246"/>
  <c r="AA246"/>
  <c r="AK227"/>
  <c r="AB227"/>
  <c r="AK248"/>
  <c r="AB248"/>
  <c r="AK108"/>
  <c r="AB108"/>
  <c r="AK120"/>
  <c r="AB120"/>
  <c r="AK204"/>
  <c r="AB204"/>
  <c r="AK250"/>
  <c r="AB250"/>
  <c r="AK154"/>
  <c r="AB154"/>
  <c r="AK176"/>
  <c r="AB176"/>
  <c r="AL210"/>
  <c r="AC210"/>
  <c r="AL214"/>
  <c r="AC214"/>
  <c r="AL235"/>
  <c r="AC235"/>
  <c r="AL241"/>
  <c r="AC241"/>
  <c r="AK132"/>
  <c r="AB132"/>
  <c r="AM127"/>
  <c r="AD127"/>
  <c r="AK99"/>
  <c r="AB99"/>
  <c r="AL253"/>
  <c r="AC253"/>
  <c r="AJ158"/>
  <c r="AA158"/>
  <c r="AK173"/>
  <c r="AB173"/>
  <c r="AL233"/>
  <c r="AC233"/>
  <c r="AL255"/>
  <c r="AC255"/>
  <c r="AK129"/>
  <c r="AB129"/>
  <c r="AL249"/>
  <c r="AC249"/>
  <c r="AK192"/>
  <c r="AB192"/>
  <c r="AK118"/>
  <c r="AB118"/>
  <c r="AK88"/>
  <c r="AB88"/>
  <c r="AK139"/>
  <c r="AB139"/>
  <c r="AJ170"/>
  <c r="AA170"/>
  <c r="AK188"/>
  <c r="AB188"/>
  <c r="AK92"/>
  <c r="AB92"/>
  <c r="AJ168"/>
  <c r="AA168"/>
  <c r="AJ83"/>
  <c r="AA83"/>
  <c r="AB157"/>
  <c r="AK157"/>
  <c r="AB121"/>
  <c r="AK121"/>
  <c r="AB165"/>
  <c r="AK165"/>
  <c r="AB163"/>
  <c r="AK163"/>
  <c r="AB145"/>
  <c r="AK145"/>
  <c r="AK178"/>
  <c r="AB178"/>
  <c r="AL177"/>
  <c r="AC177"/>
  <c r="AL117"/>
  <c r="AC117"/>
  <c r="AC191"/>
  <c r="AL191"/>
  <c r="AJ122"/>
  <c r="AA122"/>
  <c r="AK174"/>
  <c r="AB174"/>
  <c r="AC115"/>
  <c r="AL115"/>
  <c r="AC183"/>
  <c r="AL183"/>
  <c r="AB153"/>
  <c r="AK153"/>
  <c r="AB155"/>
  <c r="AK155"/>
  <c r="AB151"/>
  <c r="AK151"/>
  <c r="AB81"/>
  <c r="AK81"/>
  <c r="AC111"/>
  <c r="AL111"/>
  <c r="AL189"/>
  <c r="AC189"/>
  <c r="AK206"/>
  <c r="AB206"/>
  <c r="AK198"/>
  <c r="AB198"/>
  <c r="AK172"/>
  <c r="AB172"/>
  <c r="AK169"/>
  <c r="AB169"/>
  <c r="AL259"/>
  <c r="AC259"/>
  <c r="AK103"/>
  <c r="AB103"/>
  <c r="AJ164"/>
  <c r="AA164"/>
  <c r="AJ166"/>
  <c r="AA166"/>
  <c r="AK184"/>
  <c r="AB184"/>
  <c r="AK196"/>
  <c r="AB196"/>
  <c r="AL216"/>
  <c r="AC216"/>
  <c r="AK150"/>
  <c r="AB150"/>
  <c r="AK84"/>
  <c r="AB84"/>
  <c r="AK260"/>
  <c r="AB260"/>
  <c r="AK82"/>
  <c r="AB82"/>
  <c r="AK130"/>
  <c r="AB130"/>
  <c r="AK98"/>
  <c r="AB98"/>
  <c r="AJ156"/>
  <c r="AA156"/>
  <c r="AK131"/>
  <c r="AB131"/>
  <c r="AK95"/>
  <c r="AB95"/>
  <c r="AK171"/>
  <c r="AB171"/>
  <c r="AM128"/>
  <c r="AD128"/>
  <c r="AK102"/>
  <c r="AB102"/>
  <c r="AK123"/>
  <c r="AB123"/>
  <c r="AJ160"/>
  <c r="AA160"/>
  <c r="AK252"/>
  <c r="AB252"/>
  <c r="AK225"/>
  <c r="AB225"/>
  <c r="AK112"/>
  <c r="AB112"/>
  <c r="AK254"/>
  <c r="AB254"/>
  <c r="AK256"/>
  <c r="AB256"/>
  <c r="AK148"/>
  <c r="AB148"/>
  <c r="AK116"/>
  <c r="AB116"/>
  <c r="AJ89"/>
  <c r="AA89"/>
  <c r="AB167"/>
  <c r="AK167"/>
  <c r="AJ85"/>
  <c r="AA85"/>
  <c r="AB159"/>
  <c r="AK159"/>
  <c r="AK223"/>
  <c r="AB223"/>
  <c r="AK207"/>
  <c r="AB207"/>
  <c r="AC179"/>
  <c r="AL179"/>
  <c r="AJ244"/>
  <c r="AA244"/>
  <c r="AK114"/>
  <c r="AB114"/>
  <c r="AK110"/>
  <c r="AB110"/>
  <c r="AJ91"/>
  <c r="AA91"/>
  <c r="AB149"/>
  <c r="AK149"/>
  <c r="AB147"/>
  <c r="AK147"/>
  <c r="AJ87"/>
  <c r="AA87"/>
  <c r="AJ93"/>
  <c r="AA93"/>
  <c r="AL193"/>
  <c r="AC193"/>
  <c r="AK190"/>
  <c r="AB190"/>
  <c r="AK194"/>
  <c r="AB194"/>
  <c r="AC138"/>
  <c r="AL138"/>
  <c r="AK186"/>
  <c r="AB186"/>
  <c r="AJ88" i="26"/>
  <c r="AA88"/>
  <c r="AJ207"/>
  <c r="AA207"/>
  <c r="AA118"/>
  <c r="AJ118"/>
  <c r="AJ99"/>
  <c r="AA99"/>
  <c r="AJ123"/>
  <c r="AA123"/>
  <c r="AJ248"/>
  <c r="AA248"/>
  <c r="AJ232"/>
  <c r="AA232"/>
  <c r="AJ106"/>
  <c r="AA106"/>
  <c r="AJ95"/>
  <c r="AA95"/>
  <c r="AJ238"/>
  <c r="AA238"/>
  <c r="AJ222"/>
  <c r="AA222"/>
  <c r="AJ120"/>
  <c r="AA120"/>
  <c r="AJ162"/>
  <c r="AA162"/>
  <c r="AJ90"/>
  <c r="AA90"/>
  <c r="Z204"/>
  <c r="AI204"/>
  <c r="Z202"/>
  <c r="AI202"/>
  <c r="AB225"/>
  <c r="AK225"/>
  <c r="AI155"/>
  <c r="Z155"/>
  <c r="AI83"/>
  <c r="Z83"/>
  <c r="AI165"/>
  <c r="Z165"/>
  <c r="AB237"/>
  <c r="AK237"/>
  <c r="AJ150"/>
  <c r="AA150"/>
  <c r="AJ211"/>
  <c r="AA211"/>
  <c r="AJ193"/>
  <c r="AA193"/>
  <c r="AJ197"/>
  <c r="AA197"/>
  <c r="AB223"/>
  <c r="AK223"/>
  <c r="AB229"/>
  <c r="AK229"/>
  <c r="AI167"/>
  <c r="Z167"/>
  <c r="AJ82"/>
  <c r="AA82"/>
  <c r="AI171"/>
  <c r="Z171"/>
  <c r="AK117"/>
  <c r="AB117"/>
  <c r="AB194"/>
  <c r="AK194"/>
  <c r="AJ173"/>
  <c r="AA173"/>
  <c r="AJ244"/>
  <c r="AA244"/>
  <c r="AJ228"/>
  <c r="AA228"/>
  <c r="AJ98"/>
  <c r="AA98"/>
  <c r="AJ201"/>
  <c r="AA201"/>
  <c r="AK256"/>
  <c r="AB256"/>
  <c r="AJ127"/>
  <c r="AA127"/>
  <c r="AJ242"/>
  <c r="AA242"/>
  <c r="AJ226"/>
  <c r="AA226"/>
  <c r="AJ185"/>
  <c r="AA185"/>
  <c r="AJ144"/>
  <c r="AA144"/>
  <c r="AI169"/>
  <c r="Z169"/>
  <c r="AJ148"/>
  <c r="AA148"/>
  <c r="AI147"/>
  <c r="Z147"/>
  <c r="AI153"/>
  <c r="Z153"/>
  <c r="AJ240"/>
  <c r="AA240"/>
  <c r="AJ224"/>
  <c r="AA224"/>
  <c r="AJ174"/>
  <c r="AA174"/>
  <c r="AJ126"/>
  <c r="AA126"/>
  <c r="AJ177"/>
  <c r="AA177"/>
  <c r="AJ246"/>
  <c r="AA246"/>
  <c r="AJ230"/>
  <c r="AA230"/>
  <c r="AI119"/>
  <c r="Z119"/>
  <c r="AJ209"/>
  <c r="AA209"/>
  <c r="AB221"/>
  <c r="AK221"/>
  <c r="AJ219"/>
  <c r="AA219"/>
  <c r="AJ152"/>
  <c r="AA152"/>
  <c r="AB196"/>
  <c r="AK196"/>
  <c r="AJ160"/>
  <c r="AA160"/>
  <c r="AJ215"/>
  <c r="AA215"/>
  <c r="AI121"/>
  <c r="Z121"/>
  <c r="AA81"/>
  <c r="AJ81"/>
  <c r="Z198"/>
  <c r="AI198"/>
  <c r="AI87"/>
  <c r="Z87"/>
  <c r="AI163"/>
  <c r="Z163"/>
  <c r="AI151"/>
  <c r="Z151"/>
  <c r="AI93"/>
  <c r="Z93"/>
  <c r="AI161"/>
  <c r="Z161"/>
  <c r="AB249"/>
  <c r="AK249"/>
  <c r="AI159"/>
  <c r="Z159"/>
  <c r="AJ203"/>
  <c r="AA203"/>
  <c r="AJ154"/>
  <c r="AA154"/>
  <c r="AJ142"/>
  <c r="AA142"/>
  <c r="AL96"/>
  <c r="AC96"/>
  <c r="AJ122"/>
  <c r="AA122"/>
  <c r="Z200"/>
  <c r="AI200"/>
  <c r="AI85"/>
  <c r="Z85"/>
  <c r="AI149"/>
  <c r="Z149"/>
  <c r="AB227"/>
  <c r="AK227"/>
  <c r="AI91"/>
  <c r="Z91"/>
  <c r="AI145"/>
  <c r="Z145"/>
  <c r="AI89"/>
  <c r="Z89"/>
  <c r="AI157"/>
  <c r="Z157"/>
  <c r="AB241"/>
  <c r="AK241"/>
  <c r="AK143"/>
  <c r="AB143"/>
  <c r="AJ140"/>
  <c r="AA140"/>
  <c r="AJ94"/>
  <c r="AA94"/>
  <c r="AB190"/>
  <c r="AK190"/>
  <c r="AJ217"/>
  <c r="AA217"/>
  <c r="AK212"/>
  <c r="AB212"/>
  <c r="AJ178"/>
  <c r="AA178"/>
  <c r="AJ107"/>
  <c r="AA107"/>
  <c r="AK252"/>
  <c r="AB252"/>
  <c r="AJ102"/>
  <c r="AA102"/>
  <c r="AJ236"/>
  <c r="AA236"/>
  <c r="AJ103"/>
  <c r="AA103"/>
  <c r="AJ250"/>
  <c r="AA250"/>
  <c r="AJ234"/>
  <c r="AA234"/>
  <c r="AJ116"/>
  <c r="AA116"/>
  <c r="AE168" i="25"/>
  <c r="AX168"/>
  <c r="AD68"/>
  <c r="AW68"/>
  <c r="AC231"/>
  <c r="AV231"/>
  <c r="AD167"/>
  <c r="AW167"/>
  <c r="AD214"/>
  <c r="AW214"/>
  <c r="AX165"/>
  <c r="AE165"/>
  <c r="AX133"/>
  <c r="AE133"/>
  <c r="AX238"/>
  <c r="AE238"/>
  <c r="AE215"/>
  <c r="AX215"/>
  <c r="AE155"/>
  <c r="AX155"/>
  <c r="AC85"/>
  <c r="AV85"/>
  <c r="AD249"/>
  <c r="AW249"/>
  <c r="AE178"/>
  <c r="AX178"/>
  <c r="AE73"/>
  <c r="AX73"/>
  <c r="AD177"/>
  <c r="AW177"/>
  <c r="AC132"/>
  <c r="AV132"/>
  <c r="AW197"/>
  <c r="AD197"/>
  <c r="AW162"/>
  <c r="AD162"/>
  <c r="AX129"/>
  <c r="AE129"/>
  <c r="AX194"/>
  <c r="AE194"/>
  <c r="AX101"/>
  <c r="AE101"/>
  <c r="AD205"/>
  <c r="AW205"/>
  <c r="AE200"/>
  <c r="AX200"/>
  <c r="AE190"/>
  <c r="AX190"/>
  <c r="AW237"/>
  <c r="AD237"/>
  <c r="AE93"/>
  <c r="AX93"/>
  <c r="AE184"/>
  <c r="AX184"/>
  <c r="AW193"/>
  <c r="AD193"/>
  <c r="AW156"/>
  <c r="AD156"/>
  <c r="AW191"/>
  <c r="AD191"/>
  <c r="AW201"/>
  <c r="AD201"/>
  <c r="AD247"/>
  <c r="AW247"/>
  <c r="AC164"/>
  <c r="AV164"/>
  <c r="AW187"/>
  <c r="AD187"/>
  <c r="AD226"/>
  <c r="AW226"/>
  <c r="AX230"/>
  <c r="AE230"/>
  <c r="AY203"/>
  <c r="AF203"/>
  <c r="AD94"/>
  <c r="AW94"/>
  <c r="AD234"/>
  <c r="AW234"/>
  <c r="AD114"/>
  <c r="AW114"/>
  <c r="AE69"/>
  <c r="AX69"/>
  <c r="AC102"/>
  <c r="AV102"/>
  <c r="AD138"/>
  <c r="AW138"/>
  <c r="AD118"/>
  <c r="AW118"/>
  <c r="AE91"/>
  <c r="AX91"/>
  <c r="AD218"/>
  <c r="AW218"/>
  <c r="AX99"/>
  <c r="AE99"/>
  <c r="AX161"/>
  <c r="AE161"/>
  <c r="AD122"/>
  <c r="AW122"/>
  <c r="AY80"/>
  <c r="AF80"/>
  <c r="AD189"/>
  <c r="AW189"/>
  <c r="AD144"/>
  <c r="AW144"/>
  <c r="AD108"/>
  <c r="AW108"/>
  <c r="AW229"/>
  <c r="AD229"/>
  <c r="AX163"/>
  <c r="AE163"/>
  <c r="AW98"/>
  <c r="AD98"/>
  <c r="AD92"/>
  <c r="AW92"/>
  <c r="AD179"/>
  <c r="AW179"/>
  <c r="AD110"/>
  <c r="AW110"/>
  <c r="AD185"/>
  <c r="AW185"/>
  <c r="AD255"/>
  <c r="AW255"/>
  <c r="AD76"/>
  <c r="AW76"/>
  <c r="AE235"/>
  <c r="AX235"/>
  <c r="AW160"/>
  <c r="AD160"/>
  <c r="AX125"/>
  <c r="AE125"/>
  <c r="AD86"/>
  <c r="AW86"/>
  <c r="AX198"/>
  <c r="AE198"/>
  <c r="AX79"/>
  <c r="AE79"/>
  <c r="AX131"/>
  <c r="AE131"/>
  <c r="AD112"/>
  <c r="AW112"/>
  <c r="AW170"/>
  <c r="AD170"/>
  <c r="AE89"/>
  <c r="AX89"/>
  <c r="AD154"/>
  <c r="AW154"/>
  <c r="AD253"/>
  <c r="AW253"/>
  <c r="AD104"/>
  <c r="AW104"/>
  <c r="AD210"/>
  <c r="AW210"/>
  <c r="AE186"/>
  <c r="AX186"/>
  <c r="AD222"/>
  <c r="AW222"/>
  <c r="AW130"/>
  <c r="AD130"/>
  <c r="AD106"/>
  <c r="AW106"/>
  <c r="AE176"/>
  <c r="AX176"/>
  <c r="AD74"/>
  <c r="AW74"/>
  <c r="AX192"/>
  <c r="AE192"/>
  <c r="AW195"/>
  <c r="AD195"/>
  <c r="AD257"/>
  <c r="AW257"/>
  <c r="AE180"/>
  <c r="AX180"/>
  <c r="AD206"/>
  <c r="AW206"/>
  <c r="AW199"/>
  <c r="AD199"/>
  <c r="AD82"/>
  <c r="AW82"/>
  <c r="AD239"/>
  <c r="AW239"/>
  <c r="AE166"/>
  <c r="AX166"/>
  <c r="AN160" i="24"/>
  <c r="AE160"/>
  <c r="AN187"/>
  <c r="AE187"/>
  <c r="AN204"/>
  <c r="AE204"/>
  <c r="AN246"/>
  <c r="AE246"/>
  <c r="AN224"/>
  <c r="AE224"/>
  <c r="AM135"/>
  <c r="AD135"/>
  <c r="AN250"/>
  <c r="AE250"/>
  <c r="AN236"/>
  <c r="AE236"/>
  <c r="AM127"/>
  <c r="AD127"/>
  <c r="AN237"/>
  <c r="AE237"/>
  <c r="AM134"/>
  <c r="AD134"/>
  <c r="AN199"/>
  <c r="AE199"/>
  <c r="AN227"/>
  <c r="AE227"/>
  <c r="AM143"/>
  <c r="AD143"/>
  <c r="AN238"/>
  <c r="AE238"/>
  <c r="AN216"/>
  <c r="AE216"/>
  <c r="AM146"/>
  <c r="AD146"/>
  <c r="AN194"/>
  <c r="AE194"/>
  <c r="AN242"/>
  <c r="AE242"/>
  <c r="AN228"/>
  <c r="AE228"/>
  <c r="AM148"/>
  <c r="AD148"/>
  <c r="AM128"/>
  <c r="AD128"/>
  <c r="AN255"/>
  <c r="AE255"/>
  <c r="AN229"/>
  <c r="AE229"/>
  <c r="AM154"/>
  <c r="AD154"/>
  <c r="AN195"/>
  <c r="AE195"/>
  <c r="AN219"/>
  <c r="AE219"/>
  <c r="AM147"/>
  <c r="AD147"/>
  <c r="AN192"/>
  <c r="AE192"/>
  <c r="AN172"/>
  <c r="AE172"/>
  <c r="AM157"/>
  <c r="AD157"/>
  <c r="AM165"/>
  <c r="AD165"/>
  <c r="AM161"/>
  <c r="AD161"/>
  <c r="AN239"/>
  <c r="AE239"/>
  <c r="AM149"/>
  <c r="AD149"/>
  <c r="AM211"/>
  <c r="AD211"/>
  <c r="AN235"/>
  <c r="AE235"/>
  <c r="AN217"/>
  <c r="AE217"/>
  <c r="AN197"/>
  <c r="AE197"/>
  <c r="AN162"/>
  <c r="AE162"/>
  <c r="AN158"/>
  <c r="AE158"/>
  <c r="AN190"/>
  <c r="AE190"/>
  <c r="AN156"/>
  <c r="AE156"/>
  <c r="AN166"/>
  <c r="AE166"/>
  <c r="AM83"/>
  <c r="AD83"/>
  <c r="AN109"/>
  <c r="AE109"/>
  <c r="AN105"/>
  <c r="AE105"/>
  <c r="AM92"/>
  <c r="AD92"/>
  <c r="AM82"/>
  <c r="AD82"/>
  <c r="AM89"/>
  <c r="AD89"/>
  <c r="AN193"/>
  <c r="AE193"/>
  <c r="AN185"/>
  <c r="AE185"/>
  <c r="AN122"/>
  <c r="AE122"/>
  <c r="AN196"/>
  <c r="AE196"/>
  <c r="AN230"/>
  <c r="AE230"/>
  <c r="AM150"/>
  <c r="AD150"/>
  <c r="AN198"/>
  <c r="AE198"/>
  <c r="AN234"/>
  <c r="AE234"/>
  <c r="AN220"/>
  <c r="AE220"/>
  <c r="AM152"/>
  <c r="AD152"/>
  <c r="AM125"/>
  <c r="AD125"/>
  <c r="AN253"/>
  <c r="AE253"/>
  <c r="AM215"/>
  <c r="AD215"/>
  <c r="AN243"/>
  <c r="AE243"/>
  <c r="AN225"/>
  <c r="AE225"/>
  <c r="AM151"/>
  <c r="AD151"/>
  <c r="AM208"/>
  <c r="AD208"/>
  <c r="AN254"/>
  <c r="AE254"/>
  <c r="AN232"/>
  <c r="AE232"/>
  <c r="AM214"/>
  <c r="AD214"/>
  <c r="AN226"/>
  <c r="AE226"/>
  <c r="AM140"/>
  <c r="AD140"/>
  <c r="AM126"/>
  <c r="AD126"/>
  <c r="AN110"/>
  <c r="AE110"/>
  <c r="AM84"/>
  <c r="AD84"/>
  <c r="AM90"/>
  <c r="AD90"/>
  <c r="AM81"/>
  <c r="AD81"/>
  <c r="AM88"/>
  <c r="AD88"/>
  <c r="AN93"/>
  <c r="AE93"/>
  <c r="AN191"/>
  <c r="AE191"/>
  <c r="AN118"/>
  <c r="AE118"/>
  <c r="AN119"/>
  <c r="AE119"/>
  <c r="AN256"/>
  <c r="AE256"/>
  <c r="AM142"/>
  <c r="AD142"/>
  <c r="AN218"/>
  <c r="AE218"/>
  <c r="AM144"/>
  <c r="AD144"/>
  <c r="AN231"/>
  <c r="AE231"/>
  <c r="AM145"/>
  <c r="AD145"/>
  <c r="AM207"/>
  <c r="AD207"/>
  <c r="AN259"/>
  <c r="AE259"/>
  <c r="AN241"/>
  <c r="AE241"/>
  <c r="AM159"/>
  <c r="AD159"/>
  <c r="AM213"/>
  <c r="AD213"/>
  <c r="AN200"/>
  <c r="AE200"/>
  <c r="AN248"/>
  <c r="AE248"/>
  <c r="AM171"/>
  <c r="AD171"/>
  <c r="AM206"/>
  <c r="AD206"/>
  <c r="AN111"/>
  <c r="AE111"/>
  <c r="AN260"/>
  <c r="AE260"/>
  <c r="AM133"/>
  <c r="AD133"/>
  <c r="AM124"/>
  <c r="AD124"/>
  <c r="AN223"/>
  <c r="AE223"/>
  <c r="AM141"/>
  <c r="AD141"/>
  <c r="AN251"/>
  <c r="AE251"/>
  <c r="AN233"/>
  <c r="AE233"/>
  <c r="AM209"/>
  <c r="AD209"/>
  <c r="AN168"/>
  <c r="AE168"/>
  <c r="AM91"/>
  <c r="AD91"/>
  <c r="AN97"/>
  <c r="AE97"/>
  <c r="AN98"/>
  <c r="AE98"/>
  <c r="AN245"/>
  <c r="AE245"/>
  <c r="AM167"/>
  <c r="AD167"/>
  <c r="AN203"/>
  <c r="AE203"/>
  <c r="AN249"/>
  <c r="AE249"/>
  <c r="AM139"/>
  <c r="AD139"/>
  <c r="AN186"/>
  <c r="AE186"/>
  <c r="AM85"/>
  <c r="AD85"/>
  <c r="AM169"/>
  <c r="AD169"/>
  <c r="AN106"/>
  <c r="AE106"/>
  <c r="AN94"/>
  <c r="AE94"/>
  <c r="AM87"/>
  <c r="AD87"/>
  <c r="AM86"/>
  <c r="AD86"/>
  <c r="AN189"/>
  <c r="AE189"/>
  <c r="AN164"/>
  <c r="AE164"/>
  <c r="AM212"/>
  <c r="AD212"/>
  <c r="AN240"/>
  <c r="AE240"/>
  <c r="AM155"/>
  <c r="AD155"/>
  <c r="AM210"/>
  <c r="AD210"/>
  <c r="AN252"/>
  <c r="AE252"/>
  <c r="AM163"/>
  <c r="AD163"/>
  <c r="AM129"/>
  <c r="AD129"/>
  <c r="AN247"/>
  <c r="AE247"/>
  <c r="AN221"/>
  <c r="AE221"/>
  <c r="AM153"/>
  <c r="AD153"/>
  <c r="AN257"/>
  <c r="AE257"/>
  <c r="AN201"/>
  <c r="AE201"/>
  <c r="AN99"/>
  <c r="AE99"/>
  <c r="AN222"/>
  <c r="AE222"/>
  <c r="AM132"/>
  <c r="AD132"/>
  <c r="AN202"/>
  <c r="AE202"/>
  <c r="AN258"/>
  <c r="AE258"/>
  <c r="AN244"/>
  <c r="AE244"/>
  <c r="AM131"/>
  <c r="AD131"/>
  <c r="AM130"/>
  <c r="AD130"/>
  <c r="AW182" i="23"/>
  <c r="AN182"/>
  <c r="AX145"/>
  <c r="AO145"/>
  <c r="AW234"/>
  <c r="AN234"/>
  <c r="AW218"/>
  <c r="AN218"/>
  <c r="AY187"/>
  <c r="AP187"/>
  <c r="AW178"/>
  <c r="AN178"/>
  <c r="AX147"/>
  <c r="AO147"/>
  <c r="AY213"/>
  <c r="AP213"/>
  <c r="AW228"/>
  <c r="AN228"/>
  <c r="AW212"/>
  <c r="AN212"/>
  <c r="AW164"/>
  <c r="AN164"/>
  <c r="AX104"/>
  <c r="AO104"/>
  <c r="AW174"/>
  <c r="AN174"/>
  <c r="AX141"/>
  <c r="AO141"/>
  <c r="AY235"/>
  <c r="AP235"/>
  <c r="AW184"/>
  <c r="AN184"/>
  <c r="AW186"/>
  <c r="AN186"/>
  <c r="AW156"/>
  <c r="AN156"/>
  <c r="AX137"/>
  <c r="AO137"/>
  <c r="AW176"/>
  <c r="AN176"/>
  <c r="AW232"/>
  <c r="AN232"/>
  <c r="AW216"/>
  <c r="AN216"/>
  <c r="AW188"/>
  <c r="AN188"/>
  <c r="AO207"/>
  <c r="AX207"/>
  <c r="AX86"/>
  <c r="AO86"/>
  <c r="AW110"/>
  <c r="AN110"/>
  <c r="AW242"/>
  <c r="AN242"/>
  <c r="AW108"/>
  <c r="AN108"/>
  <c r="AW246"/>
  <c r="AN246"/>
  <c r="AX136"/>
  <c r="AO136"/>
  <c r="AW85"/>
  <c r="AN85"/>
  <c r="AW244"/>
  <c r="AN244"/>
  <c r="AX140"/>
  <c r="AO140"/>
  <c r="AX199"/>
  <c r="AO199"/>
  <c r="AW112"/>
  <c r="AN112"/>
  <c r="AW81"/>
  <c r="AN81"/>
  <c r="AX138"/>
  <c r="AO138"/>
  <c r="AW252"/>
  <c r="AN252"/>
  <c r="AW87"/>
  <c r="AN87"/>
  <c r="AW122"/>
  <c r="AN122"/>
  <c r="AW153"/>
  <c r="AN153"/>
  <c r="AW91"/>
  <c r="AN91"/>
  <c r="AW250"/>
  <c r="AN250"/>
  <c r="AW238"/>
  <c r="AN238"/>
  <c r="AW198"/>
  <c r="AN198"/>
  <c r="AX132"/>
  <c r="AO132"/>
  <c r="AW240"/>
  <c r="AN240"/>
  <c r="AW192"/>
  <c r="AN192"/>
  <c r="AN149"/>
  <c r="AW149"/>
  <c r="AW256"/>
  <c r="AN256"/>
  <c r="AW248"/>
  <c r="AN248"/>
  <c r="AX146"/>
  <c r="AO146"/>
  <c r="AW95"/>
  <c r="AN95"/>
  <c r="AY217"/>
  <c r="AP217"/>
  <c r="AY175"/>
  <c r="AP175"/>
  <c r="AX101"/>
  <c r="AO101"/>
  <c r="AX133"/>
  <c r="AO133"/>
  <c r="AW222"/>
  <c r="AN222"/>
  <c r="AY179"/>
  <c r="AP179"/>
  <c r="AX115"/>
  <c r="AO115"/>
  <c r="AW166"/>
  <c r="AN166"/>
  <c r="AX111"/>
  <c r="AO111"/>
  <c r="AW226"/>
  <c r="AN226"/>
  <c r="AW210"/>
  <c r="AN210"/>
  <c r="AY171"/>
  <c r="AP171"/>
  <c r="AW162"/>
  <c r="AN162"/>
  <c r="AX131"/>
  <c r="AO131"/>
  <c r="AX203"/>
  <c r="AO203"/>
  <c r="AY221"/>
  <c r="AP221"/>
  <c r="AY183"/>
  <c r="AP183"/>
  <c r="AX121"/>
  <c r="AO121"/>
  <c r="AX127"/>
  <c r="AO127"/>
  <c r="AW236"/>
  <c r="AN236"/>
  <c r="AW220"/>
  <c r="AN220"/>
  <c r="AW180"/>
  <c r="AN180"/>
  <c r="AX99"/>
  <c r="AO99"/>
  <c r="AW158"/>
  <c r="AN158"/>
  <c r="AW168"/>
  <c r="AN168"/>
  <c r="AW170"/>
  <c r="AN170"/>
  <c r="AX135"/>
  <c r="AO135"/>
  <c r="AX155"/>
  <c r="AO155"/>
  <c r="AY231"/>
  <c r="AP231"/>
  <c r="AW160"/>
  <c r="AN160"/>
  <c r="AX139"/>
  <c r="AO139"/>
  <c r="AW224"/>
  <c r="AN224"/>
  <c r="AW208"/>
  <c r="AN208"/>
  <c r="AW172"/>
  <c r="AN172"/>
  <c r="AX125"/>
  <c r="AO125"/>
  <c r="AX102"/>
  <c r="AO102"/>
  <c r="AW190"/>
  <c r="AN190"/>
  <c r="AW118"/>
  <c r="AN118"/>
  <c r="AY191"/>
  <c r="AP191"/>
  <c r="AW83"/>
  <c r="AN83"/>
  <c r="AW260"/>
  <c r="AN260"/>
  <c r="AW254"/>
  <c r="AN254"/>
  <c r="AW196"/>
  <c r="AN196"/>
  <c r="AW120"/>
  <c r="AN120"/>
  <c r="AY195"/>
  <c r="AP195"/>
  <c r="AW258"/>
  <c r="AN258"/>
  <c r="AY197"/>
  <c r="AP197"/>
  <c r="AW194"/>
  <c r="AN194"/>
  <c r="AW114"/>
  <c r="AN114"/>
  <c r="AY241"/>
  <c r="AP241"/>
  <c r="AN151"/>
  <c r="AW151"/>
  <c r="AW89"/>
  <c r="AN89"/>
  <c r="AW93"/>
  <c r="AN93"/>
  <c r="AY193"/>
  <c r="AP193"/>
  <c r="AX148"/>
  <c r="AO148"/>
  <c r="AX247"/>
  <c r="AO247"/>
  <c r="AW116"/>
  <c r="AN116"/>
  <c r="AX90"/>
  <c r="AO90"/>
  <c r="AX94"/>
  <c r="AO94"/>
  <c r="AX130"/>
  <c r="AO130"/>
  <c r="AX100"/>
  <c r="AO100"/>
  <c r="AX103"/>
  <c r="AO103"/>
  <c r="AW230"/>
  <c r="AN230"/>
  <c r="AW214"/>
  <c r="AN214"/>
  <c r="AY163"/>
  <c r="AP163"/>
  <c r="AX143"/>
  <c r="AO143"/>
  <c r="W228" i="12"/>
  <c r="AF228"/>
  <c r="W236"/>
  <c r="AF236"/>
  <c r="AG124"/>
  <c r="X124"/>
  <c r="AG134"/>
  <c r="X134"/>
  <c r="W227"/>
  <c r="AF227"/>
  <c r="W225"/>
  <c r="AF225"/>
  <c r="AF165"/>
  <c r="W165"/>
  <c r="AE101"/>
  <c r="V101"/>
  <c r="AF111"/>
  <c r="W111"/>
  <c r="AE86"/>
  <c r="V86"/>
  <c r="AE160"/>
  <c r="V160"/>
  <c r="AE89"/>
  <c r="V89"/>
  <c r="AF174"/>
  <c r="W174"/>
  <c r="AF258"/>
  <c r="W258"/>
  <c r="AF183"/>
  <c r="W183"/>
  <c r="AF171"/>
  <c r="W171"/>
  <c r="AF209"/>
  <c r="W209"/>
  <c r="AE159"/>
  <c r="V159"/>
  <c r="AE80"/>
  <c r="V80"/>
  <c r="AE149"/>
  <c r="V149"/>
  <c r="AF180"/>
  <c r="W180"/>
  <c r="AF211"/>
  <c r="W211"/>
  <c r="AF252"/>
  <c r="W252"/>
  <c r="AF197"/>
  <c r="W197"/>
  <c r="AF181"/>
  <c r="W181"/>
  <c r="AG143"/>
  <c r="X143"/>
  <c r="AF201"/>
  <c r="W201"/>
  <c r="AE92"/>
  <c r="V92"/>
  <c r="AE96"/>
  <c r="V96"/>
  <c r="AF164"/>
  <c r="W164"/>
  <c r="AE146"/>
  <c r="V146"/>
  <c r="AF169"/>
  <c r="W169"/>
  <c r="AE99"/>
  <c r="V99"/>
  <c r="AE100"/>
  <c r="V100"/>
  <c r="AF113"/>
  <c r="W113"/>
  <c r="AE147"/>
  <c r="V147"/>
  <c r="AE82"/>
  <c r="V82"/>
  <c r="AE94"/>
  <c r="V94"/>
  <c r="AE95"/>
  <c r="V95"/>
  <c r="AF178"/>
  <c r="W178"/>
  <c r="AG140"/>
  <c r="X140"/>
  <c r="AF254"/>
  <c r="W254"/>
  <c r="AF205"/>
  <c r="W205"/>
  <c r="AF175"/>
  <c r="W175"/>
  <c r="AF259"/>
  <c r="W259"/>
  <c r="AF193"/>
  <c r="W193"/>
  <c r="AF248"/>
  <c r="W248"/>
  <c r="AE151"/>
  <c r="V151"/>
  <c r="AE84"/>
  <c r="V84"/>
  <c r="AE157"/>
  <c r="V157"/>
  <c r="AE83"/>
  <c r="V83"/>
  <c r="AF256"/>
  <c r="W256"/>
  <c r="AF213"/>
  <c r="W213"/>
  <c r="AF257"/>
  <c r="W257"/>
  <c r="AF185"/>
  <c r="W185"/>
  <c r="AE158"/>
  <c r="V158"/>
  <c r="W122"/>
  <c r="AF122"/>
  <c r="AF198"/>
  <c r="W198"/>
  <c r="AF114"/>
  <c r="W114"/>
  <c r="W247"/>
  <c r="AF247"/>
  <c r="AG123"/>
  <c r="X123"/>
  <c r="W233"/>
  <c r="AF233"/>
  <c r="W229"/>
  <c r="AF229"/>
  <c r="AG127"/>
  <c r="X127"/>
  <c r="AG130"/>
  <c r="X130"/>
  <c r="W241"/>
  <c r="AF241"/>
  <c r="W237"/>
  <c r="AF237"/>
  <c r="W219"/>
  <c r="AF219"/>
  <c r="W217"/>
  <c r="AF217"/>
  <c r="W239"/>
  <c r="AF239"/>
  <c r="W245"/>
  <c r="AF245"/>
  <c r="AG128"/>
  <c r="X128"/>
  <c r="AF119"/>
  <c r="W119"/>
  <c r="AE97"/>
  <c r="V97"/>
  <c r="AE102"/>
  <c r="V102"/>
  <c r="AE103"/>
  <c r="V103"/>
  <c r="AE155"/>
  <c r="V155"/>
  <c r="AE153"/>
  <c r="V153"/>
  <c r="AE81"/>
  <c r="V81"/>
  <c r="AF203"/>
  <c r="W203"/>
  <c r="AF250"/>
  <c r="W250"/>
  <c r="AF189"/>
  <c r="W189"/>
  <c r="AF179"/>
  <c r="W179"/>
  <c r="AF255"/>
  <c r="W255"/>
  <c r="AE154"/>
  <c r="V154"/>
  <c r="AE88"/>
  <c r="V88"/>
  <c r="AE156"/>
  <c r="V156"/>
  <c r="AE87"/>
  <c r="V87"/>
  <c r="AF172"/>
  <c r="W172"/>
  <c r="AF260"/>
  <c r="W260"/>
  <c r="AG139"/>
  <c r="X139"/>
  <c r="AF173"/>
  <c r="W173"/>
  <c r="AF253"/>
  <c r="W253"/>
  <c r="AE150"/>
  <c r="V150"/>
  <c r="AF137"/>
  <c r="W137"/>
  <c r="AF115"/>
  <c r="W115"/>
  <c r="AF121"/>
  <c r="W121"/>
  <c r="AE98"/>
  <c r="V98"/>
  <c r="AE163"/>
  <c r="V163"/>
  <c r="AE90"/>
  <c r="V90"/>
  <c r="AE152"/>
  <c r="V152"/>
  <c r="AE161"/>
  <c r="V161"/>
  <c r="AE85"/>
  <c r="V85"/>
  <c r="AF170"/>
  <c r="W170"/>
  <c r="AF187"/>
  <c r="W187"/>
  <c r="AF251"/>
  <c r="W251"/>
  <c r="AE162"/>
  <c r="V162"/>
  <c r="AE93"/>
  <c r="V93"/>
  <c r="AE148"/>
  <c r="V148"/>
  <c r="AE91"/>
  <c r="V91"/>
  <c r="AF176"/>
  <c r="W176"/>
  <c r="AF195"/>
  <c r="W195"/>
  <c r="AF177"/>
  <c r="W177"/>
  <c r="AF249"/>
  <c r="W249"/>
  <c r="AE144"/>
  <c r="V144"/>
  <c r="AF204"/>
  <c r="W204"/>
  <c r="AF208"/>
  <c r="W208"/>
  <c r="W244"/>
  <c r="AF244"/>
  <c r="W221"/>
  <c r="AF221"/>
  <c r="W220"/>
  <c r="AF220"/>
  <c r="W246"/>
  <c r="AF246"/>
  <c r="AF184"/>
  <c r="W184"/>
  <c r="AF192"/>
  <c r="W192"/>
  <c r="AF212"/>
  <c r="W212"/>
  <c r="AO132" i="8"/>
  <c r="AF132"/>
  <c r="AN180"/>
  <c r="AE180"/>
  <c r="AN215"/>
  <c r="AE215"/>
  <c r="AM138"/>
  <c r="AD138"/>
  <c r="AM88"/>
  <c r="AD88"/>
  <c r="AN97"/>
  <c r="AE97"/>
  <c r="AE129"/>
  <c r="AN129"/>
  <c r="AN140"/>
  <c r="AE140"/>
  <c r="AN187"/>
  <c r="AE187"/>
  <c r="AN231"/>
  <c r="AE231"/>
  <c r="AN210"/>
  <c r="AE210"/>
  <c r="AE127"/>
  <c r="AN127"/>
  <c r="AE128"/>
  <c r="AN128"/>
  <c r="AN195"/>
  <c r="AE195"/>
  <c r="AN98"/>
  <c r="AE98"/>
  <c r="AN239"/>
  <c r="AE239"/>
  <c r="AN219"/>
  <c r="AE219"/>
  <c r="AM87"/>
  <c r="AD87"/>
  <c r="AO121"/>
  <c r="AF121"/>
  <c r="AN178"/>
  <c r="AE178"/>
  <c r="AN234"/>
  <c r="AE234"/>
  <c r="AN213"/>
  <c r="AE213"/>
  <c r="AN237"/>
  <c r="AE237"/>
  <c r="AN113"/>
  <c r="AE113"/>
  <c r="AN169"/>
  <c r="AE169"/>
  <c r="AN107"/>
  <c r="AE107"/>
  <c r="AN192"/>
  <c r="AE192"/>
  <c r="AN206"/>
  <c r="AE206"/>
  <c r="AN111"/>
  <c r="AE111"/>
  <c r="AN207"/>
  <c r="AE207"/>
  <c r="AO130"/>
  <c r="AF130"/>
  <c r="AN172"/>
  <c r="AE172"/>
  <c r="AO118"/>
  <c r="AF118"/>
  <c r="AN229"/>
  <c r="AE229"/>
  <c r="AN174"/>
  <c r="AE174"/>
  <c r="AN105"/>
  <c r="AE105"/>
  <c r="AN208"/>
  <c r="AE208"/>
  <c r="AN185"/>
  <c r="AE185"/>
  <c r="AN227"/>
  <c r="AE227"/>
  <c r="AO120"/>
  <c r="AF120"/>
  <c r="AN222"/>
  <c r="AE222"/>
  <c r="AN209"/>
  <c r="AE209"/>
  <c r="AN233"/>
  <c r="AE233"/>
  <c r="AN200"/>
  <c r="AE200"/>
  <c r="AN109"/>
  <c r="AE109"/>
  <c r="AN162"/>
  <c r="AE162"/>
  <c r="AN103"/>
  <c r="AE103"/>
  <c r="AN115"/>
  <c r="AE115"/>
  <c r="AN163"/>
  <c r="AE163"/>
  <c r="AN196"/>
  <c r="AE196"/>
  <c r="AN211"/>
  <c r="AE211"/>
  <c r="AM81"/>
  <c r="AD81"/>
  <c r="AM90"/>
  <c r="AD90"/>
  <c r="AN221"/>
  <c r="AE221"/>
  <c r="AM83"/>
  <c r="AD83"/>
  <c r="AN218"/>
  <c r="AE218"/>
  <c r="AN201"/>
  <c r="AE201"/>
  <c r="AN241"/>
  <c r="AE241"/>
  <c r="AN96"/>
  <c r="AE96"/>
  <c r="AN243"/>
  <c r="AE243"/>
  <c r="AN179"/>
  <c r="AE179"/>
  <c r="AN139"/>
  <c r="AE139"/>
  <c r="AN93"/>
  <c r="AE93"/>
  <c r="AN94"/>
  <c r="AE94"/>
  <c r="AE126"/>
  <c r="AN126"/>
  <c r="AN141"/>
  <c r="AE141"/>
  <c r="AN214"/>
  <c r="AE214"/>
  <c r="AN175"/>
  <c r="AE175"/>
  <c r="AN183"/>
  <c r="AE183"/>
  <c r="AE124"/>
  <c r="AN124"/>
  <c r="AE125"/>
  <c r="AN125"/>
  <c r="AN191"/>
  <c r="AE191"/>
  <c r="AN114"/>
  <c r="AE114"/>
  <c r="AN199"/>
  <c r="AE199"/>
  <c r="AO122"/>
  <c r="AF122"/>
  <c r="AN224"/>
  <c r="AE224"/>
  <c r="AN225"/>
  <c r="AE225"/>
  <c r="AM92"/>
  <c r="AD92"/>
  <c r="AN194"/>
  <c r="AE194"/>
  <c r="AN189"/>
  <c r="AE189"/>
  <c r="AN212"/>
  <c r="AE212"/>
  <c r="AN193"/>
  <c r="AE193"/>
  <c r="AN197"/>
  <c r="AE197"/>
  <c r="AN170"/>
  <c r="AE170"/>
  <c r="AN116"/>
  <c r="AE116"/>
  <c r="AN101"/>
  <c r="AE101"/>
  <c r="AN176"/>
  <c r="AE176"/>
  <c r="AN165"/>
  <c r="AE165"/>
  <c r="AN188"/>
  <c r="AE188"/>
  <c r="AN204"/>
  <c r="AE204"/>
  <c r="AO136"/>
  <c r="AF136"/>
  <c r="AN99"/>
  <c r="AE99"/>
  <c r="AN223"/>
  <c r="AE223"/>
  <c r="AM89"/>
  <c r="AD89"/>
  <c r="AN220"/>
  <c r="AE220"/>
  <c r="AM82"/>
  <c r="AD82"/>
  <c r="AM91"/>
  <c r="AD91"/>
  <c r="AN173"/>
  <c r="AE173"/>
  <c r="AN177"/>
  <c r="AE177"/>
  <c r="AN181"/>
  <c r="AE181"/>
  <c r="AM85"/>
  <c r="AD85"/>
  <c r="AN216"/>
  <c r="AE216"/>
  <c r="AM86"/>
  <c r="AD86"/>
  <c r="AN217"/>
  <c r="AE217"/>
  <c r="AM84"/>
  <c r="AD84"/>
  <c r="AN186"/>
  <c r="AE186"/>
  <c r="AN242"/>
  <c r="AE242"/>
  <c r="AN205"/>
  <c r="AE205"/>
  <c r="AN184"/>
  <c r="AE184"/>
  <c r="AN164"/>
  <c r="AE164"/>
  <c r="AF149" i="11"/>
  <c r="W149"/>
  <c r="AE89"/>
  <c r="V89"/>
  <c r="AE256"/>
  <c r="V256"/>
  <c r="AE240"/>
  <c r="V240"/>
  <c r="AE224"/>
  <c r="V224"/>
  <c r="AE155"/>
  <c r="V155"/>
  <c r="AF205"/>
  <c r="W205"/>
  <c r="AF148"/>
  <c r="W148"/>
  <c r="AF173"/>
  <c r="W173"/>
  <c r="AE255"/>
  <c r="V255"/>
  <c r="AE239"/>
  <c r="V239"/>
  <c r="AE223"/>
  <c r="V223"/>
  <c r="AE92"/>
  <c r="V92"/>
  <c r="AE83"/>
  <c r="V83"/>
  <c r="AE246"/>
  <c r="V246"/>
  <c r="AE230"/>
  <c r="V230"/>
  <c r="AE88"/>
  <c r="V88"/>
  <c r="AF210"/>
  <c r="W210"/>
  <c r="AE189"/>
  <c r="V189"/>
  <c r="AE197"/>
  <c r="V197"/>
  <c r="AE183"/>
  <c r="V183"/>
  <c r="AF140"/>
  <c r="W140"/>
  <c r="AE190"/>
  <c r="V190"/>
  <c r="AE97"/>
  <c r="V97"/>
  <c r="AE185"/>
  <c r="V185"/>
  <c r="AE184"/>
  <c r="V184"/>
  <c r="AE195"/>
  <c r="V195"/>
  <c r="AE161"/>
  <c r="V161"/>
  <c r="AE186"/>
  <c r="V186"/>
  <c r="AF169"/>
  <c r="W169"/>
  <c r="AH166"/>
  <c r="Y166"/>
  <c r="AE253"/>
  <c r="V253"/>
  <c r="AE237"/>
  <c r="V237"/>
  <c r="AE221"/>
  <c r="V221"/>
  <c r="AF116"/>
  <c r="W116"/>
  <c r="AF110"/>
  <c r="W110"/>
  <c r="AF108"/>
  <c r="W108"/>
  <c r="AF120"/>
  <c r="W120"/>
  <c r="AE85"/>
  <c r="V85"/>
  <c r="AE252"/>
  <c r="V252"/>
  <c r="AE236"/>
  <c r="V236"/>
  <c r="AE220"/>
  <c r="V220"/>
  <c r="AE91"/>
  <c r="V91"/>
  <c r="AF163"/>
  <c r="W163"/>
  <c r="AH105"/>
  <c r="Y105"/>
  <c r="AE251"/>
  <c r="V251"/>
  <c r="AE235"/>
  <c r="V235"/>
  <c r="AE219"/>
  <c r="V219"/>
  <c r="AE87"/>
  <c r="V87"/>
  <c r="AE250"/>
  <c r="V250"/>
  <c r="AE234"/>
  <c r="V234"/>
  <c r="AE218"/>
  <c r="V218"/>
  <c r="AE153"/>
  <c r="V153"/>
  <c r="AE84"/>
  <c r="V84"/>
  <c r="AF200"/>
  <c r="W200"/>
  <c r="AF175"/>
  <c r="W175"/>
  <c r="W123"/>
  <c r="AF123"/>
  <c r="AF204"/>
  <c r="W204"/>
  <c r="AH174"/>
  <c r="Y174"/>
  <c r="AE257"/>
  <c r="V257"/>
  <c r="AE241"/>
  <c r="V241"/>
  <c r="AE225"/>
  <c r="V225"/>
  <c r="AF122"/>
  <c r="W122"/>
  <c r="AE81"/>
  <c r="V81"/>
  <c r="AE248"/>
  <c r="V248"/>
  <c r="AE232"/>
  <c r="V232"/>
  <c r="AE216"/>
  <c r="V216"/>
  <c r="AE86"/>
  <c r="V86"/>
  <c r="AF208"/>
  <c r="W208"/>
  <c r="AF171"/>
  <c r="W171"/>
  <c r="AF119"/>
  <c r="W119"/>
  <c r="AF201"/>
  <c r="W201"/>
  <c r="AH101"/>
  <c r="Y101"/>
  <c r="AE247"/>
  <c r="V247"/>
  <c r="AE231"/>
  <c r="V231"/>
  <c r="AE215"/>
  <c r="V215"/>
  <c r="AE93"/>
  <c r="V93"/>
  <c r="AE254"/>
  <c r="V254"/>
  <c r="AE238"/>
  <c r="V238"/>
  <c r="AE222"/>
  <c r="V222"/>
  <c r="AF146"/>
  <c r="W146"/>
  <c r="AE160"/>
  <c r="V160"/>
  <c r="AE181"/>
  <c r="V181"/>
  <c r="AE188"/>
  <c r="V188"/>
  <c r="AE98"/>
  <c r="V98"/>
  <c r="AE191"/>
  <c r="V191"/>
  <c r="AE198"/>
  <c r="V198"/>
  <c r="AE158"/>
  <c r="V158"/>
  <c r="AE182"/>
  <c r="V182"/>
  <c r="AE159"/>
  <c r="V159"/>
  <c r="AE193"/>
  <c r="V193"/>
  <c r="AE157"/>
  <c r="V157"/>
  <c r="AE192"/>
  <c r="V192"/>
  <c r="AE196"/>
  <c r="V196"/>
  <c r="AE187"/>
  <c r="V187"/>
  <c r="AE194"/>
  <c r="V194"/>
  <c r="AG139"/>
  <c r="X139"/>
  <c r="AF144"/>
  <c r="W144"/>
  <c r="AF167"/>
  <c r="W167"/>
  <c r="AF115"/>
  <c r="W115"/>
  <c r="AF211"/>
  <c r="W211"/>
  <c r="AE245"/>
  <c r="V245"/>
  <c r="AE229"/>
  <c r="V229"/>
  <c r="AE96"/>
  <c r="V96"/>
  <c r="AF112"/>
  <c r="W112"/>
  <c r="AF213"/>
  <c r="W213"/>
  <c r="AF145"/>
  <c r="W145"/>
  <c r="AF118"/>
  <c r="W118"/>
  <c r="AE156"/>
  <c r="V156"/>
  <c r="AE260"/>
  <c r="V260"/>
  <c r="AE244"/>
  <c r="V244"/>
  <c r="AE228"/>
  <c r="V228"/>
  <c r="AE94"/>
  <c r="V94"/>
  <c r="AE82"/>
  <c r="V82"/>
  <c r="AF179"/>
  <c r="W179"/>
  <c r="AF165"/>
  <c r="W165"/>
  <c r="AF209"/>
  <c r="W209"/>
  <c r="AE259"/>
  <c r="V259"/>
  <c r="AE243"/>
  <c r="V243"/>
  <c r="AE227"/>
  <c r="V227"/>
  <c r="AE154"/>
  <c r="V154"/>
  <c r="AE258"/>
  <c r="V258"/>
  <c r="AE242"/>
  <c r="V242"/>
  <c r="AE226"/>
  <c r="V226"/>
  <c r="AE90"/>
  <c r="V90"/>
  <c r="AE95"/>
  <c r="V95"/>
  <c r="AF177"/>
  <c r="W177"/>
  <c r="AE249"/>
  <c r="V249"/>
  <c r="AE233"/>
  <c r="V233"/>
  <c r="AE217"/>
  <c r="V217"/>
  <c r="AF147"/>
  <c r="W147"/>
  <c r="AE158" i="7"/>
  <c r="V158"/>
  <c r="AE156"/>
  <c r="V156"/>
  <c r="AE159"/>
  <c r="V159"/>
  <c r="AF181"/>
  <c r="W181"/>
  <c r="AE164"/>
  <c r="V164"/>
  <c r="AE170"/>
  <c r="V170"/>
  <c r="AE168"/>
  <c r="V168"/>
  <c r="AE157"/>
  <c r="V157"/>
  <c r="AE155"/>
  <c r="V155"/>
  <c r="AE161"/>
  <c r="V161"/>
  <c r="AE154"/>
  <c r="V154"/>
  <c r="AE160"/>
  <c r="V160"/>
  <c r="AE163"/>
  <c r="V163"/>
  <c r="AF152"/>
  <c r="W152"/>
  <c r="AE167"/>
  <c r="V167"/>
  <c r="AE169"/>
  <c r="V169"/>
  <c r="AE165"/>
  <c r="V165"/>
  <c r="Y259"/>
  <c r="AH259"/>
  <c r="AE147"/>
  <c r="V147"/>
  <c r="AE88"/>
  <c r="V88"/>
  <c r="AF101"/>
  <c r="W101"/>
  <c r="AF118"/>
  <c r="W118"/>
  <c r="AE260"/>
  <c r="V260"/>
  <c r="AF98"/>
  <c r="W98"/>
  <c r="AE91"/>
  <c r="V91"/>
  <c r="AF116"/>
  <c r="W116"/>
  <c r="AE84"/>
  <c r="V84"/>
  <c r="AF122"/>
  <c r="W122"/>
  <c r="AF105"/>
  <c r="W105"/>
  <c r="AF107"/>
  <c r="W107"/>
  <c r="AF102"/>
  <c r="W102"/>
  <c r="AE82"/>
  <c r="V82"/>
  <c r="AE151"/>
  <c r="V151"/>
  <c r="AE257"/>
  <c r="V257"/>
  <c r="AF109"/>
  <c r="W109"/>
  <c r="AF108"/>
  <c r="W108"/>
  <c r="AE89"/>
  <c r="V89"/>
  <c r="AE87"/>
  <c r="V87"/>
  <c r="AE228"/>
  <c r="V228"/>
  <c r="AE183"/>
  <c r="V183"/>
  <c r="AE149"/>
  <c r="V149"/>
  <c r="AF254"/>
  <c r="W254"/>
  <c r="AE131"/>
  <c r="V131"/>
  <c r="AE200"/>
  <c r="V200"/>
  <c r="AE184"/>
  <c r="V184"/>
  <c r="AE218"/>
  <c r="V218"/>
  <c r="AF246"/>
  <c r="W246"/>
  <c r="AE132"/>
  <c r="V132"/>
  <c r="AE210"/>
  <c r="V210"/>
  <c r="AE194"/>
  <c r="V194"/>
  <c r="AE203"/>
  <c r="V203"/>
  <c r="AE187"/>
  <c r="V187"/>
  <c r="AF142"/>
  <c r="W142"/>
  <c r="Y173"/>
  <c r="AH173"/>
  <c r="AE129"/>
  <c r="V129"/>
  <c r="AE153"/>
  <c r="V153"/>
  <c r="AE217"/>
  <c r="V217"/>
  <c r="AE213"/>
  <c r="V213"/>
  <c r="AE197"/>
  <c r="V197"/>
  <c r="AF250"/>
  <c r="W250"/>
  <c r="AE133"/>
  <c r="V133"/>
  <c r="AE216"/>
  <c r="V216"/>
  <c r="AE138"/>
  <c r="V138"/>
  <c r="AF255"/>
  <c r="W255"/>
  <c r="AE212"/>
  <c r="V212"/>
  <c r="AE196"/>
  <c r="V196"/>
  <c r="AE222"/>
  <c r="V222"/>
  <c r="AE139"/>
  <c r="V139"/>
  <c r="AE96"/>
  <c r="V96"/>
  <c r="AE206"/>
  <c r="V206"/>
  <c r="AE190"/>
  <c r="V190"/>
  <c r="AE207"/>
  <c r="V207"/>
  <c r="AE191"/>
  <c r="V191"/>
  <c r="AF251"/>
  <c r="W251"/>
  <c r="AE221"/>
  <c r="V221"/>
  <c r="AE201"/>
  <c r="V201"/>
  <c r="AE185"/>
  <c r="V185"/>
  <c r="AE145"/>
  <c r="V145"/>
  <c r="AI172"/>
  <c r="Z172"/>
  <c r="AJ172"/>
  <c r="AE219"/>
  <c r="V219"/>
  <c r="AE143"/>
  <c r="V143"/>
  <c r="AF114"/>
  <c r="W114"/>
  <c r="AE92"/>
  <c r="V92"/>
  <c r="AF103"/>
  <c r="W103"/>
  <c r="AF120"/>
  <c r="W120"/>
  <c r="AF106"/>
  <c r="W106"/>
  <c r="AE86"/>
  <c r="V86"/>
  <c r="AE90"/>
  <c r="V90"/>
  <c r="AF115"/>
  <c r="W115"/>
  <c r="AF104"/>
  <c r="W104"/>
  <c r="AE83"/>
  <c r="V83"/>
  <c r="AF123"/>
  <c r="W123"/>
  <c r="AE178"/>
  <c r="V178"/>
  <c r="AF110"/>
  <c r="W110"/>
  <c r="AF99"/>
  <c r="W99"/>
  <c r="AF112"/>
  <c r="W112"/>
  <c r="AE93"/>
  <c r="V93"/>
  <c r="AE85"/>
  <c r="V85"/>
  <c r="AE174"/>
  <c r="V174"/>
  <c r="AF100"/>
  <c r="W100"/>
  <c r="AE94"/>
  <c r="V94"/>
  <c r="AE182"/>
  <c r="V182"/>
  <c r="AF117"/>
  <c r="W117"/>
  <c r="AE220"/>
  <c r="V220"/>
  <c r="AE215"/>
  <c r="V215"/>
  <c r="AE134"/>
  <c r="V134"/>
  <c r="AF252"/>
  <c r="W252"/>
  <c r="AE128"/>
  <c r="V128"/>
  <c r="AE208"/>
  <c r="V208"/>
  <c r="AE192"/>
  <c r="V192"/>
  <c r="AF140"/>
  <c r="W140"/>
  <c r="AE226"/>
  <c r="V226"/>
  <c r="AE130"/>
  <c r="V130"/>
  <c r="AE135"/>
  <c r="V135"/>
  <c r="AF248"/>
  <c r="W248"/>
  <c r="AE141"/>
  <c r="V141"/>
  <c r="AE202"/>
  <c r="V202"/>
  <c r="AE186"/>
  <c r="V186"/>
  <c r="AF148"/>
  <c r="W148"/>
  <c r="AE211"/>
  <c r="V211"/>
  <c r="AE195"/>
  <c r="V195"/>
  <c r="AE225"/>
  <c r="V225"/>
  <c r="AE205"/>
  <c r="V205"/>
  <c r="AE189"/>
  <c r="V189"/>
  <c r="AE137"/>
  <c r="V137"/>
  <c r="AE223"/>
  <c r="V223"/>
  <c r="AE179"/>
  <c r="V179"/>
  <c r="AE224"/>
  <c r="V224"/>
  <c r="AF245"/>
  <c r="W245"/>
  <c r="AE126"/>
  <c r="V126"/>
  <c r="AE136"/>
  <c r="V136"/>
  <c r="AE95"/>
  <c r="V95"/>
  <c r="AE204"/>
  <c r="V204"/>
  <c r="AE188"/>
  <c r="V188"/>
  <c r="AF146"/>
  <c r="W146"/>
  <c r="AF256"/>
  <c r="W256"/>
  <c r="AE97"/>
  <c r="V97"/>
  <c r="AE127"/>
  <c r="V127"/>
  <c r="AE124"/>
  <c r="V124"/>
  <c r="AE214"/>
  <c r="V214"/>
  <c r="AE198"/>
  <c r="V198"/>
  <c r="AE199"/>
  <c r="V199"/>
  <c r="AF81"/>
  <c r="W81"/>
  <c r="AE229"/>
  <c r="V229"/>
  <c r="AE209"/>
  <c r="V209"/>
  <c r="AE193"/>
  <c r="V193"/>
  <c r="AF150"/>
  <c r="W150"/>
  <c r="AE125"/>
  <c r="V125"/>
  <c r="AE171"/>
  <c r="V171"/>
  <c r="AE227"/>
  <c r="V227"/>
  <c r="AE175"/>
  <c r="V175"/>
  <c r="AH157" i="32"/>
  <c r="Y157"/>
  <c r="AG100"/>
  <c r="X100"/>
  <c r="AI185"/>
  <c r="Z185"/>
  <c r="AH150"/>
  <c r="Y150"/>
  <c r="AG166"/>
  <c r="X166"/>
  <c r="AI121"/>
  <c r="Z121"/>
  <c r="AG92"/>
  <c r="X92"/>
  <c r="AH169"/>
  <c r="Y169"/>
  <c r="AJ228"/>
  <c r="AA228"/>
  <c r="AG259"/>
  <c r="X259"/>
  <c r="AG104"/>
  <c r="X104"/>
  <c r="AG247"/>
  <c r="X247"/>
  <c r="AH134"/>
  <c r="Y134"/>
  <c r="AH99"/>
  <c r="Y99"/>
  <c r="AG162"/>
  <c r="X162"/>
  <c r="AH87"/>
  <c r="Y87"/>
  <c r="AI207"/>
  <c r="Z207"/>
  <c r="AH208"/>
  <c r="Y208"/>
  <c r="Y257"/>
  <c r="AH257"/>
  <c r="AG222"/>
  <c r="X222"/>
  <c r="AG190"/>
  <c r="X190"/>
  <c r="AG128"/>
  <c r="X128"/>
  <c r="AH123"/>
  <c r="Y123"/>
  <c r="Y241"/>
  <c r="AH241"/>
  <c r="AG194"/>
  <c r="X194"/>
  <c r="AH178"/>
  <c r="Y178"/>
  <c r="AH95"/>
  <c r="Y95"/>
  <c r="AH165"/>
  <c r="Y165"/>
  <c r="AH142"/>
  <c r="Y142"/>
  <c r="AI225"/>
  <c r="Z225"/>
  <c r="AG154"/>
  <c r="X154"/>
  <c r="AG88"/>
  <c r="X88"/>
  <c r="AG158"/>
  <c r="X158"/>
  <c r="Z105"/>
  <c r="AI105"/>
  <c r="AG214"/>
  <c r="X214"/>
  <c r="AH216"/>
  <c r="Y216"/>
  <c r="AI195"/>
  <c r="Z195"/>
  <c r="Z260"/>
  <c r="AI260"/>
  <c r="AG202"/>
  <c r="X202"/>
  <c r="AH201"/>
  <c r="Y201"/>
  <c r="Z155"/>
  <c r="AI155"/>
  <c r="AH116"/>
  <c r="Y116"/>
  <c r="Y172"/>
  <c r="AH172"/>
  <c r="AH188"/>
  <c r="Y188"/>
  <c r="AH173"/>
  <c r="Y173"/>
  <c r="AG84"/>
  <c r="X84"/>
  <c r="AH144"/>
  <c r="Y144"/>
  <c r="AH110"/>
  <c r="Y110"/>
  <c r="AH138"/>
  <c r="Y138"/>
  <c r="AH112"/>
  <c r="Y112"/>
  <c r="AH209"/>
  <c r="Y209"/>
  <c r="Z171"/>
  <c r="AI171"/>
  <c r="Y152"/>
  <c r="AH152"/>
  <c r="Z240"/>
  <c r="AI240"/>
  <c r="Z167"/>
  <c r="AI167"/>
  <c r="AI219"/>
  <c r="Z219"/>
  <c r="AG124"/>
  <c r="X124"/>
  <c r="AH126"/>
  <c r="Y126"/>
  <c r="AJ226"/>
  <c r="AA226"/>
  <c r="AH146"/>
  <c r="Y146"/>
  <c r="AH246"/>
  <c r="Y246"/>
  <c r="AH91"/>
  <c r="Y91"/>
  <c r="AH148"/>
  <c r="Y148"/>
  <c r="AH186"/>
  <c r="Y186"/>
  <c r="AH122"/>
  <c r="Y122"/>
  <c r="AH242"/>
  <c r="Y242"/>
  <c r="AG96"/>
  <c r="X96"/>
  <c r="AG170"/>
  <c r="X170"/>
  <c r="AG174"/>
  <c r="X174"/>
  <c r="AI235"/>
  <c r="Z235"/>
  <c r="AH200"/>
  <c r="Y200"/>
  <c r="AG206"/>
  <c r="X206"/>
  <c r="AI119"/>
  <c r="Z119"/>
  <c r="AH192"/>
  <c r="Y192"/>
  <c r="AG210"/>
  <c r="X210"/>
  <c r="AH81"/>
  <c r="Y81"/>
  <c r="AH250"/>
  <c r="Y250"/>
  <c r="AH254"/>
  <c r="Y254"/>
  <c r="AI141"/>
  <c r="Z141"/>
  <c r="AH153"/>
  <c r="Y153"/>
  <c r="AG243"/>
  <c r="X243"/>
  <c r="AG251"/>
  <c r="X251"/>
  <c r="AH103"/>
  <c r="Y103"/>
  <c r="AG198"/>
  <c r="X198"/>
  <c r="AI191"/>
  <c r="Z191"/>
  <c r="AH127"/>
  <c r="Y127"/>
  <c r="AG218"/>
  <c r="X218"/>
  <c r="AH217"/>
  <c r="Y217"/>
  <c r="Z159"/>
  <c r="AI159"/>
  <c r="Y168"/>
  <c r="AH168"/>
  <c r="Y249"/>
  <c r="AH249"/>
  <c r="Y120"/>
  <c r="AH120"/>
  <c r="AH224"/>
  <c r="Y224"/>
  <c r="AG255"/>
  <c r="X255"/>
  <c r="AI137"/>
  <c r="Z137"/>
  <c r="AI229"/>
  <c r="Z229"/>
  <c r="AH182"/>
  <c r="Y182"/>
  <c r="AH193"/>
  <c r="Y193"/>
  <c r="Z93"/>
  <c r="AI93"/>
  <c r="Z175"/>
  <c r="AI175"/>
  <c r="AG108"/>
  <c r="X108"/>
  <c r="AG151"/>
  <c r="X151"/>
  <c r="AH189"/>
  <c r="Y189"/>
  <c r="Y156"/>
  <c r="AH156"/>
  <c r="Y94"/>
  <c r="AH94"/>
  <c r="Y245"/>
  <c r="AH245"/>
  <c r="Y82"/>
  <c r="AH82"/>
  <c r="AI199"/>
  <c r="Z199"/>
  <c r="AH177"/>
  <c r="Y177"/>
  <c r="AI83"/>
  <c r="Z83"/>
  <c r="AH150" i="31"/>
  <c r="Y150"/>
  <c r="AG256"/>
  <c r="X256"/>
  <c r="AF125"/>
  <c r="W125"/>
  <c r="AF85"/>
  <c r="W85"/>
  <c r="AG144"/>
  <c r="X144"/>
  <c r="AF249"/>
  <c r="W249"/>
  <c r="AH127"/>
  <c r="Y127"/>
  <c r="AF253"/>
  <c r="W253"/>
  <c r="AF137"/>
  <c r="W137"/>
  <c r="AF224"/>
  <c r="W224"/>
  <c r="AG136"/>
  <c r="X136"/>
  <c r="AG107"/>
  <c r="X107"/>
  <c r="AH164"/>
  <c r="Y164"/>
  <c r="AF174"/>
  <c r="W174"/>
  <c r="AH176"/>
  <c r="Y176"/>
  <c r="AF96"/>
  <c r="W96"/>
  <c r="AG161"/>
  <c r="X161"/>
  <c r="Y118"/>
  <c r="AH118"/>
  <c r="AG242"/>
  <c r="X242"/>
  <c r="X94"/>
  <c r="AG94"/>
  <c r="X98"/>
  <c r="AG98"/>
  <c r="AF109"/>
  <c r="W109"/>
  <c r="AG215"/>
  <c r="X215"/>
  <c r="AF208"/>
  <c r="W208"/>
  <c r="AH194"/>
  <c r="Y194"/>
  <c r="AF216"/>
  <c r="W216"/>
  <c r="AG195"/>
  <c r="X195"/>
  <c r="X184"/>
  <c r="AG184"/>
  <c r="X130"/>
  <c r="AG130"/>
  <c r="AF220"/>
  <c r="W220"/>
  <c r="AG199"/>
  <c r="X199"/>
  <c r="AG189"/>
  <c r="X189"/>
  <c r="AF190"/>
  <c r="W190"/>
  <c r="AF192"/>
  <c r="W192"/>
  <c r="X86"/>
  <c r="AG86"/>
  <c r="AF196"/>
  <c r="W196"/>
  <c r="AF149"/>
  <c r="W149"/>
  <c r="AF245"/>
  <c r="W245"/>
  <c r="AF113"/>
  <c r="W113"/>
  <c r="AF257"/>
  <c r="W257"/>
  <c r="AF145"/>
  <c r="W145"/>
  <c r="AF129"/>
  <c r="W129"/>
  <c r="AG223"/>
  <c r="X223"/>
  <c r="AF178"/>
  <c r="W178"/>
  <c r="AG91"/>
  <c r="X91"/>
  <c r="AF92"/>
  <c r="W92"/>
  <c r="AF153"/>
  <c r="W153"/>
  <c r="AG169"/>
  <c r="X169"/>
  <c r="AF182"/>
  <c r="W182"/>
  <c r="AG243"/>
  <c r="X243"/>
  <c r="AG251"/>
  <c r="X251"/>
  <c r="AF100"/>
  <c r="W100"/>
  <c r="AG260"/>
  <c r="X260"/>
  <c r="AF89"/>
  <c r="W89"/>
  <c r="AF141"/>
  <c r="W141"/>
  <c r="AF97"/>
  <c r="W97"/>
  <c r="AG252"/>
  <c r="X252"/>
  <c r="AF105"/>
  <c r="W105"/>
  <c r="AH143"/>
  <c r="Y143"/>
  <c r="AF93"/>
  <c r="W93"/>
  <c r="AG151"/>
  <c r="X151"/>
  <c r="AF121"/>
  <c r="W121"/>
  <c r="AG248"/>
  <c r="X248"/>
  <c r="AF101"/>
  <c r="W101"/>
  <c r="AF170"/>
  <c r="W170"/>
  <c r="AG181"/>
  <c r="X181"/>
  <c r="AG99"/>
  <c r="X99"/>
  <c r="AG183"/>
  <c r="X183"/>
  <c r="AG156"/>
  <c r="X156"/>
  <c r="AG87"/>
  <c r="X87"/>
  <c r="AF88"/>
  <c r="W88"/>
  <c r="AG95"/>
  <c r="X95"/>
  <c r="AH172"/>
  <c r="Y172"/>
  <c r="AF84"/>
  <c r="W84"/>
  <c r="X142"/>
  <c r="AG142"/>
  <c r="AF204"/>
  <c r="W204"/>
  <c r="AG219"/>
  <c r="X219"/>
  <c r="AH111"/>
  <c r="Y111"/>
  <c r="AF212"/>
  <c r="W212"/>
  <c r="AG191"/>
  <c r="X191"/>
  <c r="AG160"/>
  <c r="X160"/>
  <c r="AF157"/>
  <c r="W157"/>
  <c r="AF186"/>
  <c r="W186"/>
  <c r="AG163"/>
  <c r="X163"/>
  <c r="AG203"/>
  <c r="X203"/>
  <c r="X126"/>
  <c r="AG126"/>
  <c r="AG185"/>
  <c r="X185"/>
  <c r="AG207"/>
  <c r="X207"/>
  <c r="AH210"/>
  <c r="Y210"/>
  <c r="AF228"/>
  <c r="W228"/>
  <c r="AF200"/>
  <c r="W200"/>
  <c r="AF148"/>
  <c r="W148"/>
  <c r="AF108"/>
  <c r="W108"/>
  <c r="AF133"/>
  <c r="W133"/>
  <c r="AH233"/>
  <c r="Y233"/>
  <c r="AF152"/>
  <c r="W152"/>
  <c r="AG128"/>
  <c r="X128"/>
  <c r="AH246"/>
  <c r="Y246"/>
  <c r="AF162"/>
  <c r="W162"/>
  <c r="AG165"/>
  <c r="X165"/>
  <c r="AH254"/>
  <c r="Y254"/>
  <c r="AH180"/>
  <c r="Y180"/>
  <c r="AG103"/>
  <c r="X103"/>
  <c r="AF166"/>
  <c r="W166"/>
  <c r="AF104"/>
  <c r="W104"/>
  <c r="AG173"/>
  <c r="X173"/>
  <c r="AG177"/>
  <c r="X177"/>
  <c r="AG229" i="30"/>
  <c r="X229"/>
  <c r="AG233"/>
  <c r="X233"/>
  <c r="AH179"/>
  <c r="Y179"/>
  <c r="AH92"/>
  <c r="Y92"/>
  <c r="AG193"/>
  <c r="X193"/>
  <c r="AG254"/>
  <c r="X254"/>
  <c r="AG185"/>
  <c r="X185"/>
  <c r="AG181"/>
  <c r="X181"/>
  <c r="AG250"/>
  <c r="X250"/>
  <c r="AG189"/>
  <c r="X189"/>
  <c r="AG201"/>
  <c r="X201"/>
  <c r="AH256"/>
  <c r="Y256"/>
  <c r="AH260"/>
  <c r="Y260"/>
  <c r="AH191"/>
  <c r="Y191"/>
  <c r="AH84"/>
  <c r="Y84"/>
  <c r="AH232"/>
  <c r="Y232"/>
  <c r="AH139"/>
  <c r="Y139"/>
  <c r="AH252"/>
  <c r="Y252"/>
  <c r="AG200"/>
  <c r="X200"/>
  <c r="AG147"/>
  <c r="X147"/>
  <c r="AH207"/>
  <c r="Y207"/>
  <c r="AH203"/>
  <c r="Y203"/>
  <c r="AH96"/>
  <c r="Y96"/>
  <c r="AG81"/>
  <c r="X81"/>
  <c r="AG169"/>
  <c r="X169"/>
  <c r="AH259"/>
  <c r="Y259"/>
  <c r="AH156"/>
  <c r="Y156"/>
  <c r="AH164"/>
  <c r="Y164"/>
  <c r="AH223"/>
  <c r="Y223"/>
  <c r="AG128"/>
  <c r="X128"/>
  <c r="AG173"/>
  <c r="X173"/>
  <c r="AH95"/>
  <c r="Y95"/>
  <c r="AH183"/>
  <c r="Y183"/>
  <c r="AG152"/>
  <c r="X152"/>
  <c r="AI150"/>
  <c r="Z150"/>
  <c r="AG184"/>
  <c r="X184"/>
  <c r="AH231"/>
  <c r="Y231"/>
  <c r="AI159"/>
  <c r="Z159"/>
  <c r="AG136"/>
  <c r="X136"/>
  <c r="AH176"/>
  <c r="Y176"/>
  <c r="AH127"/>
  <c r="Y127"/>
  <c r="AH168"/>
  <c r="Y168"/>
  <c r="AH172"/>
  <c r="Y172"/>
  <c r="AI119"/>
  <c r="Z119"/>
  <c r="AG208"/>
  <c r="X208"/>
  <c r="AG249"/>
  <c r="X249"/>
  <c r="AI190"/>
  <c r="Z190"/>
  <c r="AH108"/>
  <c r="Y108"/>
  <c r="AG246"/>
  <c r="X246"/>
  <c r="AG90"/>
  <c r="X90"/>
  <c r="AG144"/>
  <c r="X144"/>
  <c r="AG258"/>
  <c r="X258"/>
  <c r="AG226"/>
  <c r="X226"/>
  <c r="AG102"/>
  <c r="X102"/>
  <c r="AH240"/>
  <c r="Y240"/>
  <c r="AG93"/>
  <c r="X93"/>
  <c r="AH199"/>
  <c r="Y199"/>
  <c r="AH142"/>
  <c r="Y142"/>
  <c r="AH220"/>
  <c r="Y220"/>
  <c r="AH88"/>
  <c r="Y88"/>
  <c r="AH195"/>
  <c r="Y195"/>
  <c r="AG105"/>
  <c r="X105"/>
  <c r="AG221"/>
  <c r="X221"/>
  <c r="AG257"/>
  <c r="X257"/>
  <c r="AG97"/>
  <c r="X97"/>
  <c r="AH109"/>
  <c r="Y109"/>
  <c r="AG192"/>
  <c r="X192"/>
  <c r="AG85"/>
  <c r="X85"/>
  <c r="AH129"/>
  <c r="Y129"/>
  <c r="AG118"/>
  <c r="X118"/>
  <c r="AG238"/>
  <c r="X238"/>
  <c r="AG98"/>
  <c r="X98"/>
  <c r="AG114"/>
  <c r="X114"/>
  <c r="AG197"/>
  <c r="X197"/>
  <c r="AG110"/>
  <c r="X110"/>
  <c r="AG234"/>
  <c r="X234"/>
  <c r="AG94"/>
  <c r="X94"/>
  <c r="AH224"/>
  <c r="Y224"/>
  <c r="AG140"/>
  <c r="X140"/>
  <c r="AH228"/>
  <c r="Y228"/>
  <c r="AH104"/>
  <c r="Y104"/>
  <c r="AI145"/>
  <c r="Z145"/>
  <c r="AG89"/>
  <c r="X89"/>
  <c r="AG237"/>
  <c r="X237"/>
  <c r="AG241"/>
  <c r="X241"/>
  <c r="AH146"/>
  <c r="Y146"/>
  <c r="AH117"/>
  <c r="Y117"/>
  <c r="AH247"/>
  <c r="Y247"/>
  <c r="AG132"/>
  <c r="X132"/>
  <c r="AH131"/>
  <c r="Y131"/>
  <c r="AG177"/>
  <c r="X177"/>
  <c r="AI171"/>
  <c r="Z171"/>
  <c r="AI163"/>
  <c r="Z163"/>
  <c r="AG153"/>
  <c r="X153"/>
  <c r="AH135"/>
  <c r="Y135"/>
  <c r="AG165"/>
  <c r="X165"/>
  <c r="AG124"/>
  <c r="X124"/>
  <c r="AG157"/>
  <c r="X157"/>
  <c r="Y111"/>
  <c r="AH111"/>
  <c r="AG161"/>
  <c r="X161"/>
  <c r="AH160"/>
  <c r="Y160"/>
  <c r="AG245"/>
  <c r="X245"/>
  <c r="AG101"/>
  <c r="X101"/>
  <c r="AG204"/>
  <c r="X204"/>
  <c r="AG143"/>
  <c r="X143"/>
  <c r="AG230"/>
  <c r="X230"/>
  <c r="AG106"/>
  <c r="X106"/>
  <c r="AG148"/>
  <c r="X148"/>
  <c r="AH125"/>
  <c r="Y125"/>
  <c r="AG242"/>
  <c r="X242"/>
  <c r="AG86"/>
  <c r="X86"/>
  <c r="AG196"/>
  <c r="X196"/>
  <c r="AH244"/>
  <c r="Y244"/>
  <c r="AG180"/>
  <c r="X180"/>
  <c r="AI149"/>
  <c r="Z149"/>
  <c r="AH100"/>
  <c r="Y100"/>
  <c r="AH113"/>
  <c r="Y113"/>
  <c r="AH248"/>
  <c r="Y248"/>
  <c r="AH236"/>
  <c r="Y236"/>
  <c r="AG253"/>
  <c r="X253"/>
  <c r="AG188"/>
  <c r="X188"/>
  <c r="AG225"/>
  <c r="X225"/>
  <c r="AF174" i="5"/>
  <c r="W174"/>
  <c r="AG173"/>
  <c r="X173"/>
  <c r="AG103"/>
  <c r="X103"/>
  <c r="AG156"/>
  <c r="X156"/>
  <c r="AF244"/>
  <c r="W244"/>
  <c r="AG239"/>
  <c r="X239"/>
  <c r="AG243"/>
  <c r="X243"/>
  <c r="AH223"/>
  <c r="Y223"/>
  <c r="AF122"/>
  <c r="W122"/>
  <c r="AH211"/>
  <c r="Y211"/>
  <c r="AF130"/>
  <c r="W130"/>
  <c r="AF134"/>
  <c r="W134"/>
  <c r="AF138"/>
  <c r="W138"/>
  <c r="AG178"/>
  <c r="X178"/>
  <c r="Y201"/>
  <c r="AH201"/>
  <c r="Y193"/>
  <c r="AH193"/>
  <c r="AF218"/>
  <c r="W218"/>
  <c r="X202"/>
  <c r="AG202"/>
  <c r="AG154"/>
  <c r="X154"/>
  <c r="AG248"/>
  <c r="X248"/>
  <c r="AF126"/>
  <c r="W126"/>
  <c r="AG184"/>
  <c r="X184"/>
  <c r="AG158"/>
  <c r="X158"/>
  <c r="AF194"/>
  <c r="W194"/>
  <c r="AF163"/>
  <c r="W163"/>
  <c r="AF155"/>
  <c r="W155"/>
  <c r="Y189"/>
  <c r="AH189"/>
  <c r="AF159"/>
  <c r="W159"/>
  <c r="AG142"/>
  <c r="X142"/>
  <c r="AH147"/>
  <c r="Y147"/>
  <c r="AH139"/>
  <c r="Y139"/>
  <c r="AG132"/>
  <c r="X132"/>
  <c r="AF179"/>
  <c r="W179"/>
  <c r="AG140"/>
  <c r="X140"/>
  <c r="AF252"/>
  <c r="W252"/>
  <c r="AG95"/>
  <c r="X95"/>
  <c r="AF100"/>
  <c r="W100"/>
  <c r="AF96"/>
  <c r="W96"/>
  <c r="AF104"/>
  <c r="W104"/>
  <c r="AG148"/>
  <c r="X148"/>
  <c r="AH233"/>
  <c r="Y233"/>
  <c r="AG260"/>
  <c r="X260"/>
  <c r="AH199"/>
  <c r="Y199"/>
  <c r="AH207"/>
  <c r="Y207"/>
  <c r="AG166"/>
  <c r="X166"/>
  <c r="AF113"/>
  <c r="W113"/>
  <c r="AG84"/>
  <c r="X84"/>
  <c r="X182"/>
  <c r="AG182"/>
  <c r="Y249"/>
  <c r="AH249"/>
  <c r="X250"/>
  <c r="AG250"/>
  <c r="X86"/>
  <c r="AG86"/>
  <c r="X190"/>
  <c r="AG190"/>
  <c r="X98"/>
  <c r="AG98"/>
  <c r="AF214"/>
  <c r="W214"/>
  <c r="AG217"/>
  <c r="X217"/>
  <c r="AF175"/>
  <c r="W175"/>
  <c r="Y245"/>
  <c r="AH245"/>
  <c r="AG213"/>
  <c r="X213"/>
  <c r="AH165"/>
  <c r="Y165"/>
  <c r="W118"/>
  <c r="AF118"/>
  <c r="AH187"/>
  <c r="Y187"/>
  <c r="AG196"/>
  <c r="X196"/>
  <c r="AH219"/>
  <c r="Y219"/>
  <c r="AH247"/>
  <c r="Y247"/>
  <c r="X258"/>
  <c r="AG258"/>
  <c r="X94"/>
  <c r="AG94"/>
  <c r="Y197"/>
  <c r="AH197"/>
  <c r="AF171"/>
  <c r="W171"/>
  <c r="AF210"/>
  <c r="W210"/>
  <c r="AF167"/>
  <c r="W167"/>
  <c r="AF108"/>
  <c r="W108"/>
  <c r="AG87"/>
  <c r="X87"/>
  <c r="AH141"/>
  <c r="Y141"/>
  <c r="AG99"/>
  <c r="X99"/>
  <c r="AF117"/>
  <c r="W117"/>
  <c r="AF240"/>
  <c r="W240"/>
  <c r="AF88"/>
  <c r="W88"/>
  <c r="AF92"/>
  <c r="W92"/>
  <c r="AG150"/>
  <c r="X150"/>
  <c r="AG91"/>
  <c r="X91"/>
  <c r="AH227"/>
  <c r="Y227"/>
  <c r="AH176"/>
  <c r="Y176"/>
  <c r="AF227" i="10"/>
  <c r="W227"/>
  <c r="AF115"/>
  <c r="W115"/>
  <c r="AG139"/>
  <c r="X139"/>
  <c r="AE213"/>
  <c r="V213"/>
  <c r="AG141"/>
  <c r="X141"/>
  <c r="AE95"/>
  <c r="V95"/>
  <c r="AG156"/>
  <c r="X156"/>
  <c r="AE113"/>
  <c r="V113"/>
  <c r="AE193"/>
  <c r="V193"/>
  <c r="AF235"/>
  <c r="W235"/>
  <c r="AF117"/>
  <c r="W117"/>
  <c r="AF111"/>
  <c r="W111"/>
  <c r="AE205"/>
  <c r="V205"/>
  <c r="AF106"/>
  <c r="W106"/>
  <c r="AE93"/>
  <c r="V93"/>
  <c r="AE91"/>
  <c r="V91"/>
  <c r="AE88"/>
  <c r="V88"/>
  <c r="AE86"/>
  <c r="V86"/>
  <c r="AE210"/>
  <c r="V210"/>
  <c r="AF260"/>
  <c r="W260"/>
  <c r="AF228"/>
  <c r="W228"/>
  <c r="AE178"/>
  <c r="V178"/>
  <c r="AE98"/>
  <c r="V98"/>
  <c r="AF257"/>
  <c r="W257"/>
  <c r="AF224"/>
  <c r="W224"/>
  <c r="AF226"/>
  <c r="W226"/>
  <c r="AE175"/>
  <c r="V175"/>
  <c r="AE199"/>
  <c r="V199"/>
  <c r="AE214"/>
  <c r="V214"/>
  <c r="AF232"/>
  <c r="W232"/>
  <c r="AE184"/>
  <c r="V184"/>
  <c r="AE198"/>
  <c r="V198"/>
  <c r="AF245"/>
  <c r="W245"/>
  <c r="AF223"/>
  <c r="W223"/>
  <c r="AE177"/>
  <c r="V177"/>
  <c r="AF110"/>
  <c r="W110"/>
  <c r="AF122"/>
  <c r="W122"/>
  <c r="AE85"/>
  <c r="V85"/>
  <c r="AE83"/>
  <c r="V83"/>
  <c r="AG155"/>
  <c r="X155"/>
  <c r="AE96"/>
  <c r="V96"/>
  <c r="AE94"/>
  <c r="V94"/>
  <c r="AE209"/>
  <c r="V209"/>
  <c r="AE219"/>
  <c r="V219"/>
  <c r="AE218"/>
  <c r="V218"/>
  <c r="AF236"/>
  <c r="W236"/>
  <c r="AE182"/>
  <c r="V182"/>
  <c r="AE192"/>
  <c r="V192"/>
  <c r="AE100"/>
  <c r="V100"/>
  <c r="AE179"/>
  <c r="V179"/>
  <c r="AE203"/>
  <c r="V203"/>
  <c r="AF222"/>
  <c r="W222"/>
  <c r="AE204"/>
  <c r="V204"/>
  <c r="AE206"/>
  <c r="V206"/>
  <c r="AF256"/>
  <c r="W256"/>
  <c r="AE180"/>
  <c r="V180"/>
  <c r="AE194"/>
  <c r="V194"/>
  <c r="AF237"/>
  <c r="W237"/>
  <c r="AE97"/>
  <c r="V97"/>
  <c r="AF230"/>
  <c r="W230"/>
  <c r="AE181"/>
  <c r="V181"/>
  <c r="AE197"/>
  <c r="V197"/>
  <c r="AE104"/>
  <c r="V104"/>
  <c r="AE216"/>
  <c r="V216"/>
  <c r="AE207"/>
  <c r="V207"/>
  <c r="AG147"/>
  <c r="X147"/>
  <c r="AF114"/>
  <c r="W114"/>
  <c r="AE121"/>
  <c r="V121"/>
  <c r="AE103"/>
  <c r="V103"/>
  <c r="AE201"/>
  <c r="V201"/>
  <c r="AF221"/>
  <c r="W221"/>
  <c r="AE208"/>
  <c r="V208"/>
  <c r="AE215"/>
  <c r="V215"/>
  <c r="AE87"/>
  <c r="V87"/>
  <c r="AG162"/>
  <c r="X162"/>
  <c r="AG140"/>
  <c r="X140"/>
  <c r="AE84"/>
  <c r="V84"/>
  <c r="AE82"/>
  <c r="V82"/>
  <c r="AG134"/>
  <c r="X134"/>
  <c r="AE217"/>
  <c r="V217"/>
  <c r="AE211"/>
  <c r="V211"/>
  <c r="AF244"/>
  <c r="W244"/>
  <c r="AE186"/>
  <c r="V186"/>
  <c r="AE101"/>
  <c r="V101"/>
  <c r="AE196"/>
  <c r="V196"/>
  <c r="AF241"/>
  <c r="W241"/>
  <c r="AE183"/>
  <c r="V183"/>
  <c r="AE102"/>
  <c r="V102"/>
  <c r="AE191"/>
  <c r="V191"/>
  <c r="AF231"/>
  <c r="W231"/>
  <c r="AE212"/>
  <c r="V212"/>
  <c r="AF107"/>
  <c r="W107"/>
  <c r="AF248"/>
  <c r="W248"/>
  <c r="AE176"/>
  <c r="V176"/>
  <c r="AE190"/>
  <c r="V190"/>
  <c r="AE185"/>
  <c r="V185"/>
  <c r="AE92"/>
  <c r="V92"/>
  <c r="AE90"/>
  <c r="V90"/>
  <c r="AG152"/>
  <c r="X152"/>
  <c r="AG166"/>
  <c r="X166"/>
  <c r="AE89"/>
  <c r="V89"/>
  <c r="AG149"/>
  <c r="X149"/>
  <c r="AF119"/>
  <c r="W119"/>
  <c r="AF252"/>
  <c r="W252"/>
  <c r="AE174"/>
  <c r="V174"/>
  <c r="AE200"/>
  <c r="V200"/>
  <c r="AF249"/>
  <c r="W249"/>
  <c r="AE187"/>
  <c r="V187"/>
  <c r="AE195"/>
  <c r="V195"/>
  <c r="AE99"/>
  <c r="V99"/>
  <c r="AE220"/>
  <c r="V220"/>
  <c r="X120"/>
  <c r="AG120"/>
  <c r="AF240"/>
  <c r="W240"/>
  <c r="AE188"/>
  <c r="V188"/>
  <c r="AE172"/>
  <c r="V172"/>
  <c r="AE202"/>
  <c r="V202"/>
  <c r="AF253"/>
  <c r="W253"/>
  <c r="AE189"/>
  <c r="V189"/>
  <c r="AE173"/>
  <c r="V173"/>
  <c r="AF81"/>
  <c r="W81"/>
  <c r="AF210" i="29"/>
  <c r="W210"/>
  <c r="AE89"/>
  <c r="V89"/>
  <c r="AF103"/>
  <c r="W103"/>
  <c r="AF198"/>
  <c r="W198"/>
  <c r="W258"/>
  <c r="AF258"/>
  <c r="AE202"/>
  <c r="V202"/>
  <c r="W244"/>
  <c r="AF244"/>
  <c r="W256"/>
  <c r="AF256"/>
  <c r="AE94"/>
  <c r="V94"/>
  <c r="AF98"/>
  <c r="W98"/>
  <c r="AF205"/>
  <c r="W205"/>
  <c r="AF120"/>
  <c r="W120"/>
  <c r="AF129"/>
  <c r="W129"/>
  <c r="AE87"/>
  <c r="V87"/>
  <c r="AE92"/>
  <c r="V92"/>
  <c r="AE90"/>
  <c r="V90"/>
  <c r="AE83"/>
  <c r="V83"/>
  <c r="AE93"/>
  <c r="V93"/>
  <c r="V130"/>
  <c r="AE130"/>
  <c r="W240"/>
  <c r="AF240"/>
  <c r="AF209"/>
  <c r="W209"/>
  <c r="AF96"/>
  <c r="W96"/>
  <c r="AF128"/>
  <c r="W128"/>
  <c r="AF121"/>
  <c r="W121"/>
  <c r="AF197"/>
  <c r="W197"/>
  <c r="AF123"/>
  <c r="W123"/>
  <c r="AF125"/>
  <c r="W125"/>
  <c r="AE82"/>
  <c r="V82"/>
  <c r="AF190"/>
  <c r="W190"/>
  <c r="AF214"/>
  <c r="W214"/>
  <c r="AF104"/>
  <c r="W104"/>
  <c r="AF211"/>
  <c r="W211"/>
  <c r="AF99"/>
  <c r="W99"/>
  <c r="AF193"/>
  <c r="W193"/>
  <c r="W236"/>
  <c r="AF236"/>
  <c r="AF196"/>
  <c r="W196"/>
  <c r="W241"/>
  <c r="AF241"/>
  <c r="AG184"/>
  <c r="X184"/>
  <c r="W245"/>
  <c r="AF245"/>
  <c r="W228"/>
  <c r="AF228"/>
  <c r="X219"/>
  <c r="AG219"/>
  <c r="AF100"/>
  <c r="W100"/>
  <c r="AF207"/>
  <c r="W207"/>
  <c r="W248"/>
  <c r="AF248"/>
  <c r="W233"/>
  <c r="AF233"/>
  <c r="W235"/>
  <c r="AF235"/>
  <c r="AG180"/>
  <c r="X180"/>
  <c r="AE201"/>
  <c r="V201"/>
  <c r="AE95"/>
  <c r="V95"/>
  <c r="W238"/>
  <c r="AF238"/>
  <c r="AF208"/>
  <c r="W208"/>
  <c r="AF213"/>
  <c r="W213"/>
  <c r="AF187"/>
  <c r="W187"/>
  <c r="AF119"/>
  <c r="W119"/>
  <c r="AE86"/>
  <c r="V86"/>
  <c r="AF124"/>
  <c r="W124"/>
  <c r="AF195"/>
  <c r="W195"/>
  <c r="AF118"/>
  <c r="W118"/>
  <c r="W254"/>
  <c r="AF254"/>
  <c r="AF212"/>
  <c r="W212"/>
  <c r="AF102"/>
  <c r="W102"/>
  <c r="AE85"/>
  <c r="V85"/>
  <c r="AF127"/>
  <c r="W127"/>
  <c r="AE88"/>
  <c r="V88"/>
  <c r="AF122"/>
  <c r="W122"/>
  <c r="AE84"/>
  <c r="V84"/>
  <c r="AF126"/>
  <c r="W126"/>
  <c r="AE91"/>
  <c r="V91"/>
  <c r="AF189"/>
  <c r="W189"/>
  <c r="AE81"/>
  <c r="V81"/>
  <c r="AF203"/>
  <c r="W203"/>
  <c r="W232"/>
  <c r="AF232"/>
  <c r="W242"/>
  <c r="AF242"/>
  <c r="AF192"/>
  <c r="W192"/>
  <c r="W260"/>
  <c r="AF260"/>
  <c r="AF81" i="9"/>
  <c r="W81"/>
  <c r="AE139"/>
  <c r="V139"/>
  <c r="AE146"/>
  <c r="V146"/>
  <c r="W193"/>
  <c r="AF193"/>
  <c r="W188"/>
  <c r="AF188"/>
  <c r="AF151"/>
  <c r="W151"/>
  <c r="AF110"/>
  <c r="W110"/>
  <c r="AF258"/>
  <c r="W258"/>
  <c r="AF247"/>
  <c r="W247"/>
  <c r="AE87"/>
  <c r="V87"/>
  <c r="AE132"/>
  <c r="V132"/>
  <c r="AH99"/>
  <c r="Y99"/>
  <c r="AE90"/>
  <c r="V90"/>
  <c r="AF229"/>
  <c r="W229"/>
  <c r="AE127"/>
  <c r="V127"/>
  <c r="AF165"/>
  <c r="W165"/>
  <c r="AF251"/>
  <c r="W251"/>
  <c r="AF234"/>
  <c r="W234"/>
  <c r="AF239"/>
  <c r="W239"/>
  <c r="AF204"/>
  <c r="W204"/>
  <c r="AG125"/>
  <c r="X125"/>
  <c r="AE83"/>
  <c r="V83"/>
  <c r="AF117"/>
  <c r="W117"/>
  <c r="AG124"/>
  <c r="X124"/>
  <c r="AE92"/>
  <c r="V92"/>
  <c r="AE94"/>
  <c r="V94"/>
  <c r="W198"/>
  <c r="AF198"/>
  <c r="AE143"/>
  <c r="V143"/>
  <c r="AE144"/>
  <c r="V144"/>
  <c r="AF114"/>
  <c r="W114"/>
  <c r="AF105"/>
  <c r="W105"/>
  <c r="AE89"/>
  <c r="V89"/>
  <c r="AE137"/>
  <c r="V137"/>
  <c r="AE147"/>
  <c r="V147"/>
  <c r="X119"/>
  <c r="AG119"/>
  <c r="AF252"/>
  <c r="W252"/>
  <c r="AF225"/>
  <c r="W225"/>
  <c r="AE148"/>
  <c r="V148"/>
  <c r="AE135"/>
  <c r="V135"/>
  <c r="AE95"/>
  <c r="V95"/>
  <c r="AF155"/>
  <c r="W155"/>
  <c r="AF118"/>
  <c r="W118"/>
  <c r="AF259"/>
  <c r="W259"/>
  <c r="AF153"/>
  <c r="W153"/>
  <c r="AF120"/>
  <c r="W120"/>
  <c r="AF228"/>
  <c r="W228"/>
  <c r="AF205"/>
  <c r="W205"/>
  <c r="AE91"/>
  <c r="V91"/>
  <c r="AE136"/>
  <c r="V136"/>
  <c r="AE129"/>
  <c r="V129"/>
  <c r="AE96"/>
  <c r="V96"/>
  <c r="AF163"/>
  <c r="W163"/>
  <c r="AF246"/>
  <c r="W246"/>
  <c r="AF235"/>
  <c r="W235"/>
  <c r="W195"/>
  <c r="AF195"/>
  <c r="W201"/>
  <c r="AF201"/>
  <c r="AE145"/>
  <c r="V145"/>
  <c r="AF159"/>
  <c r="W159"/>
  <c r="AF250"/>
  <c r="W250"/>
  <c r="AF255"/>
  <c r="W255"/>
  <c r="W202"/>
  <c r="AF202"/>
  <c r="W196"/>
  <c r="AF196"/>
  <c r="AE260"/>
  <c r="V260"/>
  <c r="AE140"/>
  <c r="V140"/>
  <c r="AE86"/>
  <c r="V86"/>
  <c r="AE128"/>
  <c r="V128"/>
  <c r="AE82"/>
  <c r="V82"/>
  <c r="AE133"/>
  <c r="V133"/>
  <c r="AE141"/>
  <c r="V141"/>
  <c r="AE85"/>
  <c r="V85"/>
  <c r="AF100"/>
  <c r="W100"/>
  <c r="AF241"/>
  <c r="W241"/>
  <c r="AF231"/>
  <c r="W231"/>
  <c r="AF108"/>
  <c r="W108"/>
  <c r="AE97"/>
  <c r="V97"/>
  <c r="AF104"/>
  <c r="W104"/>
  <c r="AF109"/>
  <c r="W109"/>
  <c r="AE88"/>
  <c r="V88"/>
  <c r="W203"/>
  <c r="AF203"/>
  <c r="AF115"/>
  <c r="W115"/>
  <c r="AF101"/>
  <c r="W101"/>
  <c r="AE84"/>
  <c r="V84"/>
  <c r="AE93"/>
  <c r="V93"/>
  <c r="AF116"/>
  <c r="W116"/>
  <c r="AF226"/>
  <c r="W226"/>
  <c r="AE131"/>
  <c r="V131"/>
  <c r="AF237"/>
  <c r="W237"/>
  <c r="AF119" i="1"/>
  <c r="W119"/>
  <c r="AF107"/>
  <c r="W107"/>
  <c r="AE243"/>
  <c r="V243"/>
  <c r="AF215"/>
  <c r="W215"/>
  <c r="AE83"/>
  <c r="V83"/>
  <c r="AE94"/>
  <c r="V94"/>
  <c r="AF105"/>
  <c r="W105"/>
  <c r="AH184"/>
  <c r="Y184"/>
  <c r="AE84"/>
  <c r="V84"/>
  <c r="AE88"/>
  <c r="V88"/>
  <c r="AE81"/>
  <c r="V81"/>
  <c r="AE131"/>
  <c r="V131"/>
  <c r="AH178"/>
  <c r="Y178"/>
  <c r="AF135"/>
  <c r="W135"/>
  <c r="AE82"/>
  <c r="V82"/>
  <c r="AE92"/>
  <c r="V92"/>
  <c r="AF170"/>
  <c r="W170"/>
  <c r="AF160"/>
  <c r="W160"/>
  <c r="AE254"/>
  <c r="V254"/>
  <c r="AF202"/>
  <c r="W202"/>
  <c r="AF212"/>
  <c r="W212"/>
  <c r="AE234"/>
  <c r="V234"/>
  <c r="AF172"/>
  <c r="W172"/>
  <c r="AE257"/>
  <c r="V257"/>
  <c r="X147"/>
  <c r="AG147"/>
  <c r="AE235"/>
  <c r="V235"/>
  <c r="AF168"/>
  <c r="W168"/>
  <c r="AE133"/>
  <c r="V133"/>
  <c r="AE248"/>
  <c r="V248"/>
  <c r="AF220"/>
  <c r="W220"/>
  <c r="AF112"/>
  <c r="W112"/>
  <c r="AF222"/>
  <c r="W222"/>
  <c r="AF108"/>
  <c r="W108"/>
  <c r="AE236"/>
  <c r="V236"/>
  <c r="AF164"/>
  <c r="W164"/>
  <c r="AE255"/>
  <c r="V255"/>
  <c r="AE89"/>
  <c r="V89"/>
  <c r="AE125"/>
  <c r="V125"/>
  <c r="AH180"/>
  <c r="Y180"/>
  <c r="AF98"/>
  <c r="W98"/>
  <c r="AE227"/>
  <c r="V227"/>
  <c r="AE85"/>
  <c r="V85"/>
  <c r="AF137"/>
  <c r="W137"/>
  <c r="AH198"/>
  <c r="Y198"/>
  <c r="AF143"/>
  <c r="W143"/>
  <c r="AE87"/>
  <c r="V87"/>
  <c r="AE124"/>
  <c r="V124"/>
  <c r="AE233"/>
  <c r="V233"/>
  <c r="AF176"/>
  <c r="W176"/>
  <c r="AE258"/>
  <c r="V258"/>
  <c r="AF167"/>
  <c r="W167"/>
  <c r="AF120"/>
  <c r="W120"/>
  <c r="AF116"/>
  <c r="W116"/>
  <c r="AF174"/>
  <c r="W174"/>
  <c r="AF158"/>
  <c r="W158"/>
  <c r="AE253"/>
  <c r="V253"/>
  <c r="AF171"/>
  <c r="W171"/>
  <c r="AE132"/>
  <c r="V132"/>
  <c r="AE260"/>
  <c r="V260"/>
  <c r="AF210"/>
  <c r="W210"/>
  <c r="AF204"/>
  <c r="W204"/>
  <c r="AE232"/>
  <c r="V232"/>
  <c r="AF154"/>
  <c r="W154"/>
  <c r="AE251"/>
  <c r="V251"/>
  <c r="AE239"/>
  <c r="V239"/>
  <c r="AF117"/>
  <c r="W117"/>
  <c r="AF121"/>
  <c r="W121"/>
  <c r="AF203"/>
  <c r="W203"/>
  <c r="AF111"/>
  <c r="W111"/>
  <c r="AF115"/>
  <c r="W115"/>
  <c r="AE242"/>
  <c r="V242"/>
  <c r="AF211"/>
  <c r="W211"/>
  <c r="AF213"/>
  <c r="W213"/>
  <c r="AF217"/>
  <c r="W217"/>
  <c r="AF219"/>
  <c r="W219"/>
  <c r="AF109"/>
  <c r="W109"/>
  <c r="AF221"/>
  <c r="W221"/>
  <c r="AF113"/>
  <c r="W113"/>
  <c r="AF225"/>
  <c r="W225"/>
  <c r="AE129"/>
  <c r="V129"/>
  <c r="AH192"/>
  <c r="Y192"/>
  <c r="AF102"/>
  <c r="W102"/>
  <c r="AE130"/>
  <c r="V130"/>
  <c r="AE93"/>
  <c r="V93"/>
  <c r="AE228"/>
  <c r="V228"/>
  <c r="AE90"/>
  <c r="V90"/>
  <c r="AF145"/>
  <c r="W145"/>
  <c r="AF99"/>
  <c r="W99"/>
  <c r="AF100"/>
  <c r="W100"/>
  <c r="AE128"/>
  <c r="V128"/>
  <c r="AE237"/>
  <c r="V237"/>
  <c r="AE95"/>
  <c r="V95"/>
  <c r="AE246"/>
  <c r="V246"/>
  <c r="AF224"/>
  <c r="W224"/>
  <c r="AF122"/>
  <c r="W122"/>
  <c r="AF110"/>
  <c r="W110"/>
  <c r="AF159"/>
  <c r="W159"/>
  <c r="AF150"/>
  <c r="W150"/>
  <c r="AE249"/>
  <c r="V249"/>
  <c r="AF162"/>
  <c r="W162"/>
  <c r="AF148"/>
  <c r="W148"/>
  <c r="AE256"/>
  <c r="V256"/>
  <c r="AF206"/>
  <c r="W206"/>
  <c r="AF226"/>
  <c r="W226"/>
  <c r="AF166"/>
  <c r="W166"/>
  <c r="AE97"/>
  <c r="V97"/>
  <c r="AE247"/>
  <c r="V247"/>
  <c r="AE230"/>
  <c r="V230"/>
  <c r="AE86"/>
  <c r="V86"/>
  <c r="AF141"/>
  <c r="W141"/>
  <c r="AF101"/>
  <c r="W101"/>
  <c r="AF139"/>
  <c r="W139"/>
  <c r="AE91"/>
  <c r="V91"/>
  <c r="AE126"/>
  <c r="V126"/>
  <c r="AE127"/>
  <c r="V127"/>
  <c r="AF103"/>
  <c r="W103"/>
  <c r="AF104"/>
  <c r="W104"/>
  <c r="AE229"/>
  <c r="V229"/>
  <c r="AF152"/>
  <c r="W152"/>
  <c r="AE250"/>
  <c r="V250"/>
  <c r="AF106"/>
  <c r="W106"/>
  <c r="AE238"/>
  <c r="V238"/>
  <c r="AF151"/>
  <c r="W151"/>
  <c r="AE245"/>
  <c r="V245"/>
  <c r="AE231"/>
  <c r="V231"/>
  <c r="AF156"/>
  <c r="W156"/>
  <c r="AE96"/>
  <c r="V96"/>
  <c r="AE252"/>
  <c r="V252"/>
  <c r="AF114"/>
  <c r="W114"/>
  <c r="AF155"/>
  <c r="W155"/>
  <c r="AE259"/>
  <c r="V259"/>
  <c r="AF163"/>
  <c r="W163"/>
  <c r="AE241"/>
  <c r="V241"/>
  <c r="AE240"/>
  <c r="V240"/>
  <c r="AF223"/>
  <c r="W223"/>
  <c r="W123"/>
  <c r="AF123"/>
  <c r="AF205"/>
  <c r="W205"/>
  <c r="AF209"/>
  <c r="W209"/>
  <c r="AG108" i="21"/>
  <c r="X108"/>
  <c r="AE106"/>
  <c r="V106"/>
  <c r="AF109"/>
  <c r="W109"/>
  <c r="AE102"/>
  <c r="V102"/>
  <c r="AF89"/>
  <c r="W89"/>
  <c r="AF97"/>
  <c r="W97"/>
  <c r="AE94"/>
  <c r="V94"/>
  <c r="AF85"/>
  <c r="W85"/>
  <c r="AG84"/>
  <c r="X84"/>
  <c r="AE98"/>
  <c r="V98"/>
  <c r="AE90"/>
  <c r="V90"/>
  <c r="AF93"/>
  <c r="W93"/>
  <c r="AE86"/>
  <c r="V86"/>
  <c r="AF105"/>
  <c r="W105"/>
  <c r="AE81"/>
  <c r="V81"/>
  <c r="AE110"/>
  <c r="V110"/>
  <c r="AE82"/>
  <c r="V82"/>
  <c r="AF101"/>
  <c r="W101"/>
  <c r="AG100"/>
  <c r="X100"/>
  <c r="AE98" i="22"/>
  <c r="V98"/>
  <c r="AE86"/>
  <c r="V86"/>
  <c r="AE106"/>
  <c r="V106"/>
  <c r="AE82"/>
  <c r="V82"/>
  <c r="AE109"/>
  <c r="V109"/>
  <c r="AF89"/>
  <c r="W89"/>
  <c r="AE110"/>
  <c r="V110"/>
  <c r="AE81"/>
  <c r="V81"/>
  <c r="AF91"/>
  <c r="W91"/>
  <c r="AE102"/>
  <c r="V102"/>
  <c r="AF108"/>
  <c r="W108"/>
  <c r="AE90"/>
  <c r="V90"/>
  <c r="AF97"/>
  <c r="W97"/>
  <c r="AF101"/>
  <c r="W101"/>
  <c r="AE94"/>
  <c r="V94"/>
  <c r="AF105"/>
  <c r="W105"/>
  <c r="AF93"/>
  <c r="W93"/>
  <c r="AF87"/>
  <c r="W87"/>
  <c r="AG99" i="20"/>
  <c r="X99"/>
  <c r="AF106"/>
  <c r="W106"/>
  <c r="AF90"/>
  <c r="W90"/>
  <c r="AG96"/>
  <c r="X96"/>
  <c r="AF93"/>
  <c r="W93"/>
  <c r="AG92"/>
  <c r="X92"/>
  <c r="AF89"/>
  <c r="W89"/>
  <c r="AF110"/>
  <c r="W110"/>
  <c r="AF94"/>
  <c r="W94"/>
  <c r="AF85"/>
  <c r="W85"/>
  <c r="AG84"/>
  <c r="X84"/>
  <c r="AF81"/>
  <c r="W81"/>
  <c r="AG87"/>
  <c r="X87"/>
  <c r="AG95"/>
  <c r="X95"/>
  <c r="AG107"/>
  <c r="X107"/>
  <c r="AF82"/>
  <c r="W82"/>
  <c r="AF98"/>
  <c r="W98"/>
  <c r="AF109"/>
  <c r="W109"/>
  <c r="AG108"/>
  <c r="X108"/>
  <c r="AF105"/>
  <c r="W105"/>
  <c r="AF102"/>
  <c r="W102"/>
  <c r="AF86"/>
  <c r="W86"/>
  <c r="AG104"/>
  <c r="X104"/>
  <c r="AF101"/>
  <c r="W101"/>
  <c r="AG100"/>
  <c r="X100"/>
  <c r="AF97"/>
  <c r="W97"/>
  <c r="AF81" i="19"/>
  <c r="W81"/>
  <c r="AF97"/>
  <c r="W97"/>
  <c r="AF94"/>
  <c r="W94"/>
  <c r="AF90"/>
  <c r="W90"/>
  <c r="AG96"/>
  <c r="X96"/>
  <c r="AF82"/>
  <c r="W82"/>
  <c r="AF106"/>
  <c r="W106"/>
  <c r="AG109"/>
  <c r="X109"/>
  <c r="AG92"/>
  <c r="X92"/>
  <c r="AG87"/>
  <c r="X87"/>
  <c r="AG83"/>
  <c r="X83"/>
  <c r="AG84"/>
  <c r="X84"/>
  <c r="AG93"/>
  <c r="X93"/>
  <c r="AF98"/>
  <c r="W98"/>
  <c r="AF89"/>
  <c r="W89"/>
  <c r="AG88"/>
  <c r="X88"/>
  <c r="AG101"/>
  <c r="X101"/>
  <c r="AF86"/>
  <c r="W86"/>
  <c r="AF85"/>
  <c r="W85"/>
  <c r="AF102"/>
  <c r="W102"/>
  <c r="AF110"/>
  <c r="W110"/>
  <c r="AG99"/>
  <c r="X99"/>
  <c r="AG107"/>
  <c r="X107"/>
  <c r="AF93" i="18"/>
  <c r="W93"/>
  <c r="AF106"/>
  <c r="W106"/>
  <c r="AG96"/>
  <c r="X96"/>
  <c r="AF110"/>
  <c r="W110"/>
  <c r="AF81"/>
  <c r="W81"/>
  <c r="AG87"/>
  <c r="X87"/>
  <c r="AG95"/>
  <c r="X95"/>
  <c r="AG83"/>
  <c r="X83"/>
  <c r="AG107"/>
  <c r="X107"/>
  <c r="AF89"/>
  <c r="W89"/>
  <c r="AF94"/>
  <c r="W94"/>
  <c r="AF85"/>
  <c r="W85"/>
  <c r="AF82"/>
  <c r="W82"/>
  <c r="AF98"/>
  <c r="W98"/>
  <c r="AF109"/>
  <c r="W109"/>
  <c r="AG108"/>
  <c r="X108"/>
  <c r="AF105"/>
  <c r="W105"/>
  <c r="AF102"/>
  <c r="W102"/>
  <c r="AF86"/>
  <c r="W86"/>
  <c r="AG104"/>
  <c r="X104"/>
  <c r="AF101"/>
  <c r="W101"/>
  <c r="AG100"/>
  <c r="X100"/>
  <c r="AF97"/>
  <c r="W97"/>
  <c r="AF90"/>
  <c r="W90"/>
  <c r="AG92"/>
  <c r="X92"/>
  <c r="AG88"/>
  <c r="X88"/>
  <c r="AG84"/>
  <c r="X84"/>
  <c r="AG99"/>
  <c r="X99"/>
  <c r="AG91"/>
  <c r="X91"/>
  <c r="AG103"/>
  <c r="X103"/>
  <c r="Z107" i="16"/>
  <c r="AI107"/>
  <c r="AG83" i="17"/>
  <c r="X83"/>
  <c r="AG91"/>
  <c r="X91"/>
  <c r="AH92"/>
  <c r="Y92"/>
  <c r="AG95"/>
  <c r="X95"/>
  <c r="AG87"/>
  <c r="X87"/>
  <c r="AG85"/>
  <c r="X85"/>
  <c r="AH101"/>
  <c r="Y101"/>
  <c r="AH109"/>
  <c r="Y109"/>
  <c r="AI108"/>
  <c r="Z108"/>
  <c r="AH94"/>
  <c r="Y94"/>
  <c r="AH82"/>
  <c r="Y82"/>
  <c r="AH90"/>
  <c r="Y90"/>
  <c r="AG81"/>
  <c r="X81"/>
  <c r="AG89"/>
  <c r="X89"/>
  <c r="AH88"/>
  <c r="Y88"/>
  <c r="AH103"/>
  <c r="Y103"/>
  <c r="AH86"/>
  <c r="Y86"/>
  <c r="AG93"/>
  <c r="X93"/>
  <c r="Z106"/>
  <c r="AI106"/>
  <c r="AH107"/>
  <c r="Y107"/>
  <c r="AH98" i="16"/>
  <c r="Y98"/>
  <c r="AG97"/>
  <c r="X97"/>
  <c r="AH92"/>
  <c r="Y92"/>
  <c r="AH88"/>
  <c r="Y88"/>
  <c r="AG89"/>
  <c r="X89"/>
  <c r="AH94"/>
  <c r="Y94"/>
  <c r="AH96"/>
  <c r="Y96"/>
  <c r="AH99"/>
  <c r="Y99"/>
  <c r="AH84"/>
  <c r="Y84"/>
  <c r="AI82"/>
  <c r="Z82"/>
  <c r="AG93"/>
  <c r="X93"/>
  <c r="AH90"/>
  <c r="Y90"/>
  <c r="AH86"/>
  <c r="Y86"/>
  <c r="AG95"/>
  <c r="X95"/>
  <c r="AJ105"/>
  <c r="AA105"/>
  <c r="AH104"/>
  <c r="Y104"/>
  <c r="AH108"/>
  <c r="Y108"/>
  <c r="AG85"/>
  <c r="X85"/>
  <c r="AG83"/>
  <c r="X83"/>
  <c r="AG87"/>
  <c r="X87"/>
  <c r="AG81"/>
  <c r="X81"/>
  <c r="AG91"/>
  <c r="X91"/>
  <c r="AC186" i="27"/>
  <c r="AL186"/>
  <c r="AM193"/>
  <c r="AD193"/>
  <c r="AB87"/>
  <c r="AK87"/>
  <c r="AB91"/>
  <c r="AK91"/>
  <c r="AC114"/>
  <c r="AL114"/>
  <c r="AC207"/>
  <c r="AL207"/>
  <c r="AC206"/>
  <c r="AL206"/>
  <c r="AK122"/>
  <c r="AB122"/>
  <c r="AC178"/>
  <c r="AL178"/>
  <c r="AL92"/>
  <c r="AC92"/>
  <c r="AL88"/>
  <c r="AC88"/>
  <c r="AL118"/>
  <c r="AC118"/>
  <c r="AM249"/>
  <c r="AD249"/>
  <c r="AC129"/>
  <c r="AL129"/>
  <c r="AC173"/>
  <c r="AL173"/>
  <c r="AM253"/>
  <c r="AD253"/>
  <c r="AE127"/>
  <c r="AO127" s="1"/>
  <c r="AN127"/>
  <c r="AC132"/>
  <c r="AL132"/>
  <c r="AD235"/>
  <c r="AM235"/>
  <c r="AM214"/>
  <c r="AD214"/>
  <c r="AM210"/>
  <c r="AD210"/>
  <c r="AL250"/>
  <c r="AC250"/>
  <c r="AL120"/>
  <c r="AC120"/>
  <c r="AC227"/>
  <c r="AL227"/>
  <c r="AM251"/>
  <c r="AD251"/>
  <c r="AD232"/>
  <c r="AM232"/>
  <c r="AC106"/>
  <c r="AL106"/>
  <c r="AM138"/>
  <c r="AD138"/>
  <c r="AL147"/>
  <c r="AC147"/>
  <c r="AL149"/>
  <c r="AC149"/>
  <c r="AM179"/>
  <c r="AD179"/>
  <c r="AL167"/>
  <c r="AC167"/>
  <c r="AC116"/>
  <c r="AL116"/>
  <c r="AL256"/>
  <c r="AC256"/>
  <c r="AC225"/>
  <c r="AL225"/>
  <c r="AK160"/>
  <c r="AB160"/>
  <c r="AC102"/>
  <c r="AL102"/>
  <c r="AC95"/>
  <c r="AL95"/>
  <c r="AK156"/>
  <c r="AB156"/>
  <c r="AC130"/>
  <c r="AL130"/>
  <c r="AL82"/>
  <c r="AC82"/>
  <c r="AL260"/>
  <c r="AC260"/>
  <c r="AL84"/>
  <c r="AC84"/>
  <c r="AL150"/>
  <c r="AC150"/>
  <c r="AC196"/>
  <c r="AL196"/>
  <c r="AK166"/>
  <c r="AB166"/>
  <c r="AC103"/>
  <c r="AL103"/>
  <c r="AL169"/>
  <c r="AC169"/>
  <c r="AL81"/>
  <c r="AC81"/>
  <c r="AL153"/>
  <c r="AC153"/>
  <c r="AL145"/>
  <c r="AC145"/>
  <c r="AL121"/>
  <c r="AC121"/>
  <c r="AC194"/>
  <c r="AL194"/>
  <c r="AC190"/>
  <c r="AL190"/>
  <c r="AB93"/>
  <c r="AK93"/>
  <c r="AC110"/>
  <c r="AL110"/>
  <c r="AB244"/>
  <c r="AK244"/>
  <c r="AC223"/>
  <c r="AL223"/>
  <c r="AB85"/>
  <c r="AK85"/>
  <c r="AB89"/>
  <c r="AK89"/>
  <c r="AC198"/>
  <c r="AL198"/>
  <c r="AM189"/>
  <c r="AD189"/>
  <c r="AC174"/>
  <c r="AL174"/>
  <c r="AM117"/>
  <c r="AD117"/>
  <c r="AM177"/>
  <c r="AD177"/>
  <c r="AB83"/>
  <c r="AK83"/>
  <c r="AK168"/>
  <c r="AB168"/>
  <c r="AC188"/>
  <c r="AL188"/>
  <c r="AK170"/>
  <c r="AB170"/>
  <c r="AC139"/>
  <c r="AL139"/>
  <c r="AC192"/>
  <c r="AL192"/>
  <c r="AM255"/>
  <c r="AD255"/>
  <c r="AD233"/>
  <c r="AM233"/>
  <c r="AK158"/>
  <c r="AB158"/>
  <c r="AC99"/>
  <c r="AL99"/>
  <c r="AD241"/>
  <c r="AM241"/>
  <c r="AC176"/>
  <c r="AL176"/>
  <c r="AL154"/>
  <c r="AC154"/>
  <c r="AC204"/>
  <c r="AM204" s="1"/>
  <c r="AL204"/>
  <c r="AC108"/>
  <c r="AL108"/>
  <c r="AL248"/>
  <c r="AC248"/>
  <c r="AB246"/>
  <c r="AK246"/>
  <c r="AC124"/>
  <c r="AL124"/>
  <c r="AK162"/>
  <c r="AB162"/>
  <c r="AC107"/>
  <c r="AL107"/>
  <c r="AL159"/>
  <c r="AC159"/>
  <c r="AL148"/>
  <c r="AC148"/>
  <c r="AL254"/>
  <c r="AC254"/>
  <c r="AC112"/>
  <c r="AL112"/>
  <c r="AL252"/>
  <c r="AC252"/>
  <c r="AC123"/>
  <c r="AL123"/>
  <c r="AE128"/>
  <c r="AO128"/>
  <c r="AP128"/>
  <c r="AN128"/>
  <c r="AL171"/>
  <c r="AC171"/>
  <c r="AC131"/>
  <c r="AL131"/>
  <c r="AC98"/>
  <c r="AL98"/>
  <c r="AM216"/>
  <c r="AD216"/>
  <c r="AC184"/>
  <c r="AL184"/>
  <c r="AK164"/>
  <c r="AB164"/>
  <c r="AC164" s="1"/>
  <c r="AM259"/>
  <c r="AD259"/>
  <c r="AC172"/>
  <c r="AL172"/>
  <c r="AM111"/>
  <c r="AD111"/>
  <c r="AE111" s="1"/>
  <c r="AO111" s="1"/>
  <c r="AL151"/>
  <c r="AC151"/>
  <c r="AL155"/>
  <c r="AC155"/>
  <c r="AM183"/>
  <c r="AD183"/>
  <c r="AM115"/>
  <c r="AD115"/>
  <c r="AM191"/>
  <c r="AD191"/>
  <c r="AL163"/>
  <c r="AC163"/>
  <c r="AL165"/>
  <c r="AC165"/>
  <c r="AL157"/>
  <c r="AC157"/>
  <c r="AB116" i="26"/>
  <c r="AK116"/>
  <c r="AK234"/>
  <c r="AB234"/>
  <c r="AK236"/>
  <c r="AB236"/>
  <c r="AB107"/>
  <c r="AK107"/>
  <c r="AB178"/>
  <c r="AK178"/>
  <c r="AB217"/>
  <c r="AK217"/>
  <c r="AL143"/>
  <c r="AC143"/>
  <c r="AA89"/>
  <c r="AJ89"/>
  <c r="AA91"/>
  <c r="AJ91"/>
  <c r="AA85"/>
  <c r="AJ85"/>
  <c r="AD96"/>
  <c r="AN96"/>
  <c r="AM96"/>
  <c r="AB142"/>
  <c r="AK142"/>
  <c r="AB203"/>
  <c r="AK203"/>
  <c r="AA93"/>
  <c r="AJ93"/>
  <c r="AA163"/>
  <c r="AJ163"/>
  <c r="AK160"/>
  <c r="AB160"/>
  <c r="AK152"/>
  <c r="AB152"/>
  <c r="AB219"/>
  <c r="AK219"/>
  <c r="AJ119"/>
  <c r="AA119"/>
  <c r="AK246"/>
  <c r="AB246"/>
  <c r="AB126"/>
  <c r="AK126"/>
  <c r="AK224"/>
  <c r="AB224"/>
  <c r="AA147"/>
  <c r="AJ147"/>
  <c r="AA169"/>
  <c r="AJ169"/>
  <c r="AB185"/>
  <c r="AK185"/>
  <c r="AK242"/>
  <c r="AB242"/>
  <c r="AC256"/>
  <c r="AL256"/>
  <c r="AB98"/>
  <c r="AK98"/>
  <c r="AK228"/>
  <c r="AB228"/>
  <c r="AB173"/>
  <c r="AK173"/>
  <c r="AC117"/>
  <c r="AL117"/>
  <c r="AA171"/>
  <c r="AJ171"/>
  <c r="AB197"/>
  <c r="AK197"/>
  <c r="AB193"/>
  <c r="AK193"/>
  <c r="AL237"/>
  <c r="AC237"/>
  <c r="AL225"/>
  <c r="AC225"/>
  <c r="AJ200"/>
  <c r="AA200"/>
  <c r="AK81"/>
  <c r="AB81"/>
  <c r="AL196"/>
  <c r="AC196"/>
  <c r="AL221"/>
  <c r="AC221"/>
  <c r="AL223"/>
  <c r="AC223"/>
  <c r="AB211"/>
  <c r="AK211"/>
  <c r="AK150"/>
  <c r="AB150"/>
  <c r="AA83"/>
  <c r="AJ83"/>
  <c r="AK120"/>
  <c r="AB120"/>
  <c r="AK238"/>
  <c r="AB238"/>
  <c r="AB95"/>
  <c r="AK95"/>
  <c r="AK232"/>
  <c r="AB232"/>
  <c r="AB123"/>
  <c r="AK123"/>
  <c r="AK88"/>
  <c r="AB88"/>
  <c r="AK250"/>
  <c r="AB250"/>
  <c r="AB103"/>
  <c r="AK103"/>
  <c r="AB102"/>
  <c r="AK102"/>
  <c r="AC252"/>
  <c r="AL252"/>
  <c r="AL212"/>
  <c r="AC212"/>
  <c r="AK94"/>
  <c r="AB94"/>
  <c r="AB140"/>
  <c r="AK140"/>
  <c r="AA157"/>
  <c r="AJ157"/>
  <c r="AA145"/>
  <c r="AJ145"/>
  <c r="AA149"/>
  <c r="AJ149"/>
  <c r="AB122"/>
  <c r="AK122"/>
  <c r="AK154"/>
  <c r="AB154"/>
  <c r="AA159"/>
  <c r="AJ159"/>
  <c r="AA161"/>
  <c r="AJ161"/>
  <c r="AA151"/>
  <c r="AJ151"/>
  <c r="AA87"/>
  <c r="AJ87"/>
  <c r="AJ121"/>
  <c r="AA121"/>
  <c r="AB215"/>
  <c r="AK215"/>
  <c r="AB209"/>
  <c r="AK209"/>
  <c r="AK230"/>
  <c r="AB230"/>
  <c r="AB177"/>
  <c r="AK177"/>
  <c r="AB174"/>
  <c r="AK174"/>
  <c r="AK240"/>
  <c r="AB240"/>
  <c r="AA153"/>
  <c r="AJ153"/>
  <c r="AK148"/>
  <c r="AB148"/>
  <c r="AK144"/>
  <c r="AB144"/>
  <c r="AK226"/>
  <c r="AB226"/>
  <c r="AB127"/>
  <c r="AK127"/>
  <c r="AB201"/>
  <c r="AK201"/>
  <c r="AK244"/>
  <c r="AB244"/>
  <c r="AK82"/>
  <c r="AB82"/>
  <c r="AA167"/>
  <c r="AJ167"/>
  <c r="AJ202"/>
  <c r="AA202"/>
  <c r="AJ204"/>
  <c r="AA204"/>
  <c r="AK118"/>
  <c r="AB118"/>
  <c r="AL190"/>
  <c r="AC190"/>
  <c r="AL241"/>
  <c r="AC241"/>
  <c r="AL227"/>
  <c r="AC227"/>
  <c r="AL249"/>
  <c r="AC249"/>
  <c r="AJ198"/>
  <c r="AA198"/>
  <c r="AL194"/>
  <c r="AC194"/>
  <c r="AL229"/>
  <c r="AC229"/>
  <c r="AA165"/>
  <c r="AJ165"/>
  <c r="AA155"/>
  <c r="AJ155"/>
  <c r="AK90"/>
  <c r="AB90"/>
  <c r="AK162"/>
  <c r="AB162"/>
  <c r="AK222"/>
  <c r="AB222"/>
  <c r="AB106"/>
  <c r="AK106"/>
  <c r="AK248"/>
  <c r="AB248"/>
  <c r="AB99"/>
  <c r="AK99"/>
  <c r="AB207"/>
  <c r="AK207"/>
  <c r="AE130" i="25"/>
  <c r="AX130"/>
  <c r="AF131"/>
  <c r="AY131"/>
  <c r="AF198"/>
  <c r="AY198"/>
  <c r="AF125"/>
  <c r="AY125"/>
  <c r="AE229"/>
  <c r="AX229"/>
  <c r="AF99"/>
  <c r="AY99"/>
  <c r="AE114"/>
  <c r="AX114"/>
  <c r="AE94"/>
  <c r="AX94"/>
  <c r="AE226"/>
  <c r="AX226"/>
  <c r="AW164"/>
  <c r="AD164"/>
  <c r="AY93"/>
  <c r="AF93"/>
  <c r="AW132"/>
  <c r="AD132"/>
  <c r="AF73"/>
  <c r="AY73"/>
  <c r="AF178"/>
  <c r="AY178"/>
  <c r="AX249"/>
  <c r="AE249"/>
  <c r="AD85"/>
  <c r="AW85"/>
  <c r="AF215"/>
  <c r="AY215"/>
  <c r="AE214"/>
  <c r="AX214"/>
  <c r="AW231"/>
  <c r="AD231"/>
  <c r="AE68"/>
  <c r="AX68"/>
  <c r="AY168"/>
  <c r="AF168"/>
  <c r="AY166"/>
  <c r="AF166"/>
  <c r="AE82"/>
  <c r="AX82"/>
  <c r="AY180"/>
  <c r="AF180"/>
  <c r="AY176"/>
  <c r="AF176"/>
  <c r="AE106"/>
  <c r="AX106"/>
  <c r="AE222"/>
  <c r="AX222"/>
  <c r="AX253"/>
  <c r="AE253"/>
  <c r="AE86"/>
  <c r="AX86"/>
  <c r="AY235"/>
  <c r="AF235"/>
  <c r="AE76"/>
  <c r="AX76"/>
  <c r="AE255"/>
  <c r="AX255"/>
  <c r="AX179"/>
  <c r="AE179"/>
  <c r="AX92"/>
  <c r="AE92"/>
  <c r="AX108"/>
  <c r="AE108"/>
  <c r="AE218"/>
  <c r="AX218"/>
  <c r="AF91"/>
  <c r="AY91"/>
  <c r="AE118"/>
  <c r="AX118"/>
  <c r="AZ203"/>
  <c r="AG203"/>
  <c r="AE191"/>
  <c r="AX191"/>
  <c r="AF101"/>
  <c r="AY101"/>
  <c r="AF129"/>
  <c r="AY129"/>
  <c r="AE162"/>
  <c r="AX162"/>
  <c r="AF165"/>
  <c r="AY165"/>
  <c r="AE199"/>
  <c r="AX199"/>
  <c r="AE195"/>
  <c r="AX195"/>
  <c r="AF192"/>
  <c r="AY192"/>
  <c r="AX170"/>
  <c r="AE170"/>
  <c r="AF79"/>
  <c r="AY79"/>
  <c r="AE160"/>
  <c r="AX160"/>
  <c r="AE98"/>
  <c r="AX98"/>
  <c r="AF163"/>
  <c r="AY163"/>
  <c r="AG80"/>
  <c r="AZ80"/>
  <c r="AF161"/>
  <c r="AY161"/>
  <c r="AF69"/>
  <c r="AY69"/>
  <c r="AX234"/>
  <c r="AE234"/>
  <c r="AE247"/>
  <c r="AX247"/>
  <c r="AY184"/>
  <c r="AF184"/>
  <c r="AF190"/>
  <c r="AY190"/>
  <c r="AF200"/>
  <c r="AY200"/>
  <c r="AX205"/>
  <c r="AE205"/>
  <c r="AE177"/>
  <c r="AX177"/>
  <c r="AF155"/>
  <c r="AY155"/>
  <c r="AX167"/>
  <c r="AE167"/>
  <c r="AE239"/>
  <c r="AX239"/>
  <c r="AE206"/>
  <c r="AX206"/>
  <c r="AX257"/>
  <c r="AE257"/>
  <c r="AX74"/>
  <c r="AE74"/>
  <c r="AF186"/>
  <c r="AY186"/>
  <c r="AE210"/>
  <c r="AX210"/>
  <c r="AX104"/>
  <c r="AE104"/>
  <c r="AE154"/>
  <c r="AX154"/>
  <c r="AY89"/>
  <c r="AF89"/>
  <c r="AX112"/>
  <c r="AE112"/>
  <c r="AE185"/>
  <c r="AX185"/>
  <c r="AE110"/>
  <c r="AX110"/>
  <c r="AX144"/>
  <c r="AE144"/>
  <c r="AE189"/>
  <c r="AX189"/>
  <c r="AE122"/>
  <c r="AX122"/>
  <c r="AE138"/>
  <c r="AX138"/>
  <c r="AW102"/>
  <c r="AD102"/>
  <c r="AF230"/>
  <c r="AY230"/>
  <c r="AE187"/>
  <c r="AX187"/>
  <c r="AX201"/>
  <c r="AE201"/>
  <c r="AE156"/>
  <c r="AX156"/>
  <c r="AE193"/>
  <c r="AX193"/>
  <c r="AX237"/>
  <c r="AE237"/>
  <c r="AF194"/>
  <c r="AY194"/>
  <c r="AE197"/>
  <c r="AX197"/>
  <c r="AY238"/>
  <c r="AF238"/>
  <c r="AF133"/>
  <c r="AY133"/>
  <c r="AN131" i="24"/>
  <c r="AE131"/>
  <c r="AO258"/>
  <c r="AF258"/>
  <c r="AF202"/>
  <c r="AO202"/>
  <c r="AO222"/>
  <c r="AF222"/>
  <c r="AF201"/>
  <c r="AO201"/>
  <c r="AN153"/>
  <c r="AE153"/>
  <c r="AO247"/>
  <c r="AF247"/>
  <c r="AN163"/>
  <c r="AE163"/>
  <c r="AE210"/>
  <c r="AN210"/>
  <c r="AO240"/>
  <c r="AF240"/>
  <c r="AE212"/>
  <c r="AN212"/>
  <c r="AF189"/>
  <c r="AO189"/>
  <c r="AN87"/>
  <c r="AE87"/>
  <c r="AF106"/>
  <c r="AO106"/>
  <c r="AF186"/>
  <c r="AO186"/>
  <c r="AO249"/>
  <c r="AF249"/>
  <c r="AN167"/>
  <c r="AE167"/>
  <c r="AF97"/>
  <c r="AO97"/>
  <c r="AN91"/>
  <c r="AE91"/>
  <c r="AE209"/>
  <c r="AN209"/>
  <c r="AO251"/>
  <c r="AF251"/>
  <c r="AO223"/>
  <c r="AF223"/>
  <c r="AN133"/>
  <c r="AE133"/>
  <c r="AF111"/>
  <c r="AO111"/>
  <c r="AN171"/>
  <c r="AE171"/>
  <c r="AF200"/>
  <c r="AO200"/>
  <c r="AN159"/>
  <c r="AE159"/>
  <c r="AO259"/>
  <c r="AF259"/>
  <c r="AN145"/>
  <c r="AE145"/>
  <c r="AN144"/>
  <c r="AE144"/>
  <c r="AO256"/>
  <c r="AF256"/>
  <c r="AF118"/>
  <c r="AO118"/>
  <c r="AF93"/>
  <c r="AO93"/>
  <c r="AN81"/>
  <c r="AE81"/>
  <c r="AN84"/>
  <c r="AE84"/>
  <c r="AN126"/>
  <c r="AE126"/>
  <c r="AO226"/>
  <c r="AF226"/>
  <c r="AO232"/>
  <c r="AF232"/>
  <c r="AE208"/>
  <c r="AN208"/>
  <c r="AO225"/>
  <c r="AF225"/>
  <c r="AE215"/>
  <c r="AN215"/>
  <c r="AN125"/>
  <c r="AE125"/>
  <c r="AO220"/>
  <c r="AF220"/>
  <c r="AF198"/>
  <c r="AO198"/>
  <c r="AO230"/>
  <c r="AF230"/>
  <c r="AF122"/>
  <c r="AO122"/>
  <c r="AF193"/>
  <c r="AO193"/>
  <c r="AN82"/>
  <c r="AE82"/>
  <c r="AF105"/>
  <c r="AO105"/>
  <c r="AF109"/>
  <c r="AO109"/>
  <c r="AN83"/>
  <c r="AE83"/>
  <c r="AF156"/>
  <c r="AO156"/>
  <c r="AF190"/>
  <c r="AO190"/>
  <c r="AF162"/>
  <c r="AO162"/>
  <c r="AO217"/>
  <c r="AF217"/>
  <c r="AE211"/>
  <c r="AN211"/>
  <c r="AO239"/>
  <c r="AF239"/>
  <c r="AN157"/>
  <c r="AE157"/>
  <c r="AF172"/>
  <c r="AO172"/>
  <c r="AF192"/>
  <c r="AO192"/>
  <c r="AN147"/>
  <c r="AE147"/>
  <c r="AF195"/>
  <c r="AO195"/>
  <c r="AO229"/>
  <c r="AF229"/>
  <c r="AN128"/>
  <c r="AE128"/>
  <c r="AO228"/>
  <c r="AF228"/>
  <c r="AF194"/>
  <c r="AO194"/>
  <c r="AO216"/>
  <c r="AF216"/>
  <c r="AO227"/>
  <c r="AF227"/>
  <c r="AF199"/>
  <c r="AO199"/>
  <c r="AO237"/>
  <c r="AF237"/>
  <c r="AO236"/>
  <c r="AF236"/>
  <c r="AN135"/>
  <c r="AE135"/>
  <c r="AO246"/>
  <c r="AF246"/>
  <c r="AF187"/>
  <c r="AO187"/>
  <c r="AN130"/>
  <c r="AE130"/>
  <c r="AO244"/>
  <c r="AF244"/>
  <c r="AN132"/>
  <c r="AE132"/>
  <c r="AF99"/>
  <c r="AO99"/>
  <c r="AO257"/>
  <c r="AF257"/>
  <c r="AO221"/>
  <c r="AF221"/>
  <c r="AN129"/>
  <c r="AE129"/>
  <c r="AO252"/>
  <c r="AF252"/>
  <c r="AN155"/>
  <c r="AE155"/>
  <c r="AF164"/>
  <c r="AO164"/>
  <c r="AN86"/>
  <c r="AE86"/>
  <c r="AF94"/>
  <c r="AO94"/>
  <c r="AN169"/>
  <c r="AE169"/>
  <c r="AN85"/>
  <c r="AE85"/>
  <c r="AN139"/>
  <c r="AE139"/>
  <c r="AF203"/>
  <c r="AO203"/>
  <c r="AO245"/>
  <c r="AF245"/>
  <c r="AF98"/>
  <c r="AO98"/>
  <c r="AF168"/>
  <c r="AO168"/>
  <c r="AO233"/>
  <c r="AF233"/>
  <c r="AN141"/>
  <c r="AE141"/>
  <c r="AN124"/>
  <c r="AE124"/>
  <c r="AO260"/>
  <c r="AF260"/>
  <c r="AE206"/>
  <c r="AN206"/>
  <c r="AO248"/>
  <c r="AF248"/>
  <c r="AE213"/>
  <c r="AN213"/>
  <c r="AO241"/>
  <c r="AF241"/>
  <c r="AE207"/>
  <c r="AN207"/>
  <c r="AO231"/>
  <c r="AF231"/>
  <c r="AO218"/>
  <c r="AF218"/>
  <c r="AN142"/>
  <c r="AE142"/>
  <c r="AF119"/>
  <c r="AO119"/>
  <c r="AF191"/>
  <c r="AO191"/>
  <c r="AN88"/>
  <c r="AE88"/>
  <c r="AN90"/>
  <c r="AE90"/>
  <c r="AF110"/>
  <c r="AO110"/>
  <c r="AN140"/>
  <c r="AE140"/>
  <c r="AE214"/>
  <c r="AN214"/>
  <c r="AO254"/>
  <c r="AF254"/>
  <c r="AN151"/>
  <c r="AE151"/>
  <c r="AO243"/>
  <c r="AF243"/>
  <c r="AO253"/>
  <c r="AF253"/>
  <c r="AN152"/>
  <c r="AE152"/>
  <c r="AO234"/>
  <c r="AF234"/>
  <c r="AN150"/>
  <c r="AE150"/>
  <c r="AF196"/>
  <c r="AO196"/>
  <c r="AF185"/>
  <c r="AO185"/>
  <c r="AN89"/>
  <c r="AE89"/>
  <c r="AN92"/>
  <c r="AE92"/>
  <c r="AF166"/>
  <c r="AO166"/>
  <c r="AF158"/>
  <c r="AO158"/>
  <c r="AF197"/>
  <c r="AO197"/>
  <c r="AO235"/>
  <c r="AF235"/>
  <c r="AN149"/>
  <c r="AE149"/>
  <c r="AN161"/>
  <c r="AE161"/>
  <c r="AN165"/>
  <c r="AE165"/>
  <c r="AO219"/>
  <c r="AF219"/>
  <c r="AN154"/>
  <c r="AE154"/>
  <c r="AF154" s="1"/>
  <c r="AO255"/>
  <c r="AF255"/>
  <c r="AN148"/>
  <c r="AE148"/>
  <c r="AO242"/>
  <c r="AF242"/>
  <c r="AN146"/>
  <c r="AE146"/>
  <c r="AF146" s="1"/>
  <c r="AO238"/>
  <c r="AF238"/>
  <c r="AN143"/>
  <c r="AE143"/>
  <c r="AN134"/>
  <c r="AE134"/>
  <c r="AN127"/>
  <c r="AE127"/>
  <c r="AO250"/>
  <c r="AF250"/>
  <c r="AO224"/>
  <c r="AF224"/>
  <c r="AF204"/>
  <c r="AO204"/>
  <c r="AF160"/>
  <c r="AO160"/>
  <c r="AX151" i="23"/>
  <c r="AO151"/>
  <c r="AZ191"/>
  <c r="AQ191"/>
  <c r="AX118"/>
  <c r="AO118"/>
  <c r="AP102"/>
  <c r="AY102"/>
  <c r="AX172"/>
  <c r="AO172"/>
  <c r="AX224"/>
  <c r="AO224"/>
  <c r="AY135"/>
  <c r="AP135"/>
  <c r="AX168"/>
  <c r="AO168"/>
  <c r="AX158"/>
  <c r="AO158"/>
  <c r="AX220"/>
  <c r="AO220"/>
  <c r="AP127"/>
  <c r="AY127"/>
  <c r="AY121"/>
  <c r="AP121"/>
  <c r="AZ221"/>
  <c r="AQ221"/>
  <c r="AY131"/>
  <c r="AP131"/>
  <c r="AZ171"/>
  <c r="AQ171"/>
  <c r="AX226"/>
  <c r="AO226"/>
  <c r="AX166"/>
  <c r="AO166"/>
  <c r="AX214"/>
  <c r="AO214"/>
  <c r="AP100"/>
  <c r="AY100"/>
  <c r="AP130"/>
  <c r="AY130"/>
  <c r="AY94"/>
  <c r="AP94"/>
  <c r="AX116"/>
  <c r="AO116"/>
  <c r="AZ193"/>
  <c r="AQ193"/>
  <c r="AX114"/>
  <c r="AO114"/>
  <c r="AQ197"/>
  <c r="AZ197"/>
  <c r="AX120"/>
  <c r="AO120"/>
  <c r="AY115"/>
  <c r="AP115"/>
  <c r="AX222"/>
  <c r="AO222"/>
  <c r="AZ175"/>
  <c r="AQ175"/>
  <c r="AO95"/>
  <c r="AX95"/>
  <c r="AO248"/>
  <c r="AX248"/>
  <c r="AX192"/>
  <c r="AO192"/>
  <c r="AP132"/>
  <c r="AY132"/>
  <c r="AO250"/>
  <c r="AX250"/>
  <c r="AX153"/>
  <c r="AO153"/>
  <c r="AO252"/>
  <c r="AX252"/>
  <c r="AO81"/>
  <c r="AX81"/>
  <c r="AX112"/>
  <c r="AO112"/>
  <c r="AP199"/>
  <c r="AY199"/>
  <c r="AP140"/>
  <c r="AY140"/>
  <c r="AP136"/>
  <c r="AY136"/>
  <c r="AO246"/>
  <c r="AX246"/>
  <c r="AX242"/>
  <c r="AO242"/>
  <c r="AY86"/>
  <c r="AP86"/>
  <c r="AX216"/>
  <c r="AO216"/>
  <c r="AX186"/>
  <c r="AO186"/>
  <c r="AY141"/>
  <c r="AP141"/>
  <c r="AP104"/>
  <c r="AY104"/>
  <c r="AX164"/>
  <c r="AO164"/>
  <c r="AX228"/>
  <c r="AO228"/>
  <c r="AZ213"/>
  <c r="AQ213"/>
  <c r="AX178"/>
  <c r="AO178"/>
  <c r="AX218"/>
  <c r="AO218"/>
  <c r="AY145"/>
  <c r="AP145"/>
  <c r="AO260"/>
  <c r="AX260"/>
  <c r="AO83"/>
  <c r="AX83"/>
  <c r="AX190"/>
  <c r="AO190"/>
  <c r="AP125"/>
  <c r="AY125"/>
  <c r="AX208"/>
  <c r="AO208"/>
  <c r="AY139"/>
  <c r="AP139"/>
  <c r="AX160"/>
  <c r="AO160"/>
  <c r="AZ231"/>
  <c r="AQ231"/>
  <c r="AP155"/>
  <c r="AY155"/>
  <c r="AX170"/>
  <c r="AO170"/>
  <c r="AP99"/>
  <c r="AY99"/>
  <c r="AX180"/>
  <c r="AO180"/>
  <c r="AX236"/>
  <c r="AO236"/>
  <c r="AZ183"/>
  <c r="AQ183"/>
  <c r="AP203"/>
  <c r="AY203"/>
  <c r="AX162"/>
  <c r="AO162"/>
  <c r="AX210"/>
  <c r="AO210"/>
  <c r="AY111"/>
  <c r="AP111"/>
  <c r="AX149"/>
  <c r="AO149"/>
  <c r="AP207"/>
  <c r="AY207"/>
  <c r="AY143"/>
  <c r="AP143"/>
  <c r="AZ163"/>
  <c r="AQ163"/>
  <c r="AX230"/>
  <c r="AO230"/>
  <c r="AP103"/>
  <c r="AY103"/>
  <c r="AY90"/>
  <c r="AP90"/>
  <c r="AY247"/>
  <c r="AP247"/>
  <c r="AP148"/>
  <c r="AY148"/>
  <c r="AO93"/>
  <c r="AX93"/>
  <c r="AO89"/>
  <c r="AX89"/>
  <c r="AZ241"/>
  <c r="AQ241"/>
  <c r="AX194"/>
  <c r="AO194"/>
  <c r="AO258"/>
  <c r="AX258"/>
  <c r="AZ195"/>
  <c r="AQ195"/>
  <c r="AX196"/>
  <c r="AO196"/>
  <c r="AO254"/>
  <c r="AX254"/>
  <c r="AZ179"/>
  <c r="AQ179"/>
  <c r="AY133"/>
  <c r="AP133"/>
  <c r="AP101"/>
  <c r="AY101"/>
  <c r="AZ217"/>
  <c r="AQ217"/>
  <c r="AP146"/>
  <c r="AY146"/>
  <c r="AO256"/>
  <c r="AX256"/>
  <c r="AX240"/>
  <c r="AO240"/>
  <c r="AO198"/>
  <c r="AX198"/>
  <c r="AX238"/>
  <c r="AO238"/>
  <c r="AO91"/>
  <c r="AX91"/>
  <c r="AX122"/>
  <c r="AO122"/>
  <c r="AO87"/>
  <c r="AX87"/>
  <c r="AP138"/>
  <c r="AY138"/>
  <c r="AO244"/>
  <c r="AX244"/>
  <c r="AO85"/>
  <c r="AX85"/>
  <c r="AX108"/>
  <c r="AO108"/>
  <c r="AX110"/>
  <c r="AO110"/>
  <c r="AX188"/>
  <c r="AO188"/>
  <c r="AP188" s="1"/>
  <c r="AX232"/>
  <c r="AO232"/>
  <c r="AX176"/>
  <c r="AO176"/>
  <c r="AY137"/>
  <c r="AP137"/>
  <c r="AX156"/>
  <c r="AO156"/>
  <c r="AX184"/>
  <c r="AO184"/>
  <c r="AZ235"/>
  <c r="AQ235"/>
  <c r="AX174"/>
  <c r="AO174"/>
  <c r="AX212"/>
  <c r="AO212"/>
  <c r="AY147"/>
  <c r="AP147"/>
  <c r="AZ187"/>
  <c r="AQ187"/>
  <c r="AX234"/>
  <c r="AO234"/>
  <c r="AX182"/>
  <c r="AO182"/>
  <c r="X212" i="12"/>
  <c r="AG212"/>
  <c r="X192"/>
  <c r="AG192"/>
  <c r="X184"/>
  <c r="AG184"/>
  <c r="X208"/>
  <c r="AG208"/>
  <c r="X204"/>
  <c r="AG204"/>
  <c r="W144"/>
  <c r="AF144"/>
  <c r="X249"/>
  <c r="AG249"/>
  <c r="X195"/>
  <c r="AG195"/>
  <c r="AF91"/>
  <c r="W91"/>
  <c r="AF93"/>
  <c r="W93"/>
  <c r="X251"/>
  <c r="AG251"/>
  <c r="X170"/>
  <c r="AG170"/>
  <c r="AF161"/>
  <c r="W161"/>
  <c r="AF90"/>
  <c r="W90"/>
  <c r="AG239"/>
  <c r="X239"/>
  <c r="AG219"/>
  <c r="X219"/>
  <c r="Y130"/>
  <c r="AH130"/>
  <c r="Y123"/>
  <c r="AH123"/>
  <c r="X114"/>
  <c r="AG114"/>
  <c r="X198"/>
  <c r="AG198"/>
  <c r="X185"/>
  <c r="AG185"/>
  <c r="X256"/>
  <c r="AG256"/>
  <c r="AF157"/>
  <c r="W157"/>
  <c r="AF151"/>
  <c r="W151"/>
  <c r="X193"/>
  <c r="AG193"/>
  <c r="X175"/>
  <c r="AG175"/>
  <c r="X205"/>
  <c r="AG205"/>
  <c r="Y140"/>
  <c r="AH140"/>
  <c r="AF95"/>
  <c r="W95"/>
  <c r="AF82"/>
  <c r="W82"/>
  <c r="AF100"/>
  <c r="W100"/>
  <c r="AG169"/>
  <c r="X169"/>
  <c r="AG164"/>
  <c r="X164"/>
  <c r="AF92"/>
  <c r="W92"/>
  <c r="Y143"/>
  <c r="AH143"/>
  <c r="X197"/>
  <c r="AG197"/>
  <c r="X211"/>
  <c r="AG211"/>
  <c r="AF149"/>
  <c r="W149"/>
  <c r="AF159"/>
  <c r="W159"/>
  <c r="X171"/>
  <c r="AG171"/>
  <c r="X258"/>
  <c r="AG258"/>
  <c r="AF89"/>
  <c r="W89"/>
  <c r="AF86"/>
  <c r="W86"/>
  <c r="AF101"/>
  <c r="W101"/>
  <c r="AG165"/>
  <c r="X165"/>
  <c r="Y124"/>
  <c r="AH124"/>
  <c r="AG246"/>
  <c r="X246"/>
  <c r="AG220"/>
  <c r="X220"/>
  <c r="AG221"/>
  <c r="X221"/>
  <c r="AG244"/>
  <c r="X244"/>
  <c r="AF98"/>
  <c r="W98"/>
  <c r="AG137"/>
  <c r="X137"/>
  <c r="AF150"/>
  <c r="W150"/>
  <c r="X253"/>
  <c r="AG253"/>
  <c r="Y139"/>
  <c r="AH139"/>
  <c r="X260"/>
  <c r="AG260"/>
  <c r="AF87"/>
  <c r="W87"/>
  <c r="AF88"/>
  <c r="W88"/>
  <c r="X255"/>
  <c r="AG255"/>
  <c r="X189"/>
  <c r="AG189"/>
  <c r="X203"/>
  <c r="AG203"/>
  <c r="AF153"/>
  <c r="W153"/>
  <c r="AF103"/>
  <c r="W103"/>
  <c r="AF97"/>
  <c r="W97"/>
  <c r="Y128"/>
  <c r="AH128"/>
  <c r="AG247"/>
  <c r="X247"/>
  <c r="X122"/>
  <c r="AG122"/>
  <c r="AG225"/>
  <c r="X225"/>
  <c r="AG228"/>
  <c r="X228"/>
  <c r="X177"/>
  <c r="AG177"/>
  <c r="X176"/>
  <c r="AG176"/>
  <c r="AF148"/>
  <c r="W148"/>
  <c r="AF162"/>
  <c r="W162"/>
  <c r="X187"/>
  <c r="AG187"/>
  <c r="AF85"/>
  <c r="W85"/>
  <c r="AF152"/>
  <c r="W152"/>
  <c r="AF163"/>
  <c r="W163"/>
  <c r="AG245"/>
  <c r="X245"/>
  <c r="AG217"/>
  <c r="X217"/>
  <c r="AG237"/>
  <c r="X237"/>
  <c r="Y127"/>
  <c r="AH127"/>
  <c r="AF158"/>
  <c r="W158"/>
  <c r="X257"/>
  <c r="AG257"/>
  <c r="X213"/>
  <c r="AG213"/>
  <c r="AF83"/>
  <c r="W83"/>
  <c r="AF84"/>
  <c r="W84"/>
  <c r="AG248"/>
  <c r="X248"/>
  <c r="X259"/>
  <c r="AG259"/>
  <c r="X254"/>
  <c r="AG254"/>
  <c r="X178"/>
  <c r="AG178"/>
  <c r="AF94"/>
  <c r="W94"/>
  <c r="AG94" s="1"/>
  <c r="AF147"/>
  <c r="W147"/>
  <c r="X113"/>
  <c r="AG113"/>
  <c r="AF99"/>
  <c r="W99"/>
  <c r="W146"/>
  <c r="AF146"/>
  <c r="AF96"/>
  <c r="W96"/>
  <c r="X201"/>
  <c r="AG201"/>
  <c r="X181"/>
  <c r="AG181"/>
  <c r="X252"/>
  <c r="AG252"/>
  <c r="X180"/>
  <c r="AG180"/>
  <c r="AF80"/>
  <c r="W80"/>
  <c r="X209"/>
  <c r="AG209"/>
  <c r="X183"/>
  <c r="AG183"/>
  <c r="X174"/>
  <c r="AG174"/>
  <c r="AF160"/>
  <c r="W160"/>
  <c r="AG160" s="1"/>
  <c r="X111"/>
  <c r="AG111"/>
  <c r="Y134"/>
  <c r="AH134"/>
  <c r="X121"/>
  <c r="AG121"/>
  <c r="X115"/>
  <c r="AG115"/>
  <c r="X173"/>
  <c r="AH173" s="1"/>
  <c r="AG173"/>
  <c r="X172"/>
  <c r="AG172"/>
  <c r="AF156"/>
  <c r="W156"/>
  <c r="AF154"/>
  <c r="W154"/>
  <c r="X179"/>
  <c r="AG179"/>
  <c r="X250"/>
  <c r="AH250" s="1"/>
  <c r="AG250"/>
  <c r="AF81"/>
  <c r="W81"/>
  <c r="AF155"/>
  <c r="W155"/>
  <c r="AF102"/>
  <c r="W102"/>
  <c r="X119"/>
  <c r="AG119"/>
  <c r="AG241"/>
  <c r="X241"/>
  <c r="AG229"/>
  <c r="X229"/>
  <c r="AH229" s="1"/>
  <c r="AG233"/>
  <c r="X233"/>
  <c r="AG227"/>
  <c r="X227"/>
  <c r="AG236"/>
  <c r="X236"/>
  <c r="AF175" i="8"/>
  <c r="AO175"/>
  <c r="AO94"/>
  <c r="AF94"/>
  <c r="AO93"/>
  <c r="AF93"/>
  <c r="AF179"/>
  <c r="AO179"/>
  <c r="AF96"/>
  <c r="AO96"/>
  <c r="AN83"/>
  <c r="AE83"/>
  <c r="AN90"/>
  <c r="AE90"/>
  <c r="AF211"/>
  <c r="AO211"/>
  <c r="AO127"/>
  <c r="AF127"/>
  <c r="AF164"/>
  <c r="AO164"/>
  <c r="AF205"/>
  <c r="AO205"/>
  <c r="AF242"/>
  <c r="AO242"/>
  <c r="AN84"/>
  <c r="AE84"/>
  <c r="AN86"/>
  <c r="AE86"/>
  <c r="AN85"/>
  <c r="AE85"/>
  <c r="AF181"/>
  <c r="AO181"/>
  <c r="AN91"/>
  <c r="AE91"/>
  <c r="AO220"/>
  <c r="AF220"/>
  <c r="AO223"/>
  <c r="AF223"/>
  <c r="AG136"/>
  <c r="AP136"/>
  <c r="AF188"/>
  <c r="AO188"/>
  <c r="AF101"/>
  <c r="AO101"/>
  <c r="AF170"/>
  <c r="AO170"/>
  <c r="AF193"/>
  <c r="AO193"/>
  <c r="AF189"/>
  <c r="AO189"/>
  <c r="AN92"/>
  <c r="AE92"/>
  <c r="AO224"/>
  <c r="AF224"/>
  <c r="AF199"/>
  <c r="AO199"/>
  <c r="AF191"/>
  <c r="AO191"/>
  <c r="AO124"/>
  <c r="AF124"/>
  <c r="AF115"/>
  <c r="AO115"/>
  <c r="AO162"/>
  <c r="AF162"/>
  <c r="AF109"/>
  <c r="AO109"/>
  <c r="AF233"/>
  <c r="AO233"/>
  <c r="AO222"/>
  <c r="AF222"/>
  <c r="AF208"/>
  <c r="AO208"/>
  <c r="AF174"/>
  <c r="AO174"/>
  <c r="AF172"/>
  <c r="AO172"/>
  <c r="AF207"/>
  <c r="AO207"/>
  <c r="AF206"/>
  <c r="AO206"/>
  <c r="AF107"/>
  <c r="AO107"/>
  <c r="AF169"/>
  <c r="AO169"/>
  <c r="AF237"/>
  <c r="AO237"/>
  <c r="AF234"/>
  <c r="AO234"/>
  <c r="AP121"/>
  <c r="AG121"/>
  <c r="AO219"/>
  <c r="AF219"/>
  <c r="AF98"/>
  <c r="AO98"/>
  <c r="AF231"/>
  <c r="AO231"/>
  <c r="AO140"/>
  <c r="AF140"/>
  <c r="AF97"/>
  <c r="AO97"/>
  <c r="AN88"/>
  <c r="AE88"/>
  <c r="AO215"/>
  <c r="AF215"/>
  <c r="AF180"/>
  <c r="AO180"/>
  <c r="AO125"/>
  <c r="AF125"/>
  <c r="AF183"/>
  <c r="AO183"/>
  <c r="AF214"/>
  <c r="AO214"/>
  <c r="AO141"/>
  <c r="AF141"/>
  <c r="AO139"/>
  <c r="AF139"/>
  <c r="AF243"/>
  <c r="AO243"/>
  <c r="AF241"/>
  <c r="AO241"/>
  <c r="AF201"/>
  <c r="AO201"/>
  <c r="AO218"/>
  <c r="AF218"/>
  <c r="AO221"/>
  <c r="AF221"/>
  <c r="AN81"/>
  <c r="AE81"/>
  <c r="AF196"/>
  <c r="AO196"/>
  <c r="AO163"/>
  <c r="AF163"/>
  <c r="AO128"/>
  <c r="AF128"/>
  <c r="AO129"/>
  <c r="AF129"/>
  <c r="AF184"/>
  <c r="AO184"/>
  <c r="AF186"/>
  <c r="AO186"/>
  <c r="AO217"/>
  <c r="AF217"/>
  <c r="AO216"/>
  <c r="AF216"/>
  <c r="AF177"/>
  <c r="AO177"/>
  <c r="AF173"/>
  <c r="AO173"/>
  <c r="AN82"/>
  <c r="AE82"/>
  <c r="AN89"/>
  <c r="AE89"/>
  <c r="AF99"/>
  <c r="AG99" s="1"/>
  <c r="AO99"/>
  <c r="AF204"/>
  <c r="AO204"/>
  <c r="AF165"/>
  <c r="AO165"/>
  <c r="AF176"/>
  <c r="AG176" s="1"/>
  <c r="AO176"/>
  <c r="AF116"/>
  <c r="AO116"/>
  <c r="AF197"/>
  <c r="AO197"/>
  <c r="AF212"/>
  <c r="AO212"/>
  <c r="AF194"/>
  <c r="AG194" s="1"/>
  <c r="AO194"/>
  <c r="AO225"/>
  <c r="AF225"/>
  <c r="AP122"/>
  <c r="AG122"/>
  <c r="AF114"/>
  <c r="AO114"/>
  <c r="AO126"/>
  <c r="AF126"/>
  <c r="AF103"/>
  <c r="AO103"/>
  <c r="AF200"/>
  <c r="AP200" s="1"/>
  <c r="AO200"/>
  <c r="AF209"/>
  <c r="AO209"/>
  <c r="AP120"/>
  <c r="AG120"/>
  <c r="AQ120" s="1"/>
  <c r="AF227"/>
  <c r="AO227"/>
  <c r="AF185"/>
  <c r="AO185"/>
  <c r="AF105"/>
  <c r="AO105"/>
  <c r="AF229"/>
  <c r="AP229" s="1"/>
  <c r="AO229"/>
  <c r="AP118"/>
  <c r="AG118"/>
  <c r="AG130"/>
  <c r="AP130"/>
  <c r="AF111"/>
  <c r="AG111" s="1"/>
  <c r="AO111"/>
  <c r="AF192"/>
  <c r="AO192"/>
  <c r="AF113"/>
  <c r="AO113"/>
  <c r="AF213"/>
  <c r="AG213" s="1"/>
  <c r="AO213"/>
  <c r="AF178"/>
  <c r="AO178"/>
  <c r="AN87"/>
  <c r="AE87"/>
  <c r="AF239"/>
  <c r="AO239"/>
  <c r="AF195"/>
  <c r="AO195"/>
  <c r="AF210"/>
  <c r="AG210" s="1"/>
  <c r="AO210"/>
  <c r="AF187"/>
  <c r="AO187"/>
  <c r="AN138"/>
  <c r="AE138"/>
  <c r="AO138" s="1"/>
  <c r="AG132"/>
  <c r="AP132"/>
  <c r="AF157" i="11"/>
  <c r="W157"/>
  <c r="AF159"/>
  <c r="W159"/>
  <c r="AF158"/>
  <c r="W158"/>
  <c r="AF198"/>
  <c r="W198"/>
  <c r="AF98"/>
  <c r="W98"/>
  <c r="AF160"/>
  <c r="W160"/>
  <c r="AF222"/>
  <c r="W222"/>
  <c r="AF254"/>
  <c r="W254"/>
  <c r="AF215"/>
  <c r="W215"/>
  <c r="AF247"/>
  <c r="W247"/>
  <c r="X119"/>
  <c r="AG119"/>
  <c r="X208"/>
  <c r="AG208"/>
  <c r="AF216"/>
  <c r="W216"/>
  <c r="AF248"/>
  <c r="W248"/>
  <c r="X122"/>
  <c r="AG122"/>
  <c r="AF241"/>
  <c r="W241"/>
  <c r="X204"/>
  <c r="AG204"/>
  <c r="X200"/>
  <c r="AG200"/>
  <c r="AF153"/>
  <c r="W153"/>
  <c r="AF234"/>
  <c r="W234"/>
  <c r="AF87"/>
  <c r="W87"/>
  <c r="AF235"/>
  <c r="W235"/>
  <c r="Z105"/>
  <c r="AJ105" s="1"/>
  <c r="AI105"/>
  <c r="AF91"/>
  <c r="W91"/>
  <c r="AF236"/>
  <c r="W236"/>
  <c r="AF85"/>
  <c r="W85"/>
  <c r="X108"/>
  <c r="AG108"/>
  <c r="X116"/>
  <c r="AG116"/>
  <c r="AF221"/>
  <c r="W221"/>
  <c r="AF253"/>
  <c r="W253"/>
  <c r="X169"/>
  <c r="AG169"/>
  <c r="AF186"/>
  <c r="W186"/>
  <c r="AF161"/>
  <c r="W161"/>
  <c r="AF97"/>
  <c r="W97"/>
  <c r="AF183"/>
  <c r="W183"/>
  <c r="AF197"/>
  <c r="W197"/>
  <c r="AF189"/>
  <c r="W189"/>
  <c r="AF88"/>
  <c r="W88"/>
  <c r="AF246"/>
  <c r="W246"/>
  <c r="AF92"/>
  <c r="W92"/>
  <c r="AF239"/>
  <c r="W239"/>
  <c r="X148"/>
  <c r="AG148"/>
  <c r="AF155"/>
  <c r="W155"/>
  <c r="AF240"/>
  <c r="W240"/>
  <c r="AF89"/>
  <c r="W89"/>
  <c r="X149"/>
  <c r="AG149"/>
  <c r="X147"/>
  <c r="AG147"/>
  <c r="AF233"/>
  <c r="W233"/>
  <c r="AF90"/>
  <c r="W90"/>
  <c r="AF242"/>
  <c r="W242"/>
  <c r="AF154"/>
  <c r="W154"/>
  <c r="AF243"/>
  <c r="W243"/>
  <c r="X209"/>
  <c r="AG209"/>
  <c r="X165"/>
  <c r="AG165"/>
  <c r="AF94"/>
  <c r="W94"/>
  <c r="AF244"/>
  <c r="W244"/>
  <c r="AF156"/>
  <c r="W156"/>
  <c r="X118"/>
  <c r="AG118"/>
  <c r="X213"/>
  <c r="AG213"/>
  <c r="AF229"/>
  <c r="W229"/>
  <c r="X211"/>
  <c r="AG211"/>
  <c r="X167"/>
  <c r="AG167"/>
  <c r="AG144"/>
  <c r="X144"/>
  <c r="AF194"/>
  <c r="W194"/>
  <c r="AF187"/>
  <c r="W187"/>
  <c r="AF196"/>
  <c r="W196"/>
  <c r="AF192"/>
  <c r="W192"/>
  <c r="AF193"/>
  <c r="W193"/>
  <c r="AF182"/>
  <c r="W182"/>
  <c r="AF191"/>
  <c r="W191"/>
  <c r="AF188"/>
  <c r="W188"/>
  <c r="AF181"/>
  <c r="W181"/>
  <c r="X146"/>
  <c r="AG146"/>
  <c r="AF238"/>
  <c r="W238"/>
  <c r="AF93"/>
  <c r="W93"/>
  <c r="AF231"/>
  <c r="W231"/>
  <c r="Z101"/>
  <c r="AJ101"/>
  <c r="AI101"/>
  <c r="X201"/>
  <c r="AG201"/>
  <c r="X171"/>
  <c r="AG171"/>
  <c r="AF86"/>
  <c r="W86"/>
  <c r="AF232"/>
  <c r="W232"/>
  <c r="X232" s="1"/>
  <c r="AF81"/>
  <c r="W81"/>
  <c r="AF225"/>
  <c r="W225"/>
  <c r="AF257"/>
  <c r="W257"/>
  <c r="Z174"/>
  <c r="AJ174" s="1"/>
  <c r="AI174"/>
  <c r="X175"/>
  <c r="AG175"/>
  <c r="AF84"/>
  <c r="W84"/>
  <c r="AF218"/>
  <c r="W218"/>
  <c r="X218" s="1"/>
  <c r="AF250"/>
  <c r="W250"/>
  <c r="AF219"/>
  <c r="W219"/>
  <c r="AF251"/>
  <c r="W251"/>
  <c r="X163"/>
  <c r="AG163"/>
  <c r="AF220"/>
  <c r="W220"/>
  <c r="AF252"/>
  <c r="W252"/>
  <c r="X252" s="1"/>
  <c r="X120"/>
  <c r="AG120"/>
  <c r="X110"/>
  <c r="AG110"/>
  <c r="AF237"/>
  <c r="W237"/>
  <c r="Z166"/>
  <c r="AJ166" s="1"/>
  <c r="AI166"/>
  <c r="AK166" s="1"/>
  <c r="AF195"/>
  <c r="W195"/>
  <c r="AF184"/>
  <c r="W184"/>
  <c r="AG184" s="1"/>
  <c r="AF185"/>
  <c r="W185"/>
  <c r="AF190"/>
  <c r="W190"/>
  <c r="AG140"/>
  <c r="X140"/>
  <c r="X210"/>
  <c r="AG210"/>
  <c r="AF230"/>
  <c r="W230"/>
  <c r="X230" s="1"/>
  <c r="AF83"/>
  <c r="W83"/>
  <c r="AF223"/>
  <c r="W223"/>
  <c r="AF255"/>
  <c r="W255"/>
  <c r="X173"/>
  <c r="AG173"/>
  <c r="X205"/>
  <c r="AG205"/>
  <c r="AF224"/>
  <c r="W224"/>
  <c r="AF256"/>
  <c r="W256"/>
  <c r="AF217"/>
  <c r="W217"/>
  <c r="AF249"/>
  <c r="W249"/>
  <c r="X177"/>
  <c r="Y177" s="1"/>
  <c r="AG177"/>
  <c r="AF95"/>
  <c r="W95"/>
  <c r="X95" s="1"/>
  <c r="AF226"/>
  <c r="W226"/>
  <c r="AF258"/>
  <c r="W258"/>
  <c r="AF227"/>
  <c r="W227"/>
  <c r="AF259"/>
  <c r="W259"/>
  <c r="X259" s="1"/>
  <c r="X179"/>
  <c r="AG179"/>
  <c r="AF82"/>
  <c r="W82"/>
  <c r="AF228"/>
  <c r="W228"/>
  <c r="AF260"/>
  <c r="W260"/>
  <c r="X260" s="1"/>
  <c r="X145"/>
  <c r="AH145" s="1"/>
  <c r="AG145"/>
  <c r="X112"/>
  <c r="AG112"/>
  <c r="AF96"/>
  <c r="W96"/>
  <c r="AF245"/>
  <c r="W245"/>
  <c r="X115"/>
  <c r="AG115"/>
  <c r="Y139"/>
  <c r="AH139"/>
  <c r="X123"/>
  <c r="AG123"/>
  <c r="AF165" i="7"/>
  <c r="W165"/>
  <c r="AF167"/>
  <c r="W167"/>
  <c r="AF163"/>
  <c r="W163"/>
  <c r="W154"/>
  <c r="AF154"/>
  <c r="W155"/>
  <c r="AF155"/>
  <c r="AF168"/>
  <c r="W168"/>
  <c r="AF164"/>
  <c r="W164"/>
  <c r="W158"/>
  <c r="AF158"/>
  <c r="AF169"/>
  <c r="W169"/>
  <c r="AG152"/>
  <c r="X152"/>
  <c r="W160"/>
  <c r="AF160"/>
  <c r="W161"/>
  <c r="AF161"/>
  <c r="W157"/>
  <c r="AF157"/>
  <c r="W170"/>
  <c r="AF170"/>
  <c r="X181"/>
  <c r="AG181"/>
  <c r="W159"/>
  <c r="AF159"/>
  <c r="W156"/>
  <c r="AF156"/>
  <c r="AI173"/>
  <c r="Z173"/>
  <c r="AJ173"/>
  <c r="AK173"/>
  <c r="AI259"/>
  <c r="Z259"/>
  <c r="AJ259"/>
  <c r="W175"/>
  <c r="AF175"/>
  <c r="W171"/>
  <c r="AF171"/>
  <c r="X150"/>
  <c r="AG150"/>
  <c r="W209"/>
  <c r="AF209"/>
  <c r="W198"/>
  <c r="AF198"/>
  <c r="AF124"/>
  <c r="W124"/>
  <c r="AG256"/>
  <c r="X256"/>
  <c r="W188"/>
  <c r="AF188"/>
  <c r="AF136"/>
  <c r="W136"/>
  <c r="AF126"/>
  <c r="W126"/>
  <c r="W224"/>
  <c r="AF224"/>
  <c r="W223"/>
  <c r="AF223"/>
  <c r="W205"/>
  <c r="AF205"/>
  <c r="W211"/>
  <c r="AF211"/>
  <c r="W186"/>
  <c r="AF186"/>
  <c r="AF141"/>
  <c r="W141"/>
  <c r="AF135"/>
  <c r="W135"/>
  <c r="X140"/>
  <c r="AG140"/>
  <c r="W208"/>
  <c r="AF208"/>
  <c r="AG252"/>
  <c r="X252"/>
  <c r="AF134"/>
  <c r="W134"/>
  <c r="W220"/>
  <c r="AF220"/>
  <c r="W182"/>
  <c r="AF182"/>
  <c r="X100"/>
  <c r="AG100"/>
  <c r="W174"/>
  <c r="AF174"/>
  <c r="AF93"/>
  <c r="W93"/>
  <c r="X99"/>
  <c r="AG99"/>
  <c r="W178"/>
  <c r="AF178"/>
  <c r="X104"/>
  <c r="AG104"/>
  <c r="AF86"/>
  <c r="W86"/>
  <c r="X120"/>
  <c r="AG120"/>
  <c r="AF92"/>
  <c r="W92"/>
  <c r="X114"/>
  <c r="AG114"/>
  <c r="AF143"/>
  <c r="W143"/>
  <c r="AF145"/>
  <c r="W145"/>
  <c r="W201"/>
  <c r="AF201"/>
  <c r="AG251"/>
  <c r="X251"/>
  <c r="W207"/>
  <c r="AF207"/>
  <c r="W206"/>
  <c r="AF206"/>
  <c r="AF139"/>
  <c r="W139"/>
  <c r="W222"/>
  <c r="AF222"/>
  <c r="W212"/>
  <c r="AF212"/>
  <c r="AF138"/>
  <c r="W138"/>
  <c r="AF133"/>
  <c r="W133"/>
  <c r="AG250"/>
  <c r="X250"/>
  <c r="W213"/>
  <c r="AF213"/>
  <c r="W153"/>
  <c r="AF153"/>
  <c r="W187"/>
  <c r="AF187"/>
  <c r="W194"/>
  <c r="AF194"/>
  <c r="AF132"/>
  <c r="W132"/>
  <c r="AG246"/>
  <c r="X246"/>
  <c r="W184"/>
  <c r="AF184"/>
  <c r="AF131"/>
  <c r="W131"/>
  <c r="AG254"/>
  <c r="X254"/>
  <c r="W183"/>
  <c r="AF183"/>
  <c r="W228"/>
  <c r="AF228"/>
  <c r="AF87"/>
  <c r="W87"/>
  <c r="X108"/>
  <c r="AG108"/>
  <c r="W257"/>
  <c r="AG257" s="1"/>
  <c r="AF257"/>
  <c r="AF82"/>
  <c r="W82"/>
  <c r="X107"/>
  <c r="AG107"/>
  <c r="X105"/>
  <c r="AG105"/>
  <c r="AF84"/>
  <c r="W84"/>
  <c r="W260"/>
  <c r="AF260"/>
  <c r="X101"/>
  <c r="AG101"/>
  <c r="AF88"/>
  <c r="W88"/>
  <c r="W227"/>
  <c r="AF227"/>
  <c r="AF125"/>
  <c r="W125"/>
  <c r="X125" s="1"/>
  <c r="W193"/>
  <c r="AF193"/>
  <c r="W229"/>
  <c r="AF229"/>
  <c r="AG81"/>
  <c r="X81"/>
  <c r="W199"/>
  <c r="AF199"/>
  <c r="W214"/>
  <c r="AF214"/>
  <c r="AF127"/>
  <c r="W127"/>
  <c r="AF97"/>
  <c r="W97"/>
  <c r="X146"/>
  <c r="AG146"/>
  <c r="W204"/>
  <c r="AF204"/>
  <c r="AF95"/>
  <c r="W95"/>
  <c r="X95" s="1"/>
  <c r="AG245"/>
  <c r="X245"/>
  <c r="W179"/>
  <c r="AF179"/>
  <c r="AF137"/>
  <c r="W137"/>
  <c r="W189"/>
  <c r="AF189"/>
  <c r="W225"/>
  <c r="AF225"/>
  <c r="W195"/>
  <c r="AF195"/>
  <c r="X148"/>
  <c r="AG148"/>
  <c r="W202"/>
  <c r="AF202"/>
  <c r="AG248"/>
  <c r="X248"/>
  <c r="AF130"/>
  <c r="W130"/>
  <c r="W226"/>
  <c r="AF226"/>
  <c r="W192"/>
  <c r="AF192"/>
  <c r="AF128"/>
  <c r="W128"/>
  <c r="W215"/>
  <c r="AF215"/>
  <c r="X117"/>
  <c r="AG117"/>
  <c r="AF94"/>
  <c r="W94"/>
  <c r="AF85"/>
  <c r="W85"/>
  <c r="X112"/>
  <c r="AG112"/>
  <c r="X110"/>
  <c r="AG110"/>
  <c r="X123"/>
  <c r="AG123"/>
  <c r="AF83"/>
  <c r="W83"/>
  <c r="X115"/>
  <c r="AG115"/>
  <c r="AF90"/>
  <c r="W90"/>
  <c r="X106"/>
  <c r="AG106"/>
  <c r="X103"/>
  <c r="AG103"/>
  <c r="W219"/>
  <c r="AF219"/>
  <c r="W185"/>
  <c r="AF185"/>
  <c r="W221"/>
  <c r="AF221"/>
  <c r="W191"/>
  <c r="AF191"/>
  <c r="W190"/>
  <c r="AF190"/>
  <c r="AF96"/>
  <c r="W96"/>
  <c r="W196"/>
  <c r="AF196"/>
  <c r="AG255"/>
  <c r="X255"/>
  <c r="W216"/>
  <c r="AF216"/>
  <c r="W197"/>
  <c r="AF197"/>
  <c r="W217"/>
  <c r="AF217"/>
  <c r="AF129"/>
  <c r="W129"/>
  <c r="X142"/>
  <c r="AG142"/>
  <c r="W203"/>
  <c r="X203" s="1"/>
  <c r="AF203"/>
  <c r="W210"/>
  <c r="AF210"/>
  <c r="W218"/>
  <c r="AF218"/>
  <c r="W200"/>
  <c r="AF200"/>
  <c r="AF149"/>
  <c r="W149"/>
  <c r="AF89"/>
  <c r="W89"/>
  <c r="X89" s="1"/>
  <c r="X109"/>
  <c r="AG109"/>
  <c r="AF151"/>
  <c r="W151"/>
  <c r="X102"/>
  <c r="AG102"/>
  <c r="X122"/>
  <c r="AG122"/>
  <c r="X116"/>
  <c r="AH116" s="1"/>
  <c r="AG116"/>
  <c r="AF91"/>
  <c r="W91"/>
  <c r="X98"/>
  <c r="AG98"/>
  <c r="X118"/>
  <c r="AG118"/>
  <c r="AF147"/>
  <c r="W147"/>
  <c r="AI177" i="32"/>
  <c r="Z177"/>
  <c r="Z189"/>
  <c r="AI189"/>
  <c r="Y151"/>
  <c r="AH151"/>
  <c r="Z182"/>
  <c r="AI182"/>
  <c r="AH255"/>
  <c r="Y255"/>
  <c r="Z217"/>
  <c r="AI217"/>
  <c r="AJ191"/>
  <c r="AA191"/>
  <c r="AI103"/>
  <c r="Z103"/>
  <c r="AI153"/>
  <c r="Z153"/>
  <c r="AJ141"/>
  <c r="AA141"/>
  <c r="Y210"/>
  <c r="AH210"/>
  <c r="Y206"/>
  <c r="AH206"/>
  <c r="AA235"/>
  <c r="AJ235"/>
  <c r="AH174"/>
  <c r="Y174"/>
  <c r="AH96"/>
  <c r="Y96"/>
  <c r="AI122"/>
  <c r="Z122"/>
  <c r="Z186"/>
  <c r="AI186"/>
  <c r="AI91"/>
  <c r="Z91"/>
  <c r="AJ167"/>
  <c r="AA167"/>
  <c r="AH88"/>
  <c r="Y88"/>
  <c r="AA225"/>
  <c r="AJ225"/>
  <c r="AI165"/>
  <c r="Z165"/>
  <c r="Z178"/>
  <c r="AI178"/>
  <c r="Y194"/>
  <c r="AH194"/>
  <c r="AH128"/>
  <c r="Y128"/>
  <c r="Y190"/>
  <c r="AH190"/>
  <c r="AI208"/>
  <c r="Z208"/>
  <c r="AI87"/>
  <c r="Z87"/>
  <c r="AI99"/>
  <c r="Z99"/>
  <c r="AH247"/>
  <c r="Y247"/>
  <c r="AH259"/>
  <c r="Y259"/>
  <c r="AI169"/>
  <c r="Z169"/>
  <c r="AJ121"/>
  <c r="AA121"/>
  <c r="Z150"/>
  <c r="AI150"/>
  <c r="AH100"/>
  <c r="Y100"/>
  <c r="AI245"/>
  <c r="Z245"/>
  <c r="AI156"/>
  <c r="Z156"/>
  <c r="AJ175"/>
  <c r="AA175"/>
  <c r="AI168"/>
  <c r="Z168"/>
  <c r="AH124"/>
  <c r="Y124"/>
  <c r="Z112"/>
  <c r="AI112"/>
  <c r="AI138"/>
  <c r="Z138"/>
  <c r="Z110"/>
  <c r="AI110"/>
  <c r="AH84"/>
  <c r="Y84"/>
  <c r="AI173"/>
  <c r="Z173"/>
  <c r="AI188"/>
  <c r="Z188"/>
  <c r="AA188" s="1"/>
  <c r="Z116"/>
  <c r="AI116"/>
  <c r="Z201"/>
  <c r="AI201"/>
  <c r="AJ195"/>
  <c r="AA195"/>
  <c r="AI257"/>
  <c r="Z257"/>
  <c r="AJ83"/>
  <c r="AA83"/>
  <c r="AJ199"/>
  <c r="AA199"/>
  <c r="AH108"/>
  <c r="Y108"/>
  <c r="Z193"/>
  <c r="AI193"/>
  <c r="AA229"/>
  <c r="AJ229"/>
  <c r="AJ137"/>
  <c r="AA137"/>
  <c r="AI224"/>
  <c r="Z224"/>
  <c r="Y218"/>
  <c r="AH218"/>
  <c r="AI127"/>
  <c r="Z127"/>
  <c r="Y198"/>
  <c r="AH198"/>
  <c r="AH251"/>
  <c r="Y251"/>
  <c r="Z251" s="1"/>
  <c r="AH243"/>
  <c r="Y243"/>
  <c r="AI254"/>
  <c r="Z254"/>
  <c r="AI250"/>
  <c r="Z250"/>
  <c r="Z81"/>
  <c r="AI81"/>
  <c r="AI192"/>
  <c r="Z192"/>
  <c r="AA119"/>
  <c r="AJ119"/>
  <c r="AI200"/>
  <c r="Z200"/>
  <c r="AH170"/>
  <c r="Y170"/>
  <c r="AI242"/>
  <c r="Z242"/>
  <c r="Z148"/>
  <c r="AI148"/>
  <c r="AI246"/>
  <c r="Z246"/>
  <c r="Z146"/>
  <c r="AI146"/>
  <c r="AB226"/>
  <c r="AL226" s="1"/>
  <c r="AK226"/>
  <c r="AI126"/>
  <c r="Z126"/>
  <c r="AJ240"/>
  <c r="AA240"/>
  <c r="AI152"/>
  <c r="Z152"/>
  <c r="AA152" s="1"/>
  <c r="AJ171"/>
  <c r="AA171"/>
  <c r="AI172"/>
  <c r="Z172"/>
  <c r="AJ155"/>
  <c r="AA155"/>
  <c r="AJ260"/>
  <c r="AA260"/>
  <c r="AK260" s="1"/>
  <c r="AJ105"/>
  <c r="AA105"/>
  <c r="AH158"/>
  <c r="Y158"/>
  <c r="AH154"/>
  <c r="Y154"/>
  <c r="AI142"/>
  <c r="Z142"/>
  <c r="AJ142" s="1"/>
  <c r="AI95"/>
  <c r="Z95"/>
  <c r="AI123"/>
  <c r="Z123"/>
  <c r="Y222"/>
  <c r="AH222"/>
  <c r="AJ207"/>
  <c r="AA207"/>
  <c r="AH162"/>
  <c r="Y162"/>
  <c r="AI162" s="1"/>
  <c r="AI134"/>
  <c r="Z134"/>
  <c r="AH104"/>
  <c r="Y104"/>
  <c r="AB228"/>
  <c r="AL228"/>
  <c r="AK228"/>
  <c r="AH92"/>
  <c r="Y92"/>
  <c r="AH166"/>
  <c r="Y166"/>
  <c r="AA185"/>
  <c r="AJ185"/>
  <c r="AI157"/>
  <c r="Z157"/>
  <c r="AA157" s="1"/>
  <c r="AI82"/>
  <c r="Z82"/>
  <c r="AI94"/>
  <c r="Z94"/>
  <c r="AJ93"/>
  <c r="AA93"/>
  <c r="Z120"/>
  <c r="AI120"/>
  <c r="AI249"/>
  <c r="Z249"/>
  <c r="AJ159"/>
  <c r="AA159"/>
  <c r="AJ219"/>
  <c r="AA219"/>
  <c r="Z209"/>
  <c r="AI209"/>
  <c r="Z144"/>
  <c r="AI144"/>
  <c r="Y202"/>
  <c r="AH202"/>
  <c r="AI216"/>
  <c r="Z216"/>
  <c r="Y214"/>
  <c r="AI214" s="1"/>
  <c r="AH214"/>
  <c r="AI241"/>
  <c r="Z241"/>
  <c r="AH173" i="31"/>
  <c r="Y173"/>
  <c r="AG166"/>
  <c r="X166"/>
  <c r="AI180"/>
  <c r="Z180"/>
  <c r="AH165"/>
  <c r="Y165"/>
  <c r="AI246"/>
  <c r="Z246"/>
  <c r="AG152"/>
  <c r="X152"/>
  <c r="Z233"/>
  <c r="AI233"/>
  <c r="AG108"/>
  <c r="X108"/>
  <c r="AG148"/>
  <c r="X148"/>
  <c r="X228"/>
  <c r="AG228"/>
  <c r="Y207"/>
  <c r="AH207"/>
  <c r="Y203"/>
  <c r="AH203"/>
  <c r="X186"/>
  <c r="AG186"/>
  <c r="X157"/>
  <c r="AG157"/>
  <c r="AH142"/>
  <c r="Y142"/>
  <c r="AH86"/>
  <c r="Y86"/>
  <c r="AH184"/>
  <c r="Y184"/>
  <c r="AH94"/>
  <c r="Y94"/>
  <c r="AI118"/>
  <c r="Z118"/>
  <c r="AH126"/>
  <c r="Y126"/>
  <c r="X212"/>
  <c r="AG212"/>
  <c r="AI172"/>
  <c r="Z172"/>
  <c r="AH95"/>
  <c r="Y95"/>
  <c r="AH87"/>
  <c r="Y87"/>
  <c r="Y183"/>
  <c r="AH183"/>
  <c r="AH181"/>
  <c r="Y181"/>
  <c r="AG170"/>
  <c r="X170"/>
  <c r="AG101"/>
  <c r="X101"/>
  <c r="AG121"/>
  <c r="X121"/>
  <c r="AG93"/>
  <c r="X93"/>
  <c r="AG105"/>
  <c r="X105"/>
  <c r="AG141"/>
  <c r="X141"/>
  <c r="AG89"/>
  <c r="X89"/>
  <c r="AH251"/>
  <c r="Y251"/>
  <c r="AG182"/>
  <c r="X182"/>
  <c r="X153"/>
  <c r="AG153"/>
  <c r="AG92"/>
  <c r="X92"/>
  <c r="AG178"/>
  <c r="X178"/>
  <c r="AG129"/>
  <c r="X129"/>
  <c r="AG145"/>
  <c r="X145"/>
  <c r="AG257"/>
  <c r="X257"/>
  <c r="AG245"/>
  <c r="X245"/>
  <c r="X196"/>
  <c r="AG196"/>
  <c r="Y189"/>
  <c r="AH189"/>
  <c r="X220"/>
  <c r="AG220"/>
  <c r="Y195"/>
  <c r="AH195"/>
  <c r="Z194"/>
  <c r="AI194"/>
  <c r="X109"/>
  <c r="AG109"/>
  <c r="AG96"/>
  <c r="X96"/>
  <c r="AG174"/>
  <c r="X174"/>
  <c r="AH107"/>
  <c r="Y107"/>
  <c r="AH136"/>
  <c r="Y136"/>
  <c r="X224"/>
  <c r="AG224"/>
  <c r="AG137"/>
  <c r="X137"/>
  <c r="AH137" s="1"/>
  <c r="AI127"/>
  <c r="Z127"/>
  <c r="AH144"/>
  <c r="Y144"/>
  <c r="AG125"/>
  <c r="X125"/>
  <c r="AI150"/>
  <c r="Z150"/>
  <c r="AA150" s="1"/>
  <c r="AK150" s="1"/>
  <c r="AH177"/>
  <c r="Y177"/>
  <c r="AG104"/>
  <c r="X104"/>
  <c r="AH103"/>
  <c r="Y103"/>
  <c r="AI254"/>
  <c r="Z254"/>
  <c r="AG162"/>
  <c r="X162"/>
  <c r="AH128"/>
  <c r="Y128"/>
  <c r="AG133"/>
  <c r="X133"/>
  <c r="X200"/>
  <c r="AG200"/>
  <c r="Z210"/>
  <c r="AI210"/>
  <c r="Y185"/>
  <c r="AH185"/>
  <c r="Y163"/>
  <c r="AH163"/>
  <c r="Y160"/>
  <c r="AH160"/>
  <c r="AH130"/>
  <c r="Y130"/>
  <c r="AH98"/>
  <c r="Y98"/>
  <c r="Y191"/>
  <c r="AH191"/>
  <c r="Z111"/>
  <c r="AA111" s="1"/>
  <c r="AI111"/>
  <c r="Y219"/>
  <c r="AH219"/>
  <c r="X204"/>
  <c r="AG204"/>
  <c r="AG84"/>
  <c r="X84"/>
  <c r="AG88"/>
  <c r="X88"/>
  <c r="Y156"/>
  <c r="AH156"/>
  <c r="AH99"/>
  <c r="Y99"/>
  <c r="AH248"/>
  <c r="Y248"/>
  <c r="AH151"/>
  <c r="Y151"/>
  <c r="AI151" s="1"/>
  <c r="AI143"/>
  <c r="Z143"/>
  <c r="AH252"/>
  <c r="Y252"/>
  <c r="AG97"/>
  <c r="X97"/>
  <c r="AH260"/>
  <c r="Y260"/>
  <c r="AG100"/>
  <c r="X100"/>
  <c r="AH243"/>
  <c r="Y243"/>
  <c r="AH169"/>
  <c r="Y169"/>
  <c r="AH91"/>
  <c r="Y91"/>
  <c r="Z91" s="1"/>
  <c r="Y223"/>
  <c r="AH223"/>
  <c r="X113"/>
  <c r="AG113"/>
  <c r="X149"/>
  <c r="AG149"/>
  <c r="X192"/>
  <c r="AG192"/>
  <c r="X190"/>
  <c r="AG190"/>
  <c r="Y199"/>
  <c r="AI199" s="1"/>
  <c r="AH199"/>
  <c r="X216"/>
  <c r="AG216"/>
  <c r="X208"/>
  <c r="AG208"/>
  <c r="Y215"/>
  <c r="AH215"/>
  <c r="Y242"/>
  <c r="AH242"/>
  <c r="AH161"/>
  <c r="Y161"/>
  <c r="AI176"/>
  <c r="Z176"/>
  <c r="AI164"/>
  <c r="Z164"/>
  <c r="AG253"/>
  <c r="X253"/>
  <c r="AH253" s="1"/>
  <c r="AG249"/>
  <c r="X249"/>
  <c r="AG85"/>
  <c r="X85"/>
  <c r="AH256"/>
  <c r="Y256"/>
  <c r="AI111" i="30"/>
  <c r="Z111"/>
  <c r="AJ163"/>
  <c r="AA163"/>
  <c r="AI131"/>
  <c r="Z131"/>
  <c r="AI247"/>
  <c r="Z247"/>
  <c r="AI146"/>
  <c r="Z146"/>
  <c r="AH237"/>
  <c r="Y237"/>
  <c r="AI104"/>
  <c r="Z104"/>
  <c r="AI228"/>
  <c r="Z228"/>
  <c r="AI224"/>
  <c r="Z224"/>
  <c r="Y234"/>
  <c r="AH234"/>
  <c r="Y197"/>
  <c r="AH197"/>
  <c r="Y114"/>
  <c r="AH114"/>
  <c r="Y238"/>
  <c r="AH238"/>
  <c r="Z129"/>
  <c r="AI129"/>
  <c r="AH85"/>
  <c r="Y85"/>
  <c r="Y152"/>
  <c r="AH152"/>
  <c r="AI183"/>
  <c r="Z183"/>
  <c r="AH173"/>
  <c r="Y173"/>
  <c r="AI223"/>
  <c r="Z223"/>
  <c r="AI156"/>
  <c r="Z156"/>
  <c r="AH169"/>
  <c r="Y169"/>
  <c r="AH81"/>
  <c r="Y81"/>
  <c r="AI96"/>
  <c r="Z96"/>
  <c r="AI207"/>
  <c r="Z207"/>
  <c r="AH200"/>
  <c r="Y200"/>
  <c r="AI139"/>
  <c r="Z139"/>
  <c r="AI84"/>
  <c r="Z84"/>
  <c r="AI260"/>
  <c r="Z260"/>
  <c r="Y201"/>
  <c r="AH201"/>
  <c r="Y250"/>
  <c r="AH250"/>
  <c r="Y185"/>
  <c r="AH185"/>
  <c r="Y254"/>
  <c r="AH254"/>
  <c r="AI92"/>
  <c r="Z92"/>
  <c r="AH233"/>
  <c r="Y233"/>
  <c r="AH225"/>
  <c r="Y225"/>
  <c r="AH253"/>
  <c r="Y253"/>
  <c r="AI236"/>
  <c r="Z236"/>
  <c r="AI248"/>
  <c r="Z248"/>
  <c r="Z113"/>
  <c r="AI113"/>
  <c r="AJ149"/>
  <c r="AA149"/>
  <c r="AI244"/>
  <c r="Z244"/>
  <c r="Y86"/>
  <c r="AH86"/>
  <c r="Y242"/>
  <c r="AH242"/>
  <c r="Y148"/>
  <c r="AH148"/>
  <c r="Y230"/>
  <c r="AH230"/>
  <c r="AH204"/>
  <c r="Y204"/>
  <c r="AH245"/>
  <c r="Y245"/>
  <c r="AI160"/>
  <c r="Z160"/>
  <c r="AH157"/>
  <c r="Y157"/>
  <c r="AH124"/>
  <c r="Y124"/>
  <c r="AH97"/>
  <c r="Y97"/>
  <c r="AH257"/>
  <c r="Y257"/>
  <c r="AH105"/>
  <c r="Y105"/>
  <c r="AI88"/>
  <c r="Z88"/>
  <c r="AJ88" s="1"/>
  <c r="AI142"/>
  <c r="Z142"/>
  <c r="AH93"/>
  <c r="Y93"/>
  <c r="Y102"/>
  <c r="AH102"/>
  <c r="Y258"/>
  <c r="Z258" s="1"/>
  <c r="AH258"/>
  <c r="Y90"/>
  <c r="AH90"/>
  <c r="Y246"/>
  <c r="AH246"/>
  <c r="AJ190"/>
  <c r="AA190"/>
  <c r="AH208"/>
  <c r="Y208"/>
  <c r="AI208" s="1"/>
  <c r="AJ119"/>
  <c r="AA119"/>
  <c r="AI172"/>
  <c r="Z172"/>
  <c r="AI176"/>
  <c r="Z176"/>
  <c r="AH184"/>
  <c r="Y184"/>
  <c r="AH165"/>
  <c r="Y165"/>
  <c r="AI135"/>
  <c r="Z135"/>
  <c r="AJ135" s="1"/>
  <c r="AH153"/>
  <c r="Y153"/>
  <c r="AJ171"/>
  <c r="AA171"/>
  <c r="Y177"/>
  <c r="AH177"/>
  <c r="AH132"/>
  <c r="Y132"/>
  <c r="Z117"/>
  <c r="AI117"/>
  <c r="AH241"/>
  <c r="Y241"/>
  <c r="AH89"/>
  <c r="Y89"/>
  <c r="AJ145"/>
  <c r="AA145"/>
  <c r="AH140"/>
  <c r="Y140"/>
  <c r="Y94"/>
  <c r="Z94" s="1"/>
  <c r="AH94"/>
  <c r="Y110"/>
  <c r="AH110"/>
  <c r="Y98"/>
  <c r="AH98"/>
  <c r="Y118"/>
  <c r="AH118"/>
  <c r="AH192"/>
  <c r="Y192"/>
  <c r="AA150"/>
  <c r="AJ150"/>
  <c r="AI95"/>
  <c r="Z95"/>
  <c r="AH128"/>
  <c r="Y128"/>
  <c r="AI164"/>
  <c r="Z164"/>
  <c r="AI259"/>
  <c r="Z259"/>
  <c r="AI203"/>
  <c r="Z203"/>
  <c r="AH147"/>
  <c r="Y147"/>
  <c r="AI252"/>
  <c r="Z252"/>
  <c r="AJ252" s="1"/>
  <c r="AI232"/>
  <c r="Z232"/>
  <c r="AI191"/>
  <c r="Z191"/>
  <c r="AA191" s="1"/>
  <c r="AI256"/>
  <c r="Z256"/>
  <c r="Y189"/>
  <c r="AH189"/>
  <c r="Y181"/>
  <c r="Z181" s="1"/>
  <c r="AH181"/>
  <c r="Y193"/>
  <c r="AH193"/>
  <c r="AI179"/>
  <c r="Z179"/>
  <c r="AH229"/>
  <c r="Y229"/>
  <c r="AI229" s="1"/>
  <c r="AH188"/>
  <c r="Y188"/>
  <c r="AI100"/>
  <c r="Z100"/>
  <c r="AH180"/>
  <c r="Y180"/>
  <c r="AH196"/>
  <c r="Y196"/>
  <c r="Z125"/>
  <c r="AI125"/>
  <c r="Y106"/>
  <c r="AH106"/>
  <c r="AH143"/>
  <c r="Y143"/>
  <c r="AH101"/>
  <c r="Y101"/>
  <c r="AH161"/>
  <c r="Y161"/>
  <c r="AI161" s="1"/>
  <c r="Z109"/>
  <c r="AI109"/>
  <c r="AH221"/>
  <c r="Y221"/>
  <c r="AI195"/>
  <c r="Z195"/>
  <c r="AI220"/>
  <c r="Z220"/>
  <c r="AJ220" s="1"/>
  <c r="AI199"/>
  <c r="Z199"/>
  <c r="AI240"/>
  <c r="Z240"/>
  <c r="Y226"/>
  <c r="AH226"/>
  <c r="Y144"/>
  <c r="AH144"/>
  <c r="AI108"/>
  <c r="Z108"/>
  <c r="AH249"/>
  <c r="Y249"/>
  <c r="Z249" s="1"/>
  <c r="AI168"/>
  <c r="Z168"/>
  <c r="AI127"/>
  <c r="Z127"/>
  <c r="AH136"/>
  <c r="Y136"/>
  <c r="AI136" s="1"/>
  <c r="AJ159"/>
  <c r="AA159"/>
  <c r="AI231"/>
  <c r="Z231"/>
  <c r="Z165" i="5"/>
  <c r="AI165"/>
  <c r="X175"/>
  <c r="AG175"/>
  <c r="X113"/>
  <c r="AG113"/>
  <c r="Y166"/>
  <c r="AH166"/>
  <c r="AH260"/>
  <c r="Y260"/>
  <c r="Y148"/>
  <c r="AH148"/>
  <c r="AG100"/>
  <c r="X100"/>
  <c r="AG252"/>
  <c r="X252"/>
  <c r="AH132"/>
  <c r="Y132"/>
  <c r="AI189"/>
  <c r="Z189"/>
  <c r="AH248"/>
  <c r="Y248"/>
  <c r="X138"/>
  <c r="AG138"/>
  <c r="X130"/>
  <c r="AG130"/>
  <c r="X122"/>
  <c r="AG122"/>
  <c r="Z223"/>
  <c r="AI223"/>
  <c r="AH243"/>
  <c r="Y243"/>
  <c r="AH239"/>
  <c r="Y239"/>
  <c r="AG244"/>
  <c r="X244"/>
  <c r="AH103"/>
  <c r="Y103"/>
  <c r="AG174"/>
  <c r="X174"/>
  <c r="Z227"/>
  <c r="AI227"/>
  <c r="Y150"/>
  <c r="AH150"/>
  <c r="AG88"/>
  <c r="X88"/>
  <c r="AH99"/>
  <c r="Y99"/>
  <c r="AG108"/>
  <c r="X108"/>
  <c r="X167"/>
  <c r="AG167"/>
  <c r="X171"/>
  <c r="AG171"/>
  <c r="AI219"/>
  <c r="Z219"/>
  <c r="AH196"/>
  <c r="Y196"/>
  <c r="AH98"/>
  <c r="Y98"/>
  <c r="AH86"/>
  <c r="Y86"/>
  <c r="Z147"/>
  <c r="AI147"/>
  <c r="AH184"/>
  <c r="Y184"/>
  <c r="X126"/>
  <c r="AG126"/>
  <c r="AI197"/>
  <c r="Z197"/>
  <c r="AH94"/>
  <c r="Y94"/>
  <c r="AH258"/>
  <c r="Y258"/>
  <c r="AG118"/>
  <c r="X118"/>
  <c r="Y213"/>
  <c r="AH213"/>
  <c r="Y217"/>
  <c r="AH217"/>
  <c r="X214"/>
  <c r="AG214"/>
  <c r="AH84"/>
  <c r="Y84"/>
  <c r="AI207"/>
  <c r="Z207"/>
  <c r="AI199"/>
  <c r="Z199"/>
  <c r="Z233"/>
  <c r="AI233"/>
  <c r="AG104"/>
  <c r="X104"/>
  <c r="AG96"/>
  <c r="X96"/>
  <c r="AH95"/>
  <c r="Y95"/>
  <c r="AI95" s="1"/>
  <c r="Y140"/>
  <c r="AH140"/>
  <c r="X179"/>
  <c r="AG179"/>
  <c r="Y154"/>
  <c r="AH154"/>
  <c r="X218"/>
  <c r="AH218" s="1"/>
  <c r="AG218"/>
  <c r="Y178"/>
  <c r="AH178"/>
  <c r="X134"/>
  <c r="AG134"/>
  <c r="AI211"/>
  <c r="Z211"/>
  <c r="AH156"/>
  <c r="Y156"/>
  <c r="AI156" s="1"/>
  <c r="AH173"/>
  <c r="Y173"/>
  <c r="AI176"/>
  <c r="Z176"/>
  <c r="AH91"/>
  <c r="Y91"/>
  <c r="AG92"/>
  <c r="X92"/>
  <c r="AH92" s="1"/>
  <c r="AG240"/>
  <c r="X240"/>
  <c r="X117"/>
  <c r="AG117"/>
  <c r="Z141"/>
  <c r="AJ141" s="1"/>
  <c r="AI141"/>
  <c r="AH87"/>
  <c r="Y87"/>
  <c r="X210"/>
  <c r="AG210"/>
  <c r="AI247"/>
  <c r="Z247"/>
  <c r="AJ247" s="1"/>
  <c r="AI187"/>
  <c r="Z187"/>
  <c r="AI245"/>
  <c r="Z245"/>
  <c r="AJ245" s="1"/>
  <c r="AH190"/>
  <c r="Y190"/>
  <c r="AI190" s="1"/>
  <c r="AH250"/>
  <c r="Y250"/>
  <c r="AI249"/>
  <c r="Z249"/>
  <c r="AJ249" s="1"/>
  <c r="AH182"/>
  <c r="Y182"/>
  <c r="AI139"/>
  <c r="Z139"/>
  <c r="Y142"/>
  <c r="AI142" s="1"/>
  <c r="AH142"/>
  <c r="X159"/>
  <c r="AG159"/>
  <c r="X155"/>
  <c r="AG155"/>
  <c r="X163"/>
  <c r="AG163"/>
  <c r="X194"/>
  <c r="AH194" s="1"/>
  <c r="AG194"/>
  <c r="Y158"/>
  <c r="AH158"/>
  <c r="AH202"/>
  <c r="Y202"/>
  <c r="AI193"/>
  <c r="Z193"/>
  <c r="AI201"/>
  <c r="Z201"/>
  <c r="AH120" i="10"/>
  <c r="Y120"/>
  <c r="W215"/>
  <c r="AF215"/>
  <c r="AG221"/>
  <c r="X221"/>
  <c r="AF201"/>
  <c r="W201"/>
  <c r="AF121"/>
  <c r="W121"/>
  <c r="X114"/>
  <c r="AG114"/>
  <c r="Y147"/>
  <c r="AH147"/>
  <c r="AF104"/>
  <c r="W104"/>
  <c r="AF197"/>
  <c r="W197"/>
  <c r="AF181"/>
  <c r="W181"/>
  <c r="AF97"/>
  <c r="W97"/>
  <c r="AF194"/>
  <c r="W194"/>
  <c r="AF180"/>
  <c r="W180"/>
  <c r="AG256"/>
  <c r="X256"/>
  <c r="W204"/>
  <c r="AF204"/>
  <c r="AF179"/>
  <c r="W179"/>
  <c r="AF100"/>
  <c r="W100"/>
  <c r="AF192"/>
  <c r="W192"/>
  <c r="AF182"/>
  <c r="W182"/>
  <c r="W218"/>
  <c r="AG218" s="1"/>
  <c r="AF218"/>
  <c r="W209"/>
  <c r="AF209"/>
  <c r="AF96"/>
  <c r="W96"/>
  <c r="AF85"/>
  <c r="W85"/>
  <c r="X110"/>
  <c r="AG110"/>
  <c r="AG223"/>
  <c r="X223"/>
  <c r="AF198"/>
  <c r="W198"/>
  <c r="AF184"/>
  <c r="W184"/>
  <c r="AG184" s="1"/>
  <c r="AF175"/>
  <c r="W175"/>
  <c r="AG257"/>
  <c r="X257"/>
  <c r="AF178"/>
  <c r="W178"/>
  <c r="AG260"/>
  <c r="X260"/>
  <c r="AF86"/>
  <c r="W86"/>
  <c r="X86" s="1"/>
  <c r="AF91"/>
  <c r="W91"/>
  <c r="X106"/>
  <c r="AG106"/>
  <c r="X111"/>
  <c r="AG111"/>
  <c r="AF193"/>
  <c r="W193"/>
  <c r="AG193" s="1"/>
  <c r="Y156"/>
  <c r="AH156"/>
  <c r="Y141"/>
  <c r="AH141"/>
  <c r="Y139"/>
  <c r="AH139"/>
  <c r="X115"/>
  <c r="AG115"/>
  <c r="AG81"/>
  <c r="X81"/>
  <c r="AF189"/>
  <c r="W189"/>
  <c r="AF202"/>
  <c r="W202"/>
  <c r="AF188"/>
  <c r="W188"/>
  <c r="AF99"/>
  <c r="W99"/>
  <c r="AF195"/>
  <c r="W195"/>
  <c r="AG195" s="1"/>
  <c r="AF187"/>
  <c r="W187"/>
  <c r="AF200"/>
  <c r="W200"/>
  <c r="X119"/>
  <c r="AG119"/>
  <c r="Y149"/>
  <c r="AH149"/>
  <c r="Y166"/>
  <c r="AH166"/>
  <c r="AF90"/>
  <c r="W90"/>
  <c r="AF190"/>
  <c r="W190"/>
  <c r="AF176"/>
  <c r="W176"/>
  <c r="W212"/>
  <c r="AF212"/>
  <c r="AF191"/>
  <c r="W191"/>
  <c r="AF183"/>
  <c r="W183"/>
  <c r="AG183" s="1"/>
  <c r="AF196"/>
  <c r="W196"/>
  <c r="AF186"/>
  <c r="W186"/>
  <c r="W211"/>
  <c r="AF211"/>
  <c r="W217"/>
  <c r="AF217"/>
  <c r="AF84"/>
  <c r="W84"/>
  <c r="Y162"/>
  <c r="AH162"/>
  <c r="AF87"/>
  <c r="W87"/>
  <c r="W208"/>
  <c r="AF208"/>
  <c r="AF103"/>
  <c r="W103"/>
  <c r="AG103" s="1"/>
  <c r="W207"/>
  <c r="AF207"/>
  <c r="W216"/>
  <c r="AF216"/>
  <c r="AG230"/>
  <c r="X230"/>
  <c r="AG237"/>
  <c r="X237"/>
  <c r="W206"/>
  <c r="AF206"/>
  <c r="AG222"/>
  <c r="X222"/>
  <c r="AF203"/>
  <c r="W203"/>
  <c r="X203" s="1"/>
  <c r="AG236"/>
  <c r="X236"/>
  <c r="Y236" s="1"/>
  <c r="W219"/>
  <c r="X219" s="1"/>
  <c r="AF219"/>
  <c r="AF94"/>
  <c r="W94"/>
  <c r="Y155"/>
  <c r="AI155" s="1"/>
  <c r="AH155"/>
  <c r="AF83"/>
  <c r="W83"/>
  <c r="AG83" s="1"/>
  <c r="X122"/>
  <c r="AG122"/>
  <c r="AF177"/>
  <c r="W177"/>
  <c r="AG245"/>
  <c r="X245"/>
  <c r="Y245" s="1"/>
  <c r="AG232"/>
  <c r="X232"/>
  <c r="W214"/>
  <c r="AF214"/>
  <c r="AF199"/>
  <c r="W199"/>
  <c r="AG226"/>
  <c r="X226"/>
  <c r="AG224"/>
  <c r="X224"/>
  <c r="AH224" s="1"/>
  <c r="AF98"/>
  <c r="W98"/>
  <c r="AG228"/>
  <c r="X228"/>
  <c r="W210"/>
  <c r="AG210" s="1"/>
  <c r="AF210"/>
  <c r="AF88"/>
  <c r="W88"/>
  <c r="X88" s="1"/>
  <c r="AF93"/>
  <c r="W93"/>
  <c r="W205"/>
  <c r="AF205"/>
  <c r="X117"/>
  <c r="AG117"/>
  <c r="AG235"/>
  <c r="X235"/>
  <c r="AF113"/>
  <c r="W113"/>
  <c r="AF95"/>
  <c r="W95"/>
  <c r="AG95" s="1"/>
  <c r="W213"/>
  <c r="AF213"/>
  <c r="AG227"/>
  <c r="X227"/>
  <c r="AF173"/>
  <c r="W173"/>
  <c r="AG253"/>
  <c r="X253"/>
  <c r="AF172"/>
  <c r="W172"/>
  <c r="AG240"/>
  <c r="X240"/>
  <c r="W220"/>
  <c r="AF220"/>
  <c r="AG249"/>
  <c r="X249"/>
  <c r="AF174"/>
  <c r="W174"/>
  <c r="AG252"/>
  <c r="X252"/>
  <c r="AF89"/>
  <c r="W89"/>
  <c r="AG89" s="1"/>
  <c r="Y152"/>
  <c r="AI152" s="1"/>
  <c r="AH152"/>
  <c r="AF92"/>
  <c r="W92"/>
  <c r="AF185"/>
  <c r="W185"/>
  <c r="AG248"/>
  <c r="X248"/>
  <c r="X107"/>
  <c r="AG107"/>
  <c r="AG231"/>
  <c r="X231"/>
  <c r="AF102"/>
  <c r="W102"/>
  <c r="AG241"/>
  <c r="X241"/>
  <c r="AH241" s="1"/>
  <c r="AF101"/>
  <c r="W101"/>
  <c r="AG244"/>
  <c r="X244"/>
  <c r="AH134"/>
  <c r="Y134"/>
  <c r="AF82"/>
  <c r="W82"/>
  <c r="Y140"/>
  <c r="AH140"/>
  <c r="AG238" i="29"/>
  <c r="X238"/>
  <c r="AG235"/>
  <c r="X235"/>
  <c r="AG248"/>
  <c r="X248"/>
  <c r="AG228"/>
  <c r="X228"/>
  <c r="W130"/>
  <c r="AF130"/>
  <c r="AF87"/>
  <c r="W87"/>
  <c r="AG120"/>
  <c r="X120"/>
  <c r="AF94"/>
  <c r="W94"/>
  <c r="X198"/>
  <c r="AG198"/>
  <c r="AF89"/>
  <c r="W89"/>
  <c r="AG89" s="1"/>
  <c r="X192"/>
  <c r="Y192" s="1"/>
  <c r="AG192"/>
  <c r="AF81"/>
  <c r="W81"/>
  <c r="X189"/>
  <c r="AG189"/>
  <c r="AF91"/>
  <c r="W91"/>
  <c r="AG126"/>
  <c r="X126"/>
  <c r="AF84"/>
  <c r="W84"/>
  <c r="AG122"/>
  <c r="X122"/>
  <c r="AH122" s="1"/>
  <c r="AF88"/>
  <c r="W88"/>
  <c r="AG127"/>
  <c r="X127"/>
  <c r="X212"/>
  <c r="AG212"/>
  <c r="AG124"/>
  <c r="X124"/>
  <c r="AH124" s="1"/>
  <c r="AF86"/>
  <c r="W86"/>
  <c r="X187"/>
  <c r="AG187"/>
  <c r="X213"/>
  <c r="AH213" s="1"/>
  <c r="AG213"/>
  <c r="X208"/>
  <c r="AG208"/>
  <c r="W201"/>
  <c r="AF201"/>
  <c r="AH180"/>
  <c r="Y180"/>
  <c r="Y184"/>
  <c r="Z184" s="1"/>
  <c r="AH184"/>
  <c r="X99"/>
  <c r="AG99"/>
  <c r="X214"/>
  <c r="Y214" s="1"/>
  <c r="AG214"/>
  <c r="X190"/>
  <c r="AG190"/>
  <c r="X197"/>
  <c r="AG197"/>
  <c r="AG128"/>
  <c r="X128"/>
  <c r="AH128" s="1"/>
  <c r="X96"/>
  <c r="AH96" s="1"/>
  <c r="AG96"/>
  <c r="X209"/>
  <c r="AG209"/>
  <c r="AG244"/>
  <c r="X244"/>
  <c r="AG260"/>
  <c r="X260"/>
  <c r="AG242"/>
  <c r="X242"/>
  <c r="AG232"/>
  <c r="X232"/>
  <c r="AG254"/>
  <c r="X254"/>
  <c r="AG233"/>
  <c r="X233"/>
  <c r="AH219"/>
  <c r="Y219"/>
  <c r="Z219" s="1"/>
  <c r="AG245"/>
  <c r="X245"/>
  <c r="AG241"/>
  <c r="X241"/>
  <c r="AG236"/>
  <c r="X236"/>
  <c r="AG240"/>
  <c r="X240"/>
  <c r="AF83"/>
  <c r="W83"/>
  <c r="AF90"/>
  <c r="W90"/>
  <c r="AG90" s="1"/>
  <c r="AF92"/>
  <c r="W92"/>
  <c r="AG129"/>
  <c r="X129"/>
  <c r="AH129" s="1"/>
  <c r="X205"/>
  <c r="AH205" s="1"/>
  <c r="AG205"/>
  <c r="X98"/>
  <c r="AG98"/>
  <c r="W202"/>
  <c r="AF202"/>
  <c r="X103"/>
  <c r="Y103" s="1"/>
  <c r="AG103"/>
  <c r="X210"/>
  <c r="AG210"/>
  <c r="X203"/>
  <c r="AG203"/>
  <c r="AF85"/>
  <c r="W85"/>
  <c r="X102"/>
  <c r="AG102"/>
  <c r="AG118"/>
  <c r="X118"/>
  <c r="X195"/>
  <c r="AG195"/>
  <c r="AG119"/>
  <c r="X119"/>
  <c r="AF95"/>
  <c r="W95"/>
  <c r="X207"/>
  <c r="AH207" s="1"/>
  <c r="AG207"/>
  <c r="X100"/>
  <c r="AG100"/>
  <c r="X196"/>
  <c r="AG196"/>
  <c r="X193"/>
  <c r="AG193"/>
  <c r="X211"/>
  <c r="AH211" s="1"/>
  <c r="AG211"/>
  <c r="X104"/>
  <c r="AG104"/>
  <c r="AF82"/>
  <c r="W82"/>
  <c r="AG125"/>
  <c r="X125"/>
  <c r="AH125" s="1"/>
  <c r="AG123"/>
  <c r="X123"/>
  <c r="AG121"/>
  <c r="X121"/>
  <c r="AF93"/>
  <c r="W93"/>
  <c r="AG256"/>
  <c r="X256"/>
  <c r="Y256" s="1"/>
  <c r="AG258"/>
  <c r="X258"/>
  <c r="AH258" s="1"/>
  <c r="X116" i="9"/>
  <c r="AG116"/>
  <c r="AF84"/>
  <c r="W84"/>
  <c r="AF88"/>
  <c r="W88"/>
  <c r="AF97"/>
  <c r="W97"/>
  <c r="X108"/>
  <c r="AG108"/>
  <c r="AG231"/>
  <c r="X231"/>
  <c r="AG241"/>
  <c r="X241"/>
  <c r="X100"/>
  <c r="AG100"/>
  <c r="AF85"/>
  <c r="W85"/>
  <c r="W141"/>
  <c r="AF141"/>
  <c r="AF82"/>
  <c r="W82"/>
  <c r="AG255"/>
  <c r="X255"/>
  <c r="X159"/>
  <c r="AG159"/>
  <c r="W145"/>
  <c r="AF145"/>
  <c r="AG246"/>
  <c r="X246"/>
  <c r="X163"/>
  <c r="AG163"/>
  <c r="W129"/>
  <c r="AG129" s="1"/>
  <c r="AF129"/>
  <c r="AF91"/>
  <c r="W91"/>
  <c r="X205"/>
  <c r="AG205"/>
  <c r="AG228"/>
  <c r="X228"/>
  <c r="X120"/>
  <c r="Y120" s="1"/>
  <c r="AG120"/>
  <c r="AG259"/>
  <c r="X259"/>
  <c r="X118"/>
  <c r="AG118"/>
  <c r="AF95"/>
  <c r="W95"/>
  <c r="W135"/>
  <c r="AF135"/>
  <c r="W147"/>
  <c r="AF147"/>
  <c r="AF89"/>
  <c r="W89"/>
  <c r="X105"/>
  <c r="AH105" s="1"/>
  <c r="AG105"/>
  <c r="W143"/>
  <c r="AF143"/>
  <c r="X117"/>
  <c r="AG117"/>
  <c r="X204"/>
  <c r="AG204"/>
  <c r="AG239"/>
  <c r="X239"/>
  <c r="AG234"/>
  <c r="X234"/>
  <c r="Y234" s="1"/>
  <c r="X165"/>
  <c r="AG165"/>
  <c r="AF90"/>
  <c r="W90"/>
  <c r="W132"/>
  <c r="AF132"/>
  <c r="AG258"/>
  <c r="X258"/>
  <c r="X151"/>
  <c r="AG151"/>
  <c r="W146"/>
  <c r="AF146"/>
  <c r="AG203"/>
  <c r="X203"/>
  <c r="AH203" s="1"/>
  <c r="AG202"/>
  <c r="X202"/>
  <c r="AG201"/>
  <c r="X201"/>
  <c r="AG198"/>
  <c r="X198"/>
  <c r="AG193"/>
  <c r="X193"/>
  <c r="AG237"/>
  <c r="X237"/>
  <c r="W131"/>
  <c r="AF131"/>
  <c r="AG226"/>
  <c r="X226"/>
  <c r="AF93"/>
  <c r="W93"/>
  <c r="X101"/>
  <c r="AG101"/>
  <c r="X115"/>
  <c r="AG115"/>
  <c r="X109"/>
  <c r="AG109"/>
  <c r="X104"/>
  <c r="AG104"/>
  <c r="W133"/>
  <c r="AF133"/>
  <c r="W128"/>
  <c r="AF128"/>
  <c r="AF86"/>
  <c r="W86"/>
  <c r="W140"/>
  <c r="AF140"/>
  <c r="AF260"/>
  <c r="W260"/>
  <c r="AG250"/>
  <c r="X250"/>
  <c r="AG235"/>
  <c r="X235"/>
  <c r="AF96"/>
  <c r="W96"/>
  <c r="W136"/>
  <c r="AF136"/>
  <c r="X153"/>
  <c r="AG153"/>
  <c r="X155"/>
  <c r="AG155"/>
  <c r="W148"/>
  <c r="AF148"/>
  <c r="AG225"/>
  <c r="X225"/>
  <c r="AG252"/>
  <c r="X252"/>
  <c r="W137"/>
  <c r="AF137"/>
  <c r="X114"/>
  <c r="AG114"/>
  <c r="W144"/>
  <c r="AF144"/>
  <c r="AF94"/>
  <c r="W94"/>
  <c r="AF92"/>
  <c r="W92"/>
  <c r="AG92" s="1"/>
  <c r="Y124"/>
  <c r="AH124"/>
  <c r="AF83"/>
  <c r="W83"/>
  <c r="Y125"/>
  <c r="AH125"/>
  <c r="AG251"/>
  <c r="X251"/>
  <c r="Y251" s="1"/>
  <c r="W127"/>
  <c r="AF127"/>
  <c r="AG229"/>
  <c r="X229"/>
  <c r="Z99"/>
  <c r="AJ99"/>
  <c r="AI99"/>
  <c r="AF87"/>
  <c r="W87"/>
  <c r="AG247"/>
  <c r="X247"/>
  <c r="X110"/>
  <c r="AG110"/>
  <c r="W139"/>
  <c r="AF139"/>
  <c r="AG81"/>
  <c r="X81"/>
  <c r="AG196"/>
  <c r="X196"/>
  <c r="AG195"/>
  <c r="X195"/>
  <c r="AH119"/>
  <c r="Y119"/>
  <c r="AG188"/>
  <c r="X188"/>
  <c r="X205" i="1"/>
  <c r="AG205"/>
  <c r="X223"/>
  <c r="AG223"/>
  <c r="W241"/>
  <c r="AF241"/>
  <c r="AF259"/>
  <c r="W259"/>
  <c r="AF96"/>
  <c r="W96"/>
  <c r="AF231"/>
  <c r="W231"/>
  <c r="AF238"/>
  <c r="W238"/>
  <c r="AF250"/>
  <c r="W250"/>
  <c r="X123"/>
  <c r="AG123"/>
  <c r="AF229"/>
  <c r="W229"/>
  <c r="X103"/>
  <c r="AG103"/>
  <c r="AF126"/>
  <c r="W126"/>
  <c r="X139"/>
  <c r="AG139"/>
  <c r="X101"/>
  <c r="AG101"/>
  <c r="AF230"/>
  <c r="W230"/>
  <c r="AF97"/>
  <c r="W97"/>
  <c r="AG226"/>
  <c r="X226"/>
  <c r="AG148"/>
  <c r="X148"/>
  <c r="AG150"/>
  <c r="X150"/>
  <c r="X110"/>
  <c r="AG110"/>
  <c r="X224"/>
  <c r="AG224"/>
  <c r="AF95"/>
  <c r="W95"/>
  <c r="AF237"/>
  <c r="W237"/>
  <c r="X100"/>
  <c r="AG100"/>
  <c r="X145"/>
  <c r="AG145"/>
  <c r="AF90"/>
  <c r="W90"/>
  <c r="AF93"/>
  <c r="W93"/>
  <c r="X102"/>
  <c r="AG102"/>
  <c r="Z192"/>
  <c r="AJ192"/>
  <c r="AI192"/>
  <c r="X225"/>
  <c r="AG225"/>
  <c r="X221"/>
  <c r="AG221"/>
  <c r="X219"/>
  <c r="AG219"/>
  <c r="X211"/>
  <c r="AG211"/>
  <c r="W242"/>
  <c r="AF242"/>
  <c r="X111"/>
  <c r="AG111"/>
  <c r="X121"/>
  <c r="AG121"/>
  <c r="W239"/>
  <c r="AF239"/>
  <c r="AG154"/>
  <c r="X154"/>
  <c r="X210"/>
  <c r="AG210"/>
  <c r="AF132"/>
  <c r="W132"/>
  <c r="AG171"/>
  <c r="X171"/>
  <c r="AG158"/>
  <c r="X158"/>
  <c r="X116"/>
  <c r="AG116"/>
  <c r="AG167"/>
  <c r="X167"/>
  <c r="AG176"/>
  <c r="X176"/>
  <c r="AF124"/>
  <c r="W124"/>
  <c r="X143"/>
  <c r="AG143"/>
  <c r="Z198"/>
  <c r="AJ198"/>
  <c r="AI198"/>
  <c r="AF227"/>
  <c r="W227"/>
  <c r="Z180"/>
  <c r="AJ180"/>
  <c r="AI180"/>
  <c r="AF89"/>
  <c r="W89"/>
  <c r="AF255"/>
  <c r="W255"/>
  <c r="AF236"/>
  <c r="W236"/>
  <c r="X222"/>
  <c r="AG222"/>
  <c r="X220"/>
  <c r="AG220"/>
  <c r="AF133"/>
  <c r="W133"/>
  <c r="AF235"/>
  <c r="W235"/>
  <c r="AF257"/>
  <c r="W257"/>
  <c r="AF234"/>
  <c r="W234"/>
  <c r="X202"/>
  <c r="AG202"/>
  <c r="AF254"/>
  <c r="W254"/>
  <c r="AG170"/>
  <c r="X170"/>
  <c r="AF82"/>
  <c r="W82"/>
  <c r="Z178"/>
  <c r="AJ178" s="1"/>
  <c r="AI178"/>
  <c r="AF81"/>
  <c r="W81"/>
  <c r="AF84"/>
  <c r="W84"/>
  <c r="AF94"/>
  <c r="W94"/>
  <c r="X215"/>
  <c r="AG215"/>
  <c r="X107"/>
  <c r="AG107"/>
  <c r="X209"/>
  <c r="AG209"/>
  <c r="W240"/>
  <c r="AF240"/>
  <c r="AG163"/>
  <c r="X163"/>
  <c r="AG155"/>
  <c r="X155"/>
  <c r="X114"/>
  <c r="AG114"/>
  <c r="AF252"/>
  <c r="W252"/>
  <c r="AG156"/>
  <c r="X156"/>
  <c r="AF245"/>
  <c r="W245"/>
  <c r="AG151"/>
  <c r="X151"/>
  <c r="X106"/>
  <c r="AG106"/>
  <c r="AG152"/>
  <c r="X152"/>
  <c r="AH147"/>
  <c r="Y147"/>
  <c r="X104"/>
  <c r="AG104"/>
  <c r="AF127"/>
  <c r="W127"/>
  <c r="AF91"/>
  <c r="W91"/>
  <c r="X141"/>
  <c r="AG141"/>
  <c r="AF86"/>
  <c r="W86"/>
  <c r="AF247"/>
  <c r="W247"/>
  <c r="AG166"/>
  <c r="X166"/>
  <c r="X206"/>
  <c r="AG206"/>
  <c r="AF256"/>
  <c r="W256"/>
  <c r="AG162"/>
  <c r="X162"/>
  <c r="AF249"/>
  <c r="W249"/>
  <c r="AG159"/>
  <c r="X159"/>
  <c r="X122"/>
  <c r="AG122"/>
  <c r="AF246"/>
  <c r="W246"/>
  <c r="AF128"/>
  <c r="W128"/>
  <c r="X99"/>
  <c r="AG99"/>
  <c r="AF228"/>
  <c r="W228"/>
  <c r="AF130"/>
  <c r="W130"/>
  <c r="AF129"/>
  <c r="W129"/>
  <c r="X113"/>
  <c r="AG113"/>
  <c r="X109"/>
  <c r="AG109"/>
  <c r="X217"/>
  <c r="AG217"/>
  <c r="X213"/>
  <c r="AG213"/>
  <c r="X115"/>
  <c r="AG115"/>
  <c r="X203"/>
  <c r="AG203"/>
  <c r="X117"/>
  <c r="AG117"/>
  <c r="AF251"/>
  <c r="W251"/>
  <c r="AF232"/>
  <c r="W232"/>
  <c r="X204"/>
  <c r="AG204"/>
  <c r="AF260"/>
  <c r="W260"/>
  <c r="AF253"/>
  <c r="W253"/>
  <c r="AG174"/>
  <c r="X174"/>
  <c r="X120"/>
  <c r="AG120"/>
  <c r="AF258"/>
  <c r="W258"/>
  <c r="AF233"/>
  <c r="W233"/>
  <c r="AF87"/>
  <c r="W87"/>
  <c r="X137"/>
  <c r="AG137"/>
  <c r="AF85"/>
  <c r="W85"/>
  <c r="X98"/>
  <c r="AG98"/>
  <c r="AF125"/>
  <c r="W125"/>
  <c r="AG164"/>
  <c r="X164"/>
  <c r="X108"/>
  <c r="AG108"/>
  <c r="X112"/>
  <c r="AG112"/>
  <c r="AF248"/>
  <c r="W248"/>
  <c r="AG168"/>
  <c r="X168"/>
  <c r="AG172"/>
  <c r="X172"/>
  <c r="X212"/>
  <c r="AG212"/>
  <c r="AG160"/>
  <c r="X160"/>
  <c r="AF92"/>
  <c r="W92"/>
  <c r="X135"/>
  <c r="AG135"/>
  <c r="AF131"/>
  <c r="W131"/>
  <c r="AF88"/>
  <c r="W88"/>
  <c r="Z184"/>
  <c r="AJ184" s="1"/>
  <c r="AI184"/>
  <c r="X105"/>
  <c r="AG105"/>
  <c r="AF83"/>
  <c r="W83"/>
  <c r="W243"/>
  <c r="AF243"/>
  <c r="X119"/>
  <c r="AG119"/>
  <c r="Y84" i="21"/>
  <c r="AH84"/>
  <c r="W94"/>
  <c r="AF94"/>
  <c r="X97"/>
  <c r="AG97"/>
  <c r="X89"/>
  <c r="AG89"/>
  <c r="W102"/>
  <c r="AF102"/>
  <c r="Y108"/>
  <c r="AH108"/>
  <c r="Y100"/>
  <c r="AH100"/>
  <c r="W110"/>
  <c r="AF110"/>
  <c r="X105"/>
  <c r="AG105"/>
  <c r="X93"/>
  <c r="AG93"/>
  <c r="W90"/>
  <c r="AF90"/>
  <c r="W98"/>
  <c r="AF98"/>
  <c r="X85"/>
  <c r="AG85"/>
  <c r="X109"/>
  <c r="AG109"/>
  <c r="W106"/>
  <c r="AF106"/>
  <c r="X101"/>
  <c r="AG101"/>
  <c r="W82"/>
  <c r="AF82"/>
  <c r="AF81"/>
  <c r="W81"/>
  <c r="W86"/>
  <c r="AF86"/>
  <c r="AG87" i="22"/>
  <c r="X87"/>
  <c r="X93"/>
  <c r="AG93"/>
  <c r="W94"/>
  <c r="AF94"/>
  <c r="X97"/>
  <c r="AG97"/>
  <c r="W90"/>
  <c r="AF90"/>
  <c r="W102"/>
  <c r="AF102"/>
  <c r="AG91"/>
  <c r="X91"/>
  <c r="W110"/>
  <c r="AF110"/>
  <c r="AF109"/>
  <c r="W109"/>
  <c r="W86"/>
  <c r="AF86"/>
  <c r="X105"/>
  <c r="AG105"/>
  <c r="X101"/>
  <c r="AG101"/>
  <c r="AG108"/>
  <c r="X108"/>
  <c r="AF81"/>
  <c r="W81"/>
  <c r="X89"/>
  <c r="AG89"/>
  <c r="W82"/>
  <c r="AF82"/>
  <c r="W106"/>
  <c r="AF106"/>
  <c r="W98"/>
  <c r="AF98"/>
  <c r="AH100" i="20"/>
  <c r="Y100"/>
  <c r="AH104"/>
  <c r="Y104"/>
  <c r="X102"/>
  <c r="AG102"/>
  <c r="AH108"/>
  <c r="Y108"/>
  <c r="X98"/>
  <c r="AG98"/>
  <c r="AH87"/>
  <c r="Y87"/>
  <c r="AH84"/>
  <c r="Y84"/>
  <c r="X110"/>
  <c r="AG110"/>
  <c r="AH92"/>
  <c r="Y92"/>
  <c r="AH96"/>
  <c r="Y96"/>
  <c r="X106"/>
  <c r="AG106"/>
  <c r="AH99"/>
  <c r="Y99"/>
  <c r="AG97"/>
  <c r="X97"/>
  <c r="AG101"/>
  <c r="X101"/>
  <c r="X86"/>
  <c r="AG86"/>
  <c r="AG105"/>
  <c r="X105"/>
  <c r="AG109"/>
  <c r="X109"/>
  <c r="X82"/>
  <c r="AG82"/>
  <c r="AH107"/>
  <c r="Y107"/>
  <c r="AH95"/>
  <c r="Y95"/>
  <c r="AG81"/>
  <c r="X81"/>
  <c r="AG85"/>
  <c r="X85"/>
  <c r="X94"/>
  <c r="AG94"/>
  <c r="AG89"/>
  <c r="X89"/>
  <c r="AG93"/>
  <c r="X93"/>
  <c r="X90"/>
  <c r="AG90"/>
  <c r="AH107" i="19"/>
  <c r="Y107"/>
  <c r="X102"/>
  <c r="AG102"/>
  <c r="X86"/>
  <c r="AG86"/>
  <c r="AH88"/>
  <c r="Y88"/>
  <c r="X98"/>
  <c r="AG98"/>
  <c r="AH84"/>
  <c r="Y84"/>
  <c r="AH87"/>
  <c r="Y87"/>
  <c r="Y109"/>
  <c r="AH109"/>
  <c r="AH96"/>
  <c r="Y96"/>
  <c r="X94"/>
  <c r="AG94"/>
  <c r="AG81"/>
  <c r="X81"/>
  <c r="AH99"/>
  <c r="Y99"/>
  <c r="X110"/>
  <c r="AG110"/>
  <c r="AG85"/>
  <c r="X85"/>
  <c r="Y101"/>
  <c r="AH101"/>
  <c r="AG89"/>
  <c r="X89"/>
  <c r="Y93"/>
  <c r="AH93"/>
  <c r="AH83"/>
  <c r="Y83"/>
  <c r="AH92"/>
  <c r="Y92"/>
  <c r="X106"/>
  <c r="AG106"/>
  <c r="X82"/>
  <c r="AG82"/>
  <c r="X90"/>
  <c r="AG90"/>
  <c r="AG97"/>
  <c r="X97"/>
  <c r="AH91" i="18"/>
  <c r="Y91"/>
  <c r="AH84"/>
  <c r="Y84"/>
  <c r="AH92"/>
  <c r="Y92"/>
  <c r="AH100"/>
  <c r="Y100"/>
  <c r="AH104"/>
  <c r="Y104"/>
  <c r="X102"/>
  <c r="AG102"/>
  <c r="AH108"/>
  <c r="Y108"/>
  <c r="X98"/>
  <c r="AG98"/>
  <c r="AG85"/>
  <c r="X85"/>
  <c r="AG89"/>
  <c r="X89"/>
  <c r="AH107"/>
  <c r="Y107"/>
  <c r="AH95"/>
  <c r="Y95"/>
  <c r="AG81"/>
  <c r="X81"/>
  <c r="AH96"/>
  <c r="Y96"/>
  <c r="AG93"/>
  <c r="X93"/>
  <c r="AH103"/>
  <c r="Y103"/>
  <c r="AH99"/>
  <c r="Y99"/>
  <c r="AH88"/>
  <c r="Y88"/>
  <c r="X90"/>
  <c r="AG90"/>
  <c r="AG97"/>
  <c r="X97"/>
  <c r="AG101"/>
  <c r="X101"/>
  <c r="X86"/>
  <c r="AG86"/>
  <c r="AG105"/>
  <c r="X105"/>
  <c r="AG109"/>
  <c r="X109"/>
  <c r="X82"/>
  <c r="AG82"/>
  <c r="X94"/>
  <c r="AG94"/>
  <c r="AH83"/>
  <c r="Y83"/>
  <c r="AH87"/>
  <c r="Y87"/>
  <c r="X110"/>
  <c r="AG110"/>
  <c r="X106"/>
  <c r="AG106"/>
  <c r="AA107" i="16"/>
  <c r="AJ107"/>
  <c r="Y93" i="17"/>
  <c r="AH93"/>
  <c r="AI88"/>
  <c r="Z88"/>
  <c r="Y81"/>
  <c r="AH81"/>
  <c r="AI90"/>
  <c r="Z90"/>
  <c r="AJ106"/>
  <c r="AA106"/>
  <c r="AI82"/>
  <c r="Z82"/>
  <c r="Z109"/>
  <c r="AI109"/>
  <c r="Z101"/>
  <c r="AI101"/>
  <c r="Y85"/>
  <c r="AH85"/>
  <c r="Y87"/>
  <c r="AH87"/>
  <c r="Y95"/>
  <c r="AH95"/>
  <c r="AI92"/>
  <c r="Z92"/>
  <c r="Y83"/>
  <c r="AH83"/>
  <c r="Z107"/>
  <c r="AI107"/>
  <c r="AI86"/>
  <c r="Z86"/>
  <c r="Z103"/>
  <c r="AI103"/>
  <c r="Y89"/>
  <c r="AH89"/>
  <c r="AI94"/>
  <c r="Z94"/>
  <c r="AJ108"/>
  <c r="AA108"/>
  <c r="Y91"/>
  <c r="AH91"/>
  <c r="Y91" i="16"/>
  <c r="AH91"/>
  <c r="Y81"/>
  <c r="AH81"/>
  <c r="Z108"/>
  <c r="AI108"/>
  <c r="AB105"/>
  <c r="AL105" s="1"/>
  <c r="AK105"/>
  <c r="Y95"/>
  <c r="AH95"/>
  <c r="AI90"/>
  <c r="Z90"/>
  <c r="Y93"/>
  <c r="AH93"/>
  <c r="AI84"/>
  <c r="Z84"/>
  <c r="Z99"/>
  <c r="AI99"/>
  <c r="AI94"/>
  <c r="Z94"/>
  <c r="Y89"/>
  <c r="AH89"/>
  <c r="AI88"/>
  <c r="Z88"/>
  <c r="AI92"/>
  <c r="Z92"/>
  <c r="Y87"/>
  <c r="AH87"/>
  <c r="Y83"/>
  <c r="AH83"/>
  <c r="Y85"/>
  <c r="AH85"/>
  <c r="Z104"/>
  <c r="AI104"/>
  <c r="AI86"/>
  <c r="Z86"/>
  <c r="AA82"/>
  <c r="AJ82"/>
  <c r="AI96"/>
  <c r="Z96"/>
  <c r="Y97"/>
  <c r="AH97"/>
  <c r="Z98"/>
  <c r="AI98"/>
  <c r="AM165" i="27"/>
  <c r="AD165"/>
  <c r="AE191"/>
  <c r="AO191"/>
  <c r="AN191"/>
  <c r="AE183"/>
  <c r="AO183" s="1"/>
  <c r="AN183"/>
  <c r="AM151"/>
  <c r="AD151"/>
  <c r="AN111"/>
  <c r="AL164"/>
  <c r="AM171"/>
  <c r="AD171"/>
  <c r="AD148"/>
  <c r="AM148"/>
  <c r="AC246"/>
  <c r="AL246"/>
  <c r="AD204"/>
  <c r="AD176"/>
  <c r="AM176"/>
  <c r="AD192"/>
  <c r="AM192"/>
  <c r="AD139"/>
  <c r="AM139"/>
  <c r="AL83"/>
  <c r="AC83"/>
  <c r="AM198"/>
  <c r="AD198"/>
  <c r="AL89"/>
  <c r="AC89"/>
  <c r="AM223"/>
  <c r="AD223"/>
  <c r="AL244"/>
  <c r="AC244"/>
  <c r="AM194"/>
  <c r="AD194"/>
  <c r="AM121"/>
  <c r="AD121"/>
  <c r="AM153"/>
  <c r="AD153"/>
  <c r="AD84"/>
  <c r="AM84"/>
  <c r="AD82"/>
  <c r="AM82"/>
  <c r="AL156"/>
  <c r="AC156"/>
  <c r="AD256"/>
  <c r="AM256"/>
  <c r="AM167"/>
  <c r="AD167"/>
  <c r="AM149"/>
  <c r="AD149"/>
  <c r="AE138"/>
  <c r="AO138"/>
  <c r="AN138"/>
  <c r="AD120"/>
  <c r="AM120"/>
  <c r="AE214"/>
  <c r="AO214"/>
  <c r="AP214" s="1"/>
  <c r="AN214"/>
  <c r="AN253"/>
  <c r="AE253"/>
  <c r="AO253" s="1"/>
  <c r="AN249"/>
  <c r="AP249" s="1"/>
  <c r="AE249"/>
  <c r="AO249"/>
  <c r="AD88"/>
  <c r="AM88"/>
  <c r="AC122"/>
  <c r="AL122"/>
  <c r="AE193"/>
  <c r="AO193"/>
  <c r="AP193"/>
  <c r="AN193"/>
  <c r="AM131"/>
  <c r="AD131"/>
  <c r="AL162"/>
  <c r="AC162"/>
  <c r="AD248"/>
  <c r="AM248"/>
  <c r="AL158"/>
  <c r="AC158"/>
  <c r="AN255"/>
  <c r="AP255"/>
  <c r="AE255"/>
  <c r="AO255"/>
  <c r="AC170"/>
  <c r="AL170"/>
  <c r="AN117"/>
  <c r="AE117"/>
  <c r="AO117"/>
  <c r="AP117" s="1"/>
  <c r="AM130"/>
  <c r="AD130"/>
  <c r="AM95"/>
  <c r="AD95"/>
  <c r="AN235"/>
  <c r="AE235"/>
  <c r="AO235"/>
  <c r="AM173"/>
  <c r="AD173"/>
  <c r="AM129"/>
  <c r="AD129"/>
  <c r="AM114"/>
  <c r="AD114"/>
  <c r="AL91"/>
  <c r="AC91"/>
  <c r="AL87"/>
  <c r="AC87"/>
  <c r="AM157"/>
  <c r="AD157"/>
  <c r="AM163"/>
  <c r="AD163"/>
  <c r="AE115"/>
  <c r="AO115"/>
  <c r="AN115"/>
  <c r="AM155"/>
  <c r="AD155"/>
  <c r="AN259"/>
  <c r="AP259" s="1"/>
  <c r="AE259"/>
  <c r="AO259" s="1"/>
  <c r="AE216"/>
  <c r="AO216"/>
  <c r="AN216"/>
  <c r="AD252"/>
  <c r="AM252"/>
  <c r="AD254"/>
  <c r="AM254"/>
  <c r="AM159"/>
  <c r="AD159"/>
  <c r="AM107"/>
  <c r="AD107"/>
  <c r="AM124"/>
  <c r="AD124"/>
  <c r="AD108"/>
  <c r="AM108"/>
  <c r="AE241"/>
  <c r="AO241"/>
  <c r="AN241"/>
  <c r="AM99"/>
  <c r="AD99"/>
  <c r="AN233"/>
  <c r="AE233"/>
  <c r="AO233" s="1"/>
  <c r="AD188"/>
  <c r="AM188"/>
  <c r="AM174"/>
  <c r="AD174"/>
  <c r="AL85"/>
  <c r="AC85"/>
  <c r="AM110"/>
  <c r="AD110"/>
  <c r="AL93"/>
  <c r="AC93"/>
  <c r="AM190"/>
  <c r="AD190"/>
  <c r="AM145"/>
  <c r="AD145"/>
  <c r="AM81"/>
  <c r="AD81"/>
  <c r="AM169"/>
  <c r="AD169"/>
  <c r="AL166"/>
  <c r="AC166"/>
  <c r="AD150"/>
  <c r="AM150"/>
  <c r="AD260"/>
  <c r="AM260"/>
  <c r="AL160"/>
  <c r="AC160"/>
  <c r="AE179"/>
  <c r="AO179" s="1"/>
  <c r="AN179"/>
  <c r="AM147"/>
  <c r="AD147"/>
  <c r="AN251"/>
  <c r="AE251"/>
  <c r="AO251"/>
  <c r="AD250"/>
  <c r="AM250"/>
  <c r="AE210"/>
  <c r="AO210"/>
  <c r="AN210"/>
  <c r="AD118"/>
  <c r="AM118"/>
  <c r="AD92"/>
  <c r="AM92"/>
  <c r="AM172"/>
  <c r="AD172"/>
  <c r="AD184"/>
  <c r="AM184"/>
  <c r="AM98"/>
  <c r="AD98"/>
  <c r="AM123"/>
  <c r="AD123"/>
  <c r="AD112"/>
  <c r="AM112"/>
  <c r="AD154"/>
  <c r="AM154"/>
  <c r="AC168"/>
  <c r="AL168"/>
  <c r="AE177"/>
  <c r="AO177"/>
  <c r="AN177"/>
  <c r="AE189"/>
  <c r="AO189" s="1"/>
  <c r="AN189"/>
  <c r="AP189" s="1"/>
  <c r="AM103"/>
  <c r="AD103"/>
  <c r="AD196"/>
  <c r="AM196"/>
  <c r="AM102"/>
  <c r="AD102"/>
  <c r="AD225"/>
  <c r="AM225"/>
  <c r="AD116"/>
  <c r="AM116"/>
  <c r="AM106"/>
  <c r="AD106"/>
  <c r="AN232"/>
  <c r="AP232" s="1"/>
  <c r="AE232"/>
  <c r="AO232"/>
  <c r="AD227"/>
  <c r="AM227"/>
  <c r="AM132"/>
  <c r="AD132"/>
  <c r="AM178"/>
  <c r="AD178"/>
  <c r="AM206"/>
  <c r="AD206"/>
  <c r="AM207"/>
  <c r="AD207"/>
  <c r="AM186"/>
  <c r="AD186"/>
  <c r="AC207" i="26"/>
  <c r="AL207"/>
  <c r="AL99"/>
  <c r="AC99"/>
  <c r="AL106"/>
  <c r="AC106"/>
  <c r="AK165"/>
  <c r="AB165"/>
  <c r="AL118"/>
  <c r="AC118"/>
  <c r="AB202"/>
  <c r="AK202"/>
  <c r="AC144"/>
  <c r="AL144"/>
  <c r="AL230"/>
  <c r="AC230"/>
  <c r="AC154"/>
  <c r="AL154"/>
  <c r="AC88"/>
  <c r="AL88"/>
  <c r="AL232"/>
  <c r="AC232"/>
  <c r="AL238"/>
  <c r="AC238"/>
  <c r="AC150"/>
  <c r="AL150"/>
  <c r="AM223"/>
  <c r="AD223"/>
  <c r="AN223"/>
  <c r="AD196"/>
  <c r="AN196" s="1"/>
  <c r="AM196"/>
  <c r="AB200"/>
  <c r="AK200"/>
  <c r="AM237"/>
  <c r="AD237"/>
  <c r="AN237"/>
  <c r="AL242"/>
  <c r="AC242"/>
  <c r="AK119"/>
  <c r="AB119"/>
  <c r="AC160"/>
  <c r="AL160"/>
  <c r="AL236"/>
  <c r="AC236"/>
  <c r="AC90"/>
  <c r="AL90"/>
  <c r="AD194"/>
  <c r="AN194"/>
  <c r="AO194"/>
  <c r="AM194"/>
  <c r="AM249"/>
  <c r="AD249"/>
  <c r="AN249"/>
  <c r="AM227"/>
  <c r="AD227"/>
  <c r="AN227"/>
  <c r="AD190"/>
  <c r="AN190" s="1"/>
  <c r="AM190"/>
  <c r="AC201"/>
  <c r="AL201"/>
  <c r="AL177"/>
  <c r="AC177"/>
  <c r="AK151"/>
  <c r="AB151"/>
  <c r="AK159"/>
  <c r="AB159"/>
  <c r="AL122"/>
  <c r="AC122"/>
  <c r="AK145"/>
  <c r="AB145"/>
  <c r="AL102"/>
  <c r="AC102"/>
  <c r="AL123"/>
  <c r="AC123"/>
  <c r="AK83"/>
  <c r="AB83"/>
  <c r="AC211"/>
  <c r="AL211"/>
  <c r="AC197"/>
  <c r="AL197"/>
  <c r="AM117"/>
  <c r="AD117"/>
  <c r="AN117" s="1"/>
  <c r="AM256"/>
  <c r="AO256" s="1"/>
  <c r="AD256"/>
  <c r="AN256"/>
  <c r="AC185"/>
  <c r="AL185"/>
  <c r="AB169"/>
  <c r="AK169"/>
  <c r="AK147"/>
  <c r="AB147"/>
  <c r="AK93"/>
  <c r="AB93"/>
  <c r="AC142"/>
  <c r="AL142"/>
  <c r="AK91"/>
  <c r="AB91"/>
  <c r="AL217"/>
  <c r="AC217"/>
  <c r="AK155"/>
  <c r="AB155"/>
  <c r="AK204"/>
  <c r="AB204"/>
  <c r="AC82"/>
  <c r="AL82"/>
  <c r="AL244"/>
  <c r="AC244"/>
  <c r="AL226"/>
  <c r="AC226"/>
  <c r="AC148"/>
  <c r="AL148"/>
  <c r="AL240"/>
  <c r="AC240"/>
  <c r="AB121"/>
  <c r="AK121"/>
  <c r="AC94"/>
  <c r="AL94"/>
  <c r="AD212"/>
  <c r="AN212"/>
  <c r="AM212"/>
  <c r="AC250"/>
  <c r="AL250"/>
  <c r="AL120"/>
  <c r="AC120"/>
  <c r="AM221"/>
  <c r="AD221"/>
  <c r="AN221"/>
  <c r="AL81"/>
  <c r="AC81"/>
  <c r="AM225"/>
  <c r="AD225"/>
  <c r="AN225"/>
  <c r="AL228"/>
  <c r="AC228"/>
  <c r="AL224"/>
  <c r="AC224"/>
  <c r="AL246"/>
  <c r="AC246"/>
  <c r="AC152"/>
  <c r="AL152"/>
  <c r="AM143"/>
  <c r="AD143"/>
  <c r="AN143"/>
  <c r="AL234"/>
  <c r="AC234"/>
  <c r="AL248"/>
  <c r="AC248"/>
  <c r="AL222"/>
  <c r="AC222"/>
  <c r="AC162"/>
  <c r="AL162"/>
  <c r="AM229"/>
  <c r="AD229"/>
  <c r="AN229"/>
  <c r="AB198"/>
  <c r="AK198"/>
  <c r="AM241"/>
  <c r="AD241"/>
  <c r="AN241"/>
  <c r="AB167"/>
  <c r="AK167"/>
  <c r="AL127"/>
  <c r="AC127"/>
  <c r="AK153"/>
  <c r="AB153"/>
  <c r="AL174"/>
  <c r="AC174"/>
  <c r="AL209"/>
  <c r="AC209"/>
  <c r="AC215"/>
  <c r="AL215"/>
  <c r="AK87"/>
  <c r="AB87"/>
  <c r="AK161"/>
  <c r="AB161"/>
  <c r="AK149"/>
  <c r="AB149"/>
  <c r="AK157"/>
  <c r="AB157"/>
  <c r="AL140"/>
  <c r="AC140"/>
  <c r="AM252"/>
  <c r="AD252"/>
  <c r="AN252"/>
  <c r="AL103"/>
  <c r="AC103"/>
  <c r="AL95"/>
  <c r="AC95"/>
  <c r="AC193"/>
  <c r="AL193"/>
  <c r="AB171"/>
  <c r="AK171"/>
  <c r="AL173"/>
  <c r="AC173"/>
  <c r="AL98"/>
  <c r="AC98"/>
  <c r="AL126"/>
  <c r="AC126"/>
  <c r="AC219"/>
  <c r="AL219"/>
  <c r="AK163"/>
  <c r="AB163"/>
  <c r="AC203"/>
  <c r="AL203"/>
  <c r="AK85"/>
  <c r="AB85"/>
  <c r="AK89"/>
  <c r="AB89"/>
  <c r="AL178"/>
  <c r="AC178"/>
  <c r="AL107"/>
  <c r="AC107"/>
  <c r="AL116"/>
  <c r="AC116"/>
  <c r="AZ238" i="25"/>
  <c r="AG238"/>
  <c r="AE102"/>
  <c r="AX102"/>
  <c r="AF112"/>
  <c r="AY112"/>
  <c r="AF104"/>
  <c r="AY104"/>
  <c r="AF74"/>
  <c r="AY74"/>
  <c r="AF257"/>
  <c r="AY257"/>
  <c r="AZ200"/>
  <c r="AG200"/>
  <c r="AG69"/>
  <c r="AZ69"/>
  <c r="BA80"/>
  <c r="AH80"/>
  <c r="AG163"/>
  <c r="AZ163"/>
  <c r="AZ79"/>
  <c r="AG79"/>
  <c r="AG192"/>
  <c r="AZ192"/>
  <c r="AY199"/>
  <c r="AF199"/>
  <c r="AH203"/>
  <c r="BA203"/>
  <c r="AF92"/>
  <c r="AY92"/>
  <c r="AF179"/>
  <c r="AY179"/>
  <c r="AF253"/>
  <c r="AY253"/>
  <c r="AG180"/>
  <c r="AZ180"/>
  <c r="AG166"/>
  <c r="AZ166"/>
  <c r="AG93"/>
  <c r="AZ93"/>
  <c r="AY197"/>
  <c r="AF197"/>
  <c r="AY193"/>
  <c r="AF193"/>
  <c r="AG230"/>
  <c r="AZ230"/>
  <c r="AF138"/>
  <c r="AY138"/>
  <c r="AY189"/>
  <c r="AF189"/>
  <c r="AF185"/>
  <c r="AY185"/>
  <c r="AY210"/>
  <c r="AF210"/>
  <c r="AY206"/>
  <c r="AF206"/>
  <c r="AY239"/>
  <c r="AF239"/>
  <c r="AF167"/>
  <c r="AY167"/>
  <c r="AG184"/>
  <c r="AZ184"/>
  <c r="AZ165"/>
  <c r="AG165"/>
  <c r="AZ129"/>
  <c r="AG129"/>
  <c r="AF191"/>
  <c r="AY191"/>
  <c r="AG91"/>
  <c r="AZ91"/>
  <c r="AF255"/>
  <c r="AY255"/>
  <c r="AF106"/>
  <c r="AY106"/>
  <c r="AY82"/>
  <c r="AF82"/>
  <c r="AY214"/>
  <c r="AF214"/>
  <c r="AX85"/>
  <c r="AE85"/>
  <c r="AG178"/>
  <c r="AZ178"/>
  <c r="AY226"/>
  <c r="AF226"/>
  <c r="AF94"/>
  <c r="AY94"/>
  <c r="AZ99"/>
  <c r="AG99"/>
  <c r="AZ198"/>
  <c r="AG198"/>
  <c r="AF130"/>
  <c r="AY130"/>
  <c r="AY237"/>
  <c r="AF237"/>
  <c r="AF201"/>
  <c r="AY201"/>
  <c r="AF144"/>
  <c r="AY144"/>
  <c r="AG89"/>
  <c r="AZ89"/>
  <c r="AZ155"/>
  <c r="AG155"/>
  <c r="AF177"/>
  <c r="AY177"/>
  <c r="AZ190"/>
  <c r="AG190"/>
  <c r="AF247"/>
  <c r="AY247"/>
  <c r="AZ161"/>
  <c r="AG161"/>
  <c r="AY98"/>
  <c r="AF98"/>
  <c r="AY160"/>
  <c r="AF160"/>
  <c r="AY195"/>
  <c r="AF195"/>
  <c r="AF108"/>
  <c r="AY108"/>
  <c r="AG235"/>
  <c r="AZ235"/>
  <c r="AG176"/>
  <c r="AZ176"/>
  <c r="AG168"/>
  <c r="AZ168"/>
  <c r="AE231"/>
  <c r="AX231"/>
  <c r="AF249"/>
  <c r="AY249"/>
  <c r="AE132"/>
  <c r="AX132"/>
  <c r="AE164"/>
  <c r="AX164"/>
  <c r="AZ133"/>
  <c r="AG133"/>
  <c r="AZ194"/>
  <c r="AG194"/>
  <c r="AF156"/>
  <c r="AY156"/>
  <c r="AF187"/>
  <c r="AY187"/>
  <c r="AY122"/>
  <c r="AF122"/>
  <c r="AF110"/>
  <c r="AY110"/>
  <c r="AY154"/>
  <c r="AF154"/>
  <c r="AG186"/>
  <c r="AZ186"/>
  <c r="AF205"/>
  <c r="AY205"/>
  <c r="AF234"/>
  <c r="AY234"/>
  <c r="AY170"/>
  <c r="AF170"/>
  <c r="AF162"/>
  <c r="AY162"/>
  <c r="AG101"/>
  <c r="AZ101"/>
  <c r="AF118"/>
  <c r="AY118"/>
  <c r="AY218"/>
  <c r="AF218"/>
  <c r="AF76"/>
  <c r="AY76"/>
  <c r="AY86"/>
  <c r="AF86"/>
  <c r="AY222"/>
  <c r="AF222"/>
  <c r="AF68"/>
  <c r="AY68"/>
  <c r="AZ215"/>
  <c r="AG215"/>
  <c r="AG73"/>
  <c r="AZ73"/>
  <c r="AF114"/>
  <c r="AY114"/>
  <c r="AF229"/>
  <c r="AY229"/>
  <c r="AZ125"/>
  <c r="AG125"/>
  <c r="AG131"/>
  <c r="AZ131"/>
  <c r="AG250" i="24"/>
  <c r="AP250"/>
  <c r="AF134"/>
  <c r="AO134"/>
  <c r="AF143"/>
  <c r="AO143"/>
  <c r="AO146"/>
  <c r="AF148"/>
  <c r="AO148"/>
  <c r="AO154"/>
  <c r="AF165"/>
  <c r="AO165"/>
  <c r="AF149"/>
  <c r="AO149"/>
  <c r="AO92"/>
  <c r="AF92"/>
  <c r="AF150"/>
  <c r="AO150"/>
  <c r="AF152"/>
  <c r="AO152"/>
  <c r="AG243"/>
  <c r="AP243"/>
  <c r="AG254"/>
  <c r="AP254"/>
  <c r="AO90"/>
  <c r="AF90"/>
  <c r="AF142"/>
  <c r="AO142"/>
  <c r="AG231"/>
  <c r="AP231"/>
  <c r="AG241"/>
  <c r="AP241"/>
  <c r="AG248"/>
  <c r="AP248"/>
  <c r="AG260"/>
  <c r="AP260"/>
  <c r="AF141"/>
  <c r="AO141"/>
  <c r="AG245"/>
  <c r="AP245"/>
  <c r="AF139"/>
  <c r="AO139"/>
  <c r="AF169"/>
  <c r="AO169"/>
  <c r="AO86"/>
  <c r="AF86"/>
  <c r="AG252"/>
  <c r="AP252"/>
  <c r="AG221"/>
  <c r="AP221"/>
  <c r="AF130"/>
  <c r="AO130"/>
  <c r="AG246"/>
  <c r="AP246"/>
  <c r="AG236"/>
  <c r="AP236"/>
  <c r="AF128"/>
  <c r="AO128"/>
  <c r="AF157"/>
  <c r="AO157"/>
  <c r="AG239"/>
  <c r="AP239"/>
  <c r="AG217"/>
  <c r="AP217"/>
  <c r="AO83"/>
  <c r="AF83"/>
  <c r="AG230"/>
  <c r="AP230"/>
  <c r="AG220"/>
  <c r="AP220"/>
  <c r="AF126"/>
  <c r="AO126"/>
  <c r="AO81"/>
  <c r="AF81"/>
  <c r="AF145"/>
  <c r="AO145"/>
  <c r="AF159"/>
  <c r="AO159"/>
  <c r="AF171"/>
  <c r="AO171"/>
  <c r="AF133"/>
  <c r="AO133"/>
  <c r="AG251"/>
  <c r="AP251"/>
  <c r="AG249"/>
  <c r="AP249"/>
  <c r="AO87"/>
  <c r="AF87"/>
  <c r="AG247"/>
  <c r="AP247"/>
  <c r="AF131"/>
  <c r="AO131"/>
  <c r="AP160"/>
  <c r="AG160"/>
  <c r="AP158"/>
  <c r="AG158"/>
  <c r="AP166"/>
  <c r="AG166"/>
  <c r="AG196"/>
  <c r="AP196"/>
  <c r="AF214"/>
  <c r="AO214"/>
  <c r="AG110"/>
  <c r="AP110"/>
  <c r="AP119"/>
  <c r="AG119"/>
  <c r="AF207"/>
  <c r="AO207"/>
  <c r="AF213"/>
  <c r="AO213"/>
  <c r="AF206"/>
  <c r="AO206"/>
  <c r="AG98"/>
  <c r="AP98"/>
  <c r="AG203"/>
  <c r="AP203"/>
  <c r="AP94"/>
  <c r="AG94"/>
  <c r="AP164"/>
  <c r="AG164"/>
  <c r="AP187"/>
  <c r="AG187"/>
  <c r="AP172"/>
  <c r="AG172"/>
  <c r="AF211"/>
  <c r="AO211"/>
  <c r="AP162"/>
  <c r="AG162"/>
  <c r="AP156"/>
  <c r="AG156"/>
  <c r="AP109"/>
  <c r="AG109"/>
  <c r="AP122"/>
  <c r="AG122"/>
  <c r="AG198"/>
  <c r="AP198"/>
  <c r="AP93"/>
  <c r="AG93"/>
  <c r="AG200"/>
  <c r="AP200"/>
  <c r="AG111"/>
  <c r="AP111"/>
  <c r="AF209"/>
  <c r="AO209"/>
  <c r="AP186"/>
  <c r="AG186"/>
  <c r="AP189"/>
  <c r="AG189"/>
  <c r="AG224"/>
  <c r="AP224"/>
  <c r="AF127"/>
  <c r="AO127"/>
  <c r="AG238"/>
  <c r="AP238"/>
  <c r="AG242"/>
  <c r="AP242"/>
  <c r="AG255"/>
  <c r="AP255"/>
  <c r="AG219"/>
  <c r="AP219"/>
  <c r="AF161"/>
  <c r="AO161"/>
  <c r="AG235"/>
  <c r="AP235"/>
  <c r="AO89"/>
  <c r="AF89"/>
  <c r="AG234"/>
  <c r="AP234"/>
  <c r="AG253"/>
  <c r="AP253"/>
  <c r="AF151"/>
  <c r="AO151"/>
  <c r="AF140"/>
  <c r="AO140"/>
  <c r="AO88"/>
  <c r="AF88"/>
  <c r="AG218"/>
  <c r="AP218"/>
  <c r="AF124"/>
  <c r="AO124"/>
  <c r="AG233"/>
  <c r="AP233"/>
  <c r="AO85"/>
  <c r="AF85"/>
  <c r="AF155"/>
  <c r="AO155"/>
  <c r="AF129"/>
  <c r="AO129"/>
  <c r="AG257"/>
  <c r="AP257"/>
  <c r="AF132"/>
  <c r="AO132"/>
  <c r="AG244"/>
  <c r="AP244"/>
  <c r="AF135"/>
  <c r="AO135"/>
  <c r="AG237"/>
  <c r="AP237"/>
  <c r="AG227"/>
  <c r="AP227"/>
  <c r="AG216"/>
  <c r="AP216"/>
  <c r="AG228"/>
  <c r="AP228"/>
  <c r="AG229"/>
  <c r="AP229"/>
  <c r="AF147"/>
  <c r="AO147"/>
  <c r="AO82"/>
  <c r="AF82"/>
  <c r="AF125"/>
  <c r="AO125"/>
  <c r="AG225"/>
  <c r="AP225"/>
  <c r="AG232"/>
  <c r="AP232"/>
  <c r="AG226"/>
  <c r="AP226"/>
  <c r="AO84"/>
  <c r="AF84"/>
  <c r="AG256"/>
  <c r="AP256"/>
  <c r="AF144"/>
  <c r="AO144"/>
  <c r="AG259"/>
  <c r="AP259"/>
  <c r="AG223"/>
  <c r="AP223"/>
  <c r="AO91"/>
  <c r="AF91"/>
  <c r="AF167"/>
  <c r="AO167"/>
  <c r="AG240"/>
  <c r="AP240"/>
  <c r="AF163"/>
  <c r="AO163"/>
  <c r="AF153"/>
  <c r="AO153"/>
  <c r="AG222"/>
  <c r="AP222"/>
  <c r="AG258"/>
  <c r="AP258"/>
  <c r="AG204"/>
  <c r="AP204"/>
  <c r="AG197"/>
  <c r="AP197"/>
  <c r="AP185"/>
  <c r="AG185"/>
  <c r="AP191"/>
  <c r="AG191"/>
  <c r="AP168"/>
  <c r="AG168"/>
  <c r="AG99"/>
  <c r="AP99"/>
  <c r="AG199"/>
  <c r="AP199"/>
  <c r="AG194"/>
  <c r="AP194"/>
  <c r="AG195"/>
  <c r="AP195"/>
  <c r="AP192"/>
  <c r="AG192"/>
  <c r="AP190"/>
  <c r="AG190"/>
  <c r="AP105"/>
  <c r="AG105"/>
  <c r="AP193"/>
  <c r="AG193"/>
  <c r="AF215"/>
  <c r="AO215"/>
  <c r="AF208"/>
  <c r="AO208"/>
  <c r="AP118"/>
  <c r="AG118"/>
  <c r="AP97"/>
  <c r="AG97"/>
  <c r="AG106"/>
  <c r="AP106"/>
  <c r="AF212"/>
  <c r="AO212"/>
  <c r="AF210"/>
  <c r="AO210"/>
  <c r="AG201"/>
  <c r="AP201"/>
  <c r="AG202"/>
  <c r="AP202"/>
  <c r="AY182" i="23"/>
  <c r="AP182"/>
  <c r="BA187"/>
  <c r="AR187"/>
  <c r="BB187"/>
  <c r="AY212"/>
  <c r="AP212"/>
  <c r="AY174"/>
  <c r="AP174"/>
  <c r="AY184"/>
  <c r="AP184"/>
  <c r="AZ137"/>
  <c r="AQ137"/>
  <c r="AY188"/>
  <c r="AP108"/>
  <c r="AY108"/>
  <c r="BA179"/>
  <c r="AR179"/>
  <c r="BB179"/>
  <c r="AR195"/>
  <c r="BB195" s="1"/>
  <c r="BA195"/>
  <c r="AP194"/>
  <c r="AY194"/>
  <c r="AQ247"/>
  <c r="AZ247"/>
  <c r="AY230"/>
  <c r="AP230"/>
  <c r="AZ143"/>
  <c r="AQ143"/>
  <c r="AY210"/>
  <c r="AP210"/>
  <c r="AY180"/>
  <c r="AP180"/>
  <c r="AY170"/>
  <c r="AP170"/>
  <c r="AY160"/>
  <c r="AP160"/>
  <c r="AY208"/>
  <c r="AP208"/>
  <c r="AP190"/>
  <c r="AY190"/>
  <c r="AZ145"/>
  <c r="AQ145"/>
  <c r="AY178"/>
  <c r="AP178"/>
  <c r="BA213"/>
  <c r="AR213"/>
  <c r="BB213" s="1"/>
  <c r="AY164"/>
  <c r="AP164"/>
  <c r="AZ141"/>
  <c r="AQ141"/>
  <c r="AY186"/>
  <c r="AP186"/>
  <c r="AP242"/>
  <c r="AY242"/>
  <c r="AP153"/>
  <c r="AY153"/>
  <c r="BA175"/>
  <c r="AR175"/>
  <c r="BB175"/>
  <c r="AY222"/>
  <c r="AP222"/>
  <c r="AZ115"/>
  <c r="AQ115"/>
  <c r="AP114"/>
  <c r="AY114"/>
  <c r="AQ94"/>
  <c r="AZ94"/>
  <c r="AY214"/>
  <c r="AP214"/>
  <c r="AZ127"/>
  <c r="AQ127"/>
  <c r="AY244"/>
  <c r="AP244"/>
  <c r="AZ138"/>
  <c r="AQ138"/>
  <c r="AY91"/>
  <c r="AP91"/>
  <c r="AZ146"/>
  <c r="AQ146"/>
  <c r="AY258"/>
  <c r="AP258"/>
  <c r="AY89"/>
  <c r="AP89"/>
  <c r="AZ148"/>
  <c r="AQ148"/>
  <c r="AZ103"/>
  <c r="AQ103"/>
  <c r="AZ99"/>
  <c r="AQ99"/>
  <c r="AQ155"/>
  <c r="AZ155"/>
  <c r="AZ125"/>
  <c r="AQ125"/>
  <c r="AY260"/>
  <c r="AP260"/>
  <c r="AZ104"/>
  <c r="AQ104"/>
  <c r="AY246"/>
  <c r="AP246"/>
  <c r="AZ140"/>
  <c r="AQ140"/>
  <c r="AY252"/>
  <c r="AP252"/>
  <c r="AY248"/>
  <c r="AP248"/>
  <c r="AR197"/>
  <c r="BB197" s="1"/>
  <c r="BA197"/>
  <c r="AZ130"/>
  <c r="AQ130"/>
  <c r="AY166"/>
  <c r="AP166"/>
  <c r="BA171"/>
  <c r="AR171"/>
  <c r="BB171"/>
  <c r="BA221"/>
  <c r="BC221"/>
  <c r="AR221"/>
  <c r="BB221"/>
  <c r="AZ135"/>
  <c r="AQ135"/>
  <c r="AY172"/>
  <c r="AP172"/>
  <c r="AP118"/>
  <c r="AY118"/>
  <c r="AP151"/>
  <c r="AY151"/>
  <c r="AY234"/>
  <c r="AP234"/>
  <c r="AZ147"/>
  <c r="AQ147"/>
  <c r="BA235"/>
  <c r="AR235"/>
  <c r="BB235" s="1"/>
  <c r="AY156"/>
  <c r="AP156"/>
  <c r="AY176"/>
  <c r="AP176"/>
  <c r="AY232"/>
  <c r="AP232"/>
  <c r="AP110"/>
  <c r="AY110"/>
  <c r="AP122"/>
  <c r="AY122"/>
  <c r="AP238"/>
  <c r="AY238"/>
  <c r="AP240"/>
  <c r="AY240"/>
  <c r="BA217"/>
  <c r="AR217"/>
  <c r="BB217"/>
  <c r="BC217" s="1"/>
  <c r="AZ133"/>
  <c r="AQ133"/>
  <c r="AP196"/>
  <c r="AY196"/>
  <c r="AR241"/>
  <c r="BB241"/>
  <c r="BA241"/>
  <c r="BC241" s="1"/>
  <c r="AQ90"/>
  <c r="AZ90"/>
  <c r="BA163"/>
  <c r="AR163"/>
  <c r="BB163" s="1"/>
  <c r="AP149"/>
  <c r="AY149"/>
  <c r="AZ111"/>
  <c r="AQ111"/>
  <c r="AY162"/>
  <c r="AP162"/>
  <c r="BA183"/>
  <c r="AR183"/>
  <c r="BB183"/>
  <c r="BC183" s="1"/>
  <c r="AY236"/>
  <c r="AP236"/>
  <c r="BA231"/>
  <c r="AR231"/>
  <c r="BB231" s="1"/>
  <c r="AZ139"/>
  <c r="AQ139"/>
  <c r="AY218"/>
  <c r="AP218"/>
  <c r="AY228"/>
  <c r="AP228"/>
  <c r="AY216"/>
  <c r="AP216"/>
  <c r="AQ86"/>
  <c r="AZ86"/>
  <c r="AP112"/>
  <c r="AY112"/>
  <c r="AP192"/>
  <c r="AY192"/>
  <c r="AP120"/>
  <c r="AY120"/>
  <c r="AR193"/>
  <c r="BB193" s="1"/>
  <c r="BA193"/>
  <c r="AP116"/>
  <c r="AY116"/>
  <c r="AZ102"/>
  <c r="AQ102"/>
  <c r="AY85"/>
  <c r="AP85"/>
  <c r="AY87"/>
  <c r="AP87"/>
  <c r="AY198"/>
  <c r="AP198"/>
  <c r="AY256"/>
  <c r="AP256"/>
  <c r="AZ101"/>
  <c r="AQ101"/>
  <c r="AY254"/>
  <c r="AP254"/>
  <c r="AY93"/>
  <c r="AP93"/>
  <c r="AQ207"/>
  <c r="AZ207"/>
  <c r="AZ203"/>
  <c r="AQ203"/>
  <c r="AY83"/>
  <c r="AP83"/>
  <c r="AZ136"/>
  <c r="AQ136"/>
  <c r="AQ199"/>
  <c r="AZ199"/>
  <c r="AY81"/>
  <c r="AP81"/>
  <c r="AY250"/>
  <c r="AP250"/>
  <c r="AZ132"/>
  <c r="AQ132"/>
  <c r="AY95"/>
  <c r="AP95"/>
  <c r="AZ100"/>
  <c r="AQ100"/>
  <c r="AY226"/>
  <c r="AP226"/>
  <c r="AZ131"/>
  <c r="AQ131"/>
  <c r="AZ121"/>
  <c r="AQ121"/>
  <c r="AY220"/>
  <c r="AP220"/>
  <c r="AY158"/>
  <c r="AP158"/>
  <c r="AY168"/>
  <c r="AP168"/>
  <c r="AY224"/>
  <c r="AP224"/>
  <c r="AR191"/>
  <c r="BB191"/>
  <c r="BA191"/>
  <c r="AH236" i="12"/>
  <c r="Y236"/>
  <c r="Y229"/>
  <c r="X102"/>
  <c r="AG102"/>
  <c r="AG81"/>
  <c r="X81"/>
  <c r="AG156"/>
  <c r="X156"/>
  <c r="X160"/>
  <c r="AG80"/>
  <c r="X80"/>
  <c r="X94"/>
  <c r="AG84"/>
  <c r="X84"/>
  <c r="AG158"/>
  <c r="X158"/>
  <c r="AH237"/>
  <c r="Y237"/>
  <c r="AH245"/>
  <c r="Y245"/>
  <c r="AG163"/>
  <c r="X163"/>
  <c r="AG85"/>
  <c r="X85"/>
  <c r="AG148"/>
  <c r="X148"/>
  <c r="AI128"/>
  <c r="Z128"/>
  <c r="AJ128"/>
  <c r="Y203"/>
  <c r="AH203"/>
  <c r="AH255"/>
  <c r="Y255"/>
  <c r="AI139"/>
  <c r="Z139"/>
  <c r="AJ139"/>
  <c r="AK139"/>
  <c r="AI124"/>
  <c r="Z124"/>
  <c r="AJ124"/>
  <c r="AH171"/>
  <c r="Y171"/>
  <c r="Y197"/>
  <c r="AH197"/>
  <c r="AI140"/>
  <c r="Z140"/>
  <c r="AJ140"/>
  <c r="AH175"/>
  <c r="Y175"/>
  <c r="AH256"/>
  <c r="Y256"/>
  <c r="Y185"/>
  <c r="AH185"/>
  <c r="Y198"/>
  <c r="AH198"/>
  <c r="AI130"/>
  <c r="Z130"/>
  <c r="AJ130"/>
  <c r="Y195"/>
  <c r="AH195"/>
  <c r="AG144"/>
  <c r="X144"/>
  <c r="Y208"/>
  <c r="AH208"/>
  <c r="Y212"/>
  <c r="AH212"/>
  <c r="Y119"/>
  <c r="AH119"/>
  <c r="Y250"/>
  <c r="AH172"/>
  <c r="Y172"/>
  <c r="Y173"/>
  <c r="Y121"/>
  <c r="AH121"/>
  <c r="AI134"/>
  <c r="Z134"/>
  <c r="AJ134"/>
  <c r="Y111"/>
  <c r="AH111"/>
  <c r="AH174"/>
  <c r="Y174"/>
  <c r="Y209"/>
  <c r="AH209"/>
  <c r="AH180"/>
  <c r="Y180"/>
  <c r="AH181"/>
  <c r="Y181"/>
  <c r="AH178"/>
  <c r="Y178"/>
  <c r="AH257"/>
  <c r="Y257"/>
  <c r="AI127"/>
  <c r="Z127"/>
  <c r="AJ127"/>
  <c r="Y187"/>
  <c r="AH187"/>
  <c r="AH176"/>
  <c r="Y176"/>
  <c r="AH177"/>
  <c r="Y177"/>
  <c r="AH225"/>
  <c r="Y225"/>
  <c r="X103"/>
  <c r="AG103"/>
  <c r="AG87"/>
  <c r="X87"/>
  <c r="AG150"/>
  <c r="X150"/>
  <c r="AH221"/>
  <c r="Y221"/>
  <c r="AH220"/>
  <c r="Y220"/>
  <c r="X101"/>
  <c r="AG101"/>
  <c r="AG89"/>
  <c r="X89"/>
  <c r="AG149"/>
  <c r="X149"/>
  <c r="AG92"/>
  <c r="X92"/>
  <c r="Y169"/>
  <c r="AH169"/>
  <c r="AG82"/>
  <c r="X82"/>
  <c r="AG151"/>
  <c r="X151"/>
  <c r="AH219"/>
  <c r="Y219"/>
  <c r="AG161"/>
  <c r="X161"/>
  <c r="AG93"/>
  <c r="X93"/>
  <c r="AH227"/>
  <c r="Y227"/>
  <c r="AH233"/>
  <c r="Y233"/>
  <c r="AH241"/>
  <c r="Y241"/>
  <c r="AG155"/>
  <c r="X155"/>
  <c r="AG154"/>
  <c r="X154"/>
  <c r="X96"/>
  <c r="AG96"/>
  <c r="X99"/>
  <c r="AG99"/>
  <c r="AG147"/>
  <c r="X147"/>
  <c r="AH248"/>
  <c r="Y248"/>
  <c r="AG83"/>
  <c r="X83"/>
  <c r="AH217"/>
  <c r="Y217"/>
  <c r="AG152"/>
  <c r="X152"/>
  <c r="AG162"/>
  <c r="X162"/>
  <c r="Y122"/>
  <c r="AH122"/>
  <c r="Y189"/>
  <c r="AH189"/>
  <c r="AH260"/>
  <c r="Y260"/>
  <c r="AH253"/>
  <c r="Y253"/>
  <c r="AH258"/>
  <c r="Y258"/>
  <c r="Y211"/>
  <c r="AH211"/>
  <c r="AI143"/>
  <c r="Z143"/>
  <c r="AJ143"/>
  <c r="AK143"/>
  <c r="Y205"/>
  <c r="AH205"/>
  <c r="Y193"/>
  <c r="AH193"/>
  <c r="AH114"/>
  <c r="Y114"/>
  <c r="AI123"/>
  <c r="Z123"/>
  <c r="AJ123"/>
  <c r="AH170"/>
  <c r="Y170"/>
  <c r="AH251"/>
  <c r="Y251"/>
  <c r="AH249"/>
  <c r="Y249"/>
  <c r="Y204"/>
  <c r="AH204"/>
  <c r="Y184"/>
  <c r="AH184"/>
  <c r="Y192"/>
  <c r="AH192"/>
  <c r="AH179"/>
  <c r="Y179"/>
  <c r="Y115"/>
  <c r="AH115"/>
  <c r="Y183"/>
  <c r="AH183"/>
  <c r="AH252"/>
  <c r="Y252"/>
  <c r="Y201"/>
  <c r="AH201"/>
  <c r="X146"/>
  <c r="AG146"/>
  <c r="Y113"/>
  <c r="AH113"/>
  <c r="AH254"/>
  <c r="Y254"/>
  <c r="AH259"/>
  <c r="Y259"/>
  <c r="Y213"/>
  <c r="AH213"/>
  <c r="AH228"/>
  <c r="Y228"/>
  <c r="AH247"/>
  <c r="Y247"/>
  <c r="X97"/>
  <c r="AG97"/>
  <c r="AG153"/>
  <c r="X153"/>
  <c r="AG88"/>
  <c r="X88"/>
  <c r="Y137"/>
  <c r="AH137"/>
  <c r="X98"/>
  <c r="AG98"/>
  <c r="AH244"/>
  <c r="Y244"/>
  <c r="AH246"/>
  <c r="Y246"/>
  <c r="Y165"/>
  <c r="AH165"/>
  <c r="AG86"/>
  <c r="X86"/>
  <c r="AG159"/>
  <c r="X159"/>
  <c r="Y164"/>
  <c r="AH164"/>
  <c r="X100"/>
  <c r="AG100"/>
  <c r="AG95"/>
  <c r="X95"/>
  <c r="AG157"/>
  <c r="X157"/>
  <c r="AH239"/>
  <c r="Y239"/>
  <c r="AG90"/>
  <c r="X90"/>
  <c r="AG91"/>
  <c r="X91"/>
  <c r="AQ132" i="8"/>
  <c r="AS132"/>
  <c r="AH132"/>
  <c r="AR132"/>
  <c r="AG187"/>
  <c r="AP187"/>
  <c r="AP210"/>
  <c r="AG195"/>
  <c r="AP195"/>
  <c r="AP213"/>
  <c r="AP111"/>
  <c r="AG229"/>
  <c r="AP185"/>
  <c r="AG185"/>
  <c r="AG200"/>
  <c r="AG103"/>
  <c r="AP103"/>
  <c r="AP194"/>
  <c r="AP197"/>
  <c r="AG197"/>
  <c r="AP176"/>
  <c r="AP165"/>
  <c r="AG165"/>
  <c r="AP99"/>
  <c r="AP173"/>
  <c r="AG173"/>
  <c r="AG186"/>
  <c r="AP186"/>
  <c r="AG184"/>
  <c r="AP184"/>
  <c r="AP221"/>
  <c r="AG221"/>
  <c r="AG234"/>
  <c r="AP234"/>
  <c r="AP169"/>
  <c r="AG169"/>
  <c r="AP206"/>
  <c r="AG206"/>
  <c r="AG172"/>
  <c r="AP172"/>
  <c r="AG174"/>
  <c r="AP174"/>
  <c r="AG109"/>
  <c r="AP109"/>
  <c r="AG191"/>
  <c r="AP191"/>
  <c r="AP189"/>
  <c r="AG189"/>
  <c r="AG170"/>
  <c r="AP170"/>
  <c r="AQ136"/>
  <c r="AH136"/>
  <c r="AR136"/>
  <c r="AP181"/>
  <c r="AG181"/>
  <c r="AG242"/>
  <c r="AP242"/>
  <c r="AP164"/>
  <c r="AG164"/>
  <c r="AO83"/>
  <c r="AF83"/>
  <c r="AG94"/>
  <c r="AP94"/>
  <c r="AF138"/>
  <c r="AO87"/>
  <c r="AF87"/>
  <c r="AH120"/>
  <c r="AR120" s="1"/>
  <c r="AQ122"/>
  <c r="AH122"/>
  <c r="AR122" s="1"/>
  <c r="AS122" s="1"/>
  <c r="AO82"/>
  <c r="AF82"/>
  <c r="AP216"/>
  <c r="AG216"/>
  <c r="AP241"/>
  <c r="AG241"/>
  <c r="AG183"/>
  <c r="AP183"/>
  <c r="AP215"/>
  <c r="AG215"/>
  <c r="AG140"/>
  <c r="AP140"/>
  <c r="AP219"/>
  <c r="AG219"/>
  <c r="AP222"/>
  <c r="AG222"/>
  <c r="AG124"/>
  <c r="AP124"/>
  <c r="AP224"/>
  <c r="AG224"/>
  <c r="AP220"/>
  <c r="AG220"/>
  <c r="AO86"/>
  <c r="AF86"/>
  <c r="AP96"/>
  <c r="AG96"/>
  <c r="AG175"/>
  <c r="AP175"/>
  <c r="AG239"/>
  <c r="AP239"/>
  <c r="AG178"/>
  <c r="AP178"/>
  <c r="AG113"/>
  <c r="AP113"/>
  <c r="AG192"/>
  <c r="AP192"/>
  <c r="AQ130"/>
  <c r="AS130" s="1"/>
  <c r="AH130"/>
  <c r="AR130"/>
  <c r="AG105"/>
  <c r="AP105"/>
  <c r="AP227"/>
  <c r="AG227"/>
  <c r="AG209"/>
  <c r="AP209"/>
  <c r="AG114"/>
  <c r="AP114"/>
  <c r="AP212"/>
  <c r="AG212"/>
  <c r="AP116"/>
  <c r="AG116"/>
  <c r="AP204"/>
  <c r="AG204"/>
  <c r="AP177"/>
  <c r="AG177"/>
  <c r="AG129"/>
  <c r="AP129"/>
  <c r="AG128"/>
  <c r="AP128"/>
  <c r="AG163"/>
  <c r="AP163"/>
  <c r="AO81"/>
  <c r="AF81"/>
  <c r="AP218"/>
  <c r="AG218"/>
  <c r="AG139"/>
  <c r="AP139"/>
  <c r="AG141"/>
  <c r="AP141"/>
  <c r="AG125"/>
  <c r="AP125"/>
  <c r="AG180"/>
  <c r="AP180"/>
  <c r="AG97"/>
  <c r="AP97"/>
  <c r="AG231"/>
  <c r="AP231"/>
  <c r="AG98"/>
  <c r="AP98"/>
  <c r="AP237"/>
  <c r="AG237"/>
  <c r="AG107"/>
  <c r="AP107"/>
  <c r="AP207"/>
  <c r="AG207"/>
  <c r="AP208"/>
  <c r="AG208"/>
  <c r="AP233"/>
  <c r="AG233"/>
  <c r="AG115"/>
  <c r="AP115"/>
  <c r="AG199"/>
  <c r="AP199"/>
  <c r="AP193"/>
  <c r="AG193"/>
  <c r="AG101"/>
  <c r="AP101"/>
  <c r="AG188"/>
  <c r="AP188"/>
  <c r="AP205"/>
  <c r="AG205"/>
  <c r="AG127"/>
  <c r="AP127"/>
  <c r="AO90"/>
  <c r="AF90"/>
  <c r="AG93"/>
  <c r="AP93"/>
  <c r="AQ118"/>
  <c r="AH118"/>
  <c r="AR118" s="1"/>
  <c r="AG126"/>
  <c r="AP126"/>
  <c r="AP225"/>
  <c r="AG225"/>
  <c r="AO89"/>
  <c r="AF89"/>
  <c r="AP217"/>
  <c r="AG217"/>
  <c r="AG196"/>
  <c r="AP196"/>
  <c r="AG201"/>
  <c r="AP201"/>
  <c r="AG243"/>
  <c r="AP243"/>
  <c r="AG214"/>
  <c r="AP214"/>
  <c r="AO88"/>
  <c r="AF88"/>
  <c r="AQ121"/>
  <c r="AH121"/>
  <c r="AR121"/>
  <c r="AG162"/>
  <c r="AP162"/>
  <c r="AO92"/>
  <c r="AF92"/>
  <c r="AP223"/>
  <c r="AG223"/>
  <c r="AO91"/>
  <c r="AF91"/>
  <c r="AO85"/>
  <c r="AF85"/>
  <c r="AO84"/>
  <c r="AF84"/>
  <c r="AG211"/>
  <c r="AP211"/>
  <c r="AG179"/>
  <c r="AP179"/>
  <c r="AG245" i="11"/>
  <c r="X245"/>
  <c r="AG260"/>
  <c r="AG82"/>
  <c r="X82"/>
  <c r="AG259"/>
  <c r="AG258"/>
  <c r="X258"/>
  <c r="AG95"/>
  <c r="AG217"/>
  <c r="X217"/>
  <c r="AG256"/>
  <c r="X256"/>
  <c r="AG223"/>
  <c r="X223"/>
  <c r="AG230"/>
  <c r="Y140"/>
  <c r="AH140"/>
  <c r="X184"/>
  <c r="AG237"/>
  <c r="X237"/>
  <c r="AG252"/>
  <c r="AG219"/>
  <c r="X219"/>
  <c r="AG218"/>
  <c r="AG225"/>
  <c r="X225"/>
  <c r="AG232"/>
  <c r="AG93"/>
  <c r="X93"/>
  <c r="X188"/>
  <c r="AG188"/>
  <c r="X192"/>
  <c r="AG192"/>
  <c r="X187"/>
  <c r="AG187"/>
  <c r="AH211"/>
  <c r="Y211"/>
  <c r="Y213"/>
  <c r="AH213"/>
  <c r="AH165"/>
  <c r="Y165"/>
  <c r="Y149"/>
  <c r="AH149"/>
  <c r="Y148"/>
  <c r="AH148"/>
  <c r="Y108"/>
  <c r="AH108"/>
  <c r="AH204"/>
  <c r="Y204"/>
  <c r="AH208"/>
  <c r="Y208"/>
  <c r="Y123"/>
  <c r="AH123"/>
  <c r="Y145"/>
  <c r="AH179"/>
  <c r="Y179"/>
  <c r="AH177"/>
  <c r="AH173"/>
  <c r="Y173"/>
  <c r="AH210"/>
  <c r="Y210"/>
  <c r="Y120"/>
  <c r="AH120"/>
  <c r="AH201"/>
  <c r="Y201"/>
  <c r="Y144"/>
  <c r="AH144"/>
  <c r="AG229"/>
  <c r="X229"/>
  <c r="AG156"/>
  <c r="X156"/>
  <c r="AG94"/>
  <c r="X94"/>
  <c r="AG154"/>
  <c r="X154"/>
  <c r="AG90"/>
  <c r="X90"/>
  <c r="AG233"/>
  <c r="X233"/>
  <c r="AG240"/>
  <c r="X240"/>
  <c r="AG92"/>
  <c r="X92"/>
  <c r="AG88"/>
  <c r="X88"/>
  <c r="X197"/>
  <c r="AG197"/>
  <c r="X186"/>
  <c r="AG186"/>
  <c r="AG221"/>
  <c r="X221"/>
  <c r="AG236"/>
  <c r="X236"/>
  <c r="AG87"/>
  <c r="X87"/>
  <c r="AG153"/>
  <c r="X153"/>
  <c r="AG241"/>
  <c r="X241"/>
  <c r="AG248"/>
  <c r="X248"/>
  <c r="AG215"/>
  <c r="X215"/>
  <c r="AG222"/>
  <c r="X222"/>
  <c r="X198"/>
  <c r="AG198"/>
  <c r="X159"/>
  <c r="AG159"/>
  <c r="X157"/>
  <c r="AG157"/>
  <c r="AG96"/>
  <c r="X96"/>
  <c r="AG228"/>
  <c r="X228"/>
  <c r="AG227"/>
  <c r="X227"/>
  <c r="AG226"/>
  <c r="X226"/>
  <c r="AG249"/>
  <c r="X249"/>
  <c r="AG224"/>
  <c r="X224"/>
  <c r="AG255"/>
  <c r="X255"/>
  <c r="AG83"/>
  <c r="X83"/>
  <c r="X190"/>
  <c r="AG190"/>
  <c r="X185"/>
  <c r="AG185"/>
  <c r="X195"/>
  <c r="AG195"/>
  <c r="AG220"/>
  <c r="X220"/>
  <c r="AG251"/>
  <c r="X251"/>
  <c r="AG250"/>
  <c r="X250"/>
  <c r="AG84"/>
  <c r="X84"/>
  <c r="AG257"/>
  <c r="X257"/>
  <c r="AG81"/>
  <c r="X81"/>
  <c r="AG86"/>
  <c r="X86"/>
  <c r="AG231"/>
  <c r="X231"/>
  <c r="AG238"/>
  <c r="X238"/>
  <c r="X181"/>
  <c r="AG181"/>
  <c r="X191"/>
  <c r="AG191"/>
  <c r="X182"/>
  <c r="AG182"/>
  <c r="X193"/>
  <c r="AG193"/>
  <c r="X196"/>
  <c r="AG196"/>
  <c r="X194"/>
  <c r="AG194"/>
  <c r="AH167"/>
  <c r="Y167"/>
  <c r="Y118"/>
  <c r="AH118"/>
  <c r="AH209"/>
  <c r="Y209"/>
  <c r="Y147"/>
  <c r="AH147"/>
  <c r="AH169"/>
  <c r="Y169"/>
  <c r="Y116"/>
  <c r="AH116"/>
  <c r="AH200"/>
  <c r="Y200"/>
  <c r="Y122"/>
  <c r="AH122"/>
  <c r="Y119"/>
  <c r="AH119"/>
  <c r="Z139"/>
  <c r="AJ139"/>
  <c r="AI139"/>
  <c r="Y115"/>
  <c r="AH115"/>
  <c r="Y112"/>
  <c r="AH112"/>
  <c r="AH205"/>
  <c r="Y205"/>
  <c r="Y110"/>
  <c r="AH110"/>
  <c r="AH163"/>
  <c r="Y163"/>
  <c r="AH175"/>
  <c r="Y175"/>
  <c r="AH171"/>
  <c r="Y171"/>
  <c r="Y146"/>
  <c r="AH146"/>
  <c r="AG244"/>
  <c r="X244"/>
  <c r="AG243"/>
  <c r="X243"/>
  <c r="AG242"/>
  <c r="X242"/>
  <c r="AG89"/>
  <c r="X89"/>
  <c r="AG155"/>
  <c r="X155"/>
  <c r="AG239"/>
  <c r="X239"/>
  <c r="AG246"/>
  <c r="X246"/>
  <c r="X189"/>
  <c r="AG189"/>
  <c r="X183"/>
  <c r="AG183"/>
  <c r="X97"/>
  <c r="AG97"/>
  <c r="X161"/>
  <c r="AG161"/>
  <c r="AG253"/>
  <c r="X253"/>
  <c r="AG85"/>
  <c r="X85"/>
  <c r="AG91"/>
  <c r="X91"/>
  <c r="AG235"/>
  <c r="X235"/>
  <c r="AG234"/>
  <c r="X234"/>
  <c r="AG216"/>
  <c r="X216"/>
  <c r="AG247"/>
  <c r="X247"/>
  <c r="AG254"/>
  <c r="X254"/>
  <c r="X160"/>
  <c r="AG160"/>
  <c r="X98"/>
  <c r="AG98"/>
  <c r="X158"/>
  <c r="AG158"/>
  <c r="X156" i="7"/>
  <c r="AG156"/>
  <c r="AH181"/>
  <c r="Y181"/>
  <c r="X157"/>
  <c r="AG157"/>
  <c r="X160"/>
  <c r="AG160"/>
  <c r="X155"/>
  <c r="AG155"/>
  <c r="X169"/>
  <c r="AG169"/>
  <c r="X164"/>
  <c r="AG164"/>
  <c r="X163"/>
  <c r="AG163"/>
  <c r="X165"/>
  <c r="AG165"/>
  <c r="X159"/>
  <c r="AG159"/>
  <c r="AG170"/>
  <c r="X170"/>
  <c r="X161"/>
  <c r="AG161"/>
  <c r="X158"/>
  <c r="AG158"/>
  <c r="X154"/>
  <c r="AG154"/>
  <c r="AH152"/>
  <c r="Y152"/>
  <c r="X168"/>
  <c r="AG168"/>
  <c r="X167"/>
  <c r="AG167"/>
  <c r="X151"/>
  <c r="AG151"/>
  <c r="X96"/>
  <c r="AG96"/>
  <c r="AG83"/>
  <c r="X83"/>
  <c r="AG85"/>
  <c r="X85"/>
  <c r="X128"/>
  <c r="AG128"/>
  <c r="Y248"/>
  <c r="AH248"/>
  <c r="X137"/>
  <c r="AG137"/>
  <c r="Y245"/>
  <c r="AH245"/>
  <c r="AG95"/>
  <c r="X127"/>
  <c r="AG127"/>
  <c r="AG125"/>
  <c r="AH101"/>
  <c r="Y101"/>
  <c r="X257"/>
  <c r="X228"/>
  <c r="AG228"/>
  <c r="AG184"/>
  <c r="X184"/>
  <c r="AG187"/>
  <c r="X187"/>
  <c r="AG213"/>
  <c r="X213"/>
  <c r="AG212"/>
  <c r="X212"/>
  <c r="AG207"/>
  <c r="X207"/>
  <c r="AG201"/>
  <c r="X201"/>
  <c r="Y114"/>
  <c r="AH114"/>
  <c r="Y120"/>
  <c r="AH120"/>
  <c r="AH104"/>
  <c r="Y104"/>
  <c r="X178"/>
  <c r="AG178"/>
  <c r="AH99"/>
  <c r="Y99"/>
  <c r="X174"/>
  <c r="AG174"/>
  <c r="X182"/>
  <c r="AG182"/>
  <c r="AG208"/>
  <c r="X208"/>
  <c r="AG211"/>
  <c r="X211"/>
  <c r="AG205"/>
  <c r="X205"/>
  <c r="X223"/>
  <c r="AG223"/>
  <c r="AG198"/>
  <c r="X198"/>
  <c r="AH150"/>
  <c r="Y150"/>
  <c r="X171"/>
  <c r="AG171"/>
  <c r="Y118"/>
  <c r="AH118"/>
  <c r="AH102"/>
  <c r="Y102"/>
  <c r="AG200"/>
  <c r="X200"/>
  <c r="AG203"/>
  <c r="AG197"/>
  <c r="X197"/>
  <c r="AG190"/>
  <c r="X190"/>
  <c r="X221"/>
  <c r="AG221"/>
  <c r="X219"/>
  <c r="AG219"/>
  <c r="AH103"/>
  <c r="Y103"/>
  <c r="Y115"/>
  <c r="AH115"/>
  <c r="Y123"/>
  <c r="AH123"/>
  <c r="Y112"/>
  <c r="AH112"/>
  <c r="X215"/>
  <c r="AG215"/>
  <c r="AG192"/>
  <c r="X192"/>
  <c r="AG202"/>
  <c r="X202"/>
  <c r="AG195"/>
  <c r="X195"/>
  <c r="AG189"/>
  <c r="X189"/>
  <c r="X179"/>
  <c r="AG179"/>
  <c r="AG204"/>
  <c r="X204"/>
  <c r="AG214"/>
  <c r="X214"/>
  <c r="AG193"/>
  <c r="X193"/>
  <c r="X227"/>
  <c r="AG227"/>
  <c r="AG84"/>
  <c r="X84"/>
  <c r="AG82"/>
  <c r="X82"/>
  <c r="AG87"/>
  <c r="X87"/>
  <c r="Y254"/>
  <c r="AH254"/>
  <c r="X132"/>
  <c r="AG132"/>
  <c r="X133"/>
  <c r="AG133"/>
  <c r="X138"/>
  <c r="AG138"/>
  <c r="X139"/>
  <c r="AG139"/>
  <c r="X134"/>
  <c r="AG134"/>
  <c r="X141"/>
  <c r="AG141"/>
  <c r="X126"/>
  <c r="AG126"/>
  <c r="X147"/>
  <c r="AG147"/>
  <c r="AG91"/>
  <c r="X91"/>
  <c r="AG89"/>
  <c r="X149"/>
  <c r="AG149"/>
  <c r="X129"/>
  <c r="AG129"/>
  <c r="Y255"/>
  <c r="AH255"/>
  <c r="AG90"/>
  <c r="X90"/>
  <c r="AG94"/>
  <c r="X94"/>
  <c r="X130"/>
  <c r="AG130"/>
  <c r="X97"/>
  <c r="AG97"/>
  <c r="Y81"/>
  <c r="AH81"/>
  <c r="X260"/>
  <c r="AG260"/>
  <c r="AH105"/>
  <c r="Y105"/>
  <c r="Y107"/>
  <c r="AH107"/>
  <c r="Y108"/>
  <c r="AH108"/>
  <c r="X183"/>
  <c r="AG183"/>
  <c r="AG194"/>
  <c r="X194"/>
  <c r="X153"/>
  <c r="AG153"/>
  <c r="X222"/>
  <c r="AG222"/>
  <c r="AG206"/>
  <c r="X206"/>
  <c r="AH100"/>
  <c r="Y100"/>
  <c r="X220"/>
  <c r="AG220"/>
  <c r="AH140"/>
  <c r="Y140"/>
  <c r="AG186"/>
  <c r="X186"/>
  <c r="X224"/>
  <c r="AG224"/>
  <c r="AG188"/>
  <c r="X188"/>
  <c r="AG209"/>
  <c r="X209"/>
  <c r="X175"/>
  <c r="AG175"/>
  <c r="AH98"/>
  <c r="Y98"/>
  <c r="Y116"/>
  <c r="Y122"/>
  <c r="AH122"/>
  <c r="Y109"/>
  <c r="AH109"/>
  <c r="X218"/>
  <c r="AG218"/>
  <c r="AG210"/>
  <c r="X210"/>
  <c r="AH142"/>
  <c r="Y142"/>
  <c r="X217"/>
  <c r="AG217"/>
  <c r="X216"/>
  <c r="AG216"/>
  <c r="AG196"/>
  <c r="X196"/>
  <c r="AG191"/>
  <c r="X191"/>
  <c r="AG185"/>
  <c r="X185"/>
  <c r="AH106"/>
  <c r="Y106"/>
  <c r="Y110"/>
  <c r="AH110"/>
  <c r="Y117"/>
  <c r="AH117"/>
  <c r="X226"/>
  <c r="AG226"/>
  <c r="AH148"/>
  <c r="Y148"/>
  <c r="X225"/>
  <c r="AG225"/>
  <c r="AH146"/>
  <c r="Y146"/>
  <c r="AG199"/>
  <c r="X199"/>
  <c r="AG229"/>
  <c r="X229"/>
  <c r="AG88"/>
  <c r="X88"/>
  <c r="X131"/>
  <c r="AG131"/>
  <c r="Y246"/>
  <c r="AH246"/>
  <c r="Y250"/>
  <c r="AH250"/>
  <c r="Y251"/>
  <c r="AH251"/>
  <c r="X145"/>
  <c r="AG145"/>
  <c r="X143"/>
  <c r="AG143"/>
  <c r="AG92"/>
  <c r="X92"/>
  <c r="AG86"/>
  <c r="X86"/>
  <c r="AG93"/>
  <c r="X93"/>
  <c r="Y252"/>
  <c r="AH252"/>
  <c r="X135"/>
  <c r="AG135"/>
  <c r="X136"/>
  <c r="AG136"/>
  <c r="Y256"/>
  <c r="AH256"/>
  <c r="X124"/>
  <c r="AG124"/>
  <c r="AA216" i="32"/>
  <c r="AJ216"/>
  <c r="AK93"/>
  <c r="AB93"/>
  <c r="AL93" s="1"/>
  <c r="AJ82"/>
  <c r="AA82"/>
  <c r="AI104"/>
  <c r="Z104"/>
  <c r="Z162"/>
  <c r="AA123"/>
  <c r="AJ123"/>
  <c r="AA142"/>
  <c r="AI158"/>
  <c r="Z158"/>
  <c r="AB260"/>
  <c r="AL260"/>
  <c r="AK155"/>
  <c r="AB155"/>
  <c r="AL155"/>
  <c r="AJ152"/>
  <c r="AJ126"/>
  <c r="AA126"/>
  <c r="AA192"/>
  <c r="AJ192"/>
  <c r="AJ250"/>
  <c r="AA250"/>
  <c r="AI251"/>
  <c r="AA127"/>
  <c r="AJ127"/>
  <c r="AK137"/>
  <c r="AB137"/>
  <c r="AL137"/>
  <c r="Z108"/>
  <c r="AI108"/>
  <c r="AB199"/>
  <c r="AL199"/>
  <c r="AK199"/>
  <c r="AJ257"/>
  <c r="AA257"/>
  <c r="AB195"/>
  <c r="AL195"/>
  <c r="AK195"/>
  <c r="AJ188"/>
  <c r="AI84"/>
  <c r="Z84"/>
  <c r="AJ138"/>
  <c r="AA138"/>
  <c r="Z124"/>
  <c r="AI124"/>
  <c r="AJ168"/>
  <c r="AA168"/>
  <c r="AK175"/>
  <c r="AB175"/>
  <c r="AL175"/>
  <c r="AJ245"/>
  <c r="AA245"/>
  <c r="AI190"/>
  <c r="Z190"/>
  <c r="AI194"/>
  <c r="Z194"/>
  <c r="AB235"/>
  <c r="AL235"/>
  <c r="AK235"/>
  <c r="AI206"/>
  <c r="Z206"/>
  <c r="AI210"/>
  <c r="Z210"/>
  <c r="AJ182"/>
  <c r="AA182"/>
  <c r="Z151"/>
  <c r="AI151"/>
  <c r="Z214"/>
  <c r="AI202"/>
  <c r="Z202"/>
  <c r="AJ144"/>
  <c r="AA144"/>
  <c r="AJ120"/>
  <c r="AA120"/>
  <c r="AB119"/>
  <c r="AL119"/>
  <c r="AK119"/>
  <c r="AJ81"/>
  <c r="AA81"/>
  <c r="AI198"/>
  <c r="Z198"/>
  <c r="AI218"/>
  <c r="Z218"/>
  <c r="AK229"/>
  <c r="AB229"/>
  <c r="AL229" s="1"/>
  <c r="AJ193"/>
  <c r="AA193"/>
  <c r="AJ201"/>
  <c r="AA201"/>
  <c r="AJ110"/>
  <c r="AA110"/>
  <c r="AJ112"/>
  <c r="AA112"/>
  <c r="AI100"/>
  <c r="Z100"/>
  <c r="AK121"/>
  <c r="AB121"/>
  <c r="AL121" s="1"/>
  <c r="AI247"/>
  <c r="Z247"/>
  <c r="AJ87"/>
  <c r="AA87"/>
  <c r="AJ165"/>
  <c r="AA165"/>
  <c r="AI88"/>
  <c r="Z88"/>
  <c r="AJ91"/>
  <c r="AA91"/>
  <c r="AJ122"/>
  <c r="AA122"/>
  <c r="AJ153"/>
  <c r="AA153"/>
  <c r="AJ103"/>
  <c r="AA103"/>
  <c r="AB191"/>
  <c r="AL191"/>
  <c r="AK191"/>
  <c r="AA177"/>
  <c r="AJ177"/>
  <c r="AJ241"/>
  <c r="AA241"/>
  <c r="AB219"/>
  <c r="AL219"/>
  <c r="AK219"/>
  <c r="AK159"/>
  <c r="AB159"/>
  <c r="AL159"/>
  <c r="AJ249"/>
  <c r="AA249"/>
  <c r="AJ94"/>
  <c r="AA94"/>
  <c r="AJ157"/>
  <c r="AI166"/>
  <c r="Z166"/>
  <c r="AI92"/>
  <c r="Z92"/>
  <c r="AJ134"/>
  <c r="AA134"/>
  <c r="AB207"/>
  <c r="AL207" s="1"/>
  <c r="AK207"/>
  <c r="AJ95"/>
  <c r="AA95"/>
  <c r="AI154"/>
  <c r="Z154"/>
  <c r="AK105"/>
  <c r="AB105"/>
  <c r="AL105"/>
  <c r="AJ172"/>
  <c r="AA172"/>
  <c r="AK171"/>
  <c r="AB171"/>
  <c r="AL171"/>
  <c r="AK240"/>
  <c r="AB240"/>
  <c r="AL240"/>
  <c r="AJ246"/>
  <c r="AA246"/>
  <c r="AJ242"/>
  <c r="AA242"/>
  <c r="AI170"/>
  <c r="Z170"/>
  <c r="AA200"/>
  <c r="AJ200"/>
  <c r="AJ254"/>
  <c r="AA254"/>
  <c r="AI243"/>
  <c r="Z243"/>
  <c r="AA224"/>
  <c r="AJ224"/>
  <c r="AB83"/>
  <c r="AL83"/>
  <c r="AK83"/>
  <c r="AJ173"/>
  <c r="AA173"/>
  <c r="AJ156"/>
  <c r="AA156"/>
  <c r="AJ150"/>
  <c r="AA150"/>
  <c r="AJ178"/>
  <c r="AA178"/>
  <c r="AK225"/>
  <c r="AB225"/>
  <c r="AL225" s="1"/>
  <c r="AJ186"/>
  <c r="AA186"/>
  <c r="AJ217"/>
  <c r="AA217"/>
  <c r="AJ189"/>
  <c r="AA189"/>
  <c r="AJ209"/>
  <c r="AA209"/>
  <c r="AK185"/>
  <c r="AB185"/>
  <c r="AL185"/>
  <c r="AI222"/>
  <c r="Z222"/>
  <c r="AJ146"/>
  <c r="AA146"/>
  <c r="AJ148"/>
  <c r="AA148"/>
  <c r="AA116"/>
  <c r="AJ116"/>
  <c r="AJ169"/>
  <c r="AA169"/>
  <c r="AI259"/>
  <c r="Z259"/>
  <c r="AJ99"/>
  <c r="AA99"/>
  <c r="AA208"/>
  <c r="AJ208"/>
  <c r="Z128"/>
  <c r="AI128"/>
  <c r="AK167"/>
  <c r="AB167"/>
  <c r="AL167" s="1"/>
  <c r="AI96"/>
  <c r="Z96"/>
  <c r="AI174"/>
  <c r="Z174"/>
  <c r="AK141"/>
  <c r="AB141"/>
  <c r="AL141"/>
  <c r="AI255"/>
  <c r="Z255"/>
  <c r="AI215" i="31"/>
  <c r="Z215"/>
  <c r="AH208"/>
  <c r="Y208"/>
  <c r="Z199"/>
  <c r="AH192"/>
  <c r="Y192"/>
  <c r="Y113"/>
  <c r="AH113"/>
  <c r="Z223"/>
  <c r="AI223"/>
  <c r="Z156"/>
  <c r="AI156"/>
  <c r="AI219"/>
  <c r="Z219"/>
  <c r="AI191"/>
  <c r="Z191"/>
  <c r="AI130"/>
  <c r="Z130"/>
  <c r="AH162"/>
  <c r="Y162"/>
  <c r="AI103"/>
  <c r="Z103"/>
  <c r="AI177"/>
  <c r="Z177"/>
  <c r="AJ150"/>
  <c r="Y125"/>
  <c r="AH125"/>
  <c r="Z144"/>
  <c r="AI144"/>
  <c r="Y137"/>
  <c r="Z136"/>
  <c r="AI136"/>
  <c r="AH96"/>
  <c r="Y96"/>
  <c r="Y257"/>
  <c r="AH257"/>
  <c r="Y145"/>
  <c r="AH145"/>
  <c r="AH92"/>
  <c r="Y92"/>
  <c r="AH182"/>
  <c r="Y182"/>
  <c r="Y89"/>
  <c r="AH89"/>
  <c r="Y105"/>
  <c r="AH105"/>
  <c r="Y121"/>
  <c r="AH121"/>
  <c r="Y101"/>
  <c r="AH101"/>
  <c r="AI181"/>
  <c r="Z181"/>
  <c r="AI87"/>
  <c r="Z87"/>
  <c r="AJ172"/>
  <c r="AA172"/>
  <c r="AK172"/>
  <c r="AI94"/>
  <c r="Z94"/>
  <c r="AI142"/>
  <c r="Z142"/>
  <c r="Y148"/>
  <c r="AH148"/>
  <c r="AI165"/>
  <c r="Z165"/>
  <c r="AH166"/>
  <c r="Y166"/>
  <c r="Y249"/>
  <c r="AH249"/>
  <c r="AJ164"/>
  <c r="AA164"/>
  <c r="AK164" s="1"/>
  <c r="AI161"/>
  <c r="Z161"/>
  <c r="AI91"/>
  <c r="AI169"/>
  <c r="Z169"/>
  <c r="AH100"/>
  <c r="Y100"/>
  <c r="Z252"/>
  <c r="AI252"/>
  <c r="Z151"/>
  <c r="Z248"/>
  <c r="AI248"/>
  <c r="Z185"/>
  <c r="AI185"/>
  <c r="AH200"/>
  <c r="Y200"/>
  <c r="Y224"/>
  <c r="AH224"/>
  <c r="AH109"/>
  <c r="Y109"/>
  <c r="AI195"/>
  <c r="Z195"/>
  <c r="AH220"/>
  <c r="Y220"/>
  <c r="AH196"/>
  <c r="Y196"/>
  <c r="Y153"/>
  <c r="AH153"/>
  <c r="AI183"/>
  <c r="Z183"/>
  <c r="AH212"/>
  <c r="Y212"/>
  <c r="AH186"/>
  <c r="Y186"/>
  <c r="AI203"/>
  <c r="Z203"/>
  <c r="AH228"/>
  <c r="Y228"/>
  <c r="AI242"/>
  <c r="Z242"/>
  <c r="AH216"/>
  <c r="Y216"/>
  <c r="AH190"/>
  <c r="Y190"/>
  <c r="AH149"/>
  <c r="Y149"/>
  <c r="AH204"/>
  <c r="Y204"/>
  <c r="AJ111"/>
  <c r="AK111"/>
  <c r="AI98"/>
  <c r="Z98"/>
  <c r="Y133"/>
  <c r="AH133"/>
  <c r="Z128"/>
  <c r="AI128"/>
  <c r="AJ254"/>
  <c r="AA254"/>
  <c r="AK254" s="1"/>
  <c r="AH104"/>
  <c r="Y104"/>
  <c r="AA127"/>
  <c r="AK127" s="1"/>
  <c r="AJ127"/>
  <c r="AI107"/>
  <c r="Z107"/>
  <c r="AH174"/>
  <c r="Y174"/>
  <c r="Y245"/>
  <c r="AH245"/>
  <c r="Y129"/>
  <c r="AH129"/>
  <c r="AH178"/>
  <c r="Y178"/>
  <c r="AI251"/>
  <c r="Z251"/>
  <c r="Y141"/>
  <c r="AH141"/>
  <c r="Y93"/>
  <c r="AH93"/>
  <c r="AH170"/>
  <c r="Y170"/>
  <c r="AI95"/>
  <c r="Z95"/>
  <c r="AI126"/>
  <c r="Z126"/>
  <c r="AA118"/>
  <c r="AK118"/>
  <c r="AJ118"/>
  <c r="Z184"/>
  <c r="AI184"/>
  <c r="AI86"/>
  <c r="Z86"/>
  <c r="Y108"/>
  <c r="AH108"/>
  <c r="Y152"/>
  <c r="AH152"/>
  <c r="AJ246"/>
  <c r="AA246"/>
  <c r="AK246"/>
  <c r="AJ180"/>
  <c r="AA180"/>
  <c r="AK180" s="1"/>
  <c r="AI173"/>
  <c r="Z173"/>
  <c r="Z256"/>
  <c r="AI256"/>
  <c r="Y85"/>
  <c r="AH85"/>
  <c r="Y253"/>
  <c r="AJ176"/>
  <c r="AL176" s="1"/>
  <c r="AA176"/>
  <c r="AK176" s="1"/>
  <c r="AI243"/>
  <c r="Z243"/>
  <c r="Z260"/>
  <c r="AI260"/>
  <c r="Y97"/>
  <c r="AH97"/>
  <c r="AA143"/>
  <c r="AK143" s="1"/>
  <c r="AJ143"/>
  <c r="AI99"/>
  <c r="Z99"/>
  <c r="AH88"/>
  <c r="Y88"/>
  <c r="AH84"/>
  <c r="Y84"/>
  <c r="Z160"/>
  <c r="AI160"/>
  <c r="AI163"/>
  <c r="Z163"/>
  <c r="AJ210"/>
  <c r="AA210"/>
  <c r="AK210" s="1"/>
  <c r="AJ194"/>
  <c r="AA194"/>
  <c r="AK194" s="1"/>
  <c r="Z189"/>
  <c r="AI189"/>
  <c r="Y157"/>
  <c r="AH157"/>
  <c r="AI207"/>
  <c r="Z207"/>
  <c r="AA233"/>
  <c r="AK233"/>
  <c r="AJ233"/>
  <c r="AI226" i="30"/>
  <c r="Z226"/>
  <c r="AJ125"/>
  <c r="AA125"/>
  <c r="AI189"/>
  <c r="Z189"/>
  <c r="AI118"/>
  <c r="Z118"/>
  <c r="AI110"/>
  <c r="Z110"/>
  <c r="AJ117"/>
  <c r="AA117"/>
  <c r="AI177"/>
  <c r="Z177"/>
  <c r="AI246"/>
  <c r="Z246"/>
  <c r="AI258"/>
  <c r="AI148"/>
  <c r="Z148"/>
  <c r="AI86"/>
  <c r="Z86"/>
  <c r="AI185"/>
  <c r="Z185"/>
  <c r="AI201"/>
  <c r="Z201"/>
  <c r="Z152"/>
  <c r="AI152"/>
  <c r="AI238"/>
  <c r="Z238"/>
  <c r="AI197"/>
  <c r="Z197"/>
  <c r="AK159"/>
  <c r="AB159"/>
  <c r="AL159"/>
  <c r="Z136"/>
  <c r="AJ168"/>
  <c r="AA168"/>
  <c r="AI249"/>
  <c r="AA199"/>
  <c r="AJ199"/>
  <c r="AA195"/>
  <c r="AJ195"/>
  <c r="Z161"/>
  <c r="Z143"/>
  <c r="AI143"/>
  <c r="Z196"/>
  <c r="AI196"/>
  <c r="AA100"/>
  <c r="AJ100"/>
  <c r="Z188"/>
  <c r="AI188"/>
  <c r="AA179"/>
  <c r="AJ179"/>
  <c r="AJ191"/>
  <c r="AA232"/>
  <c r="AJ232"/>
  <c r="Z147"/>
  <c r="AI147"/>
  <c r="AJ164"/>
  <c r="AA164"/>
  <c r="AI128"/>
  <c r="Z128"/>
  <c r="Z192"/>
  <c r="AI192"/>
  <c r="Z140"/>
  <c r="AI140"/>
  <c r="Z89"/>
  <c r="AI89"/>
  <c r="AA135"/>
  <c r="AB119"/>
  <c r="AL119"/>
  <c r="AK119"/>
  <c r="Z208"/>
  <c r="Z93"/>
  <c r="AI93"/>
  <c r="AA88"/>
  <c r="Z257"/>
  <c r="AI257"/>
  <c r="AI157"/>
  <c r="Z157"/>
  <c r="AJ160"/>
  <c r="AA160"/>
  <c r="Z204"/>
  <c r="AI204"/>
  <c r="AB149"/>
  <c r="AL149"/>
  <c r="AK149"/>
  <c r="AA248"/>
  <c r="AJ248"/>
  <c r="Z253"/>
  <c r="AI253"/>
  <c r="AA92"/>
  <c r="AJ92"/>
  <c r="AA84"/>
  <c r="AJ84"/>
  <c r="AA139"/>
  <c r="AJ139"/>
  <c r="AA207"/>
  <c r="AJ207"/>
  <c r="Z81"/>
  <c r="AI81"/>
  <c r="AI173"/>
  <c r="Z173"/>
  <c r="Z85"/>
  <c r="AI85"/>
  <c r="AA224"/>
  <c r="AJ224"/>
  <c r="AA146"/>
  <c r="AJ146"/>
  <c r="AJ131"/>
  <c r="AA131"/>
  <c r="AK163"/>
  <c r="AB163"/>
  <c r="AL163" s="1"/>
  <c r="AJ111"/>
  <c r="AA111"/>
  <c r="AI144"/>
  <c r="Z144"/>
  <c r="AJ109"/>
  <c r="AA109"/>
  <c r="AI106"/>
  <c r="Z106"/>
  <c r="AI193"/>
  <c r="Z193"/>
  <c r="AI181"/>
  <c r="AB150"/>
  <c r="AL150"/>
  <c r="AK150"/>
  <c r="AI98"/>
  <c r="Z98"/>
  <c r="AI94"/>
  <c r="AI90"/>
  <c r="Z90"/>
  <c r="AI102"/>
  <c r="Z102"/>
  <c r="AI230"/>
  <c r="Z230"/>
  <c r="AI242"/>
  <c r="Z242"/>
  <c r="AJ113"/>
  <c r="AA113"/>
  <c r="AI254"/>
  <c r="Z254"/>
  <c r="AI250"/>
  <c r="Z250"/>
  <c r="AJ129"/>
  <c r="AA129"/>
  <c r="AI114"/>
  <c r="Z114"/>
  <c r="AI234"/>
  <c r="Z234"/>
  <c r="AJ231"/>
  <c r="AA231"/>
  <c r="AJ127"/>
  <c r="AA127"/>
  <c r="AA108"/>
  <c r="AJ108"/>
  <c r="AA240"/>
  <c r="AJ240"/>
  <c r="AA220"/>
  <c r="Z221"/>
  <c r="AI221"/>
  <c r="Z101"/>
  <c r="AI101"/>
  <c r="Z180"/>
  <c r="AI180"/>
  <c r="Z229"/>
  <c r="AA256"/>
  <c r="AJ256"/>
  <c r="AA252"/>
  <c r="AA203"/>
  <c r="AJ203"/>
  <c r="AJ259"/>
  <c r="AA259"/>
  <c r="AJ95"/>
  <c r="AA95"/>
  <c r="AB145"/>
  <c r="AL145" s="1"/>
  <c r="AK145"/>
  <c r="Z241"/>
  <c r="AI241"/>
  <c r="AI132"/>
  <c r="Z132"/>
  <c r="AK171"/>
  <c r="AM171" s="1"/>
  <c r="AB171"/>
  <c r="AL171" s="1"/>
  <c r="AI153"/>
  <c r="Z153"/>
  <c r="AI165"/>
  <c r="Z165"/>
  <c r="Z184"/>
  <c r="AI184"/>
  <c r="AJ176"/>
  <c r="AA176"/>
  <c r="AJ172"/>
  <c r="AA172"/>
  <c r="AB190"/>
  <c r="AL190"/>
  <c r="AK190"/>
  <c r="AM190" s="1"/>
  <c r="AA142"/>
  <c r="AJ142"/>
  <c r="Z105"/>
  <c r="AI105"/>
  <c r="Z97"/>
  <c r="AI97"/>
  <c r="AI124"/>
  <c r="Z124"/>
  <c r="Z245"/>
  <c r="AI245"/>
  <c r="AA244"/>
  <c r="AJ244"/>
  <c r="AA236"/>
  <c r="AJ236"/>
  <c r="Z225"/>
  <c r="AI225"/>
  <c r="Z233"/>
  <c r="AI233"/>
  <c r="AA260"/>
  <c r="AJ260"/>
  <c r="Z200"/>
  <c r="AI200"/>
  <c r="AA96"/>
  <c r="AJ96"/>
  <c r="AI169"/>
  <c r="Z169"/>
  <c r="AJ156"/>
  <c r="AA156"/>
  <c r="AJ223"/>
  <c r="AA223"/>
  <c r="AA183"/>
  <c r="AJ183"/>
  <c r="AA228"/>
  <c r="AJ228"/>
  <c r="AA104"/>
  <c r="AJ104"/>
  <c r="Z237"/>
  <c r="AI237"/>
  <c r="AJ247"/>
  <c r="AA247"/>
  <c r="AJ201" i="5"/>
  <c r="AA201"/>
  <c r="AK201" s="1"/>
  <c r="AI202"/>
  <c r="Z202"/>
  <c r="AA139"/>
  <c r="AK139" s="1"/>
  <c r="AJ139"/>
  <c r="AI182"/>
  <c r="Z182"/>
  <c r="AI250"/>
  <c r="Z250"/>
  <c r="AI87"/>
  <c r="Z87"/>
  <c r="Y92"/>
  <c r="AI91"/>
  <c r="Z91"/>
  <c r="Z178"/>
  <c r="AI178"/>
  <c r="AI154"/>
  <c r="Z154"/>
  <c r="AI140"/>
  <c r="Z140"/>
  <c r="AA233"/>
  <c r="AK233" s="1"/>
  <c r="AJ233"/>
  <c r="AI217"/>
  <c r="Z217"/>
  <c r="AI213"/>
  <c r="Z213"/>
  <c r="Y126"/>
  <c r="AH126"/>
  <c r="Y167"/>
  <c r="AH167"/>
  <c r="AI150"/>
  <c r="Z150"/>
  <c r="AJ223"/>
  <c r="AL223"/>
  <c r="AA223"/>
  <c r="AK223" s="1"/>
  <c r="Y122"/>
  <c r="AH122"/>
  <c r="Y130"/>
  <c r="AH130"/>
  <c r="Y138"/>
  <c r="AH138"/>
  <c r="Z166"/>
  <c r="AI166"/>
  <c r="AA165"/>
  <c r="AK165" s="1"/>
  <c r="AJ165"/>
  <c r="AI158"/>
  <c r="Z158"/>
  <c r="AH163"/>
  <c r="Y163"/>
  <c r="AH159"/>
  <c r="Y159"/>
  <c r="AA141"/>
  <c r="AK141" s="1"/>
  <c r="Z156"/>
  <c r="AA211"/>
  <c r="AK211" s="1"/>
  <c r="AJ211"/>
  <c r="AH96"/>
  <c r="Y96"/>
  <c r="AA199"/>
  <c r="AK199" s="1"/>
  <c r="AJ199"/>
  <c r="AA207"/>
  <c r="AK207"/>
  <c r="AJ207"/>
  <c r="AI258"/>
  <c r="Z258"/>
  <c r="Z196"/>
  <c r="AI196"/>
  <c r="AH88"/>
  <c r="Y88"/>
  <c r="AI239"/>
  <c r="Z239"/>
  <c r="Z248"/>
  <c r="AI248"/>
  <c r="Z132"/>
  <c r="AI132"/>
  <c r="AH252"/>
  <c r="Y252"/>
  <c r="AJ193"/>
  <c r="AA193"/>
  <c r="AK193"/>
  <c r="AA249"/>
  <c r="AK249" s="1"/>
  <c r="AL249" s="1"/>
  <c r="Z190"/>
  <c r="AA245"/>
  <c r="AK245"/>
  <c r="AA187"/>
  <c r="AK187" s="1"/>
  <c r="AJ187"/>
  <c r="AA247"/>
  <c r="AK247"/>
  <c r="AH240"/>
  <c r="Y240"/>
  <c r="AA176"/>
  <c r="AK176" s="1"/>
  <c r="AJ176"/>
  <c r="Y134"/>
  <c r="AH134"/>
  <c r="Y218"/>
  <c r="AH179"/>
  <c r="Y179"/>
  <c r="AH214"/>
  <c r="Y214"/>
  <c r="AJ147"/>
  <c r="AA147"/>
  <c r="AK147" s="1"/>
  <c r="AH171"/>
  <c r="Y171"/>
  <c r="AJ227"/>
  <c r="AA227"/>
  <c r="AK227"/>
  <c r="AI148"/>
  <c r="Z148"/>
  <c r="Y113"/>
  <c r="AH113"/>
  <c r="AH175"/>
  <c r="Y175"/>
  <c r="Y194"/>
  <c r="AH155"/>
  <c r="Y155"/>
  <c r="Z142"/>
  <c r="AH210"/>
  <c r="Y210"/>
  <c r="AH117"/>
  <c r="Y117"/>
  <c r="Z173"/>
  <c r="AI173"/>
  <c r="Z95"/>
  <c r="AH104"/>
  <c r="Y104"/>
  <c r="Z84"/>
  <c r="AI84"/>
  <c r="Y118"/>
  <c r="AH118"/>
  <c r="AI94"/>
  <c r="Z94"/>
  <c r="AJ197"/>
  <c r="AA197"/>
  <c r="AK197" s="1"/>
  <c r="Z184"/>
  <c r="AI184"/>
  <c r="AI86"/>
  <c r="Z86"/>
  <c r="AI98"/>
  <c r="Z98"/>
  <c r="AA219"/>
  <c r="AK219" s="1"/>
  <c r="AJ219"/>
  <c r="Y108"/>
  <c r="AH108"/>
  <c r="AI99"/>
  <c r="Z99"/>
  <c r="Y174"/>
  <c r="AH174"/>
  <c r="AI103"/>
  <c r="Z103"/>
  <c r="AH244"/>
  <c r="Y244"/>
  <c r="AI243"/>
  <c r="Z243"/>
  <c r="AJ189"/>
  <c r="AA189"/>
  <c r="AK189" s="1"/>
  <c r="AH100"/>
  <c r="Y100"/>
  <c r="Z260"/>
  <c r="AI260"/>
  <c r="AG82" i="10"/>
  <c r="X82"/>
  <c r="AI134"/>
  <c r="Z134"/>
  <c r="AJ134" s="1"/>
  <c r="Y244"/>
  <c r="AH244"/>
  <c r="Y241"/>
  <c r="X102"/>
  <c r="AG102"/>
  <c r="X185"/>
  <c r="AG185"/>
  <c r="Y252"/>
  <c r="AH252"/>
  <c r="Y249"/>
  <c r="AH249"/>
  <c r="X172"/>
  <c r="AG172"/>
  <c r="X213"/>
  <c r="AG213"/>
  <c r="X205"/>
  <c r="AG205"/>
  <c r="AG214"/>
  <c r="X214"/>
  <c r="AH122"/>
  <c r="Y122"/>
  <c r="Z155"/>
  <c r="AJ155"/>
  <c r="AK155"/>
  <c r="AG219"/>
  <c r="AG216"/>
  <c r="X216"/>
  <c r="AG208"/>
  <c r="X208"/>
  <c r="AI162"/>
  <c r="AK162" s="1"/>
  <c r="Z162"/>
  <c r="AJ162" s="1"/>
  <c r="X211"/>
  <c r="AG211"/>
  <c r="AG212"/>
  <c r="X212"/>
  <c r="AI166"/>
  <c r="Z166"/>
  <c r="AJ166" s="1"/>
  <c r="AK166" s="1"/>
  <c r="Y119"/>
  <c r="AH119"/>
  <c r="Z139"/>
  <c r="AJ139"/>
  <c r="AI139"/>
  <c r="AI156"/>
  <c r="Z156"/>
  <c r="AJ156"/>
  <c r="AH110"/>
  <c r="Y110"/>
  <c r="X218"/>
  <c r="AG204"/>
  <c r="X204"/>
  <c r="Z147"/>
  <c r="AJ147"/>
  <c r="AI147"/>
  <c r="AI140"/>
  <c r="AK140"/>
  <c r="Z140"/>
  <c r="AJ140"/>
  <c r="Y235"/>
  <c r="AH235"/>
  <c r="AG88"/>
  <c r="Y228"/>
  <c r="AH228"/>
  <c r="Y224"/>
  <c r="X199"/>
  <c r="AG199"/>
  <c r="Y222"/>
  <c r="AH222"/>
  <c r="Y237"/>
  <c r="AH237"/>
  <c r="X103"/>
  <c r="X196"/>
  <c r="AG196"/>
  <c r="X183"/>
  <c r="X190"/>
  <c r="AG190"/>
  <c r="X195"/>
  <c r="X188"/>
  <c r="AG188"/>
  <c r="Y81"/>
  <c r="AH81"/>
  <c r="X193"/>
  <c r="AG91"/>
  <c r="X91"/>
  <c r="AG86"/>
  <c r="X178"/>
  <c r="AG178"/>
  <c r="X184"/>
  <c r="AG96"/>
  <c r="X96"/>
  <c r="X192"/>
  <c r="AG192"/>
  <c r="X179"/>
  <c r="AG179"/>
  <c r="X180"/>
  <c r="AG180"/>
  <c r="X97"/>
  <c r="AG97"/>
  <c r="X197"/>
  <c r="AG197"/>
  <c r="X121"/>
  <c r="AG121"/>
  <c r="Y221"/>
  <c r="AH221"/>
  <c r="Z120"/>
  <c r="AJ120" s="1"/>
  <c r="AI120"/>
  <c r="X101"/>
  <c r="AG101"/>
  <c r="Y231"/>
  <c r="AH231"/>
  <c r="Y248"/>
  <c r="AH248"/>
  <c r="AG92"/>
  <c r="X92"/>
  <c r="X89"/>
  <c r="X174"/>
  <c r="AG174"/>
  <c r="Y240"/>
  <c r="AH240"/>
  <c r="Y253"/>
  <c r="AH253"/>
  <c r="X173"/>
  <c r="AG173"/>
  <c r="Y117"/>
  <c r="AH117"/>
  <c r="X210"/>
  <c r="AG206"/>
  <c r="X206"/>
  <c r="X207"/>
  <c r="AG207"/>
  <c r="X217"/>
  <c r="AG217"/>
  <c r="Z149"/>
  <c r="AJ149" s="1"/>
  <c r="AI149"/>
  <c r="Y115"/>
  <c r="AH115"/>
  <c r="Z141"/>
  <c r="AJ141" s="1"/>
  <c r="AI141"/>
  <c r="Y111"/>
  <c r="AH111"/>
  <c r="AH106"/>
  <c r="Y106"/>
  <c r="X209"/>
  <c r="AG209"/>
  <c r="AH114"/>
  <c r="Y114"/>
  <c r="X215"/>
  <c r="AG215"/>
  <c r="Y107"/>
  <c r="AH107"/>
  <c r="Z152"/>
  <c r="AJ152" s="1"/>
  <c r="AK152" s="1"/>
  <c r="AG220"/>
  <c r="X220"/>
  <c r="Y227"/>
  <c r="AH227"/>
  <c r="X95"/>
  <c r="X113"/>
  <c r="AG113"/>
  <c r="AG93"/>
  <c r="X93"/>
  <c r="X98"/>
  <c r="AG98"/>
  <c r="Y226"/>
  <c r="AH226"/>
  <c r="Y232"/>
  <c r="AH232"/>
  <c r="AH245"/>
  <c r="X177"/>
  <c r="AG177"/>
  <c r="X83"/>
  <c r="AG94"/>
  <c r="X94"/>
  <c r="AH236"/>
  <c r="AG203"/>
  <c r="Y230"/>
  <c r="AH230"/>
  <c r="AG87"/>
  <c r="X87"/>
  <c r="AG84"/>
  <c r="X84"/>
  <c r="X186"/>
  <c r="AG186"/>
  <c r="X191"/>
  <c r="AG191"/>
  <c r="X176"/>
  <c r="AG176"/>
  <c r="AG90"/>
  <c r="X90"/>
  <c r="X200"/>
  <c r="AG200"/>
  <c r="X187"/>
  <c r="AG187"/>
  <c r="X99"/>
  <c r="AG99"/>
  <c r="X202"/>
  <c r="AG202"/>
  <c r="X189"/>
  <c r="AG189"/>
  <c r="Y260"/>
  <c r="AH260"/>
  <c r="Y257"/>
  <c r="AH257"/>
  <c r="X175"/>
  <c r="AG175"/>
  <c r="X198"/>
  <c r="AG198"/>
  <c r="Y223"/>
  <c r="AH223"/>
  <c r="AG85"/>
  <c r="X85"/>
  <c r="X182"/>
  <c r="AG182"/>
  <c r="X100"/>
  <c r="AG100"/>
  <c r="Y256"/>
  <c r="AH256"/>
  <c r="X194"/>
  <c r="AG194"/>
  <c r="X181"/>
  <c r="AG181"/>
  <c r="X104"/>
  <c r="AG104"/>
  <c r="X201"/>
  <c r="AG201"/>
  <c r="AH104" i="29"/>
  <c r="Y104"/>
  <c r="Y193"/>
  <c r="AH193"/>
  <c r="Y207"/>
  <c r="Y195"/>
  <c r="AH195"/>
  <c r="X90"/>
  <c r="AH240"/>
  <c r="Y240"/>
  <c r="AH241"/>
  <c r="Y241"/>
  <c r="AJ219"/>
  <c r="AI219"/>
  <c r="AH232"/>
  <c r="Y232"/>
  <c r="AH209"/>
  <c r="Y209"/>
  <c r="Y197"/>
  <c r="AH197"/>
  <c r="AH214"/>
  <c r="AH99"/>
  <c r="Y99"/>
  <c r="AI184"/>
  <c r="AJ184"/>
  <c r="AG201"/>
  <c r="X201"/>
  <c r="AH208"/>
  <c r="Y208"/>
  <c r="Y187"/>
  <c r="AH187"/>
  <c r="Y189"/>
  <c r="AH189"/>
  <c r="AH192"/>
  <c r="X94"/>
  <c r="AG94"/>
  <c r="AH228"/>
  <c r="Y228"/>
  <c r="AH248"/>
  <c r="Y248"/>
  <c r="Y258"/>
  <c r="X93"/>
  <c r="AG93"/>
  <c r="AH121"/>
  <c r="Y121"/>
  <c r="Y125"/>
  <c r="AH119"/>
  <c r="Y119"/>
  <c r="AG85"/>
  <c r="X85"/>
  <c r="X202"/>
  <c r="AG202"/>
  <c r="Y205"/>
  <c r="AH244"/>
  <c r="Y244"/>
  <c r="Y128"/>
  <c r="AG86"/>
  <c r="X86"/>
  <c r="Y124"/>
  <c r="AH127"/>
  <c r="Y127"/>
  <c r="Y122"/>
  <c r="AH126"/>
  <c r="Y126"/>
  <c r="AG130"/>
  <c r="X130"/>
  <c r="Y211"/>
  <c r="Y196"/>
  <c r="AH196"/>
  <c r="AH100"/>
  <c r="Y100"/>
  <c r="AH102"/>
  <c r="Y102"/>
  <c r="AH203"/>
  <c r="Y203"/>
  <c r="Y129"/>
  <c r="AG92"/>
  <c r="X92"/>
  <c r="AG83"/>
  <c r="X83"/>
  <c r="AH236"/>
  <c r="Y236"/>
  <c r="AH245"/>
  <c r="Y245"/>
  <c r="AH233"/>
  <c r="Y233"/>
  <c r="AH254"/>
  <c r="Y254"/>
  <c r="AH242"/>
  <c r="Y242"/>
  <c r="AH260"/>
  <c r="Y260"/>
  <c r="Y96"/>
  <c r="AH190"/>
  <c r="Y190"/>
  <c r="Y213"/>
  <c r="AH212"/>
  <c r="Y212"/>
  <c r="X89"/>
  <c r="AH120"/>
  <c r="Y120"/>
  <c r="AG87"/>
  <c r="X87"/>
  <c r="AH235"/>
  <c r="Y235"/>
  <c r="AH238"/>
  <c r="Y238"/>
  <c r="AH256"/>
  <c r="AH123"/>
  <c r="Y123"/>
  <c r="AG82"/>
  <c r="X82"/>
  <c r="X95"/>
  <c r="AG95"/>
  <c r="AH118"/>
  <c r="Y118"/>
  <c r="AH210"/>
  <c r="Y210"/>
  <c r="AH103"/>
  <c r="AH98"/>
  <c r="Y98"/>
  <c r="Z180"/>
  <c r="AJ180"/>
  <c r="AI180"/>
  <c r="AG88"/>
  <c r="X88"/>
  <c r="AG84"/>
  <c r="X84"/>
  <c r="AG91"/>
  <c r="X91"/>
  <c r="AG81"/>
  <c r="X81"/>
  <c r="AH198"/>
  <c r="Y198"/>
  <c r="X139" i="9"/>
  <c r="AG139"/>
  <c r="AG144"/>
  <c r="X144"/>
  <c r="X148"/>
  <c r="AG148"/>
  <c r="Y155"/>
  <c r="AH155"/>
  <c r="AG133"/>
  <c r="X133"/>
  <c r="Y104"/>
  <c r="AH104"/>
  <c r="AH101"/>
  <c r="Y101"/>
  <c r="X131"/>
  <c r="AG131"/>
  <c r="Y151"/>
  <c r="AH151"/>
  <c r="X132"/>
  <c r="AG132"/>
  <c r="Y105"/>
  <c r="X135"/>
  <c r="AG135"/>
  <c r="Y118"/>
  <c r="AH118"/>
  <c r="AH120"/>
  <c r="AH205"/>
  <c r="Y205"/>
  <c r="X129"/>
  <c r="Y163"/>
  <c r="AH163"/>
  <c r="AG145"/>
  <c r="X145"/>
  <c r="Y116"/>
  <c r="AH116"/>
  <c r="AH195"/>
  <c r="Y195"/>
  <c r="Y247"/>
  <c r="AH247"/>
  <c r="Y229"/>
  <c r="AH229"/>
  <c r="AH251"/>
  <c r="AG83"/>
  <c r="X83"/>
  <c r="X92"/>
  <c r="X94"/>
  <c r="AG94"/>
  <c r="Y252"/>
  <c r="AH252"/>
  <c r="AG260"/>
  <c r="X260"/>
  <c r="AG86"/>
  <c r="X86"/>
  <c r="Y226"/>
  <c r="AH226"/>
  <c r="AH198"/>
  <c r="Y198"/>
  <c r="AH201"/>
  <c r="Y201"/>
  <c r="Y203"/>
  <c r="AH234"/>
  <c r="Y239"/>
  <c r="AH239"/>
  <c r="Y255"/>
  <c r="AH255"/>
  <c r="AG82"/>
  <c r="X82"/>
  <c r="AG85"/>
  <c r="X85"/>
  <c r="Y241"/>
  <c r="AH241"/>
  <c r="X97"/>
  <c r="AG97"/>
  <c r="AG88"/>
  <c r="X88"/>
  <c r="Y110"/>
  <c r="AH110"/>
  <c r="X127"/>
  <c r="AG127"/>
  <c r="AI125"/>
  <c r="Z125"/>
  <c r="AJ125" s="1"/>
  <c r="AI124"/>
  <c r="Z124"/>
  <c r="AJ124" s="1"/>
  <c r="AK124" s="1"/>
  <c r="Y114"/>
  <c r="AH114"/>
  <c r="AG137"/>
  <c r="X137"/>
  <c r="Y153"/>
  <c r="AH153"/>
  <c r="X136"/>
  <c r="AG136"/>
  <c r="X140"/>
  <c r="AG140"/>
  <c r="X128"/>
  <c r="AG128"/>
  <c r="AH109"/>
  <c r="Y109"/>
  <c r="AH115"/>
  <c r="Y115"/>
  <c r="AG146"/>
  <c r="X146"/>
  <c r="Y165"/>
  <c r="AH165"/>
  <c r="AH204"/>
  <c r="Y204"/>
  <c r="AH117"/>
  <c r="Y117"/>
  <c r="AG143"/>
  <c r="X143"/>
  <c r="AG147"/>
  <c r="X147"/>
  <c r="Y159"/>
  <c r="AH159"/>
  <c r="AG141"/>
  <c r="X141"/>
  <c r="Y100"/>
  <c r="AH100"/>
  <c r="Y108"/>
  <c r="AH108"/>
  <c r="AH188"/>
  <c r="Y188"/>
  <c r="Z119"/>
  <c r="AJ119" s="1"/>
  <c r="AI119"/>
  <c r="AH196"/>
  <c r="Y196"/>
  <c r="Y81"/>
  <c r="AH81"/>
  <c r="AG87"/>
  <c r="X87"/>
  <c r="Y225"/>
  <c r="AH225"/>
  <c r="X96"/>
  <c r="AG96"/>
  <c r="Y235"/>
  <c r="AH235"/>
  <c r="Y250"/>
  <c r="AH250"/>
  <c r="AG93"/>
  <c r="X93"/>
  <c r="Y237"/>
  <c r="AH237"/>
  <c r="AH193"/>
  <c r="Y193"/>
  <c r="AH202"/>
  <c r="Y202"/>
  <c r="Y258"/>
  <c r="AH258"/>
  <c r="AG90"/>
  <c r="X90"/>
  <c r="AG89"/>
  <c r="X89"/>
  <c r="X95"/>
  <c r="AG95"/>
  <c r="Y259"/>
  <c r="AH259"/>
  <c r="Y228"/>
  <c r="AH228"/>
  <c r="AG91"/>
  <c r="X91"/>
  <c r="Y246"/>
  <c r="AH246"/>
  <c r="Y231"/>
  <c r="AH231"/>
  <c r="AG84"/>
  <c r="X84"/>
  <c r="AG131" i="1"/>
  <c r="X131"/>
  <c r="AG92"/>
  <c r="X92"/>
  <c r="Y172"/>
  <c r="AH172"/>
  <c r="X248"/>
  <c r="AG248"/>
  <c r="AG87"/>
  <c r="X87"/>
  <c r="X258"/>
  <c r="AG258"/>
  <c r="Y174"/>
  <c r="AH174"/>
  <c r="X232"/>
  <c r="AG232"/>
  <c r="AG130"/>
  <c r="X130"/>
  <c r="X249"/>
  <c r="AG249"/>
  <c r="X256"/>
  <c r="AG256"/>
  <c r="Y166"/>
  <c r="AH166"/>
  <c r="AG86"/>
  <c r="X86"/>
  <c r="AG127"/>
  <c r="X127"/>
  <c r="Y114"/>
  <c r="AH114"/>
  <c r="AH209"/>
  <c r="Y209"/>
  <c r="AH215"/>
  <c r="Y215"/>
  <c r="Y202"/>
  <c r="AH202"/>
  <c r="Y222"/>
  <c r="AH222"/>
  <c r="AH143"/>
  <c r="Y143"/>
  <c r="Y116"/>
  <c r="AH116"/>
  <c r="Y210"/>
  <c r="AH210"/>
  <c r="AH121"/>
  <c r="Y121"/>
  <c r="AG242"/>
  <c r="X242"/>
  <c r="AH221"/>
  <c r="Y221"/>
  <c r="AH102"/>
  <c r="Y102"/>
  <c r="Y224"/>
  <c r="AH224"/>
  <c r="AH101"/>
  <c r="Y101"/>
  <c r="AH103"/>
  <c r="Y103"/>
  <c r="X238"/>
  <c r="AG238"/>
  <c r="X96"/>
  <c r="AG96"/>
  <c r="AH119"/>
  <c r="Y119"/>
  <c r="AH105"/>
  <c r="Y105"/>
  <c r="AH135"/>
  <c r="Y135"/>
  <c r="Y212"/>
  <c r="AH212"/>
  <c r="Y112"/>
  <c r="AH112"/>
  <c r="Y120"/>
  <c r="AH120"/>
  <c r="Y204"/>
  <c r="AH204"/>
  <c r="AH203"/>
  <c r="Y203"/>
  <c r="AH213"/>
  <c r="Y213"/>
  <c r="AH109"/>
  <c r="Y109"/>
  <c r="AH99"/>
  <c r="Y99"/>
  <c r="Y206"/>
  <c r="AH206"/>
  <c r="AH141"/>
  <c r="Y141"/>
  <c r="AH104"/>
  <c r="Y104"/>
  <c r="Y152"/>
  <c r="AH152"/>
  <c r="Y151"/>
  <c r="AH151"/>
  <c r="Y156"/>
  <c r="AH156"/>
  <c r="Y163"/>
  <c r="AH163"/>
  <c r="AG84"/>
  <c r="X84"/>
  <c r="Y170"/>
  <c r="AH170"/>
  <c r="X257"/>
  <c r="AG257"/>
  <c r="X133"/>
  <c r="AG133"/>
  <c r="X255"/>
  <c r="AG255"/>
  <c r="Y176"/>
  <c r="AH176"/>
  <c r="Y171"/>
  <c r="AH171"/>
  <c r="Y154"/>
  <c r="AH154"/>
  <c r="AG90"/>
  <c r="X90"/>
  <c r="X237"/>
  <c r="AG237"/>
  <c r="Y150"/>
  <c r="AH150"/>
  <c r="Y148"/>
  <c r="AH148"/>
  <c r="Y226"/>
  <c r="AH226"/>
  <c r="AG230"/>
  <c r="X230"/>
  <c r="AG126"/>
  <c r="X126"/>
  <c r="AG229"/>
  <c r="X229"/>
  <c r="AH223"/>
  <c r="Y223"/>
  <c r="AG83"/>
  <c r="X83"/>
  <c r="AG88"/>
  <c r="X88"/>
  <c r="Y160"/>
  <c r="AH160"/>
  <c r="Y168"/>
  <c r="AH168"/>
  <c r="Y164"/>
  <c r="AH164"/>
  <c r="AG125"/>
  <c r="X125"/>
  <c r="AG85"/>
  <c r="X85"/>
  <c r="X233"/>
  <c r="AG233"/>
  <c r="X253"/>
  <c r="AG253"/>
  <c r="X260"/>
  <c r="AG260"/>
  <c r="X251"/>
  <c r="AG251"/>
  <c r="AG129"/>
  <c r="X129"/>
  <c r="AG228"/>
  <c r="X228"/>
  <c r="AG128"/>
  <c r="X128"/>
  <c r="X246"/>
  <c r="AG246"/>
  <c r="Y159"/>
  <c r="AH159"/>
  <c r="Y162"/>
  <c r="AH162"/>
  <c r="X247"/>
  <c r="AG247"/>
  <c r="AG91"/>
  <c r="X91"/>
  <c r="Y106"/>
  <c r="AH106"/>
  <c r="AG240"/>
  <c r="X240"/>
  <c r="AH107"/>
  <c r="Y107"/>
  <c r="Y220"/>
  <c r="AH220"/>
  <c r="AG239"/>
  <c r="X239"/>
  <c r="AH111"/>
  <c r="Y111"/>
  <c r="AH211"/>
  <c r="Y211"/>
  <c r="AH219"/>
  <c r="Y219"/>
  <c r="AH225"/>
  <c r="Y225"/>
  <c r="AH145"/>
  <c r="Y145"/>
  <c r="AH100"/>
  <c r="Y100"/>
  <c r="Y110"/>
  <c r="AH110"/>
  <c r="AH139"/>
  <c r="Y139"/>
  <c r="Y123"/>
  <c r="AH123"/>
  <c r="X250"/>
  <c r="AG250"/>
  <c r="X231"/>
  <c r="AG231"/>
  <c r="X259"/>
  <c r="AG259"/>
  <c r="X243"/>
  <c r="AG243"/>
  <c r="Y108"/>
  <c r="AH108"/>
  <c r="AH98"/>
  <c r="Y98"/>
  <c r="AH137"/>
  <c r="Y137"/>
  <c r="AH117"/>
  <c r="Y117"/>
  <c r="AH115"/>
  <c r="Y115"/>
  <c r="AH217"/>
  <c r="Y217"/>
  <c r="AH113"/>
  <c r="Y113"/>
  <c r="Y122"/>
  <c r="AH122"/>
  <c r="Z147"/>
  <c r="AJ147"/>
  <c r="AI147"/>
  <c r="AK147" s="1"/>
  <c r="X245"/>
  <c r="AG245"/>
  <c r="X252"/>
  <c r="AG252"/>
  <c r="Y155"/>
  <c r="AH155"/>
  <c r="AG94"/>
  <c r="X94"/>
  <c r="AG81"/>
  <c r="X81"/>
  <c r="AG82"/>
  <c r="X82"/>
  <c r="X254"/>
  <c r="AG254"/>
  <c r="X234"/>
  <c r="AG234"/>
  <c r="X235"/>
  <c r="AG235"/>
  <c r="X236"/>
  <c r="AG236"/>
  <c r="AG89"/>
  <c r="X89"/>
  <c r="AG227"/>
  <c r="X227"/>
  <c r="AG124"/>
  <c r="X124"/>
  <c r="Y167"/>
  <c r="AH167"/>
  <c r="Y158"/>
  <c r="AH158"/>
  <c r="X132"/>
  <c r="AG132"/>
  <c r="AG93"/>
  <c r="X93"/>
  <c r="X95"/>
  <c r="AG95"/>
  <c r="X97"/>
  <c r="AG97"/>
  <c r="AG241"/>
  <c r="X241"/>
  <c r="AH205"/>
  <c r="Y205"/>
  <c r="AG82" i="21"/>
  <c r="X82"/>
  <c r="AG106"/>
  <c r="X106"/>
  <c r="AH85"/>
  <c r="Y85"/>
  <c r="AG90"/>
  <c r="X90"/>
  <c r="AH105"/>
  <c r="Y105"/>
  <c r="AG110"/>
  <c r="X110"/>
  <c r="AI100"/>
  <c r="Z100"/>
  <c r="AJ100" s="1"/>
  <c r="AH89"/>
  <c r="Y89"/>
  <c r="AG94"/>
  <c r="X94"/>
  <c r="AI84"/>
  <c r="Z84"/>
  <c r="AJ84"/>
  <c r="X81"/>
  <c r="AG81"/>
  <c r="AG86"/>
  <c r="X86"/>
  <c r="AH101"/>
  <c r="Y101"/>
  <c r="AH109"/>
  <c r="Y109"/>
  <c r="AG98"/>
  <c r="X98"/>
  <c r="AH93"/>
  <c r="Y93"/>
  <c r="AI108"/>
  <c r="Z108"/>
  <c r="AJ108" s="1"/>
  <c r="AG102"/>
  <c r="X102"/>
  <c r="AH97"/>
  <c r="Y97"/>
  <c r="AG106" i="22"/>
  <c r="X106"/>
  <c r="AH89"/>
  <c r="Y89"/>
  <c r="AG86"/>
  <c r="X86"/>
  <c r="AG102"/>
  <c r="X102"/>
  <c r="AH97"/>
  <c r="Y97"/>
  <c r="X109"/>
  <c r="AG109"/>
  <c r="AH91"/>
  <c r="Y91"/>
  <c r="AH87"/>
  <c r="Y87"/>
  <c r="AG98"/>
  <c r="X98"/>
  <c r="AG82"/>
  <c r="X82"/>
  <c r="AH101"/>
  <c r="Y101"/>
  <c r="AH105"/>
  <c r="Y105"/>
  <c r="AG110"/>
  <c r="X110"/>
  <c r="AG90"/>
  <c r="X90"/>
  <c r="AG94"/>
  <c r="X94"/>
  <c r="AH93"/>
  <c r="Y93"/>
  <c r="X81"/>
  <c r="AG81"/>
  <c r="Y108"/>
  <c r="AH108"/>
  <c r="AH90" i="20"/>
  <c r="Y90"/>
  <c r="AH82"/>
  <c r="Y82"/>
  <c r="AH106"/>
  <c r="Y106"/>
  <c r="AH98"/>
  <c r="Y98"/>
  <c r="AH102"/>
  <c r="Y102"/>
  <c r="Y89"/>
  <c r="AH89"/>
  <c r="Y85"/>
  <c r="AH85"/>
  <c r="AI95"/>
  <c r="Z95"/>
  <c r="Y105"/>
  <c r="AH105"/>
  <c r="Y101"/>
  <c r="AH101"/>
  <c r="AI99"/>
  <c r="Z99"/>
  <c r="Z92"/>
  <c r="AI92"/>
  <c r="AI87"/>
  <c r="Z87"/>
  <c r="Z100"/>
  <c r="AI100"/>
  <c r="AH94"/>
  <c r="Y94"/>
  <c r="AH86"/>
  <c r="Y86"/>
  <c r="AH110"/>
  <c r="Y110"/>
  <c r="Y93"/>
  <c r="AH93"/>
  <c r="Y81"/>
  <c r="AH81"/>
  <c r="AI107"/>
  <c r="Z107"/>
  <c r="Y109"/>
  <c r="AH109"/>
  <c r="Y97"/>
  <c r="AH97"/>
  <c r="Z96"/>
  <c r="AI96"/>
  <c r="Z84"/>
  <c r="AI84"/>
  <c r="Z108"/>
  <c r="AI108"/>
  <c r="Z104"/>
  <c r="AI104"/>
  <c r="AH90" i="19"/>
  <c r="Y90"/>
  <c r="AH106"/>
  <c r="Y106"/>
  <c r="AH110"/>
  <c r="Y110"/>
  <c r="AH94"/>
  <c r="Y94"/>
  <c r="AH98"/>
  <c r="Y98"/>
  <c r="AH86"/>
  <c r="Y86"/>
  <c r="AH102"/>
  <c r="Y102"/>
  <c r="AI83"/>
  <c r="Z83"/>
  <c r="Y89"/>
  <c r="AH89"/>
  <c r="Y85"/>
  <c r="AH85"/>
  <c r="AI99"/>
  <c r="Z99"/>
  <c r="AI107"/>
  <c r="Z107"/>
  <c r="AH82"/>
  <c r="Y82"/>
  <c r="AI93"/>
  <c r="Z93"/>
  <c r="AI101"/>
  <c r="Z101"/>
  <c r="AI109"/>
  <c r="Z109"/>
  <c r="Y97"/>
  <c r="AH97"/>
  <c r="Z92"/>
  <c r="AI92"/>
  <c r="Y81"/>
  <c r="AH81"/>
  <c r="Z96"/>
  <c r="AI96"/>
  <c r="AI87"/>
  <c r="Z87"/>
  <c r="Z84"/>
  <c r="AI84"/>
  <c r="Z88"/>
  <c r="AI88"/>
  <c r="AH110" i="18"/>
  <c r="Y110"/>
  <c r="AH82"/>
  <c r="Y82"/>
  <c r="AH90"/>
  <c r="Y90"/>
  <c r="AI83"/>
  <c r="Z83"/>
  <c r="Y105"/>
  <c r="AH105"/>
  <c r="Y101"/>
  <c r="AH101"/>
  <c r="AI99"/>
  <c r="Z99"/>
  <c r="Y93"/>
  <c r="AH93"/>
  <c r="Y81"/>
  <c r="AH81"/>
  <c r="AI107"/>
  <c r="Z107"/>
  <c r="Y85"/>
  <c r="AH85"/>
  <c r="Z108"/>
  <c r="AI108"/>
  <c r="Z104"/>
  <c r="AI104"/>
  <c r="Z92"/>
  <c r="AI92"/>
  <c r="AI91"/>
  <c r="Z91"/>
  <c r="AH106"/>
  <c r="Y106"/>
  <c r="AH94"/>
  <c r="Y94"/>
  <c r="AH86"/>
  <c r="Y86"/>
  <c r="AH98"/>
  <c r="Y98"/>
  <c r="AH102"/>
  <c r="Y102"/>
  <c r="AI87"/>
  <c r="Z87"/>
  <c r="Y109"/>
  <c r="AH109"/>
  <c r="Y97"/>
  <c r="AH97"/>
  <c r="Z88"/>
  <c r="AI88"/>
  <c r="AI103"/>
  <c r="Z103"/>
  <c r="Z96"/>
  <c r="AI96"/>
  <c r="AI95"/>
  <c r="Z95"/>
  <c r="Y89"/>
  <c r="AH89"/>
  <c r="Z100"/>
  <c r="AI100"/>
  <c r="Z84"/>
  <c r="AI84"/>
  <c r="AK107" i="16"/>
  <c r="AB107"/>
  <c r="AL107" s="1"/>
  <c r="AB108" i="17"/>
  <c r="AL108" s="1"/>
  <c r="AM108" s="1"/>
  <c r="AK108"/>
  <c r="AA86"/>
  <c r="AJ86"/>
  <c r="AI87"/>
  <c r="Z87"/>
  <c r="AI85"/>
  <c r="Z85"/>
  <c r="AJ101"/>
  <c r="AA101"/>
  <c r="AI89"/>
  <c r="Z89"/>
  <c r="AA103"/>
  <c r="AJ103"/>
  <c r="AA92"/>
  <c r="AJ92"/>
  <c r="AA94"/>
  <c r="AJ94"/>
  <c r="AI83"/>
  <c r="Z83"/>
  <c r="Z95"/>
  <c r="AI95"/>
  <c r="AJ109"/>
  <c r="AA109"/>
  <c r="AI81"/>
  <c r="Z81"/>
  <c r="AI93"/>
  <c r="Z93"/>
  <c r="AI91"/>
  <c r="Z91"/>
  <c r="AA107"/>
  <c r="AJ107"/>
  <c r="AA82"/>
  <c r="AJ82"/>
  <c r="AB106"/>
  <c r="AL106" s="1"/>
  <c r="AK106"/>
  <c r="AM106" s="1"/>
  <c r="AA90"/>
  <c r="AJ90"/>
  <c r="AA88"/>
  <c r="AJ88"/>
  <c r="AJ98" i="16"/>
  <c r="AA98"/>
  <c r="AA104"/>
  <c r="AJ104"/>
  <c r="AI85"/>
  <c r="Z85"/>
  <c r="AA88"/>
  <c r="AJ88"/>
  <c r="AA90"/>
  <c r="AJ90"/>
  <c r="AA96"/>
  <c r="AJ96"/>
  <c r="AA86"/>
  <c r="AJ86"/>
  <c r="Z97"/>
  <c r="AI97"/>
  <c r="AK82"/>
  <c r="AB82"/>
  <c r="AL82"/>
  <c r="AI83"/>
  <c r="Z83"/>
  <c r="AI87"/>
  <c r="Z87"/>
  <c r="AA92"/>
  <c r="AJ92"/>
  <c r="AA94"/>
  <c r="AJ94"/>
  <c r="AA84"/>
  <c r="AJ84"/>
  <c r="Z95"/>
  <c r="AI95"/>
  <c r="AA108"/>
  <c r="AJ108"/>
  <c r="AI81"/>
  <c r="Z81"/>
  <c r="AI91"/>
  <c r="Z91"/>
  <c r="AI89"/>
  <c r="Z89"/>
  <c r="AJ99"/>
  <c r="AA99"/>
  <c r="AI93"/>
  <c r="Z93"/>
  <c r="AE206" i="27"/>
  <c r="AO206" s="1"/>
  <c r="AN206"/>
  <c r="AE106"/>
  <c r="AO106" s="1"/>
  <c r="AP106" s="1"/>
  <c r="AN106"/>
  <c r="AE123"/>
  <c r="AO123" s="1"/>
  <c r="AP123" s="1"/>
  <c r="AN123"/>
  <c r="AE172"/>
  <c r="AO172" s="1"/>
  <c r="AP172" s="1"/>
  <c r="AN172"/>
  <c r="AN92"/>
  <c r="AE92"/>
  <c r="AO92" s="1"/>
  <c r="AP92" s="1"/>
  <c r="AN150"/>
  <c r="AE150"/>
  <c r="AO150" s="1"/>
  <c r="AP150" s="1"/>
  <c r="AE108"/>
  <c r="AO108"/>
  <c r="AN108"/>
  <c r="AN254"/>
  <c r="AE254"/>
  <c r="AO254"/>
  <c r="AM87"/>
  <c r="AD87"/>
  <c r="AE114"/>
  <c r="AO114"/>
  <c r="AN114"/>
  <c r="AE129"/>
  <c r="AO129"/>
  <c r="AP129"/>
  <c r="AN129"/>
  <c r="AE130"/>
  <c r="AO130"/>
  <c r="AP130"/>
  <c r="AN130"/>
  <c r="AD158"/>
  <c r="AM158"/>
  <c r="AE131"/>
  <c r="AO131" s="1"/>
  <c r="AN131"/>
  <c r="AP131" s="1"/>
  <c r="AD122"/>
  <c r="AM122"/>
  <c r="AN88"/>
  <c r="AE88"/>
  <c r="AO88"/>
  <c r="AN84"/>
  <c r="AE84"/>
  <c r="AO84"/>
  <c r="AE192"/>
  <c r="AO192" s="1"/>
  <c r="AP192" s="1"/>
  <c r="AN192"/>
  <c r="AE204"/>
  <c r="AO204" s="1"/>
  <c r="AN204"/>
  <c r="AE116"/>
  <c r="AO116" s="1"/>
  <c r="AP116" s="1"/>
  <c r="AN116"/>
  <c r="AE112"/>
  <c r="AO112" s="1"/>
  <c r="AN112"/>
  <c r="AE184"/>
  <c r="AO184" s="1"/>
  <c r="AN184"/>
  <c r="AD160"/>
  <c r="AM160"/>
  <c r="AE169"/>
  <c r="AO169" s="1"/>
  <c r="AN169"/>
  <c r="AE190"/>
  <c r="AO190" s="1"/>
  <c r="AP190" s="1"/>
  <c r="AN190"/>
  <c r="AE110"/>
  <c r="AO110" s="1"/>
  <c r="AP110" s="1"/>
  <c r="AN110"/>
  <c r="AE107"/>
  <c r="AO107" s="1"/>
  <c r="AP107" s="1"/>
  <c r="AN107"/>
  <c r="AN159"/>
  <c r="AP159"/>
  <c r="AE159"/>
  <c r="AO159"/>
  <c r="AN155"/>
  <c r="AE155"/>
  <c r="AO155" s="1"/>
  <c r="AP155" s="1"/>
  <c r="AN163"/>
  <c r="AP163" s="1"/>
  <c r="AE163"/>
  <c r="AO163" s="1"/>
  <c r="AN167"/>
  <c r="AE167"/>
  <c r="AO167" s="1"/>
  <c r="AP167" s="1"/>
  <c r="AD156"/>
  <c r="AM156"/>
  <c r="AN153"/>
  <c r="AE153"/>
  <c r="AO153" s="1"/>
  <c r="AP153" s="1"/>
  <c r="AN121"/>
  <c r="AE121"/>
  <c r="AO121" s="1"/>
  <c r="AN223"/>
  <c r="AE223"/>
  <c r="AO223"/>
  <c r="AE198"/>
  <c r="AO198" s="1"/>
  <c r="AN198"/>
  <c r="AM83"/>
  <c r="AD83"/>
  <c r="AE171"/>
  <c r="AO171"/>
  <c r="AN171"/>
  <c r="AD164"/>
  <c r="AM164"/>
  <c r="AN151"/>
  <c r="AE151"/>
  <c r="AO151" s="1"/>
  <c r="AP151" s="1"/>
  <c r="AP177"/>
  <c r="AE186"/>
  <c r="AO186" s="1"/>
  <c r="AN186"/>
  <c r="AN207"/>
  <c r="AE207"/>
  <c r="AO207" s="1"/>
  <c r="AE178"/>
  <c r="AO178"/>
  <c r="AN178"/>
  <c r="AP178" s="1"/>
  <c r="AE132"/>
  <c r="AO132"/>
  <c r="AN132"/>
  <c r="AE102"/>
  <c r="AO102" s="1"/>
  <c r="AP102" s="1"/>
  <c r="AN102"/>
  <c r="AE103"/>
  <c r="AO103" s="1"/>
  <c r="AP103" s="1"/>
  <c r="AN103"/>
  <c r="AE98"/>
  <c r="AO98" s="1"/>
  <c r="AP98" s="1"/>
  <c r="AN98"/>
  <c r="AN118"/>
  <c r="AE118"/>
  <c r="AO118" s="1"/>
  <c r="AP118" s="1"/>
  <c r="AN250"/>
  <c r="AE250"/>
  <c r="AO250" s="1"/>
  <c r="AP250" s="1"/>
  <c r="AN260"/>
  <c r="AE260"/>
  <c r="AO260" s="1"/>
  <c r="AE188"/>
  <c r="AO188" s="1"/>
  <c r="AP188" s="1"/>
  <c r="AN188"/>
  <c r="AN252"/>
  <c r="AE252"/>
  <c r="AO252" s="1"/>
  <c r="AM91"/>
  <c r="AD91"/>
  <c r="AE173"/>
  <c r="AO173" s="1"/>
  <c r="AP173" s="1"/>
  <c r="AN173"/>
  <c r="AE95"/>
  <c r="AO95"/>
  <c r="AP95" s="1"/>
  <c r="AN95"/>
  <c r="AD162"/>
  <c r="AM162"/>
  <c r="AN120"/>
  <c r="AP120" s="1"/>
  <c r="AE120"/>
  <c r="AO120" s="1"/>
  <c r="AN256"/>
  <c r="AE256"/>
  <c r="AO256" s="1"/>
  <c r="AN82"/>
  <c r="AE82"/>
  <c r="AO82" s="1"/>
  <c r="AP82" s="1"/>
  <c r="AE139"/>
  <c r="AO139"/>
  <c r="AN139"/>
  <c r="AP139" s="1"/>
  <c r="AE176"/>
  <c r="AO176"/>
  <c r="AN176"/>
  <c r="AP176" s="1"/>
  <c r="AM246"/>
  <c r="AD246"/>
  <c r="AN148"/>
  <c r="AE148"/>
  <c r="AO148" s="1"/>
  <c r="AP148" s="1"/>
  <c r="AN227"/>
  <c r="AE227"/>
  <c r="AO227" s="1"/>
  <c r="AP227" s="1"/>
  <c r="AN225"/>
  <c r="AE225"/>
  <c r="AO225" s="1"/>
  <c r="AP225" s="1"/>
  <c r="AE196"/>
  <c r="AO196" s="1"/>
  <c r="AN196"/>
  <c r="AM168"/>
  <c r="AD168"/>
  <c r="AN154"/>
  <c r="AE154"/>
  <c r="AO154" s="1"/>
  <c r="AP154" s="1"/>
  <c r="AN147"/>
  <c r="AE147"/>
  <c r="AO147" s="1"/>
  <c r="AD166"/>
  <c r="AM166"/>
  <c r="AN81"/>
  <c r="AP81" s="1"/>
  <c r="AE81"/>
  <c r="AO81"/>
  <c r="AN145"/>
  <c r="AE145"/>
  <c r="AO145" s="1"/>
  <c r="AP145" s="1"/>
  <c r="AM93"/>
  <c r="AD93"/>
  <c r="AM85"/>
  <c r="AD85"/>
  <c r="AE174"/>
  <c r="AO174" s="1"/>
  <c r="AN174"/>
  <c r="AE99"/>
  <c r="AO99"/>
  <c r="AN99"/>
  <c r="AP99" s="1"/>
  <c r="AE124"/>
  <c r="AO124"/>
  <c r="AN124"/>
  <c r="AN157"/>
  <c r="AE157"/>
  <c r="AO157"/>
  <c r="AM170"/>
  <c r="AD170"/>
  <c r="AN248"/>
  <c r="AE248"/>
  <c r="AO248" s="1"/>
  <c r="AN149"/>
  <c r="AE149"/>
  <c r="AO149"/>
  <c r="AE194"/>
  <c r="AO194" s="1"/>
  <c r="AN194"/>
  <c r="AD244"/>
  <c r="AM244"/>
  <c r="AM89"/>
  <c r="AD89"/>
  <c r="AN165"/>
  <c r="AE165"/>
  <c r="AO165" s="1"/>
  <c r="AP165" s="1"/>
  <c r="AD107" i="26"/>
  <c r="AN107"/>
  <c r="AO107"/>
  <c r="AM107"/>
  <c r="AL89"/>
  <c r="AC89"/>
  <c r="AD98"/>
  <c r="AN98" s="1"/>
  <c r="AM98"/>
  <c r="AO98" s="1"/>
  <c r="AD103"/>
  <c r="AN103" s="1"/>
  <c r="AM103"/>
  <c r="AL157"/>
  <c r="AC157"/>
  <c r="AL161"/>
  <c r="AC161"/>
  <c r="AD174"/>
  <c r="AN174" s="1"/>
  <c r="AM174"/>
  <c r="AO174" s="1"/>
  <c r="AD127"/>
  <c r="AN127" s="1"/>
  <c r="AM127"/>
  <c r="AD248"/>
  <c r="AN248" s="1"/>
  <c r="AM248"/>
  <c r="AD246"/>
  <c r="AN246"/>
  <c r="AM246"/>
  <c r="AD228"/>
  <c r="AN228"/>
  <c r="AO228"/>
  <c r="AM228"/>
  <c r="AD240"/>
  <c r="AN240"/>
  <c r="AM240"/>
  <c r="AD226"/>
  <c r="AN226"/>
  <c r="AM226"/>
  <c r="AO226" s="1"/>
  <c r="AL204"/>
  <c r="AC204"/>
  <c r="AL155"/>
  <c r="AC155"/>
  <c r="AL91"/>
  <c r="AC91"/>
  <c r="AL93"/>
  <c r="AC93"/>
  <c r="AL147"/>
  <c r="AC147"/>
  <c r="AD123"/>
  <c r="AN123" s="1"/>
  <c r="AM123"/>
  <c r="AO123" s="1"/>
  <c r="AD122"/>
  <c r="AN122" s="1"/>
  <c r="AO122" s="1"/>
  <c r="AM122"/>
  <c r="AL159"/>
  <c r="AC159"/>
  <c r="AL200"/>
  <c r="AC200"/>
  <c r="AM154"/>
  <c r="AD154"/>
  <c r="AN154" s="1"/>
  <c r="AO154" s="1"/>
  <c r="AM144"/>
  <c r="AD144"/>
  <c r="AN144" s="1"/>
  <c r="AL202"/>
  <c r="AC202"/>
  <c r="AD207"/>
  <c r="AN207" s="1"/>
  <c r="AM207"/>
  <c r="AD193"/>
  <c r="AN193"/>
  <c r="AM193"/>
  <c r="AO193" s="1"/>
  <c r="AL198"/>
  <c r="AC198"/>
  <c r="AM152"/>
  <c r="AD152"/>
  <c r="AN152" s="1"/>
  <c r="AD250"/>
  <c r="AN250"/>
  <c r="AM250"/>
  <c r="AD94"/>
  <c r="AN94" s="1"/>
  <c r="AM94"/>
  <c r="AM148"/>
  <c r="AD148"/>
  <c r="AN148" s="1"/>
  <c r="AD142"/>
  <c r="AN142" s="1"/>
  <c r="AM142"/>
  <c r="AL169"/>
  <c r="AC169"/>
  <c r="AM197"/>
  <c r="AD197"/>
  <c r="AN197" s="1"/>
  <c r="AC119"/>
  <c r="AL119"/>
  <c r="AD232"/>
  <c r="AN232" s="1"/>
  <c r="AM232"/>
  <c r="AD106"/>
  <c r="AN106" s="1"/>
  <c r="AM106"/>
  <c r="AD116"/>
  <c r="AN116" s="1"/>
  <c r="AM116"/>
  <c r="AD178"/>
  <c r="AN178" s="1"/>
  <c r="AO178" s="1"/>
  <c r="AM178"/>
  <c r="AL85"/>
  <c r="AC85"/>
  <c r="AL163"/>
  <c r="AC163"/>
  <c r="AD126"/>
  <c r="AN126"/>
  <c r="AO126"/>
  <c r="AM126"/>
  <c r="AD173"/>
  <c r="AN173"/>
  <c r="AM173"/>
  <c r="AD95"/>
  <c r="AN95" s="1"/>
  <c r="AO95" s="1"/>
  <c r="AM95"/>
  <c r="AD140"/>
  <c r="AN140" s="1"/>
  <c r="AO140" s="1"/>
  <c r="AM140"/>
  <c r="AL149"/>
  <c r="AC149"/>
  <c r="AL87"/>
  <c r="AC87"/>
  <c r="AD209"/>
  <c r="AN209" s="1"/>
  <c r="AM209"/>
  <c r="AL153"/>
  <c r="AC153"/>
  <c r="AD222"/>
  <c r="AN222" s="1"/>
  <c r="AO222" s="1"/>
  <c r="AM222"/>
  <c r="AD234"/>
  <c r="AN234" s="1"/>
  <c r="AM234"/>
  <c r="AO234" s="1"/>
  <c r="AD224"/>
  <c r="AN224" s="1"/>
  <c r="AM224"/>
  <c r="AM81"/>
  <c r="AD81"/>
  <c r="AN81"/>
  <c r="AD120"/>
  <c r="AN120" s="1"/>
  <c r="AM120"/>
  <c r="AD244"/>
  <c r="AN244" s="1"/>
  <c r="AM244"/>
  <c r="AD217"/>
  <c r="AN217"/>
  <c r="AM217"/>
  <c r="AL83"/>
  <c r="AC83"/>
  <c r="AD102"/>
  <c r="AN102" s="1"/>
  <c r="AO102" s="1"/>
  <c r="AM102"/>
  <c r="AL145"/>
  <c r="AC145"/>
  <c r="AL151"/>
  <c r="AC151"/>
  <c r="AD177"/>
  <c r="AN177" s="1"/>
  <c r="AO177" s="1"/>
  <c r="AM177"/>
  <c r="AM160"/>
  <c r="AD160"/>
  <c r="AN160" s="1"/>
  <c r="AO160" s="1"/>
  <c r="AM150"/>
  <c r="AD150"/>
  <c r="AN150" s="1"/>
  <c r="AO150" s="1"/>
  <c r="AM88"/>
  <c r="AD88"/>
  <c r="AN88" s="1"/>
  <c r="AO88" s="1"/>
  <c r="AM203"/>
  <c r="AD203"/>
  <c r="AN203" s="1"/>
  <c r="AO203" s="1"/>
  <c r="AD219"/>
  <c r="AN219"/>
  <c r="AO219"/>
  <c r="AM219"/>
  <c r="AL171"/>
  <c r="AC171"/>
  <c r="AD215"/>
  <c r="AN215" s="1"/>
  <c r="AM215"/>
  <c r="AL167"/>
  <c r="AC167"/>
  <c r="AM162"/>
  <c r="AD162"/>
  <c r="AN162" s="1"/>
  <c r="AL121"/>
  <c r="AC121"/>
  <c r="AM82"/>
  <c r="AD82"/>
  <c r="AN82" s="1"/>
  <c r="AD185"/>
  <c r="AN185"/>
  <c r="AM185"/>
  <c r="AD211"/>
  <c r="AN211"/>
  <c r="AO211"/>
  <c r="AM211"/>
  <c r="AM201"/>
  <c r="AD201"/>
  <c r="AN201" s="1"/>
  <c r="AO201" s="1"/>
  <c r="AM90"/>
  <c r="AD90"/>
  <c r="AN90" s="1"/>
  <c r="AO90" s="1"/>
  <c r="AD236"/>
  <c r="AN236"/>
  <c r="AM236"/>
  <c r="AD242"/>
  <c r="AN242" s="1"/>
  <c r="AO242" s="1"/>
  <c r="AM242"/>
  <c r="AD238"/>
  <c r="AN238" s="1"/>
  <c r="AM238"/>
  <c r="AO238" s="1"/>
  <c r="AD230"/>
  <c r="AN230" s="1"/>
  <c r="AO230" s="1"/>
  <c r="AM230"/>
  <c r="AM118"/>
  <c r="AD118"/>
  <c r="AN118" s="1"/>
  <c r="AO118" s="1"/>
  <c r="AL165"/>
  <c r="AC165"/>
  <c r="AD99"/>
  <c r="AN99" s="1"/>
  <c r="AO99" s="1"/>
  <c r="AM99"/>
  <c r="AZ114" i="25"/>
  <c r="AG114"/>
  <c r="AH101"/>
  <c r="BA101"/>
  <c r="AZ234"/>
  <c r="AG234"/>
  <c r="AH186"/>
  <c r="BA186"/>
  <c r="AZ110"/>
  <c r="AG110"/>
  <c r="AG187"/>
  <c r="AZ187"/>
  <c r="AG249"/>
  <c r="AZ249"/>
  <c r="AY231"/>
  <c r="AF231"/>
  <c r="AH176"/>
  <c r="BA176"/>
  <c r="AH89"/>
  <c r="BA89"/>
  <c r="AG201"/>
  <c r="AZ201"/>
  <c r="AG130"/>
  <c r="AZ130"/>
  <c r="AZ94"/>
  <c r="AG94"/>
  <c r="AZ255"/>
  <c r="AG255"/>
  <c r="BA91"/>
  <c r="AH91"/>
  <c r="AH180"/>
  <c r="BA180"/>
  <c r="AG253"/>
  <c r="AZ253"/>
  <c r="AG179"/>
  <c r="AZ179"/>
  <c r="AG257"/>
  <c r="AZ257"/>
  <c r="AG104"/>
  <c r="AZ104"/>
  <c r="AY102"/>
  <c r="AF102"/>
  <c r="AH125"/>
  <c r="BA125"/>
  <c r="AH215"/>
  <c r="BA215"/>
  <c r="AZ86"/>
  <c r="AG86"/>
  <c r="AG218"/>
  <c r="AZ218"/>
  <c r="AG122"/>
  <c r="AZ122"/>
  <c r="AG195"/>
  <c r="AZ195"/>
  <c r="AG160"/>
  <c r="AZ160"/>
  <c r="AH190"/>
  <c r="BA190"/>
  <c r="AH155"/>
  <c r="BA155"/>
  <c r="AZ82"/>
  <c r="AG82"/>
  <c r="AZ239"/>
  <c r="AG239"/>
  <c r="AG193"/>
  <c r="AZ193"/>
  <c r="AG199"/>
  <c r="AZ199"/>
  <c r="AI80"/>
  <c r="BB80"/>
  <c r="AH238"/>
  <c r="BA238"/>
  <c r="AH131"/>
  <c r="BA131"/>
  <c r="AG229"/>
  <c r="AZ229"/>
  <c r="BA73"/>
  <c r="AH73"/>
  <c r="AZ68"/>
  <c r="AG68"/>
  <c r="AZ76"/>
  <c r="AG76"/>
  <c r="AZ118"/>
  <c r="AG118"/>
  <c r="AG162"/>
  <c r="AZ162"/>
  <c r="AG205"/>
  <c r="AZ205"/>
  <c r="AG156"/>
  <c r="AZ156"/>
  <c r="AY164"/>
  <c r="AF164"/>
  <c r="AY132"/>
  <c r="AF132"/>
  <c r="BA168"/>
  <c r="AH168"/>
  <c r="BA235"/>
  <c r="AH235"/>
  <c r="AG108"/>
  <c r="AZ108"/>
  <c r="AZ247"/>
  <c r="AG247"/>
  <c r="AZ177"/>
  <c r="AG177"/>
  <c r="AG144"/>
  <c r="AZ144"/>
  <c r="BA178"/>
  <c r="AH178"/>
  <c r="AZ106"/>
  <c r="AG106"/>
  <c r="AG191"/>
  <c r="AZ191"/>
  <c r="AH184"/>
  <c r="BA184"/>
  <c r="AZ167"/>
  <c r="AG167"/>
  <c r="AZ185"/>
  <c r="AG185"/>
  <c r="AZ138"/>
  <c r="AG138"/>
  <c r="AH230"/>
  <c r="BA230"/>
  <c r="AH93"/>
  <c r="BA93"/>
  <c r="BA166"/>
  <c r="AH166"/>
  <c r="AG92"/>
  <c r="AZ92"/>
  <c r="AI203"/>
  <c r="BB203"/>
  <c r="AH192"/>
  <c r="BA192"/>
  <c r="AH163"/>
  <c r="BA163"/>
  <c r="BA69"/>
  <c r="AH69"/>
  <c r="AG74"/>
  <c r="AZ74"/>
  <c r="AG112"/>
  <c r="AZ112"/>
  <c r="AG222"/>
  <c r="AZ222"/>
  <c r="AG170"/>
  <c r="AZ170"/>
  <c r="AG154"/>
  <c r="AZ154"/>
  <c r="AH194"/>
  <c r="BA194"/>
  <c r="AH133"/>
  <c r="BA133"/>
  <c r="AG98"/>
  <c r="AZ98"/>
  <c r="AH161"/>
  <c r="BA161"/>
  <c r="AG237"/>
  <c r="AZ237"/>
  <c r="AH198"/>
  <c r="BA198"/>
  <c r="AH99"/>
  <c r="BA99"/>
  <c r="AG226"/>
  <c r="AZ226"/>
  <c r="AY85"/>
  <c r="AF85"/>
  <c r="AG214"/>
  <c r="AZ214"/>
  <c r="AH129"/>
  <c r="BA129"/>
  <c r="AH165"/>
  <c r="BA165"/>
  <c r="AG206"/>
  <c r="AZ206"/>
  <c r="AG210"/>
  <c r="AZ210"/>
  <c r="AG189"/>
  <c r="AZ189"/>
  <c r="AG197"/>
  <c r="AZ197"/>
  <c r="AH79"/>
  <c r="BA79"/>
  <c r="BA200"/>
  <c r="AH200"/>
  <c r="AQ202" i="24"/>
  <c r="AH202"/>
  <c r="AR202" s="1"/>
  <c r="AG210"/>
  <c r="AP210"/>
  <c r="AH106"/>
  <c r="AR106" s="1"/>
  <c r="AQ106"/>
  <c r="AG215"/>
  <c r="AP215"/>
  <c r="AQ194"/>
  <c r="AH194"/>
  <c r="AR194" s="1"/>
  <c r="AQ199"/>
  <c r="AH199"/>
  <c r="AR199"/>
  <c r="AQ197"/>
  <c r="AH197"/>
  <c r="AR197" s="1"/>
  <c r="AQ204"/>
  <c r="AH204"/>
  <c r="AR204" s="1"/>
  <c r="AQ222"/>
  <c r="AH222"/>
  <c r="AR222" s="1"/>
  <c r="AS222" s="1"/>
  <c r="AG163"/>
  <c r="AP163"/>
  <c r="AG167"/>
  <c r="AP167"/>
  <c r="AQ223"/>
  <c r="AH223"/>
  <c r="AR223" s="1"/>
  <c r="AS223" s="1"/>
  <c r="AP144"/>
  <c r="AG144"/>
  <c r="AQ232"/>
  <c r="AS232" s="1"/>
  <c r="AH232"/>
  <c r="AR232"/>
  <c r="AP125"/>
  <c r="AG125"/>
  <c r="AP147"/>
  <c r="AG147"/>
  <c r="AQ228"/>
  <c r="AS228" s="1"/>
  <c r="AH228"/>
  <c r="AR228"/>
  <c r="AQ227"/>
  <c r="AS227" s="1"/>
  <c r="AH227"/>
  <c r="AR227"/>
  <c r="AP135"/>
  <c r="AG135"/>
  <c r="AP132"/>
  <c r="AG132"/>
  <c r="AP129"/>
  <c r="AG129"/>
  <c r="AP124"/>
  <c r="AG124"/>
  <c r="AP151"/>
  <c r="AG151"/>
  <c r="AQ234"/>
  <c r="AH234"/>
  <c r="AR234" s="1"/>
  <c r="AS234" s="1"/>
  <c r="AQ235"/>
  <c r="AH235"/>
  <c r="AR235" s="1"/>
  <c r="AS235" s="1"/>
  <c r="AQ219"/>
  <c r="AH219"/>
  <c r="AR219" s="1"/>
  <c r="AS219" s="1"/>
  <c r="AQ242"/>
  <c r="AH242"/>
  <c r="AR242" s="1"/>
  <c r="AS242" s="1"/>
  <c r="AP127"/>
  <c r="AG127"/>
  <c r="AQ189"/>
  <c r="AH189"/>
  <c r="AR189"/>
  <c r="AQ186"/>
  <c r="AS186" s="1"/>
  <c r="AH186"/>
  <c r="AR186"/>
  <c r="AH93"/>
  <c r="AR93" s="1"/>
  <c r="AS93" s="1"/>
  <c r="AQ93"/>
  <c r="AQ122"/>
  <c r="AH122"/>
  <c r="AR122" s="1"/>
  <c r="AQ156"/>
  <c r="AH156"/>
  <c r="AR156" s="1"/>
  <c r="AQ172"/>
  <c r="AH172"/>
  <c r="AR172"/>
  <c r="AQ164"/>
  <c r="AH164"/>
  <c r="AR164" s="1"/>
  <c r="AQ119"/>
  <c r="AH119"/>
  <c r="AR119" s="1"/>
  <c r="AQ166"/>
  <c r="AH166"/>
  <c r="AR166" s="1"/>
  <c r="AS166" s="1"/>
  <c r="AQ247"/>
  <c r="AH247"/>
  <c r="AR247" s="1"/>
  <c r="AS247" s="1"/>
  <c r="AQ249"/>
  <c r="AH249"/>
  <c r="AR249" s="1"/>
  <c r="AS249" s="1"/>
  <c r="AP133"/>
  <c r="AG133"/>
  <c r="AG159"/>
  <c r="AP159"/>
  <c r="AQ220"/>
  <c r="AH220"/>
  <c r="AR220" s="1"/>
  <c r="AS220" s="1"/>
  <c r="AQ239"/>
  <c r="AH239"/>
  <c r="AR239" s="1"/>
  <c r="AS239" s="1"/>
  <c r="AP128"/>
  <c r="AG128"/>
  <c r="AQ246"/>
  <c r="AH246"/>
  <c r="AR246" s="1"/>
  <c r="AS246" s="1"/>
  <c r="AP130"/>
  <c r="AG130"/>
  <c r="AQ252"/>
  <c r="AH252"/>
  <c r="AR252" s="1"/>
  <c r="AS252" s="1"/>
  <c r="AP169"/>
  <c r="AG169"/>
  <c r="AQ245"/>
  <c r="AH245"/>
  <c r="AR245" s="1"/>
  <c r="AS245" s="1"/>
  <c r="AQ260"/>
  <c r="AH260"/>
  <c r="AR260" s="1"/>
  <c r="AS260" s="1"/>
  <c r="AQ241"/>
  <c r="AS241" s="1"/>
  <c r="AH241"/>
  <c r="AR241"/>
  <c r="AP142"/>
  <c r="AG142"/>
  <c r="AQ254"/>
  <c r="AH254"/>
  <c r="AR254" s="1"/>
  <c r="AS254" s="1"/>
  <c r="AP152"/>
  <c r="AG152"/>
  <c r="AP165"/>
  <c r="AG165"/>
  <c r="AP148"/>
  <c r="AG148"/>
  <c r="AP143"/>
  <c r="AG143"/>
  <c r="AQ250"/>
  <c r="AH250"/>
  <c r="AR250" s="1"/>
  <c r="AS250" s="1"/>
  <c r="AQ118"/>
  <c r="AH118"/>
  <c r="AR118" s="1"/>
  <c r="AS118" s="1"/>
  <c r="AH105"/>
  <c r="AR105"/>
  <c r="AQ105"/>
  <c r="AS105" s="1"/>
  <c r="AQ192"/>
  <c r="AH192"/>
  <c r="AR192" s="1"/>
  <c r="AS192" s="1"/>
  <c r="AQ168"/>
  <c r="AH168"/>
  <c r="AR168" s="1"/>
  <c r="AQ185"/>
  <c r="AH185"/>
  <c r="AR185" s="1"/>
  <c r="AS185" s="1"/>
  <c r="AG84"/>
  <c r="AP84"/>
  <c r="AG85"/>
  <c r="AP85"/>
  <c r="AG88"/>
  <c r="AP88"/>
  <c r="AG209"/>
  <c r="AP209"/>
  <c r="AQ200"/>
  <c r="AH200"/>
  <c r="AR200" s="1"/>
  <c r="AQ198"/>
  <c r="AH198"/>
  <c r="AR198"/>
  <c r="AH98"/>
  <c r="AR98" s="1"/>
  <c r="AS98" s="1"/>
  <c r="AQ98"/>
  <c r="AG206"/>
  <c r="AP206"/>
  <c r="AG207"/>
  <c r="AP207"/>
  <c r="AH110"/>
  <c r="AR110" s="1"/>
  <c r="AS110" s="1"/>
  <c r="AQ110"/>
  <c r="AQ196"/>
  <c r="AH196"/>
  <c r="AR196" s="1"/>
  <c r="AG81"/>
  <c r="AP81"/>
  <c r="AG83"/>
  <c r="AP83"/>
  <c r="AG92"/>
  <c r="AP92"/>
  <c r="AQ201"/>
  <c r="AH201"/>
  <c r="AR201" s="1"/>
  <c r="AG212"/>
  <c r="AP212"/>
  <c r="AG208"/>
  <c r="AP208"/>
  <c r="AQ195"/>
  <c r="AH195"/>
  <c r="AR195" s="1"/>
  <c r="AH99"/>
  <c r="AR99" s="1"/>
  <c r="AQ99"/>
  <c r="AS99" s="1"/>
  <c r="AQ258"/>
  <c r="AS258" s="1"/>
  <c r="AH258"/>
  <c r="AR258"/>
  <c r="AP153"/>
  <c r="AG153"/>
  <c r="AQ240"/>
  <c r="AH240"/>
  <c r="AR240" s="1"/>
  <c r="AS240" s="1"/>
  <c r="AQ259"/>
  <c r="AH259"/>
  <c r="AR259" s="1"/>
  <c r="AS259" s="1"/>
  <c r="AQ256"/>
  <c r="AH256"/>
  <c r="AR256" s="1"/>
  <c r="AS256" s="1"/>
  <c r="AQ226"/>
  <c r="AH226"/>
  <c r="AR226" s="1"/>
  <c r="AS226" s="1"/>
  <c r="AQ225"/>
  <c r="AH225"/>
  <c r="AR225" s="1"/>
  <c r="AS225" s="1"/>
  <c r="AQ229"/>
  <c r="AH229"/>
  <c r="AR229" s="1"/>
  <c r="AS229" s="1"/>
  <c r="AQ216"/>
  <c r="AH216"/>
  <c r="AR216" s="1"/>
  <c r="AS216" s="1"/>
  <c r="AQ237"/>
  <c r="AH237"/>
  <c r="AR237" s="1"/>
  <c r="AS237" s="1"/>
  <c r="AQ244"/>
  <c r="AH244"/>
  <c r="AR244" s="1"/>
  <c r="AS244" s="1"/>
  <c r="AQ257"/>
  <c r="AH257"/>
  <c r="AR257" s="1"/>
  <c r="AS257" s="1"/>
  <c r="AG155"/>
  <c r="AP155"/>
  <c r="AQ233"/>
  <c r="AH233"/>
  <c r="AR233"/>
  <c r="AS233"/>
  <c r="AQ218"/>
  <c r="AH218"/>
  <c r="AR218"/>
  <c r="AS218"/>
  <c r="AP140"/>
  <c r="AG140"/>
  <c r="AQ253"/>
  <c r="AH253"/>
  <c r="AR253" s="1"/>
  <c r="AS253" s="1"/>
  <c r="AP161"/>
  <c r="AG161"/>
  <c r="AQ255"/>
  <c r="AH255"/>
  <c r="AR255" s="1"/>
  <c r="AS255" s="1"/>
  <c r="AQ238"/>
  <c r="AH238"/>
  <c r="AR238" s="1"/>
  <c r="AS238" s="1"/>
  <c r="AQ224"/>
  <c r="AS224" s="1"/>
  <c r="AH224"/>
  <c r="AR224"/>
  <c r="AH109"/>
  <c r="AR109" s="1"/>
  <c r="AS109" s="1"/>
  <c r="AQ109"/>
  <c r="AQ162"/>
  <c r="AH162"/>
  <c r="AR162" s="1"/>
  <c r="AQ187"/>
  <c r="AH187"/>
  <c r="AR187" s="1"/>
  <c r="AH94"/>
  <c r="AR94" s="1"/>
  <c r="AS94" s="1"/>
  <c r="AQ94"/>
  <c r="AQ158"/>
  <c r="AH158"/>
  <c r="AR158" s="1"/>
  <c r="AS158" s="1"/>
  <c r="AQ160"/>
  <c r="AH160"/>
  <c r="AR160" s="1"/>
  <c r="AS160" s="1"/>
  <c r="AP131"/>
  <c r="AG131"/>
  <c r="AQ251"/>
  <c r="AS251" s="1"/>
  <c r="AH251"/>
  <c r="AR251"/>
  <c r="AG171"/>
  <c r="AP171"/>
  <c r="AP145"/>
  <c r="AG145"/>
  <c r="AP126"/>
  <c r="AG126"/>
  <c r="AQ230"/>
  <c r="AH230"/>
  <c r="AR230" s="1"/>
  <c r="AS230" s="1"/>
  <c r="AQ217"/>
  <c r="AH217"/>
  <c r="AR217" s="1"/>
  <c r="AS217" s="1"/>
  <c r="AP157"/>
  <c r="AG157"/>
  <c r="AQ236"/>
  <c r="AS236" s="1"/>
  <c r="AH236"/>
  <c r="AR236"/>
  <c r="AQ221"/>
  <c r="AS221" s="1"/>
  <c r="AH221"/>
  <c r="AR221"/>
  <c r="AP139"/>
  <c r="AG139"/>
  <c r="AP141"/>
  <c r="AG141"/>
  <c r="AQ248"/>
  <c r="AS248" s="1"/>
  <c r="AH248"/>
  <c r="AR248"/>
  <c r="AQ231"/>
  <c r="AS231" s="1"/>
  <c r="AH231"/>
  <c r="AR231"/>
  <c r="AQ243"/>
  <c r="AS243" s="1"/>
  <c r="AH243"/>
  <c r="AR243"/>
  <c r="AP150"/>
  <c r="AG150"/>
  <c r="AP149"/>
  <c r="AG149"/>
  <c r="AP154"/>
  <c r="AG154"/>
  <c r="AP146"/>
  <c r="AG146"/>
  <c r="AP134"/>
  <c r="AG134"/>
  <c r="AH97"/>
  <c r="AR97"/>
  <c r="AS97" s="1"/>
  <c r="AQ97"/>
  <c r="AQ193"/>
  <c r="AH193"/>
  <c r="AR193" s="1"/>
  <c r="AS193" s="1"/>
  <c r="AQ190"/>
  <c r="AH190"/>
  <c r="AR190" s="1"/>
  <c r="AQ191"/>
  <c r="AH191"/>
  <c r="AR191"/>
  <c r="AG91"/>
  <c r="AP91"/>
  <c r="AG82"/>
  <c r="AP82"/>
  <c r="AG89"/>
  <c r="AP89"/>
  <c r="AH111"/>
  <c r="AR111"/>
  <c r="AS111" s="1"/>
  <c r="AQ111"/>
  <c r="AG211"/>
  <c r="AP211"/>
  <c r="AQ203"/>
  <c r="AH203"/>
  <c r="AR203"/>
  <c r="AG213"/>
  <c r="AP213"/>
  <c r="AG214"/>
  <c r="AP214"/>
  <c r="AG87"/>
  <c r="AP87"/>
  <c r="AG86"/>
  <c r="AP86"/>
  <c r="AG90"/>
  <c r="AP90"/>
  <c r="AQ224" i="23"/>
  <c r="AZ224"/>
  <c r="AQ168"/>
  <c r="AZ168"/>
  <c r="AQ220"/>
  <c r="AZ220"/>
  <c r="AR131"/>
  <c r="BB131" s="1"/>
  <c r="BA131"/>
  <c r="AR100"/>
  <c r="BB100"/>
  <c r="BA100"/>
  <c r="BC100" s="1"/>
  <c r="AZ95"/>
  <c r="AQ95"/>
  <c r="AZ250"/>
  <c r="AQ250"/>
  <c r="AZ81"/>
  <c r="AQ81"/>
  <c r="BA136"/>
  <c r="BC136" s="1"/>
  <c r="AR136"/>
  <c r="BB136"/>
  <c r="AZ83"/>
  <c r="AQ83"/>
  <c r="AR101"/>
  <c r="BB101"/>
  <c r="BC101"/>
  <c r="BA101"/>
  <c r="AZ198"/>
  <c r="AQ198"/>
  <c r="AZ87"/>
  <c r="AQ87"/>
  <c r="AQ216"/>
  <c r="AZ216"/>
  <c r="AQ228"/>
  <c r="AZ228"/>
  <c r="AQ236"/>
  <c r="AZ236"/>
  <c r="AQ162"/>
  <c r="AZ162"/>
  <c r="AR133"/>
  <c r="BB133"/>
  <c r="BA133"/>
  <c r="BC133" s="1"/>
  <c r="AQ232"/>
  <c r="AZ232"/>
  <c r="AQ156"/>
  <c r="AZ156"/>
  <c r="AQ234"/>
  <c r="AZ234"/>
  <c r="AZ151"/>
  <c r="AQ151"/>
  <c r="AQ153"/>
  <c r="AZ153"/>
  <c r="AZ190"/>
  <c r="AQ190"/>
  <c r="AZ194"/>
  <c r="AQ194"/>
  <c r="BC231"/>
  <c r="AR199"/>
  <c r="BB199" s="1"/>
  <c r="BC199" s="1"/>
  <c r="BA199"/>
  <c r="AR207"/>
  <c r="BB207" s="1"/>
  <c r="BC207" s="1"/>
  <c r="BA207"/>
  <c r="AZ192"/>
  <c r="AQ192"/>
  <c r="BA86"/>
  <c r="AR86"/>
  <c r="BB86" s="1"/>
  <c r="BC86" s="1"/>
  <c r="AZ238"/>
  <c r="AQ238"/>
  <c r="AZ110"/>
  <c r="AQ110"/>
  <c r="AQ172"/>
  <c r="AZ172"/>
  <c r="BA130"/>
  <c r="BC130" s="1"/>
  <c r="AR130"/>
  <c r="BB130"/>
  <c r="BA140"/>
  <c r="AR140"/>
  <c r="BB140" s="1"/>
  <c r="AR104"/>
  <c r="BB104" s="1"/>
  <c r="BC104" s="1"/>
  <c r="BA104"/>
  <c r="AR125"/>
  <c r="BB125"/>
  <c r="BA125"/>
  <c r="BC125" s="1"/>
  <c r="AR99"/>
  <c r="BB99"/>
  <c r="BA99"/>
  <c r="BC99" s="1"/>
  <c r="BA148"/>
  <c r="AR148"/>
  <c r="BB148" s="1"/>
  <c r="AZ258"/>
  <c r="AQ258"/>
  <c r="AZ91"/>
  <c r="AQ91"/>
  <c r="AZ244"/>
  <c r="AQ244"/>
  <c r="AR115"/>
  <c r="BB115" s="1"/>
  <c r="BA115"/>
  <c r="AR141"/>
  <c r="BB141" s="1"/>
  <c r="BC141" s="1"/>
  <c r="BA141"/>
  <c r="AR145"/>
  <c r="BB145" s="1"/>
  <c r="BC145" s="1"/>
  <c r="BA145"/>
  <c r="AQ160"/>
  <c r="AZ160"/>
  <c r="AQ210"/>
  <c r="AZ210"/>
  <c r="AR143"/>
  <c r="BB143" s="1"/>
  <c r="BC143" s="1"/>
  <c r="BA143"/>
  <c r="AQ188"/>
  <c r="AZ188"/>
  <c r="AR137"/>
  <c r="BB137" s="1"/>
  <c r="BC137" s="1"/>
  <c r="BA137"/>
  <c r="AQ174"/>
  <c r="AZ174"/>
  <c r="AQ182"/>
  <c r="AZ182"/>
  <c r="AQ158"/>
  <c r="AZ158"/>
  <c r="AR121"/>
  <c r="BB121" s="1"/>
  <c r="BC121" s="1"/>
  <c r="BA121"/>
  <c r="AQ226"/>
  <c r="AZ226"/>
  <c r="BA132"/>
  <c r="AR132"/>
  <c r="BB132" s="1"/>
  <c r="BC132" s="1"/>
  <c r="AR203"/>
  <c r="BB203" s="1"/>
  <c r="BA203"/>
  <c r="AZ93"/>
  <c r="AQ93"/>
  <c r="AZ254"/>
  <c r="AQ254"/>
  <c r="AZ256"/>
  <c r="AQ256"/>
  <c r="AZ85"/>
  <c r="AQ85"/>
  <c r="AR102"/>
  <c r="BB102" s="1"/>
  <c r="BC102" s="1"/>
  <c r="BA102"/>
  <c r="AQ218"/>
  <c r="AZ218"/>
  <c r="AR139"/>
  <c r="BB139"/>
  <c r="BA139"/>
  <c r="BC139" s="1"/>
  <c r="AR111"/>
  <c r="BB111"/>
  <c r="BA111"/>
  <c r="BC111" s="1"/>
  <c r="AQ176"/>
  <c r="AZ176"/>
  <c r="AR147"/>
  <c r="BB147" s="1"/>
  <c r="BC147" s="1"/>
  <c r="BA147"/>
  <c r="AZ118"/>
  <c r="AQ118"/>
  <c r="AR155"/>
  <c r="BB155"/>
  <c r="BA155"/>
  <c r="BA94"/>
  <c r="AR94"/>
  <c r="BB94"/>
  <c r="AZ114"/>
  <c r="AQ114"/>
  <c r="AZ242"/>
  <c r="AQ242"/>
  <c r="BA247"/>
  <c r="AR247"/>
  <c r="BB247" s="1"/>
  <c r="AZ108"/>
  <c r="AQ108"/>
  <c r="AZ116"/>
  <c r="AQ116"/>
  <c r="AZ120"/>
  <c r="AQ120"/>
  <c r="AZ112"/>
  <c r="AQ112"/>
  <c r="AZ149"/>
  <c r="AQ149"/>
  <c r="BA90"/>
  <c r="AR90"/>
  <c r="BB90" s="1"/>
  <c r="BC90" s="1"/>
  <c r="AZ196"/>
  <c r="AQ196"/>
  <c r="AZ240"/>
  <c r="AQ240"/>
  <c r="AZ122"/>
  <c r="AQ122"/>
  <c r="AR135"/>
  <c r="BB135" s="1"/>
  <c r="BC135" s="1"/>
  <c r="BA135"/>
  <c r="AQ166"/>
  <c r="AZ166"/>
  <c r="AZ248"/>
  <c r="AQ248"/>
  <c r="AZ252"/>
  <c r="AQ252"/>
  <c r="AZ246"/>
  <c r="AQ246"/>
  <c r="AZ260"/>
  <c r="AQ260"/>
  <c r="AR103"/>
  <c r="BB103"/>
  <c r="BA103"/>
  <c r="BC103" s="1"/>
  <c r="AZ89"/>
  <c r="AQ89"/>
  <c r="BA146"/>
  <c r="AR146"/>
  <c r="BB146" s="1"/>
  <c r="BA138"/>
  <c r="AR138"/>
  <c r="BB138" s="1"/>
  <c r="BC138" s="1"/>
  <c r="AR127"/>
  <c r="BB127"/>
  <c r="BC127" s="1"/>
  <c r="BA127"/>
  <c r="AQ214"/>
  <c r="AZ214"/>
  <c r="AQ222"/>
  <c r="AZ222"/>
  <c r="AQ186"/>
  <c r="AZ186"/>
  <c r="AQ164"/>
  <c r="AZ164"/>
  <c r="AQ178"/>
  <c r="AZ178"/>
  <c r="AQ208"/>
  <c r="AZ208"/>
  <c r="AQ170"/>
  <c r="AZ170"/>
  <c r="AQ180"/>
  <c r="AZ180"/>
  <c r="AQ230"/>
  <c r="AZ230"/>
  <c r="AQ184"/>
  <c r="AZ184"/>
  <c r="AQ212"/>
  <c r="AZ212"/>
  <c r="AI164" i="12"/>
  <c r="Z164"/>
  <c r="AJ164"/>
  <c r="AI137"/>
  <c r="AK137" s="1"/>
  <c r="Z137"/>
  <c r="AJ137"/>
  <c r="Z113"/>
  <c r="AJ113" s="1"/>
  <c r="AI113"/>
  <c r="AK113" s="1"/>
  <c r="AI201"/>
  <c r="Z201"/>
  <c r="AJ201"/>
  <c r="AI183"/>
  <c r="AK183"/>
  <c r="Z183"/>
  <c r="AJ183"/>
  <c r="Z249"/>
  <c r="AJ249"/>
  <c r="AI249"/>
  <c r="Z170"/>
  <c r="AJ170"/>
  <c r="AI170"/>
  <c r="AK170"/>
  <c r="Z260"/>
  <c r="AJ260"/>
  <c r="AI260"/>
  <c r="AK260"/>
  <c r="Y162"/>
  <c r="AH162"/>
  <c r="Y83"/>
  <c r="AH83"/>
  <c r="Y147"/>
  <c r="AH147"/>
  <c r="Y154"/>
  <c r="AH154"/>
  <c r="AI241"/>
  <c r="Z241"/>
  <c r="AJ241" s="1"/>
  <c r="AI227"/>
  <c r="Z227"/>
  <c r="AJ227" s="1"/>
  <c r="AK227" s="1"/>
  <c r="AI187"/>
  <c r="Z187"/>
  <c r="AJ187" s="1"/>
  <c r="AK187" s="1"/>
  <c r="AI209"/>
  <c r="Z209"/>
  <c r="AJ209" s="1"/>
  <c r="Z111"/>
  <c r="AJ111"/>
  <c r="AI111"/>
  <c r="Z212"/>
  <c r="AJ212" s="1"/>
  <c r="AK212" s="1"/>
  <c r="AI212"/>
  <c r="Z198"/>
  <c r="AJ198"/>
  <c r="AI198"/>
  <c r="AK198"/>
  <c r="AH102"/>
  <c r="Y102"/>
  <c r="Y90"/>
  <c r="AH90"/>
  <c r="Y95"/>
  <c r="AH95"/>
  <c r="Y86"/>
  <c r="AH86"/>
  <c r="AI246"/>
  <c r="Z246"/>
  <c r="AJ246" s="1"/>
  <c r="AI244"/>
  <c r="Z244"/>
  <c r="AJ244" s="1"/>
  <c r="AK244" s="1"/>
  <c r="Y153"/>
  <c r="AH153"/>
  <c r="Z259"/>
  <c r="AJ259" s="1"/>
  <c r="AK259" s="1"/>
  <c r="AI259"/>
  <c r="Z179"/>
  <c r="AJ179" s="1"/>
  <c r="AK179" s="1"/>
  <c r="AI179"/>
  <c r="Z184"/>
  <c r="AJ184" s="1"/>
  <c r="AK184" s="1"/>
  <c r="AI184"/>
  <c r="Z204"/>
  <c r="AJ204" s="1"/>
  <c r="AK204" s="1"/>
  <c r="AI204"/>
  <c r="AI193"/>
  <c r="Z193"/>
  <c r="AJ193" s="1"/>
  <c r="AI189"/>
  <c r="Z189"/>
  <c r="AJ189" s="1"/>
  <c r="Z122"/>
  <c r="AJ122"/>
  <c r="AI122"/>
  <c r="AK122" s="1"/>
  <c r="AH99"/>
  <c r="Y99"/>
  <c r="Y161"/>
  <c r="AH161"/>
  <c r="AI219"/>
  <c r="Z219"/>
  <c r="AJ219" s="1"/>
  <c r="AK219" s="1"/>
  <c r="Y82"/>
  <c r="AH82"/>
  <c r="Y92"/>
  <c r="AH92"/>
  <c r="Y89"/>
  <c r="AH89"/>
  <c r="AI220"/>
  <c r="Z220"/>
  <c r="AJ220" s="1"/>
  <c r="Y87"/>
  <c r="AH87"/>
  <c r="AI225"/>
  <c r="Z225"/>
  <c r="AJ225"/>
  <c r="Z177"/>
  <c r="AJ177" s="1"/>
  <c r="AK177" s="1"/>
  <c r="AI177"/>
  <c r="Z181"/>
  <c r="AJ181" s="1"/>
  <c r="AK181" s="1"/>
  <c r="AI181"/>
  <c r="Z173"/>
  <c r="AJ173" s="1"/>
  <c r="AK173" s="1"/>
  <c r="AI173"/>
  <c r="Z250"/>
  <c r="AJ250" s="1"/>
  <c r="AK250" s="1"/>
  <c r="AI250"/>
  <c r="Y144"/>
  <c r="AH144"/>
  <c r="Z256"/>
  <c r="AJ256"/>
  <c r="AK256"/>
  <c r="AI256"/>
  <c r="Z171"/>
  <c r="AJ171"/>
  <c r="AI171"/>
  <c r="AK171" s="1"/>
  <c r="Z255"/>
  <c r="AJ255"/>
  <c r="AI255"/>
  <c r="AK255" s="1"/>
  <c r="Y85"/>
  <c r="AH85"/>
  <c r="AI245"/>
  <c r="Z245"/>
  <c r="AJ245" s="1"/>
  <c r="Y158"/>
  <c r="AH158"/>
  <c r="Y94"/>
  <c r="AH94"/>
  <c r="Y160"/>
  <c r="AH160"/>
  <c r="Y156"/>
  <c r="AH156"/>
  <c r="AH100"/>
  <c r="Y100"/>
  <c r="AI165"/>
  <c r="Z165"/>
  <c r="AJ165" s="1"/>
  <c r="AH98"/>
  <c r="Y98"/>
  <c r="AH97"/>
  <c r="Y97"/>
  <c r="AI213"/>
  <c r="Z213"/>
  <c r="AJ213" s="1"/>
  <c r="Y146"/>
  <c r="AH146"/>
  <c r="Z115"/>
  <c r="AJ115" s="1"/>
  <c r="AI115"/>
  <c r="Z251"/>
  <c r="AJ251"/>
  <c r="AK251" s="1"/>
  <c r="AI251"/>
  <c r="Z114"/>
  <c r="AJ114"/>
  <c r="AI114"/>
  <c r="Z258"/>
  <c r="AJ258"/>
  <c r="AI258"/>
  <c r="AK258" s="1"/>
  <c r="Z253"/>
  <c r="AJ253"/>
  <c r="AI253"/>
  <c r="AK253" s="1"/>
  <c r="Y152"/>
  <c r="AH152"/>
  <c r="AI217"/>
  <c r="Z217"/>
  <c r="AJ217" s="1"/>
  <c r="Z248"/>
  <c r="AJ248" s="1"/>
  <c r="AK248" s="1"/>
  <c r="AI248"/>
  <c r="Y155"/>
  <c r="AH155"/>
  <c r="AI233"/>
  <c r="Z233"/>
  <c r="AJ233"/>
  <c r="Z169"/>
  <c r="AJ169" s="1"/>
  <c r="AI169"/>
  <c r="AH101"/>
  <c r="Y101"/>
  <c r="AH103"/>
  <c r="Y103"/>
  <c r="Z121"/>
  <c r="AJ121"/>
  <c r="AI121"/>
  <c r="AK121" s="1"/>
  <c r="Z119"/>
  <c r="AJ119"/>
  <c r="AI119"/>
  <c r="Z208"/>
  <c r="AJ208" s="1"/>
  <c r="AK208" s="1"/>
  <c r="AI208"/>
  <c r="AI195"/>
  <c r="Z195"/>
  <c r="AJ195"/>
  <c r="AK195"/>
  <c r="AI185"/>
  <c r="Z185"/>
  <c r="AJ185"/>
  <c r="AI197"/>
  <c r="Z197"/>
  <c r="AJ197" s="1"/>
  <c r="AI203"/>
  <c r="Z203"/>
  <c r="AJ203" s="1"/>
  <c r="AK203" s="1"/>
  <c r="Y91"/>
  <c r="AH91"/>
  <c r="AI239"/>
  <c r="Z239"/>
  <c r="AJ239"/>
  <c r="AK239"/>
  <c r="Y157"/>
  <c r="AH157"/>
  <c r="Y159"/>
  <c r="AH159"/>
  <c r="Y88"/>
  <c r="AH88"/>
  <c r="AI247"/>
  <c r="Z247"/>
  <c r="AJ247" s="1"/>
  <c r="AI228"/>
  <c r="AK228" s="1"/>
  <c r="Z228"/>
  <c r="AJ228" s="1"/>
  <c r="Z254"/>
  <c r="AJ254"/>
  <c r="AI254"/>
  <c r="AK254" s="1"/>
  <c r="Z252"/>
  <c r="AJ252"/>
  <c r="AI252"/>
  <c r="Z192"/>
  <c r="AJ192"/>
  <c r="AI192"/>
  <c r="AK192" s="1"/>
  <c r="AI205"/>
  <c r="Z205"/>
  <c r="AJ205"/>
  <c r="AI211"/>
  <c r="Z211"/>
  <c r="AJ211" s="1"/>
  <c r="AK211" s="1"/>
  <c r="AH96"/>
  <c r="Y96"/>
  <c r="Y93"/>
  <c r="AH93"/>
  <c r="Y151"/>
  <c r="AH151"/>
  <c r="Y149"/>
  <c r="AH149"/>
  <c r="AI221"/>
  <c r="Z221"/>
  <c r="AJ221"/>
  <c r="Y150"/>
  <c r="AH150"/>
  <c r="Z176"/>
  <c r="AJ176" s="1"/>
  <c r="AK176" s="1"/>
  <c r="AI176"/>
  <c r="Z257"/>
  <c r="AJ257" s="1"/>
  <c r="AK257" s="1"/>
  <c r="AI257"/>
  <c r="Z178"/>
  <c r="AJ178" s="1"/>
  <c r="AK178" s="1"/>
  <c r="AI178"/>
  <c r="Z180"/>
  <c r="AJ180" s="1"/>
  <c r="AK180" s="1"/>
  <c r="AI180"/>
  <c r="Z174"/>
  <c r="AJ174"/>
  <c r="AI174"/>
  <c r="AK174" s="1"/>
  <c r="Z172"/>
  <c r="AJ172"/>
  <c r="AI172"/>
  <c r="AK172" s="1"/>
  <c r="Z175"/>
  <c r="AJ175"/>
  <c r="AI175"/>
  <c r="AK175" s="1"/>
  <c r="Y148"/>
  <c r="AH148"/>
  <c r="Y163"/>
  <c r="AH163"/>
  <c r="AI237"/>
  <c r="Z237"/>
  <c r="AJ237"/>
  <c r="Y84"/>
  <c r="AH84"/>
  <c r="Y80"/>
  <c r="AH80"/>
  <c r="Y81"/>
  <c r="AH81"/>
  <c r="AI229"/>
  <c r="Z229"/>
  <c r="AJ229" s="1"/>
  <c r="AI236"/>
  <c r="Z236"/>
  <c r="AJ236" s="1"/>
  <c r="AK236" s="1"/>
  <c r="AH162" i="8"/>
  <c r="AR162"/>
  <c r="AQ162"/>
  <c r="AS162" s="1"/>
  <c r="AH243"/>
  <c r="AR243" s="1"/>
  <c r="AQ243"/>
  <c r="AQ196"/>
  <c r="AS196" s="1"/>
  <c r="AH196"/>
  <c r="AR196"/>
  <c r="AQ126"/>
  <c r="AH126"/>
  <c r="AR126" s="1"/>
  <c r="AQ93"/>
  <c r="AH93"/>
  <c r="AR93" s="1"/>
  <c r="AH101"/>
  <c r="AR101" s="1"/>
  <c r="AQ101"/>
  <c r="AH199"/>
  <c r="AR199" s="1"/>
  <c r="AQ199"/>
  <c r="AH231"/>
  <c r="AR231" s="1"/>
  <c r="AQ231"/>
  <c r="AQ180"/>
  <c r="AH180"/>
  <c r="AR180" s="1"/>
  <c r="AS180" s="1"/>
  <c r="AQ125"/>
  <c r="AH125"/>
  <c r="AR125" s="1"/>
  <c r="AS125" s="1"/>
  <c r="AH163"/>
  <c r="AR163"/>
  <c r="AQ163"/>
  <c r="AQ129"/>
  <c r="AH129"/>
  <c r="AR129" s="1"/>
  <c r="AS129" s="1"/>
  <c r="AH114"/>
  <c r="AR114"/>
  <c r="AQ114"/>
  <c r="AH209"/>
  <c r="AR209" s="1"/>
  <c r="AQ209"/>
  <c r="AH105"/>
  <c r="AR105" s="1"/>
  <c r="AQ105"/>
  <c r="AQ192"/>
  <c r="AH192"/>
  <c r="AR192" s="1"/>
  <c r="AS192" s="1"/>
  <c r="AH178"/>
  <c r="AR178"/>
  <c r="AQ178"/>
  <c r="AS178" s="1"/>
  <c r="AH175"/>
  <c r="AR175"/>
  <c r="AQ175"/>
  <c r="AS175" s="1"/>
  <c r="AQ124"/>
  <c r="AH124"/>
  <c r="AR124" s="1"/>
  <c r="AS124" s="1"/>
  <c r="AH242"/>
  <c r="AR242"/>
  <c r="AQ242"/>
  <c r="AS242" s="1"/>
  <c r="AH170"/>
  <c r="AR170"/>
  <c r="AQ170"/>
  <c r="AH191"/>
  <c r="AR191" s="1"/>
  <c r="AQ191"/>
  <c r="AQ172"/>
  <c r="AH172"/>
  <c r="AR172"/>
  <c r="AQ184"/>
  <c r="AH184"/>
  <c r="AR184" s="1"/>
  <c r="AQ103"/>
  <c r="AH103"/>
  <c r="AR103" s="1"/>
  <c r="AS103" s="1"/>
  <c r="AH195"/>
  <c r="AR195"/>
  <c r="AQ195"/>
  <c r="AH187"/>
  <c r="AR187" s="1"/>
  <c r="AQ187"/>
  <c r="AG84"/>
  <c r="AP84"/>
  <c r="AG91"/>
  <c r="AP91"/>
  <c r="AG92"/>
  <c r="AP92"/>
  <c r="AG88"/>
  <c r="AP88"/>
  <c r="AH225"/>
  <c r="AR225" s="1"/>
  <c r="AS225" s="1"/>
  <c r="AQ225"/>
  <c r="AH233"/>
  <c r="AR233" s="1"/>
  <c r="AQ233"/>
  <c r="AH207"/>
  <c r="AR207" s="1"/>
  <c r="AS207" s="1"/>
  <c r="AQ207"/>
  <c r="AH237"/>
  <c r="AR237" s="1"/>
  <c r="AQ237"/>
  <c r="AH218"/>
  <c r="AR218" s="1"/>
  <c r="AS218" s="1"/>
  <c r="AQ218"/>
  <c r="AH204"/>
  <c r="AR204"/>
  <c r="AQ204"/>
  <c r="AS204" s="1"/>
  <c r="AH116"/>
  <c r="AR116"/>
  <c r="AQ116"/>
  <c r="AH220"/>
  <c r="AR220" s="1"/>
  <c r="AS220" s="1"/>
  <c r="AQ220"/>
  <c r="AH219"/>
  <c r="AR219" s="1"/>
  <c r="AS219" s="1"/>
  <c r="AQ219"/>
  <c r="AH215"/>
  <c r="AR215" s="1"/>
  <c r="AS215" s="1"/>
  <c r="AQ215"/>
  <c r="AH241"/>
  <c r="AR241" s="1"/>
  <c r="AS241" s="1"/>
  <c r="AQ241"/>
  <c r="AG82"/>
  <c r="AP82"/>
  <c r="AG87"/>
  <c r="AP87"/>
  <c r="AG83"/>
  <c r="AP83"/>
  <c r="AH169"/>
  <c r="AR169"/>
  <c r="AQ169"/>
  <c r="AH221"/>
  <c r="AR221"/>
  <c r="AS221"/>
  <c r="AQ221"/>
  <c r="AH173"/>
  <c r="AR173"/>
  <c r="AQ173"/>
  <c r="AS173" s="1"/>
  <c r="AH165"/>
  <c r="AR165"/>
  <c r="AQ165"/>
  <c r="AS165" s="1"/>
  <c r="AH197"/>
  <c r="AR197"/>
  <c r="AQ197"/>
  <c r="AS197" s="1"/>
  <c r="AH185"/>
  <c r="AR185"/>
  <c r="AQ185"/>
  <c r="AH179"/>
  <c r="AR179" s="1"/>
  <c r="AQ179"/>
  <c r="AQ211"/>
  <c r="AH211"/>
  <c r="AR211" s="1"/>
  <c r="AH214"/>
  <c r="AR214" s="1"/>
  <c r="AS214" s="1"/>
  <c r="AQ214"/>
  <c r="AH201"/>
  <c r="AR201" s="1"/>
  <c r="AS201" s="1"/>
  <c r="AQ201"/>
  <c r="AQ127"/>
  <c r="AH127"/>
  <c r="AR127" s="1"/>
  <c r="AS127" s="1"/>
  <c r="AQ188"/>
  <c r="AH188"/>
  <c r="AR188" s="1"/>
  <c r="AQ115"/>
  <c r="AH115"/>
  <c r="AR115" s="1"/>
  <c r="AQ107"/>
  <c r="AH107"/>
  <c r="AR107"/>
  <c r="AH98"/>
  <c r="AR98" s="1"/>
  <c r="AQ98"/>
  <c r="AH97"/>
  <c r="AR97" s="1"/>
  <c r="AQ97"/>
  <c r="AQ141"/>
  <c r="AH141"/>
  <c r="AR141" s="1"/>
  <c r="AS141" s="1"/>
  <c r="AQ139"/>
  <c r="AH139"/>
  <c r="AR139" s="1"/>
  <c r="AS139" s="1"/>
  <c r="AQ128"/>
  <c r="AH128"/>
  <c r="AR128"/>
  <c r="AH113"/>
  <c r="AR113" s="1"/>
  <c r="AQ113"/>
  <c r="AH239"/>
  <c r="AR239" s="1"/>
  <c r="AQ239"/>
  <c r="AQ140"/>
  <c r="AH140"/>
  <c r="AR140" s="1"/>
  <c r="AS140" s="1"/>
  <c r="AH183"/>
  <c r="AR183"/>
  <c r="AQ183"/>
  <c r="AQ94"/>
  <c r="AH94"/>
  <c r="AR94" s="1"/>
  <c r="AS94" s="1"/>
  <c r="AH109"/>
  <c r="AR109"/>
  <c r="AQ109"/>
  <c r="AH174"/>
  <c r="AR174"/>
  <c r="AS174"/>
  <c r="AQ174"/>
  <c r="AH234"/>
  <c r="AR234"/>
  <c r="AQ234"/>
  <c r="AH186"/>
  <c r="AR186"/>
  <c r="AQ186"/>
  <c r="AQ99"/>
  <c r="AH99"/>
  <c r="AR99"/>
  <c r="AQ176"/>
  <c r="AS176" s="1"/>
  <c r="AH176"/>
  <c r="AR176"/>
  <c r="AH194"/>
  <c r="AR194" s="1"/>
  <c r="AS194" s="1"/>
  <c r="AQ194"/>
  <c r="AQ111"/>
  <c r="AH111"/>
  <c r="AR111" s="1"/>
  <c r="AH213"/>
  <c r="AR213" s="1"/>
  <c r="AS213" s="1"/>
  <c r="AQ213"/>
  <c r="AH210"/>
  <c r="AR210" s="1"/>
  <c r="AS210" s="1"/>
  <c r="AQ210"/>
  <c r="AG85"/>
  <c r="AP85"/>
  <c r="AH223"/>
  <c r="AR223" s="1"/>
  <c r="AQ223"/>
  <c r="AH217"/>
  <c r="AR217" s="1"/>
  <c r="AQ217"/>
  <c r="AS217" s="1"/>
  <c r="AG89"/>
  <c r="AP89"/>
  <c r="AG90"/>
  <c r="AP90"/>
  <c r="AH205"/>
  <c r="AR205" s="1"/>
  <c r="AQ205"/>
  <c r="AH193"/>
  <c r="AR193" s="1"/>
  <c r="AQ193"/>
  <c r="AH208"/>
  <c r="AR208"/>
  <c r="AQ208"/>
  <c r="AG81"/>
  <c r="AP81"/>
  <c r="AH177"/>
  <c r="AR177" s="1"/>
  <c r="AQ177"/>
  <c r="AH212"/>
  <c r="AR212"/>
  <c r="AQ212"/>
  <c r="AS212" s="1"/>
  <c r="AH227"/>
  <c r="AR227"/>
  <c r="AQ227"/>
  <c r="AH96"/>
  <c r="AR96"/>
  <c r="AQ96"/>
  <c r="AG86"/>
  <c r="AP86"/>
  <c r="AH224"/>
  <c r="AR224" s="1"/>
  <c r="AQ224"/>
  <c r="AH222"/>
  <c r="AR222"/>
  <c r="AQ222"/>
  <c r="AS222" s="1"/>
  <c r="AH216"/>
  <c r="AR216"/>
  <c r="AQ216"/>
  <c r="AG138"/>
  <c r="AP138"/>
  <c r="AH164"/>
  <c r="AR164" s="1"/>
  <c r="AS164" s="1"/>
  <c r="AQ164"/>
  <c r="AH181"/>
  <c r="AR181" s="1"/>
  <c r="AS181" s="1"/>
  <c r="AQ181"/>
  <c r="AH189"/>
  <c r="AR189" s="1"/>
  <c r="AS189" s="1"/>
  <c r="AQ189"/>
  <c r="AH206"/>
  <c r="AR206" s="1"/>
  <c r="AS206" s="1"/>
  <c r="AQ206"/>
  <c r="AH200"/>
  <c r="AR200" s="1"/>
  <c r="AQ200"/>
  <c r="AH229"/>
  <c r="AR229"/>
  <c r="AQ229"/>
  <c r="AH98" i="11"/>
  <c r="Y98"/>
  <c r="AH161"/>
  <c r="Y161"/>
  <c r="AH97"/>
  <c r="Y97"/>
  <c r="AH189"/>
  <c r="Y189"/>
  <c r="Z112"/>
  <c r="AJ112"/>
  <c r="AI112"/>
  <c r="Z200"/>
  <c r="AJ200" s="1"/>
  <c r="AK200" s="1"/>
  <c r="AI200"/>
  <c r="Z169"/>
  <c r="AJ169"/>
  <c r="AK169" s="1"/>
  <c r="AI169"/>
  <c r="Z209"/>
  <c r="AJ209"/>
  <c r="AK209" s="1"/>
  <c r="AI209"/>
  <c r="Y238"/>
  <c r="AH238"/>
  <c r="Y86"/>
  <c r="AH86"/>
  <c r="Y257"/>
  <c r="AH257"/>
  <c r="Y250"/>
  <c r="AH250"/>
  <c r="Y220"/>
  <c r="AH220"/>
  <c r="Y83"/>
  <c r="AH83"/>
  <c r="Y224"/>
  <c r="AH224"/>
  <c r="Y226"/>
  <c r="AH226"/>
  <c r="Y228"/>
  <c r="AH228"/>
  <c r="AH159"/>
  <c r="Y159"/>
  <c r="AH197"/>
  <c r="Y197"/>
  <c r="Z144"/>
  <c r="AJ144"/>
  <c r="AI144"/>
  <c r="Z120"/>
  <c r="AJ120" s="1"/>
  <c r="AI120"/>
  <c r="Z123"/>
  <c r="AJ123" s="1"/>
  <c r="AK123" s="1"/>
  <c r="AI123"/>
  <c r="AI148"/>
  <c r="Z148"/>
  <c r="AJ148" s="1"/>
  <c r="Z213"/>
  <c r="AJ213"/>
  <c r="AI213"/>
  <c r="AH187"/>
  <c r="Y187"/>
  <c r="AH188"/>
  <c r="Y188"/>
  <c r="Y254"/>
  <c r="AH254"/>
  <c r="Y216"/>
  <c r="AH216"/>
  <c r="Y235"/>
  <c r="AH235"/>
  <c r="Y85"/>
  <c r="AH85"/>
  <c r="Y239"/>
  <c r="AH239"/>
  <c r="Y89"/>
  <c r="AH89"/>
  <c r="Y243"/>
  <c r="AH243"/>
  <c r="Z171"/>
  <c r="AJ171" s="1"/>
  <c r="AI171"/>
  <c r="Z163"/>
  <c r="AJ163"/>
  <c r="AI163"/>
  <c r="Z205"/>
  <c r="AJ205" s="1"/>
  <c r="AI205"/>
  <c r="Z122"/>
  <c r="AJ122" s="1"/>
  <c r="AK122" s="1"/>
  <c r="AI122"/>
  <c r="Z116"/>
  <c r="AJ116" s="1"/>
  <c r="AI116"/>
  <c r="Z147"/>
  <c r="AJ147" s="1"/>
  <c r="AK147" s="1"/>
  <c r="AI147"/>
  <c r="AH196"/>
  <c r="Y196"/>
  <c r="AH182"/>
  <c r="Y182"/>
  <c r="AH181"/>
  <c r="Y181"/>
  <c r="AH185"/>
  <c r="Y185"/>
  <c r="Y215"/>
  <c r="AH215"/>
  <c r="Y241"/>
  <c r="AH241"/>
  <c r="Y87"/>
  <c r="AH87"/>
  <c r="Y221"/>
  <c r="AH221"/>
  <c r="Y92"/>
  <c r="AH92"/>
  <c r="Y233"/>
  <c r="AH233"/>
  <c r="Y154"/>
  <c r="AH154"/>
  <c r="Y156"/>
  <c r="AH156"/>
  <c r="Z210"/>
  <c r="AJ210" s="1"/>
  <c r="AK210" s="1"/>
  <c r="AI210"/>
  <c r="Z179"/>
  <c r="AJ179" s="1"/>
  <c r="AK179" s="1"/>
  <c r="AI179"/>
  <c r="Z208"/>
  <c r="AJ208" s="1"/>
  <c r="AK208" s="1"/>
  <c r="AI208"/>
  <c r="Y232"/>
  <c r="AH232"/>
  <c r="Y218"/>
  <c r="AH218"/>
  <c r="Y252"/>
  <c r="AH252"/>
  <c r="Y223"/>
  <c r="AH223"/>
  <c r="Y217"/>
  <c r="AH217"/>
  <c r="Y258"/>
  <c r="AH258"/>
  <c r="Y82"/>
  <c r="AH82"/>
  <c r="Y245"/>
  <c r="AH245"/>
  <c r="AH158"/>
  <c r="Y158"/>
  <c r="AH160"/>
  <c r="Y160"/>
  <c r="AH183"/>
  <c r="Y183"/>
  <c r="AI146"/>
  <c r="Z146"/>
  <c r="AJ146"/>
  <c r="Z110"/>
  <c r="AJ110" s="1"/>
  <c r="AI110"/>
  <c r="AI115"/>
  <c r="Z115"/>
  <c r="AJ115" s="1"/>
  <c r="Z167"/>
  <c r="AJ167"/>
  <c r="AI167"/>
  <c r="AK167" s="1"/>
  <c r="Y231"/>
  <c r="AH231"/>
  <c r="Y81"/>
  <c r="AH81"/>
  <c r="Y84"/>
  <c r="AH84"/>
  <c r="Y251"/>
  <c r="AH251"/>
  <c r="Y255"/>
  <c r="AH255"/>
  <c r="Y249"/>
  <c r="AH249"/>
  <c r="Y227"/>
  <c r="AH227"/>
  <c r="Y96"/>
  <c r="AH96"/>
  <c r="AH157"/>
  <c r="Y157"/>
  <c r="AH198"/>
  <c r="Y198"/>
  <c r="AH186"/>
  <c r="Y186"/>
  <c r="Z145"/>
  <c r="AJ145" s="1"/>
  <c r="AI145"/>
  <c r="Z108"/>
  <c r="AJ108"/>
  <c r="AI108"/>
  <c r="Z149"/>
  <c r="AJ149" s="1"/>
  <c r="AI149"/>
  <c r="AH192"/>
  <c r="Y192"/>
  <c r="AH184"/>
  <c r="Y184"/>
  <c r="Z140"/>
  <c r="AJ140" s="1"/>
  <c r="AI140"/>
  <c r="Y247"/>
  <c r="AH247"/>
  <c r="Y234"/>
  <c r="AH234"/>
  <c r="Y91"/>
  <c r="AH91"/>
  <c r="Y253"/>
  <c r="AH253"/>
  <c r="Y246"/>
  <c r="AH246"/>
  <c r="Y155"/>
  <c r="AH155"/>
  <c r="Y242"/>
  <c r="AH242"/>
  <c r="Y244"/>
  <c r="AH244"/>
  <c r="Z175"/>
  <c r="AJ175" s="1"/>
  <c r="AI175"/>
  <c r="AI119"/>
  <c r="Z119"/>
  <c r="AJ119" s="1"/>
  <c r="AK119" s="1"/>
  <c r="Z118"/>
  <c r="AJ118"/>
  <c r="AI118"/>
  <c r="AH194"/>
  <c r="Y194"/>
  <c r="AH193"/>
  <c r="Y193"/>
  <c r="AH191"/>
  <c r="Y191"/>
  <c r="AH195"/>
  <c r="Y195"/>
  <c r="AH190"/>
  <c r="Y190"/>
  <c r="Y222"/>
  <c r="AH222"/>
  <c r="Y248"/>
  <c r="AH248"/>
  <c r="Y153"/>
  <c r="AH153"/>
  <c r="Y236"/>
  <c r="AH236"/>
  <c r="Y88"/>
  <c r="AH88"/>
  <c r="Y240"/>
  <c r="AH240"/>
  <c r="Y90"/>
  <c r="AH90"/>
  <c r="Y94"/>
  <c r="AH94"/>
  <c r="Y229"/>
  <c r="AH229"/>
  <c r="Z201"/>
  <c r="AJ201" s="1"/>
  <c r="AK201" s="1"/>
  <c r="AI201"/>
  <c r="Z173"/>
  <c r="AJ173" s="1"/>
  <c r="AK173" s="1"/>
  <c r="AI173"/>
  <c r="Z177"/>
  <c r="AJ177" s="1"/>
  <c r="AI177"/>
  <c r="Z204"/>
  <c r="AJ204" s="1"/>
  <c r="AK204" s="1"/>
  <c r="AI204"/>
  <c r="Z165"/>
  <c r="AJ165"/>
  <c r="AK165"/>
  <c r="AI165"/>
  <c r="Z211"/>
  <c r="AJ211"/>
  <c r="AK211"/>
  <c r="AI211"/>
  <c r="Y93"/>
  <c r="AH93"/>
  <c r="Y225"/>
  <c r="AH225"/>
  <c r="Y219"/>
  <c r="AH219"/>
  <c r="Y237"/>
  <c r="AH237"/>
  <c r="Y230"/>
  <c r="AH230"/>
  <c r="Y256"/>
  <c r="AH256"/>
  <c r="Y95"/>
  <c r="AH95"/>
  <c r="Y259"/>
  <c r="AH259"/>
  <c r="Y260"/>
  <c r="AH260"/>
  <c r="Y158" i="7"/>
  <c r="AH158"/>
  <c r="Y165"/>
  <c r="AH165"/>
  <c r="Y164"/>
  <c r="AH164"/>
  <c r="AH169"/>
  <c r="Y169"/>
  <c r="AH155"/>
  <c r="Y155"/>
  <c r="Y157"/>
  <c r="AH157"/>
  <c r="Y156"/>
  <c r="AH156"/>
  <c r="Y168"/>
  <c r="AH168"/>
  <c r="AH170"/>
  <c r="Y170"/>
  <c r="Z152"/>
  <c r="AJ152"/>
  <c r="AI152"/>
  <c r="Y154"/>
  <c r="AH154"/>
  <c r="Y161"/>
  <c r="AH161"/>
  <c r="Y159"/>
  <c r="AH159"/>
  <c r="Y163"/>
  <c r="AH163"/>
  <c r="Y160"/>
  <c r="AH160"/>
  <c r="Y167"/>
  <c r="AH167"/>
  <c r="Z181"/>
  <c r="AJ181" s="1"/>
  <c r="AI181"/>
  <c r="Y93"/>
  <c r="AH93"/>
  <c r="Y86"/>
  <c r="AH86"/>
  <c r="AH199"/>
  <c r="Y199"/>
  <c r="AH185"/>
  <c r="Y185"/>
  <c r="AH196"/>
  <c r="Y196"/>
  <c r="AH210"/>
  <c r="Y210"/>
  <c r="AH224"/>
  <c r="Y224"/>
  <c r="Y153"/>
  <c r="AH153"/>
  <c r="Y183"/>
  <c r="AH183"/>
  <c r="Z107"/>
  <c r="AJ107"/>
  <c r="AI107"/>
  <c r="AK107" s="1"/>
  <c r="AI81"/>
  <c r="Z81"/>
  <c r="AJ81" s="1"/>
  <c r="AK81" s="1"/>
  <c r="AH129"/>
  <c r="Y129"/>
  <c r="Y149"/>
  <c r="AH149"/>
  <c r="Y87"/>
  <c r="AH87"/>
  <c r="AH214"/>
  <c r="Y214"/>
  <c r="AH195"/>
  <c r="Y195"/>
  <c r="AH192"/>
  <c r="Y192"/>
  <c r="AH190"/>
  <c r="Y190"/>
  <c r="AH203"/>
  <c r="Y203"/>
  <c r="Y174"/>
  <c r="AH174"/>
  <c r="Y178"/>
  <c r="AH178"/>
  <c r="AI120"/>
  <c r="Z120"/>
  <c r="AJ120" s="1"/>
  <c r="AK120" s="1"/>
  <c r="AH125"/>
  <c r="Y125"/>
  <c r="AH95"/>
  <c r="Y95"/>
  <c r="AH137"/>
  <c r="Y137"/>
  <c r="AH128"/>
  <c r="Y128"/>
  <c r="AH96"/>
  <c r="Y96"/>
  <c r="AH151"/>
  <c r="Y151"/>
  <c r="AH124"/>
  <c r="Y124"/>
  <c r="AH136"/>
  <c r="Y136"/>
  <c r="AI252"/>
  <c r="Z252"/>
  <c r="AJ252"/>
  <c r="AK252"/>
  <c r="Y145"/>
  <c r="AH145"/>
  <c r="AI246"/>
  <c r="Z246"/>
  <c r="AJ246" s="1"/>
  <c r="AK246" s="1"/>
  <c r="Z117"/>
  <c r="AJ117"/>
  <c r="AI117"/>
  <c r="AH216"/>
  <c r="Y216"/>
  <c r="AH218"/>
  <c r="Y218"/>
  <c r="AI122"/>
  <c r="Z122"/>
  <c r="AJ122"/>
  <c r="AK122" s="1"/>
  <c r="AH209"/>
  <c r="Y209"/>
  <c r="AI140"/>
  <c r="Z140"/>
  <c r="AJ140" s="1"/>
  <c r="AK140" s="1"/>
  <c r="Z100"/>
  <c r="AJ100" s="1"/>
  <c r="AI100"/>
  <c r="AH206"/>
  <c r="Y206"/>
  <c r="Y94"/>
  <c r="AH94"/>
  <c r="Y91"/>
  <c r="AH91"/>
  <c r="Y141"/>
  <c r="AH141"/>
  <c r="AH139"/>
  <c r="Y139"/>
  <c r="AH133"/>
  <c r="Y133"/>
  <c r="AI254"/>
  <c r="Z254"/>
  <c r="AJ254" s="1"/>
  <c r="AH215"/>
  <c r="Y215"/>
  <c r="Z123"/>
  <c r="AJ123" s="1"/>
  <c r="AI123"/>
  <c r="AK123" s="1"/>
  <c r="AH221"/>
  <c r="Y221"/>
  <c r="AI150"/>
  <c r="Z150"/>
  <c r="AJ150" s="1"/>
  <c r="AH205"/>
  <c r="Y205"/>
  <c r="AH208"/>
  <c r="Y208"/>
  <c r="AH207"/>
  <c r="Y207"/>
  <c r="AH213"/>
  <c r="Y213"/>
  <c r="AH184"/>
  <c r="Y184"/>
  <c r="Y257"/>
  <c r="AH257"/>
  <c r="Y83"/>
  <c r="AH83"/>
  <c r="Y92"/>
  <c r="AH92"/>
  <c r="Y88"/>
  <c r="AH88"/>
  <c r="AH229"/>
  <c r="Y229"/>
  <c r="AI146"/>
  <c r="Z146"/>
  <c r="AJ146" s="1"/>
  <c r="AK146" s="1"/>
  <c r="AI148"/>
  <c r="Z148"/>
  <c r="AJ148" s="1"/>
  <c r="Z106"/>
  <c r="AJ106" s="1"/>
  <c r="AI106"/>
  <c r="AH191"/>
  <c r="Y191"/>
  <c r="AI142"/>
  <c r="Z142"/>
  <c r="AJ142" s="1"/>
  <c r="Z98"/>
  <c r="AJ98"/>
  <c r="AK98"/>
  <c r="AI98"/>
  <c r="Y175"/>
  <c r="AH175"/>
  <c r="AH220"/>
  <c r="Y220"/>
  <c r="AH222"/>
  <c r="Y222"/>
  <c r="AI108"/>
  <c r="Z108"/>
  <c r="AJ108" s="1"/>
  <c r="AH260"/>
  <c r="Y260"/>
  <c r="AH97"/>
  <c r="Y97"/>
  <c r="AH130"/>
  <c r="Y130"/>
  <c r="AI255"/>
  <c r="Z255"/>
  <c r="AJ255" s="1"/>
  <c r="AH147"/>
  <c r="Y147"/>
  <c r="Y82"/>
  <c r="AH82"/>
  <c r="Y84"/>
  <c r="AH84"/>
  <c r="AH193"/>
  <c r="Y193"/>
  <c r="AH204"/>
  <c r="Y204"/>
  <c r="AH189"/>
  <c r="Y189"/>
  <c r="AH202"/>
  <c r="Y202"/>
  <c r="Z103"/>
  <c r="AJ103" s="1"/>
  <c r="AI103"/>
  <c r="AK103" s="1"/>
  <c r="AH197"/>
  <c r="Y197"/>
  <c r="AH200"/>
  <c r="Y200"/>
  <c r="Z102"/>
  <c r="AJ102" s="1"/>
  <c r="AK102" s="1"/>
  <c r="AI102"/>
  <c r="Y171"/>
  <c r="AH171"/>
  <c r="AH223"/>
  <c r="Y223"/>
  <c r="Y182"/>
  <c r="AH182"/>
  <c r="AI114"/>
  <c r="Z114"/>
  <c r="AJ114"/>
  <c r="AK114"/>
  <c r="AH228"/>
  <c r="Y228"/>
  <c r="AH127"/>
  <c r="Y127"/>
  <c r="AI245"/>
  <c r="Z245"/>
  <c r="AJ245"/>
  <c r="AK245"/>
  <c r="AI248"/>
  <c r="Z248"/>
  <c r="AJ248"/>
  <c r="AK248"/>
  <c r="AI256"/>
  <c r="Z256"/>
  <c r="AJ256"/>
  <c r="AK256"/>
  <c r="AH135"/>
  <c r="Y135"/>
  <c r="AH143"/>
  <c r="Y143"/>
  <c r="AI251"/>
  <c r="Z251"/>
  <c r="AJ251"/>
  <c r="AK251" s="1"/>
  <c r="AI250"/>
  <c r="Z250"/>
  <c r="AJ250"/>
  <c r="AK250" s="1"/>
  <c r="AH131"/>
  <c r="Y131"/>
  <c r="AH225"/>
  <c r="Y225"/>
  <c r="AH226"/>
  <c r="Y226"/>
  <c r="AI110"/>
  <c r="Z110"/>
  <c r="AJ110" s="1"/>
  <c r="AH217"/>
  <c r="Y217"/>
  <c r="Z109"/>
  <c r="AJ109"/>
  <c r="AI109"/>
  <c r="AI116"/>
  <c r="Z116"/>
  <c r="AJ116"/>
  <c r="AK116"/>
  <c r="AH188"/>
  <c r="Y188"/>
  <c r="AH186"/>
  <c r="Y186"/>
  <c r="AH194"/>
  <c r="Y194"/>
  <c r="Z105"/>
  <c r="AJ105"/>
  <c r="AI105"/>
  <c r="Y90"/>
  <c r="AH90"/>
  <c r="Y89"/>
  <c r="AH89"/>
  <c r="AH126"/>
  <c r="Y126"/>
  <c r="AH134"/>
  <c r="Y134"/>
  <c r="AH138"/>
  <c r="Y138"/>
  <c r="AH132"/>
  <c r="Y132"/>
  <c r="AH227"/>
  <c r="Y227"/>
  <c r="Y179"/>
  <c r="AH179"/>
  <c r="AI112"/>
  <c r="Z112"/>
  <c r="AJ112" s="1"/>
  <c r="AK112" s="1"/>
  <c r="Z115"/>
  <c r="AJ115"/>
  <c r="AK115"/>
  <c r="AI115"/>
  <c r="AH219"/>
  <c r="Y219"/>
  <c r="AI118"/>
  <c r="Z118"/>
  <c r="AJ118"/>
  <c r="AK118"/>
  <c r="AH198"/>
  <c r="Y198"/>
  <c r="AH211"/>
  <c r="Y211"/>
  <c r="Z99"/>
  <c r="AJ99"/>
  <c r="AI99"/>
  <c r="Z104"/>
  <c r="AJ104" s="1"/>
  <c r="AI104"/>
  <c r="AK104" s="1"/>
  <c r="AH201"/>
  <c r="Y201"/>
  <c r="AH212"/>
  <c r="Y212"/>
  <c r="AH187"/>
  <c r="Y187"/>
  <c r="Z101"/>
  <c r="AJ101"/>
  <c r="AI101"/>
  <c r="Y85"/>
  <c r="AH85"/>
  <c r="AK208" i="32"/>
  <c r="AB208"/>
  <c r="AL208" s="1"/>
  <c r="AM208" s="1"/>
  <c r="AB116"/>
  <c r="AL116"/>
  <c r="AK116"/>
  <c r="AB224"/>
  <c r="AL224"/>
  <c r="AK224"/>
  <c r="AK177"/>
  <c r="AB177"/>
  <c r="AL177"/>
  <c r="AA151"/>
  <c r="AJ151"/>
  <c r="AJ124"/>
  <c r="AA124"/>
  <c r="AK123"/>
  <c r="AB123"/>
  <c r="AL123" s="1"/>
  <c r="AM123" s="1"/>
  <c r="AA255"/>
  <c r="AJ255"/>
  <c r="AA96"/>
  <c r="AJ96"/>
  <c r="AA259"/>
  <c r="AJ259"/>
  <c r="AB146"/>
  <c r="AL146"/>
  <c r="AK146"/>
  <c r="AJ222"/>
  <c r="AA222"/>
  <c r="AK189"/>
  <c r="AB189"/>
  <c r="AL189" s="1"/>
  <c r="AM189" s="1"/>
  <c r="AK217"/>
  <c r="AB217"/>
  <c r="AL217" s="1"/>
  <c r="AM217" s="1"/>
  <c r="AB186"/>
  <c r="AL186"/>
  <c r="AK186"/>
  <c r="AB178"/>
  <c r="AL178" s="1"/>
  <c r="AM178" s="1"/>
  <c r="AK178"/>
  <c r="AB254"/>
  <c r="AL254" s="1"/>
  <c r="AK254"/>
  <c r="AA170"/>
  <c r="AJ170"/>
  <c r="AB246"/>
  <c r="AL246"/>
  <c r="AK246"/>
  <c r="AM246" s="1"/>
  <c r="AA154"/>
  <c r="AJ154"/>
  <c r="AA92"/>
  <c r="AJ92"/>
  <c r="AB157"/>
  <c r="AL157"/>
  <c r="AK157"/>
  <c r="AK249"/>
  <c r="AB249"/>
  <c r="AL249"/>
  <c r="AB153"/>
  <c r="AL153" s="1"/>
  <c r="AK153"/>
  <c r="AM153" s="1"/>
  <c r="AB122"/>
  <c r="AL122" s="1"/>
  <c r="AK122"/>
  <c r="AB165"/>
  <c r="AL165" s="1"/>
  <c r="AM165" s="1"/>
  <c r="AK165"/>
  <c r="AA247"/>
  <c r="AJ247"/>
  <c r="AB110"/>
  <c r="AL110"/>
  <c r="AK110"/>
  <c r="AM110"/>
  <c r="AK201"/>
  <c r="AB201"/>
  <c r="AL201"/>
  <c r="AM201"/>
  <c r="AJ218"/>
  <c r="AA218"/>
  <c r="AK81"/>
  <c r="AB81"/>
  <c r="AL81" s="1"/>
  <c r="AK120"/>
  <c r="AB120"/>
  <c r="AL120"/>
  <c r="AB144"/>
  <c r="AL144"/>
  <c r="AK144"/>
  <c r="AJ202"/>
  <c r="AA202"/>
  <c r="AJ210"/>
  <c r="AA210"/>
  <c r="AJ194"/>
  <c r="AA194"/>
  <c r="AK245"/>
  <c r="AB245"/>
  <c r="AL245" s="1"/>
  <c r="AM245" s="1"/>
  <c r="AK168"/>
  <c r="AB168"/>
  <c r="AL168" s="1"/>
  <c r="AM168" s="1"/>
  <c r="AA84"/>
  <c r="AJ84"/>
  <c r="AA251"/>
  <c r="AJ251"/>
  <c r="AB250"/>
  <c r="AL250" s="1"/>
  <c r="AK250"/>
  <c r="AK152"/>
  <c r="AB152"/>
  <c r="AL152" s="1"/>
  <c r="AA158"/>
  <c r="AJ158"/>
  <c r="AA104"/>
  <c r="AJ104"/>
  <c r="AJ128"/>
  <c r="AA128"/>
  <c r="AK200"/>
  <c r="AB200"/>
  <c r="AL200" s="1"/>
  <c r="AM200" s="1"/>
  <c r="AK188"/>
  <c r="AB188"/>
  <c r="AL188" s="1"/>
  <c r="AM188" s="1"/>
  <c r="AJ108"/>
  <c r="AA108"/>
  <c r="AK127"/>
  <c r="AB127"/>
  <c r="AL127" s="1"/>
  <c r="AM127" s="1"/>
  <c r="AK192"/>
  <c r="AB192"/>
  <c r="AL192" s="1"/>
  <c r="AM192" s="1"/>
  <c r="AK216"/>
  <c r="AB216"/>
  <c r="AL216" s="1"/>
  <c r="AM216" s="1"/>
  <c r="AA174"/>
  <c r="AJ174"/>
  <c r="AB99"/>
  <c r="AL99" s="1"/>
  <c r="AK99"/>
  <c r="AB169"/>
  <c r="AL169" s="1"/>
  <c r="AM169" s="1"/>
  <c r="AK169"/>
  <c r="AB148"/>
  <c r="AL148" s="1"/>
  <c r="AM148" s="1"/>
  <c r="AK148"/>
  <c r="AK209"/>
  <c r="AB209"/>
  <c r="AL209" s="1"/>
  <c r="AB150"/>
  <c r="AL150" s="1"/>
  <c r="AK150"/>
  <c r="AK156"/>
  <c r="AB156"/>
  <c r="AL156" s="1"/>
  <c r="AM156" s="1"/>
  <c r="AB173"/>
  <c r="AL173" s="1"/>
  <c r="AM173" s="1"/>
  <c r="AK173"/>
  <c r="AA243"/>
  <c r="AJ243"/>
  <c r="AB242"/>
  <c r="AL242" s="1"/>
  <c r="AK242"/>
  <c r="AK172"/>
  <c r="AB172"/>
  <c r="AL172" s="1"/>
  <c r="AM172" s="1"/>
  <c r="AB95"/>
  <c r="AL95"/>
  <c r="AK95"/>
  <c r="AB134"/>
  <c r="AL134" s="1"/>
  <c r="AK134"/>
  <c r="AA166"/>
  <c r="AJ166"/>
  <c r="AK94"/>
  <c r="AB94"/>
  <c r="AL94" s="1"/>
  <c r="AK241"/>
  <c r="AB241"/>
  <c r="AL241"/>
  <c r="AB103"/>
  <c r="AL103" s="1"/>
  <c r="AK103"/>
  <c r="AB91"/>
  <c r="AL91" s="1"/>
  <c r="AK91"/>
  <c r="AA88"/>
  <c r="AJ88"/>
  <c r="AB87"/>
  <c r="AL87" s="1"/>
  <c r="AK87"/>
  <c r="AA100"/>
  <c r="AJ100"/>
  <c r="AB112"/>
  <c r="AL112" s="1"/>
  <c r="AM112" s="1"/>
  <c r="AK112"/>
  <c r="AK193"/>
  <c r="AB193"/>
  <c r="AL193"/>
  <c r="AJ198"/>
  <c r="AA198"/>
  <c r="AJ214"/>
  <c r="AA214"/>
  <c r="AB182"/>
  <c r="AL182" s="1"/>
  <c r="AK182"/>
  <c r="AJ206"/>
  <c r="AA206"/>
  <c r="AJ190"/>
  <c r="AA190"/>
  <c r="AB138"/>
  <c r="AL138"/>
  <c r="AM138" s="1"/>
  <c r="AK138"/>
  <c r="AK257"/>
  <c r="AB257"/>
  <c r="AL257" s="1"/>
  <c r="AB126"/>
  <c r="AL126"/>
  <c r="AM126" s="1"/>
  <c r="AK126"/>
  <c r="AB142"/>
  <c r="AL142" s="1"/>
  <c r="AK142"/>
  <c r="AM142" s="1"/>
  <c r="AA162"/>
  <c r="AJ162"/>
  <c r="AK82"/>
  <c r="AB82"/>
  <c r="AL82"/>
  <c r="AJ207" i="31"/>
  <c r="AA207"/>
  <c r="AK207" s="1"/>
  <c r="AJ163"/>
  <c r="AA163"/>
  <c r="AK163" s="1"/>
  <c r="AL163" s="1"/>
  <c r="Z84"/>
  <c r="AI84"/>
  <c r="AA99"/>
  <c r="AK99" s="1"/>
  <c r="AJ99"/>
  <c r="AL99" s="1"/>
  <c r="AA173"/>
  <c r="AK173" s="1"/>
  <c r="AJ173"/>
  <c r="AL173" s="1"/>
  <c r="AJ86"/>
  <c r="AA86"/>
  <c r="AK86"/>
  <c r="AA95"/>
  <c r="AK95" s="1"/>
  <c r="AJ95"/>
  <c r="Z178"/>
  <c r="AI178"/>
  <c r="Z174"/>
  <c r="AI174"/>
  <c r="Z104"/>
  <c r="AI104"/>
  <c r="AJ98"/>
  <c r="AA98"/>
  <c r="AK98"/>
  <c r="AL98"/>
  <c r="AI190"/>
  <c r="Z190"/>
  <c r="AI216"/>
  <c r="Z216"/>
  <c r="AI228"/>
  <c r="Z228"/>
  <c r="AI186"/>
  <c r="Z186"/>
  <c r="AA183"/>
  <c r="AK183" s="1"/>
  <c r="AJ183"/>
  <c r="AI196"/>
  <c r="Z196"/>
  <c r="AJ195"/>
  <c r="AA195"/>
  <c r="AK195" s="1"/>
  <c r="AI109"/>
  <c r="Z109"/>
  <c r="AI200"/>
  <c r="Z200"/>
  <c r="Z100"/>
  <c r="AI100"/>
  <c r="AA91"/>
  <c r="AK91" s="1"/>
  <c r="AJ91"/>
  <c r="AL91" s="1"/>
  <c r="AA161"/>
  <c r="AK161" s="1"/>
  <c r="AJ161"/>
  <c r="Z148"/>
  <c r="AI148"/>
  <c r="AI101"/>
  <c r="Z101"/>
  <c r="AI105"/>
  <c r="Z105"/>
  <c r="AI145"/>
  <c r="Z145"/>
  <c r="AI137"/>
  <c r="Z137"/>
  <c r="AI125"/>
  <c r="Z125"/>
  <c r="AJ156"/>
  <c r="AA156"/>
  <c r="AK156" s="1"/>
  <c r="Z113"/>
  <c r="AI113"/>
  <c r="AA160"/>
  <c r="AK160" s="1"/>
  <c r="AJ160"/>
  <c r="AI97"/>
  <c r="Z97"/>
  <c r="AI85"/>
  <c r="Z85"/>
  <c r="Z152"/>
  <c r="AI152"/>
  <c r="AA184"/>
  <c r="AK184" s="1"/>
  <c r="AL184" s="1"/>
  <c r="AJ184"/>
  <c r="AI129"/>
  <c r="Z129"/>
  <c r="AI245"/>
  <c r="Z245"/>
  <c r="AI133"/>
  <c r="Z133"/>
  <c r="AI224"/>
  <c r="Z224"/>
  <c r="AJ185"/>
  <c r="AA185"/>
  <c r="AK185" s="1"/>
  <c r="AA151"/>
  <c r="AK151" s="1"/>
  <c r="AJ151"/>
  <c r="AI249"/>
  <c r="Z249"/>
  <c r="AA165"/>
  <c r="AK165" s="1"/>
  <c r="AL165" s="1"/>
  <c r="AJ165"/>
  <c r="AA87"/>
  <c r="AK87" s="1"/>
  <c r="AJ87"/>
  <c r="Z182"/>
  <c r="AI182"/>
  <c r="AA177"/>
  <c r="AK177" s="1"/>
  <c r="AL177" s="1"/>
  <c r="AJ177"/>
  <c r="Z162"/>
  <c r="AI162"/>
  <c r="AJ130"/>
  <c r="AL130" s="1"/>
  <c r="AA130"/>
  <c r="AK130" s="1"/>
  <c r="AJ191"/>
  <c r="AL191"/>
  <c r="AA191"/>
  <c r="AK191"/>
  <c r="AI192"/>
  <c r="Z192"/>
  <c r="AJ215"/>
  <c r="AA215"/>
  <c r="AK215"/>
  <c r="Z88"/>
  <c r="AI88"/>
  <c r="AA243"/>
  <c r="AK243"/>
  <c r="AJ243"/>
  <c r="AJ126"/>
  <c r="AA126"/>
  <c r="AK126"/>
  <c r="Z170"/>
  <c r="AI170"/>
  <c r="AA251"/>
  <c r="AK251" s="1"/>
  <c r="AL251" s="1"/>
  <c r="AJ251"/>
  <c r="AA107"/>
  <c r="AK107"/>
  <c r="AJ107"/>
  <c r="AI204"/>
  <c r="Z204"/>
  <c r="AI149"/>
  <c r="Z149"/>
  <c r="AA242"/>
  <c r="AK242" s="1"/>
  <c r="AJ242"/>
  <c r="AJ203"/>
  <c r="AL203" s="1"/>
  <c r="AA203"/>
  <c r="AK203"/>
  <c r="AI212"/>
  <c r="Z212"/>
  <c r="AI220"/>
  <c r="Z220"/>
  <c r="AA169"/>
  <c r="AK169" s="1"/>
  <c r="AJ169"/>
  <c r="AL169" s="1"/>
  <c r="AI121"/>
  <c r="Z121"/>
  <c r="AI89"/>
  <c r="Z89"/>
  <c r="AI257"/>
  <c r="Z257"/>
  <c r="AJ136"/>
  <c r="AA136"/>
  <c r="AK136" s="1"/>
  <c r="AJ144"/>
  <c r="AA144"/>
  <c r="AK144"/>
  <c r="AJ223"/>
  <c r="AL223" s="1"/>
  <c r="AA223"/>
  <c r="AK223"/>
  <c r="Z157"/>
  <c r="AI157"/>
  <c r="AJ189"/>
  <c r="AA189"/>
  <c r="AK189"/>
  <c r="AJ260"/>
  <c r="AA260"/>
  <c r="AK260" s="1"/>
  <c r="AI253"/>
  <c r="Z253"/>
  <c r="AJ256"/>
  <c r="AA256"/>
  <c r="AK256" s="1"/>
  <c r="AI108"/>
  <c r="Z108"/>
  <c r="AI93"/>
  <c r="Z93"/>
  <c r="AI141"/>
  <c r="Z141"/>
  <c r="AJ128"/>
  <c r="AA128"/>
  <c r="AK128" s="1"/>
  <c r="AL128" s="1"/>
  <c r="AI153"/>
  <c r="Z153"/>
  <c r="AJ248"/>
  <c r="AA248"/>
  <c r="AK248" s="1"/>
  <c r="AJ252"/>
  <c r="AA252"/>
  <c r="AK252" s="1"/>
  <c r="AL252" s="1"/>
  <c r="Z166"/>
  <c r="AI166"/>
  <c r="AJ142"/>
  <c r="AA142"/>
  <c r="AK142"/>
  <c r="AL142"/>
  <c r="AJ94"/>
  <c r="AA94"/>
  <c r="AK94"/>
  <c r="AA181"/>
  <c r="AK181" s="1"/>
  <c r="AJ181"/>
  <c r="Z92"/>
  <c r="AI92"/>
  <c r="Z96"/>
  <c r="AI96"/>
  <c r="AA103"/>
  <c r="AK103" s="1"/>
  <c r="AJ103"/>
  <c r="AJ219"/>
  <c r="AA219"/>
  <c r="AK219" s="1"/>
  <c r="AJ199"/>
  <c r="AA199"/>
  <c r="AK199"/>
  <c r="AI208"/>
  <c r="Z208"/>
  <c r="AK104" i="30"/>
  <c r="AB104"/>
  <c r="AL104" s="1"/>
  <c r="AK96"/>
  <c r="AB96"/>
  <c r="AL96"/>
  <c r="AK260"/>
  <c r="AB260"/>
  <c r="AL260" s="1"/>
  <c r="AJ225"/>
  <c r="AA225"/>
  <c r="AK244"/>
  <c r="AB244"/>
  <c r="AL244"/>
  <c r="AJ97"/>
  <c r="AA97"/>
  <c r="AB142"/>
  <c r="AL142" s="1"/>
  <c r="AK142"/>
  <c r="AJ184"/>
  <c r="AA184"/>
  <c r="AK203"/>
  <c r="AB203"/>
  <c r="AL203" s="1"/>
  <c r="AK256"/>
  <c r="AB256"/>
  <c r="AL256" s="1"/>
  <c r="AJ180"/>
  <c r="AA180"/>
  <c r="AK220"/>
  <c r="AB220"/>
  <c r="AL220" s="1"/>
  <c r="AK108"/>
  <c r="AB108"/>
  <c r="AL108" s="1"/>
  <c r="AM108" s="1"/>
  <c r="AJ234"/>
  <c r="AA234"/>
  <c r="AK129"/>
  <c r="AB129"/>
  <c r="AL129"/>
  <c r="AM129"/>
  <c r="AJ254"/>
  <c r="AA254"/>
  <c r="AJ242"/>
  <c r="AA242"/>
  <c r="AJ102"/>
  <c r="AA102"/>
  <c r="AJ94"/>
  <c r="AA94"/>
  <c r="AJ193"/>
  <c r="AA193"/>
  <c r="AK109"/>
  <c r="AM109" s="1"/>
  <c r="AB109"/>
  <c r="AL109" s="1"/>
  <c r="AB146"/>
  <c r="AL146"/>
  <c r="AK146"/>
  <c r="AK224"/>
  <c r="AB224"/>
  <c r="AL224" s="1"/>
  <c r="AK207"/>
  <c r="AB207"/>
  <c r="AL207"/>
  <c r="AK84"/>
  <c r="AB84"/>
  <c r="AL84"/>
  <c r="AJ253"/>
  <c r="AA253"/>
  <c r="AK88"/>
  <c r="AB88"/>
  <c r="AL88"/>
  <c r="AJ208"/>
  <c r="AA208"/>
  <c r="AJ89"/>
  <c r="AA89"/>
  <c r="AJ140"/>
  <c r="AA140"/>
  <c r="AA147"/>
  <c r="AJ147"/>
  <c r="AK191"/>
  <c r="AB191"/>
  <c r="AL191"/>
  <c r="AM191"/>
  <c r="AJ188"/>
  <c r="AA188"/>
  <c r="AK100"/>
  <c r="AM100" s="1"/>
  <c r="AB100"/>
  <c r="AL100" s="1"/>
  <c r="AA143"/>
  <c r="AJ143"/>
  <c r="AK195"/>
  <c r="AB195"/>
  <c r="AL195" s="1"/>
  <c r="AJ249"/>
  <c r="AA249"/>
  <c r="AM149"/>
  <c r="AB247"/>
  <c r="AL247"/>
  <c r="AK247"/>
  <c r="AB156"/>
  <c r="AL156" s="1"/>
  <c r="AK156"/>
  <c r="AA124"/>
  <c r="AJ124"/>
  <c r="AB176"/>
  <c r="AL176"/>
  <c r="AM176"/>
  <c r="AK176"/>
  <c r="AA153"/>
  <c r="AJ153"/>
  <c r="AA132"/>
  <c r="AJ132"/>
  <c r="AB127"/>
  <c r="AL127"/>
  <c r="AK127"/>
  <c r="AB231"/>
  <c r="AL231" s="1"/>
  <c r="AM231" s="1"/>
  <c r="AK231"/>
  <c r="AJ181"/>
  <c r="AA181"/>
  <c r="AB160"/>
  <c r="AL160"/>
  <c r="AK160"/>
  <c r="AB135"/>
  <c r="AL135" s="1"/>
  <c r="AK135"/>
  <c r="AB164"/>
  <c r="AL164" s="1"/>
  <c r="AM164" s="1"/>
  <c r="AK164"/>
  <c r="AA136"/>
  <c r="AJ136"/>
  <c r="AJ238"/>
  <c r="AA238"/>
  <c r="AJ201"/>
  <c r="AA201"/>
  <c r="AJ148"/>
  <c r="AA148"/>
  <c r="AJ258"/>
  <c r="AA258"/>
  <c r="AA177"/>
  <c r="AJ177"/>
  <c r="AJ110"/>
  <c r="AA110"/>
  <c r="AJ237"/>
  <c r="AA237"/>
  <c r="AK228"/>
  <c r="AB228"/>
  <c r="AL228" s="1"/>
  <c r="AK183"/>
  <c r="AB183"/>
  <c r="AL183" s="1"/>
  <c r="AJ200"/>
  <c r="AA200"/>
  <c r="AJ233"/>
  <c r="AA233"/>
  <c r="AK236"/>
  <c r="AB236"/>
  <c r="AL236" s="1"/>
  <c r="AJ245"/>
  <c r="AA245"/>
  <c r="AJ105"/>
  <c r="AA105"/>
  <c r="AJ241"/>
  <c r="AA241"/>
  <c r="AK252"/>
  <c r="AB252"/>
  <c r="AL252" s="1"/>
  <c r="AM252" s="1"/>
  <c r="AJ229"/>
  <c r="AA229"/>
  <c r="AJ101"/>
  <c r="AA101"/>
  <c r="AJ221"/>
  <c r="AA221"/>
  <c r="AK240"/>
  <c r="AB240"/>
  <c r="AL240"/>
  <c r="AJ114"/>
  <c r="AA114"/>
  <c r="AJ250"/>
  <c r="AA250"/>
  <c r="AK113"/>
  <c r="AB113"/>
  <c r="AL113" s="1"/>
  <c r="AJ230"/>
  <c r="AA230"/>
  <c r="AJ90"/>
  <c r="AA90"/>
  <c r="AJ98"/>
  <c r="AA98"/>
  <c r="AJ106"/>
  <c r="AA106"/>
  <c r="AJ144"/>
  <c r="AA144"/>
  <c r="AJ85"/>
  <c r="AA85"/>
  <c r="AJ81"/>
  <c r="AA81"/>
  <c r="AK139"/>
  <c r="AB139"/>
  <c r="AL139"/>
  <c r="AM139"/>
  <c r="AK92"/>
  <c r="AB92"/>
  <c r="AL92"/>
  <c r="AK248"/>
  <c r="AB248"/>
  <c r="AL248"/>
  <c r="AM248"/>
  <c r="AJ204"/>
  <c r="AA204"/>
  <c r="AJ257"/>
  <c r="AA257"/>
  <c r="AJ93"/>
  <c r="AA93"/>
  <c r="AJ192"/>
  <c r="AA192"/>
  <c r="AK232"/>
  <c r="AB232"/>
  <c r="AL232" s="1"/>
  <c r="AM232" s="1"/>
  <c r="AK179"/>
  <c r="AB179"/>
  <c r="AL179" s="1"/>
  <c r="AJ196"/>
  <c r="AA196"/>
  <c r="AK199"/>
  <c r="AB199"/>
  <c r="AL199"/>
  <c r="AA152"/>
  <c r="AJ152"/>
  <c r="AB223"/>
  <c r="AL223"/>
  <c r="AM223"/>
  <c r="AK223"/>
  <c r="AA169"/>
  <c r="AJ169"/>
  <c r="AB172"/>
  <c r="AL172" s="1"/>
  <c r="AK172"/>
  <c r="AA165"/>
  <c r="AJ165"/>
  <c r="AB95"/>
  <c r="AL95"/>
  <c r="AM95"/>
  <c r="AK95"/>
  <c r="AB259"/>
  <c r="AL259"/>
  <c r="AM259"/>
  <c r="AK259"/>
  <c r="AB111"/>
  <c r="AL111"/>
  <c r="AK111"/>
  <c r="AB131"/>
  <c r="AL131"/>
  <c r="AK131"/>
  <c r="AA173"/>
  <c r="AJ173"/>
  <c r="AA157"/>
  <c r="AJ157"/>
  <c r="AA128"/>
  <c r="AJ128"/>
  <c r="AA161"/>
  <c r="AJ161"/>
  <c r="AB168"/>
  <c r="AL168"/>
  <c r="AM168"/>
  <c r="AK168"/>
  <c r="AJ197"/>
  <c r="AA197"/>
  <c r="AJ185"/>
  <c r="AA185"/>
  <c r="AJ86"/>
  <c r="AA86"/>
  <c r="AJ246"/>
  <c r="AA246"/>
  <c r="AK117"/>
  <c r="AB117"/>
  <c r="AL117"/>
  <c r="AJ118"/>
  <c r="AA118"/>
  <c r="AJ189"/>
  <c r="AA189"/>
  <c r="AK125"/>
  <c r="AB125"/>
  <c r="AL125" s="1"/>
  <c r="AJ226"/>
  <c r="AA226"/>
  <c r="Z244" i="5"/>
  <c r="AI244"/>
  <c r="AA99"/>
  <c r="AK99" s="1"/>
  <c r="AJ99"/>
  <c r="AJ86"/>
  <c r="AA86"/>
  <c r="AK86" s="1"/>
  <c r="AA95"/>
  <c r="AK95" s="1"/>
  <c r="AJ95"/>
  <c r="AI210"/>
  <c r="Z210"/>
  <c r="AA142"/>
  <c r="AK142" s="1"/>
  <c r="AJ142"/>
  <c r="AI155"/>
  <c r="Z155"/>
  <c r="AA148"/>
  <c r="AK148"/>
  <c r="AL148"/>
  <c r="AJ148"/>
  <c r="AI214"/>
  <c r="Z214"/>
  <c r="Z179"/>
  <c r="AI179"/>
  <c r="AI218"/>
  <c r="Z218"/>
  <c r="Z240"/>
  <c r="AI240"/>
  <c r="AJ190"/>
  <c r="AA190"/>
  <c r="AK190" s="1"/>
  <c r="AL190" s="1"/>
  <c r="AI130"/>
  <c r="Z130"/>
  <c r="AI167"/>
  <c r="Z167"/>
  <c r="AA178"/>
  <c r="AK178" s="1"/>
  <c r="AJ178"/>
  <c r="AL178" s="1"/>
  <c r="AL227"/>
  <c r="AL147"/>
  <c r="AI108"/>
  <c r="Z108"/>
  <c r="AJ184"/>
  <c r="AL184"/>
  <c r="AA184"/>
  <c r="AK184"/>
  <c r="AJ84"/>
  <c r="AA84"/>
  <c r="AK84" s="1"/>
  <c r="AL84" s="1"/>
  <c r="Z252"/>
  <c r="AI252"/>
  <c r="AA239"/>
  <c r="AK239" s="1"/>
  <c r="AJ239"/>
  <c r="AJ258"/>
  <c r="AA258"/>
  <c r="AK258" s="1"/>
  <c r="Z96"/>
  <c r="AI96"/>
  <c r="AA156"/>
  <c r="AK156"/>
  <c r="AJ156"/>
  <c r="AI159"/>
  <c r="Z159"/>
  <c r="AJ158"/>
  <c r="AA158"/>
  <c r="AK158" s="1"/>
  <c r="AL158" s="1"/>
  <c r="AJ213"/>
  <c r="AA213"/>
  <c r="AK213" s="1"/>
  <c r="AJ154"/>
  <c r="AA154"/>
  <c r="AK154" s="1"/>
  <c r="Z92"/>
  <c r="AI92"/>
  <c r="AJ250"/>
  <c r="AA250"/>
  <c r="AK250" s="1"/>
  <c r="AL250" s="1"/>
  <c r="AJ202"/>
  <c r="AA202"/>
  <c r="AK202" s="1"/>
  <c r="AL202" s="1"/>
  <c r="Z100"/>
  <c r="AI100"/>
  <c r="AA243"/>
  <c r="AK243" s="1"/>
  <c r="AJ243"/>
  <c r="AL243" s="1"/>
  <c r="AA103"/>
  <c r="AK103" s="1"/>
  <c r="AJ103"/>
  <c r="AJ98"/>
  <c r="AA98"/>
  <c r="AK98" s="1"/>
  <c r="AL98" s="1"/>
  <c r="AJ94"/>
  <c r="AA94"/>
  <c r="AK94" s="1"/>
  <c r="AL94" s="1"/>
  <c r="Z104"/>
  <c r="AI104"/>
  <c r="AI117"/>
  <c r="Z117"/>
  <c r="AI194"/>
  <c r="Z194"/>
  <c r="AI175"/>
  <c r="Z175"/>
  <c r="AI171"/>
  <c r="Z171"/>
  <c r="AA132"/>
  <c r="AK132"/>
  <c r="AJ132"/>
  <c r="AJ248"/>
  <c r="AA248"/>
  <c r="AK248" s="1"/>
  <c r="AL248" s="1"/>
  <c r="AJ196"/>
  <c r="AA196"/>
  <c r="AK196" s="1"/>
  <c r="AL196" s="1"/>
  <c r="AJ166"/>
  <c r="AL166" s="1"/>
  <c r="AA166"/>
  <c r="AK166"/>
  <c r="AI138"/>
  <c r="Z138"/>
  <c r="AI122"/>
  <c r="Z122"/>
  <c r="AI126"/>
  <c r="Z126"/>
  <c r="AJ260"/>
  <c r="AA260"/>
  <c r="AK260" s="1"/>
  <c r="AL260" s="1"/>
  <c r="AI174"/>
  <c r="Z174"/>
  <c r="AI118"/>
  <c r="Z118"/>
  <c r="AJ173"/>
  <c r="AA173"/>
  <c r="AK173" s="1"/>
  <c r="Z113"/>
  <c r="AI113"/>
  <c r="AI134"/>
  <c r="Z134"/>
  <c r="Z88"/>
  <c r="AI88"/>
  <c r="AI163"/>
  <c r="Z163"/>
  <c r="AA150"/>
  <c r="AK150" s="1"/>
  <c r="AL150" s="1"/>
  <c r="AJ150"/>
  <c r="AJ217"/>
  <c r="AA217"/>
  <c r="AK217"/>
  <c r="AA140"/>
  <c r="AK140" s="1"/>
  <c r="AJ140"/>
  <c r="AA91"/>
  <c r="AK91" s="1"/>
  <c r="AJ91"/>
  <c r="AL91" s="1"/>
  <c r="AA87"/>
  <c r="AK87" s="1"/>
  <c r="AJ87"/>
  <c r="AJ182"/>
  <c r="AA182"/>
  <c r="AK182"/>
  <c r="AL182"/>
  <c r="Y90" i="10"/>
  <c r="AH90"/>
  <c r="Y87"/>
  <c r="AH87"/>
  <c r="Y83"/>
  <c r="AH83"/>
  <c r="Y93"/>
  <c r="AH93"/>
  <c r="Y95"/>
  <c r="AH95"/>
  <c r="AH220"/>
  <c r="Y220"/>
  <c r="AH209"/>
  <c r="Y209"/>
  <c r="Z111"/>
  <c r="AJ111"/>
  <c r="AI111"/>
  <c r="AK111" s="1"/>
  <c r="AH207"/>
  <c r="Y207"/>
  <c r="AH173"/>
  <c r="Y173"/>
  <c r="AI240"/>
  <c r="Z240"/>
  <c r="AJ240" s="1"/>
  <c r="AK240" s="1"/>
  <c r="AI231"/>
  <c r="Z231"/>
  <c r="AJ231" s="1"/>
  <c r="AH101"/>
  <c r="Y101"/>
  <c r="AI221"/>
  <c r="Z221"/>
  <c r="AJ221"/>
  <c r="AK221"/>
  <c r="AH197"/>
  <c r="Y197"/>
  <c r="AH180"/>
  <c r="Y180"/>
  <c r="AH192"/>
  <c r="Y192"/>
  <c r="AH184"/>
  <c r="Y184"/>
  <c r="AH193"/>
  <c r="Y193"/>
  <c r="AI81"/>
  <c r="Z81"/>
  <c r="AJ81" s="1"/>
  <c r="AH195"/>
  <c r="Y195"/>
  <c r="AH183"/>
  <c r="Y183"/>
  <c r="AH103"/>
  <c r="Y103"/>
  <c r="AH199"/>
  <c r="Y199"/>
  <c r="AI228"/>
  <c r="Z228"/>
  <c r="AJ228" s="1"/>
  <c r="AK228" s="1"/>
  <c r="AI235"/>
  <c r="Z235"/>
  <c r="AJ235" s="1"/>
  <c r="AH211"/>
  <c r="Y211"/>
  <c r="AH205"/>
  <c r="Y205"/>
  <c r="AH213"/>
  <c r="Y213"/>
  <c r="AH172"/>
  <c r="Y172"/>
  <c r="AI252"/>
  <c r="Z252"/>
  <c r="AJ252"/>
  <c r="AH102"/>
  <c r="Y102"/>
  <c r="AI244"/>
  <c r="Z244"/>
  <c r="AJ244" s="1"/>
  <c r="AK244" s="1"/>
  <c r="AH201"/>
  <c r="Y201"/>
  <c r="AH181"/>
  <c r="Y181"/>
  <c r="AI256"/>
  <c r="Z256"/>
  <c r="AJ256" s="1"/>
  <c r="AH100"/>
  <c r="Y100"/>
  <c r="AH198"/>
  <c r="Y198"/>
  <c r="AI257"/>
  <c r="Z257"/>
  <c r="AJ257"/>
  <c r="AK257"/>
  <c r="AH189"/>
  <c r="Y189"/>
  <c r="AH99"/>
  <c r="Y99"/>
  <c r="AH200"/>
  <c r="Y200"/>
  <c r="AH191"/>
  <c r="Y191"/>
  <c r="AI230"/>
  <c r="Z230"/>
  <c r="AJ230"/>
  <c r="AH177"/>
  <c r="Y177"/>
  <c r="AI232"/>
  <c r="Z232"/>
  <c r="AJ232"/>
  <c r="AK232"/>
  <c r="AH98"/>
  <c r="Y98"/>
  <c r="Y113"/>
  <c r="AH113"/>
  <c r="AI227"/>
  <c r="Z227"/>
  <c r="AJ227"/>
  <c r="Z114"/>
  <c r="AJ114" s="1"/>
  <c r="AI114"/>
  <c r="AK114" s="1"/>
  <c r="Y89"/>
  <c r="AH89"/>
  <c r="Y86"/>
  <c r="AH86"/>
  <c r="AH218"/>
  <c r="Y218"/>
  <c r="AH208"/>
  <c r="Y208"/>
  <c r="AH216"/>
  <c r="Y216"/>
  <c r="AH214"/>
  <c r="Y214"/>
  <c r="Y82"/>
  <c r="AH82"/>
  <c r="Y85"/>
  <c r="AH85"/>
  <c r="Y84"/>
  <c r="AH84"/>
  <c r="Y94"/>
  <c r="AH94"/>
  <c r="AH215"/>
  <c r="Y215"/>
  <c r="Z115"/>
  <c r="AJ115" s="1"/>
  <c r="AI115"/>
  <c r="AH217"/>
  <c r="Y217"/>
  <c r="Z117"/>
  <c r="AJ117"/>
  <c r="AK117"/>
  <c r="AI117"/>
  <c r="AI253"/>
  <c r="Z253"/>
  <c r="AJ253"/>
  <c r="AK253" s="1"/>
  <c r="AH174"/>
  <c r="Y174"/>
  <c r="AI248"/>
  <c r="AK248" s="1"/>
  <c r="Z248"/>
  <c r="AJ248"/>
  <c r="Y121"/>
  <c r="AH121"/>
  <c r="AH97"/>
  <c r="Y97"/>
  <c r="AH179"/>
  <c r="Y179"/>
  <c r="AH178"/>
  <c r="Y178"/>
  <c r="AH188"/>
  <c r="Y188"/>
  <c r="AH190"/>
  <c r="Y190"/>
  <c r="AH196"/>
  <c r="Y196"/>
  <c r="AI237"/>
  <c r="Z237"/>
  <c r="AJ237" s="1"/>
  <c r="AK237" s="1"/>
  <c r="AI222"/>
  <c r="Z222"/>
  <c r="AJ222" s="1"/>
  <c r="AI224"/>
  <c r="Z224"/>
  <c r="AJ224"/>
  <c r="Z119"/>
  <c r="AJ119" s="1"/>
  <c r="AI119"/>
  <c r="AH219"/>
  <c r="Y219"/>
  <c r="AI249"/>
  <c r="Z249"/>
  <c r="AJ249"/>
  <c r="AK249"/>
  <c r="AH185"/>
  <c r="Y185"/>
  <c r="AI241"/>
  <c r="AK241" s="1"/>
  <c r="Z241"/>
  <c r="AJ241" s="1"/>
  <c r="AH104"/>
  <c r="Y104"/>
  <c r="AH194"/>
  <c r="Y194"/>
  <c r="AH182"/>
  <c r="Y182"/>
  <c r="AI223"/>
  <c r="Z223"/>
  <c r="AJ223" s="1"/>
  <c r="AH175"/>
  <c r="Y175"/>
  <c r="AI260"/>
  <c r="AK260" s="1"/>
  <c r="Z260"/>
  <c r="AJ260" s="1"/>
  <c r="AH202"/>
  <c r="Y202"/>
  <c r="AH187"/>
  <c r="Y187"/>
  <c r="AH176"/>
  <c r="Y176"/>
  <c r="AH186"/>
  <c r="Y186"/>
  <c r="AH203"/>
  <c r="Y203"/>
  <c r="AI236"/>
  <c r="Z236"/>
  <c r="AJ236"/>
  <c r="AK236"/>
  <c r="AI245"/>
  <c r="Z245"/>
  <c r="AJ245"/>
  <c r="AK245"/>
  <c r="AI226"/>
  <c r="Z226"/>
  <c r="AJ226"/>
  <c r="Z107"/>
  <c r="AJ107" s="1"/>
  <c r="AI107"/>
  <c r="Z106"/>
  <c r="AJ106" s="1"/>
  <c r="AI106"/>
  <c r="AH206"/>
  <c r="Y206"/>
  <c r="AH210"/>
  <c r="Y210"/>
  <c r="Y92"/>
  <c r="AH92"/>
  <c r="Y96"/>
  <c r="AH96"/>
  <c r="Y91"/>
  <c r="AH91"/>
  <c r="Y88"/>
  <c r="AH88"/>
  <c r="AH204"/>
  <c r="Y204"/>
  <c r="Z110"/>
  <c r="AJ110"/>
  <c r="AK110"/>
  <c r="AI110"/>
  <c r="AH212"/>
  <c r="Y212"/>
  <c r="Z122"/>
  <c r="AJ122" s="1"/>
  <c r="AI122"/>
  <c r="AK134"/>
  <c r="Z198" i="29"/>
  <c r="AJ198" s="1"/>
  <c r="AI198"/>
  <c r="Y84"/>
  <c r="AH84"/>
  <c r="Y88"/>
  <c r="AH88"/>
  <c r="Z98"/>
  <c r="AJ98"/>
  <c r="AI98"/>
  <c r="AK98" s="1"/>
  <c r="Z103"/>
  <c r="AJ103" s="1"/>
  <c r="AK103" s="1"/>
  <c r="AI103"/>
  <c r="Z123"/>
  <c r="AJ123" s="1"/>
  <c r="AK123" s="1"/>
  <c r="AI123"/>
  <c r="AI256"/>
  <c r="AK256" s="1"/>
  <c r="Z256"/>
  <c r="AJ256" s="1"/>
  <c r="Z196"/>
  <c r="AJ196" s="1"/>
  <c r="AK196" s="1"/>
  <c r="AI196"/>
  <c r="AH202"/>
  <c r="Y202"/>
  <c r="Z192"/>
  <c r="AJ192" s="1"/>
  <c r="AK192" s="1"/>
  <c r="AI192"/>
  <c r="Z189"/>
  <c r="AJ189" s="1"/>
  <c r="AK189" s="1"/>
  <c r="AI189"/>
  <c r="Z197"/>
  <c r="AJ197" s="1"/>
  <c r="AK197" s="1"/>
  <c r="AI197"/>
  <c r="AI235"/>
  <c r="Z235"/>
  <c r="AJ235"/>
  <c r="AK235"/>
  <c r="Y87"/>
  <c r="AH87"/>
  <c r="Z212"/>
  <c r="AJ212" s="1"/>
  <c r="AK212" s="1"/>
  <c r="AI212"/>
  <c r="Z190"/>
  <c r="AJ190" s="1"/>
  <c r="AI190"/>
  <c r="AI242"/>
  <c r="Z242"/>
  <c r="AJ242" s="1"/>
  <c r="AI254"/>
  <c r="Z254"/>
  <c r="AJ254"/>
  <c r="AK254"/>
  <c r="AI236"/>
  <c r="Z236"/>
  <c r="AJ236"/>
  <c r="AK236"/>
  <c r="Y83"/>
  <c r="AH83"/>
  <c r="Z129"/>
  <c r="AJ129"/>
  <c r="AK129" s="1"/>
  <c r="AI129"/>
  <c r="Z203"/>
  <c r="AJ203"/>
  <c r="AK203" s="1"/>
  <c r="AI203"/>
  <c r="Z102"/>
  <c r="AJ102"/>
  <c r="AK102" s="1"/>
  <c r="AI102"/>
  <c r="AH130"/>
  <c r="Y130"/>
  <c r="Z122"/>
  <c r="AJ122" s="1"/>
  <c r="AK122" s="1"/>
  <c r="AI122"/>
  <c r="Y86"/>
  <c r="AH86"/>
  <c r="AI244"/>
  <c r="Z244"/>
  <c r="AJ244" s="1"/>
  <c r="Z205"/>
  <c r="AJ205"/>
  <c r="AI205"/>
  <c r="AK205" s="1"/>
  <c r="Z121"/>
  <c r="AJ121"/>
  <c r="AK121"/>
  <c r="AI121"/>
  <c r="AI248"/>
  <c r="Z248"/>
  <c r="AJ248"/>
  <c r="AK248" s="1"/>
  <c r="Z208"/>
  <c r="AJ208"/>
  <c r="AK208"/>
  <c r="AI208"/>
  <c r="Z99"/>
  <c r="AJ99"/>
  <c r="AK99"/>
  <c r="AI99"/>
  <c r="AI241"/>
  <c r="Z241"/>
  <c r="AJ241" s="1"/>
  <c r="AK241" s="1"/>
  <c r="AI240"/>
  <c r="Z240"/>
  <c r="AJ240" s="1"/>
  <c r="Z207"/>
  <c r="AJ207"/>
  <c r="AK207"/>
  <c r="AI207"/>
  <c r="Z104"/>
  <c r="AJ104"/>
  <c r="AK104"/>
  <c r="AI104"/>
  <c r="Y81"/>
  <c r="AH81"/>
  <c r="Y91"/>
  <c r="AH91"/>
  <c r="Z210"/>
  <c r="AJ210" s="1"/>
  <c r="AI210"/>
  <c r="Z118"/>
  <c r="AJ118" s="1"/>
  <c r="AK118" s="1"/>
  <c r="AI118"/>
  <c r="Y82"/>
  <c r="AH82"/>
  <c r="AH93"/>
  <c r="Y93"/>
  <c r="AH94"/>
  <c r="Y94"/>
  <c r="AI187"/>
  <c r="Z187"/>
  <c r="AJ187" s="1"/>
  <c r="AK187" s="1"/>
  <c r="AI195"/>
  <c r="Z195"/>
  <c r="AJ195" s="1"/>
  <c r="AK195" s="1"/>
  <c r="Z193"/>
  <c r="AJ193"/>
  <c r="AK193"/>
  <c r="AI193"/>
  <c r="AH95"/>
  <c r="Y95"/>
  <c r="AI238"/>
  <c r="Z238"/>
  <c r="AJ238" s="1"/>
  <c r="AK238" s="1"/>
  <c r="Z120"/>
  <c r="AJ120" s="1"/>
  <c r="AK120" s="1"/>
  <c r="AI120"/>
  <c r="Y89"/>
  <c r="AH89"/>
  <c r="Z213"/>
  <c r="AJ213"/>
  <c r="AK213" s="1"/>
  <c r="AI213"/>
  <c r="Z96"/>
  <c r="AJ96"/>
  <c r="AK96"/>
  <c r="AI96"/>
  <c r="AI260"/>
  <c r="Z260"/>
  <c r="AJ260"/>
  <c r="AK260" s="1"/>
  <c r="AI233"/>
  <c r="Z233"/>
  <c r="AJ233"/>
  <c r="AI245"/>
  <c r="Z245"/>
  <c r="AJ245"/>
  <c r="AK245" s="1"/>
  <c r="Y92"/>
  <c r="AH92"/>
  <c r="Z100"/>
  <c r="AJ100" s="1"/>
  <c r="AI100"/>
  <c r="AK100" s="1"/>
  <c r="Z211"/>
  <c r="AJ211" s="1"/>
  <c r="AI211"/>
  <c r="AK211" s="1"/>
  <c r="Z126"/>
  <c r="AJ126" s="1"/>
  <c r="AI126"/>
  <c r="AK126" s="1"/>
  <c r="Z127"/>
  <c r="AJ127" s="1"/>
  <c r="AI127"/>
  <c r="AK127" s="1"/>
  <c r="Z124"/>
  <c r="AJ124" s="1"/>
  <c r="AI124"/>
  <c r="AK124" s="1"/>
  <c r="Z128"/>
  <c r="AJ128" s="1"/>
  <c r="AI128"/>
  <c r="AK128" s="1"/>
  <c r="Y85"/>
  <c r="AH85"/>
  <c r="Z119"/>
  <c r="AJ119"/>
  <c r="AK119"/>
  <c r="AI119"/>
  <c r="Z125"/>
  <c r="AJ125"/>
  <c r="AK125"/>
  <c r="AI125"/>
  <c r="AI258"/>
  <c r="Z258"/>
  <c r="AJ258"/>
  <c r="AI228"/>
  <c r="AK228" s="1"/>
  <c r="Z228"/>
  <c r="AJ228"/>
  <c r="AH201"/>
  <c r="Y201"/>
  <c r="Z214"/>
  <c r="AJ214"/>
  <c r="AK214"/>
  <c r="AI214"/>
  <c r="Z209"/>
  <c r="AJ209"/>
  <c r="AK209"/>
  <c r="AI209"/>
  <c r="AI232"/>
  <c r="Z232"/>
  <c r="AJ232"/>
  <c r="Y90"/>
  <c r="AH90"/>
  <c r="Y84" i="9"/>
  <c r="AH84"/>
  <c r="Y90"/>
  <c r="AH90"/>
  <c r="AI193"/>
  <c r="Z193"/>
  <c r="AJ193" s="1"/>
  <c r="Y93"/>
  <c r="AH93"/>
  <c r="AI196"/>
  <c r="Z196"/>
  <c r="AJ196" s="1"/>
  <c r="AI188"/>
  <c r="Z188"/>
  <c r="AJ188" s="1"/>
  <c r="AK188" s="1"/>
  <c r="AH143"/>
  <c r="Y143"/>
  <c r="Z204"/>
  <c r="AJ204" s="1"/>
  <c r="AI204"/>
  <c r="Z115"/>
  <c r="AJ115"/>
  <c r="AI115"/>
  <c r="Y137"/>
  <c r="AH137"/>
  <c r="Y85"/>
  <c r="AH85"/>
  <c r="Z203"/>
  <c r="AJ203"/>
  <c r="AI203"/>
  <c r="AI201"/>
  <c r="Z201"/>
  <c r="AJ201"/>
  <c r="AK201" s="1"/>
  <c r="Y260"/>
  <c r="AH260"/>
  <c r="Y92"/>
  <c r="AH92"/>
  <c r="AI195"/>
  <c r="Z195"/>
  <c r="AJ195" s="1"/>
  <c r="AK195" s="1"/>
  <c r="Z163"/>
  <c r="AJ163"/>
  <c r="AI163"/>
  <c r="Z118"/>
  <c r="AJ118" s="1"/>
  <c r="AK118" s="1"/>
  <c r="AI118"/>
  <c r="AH132"/>
  <c r="Y132"/>
  <c r="Y131"/>
  <c r="AH131"/>
  <c r="Z104"/>
  <c r="AJ104" s="1"/>
  <c r="AK104" s="1"/>
  <c r="AI104"/>
  <c r="AH148"/>
  <c r="Y148"/>
  <c r="Y139"/>
  <c r="AH139"/>
  <c r="AI231"/>
  <c r="Z231"/>
  <c r="AJ231" s="1"/>
  <c r="AK231" s="1"/>
  <c r="AI259"/>
  <c r="AK259" s="1"/>
  <c r="Z259"/>
  <c r="AJ259"/>
  <c r="AI258"/>
  <c r="AK258" s="1"/>
  <c r="Z258"/>
  <c r="AJ258"/>
  <c r="AI237"/>
  <c r="AK237" s="1"/>
  <c r="Z237"/>
  <c r="AJ237"/>
  <c r="AI250"/>
  <c r="AK250" s="1"/>
  <c r="Z250"/>
  <c r="AJ250"/>
  <c r="AH96"/>
  <c r="Y96"/>
  <c r="AI225"/>
  <c r="Z225"/>
  <c r="AJ225" s="1"/>
  <c r="AK225" s="1"/>
  <c r="AI81"/>
  <c r="Z81"/>
  <c r="AJ81" s="1"/>
  <c r="Z108"/>
  <c r="AJ108" s="1"/>
  <c r="AK108" s="1"/>
  <c r="AI108"/>
  <c r="AH140"/>
  <c r="Y140"/>
  <c r="Z153"/>
  <c r="AJ153"/>
  <c r="AK153"/>
  <c r="AI153"/>
  <c r="Z114"/>
  <c r="AJ114"/>
  <c r="AK114"/>
  <c r="AI114"/>
  <c r="AI241"/>
  <c r="Z241"/>
  <c r="AJ241"/>
  <c r="AK241" s="1"/>
  <c r="AI239"/>
  <c r="Z239"/>
  <c r="AJ239"/>
  <c r="AI252"/>
  <c r="Z252"/>
  <c r="AJ252" s="1"/>
  <c r="AK252" s="1"/>
  <c r="AH94"/>
  <c r="Y94"/>
  <c r="AI251"/>
  <c r="Z251"/>
  <c r="AJ251" s="1"/>
  <c r="AK251" s="1"/>
  <c r="AI247"/>
  <c r="Z247"/>
  <c r="AJ247" s="1"/>
  <c r="AK247" s="1"/>
  <c r="Z205"/>
  <c r="AJ205" s="1"/>
  <c r="AI205"/>
  <c r="Y91"/>
  <c r="AH91"/>
  <c r="Y89"/>
  <c r="AH89"/>
  <c r="AI202"/>
  <c r="AK202" s="1"/>
  <c r="Z202"/>
  <c r="AJ202"/>
  <c r="Y87"/>
  <c r="AH87"/>
  <c r="Y141"/>
  <c r="AH141"/>
  <c r="AH147"/>
  <c r="Y147"/>
  <c r="Z117"/>
  <c r="AJ117" s="1"/>
  <c r="AK117" s="1"/>
  <c r="AI117"/>
  <c r="AH146"/>
  <c r="Y146"/>
  <c r="Z109"/>
  <c r="AJ109" s="1"/>
  <c r="AK109" s="1"/>
  <c r="AI109"/>
  <c r="Y88"/>
  <c r="AH88"/>
  <c r="Y82"/>
  <c r="AH82"/>
  <c r="AI198"/>
  <c r="Z198"/>
  <c r="AJ198" s="1"/>
  <c r="AK198" s="1"/>
  <c r="Y86"/>
  <c r="AH86"/>
  <c r="Y83"/>
  <c r="AH83"/>
  <c r="Z116"/>
  <c r="AJ116"/>
  <c r="AK116"/>
  <c r="AI116"/>
  <c r="Z120"/>
  <c r="AJ120"/>
  <c r="AK120"/>
  <c r="AI120"/>
  <c r="Y135"/>
  <c r="AH135"/>
  <c r="Z151"/>
  <c r="AJ151" s="1"/>
  <c r="AI151"/>
  <c r="Z155"/>
  <c r="AJ155" s="1"/>
  <c r="AI155"/>
  <c r="AI246"/>
  <c r="Z246"/>
  <c r="AJ246" s="1"/>
  <c r="AI228"/>
  <c r="Z228"/>
  <c r="AJ228"/>
  <c r="AK228" s="1"/>
  <c r="AH95"/>
  <c r="Y95"/>
  <c r="AI235"/>
  <c r="Z235"/>
  <c r="AJ235" s="1"/>
  <c r="AK235" s="1"/>
  <c r="Z100"/>
  <c r="AJ100" s="1"/>
  <c r="AI100"/>
  <c r="Z159"/>
  <c r="AJ159"/>
  <c r="AI159"/>
  <c r="Z165"/>
  <c r="AJ165"/>
  <c r="AI165"/>
  <c r="AH128"/>
  <c r="Y128"/>
  <c r="AH136"/>
  <c r="Y136"/>
  <c r="Y127"/>
  <c r="AH127"/>
  <c r="Z110"/>
  <c r="AJ110" s="1"/>
  <c r="AI110"/>
  <c r="AH97"/>
  <c r="Y97"/>
  <c r="AI255"/>
  <c r="AK255" s="1"/>
  <c r="Z255"/>
  <c r="AJ255"/>
  <c r="AI234"/>
  <c r="Z234"/>
  <c r="AJ234" s="1"/>
  <c r="AK234" s="1"/>
  <c r="AI226"/>
  <c r="Z226"/>
  <c r="AJ226" s="1"/>
  <c r="AI229"/>
  <c r="AK229" s="1"/>
  <c r="Z229"/>
  <c r="AJ229" s="1"/>
  <c r="AH145"/>
  <c r="Y145"/>
  <c r="Y129"/>
  <c r="AH129"/>
  <c r="Z105"/>
  <c r="AJ105" s="1"/>
  <c r="AK105" s="1"/>
  <c r="AI105"/>
  <c r="Z101"/>
  <c r="AJ101" s="1"/>
  <c r="AK101" s="1"/>
  <c r="AI101"/>
  <c r="Y133"/>
  <c r="AH133"/>
  <c r="AH144"/>
  <c r="Y144"/>
  <c r="AH97" i="1"/>
  <c r="Y97"/>
  <c r="AI158"/>
  <c r="Z158"/>
  <c r="AJ158"/>
  <c r="AK158"/>
  <c r="AH235"/>
  <c r="Y235"/>
  <c r="AH254"/>
  <c r="Y254"/>
  <c r="AI155"/>
  <c r="Z155"/>
  <c r="AJ155"/>
  <c r="AK155"/>
  <c r="AH245"/>
  <c r="Y245"/>
  <c r="Z122"/>
  <c r="AJ122"/>
  <c r="AI122"/>
  <c r="Z108"/>
  <c r="AJ108"/>
  <c r="AK108"/>
  <c r="AI108"/>
  <c r="Z139"/>
  <c r="AJ139"/>
  <c r="AK139"/>
  <c r="AI139"/>
  <c r="Z100"/>
  <c r="AJ100"/>
  <c r="AI100"/>
  <c r="AK100" s="1"/>
  <c r="Z225"/>
  <c r="AJ225"/>
  <c r="AI225"/>
  <c r="Z211"/>
  <c r="AJ211" s="1"/>
  <c r="AI211"/>
  <c r="AH239"/>
  <c r="Y239"/>
  <c r="AH240"/>
  <c r="Y240"/>
  <c r="Y91"/>
  <c r="AH91"/>
  <c r="Y228"/>
  <c r="AH228"/>
  <c r="Y85"/>
  <c r="AH85"/>
  <c r="Y83"/>
  <c r="AH83"/>
  <c r="Z223"/>
  <c r="AJ223" s="1"/>
  <c r="AI223"/>
  <c r="Y126"/>
  <c r="AH126"/>
  <c r="Y90"/>
  <c r="AH90"/>
  <c r="Y84"/>
  <c r="AH84"/>
  <c r="Z141"/>
  <c r="AJ141" s="1"/>
  <c r="AK141" s="1"/>
  <c r="AI141"/>
  <c r="Z99"/>
  <c r="AJ99" s="1"/>
  <c r="AK99" s="1"/>
  <c r="AI99"/>
  <c r="Z213"/>
  <c r="AJ213" s="1"/>
  <c r="AI213"/>
  <c r="Z135"/>
  <c r="AJ135"/>
  <c r="AK135"/>
  <c r="AI135"/>
  <c r="Z119"/>
  <c r="AJ119"/>
  <c r="AI119"/>
  <c r="AH238"/>
  <c r="Y238"/>
  <c r="Z224"/>
  <c r="AJ224" s="1"/>
  <c r="AI224"/>
  <c r="Z210"/>
  <c r="AJ210" s="1"/>
  <c r="AK210" s="1"/>
  <c r="AI210"/>
  <c r="Z202"/>
  <c r="AJ202" s="1"/>
  <c r="AI202"/>
  <c r="AI166"/>
  <c r="Z166"/>
  <c r="AJ166" s="1"/>
  <c r="AK166" s="1"/>
  <c r="AH249"/>
  <c r="Y249"/>
  <c r="AI174"/>
  <c r="Z174"/>
  <c r="AJ174" s="1"/>
  <c r="AK174" s="1"/>
  <c r="AH248"/>
  <c r="Y248"/>
  <c r="AH241"/>
  <c r="Y241"/>
  <c r="Y93"/>
  <c r="AH93"/>
  <c r="Y124"/>
  <c r="AH124"/>
  <c r="Y89"/>
  <c r="AH89"/>
  <c r="Y81"/>
  <c r="AH81"/>
  <c r="Z113"/>
  <c r="AJ113" s="1"/>
  <c r="AI113"/>
  <c r="Z115"/>
  <c r="AJ115" s="1"/>
  <c r="AI115"/>
  <c r="Z137"/>
  <c r="AJ137"/>
  <c r="AI137"/>
  <c r="AK137" s="1"/>
  <c r="AH259"/>
  <c r="Y259"/>
  <c r="AH231"/>
  <c r="Y231"/>
  <c r="Z123"/>
  <c r="AJ123"/>
  <c r="AI123"/>
  <c r="Z110"/>
  <c r="AJ110" s="1"/>
  <c r="AI110"/>
  <c r="Z106"/>
  <c r="AJ106" s="1"/>
  <c r="AI106"/>
  <c r="AK106" s="1"/>
  <c r="AH247"/>
  <c r="Y247"/>
  <c r="AI159"/>
  <c r="Z159"/>
  <c r="AJ159" s="1"/>
  <c r="AH260"/>
  <c r="Y260"/>
  <c r="AH233"/>
  <c r="Y233"/>
  <c r="AI168"/>
  <c r="Z168"/>
  <c r="AJ168" s="1"/>
  <c r="AI148"/>
  <c r="Z148"/>
  <c r="AJ148"/>
  <c r="AK148"/>
  <c r="AH237"/>
  <c r="Y237"/>
  <c r="AI154"/>
  <c r="Z154"/>
  <c r="AJ154" s="1"/>
  <c r="AI176"/>
  <c r="Z176"/>
  <c r="AJ176" s="1"/>
  <c r="AH133"/>
  <c r="Y133"/>
  <c r="AI170"/>
  <c r="Z170"/>
  <c r="AJ170"/>
  <c r="AK170"/>
  <c r="AI163"/>
  <c r="Z163"/>
  <c r="AJ163"/>
  <c r="AI151"/>
  <c r="Z151"/>
  <c r="AJ151" s="1"/>
  <c r="Z206"/>
  <c r="AJ206" s="1"/>
  <c r="AI206"/>
  <c r="Z120"/>
  <c r="AJ120"/>
  <c r="AK120"/>
  <c r="AI120"/>
  <c r="Z212"/>
  <c r="AJ212"/>
  <c r="AI212"/>
  <c r="Z103"/>
  <c r="AJ103"/>
  <c r="AK103"/>
  <c r="AI103"/>
  <c r="Z221"/>
  <c r="AJ221"/>
  <c r="AI221"/>
  <c r="AH242"/>
  <c r="Y242"/>
  <c r="Z143"/>
  <c r="AJ143"/>
  <c r="AI143"/>
  <c r="Z209"/>
  <c r="AJ209"/>
  <c r="AI209"/>
  <c r="Y127"/>
  <c r="AH127"/>
  <c r="Y130"/>
  <c r="AH130"/>
  <c r="Y87"/>
  <c r="AH87"/>
  <c r="Y131"/>
  <c r="AH131"/>
  <c r="AH95"/>
  <c r="Y95"/>
  <c r="AH132"/>
  <c r="Y132"/>
  <c r="AI167"/>
  <c r="Z167"/>
  <c r="AJ167"/>
  <c r="AK167"/>
  <c r="AH236"/>
  <c r="Y236"/>
  <c r="AH234"/>
  <c r="Y234"/>
  <c r="AH252"/>
  <c r="Y252"/>
  <c r="Y243"/>
  <c r="AH243"/>
  <c r="Z145"/>
  <c r="AJ145" s="1"/>
  <c r="AK145" s="1"/>
  <c r="AI145"/>
  <c r="Z219"/>
  <c r="AJ219" s="1"/>
  <c r="AI219"/>
  <c r="Z111"/>
  <c r="AJ111" s="1"/>
  <c r="AI111"/>
  <c r="Z107"/>
  <c r="AJ107" s="1"/>
  <c r="AI107"/>
  <c r="Y128"/>
  <c r="AH128"/>
  <c r="Y129"/>
  <c r="AH129"/>
  <c r="Y125"/>
  <c r="AH125"/>
  <c r="Y88"/>
  <c r="AH88"/>
  <c r="Y229"/>
  <c r="AH229"/>
  <c r="Y230"/>
  <c r="AH230"/>
  <c r="Z104"/>
  <c r="AJ104"/>
  <c r="AI104"/>
  <c r="AK104" s="1"/>
  <c r="Z109"/>
  <c r="AJ109"/>
  <c r="AI109"/>
  <c r="Z203"/>
  <c r="AJ203" s="1"/>
  <c r="AI203"/>
  <c r="Z105"/>
  <c r="AJ105" s="1"/>
  <c r="AI105"/>
  <c r="AH96"/>
  <c r="Y96"/>
  <c r="Z116"/>
  <c r="AJ116" s="1"/>
  <c r="AI116"/>
  <c r="Z222"/>
  <c r="AJ222" s="1"/>
  <c r="AI222"/>
  <c r="Z114"/>
  <c r="AJ114" s="1"/>
  <c r="AI114"/>
  <c r="AH256"/>
  <c r="Y256"/>
  <c r="AH232"/>
  <c r="Y232"/>
  <c r="AH258"/>
  <c r="Y258"/>
  <c r="AI172"/>
  <c r="Z172"/>
  <c r="AJ172" s="1"/>
  <c r="Z205"/>
  <c r="AJ205" s="1"/>
  <c r="AI205"/>
  <c r="Y227"/>
  <c r="AH227"/>
  <c r="Y82"/>
  <c r="AH82"/>
  <c r="Y94"/>
  <c r="AH94"/>
  <c r="Z217"/>
  <c r="AJ217" s="1"/>
  <c r="AK217" s="1"/>
  <c r="AI217"/>
  <c r="Z117"/>
  <c r="AJ117" s="1"/>
  <c r="AI117"/>
  <c r="Z98"/>
  <c r="AJ98" s="1"/>
  <c r="AK98" s="1"/>
  <c r="AI98"/>
  <c r="AH250"/>
  <c r="Y250"/>
  <c r="Z220"/>
  <c r="AJ220"/>
  <c r="AI220"/>
  <c r="AK220" s="1"/>
  <c r="AI162"/>
  <c r="Z162"/>
  <c r="AJ162" s="1"/>
  <c r="AH246"/>
  <c r="Y246"/>
  <c r="AH251"/>
  <c r="Y251"/>
  <c r="AH253"/>
  <c r="Y253"/>
  <c r="AI164"/>
  <c r="Z164"/>
  <c r="AJ164" s="1"/>
  <c r="AI160"/>
  <c r="Z160"/>
  <c r="AJ160" s="1"/>
  <c r="AI226"/>
  <c r="Z226"/>
  <c r="AJ226" s="1"/>
  <c r="AK226" s="1"/>
  <c r="AI150"/>
  <c r="Z150"/>
  <c r="AJ150" s="1"/>
  <c r="AI171"/>
  <c r="Z171"/>
  <c r="AJ171" s="1"/>
  <c r="AK171" s="1"/>
  <c r="AH255"/>
  <c r="Y255"/>
  <c r="AH257"/>
  <c r="Y257"/>
  <c r="AI156"/>
  <c r="Z156"/>
  <c r="AJ156"/>
  <c r="AI152"/>
  <c r="Z152"/>
  <c r="AJ152"/>
  <c r="AK152"/>
  <c r="Z204"/>
  <c r="AJ204"/>
  <c r="AI204"/>
  <c r="Z112"/>
  <c r="AJ112" s="1"/>
  <c r="AI112"/>
  <c r="Z101"/>
  <c r="AJ101"/>
  <c r="AK101" s="1"/>
  <c r="AI101"/>
  <c r="Z102"/>
  <c r="AJ102"/>
  <c r="AK102" s="1"/>
  <c r="AI102"/>
  <c r="Z121"/>
  <c r="AJ121"/>
  <c r="AI121"/>
  <c r="Z215"/>
  <c r="AJ215"/>
  <c r="AI215"/>
  <c r="Y86"/>
  <c r="AH86"/>
  <c r="Y92"/>
  <c r="AH92"/>
  <c r="AI97" i="21"/>
  <c r="Z97"/>
  <c r="AJ97"/>
  <c r="AI93"/>
  <c r="Z93"/>
  <c r="AJ93" s="1"/>
  <c r="AI101"/>
  <c r="Z101"/>
  <c r="AJ101" s="1"/>
  <c r="AK101" s="1"/>
  <c r="AI89"/>
  <c r="Z89"/>
  <c r="AJ89" s="1"/>
  <c r="AH110"/>
  <c r="Y110"/>
  <c r="AH90"/>
  <c r="Y90"/>
  <c r="AH82"/>
  <c r="Y82"/>
  <c r="AH81"/>
  <c r="Y81"/>
  <c r="AH102"/>
  <c r="Y102"/>
  <c r="AH98"/>
  <c r="Y98"/>
  <c r="AI109"/>
  <c r="AK109" s="1"/>
  <c r="Z109"/>
  <c r="AJ109" s="1"/>
  <c r="AH86"/>
  <c r="Y86"/>
  <c r="AH94"/>
  <c r="Y94"/>
  <c r="AI105"/>
  <c r="Z105"/>
  <c r="AJ105" s="1"/>
  <c r="AI85"/>
  <c r="Z85"/>
  <c r="AJ85" s="1"/>
  <c r="AH106"/>
  <c r="Y106"/>
  <c r="AH81" i="22"/>
  <c r="Y81"/>
  <c r="AH109"/>
  <c r="Y109"/>
  <c r="AH94"/>
  <c r="Y94"/>
  <c r="AI101"/>
  <c r="Z101"/>
  <c r="AJ101" s="1"/>
  <c r="AK101" s="1"/>
  <c r="AH98"/>
  <c r="Y98"/>
  <c r="AH102"/>
  <c r="Y102"/>
  <c r="AI89"/>
  <c r="Z89"/>
  <c r="AJ89" s="1"/>
  <c r="AK89" s="1"/>
  <c r="AH106"/>
  <c r="Y106"/>
  <c r="AI108"/>
  <c r="Z108"/>
  <c r="AJ108" s="1"/>
  <c r="AI93"/>
  <c r="Z93"/>
  <c r="AJ93"/>
  <c r="AK93" s="1"/>
  <c r="AH90"/>
  <c r="Y90"/>
  <c r="AH110"/>
  <c r="Y110"/>
  <c r="AI105"/>
  <c r="Z105"/>
  <c r="AJ105"/>
  <c r="AK105"/>
  <c r="AH82"/>
  <c r="Y82"/>
  <c r="Z87"/>
  <c r="AJ87"/>
  <c r="AI87"/>
  <c r="Z91"/>
  <c r="AJ91"/>
  <c r="AK91"/>
  <c r="AI91"/>
  <c r="AI97"/>
  <c r="Z97"/>
  <c r="AJ97" s="1"/>
  <c r="AH86"/>
  <c r="Y86"/>
  <c r="AJ108" i="20"/>
  <c r="AA108"/>
  <c r="AK108" s="1"/>
  <c r="AJ84"/>
  <c r="AA84"/>
  <c r="AK84" s="1"/>
  <c r="AI109"/>
  <c r="Z109"/>
  <c r="AI81"/>
  <c r="Z81"/>
  <c r="AJ100"/>
  <c r="AA100"/>
  <c r="AK100" s="1"/>
  <c r="AL100" s="1"/>
  <c r="AI105"/>
  <c r="Z105"/>
  <c r="AI85"/>
  <c r="Z85"/>
  <c r="AI86"/>
  <c r="Z86"/>
  <c r="AA99"/>
  <c r="AK99" s="1"/>
  <c r="AJ99"/>
  <c r="AI102"/>
  <c r="Z102"/>
  <c r="AI106"/>
  <c r="Z106"/>
  <c r="AI90"/>
  <c r="Z90"/>
  <c r="AJ104"/>
  <c r="AA104"/>
  <c r="AK104"/>
  <c r="AJ96"/>
  <c r="AA96"/>
  <c r="AK96" s="1"/>
  <c r="AI97"/>
  <c r="Z97"/>
  <c r="AI93"/>
  <c r="Z93"/>
  <c r="AJ92"/>
  <c r="AA92"/>
  <c r="AK92" s="1"/>
  <c r="AL92" s="1"/>
  <c r="AI101"/>
  <c r="Z101"/>
  <c r="AI89"/>
  <c r="Z89"/>
  <c r="AA107"/>
  <c r="AK107"/>
  <c r="AJ107"/>
  <c r="AL107" s="1"/>
  <c r="AI110"/>
  <c r="Z110"/>
  <c r="AI94"/>
  <c r="Z94"/>
  <c r="AA87"/>
  <c r="AK87"/>
  <c r="AL87"/>
  <c r="AJ87"/>
  <c r="AA95"/>
  <c r="AK95"/>
  <c r="AL95"/>
  <c r="AJ95"/>
  <c r="AI98"/>
  <c r="Z98"/>
  <c r="AI82"/>
  <c r="Z82"/>
  <c r="AJ88" i="19"/>
  <c r="AA88"/>
  <c r="AK88" s="1"/>
  <c r="AI81"/>
  <c r="Z81"/>
  <c r="AJ92"/>
  <c r="AA92"/>
  <c r="AK92" s="1"/>
  <c r="AI89"/>
  <c r="Z89"/>
  <c r="AA87"/>
  <c r="AK87" s="1"/>
  <c r="AJ87"/>
  <c r="AJ93"/>
  <c r="AA93"/>
  <c r="AK93"/>
  <c r="AA107"/>
  <c r="AK107" s="1"/>
  <c r="AL107" s="1"/>
  <c r="AJ107"/>
  <c r="AA99"/>
  <c r="AK99" s="1"/>
  <c r="AL99" s="1"/>
  <c r="AJ99"/>
  <c r="AI102"/>
  <c r="Z102"/>
  <c r="AI98"/>
  <c r="Z98"/>
  <c r="AI110"/>
  <c r="Z110"/>
  <c r="AI90"/>
  <c r="Z90"/>
  <c r="AJ84"/>
  <c r="AA84"/>
  <c r="AK84" s="1"/>
  <c r="AJ96"/>
  <c r="AA96"/>
  <c r="AK96" s="1"/>
  <c r="AI97"/>
  <c r="Z97"/>
  <c r="AI85"/>
  <c r="Z85"/>
  <c r="AJ109"/>
  <c r="AA109"/>
  <c r="AK109" s="1"/>
  <c r="AJ101"/>
  <c r="AA101"/>
  <c r="AK101"/>
  <c r="AI82"/>
  <c r="Z82"/>
  <c r="AA83"/>
  <c r="AK83"/>
  <c r="AJ83"/>
  <c r="AI86"/>
  <c r="Z86"/>
  <c r="AI94"/>
  <c r="Z94"/>
  <c r="AI106"/>
  <c r="Z106"/>
  <c r="AJ100" i="18"/>
  <c r="AA100"/>
  <c r="AK100" s="1"/>
  <c r="AI97"/>
  <c r="Z97"/>
  <c r="AJ104"/>
  <c r="AA104"/>
  <c r="AK104"/>
  <c r="AI85"/>
  <c r="Z85"/>
  <c r="AI81"/>
  <c r="Z81"/>
  <c r="AI105"/>
  <c r="Z105"/>
  <c r="AA95"/>
  <c r="AK95"/>
  <c r="AJ95"/>
  <c r="AL95" s="1"/>
  <c r="AA103"/>
  <c r="AK103"/>
  <c r="AJ103"/>
  <c r="AL103" s="1"/>
  <c r="AA87"/>
  <c r="AK87"/>
  <c r="AJ87"/>
  <c r="AI98"/>
  <c r="Z98"/>
  <c r="AI94"/>
  <c r="Z94"/>
  <c r="AA91"/>
  <c r="AK91"/>
  <c r="AJ91"/>
  <c r="AL91" s="1"/>
  <c r="AA99"/>
  <c r="AK99"/>
  <c r="AJ99"/>
  <c r="AI90"/>
  <c r="Z90"/>
  <c r="AI110"/>
  <c r="Z110"/>
  <c r="AJ84"/>
  <c r="AA84"/>
  <c r="AK84" s="1"/>
  <c r="AL84" s="1"/>
  <c r="AI89"/>
  <c r="Z89"/>
  <c r="AJ96"/>
  <c r="AA96"/>
  <c r="AK96" s="1"/>
  <c r="AJ88"/>
  <c r="AA88"/>
  <c r="AK88" s="1"/>
  <c r="AI109"/>
  <c r="Z109"/>
  <c r="AJ92"/>
  <c r="AL92" s="1"/>
  <c r="AA92"/>
  <c r="AK92"/>
  <c r="AJ108"/>
  <c r="AA108"/>
  <c r="AK108" s="1"/>
  <c r="AI93"/>
  <c r="Z93"/>
  <c r="AI101"/>
  <c r="Z101"/>
  <c r="AI102"/>
  <c r="Z102"/>
  <c r="AI86"/>
  <c r="Z86"/>
  <c r="AI106"/>
  <c r="Z106"/>
  <c r="AA107"/>
  <c r="AK107" s="1"/>
  <c r="AL107" s="1"/>
  <c r="AJ107"/>
  <c r="AA83"/>
  <c r="AK83" s="1"/>
  <c r="AL83" s="1"/>
  <c r="AJ83"/>
  <c r="AI82"/>
  <c r="Z82"/>
  <c r="AM82" i="16"/>
  <c r="AK90" i="17"/>
  <c r="AB90"/>
  <c r="AL90" s="1"/>
  <c r="AM90" s="1"/>
  <c r="AK82"/>
  <c r="AB82"/>
  <c r="AL82" s="1"/>
  <c r="AM82" s="1"/>
  <c r="AJ95"/>
  <c r="AA95"/>
  <c r="AK94"/>
  <c r="AB94"/>
  <c r="AL94" s="1"/>
  <c r="AM94" s="1"/>
  <c r="AK92"/>
  <c r="AB92"/>
  <c r="AL92" s="1"/>
  <c r="AM92" s="1"/>
  <c r="AB103"/>
  <c r="AL103"/>
  <c r="AK103"/>
  <c r="AJ91"/>
  <c r="AA91"/>
  <c r="AJ81"/>
  <c r="AA81"/>
  <c r="AB101"/>
  <c r="AL101"/>
  <c r="AK101"/>
  <c r="AJ87"/>
  <c r="AA87"/>
  <c r="AK88"/>
  <c r="AB88"/>
  <c r="AL88" s="1"/>
  <c r="AB107"/>
  <c r="AL107" s="1"/>
  <c r="AK107"/>
  <c r="AK86"/>
  <c r="AB86"/>
  <c r="AL86" s="1"/>
  <c r="AM86" s="1"/>
  <c r="AJ93"/>
  <c r="AA93"/>
  <c r="AB109"/>
  <c r="AL109"/>
  <c r="AK109"/>
  <c r="AJ83"/>
  <c r="AA83"/>
  <c r="AJ89"/>
  <c r="AA89"/>
  <c r="AJ85"/>
  <c r="AA85"/>
  <c r="AK108" i="16"/>
  <c r="AB108"/>
  <c r="AL108" s="1"/>
  <c r="AM108" s="1"/>
  <c r="AJ95"/>
  <c r="AA95"/>
  <c r="AK84"/>
  <c r="AM84" s="1"/>
  <c r="AB84"/>
  <c r="AL84"/>
  <c r="AB94"/>
  <c r="AL94" s="1"/>
  <c r="AK94"/>
  <c r="AM94" s="1"/>
  <c r="AK92"/>
  <c r="AB92"/>
  <c r="AL92"/>
  <c r="AJ97"/>
  <c r="AA97"/>
  <c r="AK86"/>
  <c r="AB86"/>
  <c r="AL86"/>
  <c r="AK90"/>
  <c r="AB90"/>
  <c r="AL90"/>
  <c r="AK104"/>
  <c r="AB104"/>
  <c r="AL104" s="1"/>
  <c r="AB99"/>
  <c r="AL99" s="1"/>
  <c r="AK99"/>
  <c r="AM99" s="1"/>
  <c r="AJ81"/>
  <c r="AA81"/>
  <c r="AJ87"/>
  <c r="AA87"/>
  <c r="AB98"/>
  <c r="AL98" s="1"/>
  <c r="AK98"/>
  <c r="AB96"/>
  <c r="AL96" s="1"/>
  <c r="AK96"/>
  <c r="AK88"/>
  <c r="AM88" s="1"/>
  <c r="AB88"/>
  <c r="AL88" s="1"/>
  <c r="AJ93"/>
  <c r="AA93"/>
  <c r="AJ89"/>
  <c r="AA89"/>
  <c r="AJ91"/>
  <c r="AA91"/>
  <c r="AJ83"/>
  <c r="AA83"/>
  <c r="AJ85"/>
  <c r="AA85"/>
  <c r="AN170" i="27"/>
  <c r="AE170"/>
  <c r="AO170" s="1"/>
  <c r="AP170" s="1"/>
  <c r="AN93"/>
  <c r="AE93"/>
  <c r="AO93" s="1"/>
  <c r="AP93" s="1"/>
  <c r="AN160"/>
  <c r="AE160"/>
  <c r="AO160" s="1"/>
  <c r="AP160" s="1"/>
  <c r="AN122"/>
  <c r="AE122"/>
  <c r="AO122" s="1"/>
  <c r="AP122" s="1"/>
  <c r="AN158"/>
  <c r="AE158"/>
  <c r="AO158" s="1"/>
  <c r="AP158" s="1"/>
  <c r="AN166"/>
  <c r="AE166"/>
  <c r="AO166" s="1"/>
  <c r="AN83"/>
  <c r="AE83"/>
  <c r="AO83" s="1"/>
  <c r="AP83" s="1"/>
  <c r="AN89"/>
  <c r="AP89"/>
  <c r="AE89"/>
  <c r="AO89"/>
  <c r="AN85"/>
  <c r="AP85"/>
  <c r="AE85"/>
  <c r="AO85"/>
  <c r="AN168"/>
  <c r="AE168"/>
  <c r="AO168" s="1"/>
  <c r="AP168" s="1"/>
  <c r="AN246"/>
  <c r="AE246"/>
  <c r="AO246" s="1"/>
  <c r="AP246" s="1"/>
  <c r="AN91"/>
  <c r="AE91"/>
  <c r="AO91" s="1"/>
  <c r="AP91" s="1"/>
  <c r="AN164"/>
  <c r="AE164"/>
  <c r="AO164" s="1"/>
  <c r="AP164" s="1"/>
  <c r="AN156"/>
  <c r="AE156"/>
  <c r="AO156" s="1"/>
  <c r="AP156" s="1"/>
  <c r="AP157"/>
  <c r="AN244"/>
  <c r="AE244"/>
  <c r="AO244"/>
  <c r="AP244" s="1"/>
  <c r="AN162"/>
  <c r="AE162"/>
  <c r="AO162"/>
  <c r="AP162" s="1"/>
  <c r="AN87"/>
  <c r="AE87"/>
  <c r="AO87"/>
  <c r="AP87" s="1"/>
  <c r="AP124"/>
  <c r="AP132"/>
  <c r="AP84"/>
  <c r="AP88"/>
  <c r="AM151" i="26"/>
  <c r="AD151"/>
  <c r="AN151" s="1"/>
  <c r="AO151" s="1"/>
  <c r="AM145"/>
  <c r="AD145"/>
  <c r="AN145" s="1"/>
  <c r="AO145" s="1"/>
  <c r="AM83"/>
  <c r="AD83"/>
  <c r="AN83" s="1"/>
  <c r="AO83" s="1"/>
  <c r="AM163"/>
  <c r="AD163"/>
  <c r="AN163" s="1"/>
  <c r="AO163" s="1"/>
  <c r="AM119"/>
  <c r="AD119"/>
  <c r="AN119" s="1"/>
  <c r="AO119" s="1"/>
  <c r="AM165"/>
  <c r="AD165"/>
  <c r="AN165" s="1"/>
  <c r="AO165" s="1"/>
  <c r="AM121"/>
  <c r="AD121"/>
  <c r="AN121" s="1"/>
  <c r="AO121" s="1"/>
  <c r="AM171"/>
  <c r="AD171"/>
  <c r="AN171" s="1"/>
  <c r="AO171" s="1"/>
  <c r="AM169"/>
  <c r="AD169"/>
  <c r="AN169" s="1"/>
  <c r="AO169" s="1"/>
  <c r="AD198"/>
  <c r="AN198"/>
  <c r="AO198"/>
  <c r="AM198"/>
  <c r="AM147"/>
  <c r="AD147"/>
  <c r="AN147" s="1"/>
  <c r="AO147" s="1"/>
  <c r="AM91"/>
  <c r="AD91"/>
  <c r="AN91" s="1"/>
  <c r="AD204"/>
  <c r="AN204" s="1"/>
  <c r="AM204"/>
  <c r="AM161"/>
  <c r="AD161"/>
  <c r="AN161" s="1"/>
  <c r="AO161" s="1"/>
  <c r="AM153"/>
  <c r="AD153"/>
  <c r="AN153" s="1"/>
  <c r="AO153" s="1"/>
  <c r="AM87"/>
  <c r="AD87"/>
  <c r="AN87" s="1"/>
  <c r="AO87" s="1"/>
  <c r="AM149"/>
  <c r="AD149"/>
  <c r="AN149" s="1"/>
  <c r="AO149" s="1"/>
  <c r="AM85"/>
  <c r="AD85"/>
  <c r="AN85" s="1"/>
  <c r="AO85" s="1"/>
  <c r="AM167"/>
  <c r="AD167"/>
  <c r="AN167"/>
  <c r="AO167"/>
  <c r="AD202"/>
  <c r="AN202" s="1"/>
  <c r="AO202" s="1"/>
  <c r="AM202"/>
  <c r="AD200"/>
  <c r="AN200" s="1"/>
  <c r="AM200"/>
  <c r="AM159"/>
  <c r="AD159"/>
  <c r="AN159" s="1"/>
  <c r="AM93"/>
  <c r="AD93"/>
  <c r="AN93" s="1"/>
  <c r="AO93" s="1"/>
  <c r="AM155"/>
  <c r="AO155" s="1"/>
  <c r="AD155"/>
  <c r="AN155" s="1"/>
  <c r="AM157"/>
  <c r="AD157"/>
  <c r="AN157" s="1"/>
  <c r="AO157" s="1"/>
  <c r="AM89"/>
  <c r="AO89" s="1"/>
  <c r="AD89"/>
  <c r="AN89" s="1"/>
  <c r="BB79" i="25"/>
  <c r="AI79"/>
  <c r="AH189"/>
  <c r="BA189"/>
  <c r="AH206"/>
  <c r="BA206"/>
  <c r="BB129"/>
  <c r="AI129"/>
  <c r="AH226"/>
  <c r="BA226"/>
  <c r="BB198"/>
  <c r="AI198"/>
  <c r="BB161"/>
  <c r="AI161"/>
  <c r="AI133"/>
  <c r="BB133"/>
  <c r="BA170"/>
  <c r="AH170"/>
  <c r="BB192"/>
  <c r="AI192"/>
  <c r="AH92"/>
  <c r="BA92"/>
  <c r="BA191"/>
  <c r="AH191"/>
  <c r="AH108"/>
  <c r="BA108"/>
  <c r="AH205"/>
  <c r="BA205"/>
  <c r="BB131"/>
  <c r="AI131"/>
  <c r="BA193"/>
  <c r="AH193"/>
  <c r="AI190"/>
  <c r="BB190"/>
  <c r="BA160"/>
  <c r="AH160"/>
  <c r="AH218"/>
  <c r="BA218"/>
  <c r="AH104"/>
  <c r="BA104"/>
  <c r="AH257"/>
  <c r="BA257"/>
  <c r="AH253"/>
  <c r="BA253"/>
  <c r="BA130"/>
  <c r="AH130"/>
  <c r="BA187"/>
  <c r="AH187"/>
  <c r="AI186"/>
  <c r="BB186"/>
  <c r="BB101"/>
  <c r="AI101"/>
  <c r="AG85"/>
  <c r="AZ85"/>
  <c r="AI69"/>
  <c r="BB69"/>
  <c r="AH138"/>
  <c r="BA138"/>
  <c r="AH167"/>
  <c r="BA167"/>
  <c r="AH106"/>
  <c r="BA106"/>
  <c r="AI178"/>
  <c r="BB178"/>
  <c r="AH177"/>
  <c r="BA177"/>
  <c r="AG132"/>
  <c r="AZ132"/>
  <c r="AG164"/>
  <c r="AZ164"/>
  <c r="AH76"/>
  <c r="BA76"/>
  <c r="AH68"/>
  <c r="BA68"/>
  <c r="AI73"/>
  <c r="BB73"/>
  <c r="BA239"/>
  <c r="AH239"/>
  <c r="BA82"/>
  <c r="AH82"/>
  <c r="AG102"/>
  <c r="AZ102"/>
  <c r="AH255"/>
  <c r="BA255"/>
  <c r="AG231"/>
  <c r="AZ231"/>
  <c r="AH114"/>
  <c r="BA114"/>
  <c r="BA197"/>
  <c r="AH197"/>
  <c r="AH210"/>
  <c r="BA210"/>
  <c r="AI165"/>
  <c r="BB165"/>
  <c r="AH214"/>
  <c r="BA214"/>
  <c r="BB99"/>
  <c r="AI99"/>
  <c r="BA237"/>
  <c r="AH237"/>
  <c r="BA98"/>
  <c r="AH98"/>
  <c r="BB194"/>
  <c r="AI194"/>
  <c r="AH154"/>
  <c r="BA154"/>
  <c r="AH222"/>
  <c r="BA222"/>
  <c r="AH112"/>
  <c r="BA112"/>
  <c r="AH74"/>
  <c r="BA74"/>
  <c r="BB163"/>
  <c r="AI163"/>
  <c r="BC203"/>
  <c r="AJ203"/>
  <c r="AI93"/>
  <c r="BB93"/>
  <c r="BB230"/>
  <c r="AI230"/>
  <c r="AI184"/>
  <c r="BB184"/>
  <c r="AH144"/>
  <c r="BA144"/>
  <c r="BA156"/>
  <c r="AH156"/>
  <c r="BA162"/>
  <c r="AH162"/>
  <c r="BA229"/>
  <c r="AH229"/>
  <c r="BB238"/>
  <c r="AI238"/>
  <c r="BC80"/>
  <c r="AJ80"/>
  <c r="BA199"/>
  <c r="AH199"/>
  <c r="AI155"/>
  <c r="BB155"/>
  <c r="BA195"/>
  <c r="AH195"/>
  <c r="AH122"/>
  <c r="BA122"/>
  <c r="AI215"/>
  <c r="BB215"/>
  <c r="BB125"/>
  <c r="AI125"/>
  <c r="AH179"/>
  <c r="BA179"/>
  <c r="AI180"/>
  <c r="BB180"/>
  <c r="BA201"/>
  <c r="AH201"/>
  <c r="AI89"/>
  <c r="BB89"/>
  <c r="AI176"/>
  <c r="BB176"/>
  <c r="AH249"/>
  <c r="BA249"/>
  <c r="AI200"/>
  <c r="BB200"/>
  <c r="AI166"/>
  <c r="BB166"/>
  <c r="AH185"/>
  <c r="BA185"/>
  <c r="AH247"/>
  <c r="BA247"/>
  <c r="AI235"/>
  <c r="BB235"/>
  <c r="AI168"/>
  <c r="BB168"/>
  <c r="AH118"/>
  <c r="BA118"/>
  <c r="AH86"/>
  <c r="BA86"/>
  <c r="AI91"/>
  <c r="BB91"/>
  <c r="AH94"/>
  <c r="BA94"/>
  <c r="AH110"/>
  <c r="BA110"/>
  <c r="AH234"/>
  <c r="BA234"/>
  <c r="AQ90" i="24"/>
  <c r="AH90"/>
  <c r="AR90" s="1"/>
  <c r="AS90" s="1"/>
  <c r="AQ87"/>
  <c r="AH87"/>
  <c r="AR87" s="1"/>
  <c r="AS87" s="1"/>
  <c r="AQ213"/>
  <c r="AH213"/>
  <c r="AR213" s="1"/>
  <c r="AS213" s="1"/>
  <c r="AQ211"/>
  <c r="AH211"/>
  <c r="AR211" s="1"/>
  <c r="AS211" s="1"/>
  <c r="AQ89"/>
  <c r="AH89"/>
  <c r="AR89" s="1"/>
  <c r="AS89" s="1"/>
  <c r="AQ91"/>
  <c r="AH91"/>
  <c r="AR91" s="1"/>
  <c r="AS91" s="1"/>
  <c r="AQ155"/>
  <c r="AH155"/>
  <c r="AR155" s="1"/>
  <c r="AS155" s="1"/>
  <c r="AQ83"/>
  <c r="AH83"/>
  <c r="AR83" s="1"/>
  <c r="AS83" s="1"/>
  <c r="AQ207"/>
  <c r="AH207"/>
  <c r="AR207" s="1"/>
  <c r="AS207" s="1"/>
  <c r="AQ209"/>
  <c r="AH209"/>
  <c r="AR209" s="1"/>
  <c r="AS209" s="1"/>
  <c r="AQ88"/>
  <c r="AH88"/>
  <c r="AR88" s="1"/>
  <c r="AS88" s="1"/>
  <c r="AQ84"/>
  <c r="AH84"/>
  <c r="AR84" s="1"/>
  <c r="AS84" s="1"/>
  <c r="AQ163"/>
  <c r="AH163"/>
  <c r="AR163" s="1"/>
  <c r="AS163" s="1"/>
  <c r="AQ134"/>
  <c r="AH134"/>
  <c r="AR134" s="1"/>
  <c r="AQ154"/>
  <c r="AH154"/>
  <c r="AR154" s="1"/>
  <c r="AS154" s="1"/>
  <c r="AQ150"/>
  <c r="AH150"/>
  <c r="AR150" s="1"/>
  <c r="AQ141"/>
  <c r="AS141"/>
  <c r="AH141"/>
  <c r="AR141"/>
  <c r="AQ157"/>
  <c r="AS157" s="1"/>
  <c r="AH157"/>
  <c r="AR157" s="1"/>
  <c r="AQ145"/>
  <c r="AH145"/>
  <c r="AR145" s="1"/>
  <c r="AQ148"/>
  <c r="AH148"/>
  <c r="AR148" s="1"/>
  <c r="AQ152"/>
  <c r="AS152" s="1"/>
  <c r="AH152"/>
  <c r="AR152"/>
  <c r="AQ142"/>
  <c r="AH142"/>
  <c r="AR142"/>
  <c r="AQ169"/>
  <c r="AH169"/>
  <c r="AR169"/>
  <c r="AS169" s="1"/>
  <c r="AQ130"/>
  <c r="AH130"/>
  <c r="AR130"/>
  <c r="AS130"/>
  <c r="AQ128"/>
  <c r="AH128"/>
  <c r="AR128"/>
  <c r="AS128" s="1"/>
  <c r="AQ133"/>
  <c r="AH133"/>
  <c r="AR133"/>
  <c r="AS133"/>
  <c r="AQ127"/>
  <c r="AH127"/>
  <c r="AR127"/>
  <c r="AS127"/>
  <c r="AQ124"/>
  <c r="AH124"/>
  <c r="AR124"/>
  <c r="AQ132"/>
  <c r="AS132" s="1"/>
  <c r="AH132"/>
  <c r="AR132"/>
  <c r="AQ147"/>
  <c r="AS147" s="1"/>
  <c r="AH147"/>
  <c r="AR147"/>
  <c r="AQ86"/>
  <c r="AS86" s="1"/>
  <c r="AH86"/>
  <c r="AR86"/>
  <c r="AQ214"/>
  <c r="AS214" s="1"/>
  <c r="AH214"/>
  <c r="AR214"/>
  <c r="AQ82"/>
  <c r="AS82" s="1"/>
  <c r="AH82"/>
  <c r="AR82"/>
  <c r="AQ171"/>
  <c r="AS171" s="1"/>
  <c r="AH171"/>
  <c r="AR171"/>
  <c r="AQ208"/>
  <c r="AS208" s="1"/>
  <c r="AH208"/>
  <c r="AR208"/>
  <c r="AQ212"/>
  <c r="AS212" s="1"/>
  <c r="AH212"/>
  <c r="AR212"/>
  <c r="AQ92"/>
  <c r="AS92" s="1"/>
  <c r="AH92"/>
  <c r="AR92"/>
  <c r="AQ81"/>
  <c r="AS81" s="1"/>
  <c r="AH81"/>
  <c r="AR81"/>
  <c r="AQ206"/>
  <c r="AS206" s="1"/>
  <c r="AH206"/>
  <c r="AR206"/>
  <c r="AQ85"/>
  <c r="AS85" s="1"/>
  <c r="AH85"/>
  <c r="AR85"/>
  <c r="AQ159"/>
  <c r="AS159" s="1"/>
  <c r="AH159"/>
  <c r="AR159"/>
  <c r="AQ167"/>
  <c r="AS167" s="1"/>
  <c r="AH167"/>
  <c r="AR167"/>
  <c r="AQ215"/>
  <c r="AS215" s="1"/>
  <c r="AH215"/>
  <c r="AR215"/>
  <c r="AQ210"/>
  <c r="AS210" s="1"/>
  <c r="AH210"/>
  <c r="AR210"/>
  <c r="AQ146"/>
  <c r="AS146" s="1"/>
  <c r="AH146"/>
  <c r="AR146"/>
  <c r="AQ149"/>
  <c r="AS149" s="1"/>
  <c r="AH149"/>
  <c r="AR149"/>
  <c r="AQ139"/>
  <c r="AH139"/>
  <c r="AR139" s="1"/>
  <c r="AQ126"/>
  <c r="AS126" s="1"/>
  <c r="AH126"/>
  <c r="AR126" s="1"/>
  <c r="AQ131"/>
  <c r="AS131" s="1"/>
  <c r="AH131"/>
  <c r="AR131" s="1"/>
  <c r="AQ161"/>
  <c r="AS161" s="1"/>
  <c r="AH161"/>
  <c r="AR161" s="1"/>
  <c r="AQ140"/>
  <c r="AS140" s="1"/>
  <c r="AH140"/>
  <c r="AR140" s="1"/>
  <c r="AQ153"/>
  <c r="AS153" s="1"/>
  <c r="AH153"/>
  <c r="AR153" s="1"/>
  <c r="AQ143"/>
  <c r="AS143" s="1"/>
  <c r="AH143"/>
  <c r="AR143" s="1"/>
  <c r="AQ165"/>
  <c r="AS165" s="1"/>
  <c r="AH165"/>
  <c r="AR165" s="1"/>
  <c r="AQ151"/>
  <c r="AS151" s="1"/>
  <c r="AH151"/>
  <c r="AR151" s="1"/>
  <c r="AQ129"/>
  <c r="AS129" s="1"/>
  <c r="AH129"/>
  <c r="AR129" s="1"/>
  <c r="AQ135"/>
  <c r="AS135" s="1"/>
  <c r="AH135"/>
  <c r="AR135" s="1"/>
  <c r="AQ125"/>
  <c r="AS125" s="1"/>
  <c r="AH125"/>
  <c r="AR125" s="1"/>
  <c r="AQ144"/>
  <c r="AS144" s="1"/>
  <c r="AH144"/>
  <c r="AR144" s="1"/>
  <c r="BA246" i="23"/>
  <c r="BC246" s="1"/>
  <c r="AR246"/>
  <c r="BB246" s="1"/>
  <c r="BA248"/>
  <c r="BC248" s="1"/>
  <c r="AR248"/>
  <c r="BB248" s="1"/>
  <c r="BA122"/>
  <c r="BC122" s="1"/>
  <c r="AR122"/>
  <c r="BB122" s="1"/>
  <c r="BA196"/>
  <c r="BC196" s="1"/>
  <c r="AR196"/>
  <c r="BB196" s="1"/>
  <c r="AR149"/>
  <c r="BB149" s="1"/>
  <c r="BA149"/>
  <c r="BA116"/>
  <c r="BC116" s="1"/>
  <c r="AR116"/>
  <c r="BB116" s="1"/>
  <c r="BA242"/>
  <c r="BC242" s="1"/>
  <c r="AR242"/>
  <c r="BB242" s="1"/>
  <c r="BA118"/>
  <c r="BC118" s="1"/>
  <c r="AR118"/>
  <c r="BB118" s="1"/>
  <c r="BA256"/>
  <c r="BC256" s="1"/>
  <c r="AR256"/>
  <c r="BB256" s="1"/>
  <c r="BA93"/>
  <c r="BC93" s="1"/>
  <c r="AR93"/>
  <c r="BB93" s="1"/>
  <c r="BA244"/>
  <c r="BC244" s="1"/>
  <c r="AR244"/>
  <c r="BB244" s="1"/>
  <c r="BA258"/>
  <c r="BC258" s="1"/>
  <c r="AR258"/>
  <c r="BB258" s="1"/>
  <c r="BA110"/>
  <c r="BC110" s="1"/>
  <c r="AR110"/>
  <c r="BB110" s="1"/>
  <c r="BA192"/>
  <c r="BC192" s="1"/>
  <c r="AR192"/>
  <c r="BB192" s="1"/>
  <c r="BA153"/>
  <c r="BC153" s="1"/>
  <c r="AR153"/>
  <c r="BB153" s="1"/>
  <c r="BA156"/>
  <c r="BC156" s="1"/>
  <c r="AR156"/>
  <c r="BB156" s="1"/>
  <c r="BA236"/>
  <c r="BC236" s="1"/>
  <c r="AR236"/>
  <c r="BB236" s="1"/>
  <c r="BA216"/>
  <c r="BC216" s="1"/>
  <c r="AR216"/>
  <c r="BB216" s="1"/>
  <c r="BA220"/>
  <c r="BC220" s="1"/>
  <c r="AR220"/>
  <c r="BB220" s="1"/>
  <c r="BA224"/>
  <c r="BC224" s="1"/>
  <c r="AR224"/>
  <c r="BB224" s="1"/>
  <c r="BA212"/>
  <c r="AR212"/>
  <c r="BB212"/>
  <c r="BA230"/>
  <c r="AR230"/>
  <c r="BB230"/>
  <c r="BA170"/>
  <c r="BC170" s="1"/>
  <c r="AR170"/>
  <c r="BB170" s="1"/>
  <c r="BA178"/>
  <c r="BC178"/>
  <c r="AR178"/>
  <c r="BB178"/>
  <c r="BA186"/>
  <c r="AR186"/>
  <c r="BB186" s="1"/>
  <c r="BA214"/>
  <c r="BC214" s="1"/>
  <c r="AR214"/>
  <c r="BB214"/>
  <c r="BA218"/>
  <c r="AR218"/>
  <c r="BB218"/>
  <c r="BA182"/>
  <c r="AR182"/>
  <c r="BB182"/>
  <c r="BC182" s="1"/>
  <c r="BA172"/>
  <c r="AR172"/>
  <c r="BB172"/>
  <c r="BA194"/>
  <c r="AR194"/>
  <c r="BB194"/>
  <c r="AR151"/>
  <c r="BB151" s="1"/>
  <c r="BC151" s="1"/>
  <c r="BA151"/>
  <c r="BA198"/>
  <c r="BC198" s="1"/>
  <c r="AR198"/>
  <c r="BB198" s="1"/>
  <c r="BA250"/>
  <c r="BC250"/>
  <c r="AR250"/>
  <c r="BB250"/>
  <c r="BA89"/>
  <c r="AR89"/>
  <c r="BB89" s="1"/>
  <c r="BA260"/>
  <c r="BC260"/>
  <c r="AR260"/>
  <c r="BB260"/>
  <c r="BA252"/>
  <c r="AR252"/>
  <c r="BB252" s="1"/>
  <c r="BA240"/>
  <c r="BC240" s="1"/>
  <c r="AR240"/>
  <c r="BB240"/>
  <c r="BA112"/>
  <c r="AR112"/>
  <c r="BB112"/>
  <c r="BA120"/>
  <c r="AR120"/>
  <c r="BB120"/>
  <c r="BC120"/>
  <c r="BA108"/>
  <c r="AR108"/>
  <c r="BB108"/>
  <c r="BA114"/>
  <c r="AR114"/>
  <c r="BB114"/>
  <c r="BA85"/>
  <c r="AR85"/>
  <c r="BB85" s="1"/>
  <c r="BA254"/>
  <c r="AR254"/>
  <c r="BB254" s="1"/>
  <c r="BA91"/>
  <c r="AR91"/>
  <c r="BB91"/>
  <c r="BA238"/>
  <c r="AR238"/>
  <c r="BB238"/>
  <c r="BC238"/>
  <c r="BA234"/>
  <c r="AR234"/>
  <c r="BB234"/>
  <c r="BC234"/>
  <c r="BA232"/>
  <c r="AR232"/>
  <c r="BB232"/>
  <c r="BC232"/>
  <c r="BA162"/>
  <c r="AR162"/>
  <c r="BB162"/>
  <c r="BC162"/>
  <c r="BA228"/>
  <c r="AR228"/>
  <c r="BB228"/>
  <c r="BC228"/>
  <c r="BA168"/>
  <c r="AR168"/>
  <c r="BB168"/>
  <c r="BC168"/>
  <c r="BA184"/>
  <c r="BC184" s="1"/>
  <c r="AR184"/>
  <c r="BB184"/>
  <c r="BA180"/>
  <c r="BC180" s="1"/>
  <c r="AR180"/>
  <c r="BB180"/>
  <c r="BA208"/>
  <c r="BC208" s="1"/>
  <c r="AR208"/>
  <c r="BB208"/>
  <c r="BA164"/>
  <c r="BC164" s="1"/>
  <c r="AR164"/>
  <c r="BB164"/>
  <c r="BA222"/>
  <c r="BC222" s="1"/>
  <c r="AR222"/>
  <c r="BB222"/>
  <c r="BA166"/>
  <c r="BC166" s="1"/>
  <c r="AR166"/>
  <c r="BB166"/>
  <c r="BA176"/>
  <c r="BC176" s="1"/>
  <c r="AR176"/>
  <c r="BB176"/>
  <c r="BA226"/>
  <c r="BC226" s="1"/>
  <c r="AR226"/>
  <c r="BB226"/>
  <c r="BA158"/>
  <c r="BC158" s="1"/>
  <c r="AR158"/>
  <c r="BB158"/>
  <c r="BA174"/>
  <c r="BC174" s="1"/>
  <c r="AR174"/>
  <c r="BB174"/>
  <c r="BA188"/>
  <c r="BC188" s="1"/>
  <c r="AR188"/>
  <c r="BB188"/>
  <c r="BA210"/>
  <c r="BC210" s="1"/>
  <c r="AR210"/>
  <c r="BB210"/>
  <c r="BA160"/>
  <c r="BC160" s="1"/>
  <c r="AR160"/>
  <c r="BB160"/>
  <c r="BA190"/>
  <c r="BC190" s="1"/>
  <c r="AR190"/>
  <c r="BB190"/>
  <c r="BA87"/>
  <c r="BC87" s="1"/>
  <c r="AR87"/>
  <c r="BB87"/>
  <c r="BA83"/>
  <c r="BC83" s="1"/>
  <c r="AR83"/>
  <c r="BB83"/>
  <c r="BA81"/>
  <c r="BC81" s="1"/>
  <c r="AR81"/>
  <c r="BB81"/>
  <c r="BA95"/>
  <c r="BC95" s="1"/>
  <c r="AR95"/>
  <c r="BB95"/>
  <c r="AI84" i="12"/>
  <c r="Z84"/>
  <c r="AJ84"/>
  <c r="AI163"/>
  <c r="Z163"/>
  <c r="AJ163" s="1"/>
  <c r="AI151"/>
  <c r="Z151"/>
  <c r="AJ151" s="1"/>
  <c r="AI93"/>
  <c r="Z93"/>
  <c r="AJ93" s="1"/>
  <c r="AK93" s="1"/>
  <c r="AI88"/>
  <c r="Z88"/>
  <c r="AJ88" s="1"/>
  <c r="AI159"/>
  <c r="Z159"/>
  <c r="AJ159" s="1"/>
  <c r="AK159" s="1"/>
  <c r="AI103"/>
  <c r="Z103"/>
  <c r="AJ103"/>
  <c r="AI98"/>
  <c r="AK98" s="1"/>
  <c r="Z98"/>
  <c r="AJ98"/>
  <c r="AI100"/>
  <c r="AK100" s="1"/>
  <c r="Z100"/>
  <c r="AJ100"/>
  <c r="AI83"/>
  <c r="AK83" s="1"/>
  <c r="Z83"/>
  <c r="AJ83"/>
  <c r="AI162"/>
  <c r="AK162" s="1"/>
  <c r="Z162"/>
  <c r="AJ162"/>
  <c r="AI155"/>
  <c r="Z155"/>
  <c r="AJ155" s="1"/>
  <c r="AI152"/>
  <c r="Z152"/>
  <c r="AJ152" s="1"/>
  <c r="AK152" s="1"/>
  <c r="AI156"/>
  <c r="Z156"/>
  <c r="AJ156" s="1"/>
  <c r="AK156" s="1"/>
  <c r="AI160"/>
  <c r="Z160"/>
  <c r="AJ160" s="1"/>
  <c r="AK160" s="1"/>
  <c r="AI158"/>
  <c r="Z158"/>
  <c r="AJ158" s="1"/>
  <c r="AK158" s="1"/>
  <c r="AI85"/>
  <c r="Z85"/>
  <c r="AJ85" s="1"/>
  <c r="AK85" s="1"/>
  <c r="AI144"/>
  <c r="Z144"/>
  <c r="AJ144" s="1"/>
  <c r="AI87"/>
  <c r="Z87"/>
  <c r="AJ87"/>
  <c r="AK87" s="1"/>
  <c r="AI89"/>
  <c r="Z89"/>
  <c r="AJ89"/>
  <c r="AI82"/>
  <c r="AK82" s="1"/>
  <c r="Z82"/>
  <c r="AJ82"/>
  <c r="AI161"/>
  <c r="Z161"/>
  <c r="AJ161" s="1"/>
  <c r="AK161" s="1"/>
  <c r="AI86"/>
  <c r="AK86" s="1"/>
  <c r="Z86"/>
  <c r="AJ86"/>
  <c r="AI81"/>
  <c r="AK81" s="1"/>
  <c r="Z81"/>
  <c r="AJ81" s="1"/>
  <c r="AI80"/>
  <c r="AK80" s="1"/>
  <c r="Z80"/>
  <c r="AJ80" s="1"/>
  <c r="AI148"/>
  <c r="AK148" s="1"/>
  <c r="Z148"/>
  <c r="AJ148" s="1"/>
  <c r="AI150"/>
  <c r="AK150" s="1"/>
  <c r="Z150"/>
  <c r="AJ150" s="1"/>
  <c r="AI149"/>
  <c r="AK149" s="1"/>
  <c r="Z149"/>
  <c r="AJ149" s="1"/>
  <c r="AI157"/>
  <c r="AK157" s="1"/>
  <c r="Z157"/>
  <c r="AJ157" s="1"/>
  <c r="AI91"/>
  <c r="AK91" s="1"/>
  <c r="Z91"/>
  <c r="AJ91" s="1"/>
  <c r="AI101"/>
  <c r="AK101" s="1"/>
  <c r="Z101"/>
  <c r="AJ101" s="1"/>
  <c r="AI97"/>
  <c r="AK97" s="1"/>
  <c r="Z97"/>
  <c r="AJ97" s="1"/>
  <c r="AI99"/>
  <c r="AK99" s="1"/>
  <c r="Z99"/>
  <c r="AJ99" s="1"/>
  <c r="AI154"/>
  <c r="AK154" s="1"/>
  <c r="Z154"/>
  <c r="AJ154" s="1"/>
  <c r="AI147"/>
  <c r="AK147" s="1"/>
  <c r="Z147"/>
  <c r="AJ147" s="1"/>
  <c r="AK252"/>
  <c r="AK249"/>
  <c r="AI96"/>
  <c r="Z96"/>
  <c r="AJ96"/>
  <c r="AK96"/>
  <c r="AI146"/>
  <c r="Z146"/>
  <c r="AJ146"/>
  <c r="AI94"/>
  <c r="Z94"/>
  <c r="AJ94"/>
  <c r="AK94"/>
  <c r="AI92"/>
  <c r="Z92"/>
  <c r="AJ92"/>
  <c r="AI153"/>
  <c r="Z153"/>
  <c r="AJ153" s="1"/>
  <c r="AI95"/>
  <c r="AK95" s="1"/>
  <c r="Z95"/>
  <c r="AJ95" s="1"/>
  <c r="AI90"/>
  <c r="Z90"/>
  <c r="AJ90" s="1"/>
  <c r="AI102"/>
  <c r="Z102"/>
  <c r="AJ102"/>
  <c r="AK102"/>
  <c r="AK114"/>
  <c r="AQ138" i="8"/>
  <c r="AH138"/>
  <c r="AR138" s="1"/>
  <c r="AS138" s="1"/>
  <c r="AQ86"/>
  <c r="AH86"/>
  <c r="AR86" s="1"/>
  <c r="AS86" s="1"/>
  <c r="AQ87"/>
  <c r="AH87"/>
  <c r="AR87" s="1"/>
  <c r="AS87" s="1"/>
  <c r="AQ88"/>
  <c r="AH88"/>
  <c r="AR88" s="1"/>
  <c r="AS88" s="1"/>
  <c r="AQ92"/>
  <c r="AH92"/>
  <c r="AR92" s="1"/>
  <c r="AS92" s="1"/>
  <c r="AQ84"/>
  <c r="AH84"/>
  <c r="AR84" s="1"/>
  <c r="AS84" s="1"/>
  <c r="AS170"/>
  <c r="AQ81"/>
  <c r="AH81"/>
  <c r="AR81"/>
  <c r="AQ90"/>
  <c r="AH90"/>
  <c r="AR90" s="1"/>
  <c r="AQ89"/>
  <c r="AH89"/>
  <c r="AR89" s="1"/>
  <c r="AQ85"/>
  <c r="AH85"/>
  <c r="AR85" s="1"/>
  <c r="AS85" s="1"/>
  <c r="AQ83"/>
  <c r="AH83"/>
  <c r="AR83" s="1"/>
  <c r="AS83" s="1"/>
  <c r="AQ82"/>
  <c r="AH82"/>
  <c r="AR82" s="1"/>
  <c r="AS82" s="1"/>
  <c r="AQ91"/>
  <c r="AH91"/>
  <c r="AR91" s="1"/>
  <c r="AS91" s="1"/>
  <c r="AS128"/>
  <c r="AI190" i="11"/>
  <c r="Z190"/>
  <c r="AJ190" s="1"/>
  <c r="AK190" s="1"/>
  <c r="AI191"/>
  <c r="Z191"/>
  <c r="AJ191" s="1"/>
  <c r="AK191" s="1"/>
  <c r="AI194"/>
  <c r="Z194"/>
  <c r="AJ194" s="1"/>
  <c r="AK194" s="1"/>
  <c r="AI184"/>
  <c r="Z184"/>
  <c r="AJ184" s="1"/>
  <c r="AK184" s="1"/>
  <c r="AI186"/>
  <c r="Z186"/>
  <c r="AJ186" s="1"/>
  <c r="AK186" s="1"/>
  <c r="AI157"/>
  <c r="Z157"/>
  <c r="AJ157" s="1"/>
  <c r="AK157" s="1"/>
  <c r="AI183"/>
  <c r="Z183"/>
  <c r="AJ183" s="1"/>
  <c r="AK183" s="1"/>
  <c r="AI158"/>
  <c r="Z158"/>
  <c r="AJ158" s="1"/>
  <c r="AK158" s="1"/>
  <c r="AI245"/>
  <c r="Z245"/>
  <c r="AJ245" s="1"/>
  <c r="AK245" s="1"/>
  <c r="AI258"/>
  <c r="Z258"/>
  <c r="AJ258" s="1"/>
  <c r="AK258" s="1"/>
  <c r="AI223"/>
  <c r="Z223"/>
  <c r="AJ223" s="1"/>
  <c r="AK223" s="1"/>
  <c r="AI218"/>
  <c r="Z218"/>
  <c r="AJ218" s="1"/>
  <c r="AK218" s="1"/>
  <c r="AI154"/>
  <c r="Z154"/>
  <c r="AJ154" s="1"/>
  <c r="AK154" s="1"/>
  <c r="AI92"/>
  <c r="Z92"/>
  <c r="AJ92" s="1"/>
  <c r="AK92" s="1"/>
  <c r="AI87"/>
  <c r="Z87"/>
  <c r="AJ87" s="1"/>
  <c r="AK87" s="1"/>
  <c r="AI215"/>
  <c r="Z215"/>
  <c r="AJ215" s="1"/>
  <c r="AK215" s="1"/>
  <c r="AI243"/>
  <c r="Z243"/>
  <c r="AJ243"/>
  <c r="AK243" s="1"/>
  <c r="AI239"/>
  <c r="Z239"/>
  <c r="AJ239"/>
  <c r="AK239" s="1"/>
  <c r="AI235"/>
  <c r="Z235"/>
  <c r="AJ235"/>
  <c r="AK235"/>
  <c r="AI254"/>
  <c r="Z254"/>
  <c r="AJ254"/>
  <c r="AK254"/>
  <c r="AI226"/>
  <c r="Z226"/>
  <c r="AJ226"/>
  <c r="AK226"/>
  <c r="AI83"/>
  <c r="Z83"/>
  <c r="AJ83"/>
  <c r="AK83"/>
  <c r="AI250"/>
  <c r="Z250"/>
  <c r="AJ250"/>
  <c r="AK250"/>
  <c r="AI86"/>
  <c r="Z86"/>
  <c r="AJ86"/>
  <c r="AK86"/>
  <c r="AI259"/>
  <c r="Z259"/>
  <c r="AJ259" s="1"/>
  <c r="AK259" s="1"/>
  <c r="AI256"/>
  <c r="AK256" s="1"/>
  <c r="Z256"/>
  <c r="AJ256"/>
  <c r="AI237"/>
  <c r="Z237"/>
  <c r="AJ237" s="1"/>
  <c r="AK237" s="1"/>
  <c r="AI225"/>
  <c r="AK225" s="1"/>
  <c r="Z225"/>
  <c r="AJ225" s="1"/>
  <c r="AI229"/>
  <c r="Z229"/>
  <c r="AJ229" s="1"/>
  <c r="AI90"/>
  <c r="Z90"/>
  <c r="AJ90" s="1"/>
  <c r="AI88"/>
  <c r="Z88"/>
  <c r="AJ88"/>
  <c r="AK88"/>
  <c r="AI153"/>
  <c r="Z153"/>
  <c r="AJ153"/>
  <c r="AI222"/>
  <c r="AK222" s="1"/>
  <c r="Z222"/>
  <c r="AJ222"/>
  <c r="AI242"/>
  <c r="Z242"/>
  <c r="AJ242"/>
  <c r="AK242"/>
  <c r="AI246"/>
  <c r="AK246" s="1"/>
  <c r="Z246"/>
  <c r="AJ246"/>
  <c r="AI91"/>
  <c r="Z91"/>
  <c r="AJ91"/>
  <c r="AK91"/>
  <c r="AI247"/>
  <c r="Z247"/>
  <c r="AJ247"/>
  <c r="AK247"/>
  <c r="AI96"/>
  <c r="Z96"/>
  <c r="AJ96"/>
  <c r="AI249"/>
  <c r="Z249"/>
  <c r="AJ249" s="1"/>
  <c r="AI251"/>
  <c r="Z251"/>
  <c r="AJ251" s="1"/>
  <c r="AI81"/>
  <c r="Z81"/>
  <c r="AJ81" s="1"/>
  <c r="AK81" s="1"/>
  <c r="AI181"/>
  <c r="AK181" s="1"/>
  <c r="Z181"/>
  <c r="AJ181" s="1"/>
  <c r="AI196"/>
  <c r="Z196"/>
  <c r="AJ196" s="1"/>
  <c r="AK196" s="1"/>
  <c r="AI187"/>
  <c r="AK187" s="1"/>
  <c r="Z187"/>
  <c r="AJ187" s="1"/>
  <c r="AI159"/>
  <c r="Z159"/>
  <c r="AJ159" s="1"/>
  <c r="AI97"/>
  <c r="Z97"/>
  <c r="AJ97" s="1"/>
  <c r="AI98"/>
  <c r="Z98"/>
  <c r="AJ98"/>
  <c r="AK98" s="1"/>
  <c r="AI195"/>
  <c r="Z195"/>
  <c r="AJ195"/>
  <c r="AK195"/>
  <c r="AI193"/>
  <c r="Z193"/>
  <c r="AJ193"/>
  <c r="AK193"/>
  <c r="AI192"/>
  <c r="Z192"/>
  <c r="AJ192"/>
  <c r="AK192"/>
  <c r="Z198"/>
  <c r="AJ198"/>
  <c r="AI198"/>
  <c r="AI160"/>
  <c r="AK160" s="1"/>
  <c r="Z160"/>
  <c r="AJ160"/>
  <c r="AI82"/>
  <c r="AK82" s="1"/>
  <c r="Z82"/>
  <c r="AJ82"/>
  <c r="AI217"/>
  <c r="AK217" s="1"/>
  <c r="Z217"/>
  <c r="AJ217"/>
  <c r="AI252"/>
  <c r="Z252"/>
  <c r="AJ252"/>
  <c r="AK252"/>
  <c r="AI232"/>
  <c r="Z232"/>
  <c r="AJ232"/>
  <c r="AK232"/>
  <c r="AI156"/>
  <c r="Z156"/>
  <c r="AJ156"/>
  <c r="AK156"/>
  <c r="AI233"/>
  <c r="Z233"/>
  <c r="AJ233"/>
  <c r="AK233"/>
  <c r="AI221"/>
  <c r="Z221"/>
  <c r="AJ221" s="1"/>
  <c r="AK221" s="1"/>
  <c r="AI241"/>
  <c r="Z241"/>
  <c r="AJ241" s="1"/>
  <c r="AK241" s="1"/>
  <c r="AI89"/>
  <c r="Z89"/>
  <c r="AJ89" s="1"/>
  <c r="AK89" s="1"/>
  <c r="AI85"/>
  <c r="Z85"/>
  <c r="AJ85" s="1"/>
  <c r="AK85" s="1"/>
  <c r="AI216"/>
  <c r="Z216"/>
  <c r="AJ216" s="1"/>
  <c r="AK216" s="1"/>
  <c r="AI228"/>
  <c r="Z228"/>
  <c r="AJ228" s="1"/>
  <c r="AK228" s="1"/>
  <c r="AI224"/>
  <c r="Z224"/>
  <c r="AJ224" s="1"/>
  <c r="AK224" s="1"/>
  <c r="AI220"/>
  <c r="Z220"/>
  <c r="AJ220" s="1"/>
  <c r="AK220" s="1"/>
  <c r="AI257"/>
  <c r="Z257"/>
  <c r="AJ257" s="1"/>
  <c r="AK257" s="1"/>
  <c r="AI238"/>
  <c r="Z238"/>
  <c r="AJ238" s="1"/>
  <c r="AK238" s="1"/>
  <c r="AI260"/>
  <c r="Z260"/>
  <c r="AJ260" s="1"/>
  <c r="AK260" s="1"/>
  <c r="AI95"/>
  <c r="Z95"/>
  <c r="AJ95" s="1"/>
  <c r="AK95" s="1"/>
  <c r="AI230"/>
  <c r="Z230"/>
  <c r="AJ230" s="1"/>
  <c r="AK230" s="1"/>
  <c r="AI219"/>
  <c r="Z219"/>
  <c r="AJ219" s="1"/>
  <c r="AK219" s="1"/>
  <c r="AI93"/>
  <c r="Z93"/>
  <c r="AJ93" s="1"/>
  <c r="AK93" s="1"/>
  <c r="AI94"/>
  <c r="Z94"/>
  <c r="AJ94" s="1"/>
  <c r="AK94" s="1"/>
  <c r="AI240"/>
  <c r="Z240"/>
  <c r="AJ240" s="1"/>
  <c r="AK240" s="1"/>
  <c r="AI236"/>
  <c r="Z236"/>
  <c r="AJ236" s="1"/>
  <c r="AK236" s="1"/>
  <c r="AI248"/>
  <c r="Z248"/>
  <c r="AJ248" s="1"/>
  <c r="AK248"/>
  <c r="AI244"/>
  <c r="Z244"/>
  <c r="AJ244" s="1"/>
  <c r="AK244"/>
  <c r="AI155"/>
  <c r="Z155"/>
  <c r="AJ155" s="1"/>
  <c r="AK155" s="1"/>
  <c r="AI253"/>
  <c r="Z253"/>
  <c r="AJ253" s="1"/>
  <c r="AK253"/>
  <c r="AI234"/>
  <c r="Z234"/>
  <c r="AJ234" s="1"/>
  <c r="AK234"/>
  <c r="AI227"/>
  <c r="Z227"/>
  <c r="AJ227" s="1"/>
  <c r="AK227"/>
  <c r="AI255"/>
  <c r="Z255"/>
  <c r="AJ255" s="1"/>
  <c r="AK255" s="1"/>
  <c r="AI84"/>
  <c r="Z84"/>
  <c r="AJ84" s="1"/>
  <c r="AK84"/>
  <c r="AI231"/>
  <c r="Z231"/>
  <c r="AJ231" s="1"/>
  <c r="AK231"/>
  <c r="AI185"/>
  <c r="Z185"/>
  <c r="AJ185" s="1"/>
  <c r="AK185"/>
  <c r="AI182"/>
  <c r="Z182"/>
  <c r="AJ182" s="1"/>
  <c r="AK182" s="1"/>
  <c r="AI188"/>
  <c r="Z188"/>
  <c r="AJ188" s="1"/>
  <c r="AK188"/>
  <c r="AI197"/>
  <c r="Z197"/>
  <c r="AJ197" s="1"/>
  <c r="AK197"/>
  <c r="AI189"/>
  <c r="Z189"/>
  <c r="AJ189" s="1"/>
  <c r="AK189"/>
  <c r="AI161"/>
  <c r="Z161"/>
  <c r="AJ161" s="1"/>
  <c r="AK161" s="1"/>
  <c r="AI159" i="7"/>
  <c r="Z159"/>
  <c r="AJ159" s="1"/>
  <c r="AK159"/>
  <c r="AI154"/>
  <c r="Z154"/>
  <c r="AJ154" s="1"/>
  <c r="AK154"/>
  <c r="AI156"/>
  <c r="Z156"/>
  <c r="AJ156" s="1"/>
  <c r="AK156"/>
  <c r="AI164"/>
  <c r="Z164"/>
  <c r="AJ164" s="1"/>
  <c r="AK164" s="1"/>
  <c r="AI158"/>
  <c r="Z158"/>
  <c r="AJ158" s="1"/>
  <c r="AK158"/>
  <c r="AI167"/>
  <c r="Z167"/>
  <c r="AJ167" s="1"/>
  <c r="AK167"/>
  <c r="Z170"/>
  <c r="AJ170" s="1"/>
  <c r="AK170" s="1"/>
  <c r="AI170"/>
  <c r="Z155"/>
  <c r="AJ155" s="1"/>
  <c r="AI155"/>
  <c r="AK181"/>
  <c r="AI160"/>
  <c r="Z160"/>
  <c r="AJ160" s="1"/>
  <c r="AK160"/>
  <c r="AI163"/>
  <c r="Z163"/>
  <c r="AJ163" s="1"/>
  <c r="AK163"/>
  <c r="AI161"/>
  <c r="AK161" s="1"/>
  <c r="Z161"/>
  <c r="AJ161" s="1"/>
  <c r="Z168"/>
  <c r="AJ168" s="1"/>
  <c r="AK168" s="1"/>
  <c r="AI168"/>
  <c r="AI157"/>
  <c r="Z157"/>
  <c r="AJ157" s="1"/>
  <c r="AK157"/>
  <c r="AI165"/>
  <c r="Z165"/>
  <c r="AJ165" s="1"/>
  <c r="AK165"/>
  <c r="Z169"/>
  <c r="AJ169" s="1"/>
  <c r="AK169" s="1"/>
  <c r="AI169"/>
  <c r="AK100"/>
  <c r="AI85"/>
  <c r="Z85"/>
  <c r="AJ85"/>
  <c r="AK85"/>
  <c r="AI90"/>
  <c r="Z90"/>
  <c r="AJ90"/>
  <c r="AK90"/>
  <c r="AI182"/>
  <c r="Z182"/>
  <c r="AJ182"/>
  <c r="AK182"/>
  <c r="AI171"/>
  <c r="Z171"/>
  <c r="AJ171"/>
  <c r="AK171"/>
  <c r="AI84"/>
  <c r="Z84"/>
  <c r="AJ84"/>
  <c r="AK84"/>
  <c r="AI92"/>
  <c r="Z92"/>
  <c r="AJ92"/>
  <c r="AK92"/>
  <c r="AI83"/>
  <c r="Z83"/>
  <c r="AJ83"/>
  <c r="AK83"/>
  <c r="AI91"/>
  <c r="Z91"/>
  <c r="AJ91"/>
  <c r="AK91"/>
  <c r="AI145"/>
  <c r="Z145"/>
  <c r="AJ145"/>
  <c r="AK145"/>
  <c r="AI178"/>
  <c r="Z178"/>
  <c r="AJ178"/>
  <c r="AK178"/>
  <c r="AI149"/>
  <c r="Z149"/>
  <c r="AJ149"/>
  <c r="AK149"/>
  <c r="AI183"/>
  <c r="Z183"/>
  <c r="AJ183"/>
  <c r="AK183"/>
  <c r="AI93"/>
  <c r="Z93"/>
  <c r="AJ93"/>
  <c r="AK93"/>
  <c r="AK99"/>
  <c r="AI187"/>
  <c r="Z187"/>
  <c r="AJ187" s="1"/>
  <c r="AK187" s="1"/>
  <c r="AI201"/>
  <c r="Z201"/>
  <c r="AJ201" s="1"/>
  <c r="AK201"/>
  <c r="AI198"/>
  <c r="AK198" s="1"/>
  <c r="Z198"/>
  <c r="AJ198" s="1"/>
  <c r="AI219"/>
  <c r="AK219" s="1"/>
  <c r="Z219"/>
  <c r="AJ219" s="1"/>
  <c r="AI227"/>
  <c r="Z227"/>
  <c r="AJ227" s="1"/>
  <c r="AK227" s="1"/>
  <c r="AI138"/>
  <c r="Z138"/>
  <c r="AJ138" s="1"/>
  <c r="AK138"/>
  <c r="AI126"/>
  <c r="AK126" s="1"/>
  <c r="Z126"/>
  <c r="AJ126" s="1"/>
  <c r="AI194"/>
  <c r="AK194" s="1"/>
  <c r="Z194"/>
  <c r="AJ194" s="1"/>
  <c r="AI188"/>
  <c r="Z188"/>
  <c r="AJ188" s="1"/>
  <c r="AK188" s="1"/>
  <c r="AI217"/>
  <c r="Z217"/>
  <c r="AJ217" s="1"/>
  <c r="AK217"/>
  <c r="AI226"/>
  <c r="AK226" s="1"/>
  <c r="Z226"/>
  <c r="AJ226" s="1"/>
  <c r="AI131"/>
  <c r="AK131" s="1"/>
  <c r="Z131"/>
  <c r="AJ131" s="1"/>
  <c r="AI135"/>
  <c r="Z135"/>
  <c r="AJ135" s="1"/>
  <c r="AK135" s="1"/>
  <c r="AI228"/>
  <c r="Z228"/>
  <c r="AJ228" s="1"/>
  <c r="AK228"/>
  <c r="AI197"/>
  <c r="AK197" s="1"/>
  <c r="Z197"/>
  <c r="AJ197" s="1"/>
  <c r="AI202"/>
  <c r="AK202" s="1"/>
  <c r="Z202"/>
  <c r="AJ202" s="1"/>
  <c r="AI204"/>
  <c r="Z204"/>
  <c r="AJ204" s="1"/>
  <c r="AK204" s="1"/>
  <c r="AI147"/>
  <c r="Z147"/>
  <c r="AJ147" s="1"/>
  <c r="AK147"/>
  <c r="AI130"/>
  <c r="AK130" s="1"/>
  <c r="Z130"/>
  <c r="AJ130" s="1"/>
  <c r="AI260"/>
  <c r="AK260" s="1"/>
  <c r="Z260"/>
  <c r="AJ260" s="1"/>
  <c r="AI222"/>
  <c r="Z222"/>
  <c r="AJ222" s="1"/>
  <c r="AK222" s="1"/>
  <c r="AI220"/>
  <c r="Z220"/>
  <c r="AJ220" s="1"/>
  <c r="AK220"/>
  <c r="AI191"/>
  <c r="AK191" s="1"/>
  <c r="Z191"/>
  <c r="AJ191" s="1"/>
  <c r="AI229"/>
  <c r="AK229" s="1"/>
  <c r="Z229"/>
  <c r="AJ229" s="1"/>
  <c r="AI184"/>
  <c r="Z184"/>
  <c r="AJ184" s="1"/>
  <c r="AK184" s="1"/>
  <c r="AI207"/>
  <c r="Z207"/>
  <c r="AJ207" s="1"/>
  <c r="AK207"/>
  <c r="AI205"/>
  <c r="AK205" s="1"/>
  <c r="Z205"/>
  <c r="AJ205" s="1"/>
  <c r="AI139"/>
  <c r="AK139" s="1"/>
  <c r="Z139"/>
  <c r="AJ139" s="1"/>
  <c r="AI209"/>
  <c r="Z209"/>
  <c r="AJ209" s="1"/>
  <c r="AK209" s="1"/>
  <c r="AI218"/>
  <c r="Z218"/>
  <c r="AJ218" s="1"/>
  <c r="AK218"/>
  <c r="AI136"/>
  <c r="AK136" s="1"/>
  <c r="Z136"/>
  <c r="AJ136" s="1"/>
  <c r="AI151"/>
  <c r="AK151" s="1"/>
  <c r="Z151"/>
  <c r="AJ151" s="1"/>
  <c r="AI128"/>
  <c r="Z128"/>
  <c r="AJ128" s="1"/>
  <c r="AK128" s="1"/>
  <c r="AI95"/>
  <c r="Z95"/>
  <c r="AJ95" s="1"/>
  <c r="AK95"/>
  <c r="AI203"/>
  <c r="AK203" s="1"/>
  <c r="Z203"/>
  <c r="AJ203" s="1"/>
  <c r="AI192"/>
  <c r="AK192" s="1"/>
  <c r="Z192"/>
  <c r="AJ192" s="1"/>
  <c r="AI214"/>
  <c r="Z214"/>
  <c r="AJ214" s="1"/>
  <c r="AK214" s="1"/>
  <c r="AI224"/>
  <c r="Z224"/>
  <c r="AJ224" s="1"/>
  <c r="AK224"/>
  <c r="AI196"/>
  <c r="AK196" s="1"/>
  <c r="Z196"/>
  <c r="AJ196" s="1"/>
  <c r="AI199"/>
  <c r="AK199" s="1"/>
  <c r="Z199"/>
  <c r="AJ199" s="1"/>
  <c r="AI179"/>
  <c r="Z179"/>
  <c r="AJ179" s="1"/>
  <c r="AK179" s="1"/>
  <c r="AI89"/>
  <c r="Z89"/>
  <c r="AJ89" s="1"/>
  <c r="AK89"/>
  <c r="AI82"/>
  <c r="AK82" s="1"/>
  <c r="Z82"/>
  <c r="AJ82" s="1"/>
  <c r="AI175"/>
  <c r="AK175" s="1"/>
  <c r="Z175"/>
  <c r="AJ175" s="1"/>
  <c r="AI88"/>
  <c r="Z88"/>
  <c r="AJ88" s="1"/>
  <c r="AK88" s="1"/>
  <c r="AI257"/>
  <c r="Z257"/>
  <c r="AJ257" s="1"/>
  <c r="AK257"/>
  <c r="AI141"/>
  <c r="AK141" s="1"/>
  <c r="Z141"/>
  <c r="AJ141" s="1"/>
  <c r="AI94"/>
  <c r="AK94" s="1"/>
  <c r="Z94"/>
  <c r="AJ94" s="1"/>
  <c r="AI174"/>
  <c r="Z174"/>
  <c r="AJ174" s="1"/>
  <c r="AK174" s="1"/>
  <c r="AI87"/>
  <c r="Z87"/>
  <c r="AJ87" s="1"/>
  <c r="AK87"/>
  <c r="AI153"/>
  <c r="AK153" s="1"/>
  <c r="Z153"/>
  <c r="AJ153" s="1"/>
  <c r="AI86"/>
  <c r="AK86" s="1"/>
  <c r="Z86"/>
  <c r="AJ86" s="1"/>
  <c r="AK101"/>
  <c r="AK105"/>
  <c r="AK106"/>
  <c r="AI212"/>
  <c r="Z212"/>
  <c r="AJ212"/>
  <c r="AI211"/>
  <c r="Z211"/>
  <c r="AJ211" s="1"/>
  <c r="AK211"/>
  <c r="AI132"/>
  <c r="Z132"/>
  <c r="AJ132" s="1"/>
  <c r="AI134"/>
  <c r="AK134"/>
  <c r="Z134"/>
  <c r="AJ134" s="1"/>
  <c r="AI186"/>
  <c r="Z186"/>
  <c r="AJ186" s="1"/>
  <c r="AI225"/>
  <c r="Z225"/>
  <c r="AJ225" s="1"/>
  <c r="AI143"/>
  <c r="Z143"/>
  <c r="AJ143"/>
  <c r="AK143" s="1"/>
  <c r="AI127"/>
  <c r="Z127"/>
  <c r="AJ127"/>
  <c r="AI223"/>
  <c r="Z223"/>
  <c r="AJ223"/>
  <c r="AI200"/>
  <c r="AK200" s="1"/>
  <c r="Z200"/>
  <c r="AJ200" s="1"/>
  <c r="AI189"/>
  <c r="Z189"/>
  <c r="AJ189" s="1"/>
  <c r="AI193"/>
  <c r="Z193"/>
  <c r="AJ193" s="1"/>
  <c r="AK193" s="1"/>
  <c r="AI97"/>
  <c r="Z97"/>
  <c r="AJ97" s="1"/>
  <c r="AI213"/>
  <c r="Z213"/>
  <c r="AJ213" s="1"/>
  <c r="AI208"/>
  <c r="Z208"/>
  <c r="AJ208"/>
  <c r="AK208"/>
  <c r="AI221"/>
  <c r="Z221"/>
  <c r="AJ221"/>
  <c r="AK221" s="1"/>
  <c r="AI215"/>
  <c r="Z215"/>
  <c r="AJ215"/>
  <c r="AI133"/>
  <c r="AK133" s="1"/>
  <c r="Z133"/>
  <c r="AJ133"/>
  <c r="AI206"/>
  <c r="Z206"/>
  <c r="AJ206" s="1"/>
  <c r="AI216"/>
  <c r="Z216"/>
  <c r="AJ216" s="1"/>
  <c r="AK216" s="1"/>
  <c r="AI124"/>
  <c r="Z124"/>
  <c r="AJ124" s="1"/>
  <c r="AI96"/>
  <c r="Z96"/>
  <c r="AJ96" s="1"/>
  <c r="AI137"/>
  <c r="Z137"/>
  <c r="AJ137"/>
  <c r="AK137"/>
  <c r="AI125"/>
  <c r="Z125"/>
  <c r="AJ125"/>
  <c r="AK125" s="1"/>
  <c r="AI190"/>
  <c r="Z190"/>
  <c r="AJ190"/>
  <c r="AI195"/>
  <c r="AK195" s="1"/>
  <c r="Z195"/>
  <c r="AJ195"/>
  <c r="AI129"/>
  <c r="Z129"/>
  <c r="AJ129"/>
  <c r="AI210"/>
  <c r="AK210"/>
  <c r="Z210"/>
  <c r="AJ210" s="1"/>
  <c r="AI185"/>
  <c r="Z185"/>
  <c r="AJ185" s="1"/>
  <c r="AK206" i="32"/>
  <c r="AM206"/>
  <c r="AB206"/>
  <c r="AL206" s="1"/>
  <c r="AK214"/>
  <c r="AM214"/>
  <c r="AB214"/>
  <c r="AL214" s="1"/>
  <c r="AK104"/>
  <c r="AB104"/>
  <c r="AL104" s="1"/>
  <c r="AM104" s="1"/>
  <c r="AK84"/>
  <c r="AB84"/>
  <c r="AL84" s="1"/>
  <c r="AM84" s="1"/>
  <c r="AK92"/>
  <c r="AM92"/>
  <c r="AB92"/>
  <c r="AL92" s="1"/>
  <c r="AK170"/>
  <c r="AB170"/>
  <c r="AL170" s="1"/>
  <c r="AM170" s="1"/>
  <c r="AK259"/>
  <c r="AB259"/>
  <c r="AL259" s="1"/>
  <c r="AM259" s="1"/>
  <c r="AK96"/>
  <c r="AB96"/>
  <c r="AL96" s="1"/>
  <c r="AM96" s="1"/>
  <c r="AK151"/>
  <c r="AM151"/>
  <c r="AB151"/>
  <c r="AL151" s="1"/>
  <c r="AM122"/>
  <c r="AK166"/>
  <c r="AB166"/>
  <c r="AL166"/>
  <c r="AK210"/>
  <c r="AB210"/>
  <c r="AL210" s="1"/>
  <c r="AK222"/>
  <c r="AM222" s="1"/>
  <c r="AB222"/>
  <c r="AL222"/>
  <c r="AM152"/>
  <c r="AK190"/>
  <c r="AB190"/>
  <c r="AL190" s="1"/>
  <c r="AM190" s="1"/>
  <c r="AK198"/>
  <c r="AB198"/>
  <c r="AL198" s="1"/>
  <c r="AM198" s="1"/>
  <c r="AK158"/>
  <c r="AM158" s="1"/>
  <c r="AB158"/>
  <c r="AL158" s="1"/>
  <c r="AK251"/>
  <c r="AM251"/>
  <c r="AB251"/>
  <c r="AL251" s="1"/>
  <c r="AK247"/>
  <c r="AB247"/>
  <c r="AL247" s="1"/>
  <c r="AK154"/>
  <c r="AM154" s="1"/>
  <c r="AB154"/>
  <c r="AL154" s="1"/>
  <c r="AK255"/>
  <c r="AB255"/>
  <c r="AL255" s="1"/>
  <c r="AM193"/>
  <c r="AM157"/>
  <c r="AM186"/>
  <c r="AM146"/>
  <c r="AK162"/>
  <c r="AB162"/>
  <c r="AL162"/>
  <c r="AM162"/>
  <c r="AK100"/>
  <c r="AB100"/>
  <c r="AL100"/>
  <c r="AM100"/>
  <c r="AK88"/>
  <c r="AB88"/>
  <c r="AL88"/>
  <c r="AM88"/>
  <c r="AK243"/>
  <c r="AB243"/>
  <c r="AL243"/>
  <c r="AM243"/>
  <c r="AK174"/>
  <c r="AB174"/>
  <c r="AL174"/>
  <c r="AM174"/>
  <c r="AK108"/>
  <c r="AB108"/>
  <c r="AL108"/>
  <c r="AM108"/>
  <c r="AK128"/>
  <c r="AB128"/>
  <c r="AL128"/>
  <c r="AM128"/>
  <c r="AK194"/>
  <c r="AB194"/>
  <c r="AL194"/>
  <c r="AM194"/>
  <c r="AK202"/>
  <c r="AB202"/>
  <c r="AL202"/>
  <c r="AM202"/>
  <c r="AK218"/>
  <c r="AB218"/>
  <c r="AL218"/>
  <c r="AM218"/>
  <c r="AK124"/>
  <c r="AB124"/>
  <c r="AL124"/>
  <c r="AM124"/>
  <c r="AJ96" i="31"/>
  <c r="AA96"/>
  <c r="AK96"/>
  <c r="AL96"/>
  <c r="AJ182"/>
  <c r="AA182"/>
  <c r="AK182"/>
  <c r="AL182"/>
  <c r="AJ113"/>
  <c r="AA113"/>
  <c r="AK113"/>
  <c r="AL113"/>
  <c r="AJ148"/>
  <c r="AA148"/>
  <c r="AK148"/>
  <c r="AL148"/>
  <c r="AJ100"/>
  <c r="AA100"/>
  <c r="AK100"/>
  <c r="AL100"/>
  <c r="AJ104"/>
  <c r="AA104"/>
  <c r="AK104"/>
  <c r="AL104"/>
  <c r="AJ178"/>
  <c r="AA178"/>
  <c r="AK178"/>
  <c r="AL178"/>
  <c r="AL161"/>
  <c r="AJ208"/>
  <c r="AA208"/>
  <c r="AK208"/>
  <c r="AJ153"/>
  <c r="AA153"/>
  <c r="AK153" s="1"/>
  <c r="AJ93"/>
  <c r="AL93"/>
  <c r="AA93"/>
  <c r="AK93" s="1"/>
  <c r="AJ89"/>
  <c r="AA89"/>
  <c r="AK89" s="1"/>
  <c r="AJ220"/>
  <c r="AL220" s="1"/>
  <c r="AA220"/>
  <c r="AK220" s="1"/>
  <c r="AJ204"/>
  <c r="AA204"/>
  <c r="AK204" s="1"/>
  <c r="AJ192"/>
  <c r="AA192"/>
  <c r="AK192"/>
  <c r="AL192" s="1"/>
  <c r="AJ224"/>
  <c r="AA224"/>
  <c r="AK224"/>
  <c r="AL224" s="1"/>
  <c r="AJ133"/>
  <c r="AA133"/>
  <c r="AK133" s="1"/>
  <c r="AL133" s="1"/>
  <c r="AJ129"/>
  <c r="AA129"/>
  <c r="AK129"/>
  <c r="AL129" s="1"/>
  <c r="AJ85"/>
  <c r="AA85"/>
  <c r="AK85"/>
  <c r="AL85" s="1"/>
  <c r="AJ125"/>
  <c r="AA125"/>
  <c r="AK125"/>
  <c r="AL125" s="1"/>
  <c r="AJ105"/>
  <c r="AA105"/>
  <c r="AK105" s="1"/>
  <c r="AL105" s="1"/>
  <c r="AJ200"/>
  <c r="AA200"/>
  <c r="AK200"/>
  <c r="AL200" s="1"/>
  <c r="AJ186"/>
  <c r="AA186"/>
  <c r="AK186"/>
  <c r="AL186" s="1"/>
  <c r="AJ216"/>
  <c r="AA216"/>
  <c r="AK216"/>
  <c r="AL216" s="1"/>
  <c r="AJ92"/>
  <c r="AA92"/>
  <c r="AK92" s="1"/>
  <c r="AJ166"/>
  <c r="AA166"/>
  <c r="AK166"/>
  <c r="AL166" s="1"/>
  <c r="AJ157"/>
  <c r="AA157"/>
  <c r="AK157"/>
  <c r="AL157" s="1"/>
  <c r="AJ170"/>
  <c r="AA170"/>
  <c r="AK170"/>
  <c r="AL170" s="1"/>
  <c r="AJ88"/>
  <c r="AA88"/>
  <c r="AK88"/>
  <c r="AL88" s="1"/>
  <c r="AJ162"/>
  <c r="AA162"/>
  <c r="AK162"/>
  <c r="AJ152"/>
  <c r="AA152"/>
  <c r="AK152" s="1"/>
  <c r="AL152"/>
  <c r="AJ174"/>
  <c r="AL174" s="1"/>
  <c r="AA174"/>
  <c r="AK174" s="1"/>
  <c r="AJ84"/>
  <c r="AL84" s="1"/>
  <c r="AA84"/>
  <c r="AK84"/>
  <c r="AJ141"/>
  <c r="AA141"/>
  <c r="AK141" s="1"/>
  <c r="AJ108"/>
  <c r="AA108"/>
  <c r="AK108"/>
  <c r="AJ253"/>
  <c r="AA253"/>
  <c r="AK253"/>
  <c r="AJ257"/>
  <c r="AA257"/>
  <c r="AK257" s="1"/>
  <c r="AJ121"/>
  <c r="AA121"/>
  <c r="AK121" s="1"/>
  <c r="AJ212"/>
  <c r="AA212"/>
  <c r="AK212"/>
  <c r="AL212" s="1"/>
  <c r="AJ149"/>
  <c r="AA149"/>
  <c r="AK149"/>
  <c r="AL149" s="1"/>
  <c r="AJ249"/>
  <c r="AA249"/>
  <c r="AK249" s="1"/>
  <c r="AL249" s="1"/>
  <c r="AJ245"/>
  <c r="AA245"/>
  <c r="AK245" s="1"/>
  <c r="AL245" s="1"/>
  <c r="AJ97"/>
  <c r="AA97"/>
  <c r="AK97"/>
  <c r="AL97" s="1"/>
  <c r="AJ137"/>
  <c r="AA137"/>
  <c r="AK137"/>
  <c r="AL137" s="1"/>
  <c r="AJ145"/>
  <c r="AA145"/>
  <c r="AK145" s="1"/>
  <c r="AL145" s="1"/>
  <c r="AJ101"/>
  <c r="AA101"/>
  <c r="AK101" s="1"/>
  <c r="AL101" s="1"/>
  <c r="AJ109"/>
  <c r="AA109"/>
  <c r="AK109"/>
  <c r="AL109" s="1"/>
  <c r="AJ196"/>
  <c r="AA196"/>
  <c r="AK196"/>
  <c r="AL196" s="1"/>
  <c r="AJ228"/>
  <c r="AA228"/>
  <c r="AK228" s="1"/>
  <c r="AL228" s="1"/>
  <c r="AJ190"/>
  <c r="AA190"/>
  <c r="AK190" s="1"/>
  <c r="AL190" s="1"/>
  <c r="AK226" i="30"/>
  <c r="AB226"/>
  <c r="AL226"/>
  <c r="AM226" s="1"/>
  <c r="AK189"/>
  <c r="AB189"/>
  <c r="AL189"/>
  <c r="AM189" s="1"/>
  <c r="AK86"/>
  <c r="AB86"/>
  <c r="AL86"/>
  <c r="AM86" s="1"/>
  <c r="AK197"/>
  <c r="AB197"/>
  <c r="AL197" s="1"/>
  <c r="AM197" s="1"/>
  <c r="AK177"/>
  <c r="AB177"/>
  <c r="AL177"/>
  <c r="AM177" s="1"/>
  <c r="AK153"/>
  <c r="AB153"/>
  <c r="AL153"/>
  <c r="AM153" s="1"/>
  <c r="AK124"/>
  <c r="AB124"/>
  <c r="AL124"/>
  <c r="AM124" s="1"/>
  <c r="AM127"/>
  <c r="AM142"/>
  <c r="AK161"/>
  <c r="AB161"/>
  <c r="AL161"/>
  <c r="AM161"/>
  <c r="AK173"/>
  <c r="AB173"/>
  <c r="AL173"/>
  <c r="AM173"/>
  <c r="AK165"/>
  <c r="AB165"/>
  <c r="AL165"/>
  <c r="AM165"/>
  <c r="AK169"/>
  <c r="AB169"/>
  <c r="AL169"/>
  <c r="AM169"/>
  <c r="AK192"/>
  <c r="AB192"/>
  <c r="AL192"/>
  <c r="AM192"/>
  <c r="AK257"/>
  <c r="AB257"/>
  <c r="AL257"/>
  <c r="AM257"/>
  <c r="AK85"/>
  <c r="AB85"/>
  <c r="AL85"/>
  <c r="AM85"/>
  <c r="AK144"/>
  <c r="AB144"/>
  <c r="AL144"/>
  <c r="AM144"/>
  <c r="AK90"/>
  <c r="AB90"/>
  <c r="AL90"/>
  <c r="AM90"/>
  <c r="AK114"/>
  <c r="AB114"/>
  <c r="AL114"/>
  <c r="AK221"/>
  <c r="AB221"/>
  <c r="AL221" s="1"/>
  <c r="AK229"/>
  <c r="AB229"/>
  <c r="AL229"/>
  <c r="AK241"/>
  <c r="AB241"/>
  <c r="AL241"/>
  <c r="AK245"/>
  <c r="AB245"/>
  <c r="AL245"/>
  <c r="AK233"/>
  <c r="AB233"/>
  <c r="AL233" s="1"/>
  <c r="AK237"/>
  <c r="AB237"/>
  <c r="AL237"/>
  <c r="AK148"/>
  <c r="AB148"/>
  <c r="AL148"/>
  <c r="AK238"/>
  <c r="AM238" s="1"/>
  <c r="AB238"/>
  <c r="AL238"/>
  <c r="AK181"/>
  <c r="AB181"/>
  <c r="AL181"/>
  <c r="AK140"/>
  <c r="AM140" s="1"/>
  <c r="AB140"/>
  <c r="AL140"/>
  <c r="AK208"/>
  <c r="AM208"/>
  <c r="AB208"/>
  <c r="AL208"/>
  <c r="AK253"/>
  <c r="AM253"/>
  <c r="AB253"/>
  <c r="AL253"/>
  <c r="AK94"/>
  <c r="AM94"/>
  <c r="AB94"/>
  <c r="AL94"/>
  <c r="AK242"/>
  <c r="AM242"/>
  <c r="AB242"/>
  <c r="AL242"/>
  <c r="AK180"/>
  <c r="AM180"/>
  <c r="AB180"/>
  <c r="AL180"/>
  <c r="AK118"/>
  <c r="AM118"/>
  <c r="AB118"/>
  <c r="AL118"/>
  <c r="AK246"/>
  <c r="AM246"/>
  <c r="AB246"/>
  <c r="AL246"/>
  <c r="AK185"/>
  <c r="AM185"/>
  <c r="AB185"/>
  <c r="AL185"/>
  <c r="AK152"/>
  <c r="AM152"/>
  <c r="AB152"/>
  <c r="AL152"/>
  <c r="AK136"/>
  <c r="AM136"/>
  <c r="AB136"/>
  <c r="AL136"/>
  <c r="AK132"/>
  <c r="AM132"/>
  <c r="AB132"/>
  <c r="AL132"/>
  <c r="AK143"/>
  <c r="AM143"/>
  <c r="AB143"/>
  <c r="AL143"/>
  <c r="AK147"/>
  <c r="AM147"/>
  <c r="AB147"/>
  <c r="AL147"/>
  <c r="AM160"/>
  <c r="AM247"/>
  <c r="AK128"/>
  <c r="AB128"/>
  <c r="AL128" s="1"/>
  <c r="AM128" s="1"/>
  <c r="AK157"/>
  <c r="AB157"/>
  <c r="AL157" s="1"/>
  <c r="AK196"/>
  <c r="AB196"/>
  <c r="AL196"/>
  <c r="AM196" s="1"/>
  <c r="AK93"/>
  <c r="AB93"/>
  <c r="AL93"/>
  <c r="AK204"/>
  <c r="AM204" s="1"/>
  <c r="AB204"/>
  <c r="AL204"/>
  <c r="AK81"/>
  <c r="AB81"/>
  <c r="AL81" s="1"/>
  <c r="AK106"/>
  <c r="AB106"/>
  <c r="AL106" s="1"/>
  <c r="AM106" s="1"/>
  <c r="AK98"/>
  <c r="AB98"/>
  <c r="AL98" s="1"/>
  <c r="AK230"/>
  <c r="AB230"/>
  <c r="AL230" s="1"/>
  <c r="AM230" s="1"/>
  <c r="AK250"/>
  <c r="AB250"/>
  <c r="AL250"/>
  <c r="AK101"/>
  <c r="AB101"/>
  <c r="AL101"/>
  <c r="AM101" s="1"/>
  <c r="AK105"/>
  <c r="AB105"/>
  <c r="AL105"/>
  <c r="AK200"/>
  <c r="AB200"/>
  <c r="AL200"/>
  <c r="AK110"/>
  <c r="AB110"/>
  <c r="AL110" s="1"/>
  <c r="AK258"/>
  <c r="AM258"/>
  <c r="AB258"/>
  <c r="AL258" s="1"/>
  <c r="AK201"/>
  <c r="AB201"/>
  <c r="AL201" s="1"/>
  <c r="AK249"/>
  <c r="AB249"/>
  <c r="AL249" s="1"/>
  <c r="AM249" s="1"/>
  <c r="AK188"/>
  <c r="AB188"/>
  <c r="AL188" s="1"/>
  <c r="AK89"/>
  <c r="AB89"/>
  <c r="AL89"/>
  <c r="AM89" s="1"/>
  <c r="AK193"/>
  <c r="AB193"/>
  <c r="AL193"/>
  <c r="AK102"/>
  <c r="AM102" s="1"/>
  <c r="AB102"/>
  <c r="AL102"/>
  <c r="AK254"/>
  <c r="AB254"/>
  <c r="AL254" s="1"/>
  <c r="AK234"/>
  <c r="AB234"/>
  <c r="AL234" s="1"/>
  <c r="AM234" s="1"/>
  <c r="AK184"/>
  <c r="AB184"/>
  <c r="AL184" s="1"/>
  <c r="AK97"/>
  <c r="AB97"/>
  <c r="AL97" s="1"/>
  <c r="AM97" s="1"/>
  <c r="AK225"/>
  <c r="AB225"/>
  <c r="AL225"/>
  <c r="AJ163" i="5"/>
  <c r="AA163"/>
  <c r="AK163"/>
  <c r="AL163" s="1"/>
  <c r="AA118"/>
  <c r="AK118"/>
  <c r="AJ118"/>
  <c r="AL118" s="1"/>
  <c r="AJ126"/>
  <c r="AA126"/>
  <c r="AK126"/>
  <c r="AJ138"/>
  <c r="AA138"/>
  <c r="AK138"/>
  <c r="AJ171"/>
  <c r="AA171"/>
  <c r="AK171" s="1"/>
  <c r="AJ194"/>
  <c r="AA194"/>
  <c r="AK194" s="1"/>
  <c r="AJ159"/>
  <c r="AA159"/>
  <c r="AK159"/>
  <c r="AJ108"/>
  <c r="AA108"/>
  <c r="AK108" s="1"/>
  <c r="AJ244"/>
  <c r="AA244"/>
  <c r="AK244" s="1"/>
  <c r="AJ88"/>
  <c r="AA88"/>
  <c r="AK88" s="1"/>
  <c r="AJ252"/>
  <c r="AA252"/>
  <c r="AK252" s="1"/>
  <c r="AJ130"/>
  <c r="AA130"/>
  <c r="AK130" s="1"/>
  <c r="AJ218"/>
  <c r="AA218"/>
  <c r="AK218" s="1"/>
  <c r="AJ214"/>
  <c r="AA214"/>
  <c r="AK214" s="1"/>
  <c r="AJ155"/>
  <c r="AA155"/>
  <c r="AK155" s="1"/>
  <c r="AJ210"/>
  <c r="AA210"/>
  <c r="AK210" s="1"/>
  <c r="AL156"/>
  <c r="AJ134"/>
  <c r="AL134" s="1"/>
  <c r="AA134"/>
  <c r="AK134"/>
  <c r="AJ174"/>
  <c r="AA174"/>
  <c r="AK174"/>
  <c r="AJ122"/>
  <c r="AA122"/>
  <c r="AK122" s="1"/>
  <c r="AJ175"/>
  <c r="AA175"/>
  <c r="AK175" s="1"/>
  <c r="AJ117"/>
  <c r="AA117"/>
  <c r="AK117" s="1"/>
  <c r="AJ240"/>
  <c r="AA240"/>
  <c r="AK240"/>
  <c r="AJ179"/>
  <c r="AA179"/>
  <c r="AK179" s="1"/>
  <c r="AL179" s="1"/>
  <c r="AJ113"/>
  <c r="AA113"/>
  <c r="AK113" s="1"/>
  <c r="AL113" s="1"/>
  <c r="AJ104"/>
  <c r="AA104"/>
  <c r="AK104"/>
  <c r="AL104" s="1"/>
  <c r="AJ100"/>
  <c r="AA100"/>
  <c r="AK100"/>
  <c r="AL100" s="1"/>
  <c r="AJ92"/>
  <c r="AA92"/>
  <c r="AK92" s="1"/>
  <c r="AL92" s="1"/>
  <c r="AJ96"/>
  <c r="AA96"/>
  <c r="AK96" s="1"/>
  <c r="AL96" s="1"/>
  <c r="AJ167"/>
  <c r="AA167"/>
  <c r="AK167"/>
  <c r="AL167" s="1"/>
  <c r="AI88" i="10"/>
  <c r="Z88"/>
  <c r="AJ88"/>
  <c r="AK88"/>
  <c r="AI96"/>
  <c r="Z96"/>
  <c r="AJ96"/>
  <c r="AK96"/>
  <c r="Z121"/>
  <c r="AJ121"/>
  <c r="AI121"/>
  <c r="AI84"/>
  <c r="AK84" s="1"/>
  <c r="Z84"/>
  <c r="AJ84"/>
  <c r="AI216"/>
  <c r="AK216" s="1"/>
  <c r="Z216"/>
  <c r="AJ216"/>
  <c r="AI218"/>
  <c r="Z218"/>
  <c r="AJ218"/>
  <c r="AI99"/>
  <c r="Z99"/>
  <c r="AJ99"/>
  <c r="AI100"/>
  <c r="AK100" s="1"/>
  <c r="Z100"/>
  <c r="AJ100"/>
  <c r="AI181"/>
  <c r="AK181" s="1"/>
  <c r="Z181"/>
  <c r="AJ181"/>
  <c r="AI95"/>
  <c r="Z95"/>
  <c r="AJ95"/>
  <c r="AI83"/>
  <c r="Z83"/>
  <c r="AJ83"/>
  <c r="AI90"/>
  <c r="AK90" s="1"/>
  <c r="Z90"/>
  <c r="AJ90"/>
  <c r="AI210"/>
  <c r="AK210" s="1"/>
  <c r="Z210"/>
  <c r="AJ210"/>
  <c r="AI176"/>
  <c r="Z176"/>
  <c r="AJ176"/>
  <c r="AI202"/>
  <c r="Z202"/>
  <c r="AJ202"/>
  <c r="AI175"/>
  <c r="AK175" s="1"/>
  <c r="Z175"/>
  <c r="AJ175"/>
  <c r="AI182"/>
  <c r="AK182" s="1"/>
  <c r="Z182"/>
  <c r="AJ182"/>
  <c r="AI194"/>
  <c r="Z194"/>
  <c r="AJ194"/>
  <c r="AI219"/>
  <c r="Z219"/>
  <c r="AJ219"/>
  <c r="AI196"/>
  <c r="AK196" s="1"/>
  <c r="Z196"/>
  <c r="AJ196"/>
  <c r="AI188"/>
  <c r="AK188" s="1"/>
  <c r="Z188"/>
  <c r="AJ188"/>
  <c r="AI178"/>
  <c r="Z178"/>
  <c r="AJ178"/>
  <c r="AI179"/>
  <c r="Z179"/>
  <c r="AJ179"/>
  <c r="AI215"/>
  <c r="AK215" s="1"/>
  <c r="Z215"/>
  <c r="AJ215"/>
  <c r="AI86"/>
  <c r="AK86" s="1"/>
  <c r="Z86"/>
  <c r="AJ86"/>
  <c r="AI102"/>
  <c r="Z102"/>
  <c r="AJ102"/>
  <c r="AI172"/>
  <c r="Z172"/>
  <c r="AJ172"/>
  <c r="AI205"/>
  <c r="AK205" s="1"/>
  <c r="Z205"/>
  <c r="AJ205"/>
  <c r="AI211"/>
  <c r="AK211" s="1"/>
  <c r="Z211"/>
  <c r="AJ211"/>
  <c r="AI103"/>
  <c r="Z103"/>
  <c r="AJ103"/>
  <c r="AI195"/>
  <c r="Z195"/>
  <c r="AJ195"/>
  <c r="AI193"/>
  <c r="AK193" s="1"/>
  <c r="Z193"/>
  <c r="AJ193"/>
  <c r="AI184"/>
  <c r="AK184" s="1"/>
  <c r="Z184"/>
  <c r="AJ184"/>
  <c r="AI180"/>
  <c r="AK180" s="1"/>
  <c r="Z180"/>
  <c r="AJ180"/>
  <c r="AI173"/>
  <c r="AK173" s="1"/>
  <c r="Z173"/>
  <c r="AJ173"/>
  <c r="AI207"/>
  <c r="AK207" s="1"/>
  <c r="Z207"/>
  <c r="AJ207"/>
  <c r="AI209"/>
  <c r="AK209" s="1"/>
  <c r="Z209"/>
  <c r="AJ209"/>
  <c r="AI91"/>
  <c r="AK91" s="1"/>
  <c r="Z91"/>
  <c r="AJ91"/>
  <c r="AI92"/>
  <c r="AK92" s="1"/>
  <c r="Z92"/>
  <c r="AJ92"/>
  <c r="AI94"/>
  <c r="AK94" s="1"/>
  <c r="Z94"/>
  <c r="AJ94"/>
  <c r="AI85"/>
  <c r="AK85" s="1"/>
  <c r="Z85"/>
  <c r="AJ85"/>
  <c r="AI214"/>
  <c r="AK214" s="1"/>
  <c r="Z214"/>
  <c r="AJ214"/>
  <c r="AI208"/>
  <c r="AK208" s="1"/>
  <c r="Z208"/>
  <c r="AJ208"/>
  <c r="AI98"/>
  <c r="AK98" s="1"/>
  <c r="Z98"/>
  <c r="AJ98"/>
  <c r="AI177"/>
  <c r="AK177" s="1"/>
  <c r="Z177"/>
  <c r="AJ177"/>
  <c r="AI191"/>
  <c r="AK191" s="1"/>
  <c r="Z191"/>
  <c r="AJ191"/>
  <c r="AI200"/>
  <c r="AK200" s="1"/>
  <c r="Z200"/>
  <c r="AJ200"/>
  <c r="AI189"/>
  <c r="AK189" s="1"/>
  <c r="Z189"/>
  <c r="AJ189"/>
  <c r="AI198"/>
  <c r="AK198" s="1"/>
  <c r="Z198"/>
  <c r="AJ198"/>
  <c r="AI201"/>
  <c r="AK201" s="1"/>
  <c r="Z201"/>
  <c r="AJ201"/>
  <c r="AI93"/>
  <c r="AK93" s="1"/>
  <c r="Z93"/>
  <c r="AJ93"/>
  <c r="AI87"/>
  <c r="AK87" s="1"/>
  <c r="Z87"/>
  <c r="AJ87"/>
  <c r="AK256"/>
  <c r="AI212"/>
  <c r="Z212"/>
  <c r="AJ212"/>
  <c r="AK212" s="1"/>
  <c r="AI204"/>
  <c r="Z204"/>
  <c r="AJ204"/>
  <c r="AK204" s="1"/>
  <c r="AI206"/>
  <c r="Z206"/>
  <c r="AJ206" s="1"/>
  <c r="AI203"/>
  <c r="Z203"/>
  <c r="AJ203"/>
  <c r="AK203"/>
  <c r="AI186"/>
  <c r="Z186"/>
  <c r="AJ186"/>
  <c r="AK186"/>
  <c r="AI187"/>
  <c r="Z187"/>
  <c r="AJ187"/>
  <c r="AK187"/>
  <c r="AI104"/>
  <c r="Z104"/>
  <c r="AJ104"/>
  <c r="AK104"/>
  <c r="AI185"/>
  <c r="Z185"/>
  <c r="AJ185"/>
  <c r="AI190"/>
  <c r="Z190"/>
  <c r="AJ190" s="1"/>
  <c r="AI97"/>
  <c r="Z97"/>
  <c r="AJ97" s="1"/>
  <c r="AK97" s="1"/>
  <c r="AI174"/>
  <c r="Z174"/>
  <c r="AJ174" s="1"/>
  <c r="AI217"/>
  <c r="AK217" s="1"/>
  <c r="Z217"/>
  <c r="AJ217" s="1"/>
  <c r="AI82"/>
  <c r="Z82"/>
  <c r="AJ82" s="1"/>
  <c r="AI89"/>
  <c r="AK89" s="1"/>
  <c r="Z89"/>
  <c r="AJ89" s="1"/>
  <c r="Z113"/>
  <c r="AJ113"/>
  <c r="AK113" s="1"/>
  <c r="AI113"/>
  <c r="AI213"/>
  <c r="AK213" s="1"/>
  <c r="Z213"/>
  <c r="AJ213" s="1"/>
  <c r="AI199"/>
  <c r="Z199"/>
  <c r="AJ199" s="1"/>
  <c r="AK199" s="1"/>
  <c r="AI183"/>
  <c r="Z183"/>
  <c r="AJ183" s="1"/>
  <c r="AK183" s="1"/>
  <c r="AI192"/>
  <c r="Z192"/>
  <c r="AJ192" s="1"/>
  <c r="AK192" s="1"/>
  <c r="AI197"/>
  <c r="Z197"/>
  <c r="AJ197" s="1"/>
  <c r="AI101"/>
  <c r="Z101"/>
  <c r="AJ101"/>
  <c r="AK101"/>
  <c r="AI220"/>
  <c r="Z220"/>
  <c r="AJ220"/>
  <c r="AK220"/>
  <c r="AI89" i="29"/>
  <c r="Z89"/>
  <c r="AJ89"/>
  <c r="AK89"/>
  <c r="AI82"/>
  <c r="Z82"/>
  <c r="AJ82"/>
  <c r="AK82"/>
  <c r="AI91"/>
  <c r="Z91"/>
  <c r="AJ91"/>
  <c r="AK91"/>
  <c r="AI87"/>
  <c r="Z87"/>
  <c r="AJ87"/>
  <c r="AK87"/>
  <c r="AI88"/>
  <c r="Z88"/>
  <c r="AJ88"/>
  <c r="AK88"/>
  <c r="AI95"/>
  <c r="Z95"/>
  <c r="AJ95"/>
  <c r="AK95"/>
  <c r="AI94"/>
  <c r="Z94"/>
  <c r="AJ94"/>
  <c r="AK94"/>
  <c r="AK232"/>
  <c r="AI90"/>
  <c r="AK90" s="1"/>
  <c r="Z90"/>
  <c r="AJ90" s="1"/>
  <c r="AI85"/>
  <c r="Z85"/>
  <c r="AJ85" s="1"/>
  <c r="AK85" s="1"/>
  <c r="AI92"/>
  <c r="AK92" s="1"/>
  <c r="Z92"/>
  <c r="AJ92" s="1"/>
  <c r="AI81"/>
  <c r="Z81"/>
  <c r="AJ81" s="1"/>
  <c r="AK81" s="1"/>
  <c r="AI86"/>
  <c r="Z86"/>
  <c r="AJ86" s="1"/>
  <c r="AK86" s="1"/>
  <c r="AI83"/>
  <c r="Z83"/>
  <c r="AJ83"/>
  <c r="AI84"/>
  <c r="Z84"/>
  <c r="AJ84"/>
  <c r="AK84"/>
  <c r="AI201"/>
  <c r="Z201"/>
  <c r="AJ201"/>
  <c r="AK201"/>
  <c r="AI93"/>
  <c r="Z93"/>
  <c r="AJ93"/>
  <c r="AK93"/>
  <c r="Z130"/>
  <c r="AJ130" s="1"/>
  <c r="AK130" s="1"/>
  <c r="AI130"/>
  <c r="AI202"/>
  <c r="Z202"/>
  <c r="AJ202" s="1"/>
  <c r="AI144" i="9"/>
  <c r="Z144"/>
  <c r="AJ144" s="1"/>
  <c r="AI145"/>
  <c r="Z145"/>
  <c r="AJ145"/>
  <c r="AI128"/>
  <c r="Z128"/>
  <c r="AJ128"/>
  <c r="AI95"/>
  <c r="Z95"/>
  <c r="AJ95" s="1"/>
  <c r="AI86"/>
  <c r="Z86"/>
  <c r="AJ86" s="1"/>
  <c r="AI88"/>
  <c r="Z88"/>
  <c r="AJ88"/>
  <c r="AI141"/>
  <c r="Z141"/>
  <c r="AJ141"/>
  <c r="AI91"/>
  <c r="Z91"/>
  <c r="AJ91" s="1"/>
  <c r="AI260"/>
  <c r="Z260"/>
  <c r="AJ260" s="1"/>
  <c r="AK260" s="1"/>
  <c r="AI85"/>
  <c r="Z85"/>
  <c r="AJ85" s="1"/>
  <c r="AI84"/>
  <c r="Z84"/>
  <c r="AJ84" s="1"/>
  <c r="AK84" s="1"/>
  <c r="AK115"/>
  <c r="AI133"/>
  <c r="Z133"/>
  <c r="AJ133"/>
  <c r="AK133" s="1"/>
  <c r="AI129"/>
  <c r="Z129"/>
  <c r="AJ129" s="1"/>
  <c r="AK129" s="1"/>
  <c r="AI140"/>
  <c r="Z140"/>
  <c r="AJ140" s="1"/>
  <c r="AK140" s="1"/>
  <c r="AI96"/>
  <c r="Z96"/>
  <c r="AJ96"/>
  <c r="AK96"/>
  <c r="AI148"/>
  <c r="Z148"/>
  <c r="AJ148"/>
  <c r="AI132"/>
  <c r="Z132"/>
  <c r="AJ132" s="1"/>
  <c r="AI143"/>
  <c r="AK143" s="1"/>
  <c r="Z143"/>
  <c r="AJ143" s="1"/>
  <c r="AI97"/>
  <c r="Z97"/>
  <c r="AJ97" s="1"/>
  <c r="AK97" s="1"/>
  <c r="AI136"/>
  <c r="AK136" s="1"/>
  <c r="Z136"/>
  <c r="AJ136" s="1"/>
  <c r="AI135"/>
  <c r="Z135"/>
  <c r="AJ135" s="1"/>
  <c r="AI83"/>
  <c r="AK83" s="1"/>
  <c r="Z83"/>
  <c r="AJ83" s="1"/>
  <c r="AI82"/>
  <c r="Z82"/>
  <c r="AJ82" s="1"/>
  <c r="AI87"/>
  <c r="AK87" s="1"/>
  <c r="Z87"/>
  <c r="AJ87" s="1"/>
  <c r="AI89"/>
  <c r="Z89"/>
  <c r="AJ89" s="1"/>
  <c r="AI139"/>
  <c r="AK139" s="1"/>
  <c r="Z139"/>
  <c r="AJ139" s="1"/>
  <c r="AI131"/>
  <c r="Z131"/>
  <c r="AJ131" s="1"/>
  <c r="AI92"/>
  <c r="AK92" s="1"/>
  <c r="Z92"/>
  <c r="AJ92" s="1"/>
  <c r="AI137"/>
  <c r="Z137"/>
  <c r="AJ137" s="1"/>
  <c r="AI93"/>
  <c r="AK93" s="1"/>
  <c r="Z93"/>
  <c r="AJ93" s="1"/>
  <c r="AI90"/>
  <c r="Z90"/>
  <c r="AJ90" s="1"/>
  <c r="AI127"/>
  <c r="Z127"/>
  <c r="AJ127" s="1"/>
  <c r="AK127" s="1"/>
  <c r="AI146"/>
  <c r="Z146"/>
  <c r="AJ146" s="1"/>
  <c r="AK146" s="1"/>
  <c r="AI147"/>
  <c r="Z147"/>
  <c r="AJ147" s="1"/>
  <c r="AK147" s="1"/>
  <c r="AI94"/>
  <c r="Z94"/>
  <c r="AJ94" s="1"/>
  <c r="AK94" s="1"/>
  <c r="AI92" i="1"/>
  <c r="AK92" s="1"/>
  <c r="Z92"/>
  <c r="AJ92" s="1"/>
  <c r="AI82"/>
  <c r="Z82"/>
  <c r="AJ82" s="1"/>
  <c r="AI229"/>
  <c r="AK229" s="1"/>
  <c r="Z229"/>
  <c r="AJ229" s="1"/>
  <c r="AI125"/>
  <c r="Z125"/>
  <c r="AJ125" s="1"/>
  <c r="AI128"/>
  <c r="AK128" s="1"/>
  <c r="Z128"/>
  <c r="AJ128" s="1"/>
  <c r="AI131"/>
  <c r="Z131"/>
  <c r="AJ131" s="1"/>
  <c r="AK131" s="1"/>
  <c r="AI130"/>
  <c r="Z130"/>
  <c r="AJ130" s="1"/>
  <c r="AK130" s="1"/>
  <c r="AI81"/>
  <c r="Z81"/>
  <c r="AJ81" s="1"/>
  <c r="AK81" s="1"/>
  <c r="AI124"/>
  <c r="Z124"/>
  <c r="AJ124" s="1"/>
  <c r="AK124" s="1"/>
  <c r="AI84"/>
  <c r="Z84"/>
  <c r="AJ84" s="1"/>
  <c r="AK84" s="1"/>
  <c r="AI126"/>
  <c r="Z126"/>
  <c r="AJ126" s="1"/>
  <c r="AK126" s="1"/>
  <c r="AI83"/>
  <c r="Z83"/>
  <c r="AJ83" s="1"/>
  <c r="AK83" s="1"/>
  <c r="AI228"/>
  <c r="Z228"/>
  <c r="AJ228" s="1"/>
  <c r="AK228" s="1"/>
  <c r="AI255"/>
  <c r="Z255"/>
  <c r="AJ255" s="1"/>
  <c r="AK255" s="1"/>
  <c r="AI253"/>
  <c r="Z253"/>
  <c r="AJ253" s="1"/>
  <c r="AK253" s="1"/>
  <c r="AI246"/>
  <c r="Z246"/>
  <c r="AJ246" s="1"/>
  <c r="AK246" s="1"/>
  <c r="AI96"/>
  <c r="Z96"/>
  <c r="AJ96" s="1"/>
  <c r="AK96" s="1"/>
  <c r="AI252"/>
  <c r="Z252"/>
  <c r="AJ252" s="1"/>
  <c r="AK252" s="1"/>
  <c r="AI236"/>
  <c r="Z236"/>
  <c r="AJ236" s="1"/>
  <c r="AK236" s="1"/>
  <c r="AI132"/>
  <c r="Z132"/>
  <c r="AJ132" s="1"/>
  <c r="AK132" s="1"/>
  <c r="AI242"/>
  <c r="Z242"/>
  <c r="AJ242" s="1"/>
  <c r="AK242" s="1"/>
  <c r="AI237"/>
  <c r="Z237"/>
  <c r="AJ237" s="1"/>
  <c r="AK237" s="1"/>
  <c r="AI260"/>
  <c r="Z260"/>
  <c r="AJ260" s="1"/>
  <c r="AK260" s="1"/>
  <c r="AI247"/>
  <c r="Z247"/>
  <c r="AJ247" s="1"/>
  <c r="AK247" s="1"/>
  <c r="AI259"/>
  <c r="Z259"/>
  <c r="AJ259" s="1"/>
  <c r="AK259" s="1"/>
  <c r="AI241"/>
  <c r="Z241"/>
  <c r="AJ241" s="1"/>
  <c r="AK241" s="1"/>
  <c r="AI248"/>
  <c r="Z248"/>
  <c r="AJ248" s="1"/>
  <c r="AK248" s="1"/>
  <c r="AI238"/>
  <c r="Z238"/>
  <c r="AJ238" s="1"/>
  <c r="AK238" s="1"/>
  <c r="AI240"/>
  <c r="Z240"/>
  <c r="AJ240" s="1"/>
  <c r="AK240" s="1"/>
  <c r="AI245"/>
  <c r="Z245"/>
  <c r="AJ245" s="1"/>
  <c r="AK245" s="1"/>
  <c r="AI254"/>
  <c r="Z254"/>
  <c r="AJ254" s="1"/>
  <c r="AK254" s="1"/>
  <c r="AI97"/>
  <c r="Z97"/>
  <c r="AJ97" s="1"/>
  <c r="AK97" s="1"/>
  <c r="AK150"/>
  <c r="AK176"/>
  <c r="AI86"/>
  <c r="Z86"/>
  <c r="AJ86" s="1"/>
  <c r="AI94"/>
  <c r="AK94" s="1"/>
  <c r="Z94"/>
  <c r="AJ94" s="1"/>
  <c r="AI227"/>
  <c r="Z227"/>
  <c r="AJ227" s="1"/>
  <c r="AI230"/>
  <c r="AK230" s="1"/>
  <c r="Z230"/>
  <c r="AJ230" s="1"/>
  <c r="AI88"/>
  <c r="Z88"/>
  <c r="AJ88" s="1"/>
  <c r="AI129"/>
  <c r="AK129" s="1"/>
  <c r="Z129"/>
  <c r="AJ129" s="1"/>
  <c r="AI243"/>
  <c r="Z243"/>
  <c r="AJ243" s="1"/>
  <c r="AI87"/>
  <c r="AK87" s="1"/>
  <c r="Z87"/>
  <c r="AJ87" s="1"/>
  <c r="AI127"/>
  <c r="Z127"/>
  <c r="AJ127" s="1"/>
  <c r="AI89"/>
  <c r="AK89" s="1"/>
  <c r="Z89"/>
  <c r="AJ89" s="1"/>
  <c r="AI93"/>
  <c r="Z93"/>
  <c r="AJ93" s="1"/>
  <c r="AI90"/>
  <c r="Z90"/>
  <c r="AJ90"/>
  <c r="AI85"/>
  <c r="AK85" s="1"/>
  <c r="Z85"/>
  <c r="AJ85"/>
  <c r="AI91"/>
  <c r="Z91"/>
  <c r="AJ91" s="1"/>
  <c r="AI257"/>
  <c r="Z257"/>
  <c r="AJ257" s="1"/>
  <c r="AK257" s="1"/>
  <c r="AI251"/>
  <c r="Z251"/>
  <c r="AJ251" s="1"/>
  <c r="AK251" s="1"/>
  <c r="AI250"/>
  <c r="Z250"/>
  <c r="AJ250" s="1"/>
  <c r="AK250" s="1"/>
  <c r="AI258"/>
  <c r="Z258"/>
  <c r="AJ258" s="1"/>
  <c r="AI232"/>
  <c r="Z232"/>
  <c r="AJ232"/>
  <c r="AK232"/>
  <c r="AI256"/>
  <c r="Z256"/>
  <c r="AJ256"/>
  <c r="AK256"/>
  <c r="AI234"/>
  <c r="Z234"/>
  <c r="AJ234"/>
  <c r="AK234"/>
  <c r="AI95"/>
  <c r="Z95"/>
  <c r="AJ95"/>
  <c r="AK95"/>
  <c r="AI133"/>
  <c r="Z133"/>
  <c r="AJ133"/>
  <c r="AI233"/>
  <c r="AK233" s="1"/>
  <c r="Z233"/>
  <c r="AJ233" s="1"/>
  <c r="AI231"/>
  <c r="Z231"/>
  <c r="AJ231" s="1"/>
  <c r="AK231" s="1"/>
  <c r="AI249"/>
  <c r="AK249" s="1"/>
  <c r="Z249"/>
  <c r="AJ249"/>
  <c r="AI239"/>
  <c r="Z239"/>
  <c r="AJ239" s="1"/>
  <c r="AK239" s="1"/>
  <c r="AI235"/>
  <c r="Z235"/>
  <c r="AJ235" s="1"/>
  <c r="AK235" s="1"/>
  <c r="AK162"/>
  <c r="AK163"/>
  <c r="AK159"/>
  <c r="AI94" i="21"/>
  <c r="Z94"/>
  <c r="AJ94" s="1"/>
  <c r="AK94" s="1"/>
  <c r="AI102"/>
  <c r="Z102"/>
  <c r="AJ102" s="1"/>
  <c r="AK102" s="1"/>
  <c r="AI82"/>
  <c r="Z82"/>
  <c r="AJ82" s="1"/>
  <c r="AK82" s="1"/>
  <c r="AI110"/>
  <c r="Z110"/>
  <c r="AJ110" s="1"/>
  <c r="AK110" s="1"/>
  <c r="AI106"/>
  <c r="Z106"/>
  <c r="AJ106" s="1"/>
  <c r="AK106" s="1"/>
  <c r="AI86"/>
  <c r="Z86"/>
  <c r="AJ86" s="1"/>
  <c r="AK86" s="1"/>
  <c r="AI98"/>
  <c r="Z98"/>
  <c r="AJ98" s="1"/>
  <c r="AK98" s="1"/>
  <c r="AI81"/>
  <c r="Z81"/>
  <c r="AJ81" s="1"/>
  <c r="AK81" s="1"/>
  <c r="AI90"/>
  <c r="Z90"/>
  <c r="AJ90" s="1"/>
  <c r="AK90" s="1"/>
  <c r="AI86" i="22"/>
  <c r="Z86"/>
  <c r="AJ86" s="1"/>
  <c r="AK86" s="1"/>
  <c r="AI82"/>
  <c r="Z82"/>
  <c r="AJ82" s="1"/>
  <c r="AK82" s="1"/>
  <c r="AI110"/>
  <c r="Z110"/>
  <c r="AJ110" s="1"/>
  <c r="AK110" s="1"/>
  <c r="AI106"/>
  <c r="Z106"/>
  <c r="AJ106" s="1"/>
  <c r="AK106" s="1"/>
  <c r="AI102"/>
  <c r="Z102"/>
  <c r="AJ102" s="1"/>
  <c r="AK102" s="1"/>
  <c r="AI81"/>
  <c r="Z81"/>
  <c r="AJ81" s="1"/>
  <c r="AK81" s="1"/>
  <c r="AK87"/>
  <c r="AI90"/>
  <c r="AK90" s="1"/>
  <c r="Z90"/>
  <c r="AJ90" s="1"/>
  <c r="AI98"/>
  <c r="Z98"/>
  <c r="AJ98"/>
  <c r="AK98" s="1"/>
  <c r="AI94"/>
  <c r="Z94"/>
  <c r="AJ94"/>
  <c r="AK94" s="1"/>
  <c r="AI109"/>
  <c r="Z109"/>
  <c r="AJ109"/>
  <c r="AK109" s="1"/>
  <c r="AJ98" i="20"/>
  <c r="AA98"/>
  <c r="AK98"/>
  <c r="AJ110"/>
  <c r="AL110" s="1"/>
  <c r="AA110"/>
  <c r="AK110"/>
  <c r="AJ101"/>
  <c r="AA101"/>
  <c r="AK101" s="1"/>
  <c r="AJ93"/>
  <c r="AA93"/>
  <c r="AK93" s="1"/>
  <c r="AL93" s="1"/>
  <c r="AJ90"/>
  <c r="AA90"/>
  <c r="AK90" s="1"/>
  <c r="AJ102"/>
  <c r="AA102"/>
  <c r="AK102" s="1"/>
  <c r="AL102" s="1"/>
  <c r="AJ86"/>
  <c r="AA86"/>
  <c r="AK86" s="1"/>
  <c r="AL86" s="1"/>
  <c r="AJ105"/>
  <c r="AA105"/>
  <c r="AK105" s="1"/>
  <c r="AL105" s="1"/>
  <c r="AJ109"/>
  <c r="AA109"/>
  <c r="AK109" s="1"/>
  <c r="AL109" s="1"/>
  <c r="AJ82"/>
  <c r="AA82"/>
  <c r="AK82" s="1"/>
  <c r="AL82" s="1"/>
  <c r="AJ94"/>
  <c r="AA94"/>
  <c r="AK94" s="1"/>
  <c r="AL94" s="1"/>
  <c r="AJ89"/>
  <c r="AA89"/>
  <c r="AK89" s="1"/>
  <c r="AL89" s="1"/>
  <c r="AJ97"/>
  <c r="AA97"/>
  <c r="AK97" s="1"/>
  <c r="AL97" s="1"/>
  <c r="AJ106"/>
  <c r="AA106"/>
  <c r="AK106" s="1"/>
  <c r="AL106" s="1"/>
  <c r="AJ85"/>
  <c r="AA85"/>
  <c r="AK85" s="1"/>
  <c r="AL85" s="1"/>
  <c r="AJ81"/>
  <c r="AA81"/>
  <c r="AK81" s="1"/>
  <c r="AL81" s="1"/>
  <c r="AJ106" i="19"/>
  <c r="AA106"/>
  <c r="AK106" s="1"/>
  <c r="AL106" s="1"/>
  <c r="AJ86"/>
  <c r="AA86"/>
  <c r="AK86" s="1"/>
  <c r="AL86" s="1"/>
  <c r="AJ85"/>
  <c r="AA85"/>
  <c r="AK85" s="1"/>
  <c r="AL85" s="1"/>
  <c r="AJ90"/>
  <c r="AA90"/>
  <c r="AK90" s="1"/>
  <c r="AL90" s="1"/>
  <c r="AJ98"/>
  <c r="AA98"/>
  <c r="AK98" s="1"/>
  <c r="AL98" s="1"/>
  <c r="AL93"/>
  <c r="AJ94"/>
  <c r="AL94" s="1"/>
  <c r="AA94"/>
  <c r="AK94" s="1"/>
  <c r="AJ82"/>
  <c r="AA82"/>
  <c r="AK82" s="1"/>
  <c r="AJ97"/>
  <c r="AL97" s="1"/>
  <c r="AA97"/>
  <c r="AK97" s="1"/>
  <c r="AJ110"/>
  <c r="AA110"/>
  <c r="AK110" s="1"/>
  <c r="AJ102"/>
  <c r="AL102" s="1"/>
  <c r="AA102"/>
  <c r="AK102" s="1"/>
  <c r="AJ89"/>
  <c r="AL89" s="1"/>
  <c r="AA89"/>
  <c r="AK89" s="1"/>
  <c r="AJ81"/>
  <c r="AL81" s="1"/>
  <c r="AA81"/>
  <c r="AK81" s="1"/>
  <c r="AJ106" i="18"/>
  <c r="AA106"/>
  <c r="AK106" s="1"/>
  <c r="AJ102"/>
  <c r="AL102" s="1"/>
  <c r="AA102"/>
  <c r="AK102" s="1"/>
  <c r="AJ93"/>
  <c r="AL93" s="1"/>
  <c r="AA93"/>
  <c r="AK93" s="1"/>
  <c r="AJ89"/>
  <c r="AL89" s="1"/>
  <c r="AA89"/>
  <c r="AK89" s="1"/>
  <c r="AJ110"/>
  <c r="AL110" s="1"/>
  <c r="AA110"/>
  <c r="AK110" s="1"/>
  <c r="AJ94"/>
  <c r="AL94" s="1"/>
  <c r="AA94"/>
  <c r="AK94" s="1"/>
  <c r="AJ81"/>
  <c r="AL81" s="1"/>
  <c r="AA81"/>
  <c r="AK81" s="1"/>
  <c r="AJ82"/>
  <c r="AL82"/>
  <c r="AA82"/>
  <c r="AK82"/>
  <c r="AJ86"/>
  <c r="AL86"/>
  <c r="AA86"/>
  <c r="AK86"/>
  <c r="AJ101"/>
  <c r="AL101"/>
  <c r="AA101"/>
  <c r="AK101"/>
  <c r="AJ109"/>
  <c r="AL109"/>
  <c r="AA109"/>
  <c r="AK109"/>
  <c r="AJ90"/>
  <c r="AA90"/>
  <c r="AK90" s="1"/>
  <c r="AL90" s="1"/>
  <c r="AJ98"/>
  <c r="AA98"/>
  <c r="AK98" s="1"/>
  <c r="AL98" s="1"/>
  <c r="AJ105"/>
  <c r="AA105"/>
  <c r="AK105" s="1"/>
  <c r="AL105" s="1"/>
  <c r="AJ85"/>
  <c r="AA85"/>
  <c r="AK85" s="1"/>
  <c r="AL85" s="1"/>
  <c r="AJ97"/>
  <c r="AA97"/>
  <c r="AK97" s="1"/>
  <c r="AL97" s="1"/>
  <c r="AM90" i="16"/>
  <c r="AK89" i="17"/>
  <c r="AM89" s="1"/>
  <c r="AB89"/>
  <c r="AL89"/>
  <c r="AK93"/>
  <c r="AM93" s="1"/>
  <c r="AB93"/>
  <c r="AL93"/>
  <c r="AK87"/>
  <c r="AB87"/>
  <c r="AL87" s="1"/>
  <c r="AM87" s="1"/>
  <c r="AK81"/>
  <c r="AB81"/>
  <c r="AL81" s="1"/>
  <c r="AM81" s="1"/>
  <c r="AK95"/>
  <c r="AB95"/>
  <c r="AL95" s="1"/>
  <c r="AM95" s="1"/>
  <c r="AK85"/>
  <c r="AB85"/>
  <c r="AL85"/>
  <c r="AM85" s="1"/>
  <c r="AK83"/>
  <c r="AB83"/>
  <c r="AL83"/>
  <c r="AM83" s="1"/>
  <c r="AK91"/>
  <c r="AB91"/>
  <c r="AL91"/>
  <c r="AM91" s="1"/>
  <c r="AK85" i="16"/>
  <c r="AB85"/>
  <c r="AL85" s="1"/>
  <c r="AM85" s="1"/>
  <c r="AK83"/>
  <c r="AB83"/>
  <c r="AL83" s="1"/>
  <c r="AM83" s="1"/>
  <c r="AK91"/>
  <c r="AB91"/>
  <c r="AL91" s="1"/>
  <c r="AM91" s="1"/>
  <c r="AB97"/>
  <c r="AL97"/>
  <c r="AK97"/>
  <c r="AK95"/>
  <c r="AB95"/>
  <c r="AL95"/>
  <c r="AM95"/>
  <c r="AK89"/>
  <c r="AB89"/>
  <c r="AL89" s="1"/>
  <c r="AK93"/>
  <c r="AB93"/>
  <c r="AL93" s="1"/>
  <c r="AM93" s="1"/>
  <c r="AK87"/>
  <c r="AB87"/>
  <c r="AL87" s="1"/>
  <c r="AM87" s="1"/>
  <c r="AK81"/>
  <c r="AB81"/>
  <c r="AL81"/>
  <c r="AM81"/>
  <c r="AO159" i="26"/>
  <c r="AO204"/>
  <c r="BB234" i="25"/>
  <c r="AI234"/>
  <c r="AI110"/>
  <c r="BB110"/>
  <c r="AI118"/>
  <c r="BB118"/>
  <c r="BC235"/>
  <c r="AJ235"/>
  <c r="AI185"/>
  <c r="BB185"/>
  <c r="AJ200"/>
  <c r="BD200" s="1"/>
  <c r="BC200"/>
  <c r="BB249"/>
  <c r="AI249"/>
  <c r="AJ249" s="1"/>
  <c r="BB179"/>
  <c r="AI179"/>
  <c r="AJ155"/>
  <c r="BC155"/>
  <c r="BC184"/>
  <c r="AJ184"/>
  <c r="BB112"/>
  <c r="AI112"/>
  <c r="AI154"/>
  <c r="BB154"/>
  <c r="AI210"/>
  <c r="BC210" s="1"/>
  <c r="BB210"/>
  <c r="AH231"/>
  <c r="AI231" s="1"/>
  <c r="BA231"/>
  <c r="AH102"/>
  <c r="BB102" s="1"/>
  <c r="BA102"/>
  <c r="AJ73"/>
  <c r="AK73" s="1"/>
  <c r="BC73"/>
  <c r="AI76"/>
  <c r="AJ76" s="1"/>
  <c r="BB76"/>
  <c r="AH132"/>
  <c r="AI132"/>
  <c r="BA132"/>
  <c r="AI106"/>
  <c r="BB106"/>
  <c r="AI138"/>
  <c r="BB138"/>
  <c r="AJ69"/>
  <c r="BC69"/>
  <c r="BB253"/>
  <c r="AI253"/>
  <c r="AJ253"/>
  <c r="BB257"/>
  <c r="AI257"/>
  <c r="AI218"/>
  <c r="BB218"/>
  <c r="AJ190"/>
  <c r="AK190" s="1"/>
  <c r="BC190"/>
  <c r="BB92"/>
  <c r="AI92"/>
  <c r="BC92" s="1"/>
  <c r="AJ133"/>
  <c r="BC133"/>
  <c r="AI226"/>
  <c r="BC226"/>
  <c r="BB226"/>
  <c r="AI189"/>
  <c r="BB189"/>
  <c r="BB201"/>
  <c r="AI201"/>
  <c r="BC201" s="1"/>
  <c r="AJ125"/>
  <c r="BD125"/>
  <c r="BC125"/>
  <c r="AI195"/>
  <c r="BB195"/>
  <c r="AK80"/>
  <c r="BE80" s="1"/>
  <c r="BD80"/>
  <c r="AJ238"/>
  <c r="BC238"/>
  <c r="BB162"/>
  <c r="AI162"/>
  <c r="AI156"/>
  <c r="BB156"/>
  <c r="BC230"/>
  <c r="AJ230"/>
  <c r="BC163"/>
  <c r="AJ163"/>
  <c r="AK163" s="1"/>
  <c r="AI237"/>
  <c r="BB237"/>
  <c r="AI239"/>
  <c r="BB239"/>
  <c r="BC101"/>
  <c r="AJ101"/>
  <c r="AI187"/>
  <c r="BB187"/>
  <c r="AI193"/>
  <c r="BC193" s="1"/>
  <c r="BB193"/>
  <c r="BC131"/>
  <c r="AJ131"/>
  <c r="BD131" s="1"/>
  <c r="AI191"/>
  <c r="BC191" s="1"/>
  <c r="BB191"/>
  <c r="AI170"/>
  <c r="BC170"/>
  <c r="BB170"/>
  <c r="AJ161"/>
  <c r="BC161"/>
  <c r="AJ129"/>
  <c r="AK129" s="1"/>
  <c r="BC129"/>
  <c r="AJ79"/>
  <c r="BC79"/>
  <c r="AI94"/>
  <c r="BB94"/>
  <c r="AJ91"/>
  <c r="BD91" s="1"/>
  <c r="BC91"/>
  <c r="AI86"/>
  <c r="BC86" s="1"/>
  <c r="BB86"/>
  <c r="BC168"/>
  <c r="AJ168"/>
  <c r="AK168" s="1"/>
  <c r="AI247"/>
  <c r="AJ247" s="1"/>
  <c r="BB247"/>
  <c r="AJ166"/>
  <c r="BC166"/>
  <c r="BC176"/>
  <c r="AJ176"/>
  <c r="BC89"/>
  <c r="AJ89"/>
  <c r="AK89" s="1"/>
  <c r="BC180"/>
  <c r="AJ180"/>
  <c r="BD180" s="1"/>
  <c r="AJ215"/>
  <c r="BD215" s="1"/>
  <c r="BC215"/>
  <c r="AI122"/>
  <c r="AJ122" s="1"/>
  <c r="BB122"/>
  <c r="BB144"/>
  <c r="AI144"/>
  <c r="AJ144" s="1"/>
  <c r="BC93"/>
  <c r="AJ93"/>
  <c r="BB74"/>
  <c r="AI74"/>
  <c r="BC74" s="1"/>
  <c r="AI222"/>
  <c r="BB222"/>
  <c r="AI214"/>
  <c r="BC214" s="1"/>
  <c r="BB214"/>
  <c r="AJ165"/>
  <c r="BC165"/>
  <c r="AI114"/>
  <c r="BC114" s="1"/>
  <c r="BB114"/>
  <c r="AI255"/>
  <c r="BB255"/>
  <c r="AI68"/>
  <c r="AJ68" s="1"/>
  <c r="BB68"/>
  <c r="AH164"/>
  <c r="BA164"/>
  <c r="AI177"/>
  <c r="AJ177" s="1"/>
  <c r="BB177"/>
  <c r="AJ178"/>
  <c r="AK178" s="1"/>
  <c r="BC178"/>
  <c r="BB167"/>
  <c r="AI167"/>
  <c r="AJ167" s="1"/>
  <c r="AH85"/>
  <c r="AI85" s="1"/>
  <c r="BA85"/>
  <c r="AJ186"/>
  <c r="BC186"/>
  <c r="BB104"/>
  <c r="AI104"/>
  <c r="AJ104" s="1"/>
  <c r="BB205"/>
  <c r="AI205"/>
  <c r="BC205" s="1"/>
  <c r="BB108"/>
  <c r="AI108"/>
  <c r="AJ108" s="1"/>
  <c r="AI206"/>
  <c r="AJ206" s="1"/>
  <c r="BB206"/>
  <c r="AI199"/>
  <c r="BB199"/>
  <c r="BB229"/>
  <c r="AI229"/>
  <c r="BD203"/>
  <c r="AK203"/>
  <c r="AJ194"/>
  <c r="BC194"/>
  <c r="AI98"/>
  <c r="BC98" s="1"/>
  <c r="BB98"/>
  <c r="AJ99"/>
  <c r="BC99"/>
  <c r="AI197"/>
  <c r="AJ197" s="1"/>
  <c r="BB197"/>
  <c r="AI82"/>
  <c r="BB82"/>
  <c r="BB130"/>
  <c r="AI130"/>
  <c r="AI160"/>
  <c r="BB160"/>
  <c r="AJ192"/>
  <c r="AK192" s="1"/>
  <c r="BC192"/>
  <c r="AJ198"/>
  <c r="BD198" s="1"/>
  <c r="BC198"/>
  <c r="AS124" i="24"/>
  <c r="AS142"/>
  <c r="AS148"/>
  <c r="AS134"/>
  <c r="BC108" i="23"/>
  <c r="BC112"/>
  <c r="BC252"/>
  <c r="BC172"/>
  <c r="BC218"/>
  <c r="BC186"/>
  <c r="BC212"/>
  <c r="AK89" i="12"/>
  <c r="AK144"/>
  <c r="AK155"/>
  <c r="AK92"/>
  <c r="AK146"/>
  <c r="AS89" i="8"/>
  <c r="AS81"/>
  <c r="AK97" i="11"/>
  <c r="AK251"/>
  <c r="AK96"/>
  <c r="AK153"/>
  <c r="AK90"/>
  <c r="AK198"/>
  <c r="AK155" i="7"/>
  <c r="AK185"/>
  <c r="AK129"/>
  <c r="AK190"/>
  <c r="AK124"/>
  <c r="AK206"/>
  <c r="AK215"/>
  <c r="AK97"/>
  <c r="AK189"/>
  <c r="AK223"/>
  <c r="AK186"/>
  <c r="AK132"/>
  <c r="AK212"/>
  <c r="AL162" i="31"/>
  <c r="AL153"/>
  <c r="AL117" i="5"/>
  <c r="AK185" i="10"/>
  <c r="AK121"/>
  <c r="AK148" i="9"/>
  <c r="AK133" i="1"/>
  <c r="AK198" i="25"/>
  <c r="BC82"/>
  <c r="AJ82"/>
  <c r="BD99"/>
  <c r="AK99"/>
  <c r="AL99" s="1"/>
  <c r="BD194"/>
  <c r="AK194"/>
  <c r="BC199"/>
  <c r="AJ199"/>
  <c r="BD199" s="1"/>
  <c r="BC206"/>
  <c r="AK186"/>
  <c r="BD186"/>
  <c r="BB85"/>
  <c r="AI164"/>
  <c r="BB164"/>
  <c r="AJ114"/>
  <c r="BD114" s="1"/>
  <c r="AK166"/>
  <c r="BD166"/>
  <c r="AJ86"/>
  <c r="AJ94"/>
  <c r="BC94"/>
  <c r="BD129"/>
  <c r="AJ193"/>
  <c r="AK193" s="1"/>
  <c r="AJ187"/>
  <c r="AK187" s="1"/>
  <c r="BC187"/>
  <c r="BC239"/>
  <c r="AJ239"/>
  <c r="AJ156"/>
  <c r="BD156" s="1"/>
  <c r="BC156"/>
  <c r="BD238"/>
  <c r="AK238"/>
  <c r="BE238" s="1"/>
  <c r="BD190"/>
  <c r="AK69"/>
  <c r="BD69"/>
  <c r="AJ106"/>
  <c r="AK106" s="1"/>
  <c r="BC106"/>
  <c r="BC76"/>
  <c r="AI102"/>
  <c r="BD155"/>
  <c r="AK155"/>
  <c r="AJ185"/>
  <c r="BC185"/>
  <c r="AJ110"/>
  <c r="BC110"/>
  <c r="AJ130"/>
  <c r="BD130" s="1"/>
  <c r="BC130"/>
  <c r="BE203"/>
  <c r="AL203"/>
  <c r="AJ74"/>
  <c r="AK74" s="1"/>
  <c r="AK180"/>
  <c r="BE180" s="1"/>
  <c r="AK176"/>
  <c r="BD176"/>
  <c r="BD168"/>
  <c r="AK131"/>
  <c r="AL131" s="1"/>
  <c r="BD163"/>
  <c r="AJ92"/>
  <c r="BC160"/>
  <c r="AJ160"/>
  <c r="BD160" s="1"/>
  <c r="BC197"/>
  <c r="BC177"/>
  <c r="AJ255"/>
  <c r="BC255"/>
  <c r="BD165"/>
  <c r="AK165"/>
  <c r="BC222"/>
  <c r="AJ222"/>
  <c r="BC122"/>
  <c r="BC247"/>
  <c r="AK91"/>
  <c r="BD79"/>
  <c r="AK79"/>
  <c r="BE79" s="1"/>
  <c r="BD161"/>
  <c r="AK161"/>
  <c r="BE161" s="1"/>
  <c r="BC237"/>
  <c r="AJ237"/>
  <c r="BC195"/>
  <c r="AJ195"/>
  <c r="AK195"/>
  <c r="BC189"/>
  <c r="AJ189"/>
  <c r="BD133"/>
  <c r="AK133"/>
  <c r="BC218"/>
  <c r="AJ218"/>
  <c r="BD218" s="1"/>
  <c r="AJ138"/>
  <c r="BC138"/>
  <c r="BC154"/>
  <c r="AJ154"/>
  <c r="AJ118"/>
  <c r="BD118" s="1"/>
  <c r="BC118"/>
  <c r="AJ229"/>
  <c r="BC229"/>
  <c r="AK93"/>
  <c r="AL93" s="1"/>
  <c r="BD93"/>
  <c r="AK101"/>
  <c r="BE101" s="1"/>
  <c r="BD101"/>
  <c r="AK230"/>
  <c r="BE230" s="1"/>
  <c r="BD230"/>
  <c r="AJ162"/>
  <c r="BC162"/>
  <c r="AJ257"/>
  <c r="BD257" s="1"/>
  <c r="BC257"/>
  <c r="AJ112"/>
  <c r="BC112"/>
  <c r="AK184"/>
  <c r="AL184" s="1"/>
  <c r="BD184"/>
  <c r="AJ179"/>
  <c r="AK179" s="1"/>
  <c r="BC179"/>
  <c r="AK235"/>
  <c r="BE235" s="1"/>
  <c r="BD235"/>
  <c r="AJ234"/>
  <c r="BC234"/>
  <c r="AL235"/>
  <c r="BE184"/>
  <c r="AL230"/>
  <c r="AK118"/>
  <c r="BD255"/>
  <c r="AK255"/>
  <c r="AL176"/>
  <c r="BE176"/>
  <c r="BC102"/>
  <c r="AJ102"/>
  <c r="BE69"/>
  <c r="AL69"/>
  <c r="BF69"/>
  <c r="AK156"/>
  <c r="BE156" s="1"/>
  <c r="BD187"/>
  <c r="BD94"/>
  <c r="AK94"/>
  <c r="AK114"/>
  <c r="AL186"/>
  <c r="BE186"/>
  <c r="AK189"/>
  <c r="BD189"/>
  <c r="AL79"/>
  <c r="AK82"/>
  <c r="BD82"/>
  <c r="AK234"/>
  <c r="AL234" s="1"/>
  <c r="BD234"/>
  <c r="BD179"/>
  <c r="AK257"/>
  <c r="BE257" s="1"/>
  <c r="BE93"/>
  <c r="AK253"/>
  <c r="AL253" s="1"/>
  <c r="BD253"/>
  <c r="BE131"/>
  <c r="BD74"/>
  <c r="AK130"/>
  <c r="BD110"/>
  <c r="AK110"/>
  <c r="BE110" s="1"/>
  <c r="BC164"/>
  <c r="AJ164"/>
  <c r="AK218"/>
  <c r="BE218"/>
  <c r="BD195"/>
  <c r="AK222"/>
  <c r="BE222" s="1"/>
  <c r="BD222"/>
  <c r="AL238"/>
  <c r="AM238" s="1"/>
  <c r="BD193"/>
  <c r="AK199"/>
  <c r="AL199" s="1"/>
  <c r="BE99"/>
  <c r="BE130"/>
  <c r="AL130"/>
  <c r="AL156"/>
  <c r="AM156" s="1"/>
  <c r="AM69"/>
  <c r="BE199"/>
  <c r="AL218"/>
  <c r="BE253"/>
  <c r="AL257"/>
  <c r="BE82"/>
  <c r="AL82"/>
  <c r="AM186"/>
  <c r="AN186" s="1"/>
  <c r="BF186"/>
  <c r="BF230"/>
  <c r="AM230"/>
  <c r="AN230" s="1"/>
  <c r="AL110"/>
  <c r="AL94"/>
  <c r="BE94"/>
  <c r="AL255"/>
  <c r="BE255"/>
  <c r="BG186"/>
  <c r="BG230"/>
  <c r="AM255"/>
  <c r="BG255" s="1"/>
  <c r="BF255"/>
  <c r="O5" i="3"/>
  <c r="M5"/>
  <c r="K5"/>
  <c r="C2"/>
  <c r="A6" i="35"/>
  <c r="A4" i="27"/>
  <c r="A3"/>
  <c r="A2"/>
  <c r="A1"/>
  <c r="A4" i="26"/>
  <c r="A3"/>
  <c r="A2"/>
  <c r="A1"/>
  <c r="A4" i="24"/>
  <c r="A3"/>
  <c r="A2"/>
  <c r="A1"/>
  <c r="A4" i="23"/>
  <c r="A3"/>
  <c r="A2"/>
  <c r="A1"/>
  <c r="A4" i="12"/>
  <c r="A3"/>
  <c r="A2"/>
  <c r="A1"/>
  <c r="A4" i="8"/>
  <c r="A3"/>
  <c r="A2"/>
  <c r="A1"/>
  <c r="A4" i="11"/>
  <c r="A3"/>
  <c r="A2"/>
  <c r="A1"/>
  <c r="A4" i="18"/>
  <c r="A3"/>
  <c r="A2"/>
  <c r="A1"/>
  <c r="K9" i="27"/>
  <c r="K9" i="26"/>
  <c r="L9" i="25"/>
  <c r="L9" i="24"/>
  <c r="AE9" i="23"/>
  <c r="AC9"/>
  <c r="AA9"/>
  <c r="Y9"/>
  <c r="W9"/>
  <c r="U9"/>
  <c r="S9"/>
  <c r="Q9"/>
  <c r="O9"/>
  <c r="M9"/>
  <c r="K9"/>
  <c r="I9"/>
  <c r="M9" i="12"/>
  <c r="K9"/>
  <c r="I9"/>
  <c r="U9" i="8"/>
  <c r="S9"/>
  <c r="Q9"/>
  <c r="O9"/>
  <c r="M9"/>
  <c r="K9"/>
  <c r="I9"/>
  <c r="M9" i="11"/>
  <c r="K9"/>
  <c r="I9"/>
  <c r="L9" i="7"/>
  <c r="J9"/>
  <c r="H9"/>
  <c r="N9" i="32"/>
  <c r="L9"/>
  <c r="J9"/>
  <c r="M9" i="31"/>
  <c r="K9"/>
  <c r="I9"/>
  <c r="N9" i="30"/>
  <c r="L9"/>
  <c r="J9"/>
  <c r="M9" i="5"/>
  <c r="K9"/>
  <c r="I9"/>
  <c r="M9" i="10"/>
  <c r="K9"/>
  <c r="I9"/>
  <c r="M9" i="29"/>
  <c r="K9"/>
  <c r="I9"/>
  <c r="M9" i="9"/>
  <c r="K9"/>
  <c r="I9"/>
  <c r="I9" i="1"/>
  <c r="M9"/>
  <c r="K9"/>
  <c r="L9" i="21"/>
  <c r="J9"/>
  <c r="H9"/>
  <c r="L9" i="22"/>
  <c r="J9"/>
  <c r="H9"/>
  <c r="M9" i="20"/>
  <c r="K9"/>
  <c r="I9"/>
  <c r="M9" i="19"/>
  <c r="K9"/>
  <c r="I9"/>
  <c r="M9" i="18"/>
  <c r="K9"/>
  <c r="I9"/>
  <c r="P9" i="17"/>
  <c r="M9"/>
  <c r="K9"/>
  <c r="I9"/>
  <c r="P9" i="16"/>
  <c r="M9"/>
  <c r="K9"/>
  <c r="I9"/>
  <c r="M9" i="28"/>
  <c r="C53" i="35"/>
  <c r="C39"/>
  <c r="C27"/>
  <c r="A1"/>
  <c r="O1" i="3"/>
  <c r="F12" i="6"/>
  <c r="F13"/>
  <c r="F14"/>
  <c r="F15"/>
  <c r="F16"/>
  <c r="F17"/>
  <c r="F18"/>
  <c r="F19"/>
  <c r="F20"/>
  <c r="F11"/>
  <c r="O11" i="21"/>
  <c r="I7"/>
  <c r="A4"/>
  <c r="A3"/>
  <c r="A2"/>
  <c r="A1"/>
  <c r="I7" i="22"/>
  <c r="O11"/>
  <c r="A4"/>
  <c r="A3"/>
  <c r="A2"/>
  <c r="A1"/>
  <c r="J7" i="20"/>
  <c r="P11"/>
  <c r="A4"/>
  <c r="A3"/>
  <c r="A2"/>
  <c r="A1"/>
  <c r="J7" i="19"/>
  <c r="P11"/>
  <c r="A4"/>
  <c r="A3"/>
  <c r="A2"/>
  <c r="A1"/>
  <c r="J7" i="18"/>
  <c r="P11"/>
  <c r="J7" i="16"/>
  <c r="J7" i="17"/>
  <c r="Q11"/>
  <c r="K11" s="1"/>
  <c r="A4"/>
  <c r="A3"/>
  <c r="A2"/>
  <c r="A1"/>
  <c r="N10" i="16"/>
  <c r="L9" i="36" s="1"/>
  <c r="Q11" i="16"/>
  <c r="A4"/>
  <c r="A3"/>
  <c r="A2"/>
  <c r="A1"/>
  <c r="J7" i="23"/>
  <c r="K7" i="32"/>
  <c r="K7" i="30"/>
  <c r="N7" i="28"/>
  <c r="A4"/>
  <c r="A3"/>
  <c r="A2"/>
  <c r="A1"/>
  <c r="S11" i="27"/>
  <c r="P11" s="1"/>
  <c r="S11" i="26"/>
  <c r="V11" i="25"/>
  <c r="T11" s="1"/>
  <c r="W12" i="24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O12" i="23"/>
  <c r="P12"/>
  <c r="Q12"/>
  <c r="R12"/>
  <c r="S12"/>
  <c r="T12"/>
  <c r="AG12"/>
  <c r="Z12" s="1"/>
  <c r="AF12" s="1"/>
  <c r="O13"/>
  <c r="P13"/>
  <c r="Q13"/>
  <c r="R13"/>
  <c r="S13"/>
  <c r="T13"/>
  <c r="AG13"/>
  <c r="Z13" s="1"/>
  <c r="O14"/>
  <c r="P14"/>
  <c r="Q14"/>
  <c r="R14"/>
  <c r="S14"/>
  <c r="T14"/>
  <c r="AG14"/>
  <c r="U14" s="1"/>
  <c r="AA14" s="1"/>
  <c r="O15"/>
  <c r="P15"/>
  <c r="Q15"/>
  <c r="R15"/>
  <c r="S15"/>
  <c r="T15"/>
  <c r="AG15"/>
  <c r="V15" s="1"/>
  <c r="O16"/>
  <c r="P16"/>
  <c r="Q16"/>
  <c r="R16"/>
  <c r="S16"/>
  <c r="T16"/>
  <c r="AG16"/>
  <c r="X16" s="1"/>
  <c r="O17"/>
  <c r="P17"/>
  <c r="Q17"/>
  <c r="R17"/>
  <c r="S17"/>
  <c r="T17"/>
  <c r="AG17"/>
  <c r="V17" s="1"/>
  <c r="AB17" s="1"/>
  <c r="O18"/>
  <c r="P18"/>
  <c r="Q18"/>
  <c r="R18"/>
  <c r="S18"/>
  <c r="T18"/>
  <c r="AG18"/>
  <c r="W18" s="1"/>
  <c r="AC18" s="1"/>
  <c r="O19"/>
  <c r="P19"/>
  <c r="Q19"/>
  <c r="R19"/>
  <c r="S19"/>
  <c r="T19"/>
  <c r="AG19"/>
  <c r="X19" s="1"/>
  <c r="O20"/>
  <c r="P20"/>
  <c r="Q20"/>
  <c r="R20"/>
  <c r="S20"/>
  <c r="T20"/>
  <c r="AG20"/>
  <c r="X20" s="1"/>
  <c r="O21"/>
  <c r="P21"/>
  <c r="Q21"/>
  <c r="R21"/>
  <c r="S21"/>
  <c r="T21"/>
  <c r="AG21"/>
  <c r="V21" s="1"/>
  <c r="O22"/>
  <c r="P22"/>
  <c r="Q22"/>
  <c r="R22"/>
  <c r="S22"/>
  <c r="T22"/>
  <c r="AG22"/>
  <c r="U22" s="1"/>
  <c r="AA22" s="1"/>
  <c r="O23"/>
  <c r="P23"/>
  <c r="Q23"/>
  <c r="R23"/>
  <c r="S23"/>
  <c r="T23"/>
  <c r="AG23"/>
  <c r="V23" s="1"/>
  <c r="O24"/>
  <c r="P24"/>
  <c r="Q24"/>
  <c r="R24"/>
  <c r="S24"/>
  <c r="T24"/>
  <c r="AG24"/>
  <c r="V24" s="1"/>
  <c r="O25"/>
  <c r="P25"/>
  <c r="Q25"/>
  <c r="R25"/>
  <c r="S25"/>
  <c r="T25"/>
  <c r="AG25"/>
  <c r="V25" s="1"/>
  <c r="AB25" s="1"/>
  <c r="O26"/>
  <c r="P26"/>
  <c r="Q26"/>
  <c r="R26"/>
  <c r="S26"/>
  <c r="T26"/>
  <c r="AG26"/>
  <c r="U26" s="1"/>
  <c r="AA26" s="1"/>
  <c r="O27"/>
  <c r="P27"/>
  <c r="Q27"/>
  <c r="R27"/>
  <c r="S27"/>
  <c r="T27"/>
  <c r="AG27"/>
  <c r="X27" s="1"/>
  <c r="O28"/>
  <c r="P28"/>
  <c r="Q28"/>
  <c r="R28"/>
  <c r="S28"/>
  <c r="T28"/>
  <c r="AG28"/>
  <c r="X28" s="1"/>
  <c r="AD28" s="1"/>
  <c r="O29"/>
  <c r="P29"/>
  <c r="Q29"/>
  <c r="R29"/>
  <c r="S29"/>
  <c r="T29"/>
  <c r="AG29"/>
  <c r="Z29" s="1"/>
  <c r="AF29" s="1"/>
  <c r="O30"/>
  <c r="P30"/>
  <c r="Q30"/>
  <c r="R30"/>
  <c r="S30"/>
  <c r="T30"/>
  <c r="AG30"/>
  <c r="W30" s="1"/>
  <c r="O31"/>
  <c r="P31"/>
  <c r="Q31"/>
  <c r="R31"/>
  <c r="S31"/>
  <c r="T31"/>
  <c r="AG31"/>
  <c r="O32"/>
  <c r="P32"/>
  <c r="Q32"/>
  <c r="R32"/>
  <c r="S32"/>
  <c r="T32"/>
  <c r="AG32"/>
  <c r="W32" s="1"/>
  <c r="AC32" s="1"/>
  <c r="O33"/>
  <c r="P33"/>
  <c r="Q33"/>
  <c r="R33"/>
  <c r="S33"/>
  <c r="T33"/>
  <c r="AG33"/>
  <c r="Z33" s="1"/>
  <c r="AF33" s="1"/>
  <c r="O34"/>
  <c r="P34"/>
  <c r="Q34"/>
  <c r="R34"/>
  <c r="S34"/>
  <c r="T34"/>
  <c r="AG34"/>
  <c r="Z34" s="1"/>
  <c r="AF34" s="1"/>
  <c r="O35"/>
  <c r="P35"/>
  <c r="Q35"/>
  <c r="R35"/>
  <c r="S35"/>
  <c r="T35"/>
  <c r="AG35"/>
  <c r="X35" s="1"/>
  <c r="AD35" s="1"/>
  <c r="O36"/>
  <c r="P36"/>
  <c r="Q36"/>
  <c r="R36"/>
  <c r="S36"/>
  <c r="T36"/>
  <c r="AG36"/>
  <c r="Z36" s="1"/>
  <c r="AF36" s="1"/>
  <c r="O37"/>
  <c r="P37"/>
  <c r="Q37"/>
  <c r="R37"/>
  <c r="S37"/>
  <c r="T37"/>
  <c r="AG37"/>
  <c r="U37" s="1"/>
  <c r="AA37" s="1"/>
  <c r="O38"/>
  <c r="P38"/>
  <c r="Q38"/>
  <c r="R38"/>
  <c r="S38"/>
  <c r="T38"/>
  <c r="AG38"/>
  <c r="V38" s="1"/>
  <c r="O39"/>
  <c r="P39"/>
  <c r="Q39"/>
  <c r="R39"/>
  <c r="S39"/>
  <c r="T39"/>
  <c r="AG39"/>
  <c r="V39" s="1"/>
  <c r="AB39" s="1"/>
  <c r="O40"/>
  <c r="P40"/>
  <c r="Q40"/>
  <c r="R40"/>
  <c r="S40"/>
  <c r="T40"/>
  <c r="AG40"/>
  <c r="Z40" s="1"/>
  <c r="O41"/>
  <c r="P41"/>
  <c r="Q41"/>
  <c r="R41"/>
  <c r="S41"/>
  <c r="T41"/>
  <c r="AG41"/>
  <c r="V41" s="1"/>
  <c r="O42"/>
  <c r="P42"/>
  <c r="Q42"/>
  <c r="R42"/>
  <c r="S42"/>
  <c r="T42"/>
  <c r="AG42"/>
  <c r="U42" s="1"/>
  <c r="O43"/>
  <c r="P43"/>
  <c r="Q43"/>
  <c r="R43"/>
  <c r="S43"/>
  <c r="T43"/>
  <c r="AG43"/>
  <c r="X43" s="1"/>
  <c r="AD43" s="1"/>
  <c r="O44"/>
  <c r="P44"/>
  <c r="Q44"/>
  <c r="R44"/>
  <c r="S44"/>
  <c r="T44"/>
  <c r="AG44"/>
  <c r="U44" s="1"/>
  <c r="AA44" s="1"/>
  <c r="O45"/>
  <c r="P45"/>
  <c r="Q45"/>
  <c r="R45"/>
  <c r="S45"/>
  <c r="T45"/>
  <c r="AG45"/>
  <c r="V45" s="1"/>
  <c r="AB45" s="1"/>
  <c r="O46"/>
  <c r="P46"/>
  <c r="Q46"/>
  <c r="R46"/>
  <c r="S46"/>
  <c r="T46"/>
  <c r="AG46"/>
  <c r="W46" s="1"/>
  <c r="AC46" s="1"/>
  <c r="O47"/>
  <c r="P47"/>
  <c r="Q47"/>
  <c r="R47"/>
  <c r="S47"/>
  <c r="T47"/>
  <c r="AG47"/>
  <c r="V47" s="1"/>
  <c r="O48"/>
  <c r="P48"/>
  <c r="Q48"/>
  <c r="R48"/>
  <c r="S48"/>
  <c r="T48"/>
  <c r="AG48"/>
  <c r="X48" s="1"/>
  <c r="AD48" s="1"/>
  <c r="O49"/>
  <c r="P49"/>
  <c r="Q49"/>
  <c r="R49"/>
  <c r="S49"/>
  <c r="T49"/>
  <c r="AG49"/>
  <c r="V49" s="1"/>
  <c r="O50"/>
  <c r="P50"/>
  <c r="Q50"/>
  <c r="R50"/>
  <c r="S50"/>
  <c r="T50"/>
  <c r="AG50"/>
  <c r="W50" s="1"/>
  <c r="O51"/>
  <c r="P51"/>
  <c r="Q51"/>
  <c r="R51"/>
  <c r="S51"/>
  <c r="T51"/>
  <c r="AG51"/>
  <c r="V51" s="1"/>
  <c r="O52"/>
  <c r="P52"/>
  <c r="Q52"/>
  <c r="R52"/>
  <c r="S52"/>
  <c r="T52"/>
  <c r="AG52"/>
  <c r="U52" s="1"/>
  <c r="O53"/>
  <c r="P53"/>
  <c r="Q53"/>
  <c r="R53"/>
  <c r="S53"/>
  <c r="T53"/>
  <c r="AG53"/>
  <c r="X53" s="1"/>
  <c r="AD53" s="1"/>
  <c r="O54"/>
  <c r="P54"/>
  <c r="Q54"/>
  <c r="R54"/>
  <c r="S54"/>
  <c r="T54"/>
  <c r="AG54"/>
  <c r="Y54" s="1"/>
  <c r="AE54" s="1"/>
  <c r="O55"/>
  <c r="P55"/>
  <c r="Q55"/>
  <c r="R55"/>
  <c r="S55"/>
  <c r="T55"/>
  <c r="AG55"/>
  <c r="V55" s="1"/>
  <c r="O56"/>
  <c r="P56"/>
  <c r="Q56"/>
  <c r="R56"/>
  <c r="S56"/>
  <c r="T56"/>
  <c r="AG56"/>
  <c r="X56" s="1"/>
  <c r="AD56" s="1"/>
  <c r="O57"/>
  <c r="P57"/>
  <c r="Q57"/>
  <c r="R57"/>
  <c r="S57"/>
  <c r="T57"/>
  <c r="AG57"/>
  <c r="Z57" s="1"/>
  <c r="O58"/>
  <c r="P58"/>
  <c r="Q58"/>
  <c r="R58"/>
  <c r="S58"/>
  <c r="T58"/>
  <c r="AG58"/>
  <c r="W58" s="1"/>
  <c r="AC58" s="1"/>
  <c r="O59"/>
  <c r="P59"/>
  <c r="Q59"/>
  <c r="R59"/>
  <c r="S59"/>
  <c r="T59"/>
  <c r="AG59"/>
  <c r="X59" s="1"/>
  <c r="AD59" s="1"/>
  <c r="O60"/>
  <c r="P60"/>
  <c r="Q60"/>
  <c r="R60"/>
  <c r="S60"/>
  <c r="T60"/>
  <c r="AG60"/>
  <c r="U60" s="1"/>
  <c r="AA60" s="1"/>
  <c r="O61"/>
  <c r="P61"/>
  <c r="Q61"/>
  <c r="R61"/>
  <c r="S61"/>
  <c r="T61"/>
  <c r="AG61"/>
  <c r="Y61" s="1"/>
  <c r="AE61" s="1"/>
  <c r="O62"/>
  <c r="P62"/>
  <c r="Q62"/>
  <c r="R62"/>
  <c r="S62"/>
  <c r="T62"/>
  <c r="AG62"/>
  <c r="V62" s="1"/>
  <c r="O63"/>
  <c r="P63"/>
  <c r="Q63"/>
  <c r="R63"/>
  <c r="S63"/>
  <c r="T63"/>
  <c r="AG63"/>
  <c r="X63" s="1"/>
  <c r="O64"/>
  <c r="P64"/>
  <c r="Q64"/>
  <c r="R64"/>
  <c r="S64"/>
  <c r="T64"/>
  <c r="AG64"/>
  <c r="U64" s="1"/>
  <c r="O65"/>
  <c r="P65"/>
  <c r="Q65"/>
  <c r="R65"/>
  <c r="S65"/>
  <c r="T65"/>
  <c r="AG65"/>
  <c r="X65" s="1"/>
  <c r="AD65" s="1"/>
  <c r="O66"/>
  <c r="P66"/>
  <c r="Q66"/>
  <c r="R66"/>
  <c r="S66"/>
  <c r="T66"/>
  <c r="AG66"/>
  <c r="W66" s="1"/>
  <c r="O67"/>
  <c r="P67"/>
  <c r="Q67"/>
  <c r="R67"/>
  <c r="S67"/>
  <c r="T67"/>
  <c r="AG67"/>
  <c r="V67" s="1"/>
  <c r="O68"/>
  <c r="P68"/>
  <c r="Q68"/>
  <c r="R68"/>
  <c r="S68"/>
  <c r="T68"/>
  <c r="AG68"/>
  <c r="Y68" s="1"/>
  <c r="AE68" s="1"/>
  <c r="O69"/>
  <c r="P69"/>
  <c r="Q69"/>
  <c r="R69"/>
  <c r="S69"/>
  <c r="T69"/>
  <c r="AG69"/>
  <c r="X69" s="1"/>
  <c r="AD69" s="1"/>
  <c r="O70"/>
  <c r="P70"/>
  <c r="Q70"/>
  <c r="R70"/>
  <c r="S70"/>
  <c r="T70"/>
  <c r="AG70"/>
  <c r="U70" s="1"/>
  <c r="O71"/>
  <c r="P71"/>
  <c r="Q71"/>
  <c r="R71"/>
  <c r="S71"/>
  <c r="T71"/>
  <c r="AG71"/>
  <c r="V71" s="1"/>
  <c r="O72"/>
  <c r="P72"/>
  <c r="Q72"/>
  <c r="R72"/>
  <c r="S72"/>
  <c r="T72"/>
  <c r="AG72"/>
  <c r="U72" s="1"/>
  <c r="AA72" s="1"/>
  <c r="O73"/>
  <c r="P73"/>
  <c r="Q73"/>
  <c r="R73"/>
  <c r="S73"/>
  <c r="T73"/>
  <c r="AG73"/>
  <c r="Z73" s="1"/>
  <c r="O74"/>
  <c r="P74"/>
  <c r="Q74"/>
  <c r="R74"/>
  <c r="S74"/>
  <c r="T74"/>
  <c r="AG74"/>
  <c r="W74" s="1"/>
  <c r="O75"/>
  <c r="P75"/>
  <c r="Q75"/>
  <c r="R75"/>
  <c r="S75"/>
  <c r="T75"/>
  <c r="AG75"/>
  <c r="X75" s="1"/>
  <c r="AD75" s="1"/>
  <c r="O76"/>
  <c r="P76"/>
  <c r="Q76"/>
  <c r="R76"/>
  <c r="S76"/>
  <c r="T76"/>
  <c r="AG76"/>
  <c r="Y76" s="1"/>
  <c r="O77"/>
  <c r="P77"/>
  <c r="Q77"/>
  <c r="R77"/>
  <c r="S77"/>
  <c r="T77"/>
  <c r="AG77"/>
  <c r="Z77" s="1"/>
  <c r="O78"/>
  <c r="P78"/>
  <c r="Q78"/>
  <c r="R78"/>
  <c r="S78"/>
  <c r="T78"/>
  <c r="AG78"/>
  <c r="X78" s="1"/>
  <c r="O79"/>
  <c r="P79"/>
  <c r="Q79"/>
  <c r="R79"/>
  <c r="S79"/>
  <c r="T79"/>
  <c r="AG79"/>
  <c r="X79" s="1"/>
  <c r="AD79" s="1"/>
  <c r="O80"/>
  <c r="P80"/>
  <c r="Q80"/>
  <c r="R80"/>
  <c r="S80"/>
  <c r="T80"/>
  <c r="AG80"/>
  <c r="U80" s="1"/>
  <c r="AG11"/>
  <c r="U11" s="1"/>
  <c r="AA11" s="1"/>
  <c r="O11" i="12"/>
  <c r="J7"/>
  <c r="W12" i="8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J7"/>
  <c r="J7" i="9"/>
  <c r="J7" i="29"/>
  <c r="J7" i="10"/>
  <c r="J7" i="31"/>
  <c r="I7" i="7"/>
  <c r="J7" i="11"/>
  <c r="O11"/>
  <c r="N12" i="7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11"/>
  <c r="Q12" i="3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11"/>
  <c r="P12" i="31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11"/>
  <c r="Q12" i="30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P11" i="5"/>
  <c r="O11" i="10"/>
  <c r="O11" i="29"/>
  <c r="I11" s="1"/>
  <c r="O11" i="9"/>
  <c r="J7" i="5"/>
  <c r="J7" i="1"/>
  <c r="M7" i="27"/>
  <c r="M7" i="26"/>
  <c r="N7" i="24"/>
  <c r="O11" i="23"/>
  <c r="P11"/>
  <c r="A4" i="7"/>
  <c r="A3"/>
  <c r="A2"/>
  <c r="A1"/>
  <c r="A4" i="32"/>
  <c r="A3"/>
  <c r="A2"/>
  <c r="A1"/>
  <c r="A4" i="31"/>
  <c r="A3"/>
  <c r="A2"/>
  <c r="A1"/>
  <c r="A4" i="30"/>
  <c r="A3"/>
  <c r="A2"/>
  <c r="A1"/>
  <c r="X23" i="23"/>
  <c r="AD23" s="1"/>
  <c r="Z25"/>
  <c r="AF25" s="1"/>
  <c r="Z17"/>
  <c r="AF17" s="1"/>
  <c r="X41"/>
  <c r="AD41" s="1"/>
  <c r="X21"/>
  <c r="AD21" s="1"/>
  <c r="Y42"/>
  <c r="AE42" s="1"/>
  <c r="Z66"/>
  <c r="AF66" s="1"/>
  <c r="W53"/>
  <c r="AC53" s="1"/>
  <c r="U38"/>
  <c r="AA38" s="1"/>
  <c r="Y26"/>
  <c r="AE26" s="1"/>
  <c r="W33"/>
  <c r="AC33" s="1"/>
  <c r="W29"/>
  <c r="AC29" s="1"/>
  <c r="W27"/>
  <c r="AC27" s="1"/>
  <c r="W25"/>
  <c r="AC25" s="1"/>
  <c r="W23"/>
  <c r="AC23" s="1"/>
  <c r="W21"/>
  <c r="AC21" s="1"/>
  <c r="W17"/>
  <c r="AC17" s="1"/>
  <c r="T11"/>
  <c r="S11"/>
  <c r="R11"/>
  <c r="Q11"/>
  <c r="A4" i="5"/>
  <c r="A3"/>
  <c r="A2"/>
  <c r="A1"/>
  <c r="A4" i="10"/>
  <c r="A3"/>
  <c r="A2"/>
  <c r="A1"/>
  <c r="A4" i="29"/>
  <c r="A3"/>
  <c r="A2"/>
  <c r="A1"/>
  <c r="A4" i="9"/>
  <c r="A3"/>
  <c r="A2"/>
  <c r="A1"/>
  <c r="A4" i="1"/>
  <c r="A3"/>
  <c r="A2"/>
  <c r="A1"/>
  <c r="N7" i="25"/>
  <c r="A3"/>
  <c r="A2"/>
  <c r="A1"/>
  <c r="A4"/>
  <c r="X11"/>
  <c r="AR11" s="1"/>
  <c r="X12"/>
  <c r="Y12" s="1"/>
  <c r="Z12" s="1"/>
  <c r="X13"/>
  <c r="Y13" s="1"/>
  <c r="X14"/>
  <c r="Y14" s="1"/>
  <c r="Z14" s="1"/>
  <c r="AA14" s="1"/>
  <c r="X15"/>
  <c r="AR15" s="1"/>
  <c r="X16"/>
  <c r="Y16" s="1"/>
  <c r="X17"/>
  <c r="Y17" s="1"/>
  <c r="X18"/>
  <c r="Y18" s="1"/>
  <c r="X19"/>
  <c r="Y19" s="1"/>
  <c r="X20"/>
  <c r="AR20" s="1"/>
  <c r="X21"/>
  <c r="AR21" s="1"/>
  <c r="X22"/>
  <c r="Y22" s="1"/>
  <c r="X23"/>
  <c r="X24"/>
  <c r="Y24"/>
  <c r="Z24" s="1"/>
  <c r="AT24" s="1"/>
  <c r="X25"/>
  <c r="AR25"/>
  <c r="X26"/>
  <c r="AR26" s="1"/>
  <c r="X27"/>
  <c r="AR27"/>
  <c r="X28"/>
  <c r="X29"/>
  <c r="Y29" s="1"/>
  <c r="X30"/>
  <c r="Y30" s="1"/>
  <c r="X31"/>
  <c r="AR31" s="1"/>
  <c r="Y31"/>
  <c r="Z31" s="1"/>
  <c r="X32"/>
  <c r="Y32" s="1"/>
  <c r="X33"/>
  <c r="AR33" s="1"/>
  <c r="X34"/>
  <c r="X35"/>
  <c r="AR35"/>
  <c r="X36"/>
  <c r="X37"/>
  <c r="AR37" s="1"/>
  <c r="X38"/>
  <c r="Y38" s="1"/>
  <c r="Z38" s="1"/>
  <c r="X39"/>
  <c r="X40"/>
  <c r="Y40" s="1"/>
  <c r="Z40" s="1"/>
  <c r="AA40" s="1"/>
  <c r="X41"/>
  <c r="Y41" s="1"/>
  <c r="X42"/>
  <c r="Y42" s="1"/>
  <c r="Z42" s="1"/>
  <c r="X43"/>
  <c r="Y43" s="1"/>
  <c r="X44"/>
  <c r="Y44"/>
  <c r="X45"/>
  <c r="Y45" s="1"/>
  <c r="X46"/>
  <c r="Y46"/>
  <c r="X47"/>
  <c r="Y47" s="1"/>
  <c r="X48"/>
  <c r="Y48" s="1"/>
  <c r="X49"/>
  <c r="Y49" s="1"/>
  <c r="X50"/>
  <c r="Y50" s="1"/>
  <c r="X51"/>
  <c r="AR51" s="1"/>
  <c r="Y51"/>
  <c r="AS51" s="1"/>
  <c r="X52"/>
  <c r="AR52" s="1"/>
  <c r="X53"/>
  <c r="AR53" s="1"/>
  <c r="X54"/>
  <c r="Y54" s="1"/>
  <c r="X55"/>
  <c r="AR55" s="1"/>
  <c r="X56"/>
  <c r="Y56" s="1"/>
  <c r="X57"/>
  <c r="AR57" s="1"/>
  <c r="X58"/>
  <c r="Y58" s="1"/>
  <c r="X59"/>
  <c r="AR59" s="1"/>
  <c r="X60"/>
  <c r="AR60" s="1"/>
  <c r="X61"/>
  <c r="AR61" s="1"/>
  <c r="X62"/>
  <c r="Y62"/>
  <c r="X63"/>
  <c r="Y63" s="1"/>
  <c r="X64"/>
  <c r="Y64"/>
  <c r="F17" i="3"/>
  <c r="M11" i="26"/>
  <c r="AR58" i="25"/>
  <c r="AR32"/>
  <c r="AR12"/>
  <c r="AR22"/>
  <c r="N10" i="29"/>
  <c r="L20" i="36" s="1"/>
  <c r="P6" i="3"/>
  <c r="S80" i="32"/>
  <c r="T80"/>
  <c r="U80"/>
  <c r="V80" s="1"/>
  <c r="S79"/>
  <c r="AC79"/>
  <c r="S78"/>
  <c r="S77"/>
  <c r="AC77" s="1"/>
  <c r="S76"/>
  <c r="S75"/>
  <c r="AC75" s="1"/>
  <c r="S74"/>
  <c r="T74"/>
  <c r="S73"/>
  <c r="AC73" s="1"/>
  <c r="S72"/>
  <c r="T72"/>
  <c r="U72"/>
  <c r="S71"/>
  <c r="S70"/>
  <c r="T70"/>
  <c r="S69"/>
  <c r="T69" s="1"/>
  <c r="U69" s="1"/>
  <c r="V69" s="1"/>
  <c r="S68"/>
  <c r="AC68" s="1"/>
  <c r="S67"/>
  <c r="T67"/>
  <c r="AD67"/>
  <c r="S66"/>
  <c r="T66"/>
  <c r="AC66"/>
  <c r="S65"/>
  <c r="T65" s="1"/>
  <c r="AD65" s="1"/>
  <c r="S64"/>
  <c r="T64"/>
  <c r="S63"/>
  <c r="T63" s="1"/>
  <c r="S62"/>
  <c r="T62"/>
  <c r="S61"/>
  <c r="AC61" s="1"/>
  <c r="S60"/>
  <c r="T60"/>
  <c r="S59"/>
  <c r="T59" s="1"/>
  <c r="S58"/>
  <c r="T58"/>
  <c r="U58" s="1"/>
  <c r="S57"/>
  <c r="T57"/>
  <c r="S56"/>
  <c r="T56" s="1"/>
  <c r="S55"/>
  <c r="T55"/>
  <c r="U55"/>
  <c r="S54"/>
  <c r="T54" s="1"/>
  <c r="U54" s="1"/>
  <c r="AE54" s="1"/>
  <c r="S53"/>
  <c r="S52"/>
  <c r="T52"/>
  <c r="S51"/>
  <c r="T51" s="1"/>
  <c r="S50"/>
  <c r="T50"/>
  <c r="U50"/>
  <c r="V50" s="1"/>
  <c r="W50" s="1"/>
  <c r="S49"/>
  <c r="AC49"/>
  <c r="S48"/>
  <c r="T48" s="1"/>
  <c r="S47"/>
  <c r="T47" s="1"/>
  <c r="AC47"/>
  <c r="S46"/>
  <c r="T46"/>
  <c r="U46"/>
  <c r="S45"/>
  <c r="AC45" s="1"/>
  <c r="S44"/>
  <c r="S43"/>
  <c r="T43" s="1"/>
  <c r="S42"/>
  <c r="T42"/>
  <c r="S41"/>
  <c r="AC41" s="1"/>
  <c r="S40"/>
  <c r="AC40"/>
  <c r="S39"/>
  <c r="AC39" s="1"/>
  <c r="S38"/>
  <c r="AC38"/>
  <c r="S37"/>
  <c r="AC37" s="1"/>
  <c r="S36"/>
  <c r="T36"/>
  <c r="S35"/>
  <c r="AC35" s="1"/>
  <c r="S34"/>
  <c r="AC34"/>
  <c r="S33"/>
  <c r="AC33" s="1"/>
  <c r="S32"/>
  <c r="T32"/>
  <c r="AC32"/>
  <c r="S31"/>
  <c r="T31"/>
  <c r="U31"/>
  <c r="S30"/>
  <c r="T30" s="1"/>
  <c r="S29"/>
  <c r="AC29"/>
  <c r="S28"/>
  <c r="T28" s="1"/>
  <c r="S27"/>
  <c r="AC27"/>
  <c r="S26"/>
  <c r="S25"/>
  <c r="AC25" s="1"/>
  <c r="S24"/>
  <c r="T24" s="1"/>
  <c r="AC24"/>
  <c r="S23"/>
  <c r="T23"/>
  <c r="U23"/>
  <c r="S22"/>
  <c r="S21"/>
  <c r="AC21"/>
  <c r="S20"/>
  <c r="T20" s="1"/>
  <c r="S19"/>
  <c r="AC19"/>
  <c r="S18"/>
  <c r="AC18" s="1"/>
  <c r="S17"/>
  <c r="AC17"/>
  <c r="S16"/>
  <c r="T16" s="1"/>
  <c r="S15"/>
  <c r="T15"/>
  <c r="S14"/>
  <c r="T14" s="1"/>
  <c r="S13"/>
  <c r="AC13"/>
  <c r="S12"/>
  <c r="AC12" s="1"/>
  <c r="S11"/>
  <c r="T11" s="1"/>
  <c r="R80" i="31"/>
  <c r="AB80" s="1"/>
  <c r="S80"/>
  <c r="T80" s="1"/>
  <c r="R79"/>
  <c r="AB79"/>
  <c r="R78"/>
  <c r="S78" s="1"/>
  <c r="R77"/>
  <c r="S77"/>
  <c r="AC77" s="1"/>
  <c r="R76"/>
  <c r="S76" s="1"/>
  <c r="R75"/>
  <c r="S75" s="1"/>
  <c r="R74"/>
  <c r="S74" s="1"/>
  <c r="R73"/>
  <c r="AB73" s="1"/>
  <c r="R72"/>
  <c r="S72" s="1"/>
  <c r="R71"/>
  <c r="S71" s="1"/>
  <c r="T71" s="1"/>
  <c r="AD71" s="1"/>
  <c r="AB71"/>
  <c r="R70"/>
  <c r="S70" s="1"/>
  <c r="R69"/>
  <c r="AB69"/>
  <c r="R68"/>
  <c r="AB68" s="1"/>
  <c r="R67"/>
  <c r="AB67" s="1"/>
  <c r="R66"/>
  <c r="S66" s="1"/>
  <c r="R65"/>
  <c r="AB65" s="1"/>
  <c r="R64"/>
  <c r="S64" s="1"/>
  <c r="R63"/>
  <c r="AB63" s="1"/>
  <c r="R62"/>
  <c r="S62" s="1"/>
  <c r="R61"/>
  <c r="AB61" s="1"/>
  <c r="R60"/>
  <c r="S60" s="1"/>
  <c r="R59"/>
  <c r="AB59" s="1"/>
  <c r="R58"/>
  <c r="S58" s="1"/>
  <c r="R57"/>
  <c r="R56"/>
  <c r="S56" s="1"/>
  <c r="T56" s="1"/>
  <c r="R55"/>
  <c r="AB55"/>
  <c r="R54"/>
  <c r="AB54" s="1"/>
  <c r="R53"/>
  <c r="AB53"/>
  <c r="R52"/>
  <c r="AB52" s="1"/>
  <c r="R51"/>
  <c r="AB51"/>
  <c r="R50"/>
  <c r="AB50" s="1"/>
  <c r="R49"/>
  <c r="R48"/>
  <c r="AB48" s="1"/>
  <c r="R47"/>
  <c r="AB47" s="1"/>
  <c r="R46"/>
  <c r="AB46" s="1"/>
  <c r="R45"/>
  <c r="S45" s="1"/>
  <c r="R44"/>
  <c r="S44" s="1"/>
  <c r="AC44" s="1"/>
  <c r="AB44"/>
  <c r="R43"/>
  <c r="AB43" s="1"/>
  <c r="R42"/>
  <c r="AB42" s="1"/>
  <c r="R41"/>
  <c r="R40"/>
  <c r="AB40"/>
  <c r="R39"/>
  <c r="S39" s="1"/>
  <c r="R38"/>
  <c r="AB38"/>
  <c r="R37"/>
  <c r="S37" s="1"/>
  <c r="T37" s="1"/>
  <c r="AD37" s="1"/>
  <c r="R36"/>
  <c r="AB36"/>
  <c r="R35"/>
  <c r="R34"/>
  <c r="AB34" s="1"/>
  <c r="R33"/>
  <c r="S33"/>
  <c r="R32"/>
  <c r="S32" s="1"/>
  <c r="T32" s="1"/>
  <c r="R31"/>
  <c r="S31" s="1"/>
  <c r="T31" s="1"/>
  <c r="R30"/>
  <c r="S30"/>
  <c r="R29"/>
  <c r="S29" s="1"/>
  <c r="R28"/>
  <c r="AB28" s="1"/>
  <c r="R27"/>
  <c r="AB27" s="1"/>
  <c r="R26"/>
  <c r="S26" s="1"/>
  <c r="AC26" s="1"/>
  <c r="R25"/>
  <c r="R24"/>
  <c r="S24" s="1"/>
  <c r="R23"/>
  <c r="S23"/>
  <c r="R22"/>
  <c r="AB22" s="1"/>
  <c r="R21"/>
  <c r="S21"/>
  <c r="R20"/>
  <c r="S20" s="1"/>
  <c r="R19"/>
  <c r="AB19" s="1"/>
  <c r="R18"/>
  <c r="S18" s="1"/>
  <c r="AC18" s="1"/>
  <c r="R17"/>
  <c r="S17"/>
  <c r="R16"/>
  <c r="S16" s="1"/>
  <c r="R15"/>
  <c r="S15"/>
  <c r="R14"/>
  <c r="AB14" s="1"/>
  <c r="R13"/>
  <c r="S13"/>
  <c r="R12"/>
  <c r="AB12" s="1"/>
  <c r="R11"/>
  <c r="S11" s="1"/>
  <c r="S80" i="30"/>
  <c r="S79"/>
  <c r="AC79" s="1"/>
  <c r="T79"/>
  <c r="S78"/>
  <c r="S77"/>
  <c r="T77" s="1"/>
  <c r="S76"/>
  <c r="T76" s="1"/>
  <c r="S75"/>
  <c r="T75" s="1"/>
  <c r="S74"/>
  <c r="T74" s="1"/>
  <c r="AD74" s="1"/>
  <c r="S73"/>
  <c r="T73"/>
  <c r="S72"/>
  <c r="T72" s="1"/>
  <c r="S71"/>
  <c r="T71"/>
  <c r="S70"/>
  <c r="T70" s="1"/>
  <c r="S69"/>
  <c r="T69"/>
  <c r="S68"/>
  <c r="T68" s="1"/>
  <c r="U68" s="1"/>
  <c r="S67"/>
  <c r="T67" s="1"/>
  <c r="S66"/>
  <c r="AC66"/>
  <c r="S65"/>
  <c r="T65" s="1"/>
  <c r="S64"/>
  <c r="T64"/>
  <c r="S63"/>
  <c r="T63" s="1"/>
  <c r="S62"/>
  <c r="AC62"/>
  <c r="S61"/>
  <c r="AC61" s="1"/>
  <c r="S60"/>
  <c r="AC60"/>
  <c r="S59"/>
  <c r="AC59" s="1"/>
  <c r="S58"/>
  <c r="AC58"/>
  <c r="S57"/>
  <c r="T57" s="1"/>
  <c r="S56"/>
  <c r="T56"/>
  <c r="U56" s="1"/>
  <c r="S55"/>
  <c r="AC55"/>
  <c r="S54"/>
  <c r="AC54" s="1"/>
  <c r="S53"/>
  <c r="AC53" s="1"/>
  <c r="S52"/>
  <c r="AC52" s="1"/>
  <c r="S51"/>
  <c r="T51"/>
  <c r="S50"/>
  <c r="AC50" s="1"/>
  <c r="S49"/>
  <c r="T49"/>
  <c r="S48"/>
  <c r="T48" s="1"/>
  <c r="U48" s="1"/>
  <c r="AE48" s="1"/>
  <c r="S47"/>
  <c r="AC47" s="1"/>
  <c r="S46"/>
  <c r="T46"/>
  <c r="S45"/>
  <c r="T45" s="1"/>
  <c r="S44"/>
  <c r="T44"/>
  <c r="AD44" s="1"/>
  <c r="S43"/>
  <c r="AC43"/>
  <c r="S42"/>
  <c r="T42" s="1"/>
  <c r="S41"/>
  <c r="AC41" s="1"/>
  <c r="S40"/>
  <c r="T40" s="1"/>
  <c r="S39"/>
  <c r="AC39" s="1"/>
  <c r="S38"/>
  <c r="T38" s="1"/>
  <c r="S37"/>
  <c r="AC37" s="1"/>
  <c r="S36"/>
  <c r="AC36" s="1"/>
  <c r="S35"/>
  <c r="AC35" s="1"/>
  <c r="S34"/>
  <c r="T34" s="1"/>
  <c r="S33"/>
  <c r="AC33" s="1"/>
  <c r="S32"/>
  <c r="AC32" s="1"/>
  <c r="S31"/>
  <c r="AC31" s="1"/>
  <c r="S30"/>
  <c r="T30" s="1"/>
  <c r="U30" s="1"/>
  <c r="S29"/>
  <c r="T29" s="1"/>
  <c r="S28"/>
  <c r="T28" s="1"/>
  <c r="S27"/>
  <c r="T27" s="1"/>
  <c r="S26"/>
  <c r="T26"/>
  <c r="U26"/>
  <c r="AE26" s="1"/>
  <c r="S25"/>
  <c r="T25"/>
  <c r="AD25"/>
  <c r="S24"/>
  <c r="AC24" s="1"/>
  <c r="S23"/>
  <c r="T23"/>
  <c r="U23" s="1"/>
  <c r="V23" s="1"/>
  <c r="AC23"/>
  <c r="S22"/>
  <c r="AC22" s="1"/>
  <c r="S21"/>
  <c r="T21" s="1"/>
  <c r="S20"/>
  <c r="T20" s="1"/>
  <c r="S19"/>
  <c r="T19"/>
  <c r="S18"/>
  <c r="T18" s="1"/>
  <c r="S17"/>
  <c r="T17" s="1"/>
  <c r="S16"/>
  <c r="AC16" s="1"/>
  <c r="S15"/>
  <c r="AC15" s="1"/>
  <c r="T15"/>
  <c r="S14"/>
  <c r="AC14" s="1"/>
  <c r="S13"/>
  <c r="AC13" s="1"/>
  <c r="S12"/>
  <c r="T12" s="1"/>
  <c r="S11"/>
  <c r="S10" s="1"/>
  <c r="Q80" i="29"/>
  <c r="R80" s="1"/>
  <c r="AB80" s="1"/>
  <c r="Q79"/>
  <c r="AA79"/>
  <c r="Q78"/>
  <c r="AA78" s="1"/>
  <c r="Q77"/>
  <c r="AA77"/>
  <c r="Q76"/>
  <c r="R76" s="1"/>
  <c r="Q75"/>
  <c r="R75"/>
  <c r="Q74"/>
  <c r="AA74" s="1"/>
  <c r="Q73"/>
  <c r="R73"/>
  <c r="Q72"/>
  <c r="AA72" s="1"/>
  <c r="Q71"/>
  <c r="R71"/>
  <c r="S71" s="1"/>
  <c r="T71" s="1"/>
  <c r="Q70"/>
  <c r="R70"/>
  <c r="S70" s="1"/>
  <c r="T70" s="1"/>
  <c r="AA70"/>
  <c r="Q69"/>
  <c r="R69" s="1"/>
  <c r="Q68"/>
  <c r="AA68" s="1"/>
  <c r="Q67"/>
  <c r="AA67" s="1"/>
  <c r="Q66"/>
  <c r="AA66" s="1"/>
  <c r="Q65"/>
  <c r="R65" s="1"/>
  <c r="Q64"/>
  <c r="R64" s="1"/>
  <c r="Q63"/>
  <c r="R63" s="1"/>
  <c r="Q62"/>
  <c r="R62" s="1"/>
  <c r="Q61"/>
  <c r="R61" s="1"/>
  <c r="Q60"/>
  <c r="Q59"/>
  <c r="R59"/>
  <c r="Q58"/>
  <c r="AA58" s="1"/>
  <c r="Q57"/>
  <c r="R57"/>
  <c r="Q56"/>
  <c r="R56" s="1"/>
  <c r="Q55"/>
  <c r="AA55"/>
  <c r="Q54"/>
  <c r="R54" s="1"/>
  <c r="S54" s="1"/>
  <c r="Q53"/>
  <c r="R53" s="1"/>
  <c r="Q52"/>
  <c r="R52" s="1"/>
  <c r="S52" s="1"/>
  <c r="AA52"/>
  <c r="Q51"/>
  <c r="Q50"/>
  <c r="AA50"/>
  <c r="Q49"/>
  <c r="R49" s="1"/>
  <c r="Q48"/>
  <c r="R48"/>
  <c r="AB48" s="1"/>
  <c r="Q47"/>
  <c r="R47" s="1"/>
  <c r="S47" s="1"/>
  <c r="Q46"/>
  <c r="AA46" s="1"/>
  <c r="Q45"/>
  <c r="AA45"/>
  <c r="Q44"/>
  <c r="Q43"/>
  <c r="R43" s="1"/>
  <c r="AB43" s="1"/>
  <c r="Q42"/>
  <c r="AA42" s="1"/>
  <c r="Q41"/>
  <c r="R41"/>
  <c r="Q40"/>
  <c r="R40" s="1"/>
  <c r="Q39"/>
  <c r="R39"/>
  <c r="AB39"/>
  <c r="Q38"/>
  <c r="Q37"/>
  <c r="AA37"/>
  <c r="Q36"/>
  <c r="R36" s="1"/>
  <c r="S36" s="1"/>
  <c r="Q35"/>
  <c r="Q34"/>
  <c r="R34" s="1"/>
  <c r="Q33"/>
  <c r="R33"/>
  <c r="AB33"/>
  <c r="Q32"/>
  <c r="R32" s="1"/>
  <c r="AB32" s="1"/>
  <c r="Q31"/>
  <c r="AA31" s="1"/>
  <c r="Q30"/>
  <c r="R30"/>
  <c r="S30" s="1"/>
  <c r="Q29"/>
  <c r="R29" s="1"/>
  <c r="Q28"/>
  <c r="R28" s="1"/>
  <c r="Q27"/>
  <c r="AA27" s="1"/>
  <c r="Q26"/>
  <c r="AA26" s="1"/>
  <c r="Q25"/>
  <c r="R25"/>
  <c r="S25"/>
  <c r="AA25"/>
  <c r="Q24"/>
  <c r="AA24"/>
  <c r="Q23"/>
  <c r="AA23" s="1"/>
  <c r="Q22"/>
  <c r="R22"/>
  <c r="S22"/>
  <c r="Q21"/>
  <c r="R21" s="1"/>
  <c r="AB21" s="1"/>
  <c r="Q20"/>
  <c r="R20" s="1"/>
  <c r="S20" s="1"/>
  <c r="Q19"/>
  <c r="R19"/>
  <c r="S19" s="1"/>
  <c r="Q18"/>
  <c r="AA18" s="1"/>
  <c r="Q17"/>
  <c r="Q16"/>
  <c r="R16" s="1"/>
  <c r="S16" s="1"/>
  <c r="Q15"/>
  <c r="AA15" s="1"/>
  <c r="AA10" s="1"/>
  <c r="Q14"/>
  <c r="R14" s="1"/>
  <c r="AB14" s="1"/>
  <c r="Q13"/>
  <c r="R13" s="1"/>
  <c r="Q12"/>
  <c r="AA12" s="1"/>
  <c r="Q11"/>
  <c r="AA11" s="1"/>
  <c r="L10"/>
  <c r="T34" i="32"/>
  <c r="T38"/>
  <c r="AD38" s="1"/>
  <c r="T68"/>
  <c r="U68" s="1"/>
  <c r="V68" s="1"/>
  <c r="AF68" s="1"/>
  <c r="AC57"/>
  <c r="AC65"/>
  <c r="AC69"/>
  <c r="S53" i="31"/>
  <c r="AC53" s="1"/>
  <c r="T53"/>
  <c r="AD53" s="1"/>
  <c r="S73"/>
  <c r="S19"/>
  <c r="T19" s="1"/>
  <c r="S47"/>
  <c r="AC47"/>
  <c r="S51"/>
  <c r="AC51" s="1"/>
  <c r="S55"/>
  <c r="AC55"/>
  <c r="S63"/>
  <c r="T63" s="1"/>
  <c r="S79"/>
  <c r="T79" s="1"/>
  <c r="T16" i="30"/>
  <c r="T24"/>
  <c r="AD50" i="32"/>
  <c r="T17"/>
  <c r="T25"/>
  <c r="AD25" s="1"/>
  <c r="T27"/>
  <c r="T29"/>
  <c r="U29" s="1"/>
  <c r="AE29" s="1"/>
  <c r="AD29"/>
  <c r="T33"/>
  <c r="T37"/>
  <c r="T39"/>
  <c r="U39" s="1"/>
  <c r="V39" s="1"/>
  <c r="AC71"/>
  <c r="T71"/>
  <c r="AD71" s="1"/>
  <c r="AC42"/>
  <c r="AC46"/>
  <c r="AC48"/>
  <c r="AC50"/>
  <c r="AC52"/>
  <c r="AD55"/>
  <c r="AC59"/>
  <c r="U67"/>
  <c r="AE67" s="1"/>
  <c r="AC67"/>
  <c r="T75"/>
  <c r="AD75" s="1"/>
  <c r="T77"/>
  <c r="AD77"/>
  <c r="T79"/>
  <c r="AD79" s="1"/>
  <c r="AC80"/>
  <c r="AB20" i="31"/>
  <c r="AB30"/>
  <c r="AB32"/>
  <c r="S34"/>
  <c r="T34"/>
  <c r="S36"/>
  <c r="T36" s="1"/>
  <c r="S38"/>
  <c r="T38"/>
  <c r="S40"/>
  <c r="T40" s="1"/>
  <c r="S46"/>
  <c r="S50"/>
  <c r="T50"/>
  <c r="S54"/>
  <c r="T54" s="1"/>
  <c r="AD54" s="1"/>
  <c r="AB60"/>
  <c r="AB70"/>
  <c r="AB72"/>
  <c r="T35" i="30"/>
  <c r="AD35" s="1"/>
  <c r="AC17"/>
  <c r="AC21"/>
  <c r="AC25"/>
  <c r="AC63"/>
  <c r="AC71"/>
  <c r="AC75"/>
  <c r="AC40"/>
  <c r="AC44"/>
  <c r="AC56"/>
  <c r="AC72"/>
  <c r="AC76"/>
  <c r="R27" i="29"/>
  <c r="AA43"/>
  <c r="AA47"/>
  <c r="AA59"/>
  <c r="AA71"/>
  <c r="AA56"/>
  <c r="AA64"/>
  <c r="U71" i="32"/>
  <c r="AE71" s="1"/>
  <c r="AD31"/>
  <c r="AC50" i="31"/>
  <c r="AC38"/>
  <c r="V71" i="32"/>
  <c r="W71" s="1"/>
  <c r="I52" i="3"/>
  <c r="S15" i="28"/>
  <c r="T15"/>
  <c r="S14"/>
  <c r="AC14" s="1"/>
  <c r="S13"/>
  <c r="AC13"/>
  <c r="S12"/>
  <c r="AC12" s="1"/>
  <c r="S11"/>
  <c r="S10" s="1"/>
  <c r="V80" i="27"/>
  <c r="W80" s="1"/>
  <c r="V79"/>
  <c r="W79" s="1"/>
  <c r="V78"/>
  <c r="W78" s="1"/>
  <c r="V77"/>
  <c r="W77" s="1"/>
  <c r="V76"/>
  <c r="W76" s="1"/>
  <c r="V75"/>
  <c r="W75" s="1"/>
  <c r="V74"/>
  <c r="W74" s="1"/>
  <c r="V73"/>
  <c r="W73" s="1"/>
  <c r="V72"/>
  <c r="W72" s="1"/>
  <c r="V71"/>
  <c r="W71" s="1"/>
  <c r="V70"/>
  <c r="W70" s="1"/>
  <c r="V69"/>
  <c r="W69" s="1"/>
  <c r="V68"/>
  <c r="W68" s="1"/>
  <c r="V67"/>
  <c r="W67" s="1"/>
  <c r="X67" s="1"/>
  <c r="V66"/>
  <c r="W66" s="1"/>
  <c r="V65"/>
  <c r="W65" s="1"/>
  <c r="V64"/>
  <c r="W64" s="1"/>
  <c r="V63"/>
  <c r="W63" s="1"/>
  <c r="V62"/>
  <c r="AF62" s="1"/>
  <c r="V61"/>
  <c r="W61" s="1"/>
  <c r="V60"/>
  <c r="W60" s="1"/>
  <c r="V59"/>
  <c r="W59" s="1"/>
  <c r="X59" s="1"/>
  <c r="V58"/>
  <c r="W58" s="1"/>
  <c r="V57"/>
  <c r="W57"/>
  <c r="V56"/>
  <c r="W56" s="1"/>
  <c r="AG56" s="1"/>
  <c r="V55"/>
  <c r="AF55" s="1"/>
  <c r="V54"/>
  <c r="W54" s="1"/>
  <c r="V53"/>
  <c r="W53" s="1"/>
  <c r="V52"/>
  <c r="W52" s="1"/>
  <c r="V51"/>
  <c r="AF51" s="1"/>
  <c r="W51"/>
  <c r="V50"/>
  <c r="AF50" s="1"/>
  <c r="V49"/>
  <c r="W49"/>
  <c r="X49" s="1"/>
  <c r="V48"/>
  <c r="W48"/>
  <c r="V47"/>
  <c r="W47" s="1"/>
  <c r="V46"/>
  <c r="W46"/>
  <c r="V45"/>
  <c r="W45" s="1"/>
  <c r="V44"/>
  <c r="W44"/>
  <c r="V43"/>
  <c r="AF43" s="1"/>
  <c r="V42"/>
  <c r="W42"/>
  <c r="V41"/>
  <c r="AF41" s="1"/>
  <c r="V40"/>
  <c r="W40"/>
  <c r="V39"/>
  <c r="W39" s="1"/>
  <c r="V38"/>
  <c r="W38"/>
  <c r="V37"/>
  <c r="W37" s="1"/>
  <c r="V36"/>
  <c r="W36"/>
  <c r="X36" s="1"/>
  <c r="V35"/>
  <c r="W35"/>
  <c r="V34"/>
  <c r="W34" s="1"/>
  <c r="V33"/>
  <c r="W33"/>
  <c r="V32"/>
  <c r="W32" s="1"/>
  <c r="V31"/>
  <c r="W31" s="1"/>
  <c r="V30"/>
  <c r="W30" s="1"/>
  <c r="V29"/>
  <c r="W29" s="1"/>
  <c r="V28"/>
  <c r="W28" s="1"/>
  <c r="V27"/>
  <c r="W27" s="1"/>
  <c r="V26"/>
  <c r="W26"/>
  <c r="V25"/>
  <c r="W25" s="1"/>
  <c r="V24"/>
  <c r="W24" s="1"/>
  <c r="V23"/>
  <c r="W23" s="1"/>
  <c r="V22"/>
  <c r="AF22"/>
  <c r="V21"/>
  <c r="W21" s="1"/>
  <c r="V20"/>
  <c r="W20" s="1"/>
  <c r="V19"/>
  <c r="W19"/>
  <c r="V18"/>
  <c r="W18" s="1"/>
  <c r="V17"/>
  <c r="W17"/>
  <c r="V16"/>
  <c r="AF16" s="1"/>
  <c r="V15"/>
  <c r="W15" s="1"/>
  <c r="V14"/>
  <c r="W14" s="1"/>
  <c r="V13"/>
  <c r="AF13" s="1"/>
  <c r="V12"/>
  <c r="W12" s="1"/>
  <c r="X12" s="1"/>
  <c r="V11"/>
  <c r="W11" s="1"/>
  <c r="U80" i="26"/>
  <c r="AE80" s="1"/>
  <c r="U79"/>
  <c r="AE79" s="1"/>
  <c r="U78"/>
  <c r="V78" s="1"/>
  <c r="U77"/>
  <c r="AE77" s="1"/>
  <c r="U76"/>
  <c r="AE76" s="1"/>
  <c r="U75"/>
  <c r="AE75"/>
  <c r="U74"/>
  <c r="AE74" s="1"/>
  <c r="U73"/>
  <c r="AE73" s="1"/>
  <c r="U72"/>
  <c r="V72" s="1"/>
  <c r="U71"/>
  <c r="AE71" s="1"/>
  <c r="U70"/>
  <c r="AE70" s="1"/>
  <c r="U69"/>
  <c r="AE69" s="1"/>
  <c r="U68"/>
  <c r="V68" s="1"/>
  <c r="U67"/>
  <c r="AE67"/>
  <c r="U66"/>
  <c r="V66" s="1"/>
  <c r="U65"/>
  <c r="AE65" s="1"/>
  <c r="U64"/>
  <c r="V64" s="1"/>
  <c r="U63"/>
  <c r="V63" s="1"/>
  <c r="U62"/>
  <c r="AE62" s="1"/>
  <c r="U61"/>
  <c r="V61" s="1"/>
  <c r="U60"/>
  <c r="AE60" s="1"/>
  <c r="U59"/>
  <c r="AE59" s="1"/>
  <c r="U58"/>
  <c r="AE58" s="1"/>
  <c r="U57"/>
  <c r="V57" s="1"/>
  <c r="U56"/>
  <c r="AE56" s="1"/>
  <c r="U55"/>
  <c r="AE55" s="1"/>
  <c r="U54"/>
  <c r="AE54" s="1"/>
  <c r="U53"/>
  <c r="AE53" s="1"/>
  <c r="U52"/>
  <c r="AE52" s="1"/>
  <c r="U51"/>
  <c r="V51" s="1"/>
  <c r="U50"/>
  <c r="AE50" s="1"/>
  <c r="U49"/>
  <c r="V49" s="1"/>
  <c r="U48"/>
  <c r="AE48" s="1"/>
  <c r="U47"/>
  <c r="AE47" s="1"/>
  <c r="U46"/>
  <c r="V46"/>
  <c r="U45"/>
  <c r="V45" s="1"/>
  <c r="U44"/>
  <c r="V44" s="1"/>
  <c r="U43"/>
  <c r="AE43" s="1"/>
  <c r="U42"/>
  <c r="V42" s="1"/>
  <c r="U41"/>
  <c r="V41" s="1"/>
  <c r="U40"/>
  <c r="V40" s="1"/>
  <c r="U39"/>
  <c r="AE39" s="1"/>
  <c r="U38"/>
  <c r="V38" s="1"/>
  <c r="U37"/>
  <c r="V37" s="1"/>
  <c r="U36"/>
  <c r="V36" s="1"/>
  <c r="U35"/>
  <c r="V35" s="1"/>
  <c r="W35" s="1"/>
  <c r="AE35"/>
  <c r="U34"/>
  <c r="V34" s="1"/>
  <c r="U33"/>
  <c r="V33" s="1"/>
  <c r="U32"/>
  <c r="V32" s="1"/>
  <c r="U31"/>
  <c r="AE31" s="1"/>
  <c r="U30"/>
  <c r="V30" s="1"/>
  <c r="U29"/>
  <c r="AE29" s="1"/>
  <c r="U28"/>
  <c r="V28" s="1"/>
  <c r="U27"/>
  <c r="AE27" s="1"/>
  <c r="U26"/>
  <c r="V26" s="1"/>
  <c r="U25"/>
  <c r="AE25" s="1"/>
  <c r="U24"/>
  <c r="AE24"/>
  <c r="U23"/>
  <c r="AE23" s="1"/>
  <c r="U22"/>
  <c r="V22"/>
  <c r="U21"/>
  <c r="AE21" s="1"/>
  <c r="U20"/>
  <c r="V20"/>
  <c r="U19"/>
  <c r="AE19" s="1"/>
  <c r="U18"/>
  <c r="V18"/>
  <c r="U17"/>
  <c r="AE17" s="1"/>
  <c r="U16"/>
  <c r="AE16"/>
  <c r="U15"/>
  <c r="AE15" s="1"/>
  <c r="U14"/>
  <c r="V14"/>
  <c r="U13"/>
  <c r="AE13" s="1"/>
  <c r="U12"/>
  <c r="V12"/>
  <c r="U11"/>
  <c r="AE11" s="1"/>
  <c r="AE10" s="1"/>
  <c r="Y80" i="24"/>
  <c r="Z80" s="1"/>
  <c r="Y79"/>
  <c r="Z79"/>
  <c r="Y78"/>
  <c r="Z78" s="1"/>
  <c r="Y77"/>
  <c r="Z77"/>
  <c r="Y76"/>
  <c r="Z76" s="1"/>
  <c r="Y75"/>
  <c r="Z75"/>
  <c r="Y74"/>
  <c r="Z74" s="1"/>
  <c r="Y73"/>
  <c r="Z73" s="1"/>
  <c r="Y72"/>
  <c r="Z72" s="1"/>
  <c r="Y71"/>
  <c r="Z71" s="1"/>
  <c r="Y70"/>
  <c r="Z70" s="1"/>
  <c r="Y69"/>
  <c r="AI69" s="1"/>
  <c r="Y68"/>
  <c r="Z68" s="1"/>
  <c r="Y67"/>
  <c r="Z67" s="1"/>
  <c r="Y66"/>
  <c r="Z66" s="1"/>
  <c r="Y65"/>
  <c r="Z65" s="1"/>
  <c r="Y64"/>
  <c r="Z64" s="1"/>
  <c r="Y63"/>
  <c r="Z63" s="1"/>
  <c r="AJ63" s="1"/>
  <c r="Y62"/>
  <c r="Z62"/>
  <c r="AJ62" s="1"/>
  <c r="Y61"/>
  <c r="Z61" s="1"/>
  <c r="Y60"/>
  <c r="Z60" s="1"/>
  <c r="Y59"/>
  <c r="AI59" s="1"/>
  <c r="Y58"/>
  <c r="Z58" s="1"/>
  <c r="Y57"/>
  <c r="AI57" s="1"/>
  <c r="Y56"/>
  <c r="AI56"/>
  <c r="Y55"/>
  <c r="AI55"/>
  <c r="Y54"/>
  <c r="AI54" s="1"/>
  <c r="Y53"/>
  <c r="AI53" s="1"/>
  <c r="Y52"/>
  <c r="AI52" s="1"/>
  <c r="Y51"/>
  <c r="AI51" s="1"/>
  <c r="Y50"/>
  <c r="AI50" s="1"/>
  <c r="Y49"/>
  <c r="AI49" s="1"/>
  <c r="Y48"/>
  <c r="AI48" s="1"/>
  <c r="Y47"/>
  <c r="AI47" s="1"/>
  <c r="Y46"/>
  <c r="AI46" s="1"/>
  <c r="Y45"/>
  <c r="AI45" s="1"/>
  <c r="Y44"/>
  <c r="Z44" s="1"/>
  <c r="Y43"/>
  <c r="Z43" s="1"/>
  <c r="Y42"/>
  <c r="Z42" s="1"/>
  <c r="Y41"/>
  <c r="AI41" s="1"/>
  <c r="Y40"/>
  <c r="Z40" s="1"/>
  <c r="Y39"/>
  <c r="Z39" s="1"/>
  <c r="Y38"/>
  <c r="Z38" s="1"/>
  <c r="Y37"/>
  <c r="AI37" s="1"/>
  <c r="Y36"/>
  <c r="Z36" s="1"/>
  <c r="Y35"/>
  <c r="Z35" s="1"/>
  <c r="Y34"/>
  <c r="Z34"/>
  <c r="Y33"/>
  <c r="Z33" s="1"/>
  <c r="Y32"/>
  <c r="Z32"/>
  <c r="Y31"/>
  <c r="Z31" s="1"/>
  <c r="Y30"/>
  <c r="Z30"/>
  <c r="Y29"/>
  <c r="Z29" s="1"/>
  <c r="Y28"/>
  <c r="Z28"/>
  <c r="Y27"/>
  <c r="AI27" s="1"/>
  <c r="Y26"/>
  <c r="Z26"/>
  <c r="AJ26" s="1"/>
  <c r="Y25"/>
  <c r="Z25"/>
  <c r="Y24"/>
  <c r="Z24" s="1"/>
  <c r="Y23"/>
  <c r="Z23"/>
  <c r="Y22"/>
  <c r="AI22" s="1"/>
  <c r="Y21"/>
  <c r="Z21"/>
  <c r="Y20"/>
  <c r="Z20" s="1"/>
  <c r="Y19"/>
  <c r="Z19"/>
  <c r="Y18"/>
  <c r="AI18" s="1"/>
  <c r="Y17"/>
  <c r="Z17"/>
  <c r="Y16"/>
  <c r="Z16" s="1"/>
  <c r="Y15"/>
  <c r="Z15"/>
  <c r="AA15"/>
  <c r="Y14"/>
  <c r="AI14" s="1"/>
  <c r="Y13"/>
  <c r="Z13" s="1"/>
  <c r="Y12"/>
  <c r="AI12" s="1"/>
  <c r="Y11"/>
  <c r="AI11"/>
  <c r="A1" i="4"/>
  <c r="A1" i="36" s="1"/>
  <c r="V52" i="26"/>
  <c r="AF52"/>
  <c r="Y10" i="24"/>
  <c r="T13" i="28"/>
  <c r="AC15"/>
  <c r="AG36" i="27"/>
  <c r="AG49"/>
  <c r="AF21"/>
  <c r="AF26"/>
  <c r="AF29"/>
  <c r="AF31"/>
  <c r="AF33"/>
  <c r="AF35"/>
  <c r="AF38"/>
  <c r="AF46"/>
  <c r="AF49"/>
  <c r="AF54"/>
  <c r="AF56"/>
  <c r="AF59"/>
  <c r="AF64"/>
  <c r="AF66"/>
  <c r="AF68"/>
  <c r="AF70"/>
  <c r="AF72"/>
  <c r="AF74"/>
  <c r="AF76"/>
  <c r="AF78"/>
  <c r="AF80"/>
  <c r="V60" i="26"/>
  <c r="AF60" s="1"/>
  <c r="V48"/>
  <c r="W48" s="1"/>
  <c r="V50"/>
  <c r="AF50" s="1"/>
  <c r="V54"/>
  <c r="AF54" s="1"/>
  <c r="V58"/>
  <c r="W58" s="1"/>
  <c r="V65"/>
  <c r="W65" s="1"/>
  <c r="V31"/>
  <c r="W31" s="1"/>
  <c r="AG31" s="1"/>
  <c r="V56"/>
  <c r="AF56" s="1"/>
  <c r="AE12"/>
  <c r="AE18"/>
  <c r="AE20"/>
  <c r="V25"/>
  <c r="AE26"/>
  <c r="AE28"/>
  <c r="V29"/>
  <c r="AE30"/>
  <c r="AE32"/>
  <c r="AE34"/>
  <c r="AE36"/>
  <c r="AE38"/>
  <c r="AE40"/>
  <c r="AE42"/>
  <c r="AE44"/>
  <c r="AE46"/>
  <c r="V47"/>
  <c r="W52"/>
  <c r="V59"/>
  <c r="W60"/>
  <c r="AE64"/>
  <c r="AE66"/>
  <c r="AE72"/>
  <c r="AE78"/>
  <c r="X10" i="25"/>
  <c r="Z56" i="24"/>
  <c r="AA56" s="1"/>
  <c r="Z57"/>
  <c r="AA57"/>
  <c r="AI58"/>
  <c r="AI62"/>
  <c r="Z47"/>
  <c r="AJ47" s="1"/>
  <c r="Z49"/>
  <c r="AA49" s="1"/>
  <c r="Z51"/>
  <c r="AA51" s="1"/>
  <c r="Z53"/>
  <c r="AA53" s="1"/>
  <c r="Z55"/>
  <c r="AJ55" s="1"/>
  <c r="AI36"/>
  <c r="AI15"/>
  <c r="AI17"/>
  <c r="AI19"/>
  <c r="AI20"/>
  <c r="AI21"/>
  <c r="AI23"/>
  <c r="AI24"/>
  <c r="AI25"/>
  <c r="AI26"/>
  <c r="AI28"/>
  <c r="AI29"/>
  <c r="AI30"/>
  <c r="AI32"/>
  <c r="AI34"/>
  <c r="AI38"/>
  <c r="AI39"/>
  <c r="AI43"/>
  <c r="AI44"/>
  <c r="AI65"/>
  <c r="AI66"/>
  <c r="AI68"/>
  <c r="AI70"/>
  <c r="AI72"/>
  <c r="AI74"/>
  <c r="AI76"/>
  <c r="AI78"/>
  <c r="AI80"/>
  <c r="D17" i="3"/>
  <c r="G17" s="1"/>
  <c r="AI80" i="23"/>
  <c r="AJ80" s="1"/>
  <c r="AI79"/>
  <c r="AJ79" s="1"/>
  <c r="AI78"/>
  <c r="AJ78" s="1"/>
  <c r="AI77"/>
  <c r="AS77" s="1"/>
  <c r="AI76"/>
  <c r="AJ76" s="1"/>
  <c r="AI75"/>
  <c r="AJ75" s="1"/>
  <c r="AI74"/>
  <c r="AJ74"/>
  <c r="AI73"/>
  <c r="AJ73" s="1"/>
  <c r="AI72"/>
  <c r="AJ72"/>
  <c r="AI71"/>
  <c r="AJ71" s="1"/>
  <c r="AI70"/>
  <c r="AJ70"/>
  <c r="AI69"/>
  <c r="AJ69" s="1"/>
  <c r="AI68"/>
  <c r="AJ68"/>
  <c r="AI67"/>
  <c r="AJ67" s="1"/>
  <c r="AI66"/>
  <c r="AJ66"/>
  <c r="AI65"/>
  <c r="AJ65" s="1"/>
  <c r="AI64"/>
  <c r="AJ64"/>
  <c r="AI63"/>
  <c r="AJ63" s="1"/>
  <c r="AI62"/>
  <c r="AJ62"/>
  <c r="AI61"/>
  <c r="AJ61" s="1"/>
  <c r="AI60"/>
  <c r="AJ60"/>
  <c r="AI59"/>
  <c r="AJ59" s="1"/>
  <c r="AI58"/>
  <c r="AJ58"/>
  <c r="AI57"/>
  <c r="AJ57" s="1"/>
  <c r="AI56"/>
  <c r="AJ56"/>
  <c r="AI55"/>
  <c r="AJ55" s="1"/>
  <c r="AI54"/>
  <c r="AJ54"/>
  <c r="AI53"/>
  <c r="AJ53" s="1"/>
  <c r="AI52"/>
  <c r="AJ52"/>
  <c r="AI51"/>
  <c r="AJ51" s="1"/>
  <c r="AI50"/>
  <c r="AJ50"/>
  <c r="AI49"/>
  <c r="AJ49" s="1"/>
  <c r="AI48"/>
  <c r="AJ48"/>
  <c r="AK48" s="1"/>
  <c r="AI47"/>
  <c r="AJ47"/>
  <c r="AI46"/>
  <c r="AJ46" s="1"/>
  <c r="AI45"/>
  <c r="AJ45"/>
  <c r="AI44"/>
  <c r="AJ44" s="1"/>
  <c r="AI43"/>
  <c r="AS43"/>
  <c r="AI42"/>
  <c r="AI41"/>
  <c r="AJ41" s="1"/>
  <c r="AI40"/>
  <c r="AJ40"/>
  <c r="AI39"/>
  <c r="AS39" s="1"/>
  <c r="AI38"/>
  <c r="AI37"/>
  <c r="AS37" s="1"/>
  <c r="AI36"/>
  <c r="AJ36"/>
  <c r="AI35"/>
  <c r="AS35"/>
  <c r="AI34"/>
  <c r="AI33"/>
  <c r="AJ33"/>
  <c r="AI32"/>
  <c r="AJ32" s="1"/>
  <c r="AI31"/>
  <c r="AJ31"/>
  <c r="AI30"/>
  <c r="AS30" s="1"/>
  <c r="AI29"/>
  <c r="AJ29"/>
  <c r="AI28"/>
  <c r="AJ28" s="1"/>
  <c r="AI27"/>
  <c r="AJ27"/>
  <c r="AI26"/>
  <c r="AS26" s="1"/>
  <c r="AI25"/>
  <c r="AJ25"/>
  <c r="AI24"/>
  <c r="AJ24" s="1"/>
  <c r="AI23"/>
  <c r="AJ23"/>
  <c r="AI22"/>
  <c r="AS22" s="1"/>
  <c r="AI21"/>
  <c r="AJ21"/>
  <c r="AI20"/>
  <c r="AJ20" s="1"/>
  <c r="AI19"/>
  <c r="AJ19"/>
  <c r="AI18"/>
  <c r="AS18" s="1"/>
  <c r="AI17"/>
  <c r="AJ17"/>
  <c r="AI16"/>
  <c r="AJ16" s="1"/>
  <c r="AI15"/>
  <c r="AJ15"/>
  <c r="AI14"/>
  <c r="AS14" s="1"/>
  <c r="AI13"/>
  <c r="AJ13"/>
  <c r="AI12"/>
  <c r="AJ12" s="1"/>
  <c r="AI11"/>
  <c r="AJ11"/>
  <c r="Q80" i="22"/>
  <c r="R80" s="1"/>
  <c r="Q79"/>
  <c r="R79"/>
  <c r="Q78"/>
  <c r="R78" s="1"/>
  <c r="Q77"/>
  <c r="R77"/>
  <c r="Q76"/>
  <c r="R76" s="1"/>
  <c r="Q75"/>
  <c r="AA75"/>
  <c r="Q74"/>
  <c r="AA74" s="1"/>
  <c r="Q73"/>
  <c r="AA73"/>
  <c r="Q72"/>
  <c r="R72" s="1"/>
  <c r="AB72" s="1"/>
  <c r="Q71"/>
  <c r="AA71" s="1"/>
  <c r="Q70"/>
  <c r="AA70" s="1"/>
  <c r="Q69"/>
  <c r="AA69" s="1"/>
  <c r="Q68"/>
  <c r="AA68" s="1"/>
  <c r="Q67"/>
  <c r="R67"/>
  <c r="AB67" s="1"/>
  <c r="Q66"/>
  <c r="R66"/>
  <c r="Q65"/>
  <c r="AA65" s="1"/>
  <c r="Q64"/>
  <c r="R64"/>
  <c r="AB64" s="1"/>
  <c r="Q63"/>
  <c r="AA63" s="1"/>
  <c r="Q62"/>
  <c r="AA62" s="1"/>
  <c r="Q61"/>
  <c r="AA61" s="1"/>
  <c r="Q60"/>
  <c r="AA60" s="1"/>
  <c r="Q59"/>
  <c r="R59" s="1"/>
  <c r="AB59" s="1"/>
  <c r="Q58"/>
  <c r="AA58" s="1"/>
  <c r="Q57"/>
  <c r="R57"/>
  <c r="AB57" s="1"/>
  <c r="Q56"/>
  <c r="AA56" s="1"/>
  <c r="Q55"/>
  <c r="R55" s="1"/>
  <c r="AB55" s="1"/>
  <c r="Q54"/>
  <c r="R54"/>
  <c r="Q53"/>
  <c r="R53" s="1"/>
  <c r="Q52"/>
  <c r="R52" s="1"/>
  <c r="Q51"/>
  <c r="R51"/>
  <c r="Q50"/>
  <c r="R50" s="1"/>
  <c r="Q49"/>
  <c r="R49"/>
  <c r="Q48"/>
  <c r="R48" s="1"/>
  <c r="Q47"/>
  <c r="AA47"/>
  <c r="Q46"/>
  <c r="AA46" s="1"/>
  <c r="Q45"/>
  <c r="AA45"/>
  <c r="Q44"/>
  <c r="AA44" s="1"/>
  <c r="Q43"/>
  <c r="R43"/>
  <c r="AB43" s="1"/>
  <c r="Q42"/>
  <c r="AA42" s="1"/>
  <c r="Q41"/>
  <c r="AA41" s="1"/>
  <c r="Q40"/>
  <c r="R40"/>
  <c r="AB40"/>
  <c r="Q39"/>
  <c r="R39" s="1"/>
  <c r="Q38"/>
  <c r="R38" s="1"/>
  <c r="Q37"/>
  <c r="AA37"/>
  <c r="Q36"/>
  <c r="AA36" s="1"/>
  <c r="Q35"/>
  <c r="R35"/>
  <c r="Q34"/>
  <c r="R34" s="1"/>
  <c r="AB34" s="1"/>
  <c r="Q33"/>
  <c r="R33" s="1"/>
  <c r="Q32"/>
  <c r="R32" s="1"/>
  <c r="Q31"/>
  <c r="R31" s="1"/>
  <c r="Q30"/>
  <c r="R30" s="1"/>
  <c r="Q29"/>
  <c r="AA29"/>
  <c r="Q28"/>
  <c r="R28" s="1"/>
  <c r="Q27"/>
  <c r="R27" s="1"/>
  <c r="Q26"/>
  <c r="AA26" s="1"/>
  <c r="Q25"/>
  <c r="AA25" s="1"/>
  <c r="Q24"/>
  <c r="R24"/>
  <c r="Q23"/>
  <c r="AA23" s="1"/>
  <c r="Q22"/>
  <c r="AA22"/>
  <c r="R22"/>
  <c r="Q21"/>
  <c r="AA21" s="1"/>
  <c r="Q20"/>
  <c r="AA20" s="1"/>
  <c r="Q19"/>
  <c r="R19"/>
  <c r="Q18"/>
  <c r="AA18" s="1"/>
  <c r="Q17"/>
  <c r="AA17"/>
  <c r="Q16"/>
  <c r="R16" s="1"/>
  <c r="Q15"/>
  <c r="R15"/>
  <c r="Q14"/>
  <c r="AA14" s="1"/>
  <c r="Q13"/>
  <c r="R13"/>
  <c r="Q12"/>
  <c r="AA12" s="1"/>
  <c r="Q11"/>
  <c r="AA11"/>
  <c r="AA10"/>
  <c r="Q80" i="21"/>
  <c r="R80" s="1"/>
  <c r="Q79"/>
  <c r="R79" s="1"/>
  <c r="Q78"/>
  <c r="R78" s="1"/>
  <c r="Q77"/>
  <c r="R77" s="1"/>
  <c r="Q76"/>
  <c r="R76" s="1"/>
  <c r="Q75"/>
  <c r="R75" s="1"/>
  <c r="Q74"/>
  <c r="R74" s="1"/>
  <c r="Q73"/>
  <c r="R73" s="1"/>
  <c r="Q72"/>
  <c r="R72"/>
  <c r="Q71"/>
  <c r="R71" s="1"/>
  <c r="Q70"/>
  <c r="R70"/>
  <c r="Q69"/>
  <c r="R69" s="1"/>
  <c r="Q68"/>
  <c r="R68" s="1"/>
  <c r="Q67"/>
  <c r="R67" s="1"/>
  <c r="Q66"/>
  <c r="R66" s="1"/>
  <c r="Q65"/>
  <c r="R65" s="1"/>
  <c r="Q64"/>
  <c r="R64" s="1"/>
  <c r="Q63"/>
  <c r="R63" s="1"/>
  <c r="Q62"/>
  <c r="R62" s="1"/>
  <c r="Q61"/>
  <c r="R61" s="1"/>
  <c r="Q60"/>
  <c r="R60" s="1"/>
  <c r="Q59"/>
  <c r="R59" s="1"/>
  <c r="Q58"/>
  <c r="R58" s="1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Q49"/>
  <c r="R49" s="1"/>
  <c r="Q48"/>
  <c r="R48"/>
  <c r="Q47"/>
  <c r="R47" s="1"/>
  <c r="Q46"/>
  <c r="R46"/>
  <c r="AB46" s="1"/>
  <c r="Q45"/>
  <c r="R45" s="1"/>
  <c r="Q44"/>
  <c r="AA44" s="1"/>
  <c r="Q43"/>
  <c r="AA43" s="1"/>
  <c r="Q42"/>
  <c r="R42"/>
  <c r="AB42" s="1"/>
  <c r="Q41"/>
  <c r="R41"/>
  <c r="Q40"/>
  <c r="R40" s="1"/>
  <c r="Q39"/>
  <c r="R39"/>
  <c r="Q38"/>
  <c r="R38" s="1"/>
  <c r="Q37"/>
  <c r="R37"/>
  <c r="Q36"/>
  <c r="R36" s="1"/>
  <c r="Q35"/>
  <c r="R35"/>
  <c r="Q34"/>
  <c r="R34" s="1"/>
  <c r="Q33"/>
  <c r="R33"/>
  <c r="Q32"/>
  <c r="R32" s="1"/>
  <c r="Q31"/>
  <c r="R31"/>
  <c r="Q30"/>
  <c r="R30" s="1"/>
  <c r="Q29"/>
  <c r="R29"/>
  <c r="Q28"/>
  <c r="R28" s="1"/>
  <c r="Q27"/>
  <c r="R27"/>
  <c r="Q26"/>
  <c r="R26" s="1"/>
  <c r="Q25"/>
  <c r="R25"/>
  <c r="Q24"/>
  <c r="R24" s="1"/>
  <c r="Q23"/>
  <c r="R23"/>
  <c r="Q22"/>
  <c r="R22" s="1"/>
  <c r="Q21"/>
  <c r="R21"/>
  <c r="Q20"/>
  <c r="R20" s="1"/>
  <c r="Q19"/>
  <c r="R19"/>
  <c r="Q18"/>
  <c r="R18" s="1"/>
  <c r="Q17"/>
  <c r="R17"/>
  <c r="Q16"/>
  <c r="R16" s="1"/>
  <c r="Q15"/>
  <c r="R15"/>
  <c r="Q14"/>
  <c r="AA14" s="1"/>
  <c r="Q13"/>
  <c r="R13"/>
  <c r="Q12"/>
  <c r="AA12" s="1"/>
  <c r="Q11"/>
  <c r="Q10"/>
  <c r="R80" i="20"/>
  <c r="S80" s="1"/>
  <c r="R79"/>
  <c r="S79"/>
  <c r="R78"/>
  <c r="S78" s="1"/>
  <c r="R77"/>
  <c r="S77"/>
  <c r="R76"/>
  <c r="S76" s="1"/>
  <c r="R75"/>
  <c r="S75"/>
  <c r="R74"/>
  <c r="S74" s="1"/>
  <c r="R73"/>
  <c r="S73"/>
  <c r="R72"/>
  <c r="S72" s="1"/>
  <c r="R71"/>
  <c r="S71"/>
  <c r="R70"/>
  <c r="S70" s="1"/>
  <c r="R69"/>
  <c r="S69"/>
  <c r="R68"/>
  <c r="S68" s="1"/>
  <c r="R67"/>
  <c r="S67"/>
  <c r="R66"/>
  <c r="S66" s="1"/>
  <c r="R65"/>
  <c r="S65"/>
  <c r="R64"/>
  <c r="S64" s="1"/>
  <c r="R63"/>
  <c r="S63"/>
  <c r="R62"/>
  <c r="S62" s="1"/>
  <c r="R61"/>
  <c r="S61"/>
  <c r="R60"/>
  <c r="S60" s="1"/>
  <c r="R59"/>
  <c r="S59"/>
  <c r="R58"/>
  <c r="S58" s="1"/>
  <c r="R57"/>
  <c r="S57"/>
  <c r="R56"/>
  <c r="S56" s="1"/>
  <c r="R55"/>
  <c r="S55"/>
  <c r="R54"/>
  <c r="S54" s="1"/>
  <c r="R53"/>
  <c r="S53"/>
  <c r="R52"/>
  <c r="S52" s="1"/>
  <c r="R51"/>
  <c r="S51"/>
  <c r="R50"/>
  <c r="S50" s="1"/>
  <c r="R49"/>
  <c r="S49"/>
  <c r="R48"/>
  <c r="S48" s="1"/>
  <c r="R47"/>
  <c r="R46"/>
  <c r="R45"/>
  <c r="R44"/>
  <c r="R43"/>
  <c r="S43"/>
  <c r="R42"/>
  <c r="S42" s="1"/>
  <c r="R41"/>
  <c r="S41"/>
  <c r="R40"/>
  <c r="S40" s="1"/>
  <c r="R39"/>
  <c r="S39"/>
  <c r="R38"/>
  <c r="AB38" s="1"/>
  <c r="R37"/>
  <c r="S37"/>
  <c r="R36"/>
  <c r="S36" s="1"/>
  <c r="R35"/>
  <c r="S35"/>
  <c r="R34"/>
  <c r="S34" s="1"/>
  <c r="R33"/>
  <c r="S33"/>
  <c r="R32"/>
  <c r="S32" s="1"/>
  <c r="R31"/>
  <c r="S31"/>
  <c r="R30"/>
  <c r="S30" s="1"/>
  <c r="R29"/>
  <c r="S29"/>
  <c r="R28"/>
  <c r="S28" s="1"/>
  <c r="R27"/>
  <c r="S27"/>
  <c r="R26"/>
  <c r="S26" s="1"/>
  <c r="R25"/>
  <c r="S25"/>
  <c r="R24"/>
  <c r="S24" s="1"/>
  <c r="R23"/>
  <c r="S23"/>
  <c r="R22"/>
  <c r="S22" s="1"/>
  <c r="R21"/>
  <c r="S21"/>
  <c r="R20"/>
  <c r="S20" s="1"/>
  <c r="R19"/>
  <c r="S19"/>
  <c r="R18"/>
  <c r="S18" s="1"/>
  <c r="R17"/>
  <c r="S17"/>
  <c r="R16"/>
  <c r="S16" s="1"/>
  <c r="R15"/>
  <c r="S15"/>
  <c r="R14"/>
  <c r="S14" s="1"/>
  <c r="AC14" s="1"/>
  <c r="R13"/>
  <c r="AB13"/>
  <c r="R12"/>
  <c r="AB12" s="1"/>
  <c r="R11"/>
  <c r="R10" s="1"/>
  <c r="R80" i="19"/>
  <c r="S80" s="1"/>
  <c r="AC80" s="1"/>
  <c r="R79"/>
  <c r="S79" s="1"/>
  <c r="R78"/>
  <c r="S78"/>
  <c r="T78" s="1"/>
  <c r="R77"/>
  <c r="S77" s="1"/>
  <c r="R76"/>
  <c r="S76" s="1"/>
  <c r="AC76" s="1"/>
  <c r="R75"/>
  <c r="S75"/>
  <c r="R74"/>
  <c r="S74" s="1"/>
  <c r="AC74" s="1"/>
  <c r="R73"/>
  <c r="S73" s="1"/>
  <c r="R72"/>
  <c r="S72" s="1"/>
  <c r="T72" s="1"/>
  <c r="R71"/>
  <c r="S71" s="1"/>
  <c r="R70"/>
  <c r="S70"/>
  <c r="T70" s="1"/>
  <c r="R69"/>
  <c r="S69" s="1"/>
  <c r="R68"/>
  <c r="S68" s="1"/>
  <c r="AC68" s="1"/>
  <c r="R67"/>
  <c r="S67"/>
  <c r="R66"/>
  <c r="S66" s="1"/>
  <c r="AC66" s="1"/>
  <c r="R65"/>
  <c r="S65"/>
  <c r="R64"/>
  <c r="S64" s="1"/>
  <c r="T64" s="1"/>
  <c r="R63"/>
  <c r="S63" s="1"/>
  <c r="R62"/>
  <c r="S62"/>
  <c r="T62" s="1"/>
  <c r="R61"/>
  <c r="S61"/>
  <c r="R60"/>
  <c r="S60" s="1"/>
  <c r="AC60" s="1"/>
  <c r="R59"/>
  <c r="S59"/>
  <c r="R58"/>
  <c r="S58" s="1"/>
  <c r="T58" s="1"/>
  <c r="R57"/>
  <c r="S57" s="1"/>
  <c r="R56"/>
  <c r="S56" s="1"/>
  <c r="AC56" s="1"/>
  <c r="R55"/>
  <c r="S55" s="1"/>
  <c r="R54"/>
  <c r="S54"/>
  <c r="T54" s="1"/>
  <c r="R53"/>
  <c r="S53"/>
  <c r="R52"/>
  <c r="S52" s="1"/>
  <c r="AC52" s="1"/>
  <c r="R51"/>
  <c r="S51"/>
  <c r="R50"/>
  <c r="S50" s="1"/>
  <c r="T50" s="1"/>
  <c r="R49"/>
  <c r="S49" s="1"/>
  <c r="R48"/>
  <c r="S48" s="1"/>
  <c r="AC48" s="1"/>
  <c r="R47"/>
  <c r="S47" s="1"/>
  <c r="R46"/>
  <c r="S46"/>
  <c r="T46" s="1"/>
  <c r="R45"/>
  <c r="S45" s="1"/>
  <c r="R44"/>
  <c r="S44" s="1"/>
  <c r="AC44" s="1"/>
  <c r="R43"/>
  <c r="S43"/>
  <c r="R42"/>
  <c r="S42" s="1"/>
  <c r="T42" s="1"/>
  <c r="R41"/>
  <c r="S41" s="1"/>
  <c r="R40"/>
  <c r="S40" s="1"/>
  <c r="AC40" s="1"/>
  <c r="R39"/>
  <c r="S39" s="1"/>
  <c r="R38"/>
  <c r="S38"/>
  <c r="T38" s="1"/>
  <c r="R37"/>
  <c r="S37" s="1"/>
  <c r="R36"/>
  <c r="S36" s="1"/>
  <c r="AC36" s="1"/>
  <c r="R35"/>
  <c r="S35"/>
  <c r="R34"/>
  <c r="S34" s="1"/>
  <c r="AC34" s="1"/>
  <c r="R33"/>
  <c r="S33"/>
  <c r="R32"/>
  <c r="S32" s="1"/>
  <c r="AC32" s="1"/>
  <c r="R31"/>
  <c r="S31" s="1"/>
  <c r="R30"/>
  <c r="S30"/>
  <c r="AC30" s="1"/>
  <c r="R29"/>
  <c r="S29" s="1"/>
  <c r="R28"/>
  <c r="S28" s="1"/>
  <c r="AC28" s="1"/>
  <c r="R27"/>
  <c r="S27"/>
  <c r="R26"/>
  <c r="S26" s="1"/>
  <c r="AC26" s="1"/>
  <c r="R25"/>
  <c r="S25" s="1"/>
  <c r="R24"/>
  <c r="S24" s="1"/>
  <c r="AC24" s="1"/>
  <c r="R23"/>
  <c r="S23" s="1"/>
  <c r="R22"/>
  <c r="S22"/>
  <c r="AC22" s="1"/>
  <c r="R21"/>
  <c r="S21" s="1"/>
  <c r="R20"/>
  <c r="S20" s="1"/>
  <c r="AC20" s="1"/>
  <c r="R19"/>
  <c r="S19"/>
  <c r="R18"/>
  <c r="S18" s="1"/>
  <c r="AC18" s="1"/>
  <c r="R17"/>
  <c r="S17" s="1"/>
  <c r="R16"/>
  <c r="S16" s="1"/>
  <c r="AC16" s="1"/>
  <c r="R15"/>
  <c r="S15" s="1"/>
  <c r="R14"/>
  <c r="S14"/>
  <c r="T14" s="1"/>
  <c r="R13"/>
  <c r="AB13" s="1"/>
  <c r="R12"/>
  <c r="S12" s="1"/>
  <c r="AC12" s="1"/>
  <c r="R11"/>
  <c r="S11"/>
  <c r="R80" i="18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S43" s="1"/>
  <c r="R42"/>
  <c r="S42"/>
  <c r="R41"/>
  <c r="AB41"/>
  <c r="R40"/>
  <c r="S40" s="1"/>
  <c r="R39"/>
  <c r="S39" s="1"/>
  <c r="R38"/>
  <c r="AB38" s="1"/>
  <c r="R37"/>
  <c r="S37" s="1"/>
  <c r="R36"/>
  <c r="AB36"/>
  <c r="R35"/>
  <c r="S35" s="1"/>
  <c r="R34"/>
  <c r="AB34" s="1"/>
  <c r="R33"/>
  <c r="AB33" s="1"/>
  <c r="R32"/>
  <c r="AB32" s="1"/>
  <c r="R31"/>
  <c r="S31" s="1"/>
  <c r="R30"/>
  <c r="AB30" s="1"/>
  <c r="R29"/>
  <c r="S29" s="1"/>
  <c r="R28"/>
  <c r="AB28" s="1"/>
  <c r="R27"/>
  <c r="S27" s="1"/>
  <c r="T27" s="1"/>
  <c r="R26"/>
  <c r="AB26"/>
  <c r="R25"/>
  <c r="S25" s="1"/>
  <c r="R24"/>
  <c r="AB24"/>
  <c r="R23"/>
  <c r="S23" s="1"/>
  <c r="T23" s="1"/>
  <c r="R22"/>
  <c r="AB22" s="1"/>
  <c r="R21"/>
  <c r="S21" s="1"/>
  <c r="R20"/>
  <c r="AB20" s="1"/>
  <c r="R19"/>
  <c r="S19" s="1"/>
  <c r="AC19" s="1"/>
  <c r="R18"/>
  <c r="AB18" s="1"/>
  <c r="R17"/>
  <c r="S17"/>
  <c r="R16"/>
  <c r="AB16" s="1"/>
  <c r="R15"/>
  <c r="S15"/>
  <c r="T15" s="1"/>
  <c r="R14"/>
  <c r="S14" s="1"/>
  <c r="R13"/>
  <c r="S13" s="1"/>
  <c r="T13" s="1"/>
  <c r="R12"/>
  <c r="S12"/>
  <c r="R11"/>
  <c r="S11" s="1"/>
  <c r="T11" s="1"/>
  <c r="S80" i="17"/>
  <c r="T80" s="1"/>
  <c r="S79"/>
  <c r="T79" s="1"/>
  <c r="U79" s="1"/>
  <c r="S78"/>
  <c r="T78" s="1"/>
  <c r="S77"/>
  <c r="T77"/>
  <c r="U77" s="1"/>
  <c r="S76"/>
  <c r="T76" s="1"/>
  <c r="S75"/>
  <c r="T75" s="1"/>
  <c r="U75" s="1"/>
  <c r="S74"/>
  <c r="T74"/>
  <c r="S73"/>
  <c r="T73" s="1"/>
  <c r="U73" s="1"/>
  <c r="S72"/>
  <c r="T72"/>
  <c r="S71"/>
  <c r="T71"/>
  <c r="U71"/>
  <c r="S70"/>
  <c r="T70" s="1"/>
  <c r="S69"/>
  <c r="T69"/>
  <c r="U69" s="1"/>
  <c r="S68"/>
  <c r="T68" s="1"/>
  <c r="S67"/>
  <c r="T67" s="1"/>
  <c r="U67" s="1"/>
  <c r="S66"/>
  <c r="T66"/>
  <c r="S65"/>
  <c r="T65" s="1"/>
  <c r="U65" s="1"/>
  <c r="S64"/>
  <c r="T64" s="1"/>
  <c r="S63"/>
  <c r="T63" s="1"/>
  <c r="U63" s="1"/>
  <c r="S62"/>
  <c r="T62" s="1"/>
  <c r="S61"/>
  <c r="T61"/>
  <c r="U61" s="1"/>
  <c r="S60"/>
  <c r="T60" s="1"/>
  <c r="S59"/>
  <c r="T59" s="1"/>
  <c r="S58"/>
  <c r="T58" s="1"/>
  <c r="S57"/>
  <c r="AC57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 s="1"/>
  <c r="S38"/>
  <c r="AC38" s="1"/>
  <c r="S37"/>
  <c r="T37" s="1"/>
  <c r="U37" s="1"/>
  <c r="S36"/>
  <c r="T36"/>
  <c r="S35"/>
  <c r="T35" s="1"/>
  <c r="S34"/>
  <c r="T34"/>
  <c r="S33"/>
  <c r="T33" s="1"/>
  <c r="S32"/>
  <c r="T32"/>
  <c r="S31"/>
  <c r="T31" s="1"/>
  <c r="S30"/>
  <c r="T30"/>
  <c r="S29"/>
  <c r="T29" s="1"/>
  <c r="S28"/>
  <c r="T28"/>
  <c r="S27"/>
  <c r="T27" s="1"/>
  <c r="S26"/>
  <c r="T26"/>
  <c r="S25"/>
  <c r="T25" s="1"/>
  <c r="S24"/>
  <c r="T24"/>
  <c r="S23"/>
  <c r="T23" s="1"/>
  <c r="S22"/>
  <c r="T22"/>
  <c r="S21"/>
  <c r="T21" s="1"/>
  <c r="S20"/>
  <c r="T20"/>
  <c r="S19"/>
  <c r="T19" s="1"/>
  <c r="S18"/>
  <c r="T18"/>
  <c r="S17"/>
  <c r="T17" s="1"/>
  <c r="S16"/>
  <c r="T16"/>
  <c r="S15"/>
  <c r="T15" s="1"/>
  <c r="S14"/>
  <c r="T14"/>
  <c r="AD14" s="1"/>
  <c r="S13"/>
  <c r="AC13"/>
  <c r="S12"/>
  <c r="AC12" s="1"/>
  <c r="S11"/>
  <c r="AC11" s="1"/>
  <c r="S80" i="16"/>
  <c r="T80" s="1"/>
  <c r="S79"/>
  <c r="T79" s="1"/>
  <c r="S78"/>
  <c r="T78"/>
  <c r="S77"/>
  <c r="T77" s="1"/>
  <c r="S76"/>
  <c r="T76"/>
  <c r="S75"/>
  <c r="T75" s="1"/>
  <c r="S74"/>
  <c r="T74"/>
  <c r="S73"/>
  <c r="T73" s="1"/>
  <c r="S72"/>
  <c r="T72" s="1"/>
  <c r="S71"/>
  <c r="T71" s="1"/>
  <c r="S70"/>
  <c r="T70"/>
  <c r="S69"/>
  <c r="T69" s="1"/>
  <c r="S68"/>
  <c r="T68"/>
  <c r="S67"/>
  <c r="T67" s="1"/>
  <c r="S66"/>
  <c r="T66" s="1"/>
  <c r="S65"/>
  <c r="T65" s="1"/>
  <c r="S64"/>
  <c r="T64" s="1"/>
  <c r="S63"/>
  <c r="T63" s="1"/>
  <c r="S62"/>
  <c r="T62" s="1"/>
  <c r="S61"/>
  <c r="T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/>
  <c r="S38"/>
  <c r="AC38" s="1"/>
  <c r="S37"/>
  <c r="T37"/>
  <c r="S36"/>
  <c r="T36" s="1"/>
  <c r="AD36" s="1"/>
  <c r="S35"/>
  <c r="AC35"/>
  <c r="S34"/>
  <c r="AC34" s="1"/>
  <c r="S33"/>
  <c r="AC33"/>
  <c r="S32"/>
  <c r="AC32" s="1"/>
  <c r="S31"/>
  <c r="AC31"/>
  <c r="S30"/>
  <c r="AC30" s="1"/>
  <c r="S29"/>
  <c r="AC29"/>
  <c r="S28"/>
  <c r="AC28" s="1"/>
  <c r="S27"/>
  <c r="AC27"/>
  <c r="S26"/>
  <c r="AC26" s="1"/>
  <c r="S25"/>
  <c r="AC25"/>
  <c r="S24"/>
  <c r="AC24" s="1"/>
  <c r="S23"/>
  <c r="AC23"/>
  <c r="S22"/>
  <c r="AC22" s="1"/>
  <c r="S21"/>
  <c r="AC21"/>
  <c r="S20"/>
  <c r="AC20" s="1"/>
  <c r="S19"/>
  <c r="AC19"/>
  <c r="S18"/>
  <c r="AC18" s="1"/>
  <c r="S17"/>
  <c r="AC17"/>
  <c r="S16"/>
  <c r="AC16" s="1"/>
  <c r="S15"/>
  <c r="AC15"/>
  <c r="S14"/>
  <c r="AC14" s="1"/>
  <c r="S13"/>
  <c r="AC13"/>
  <c r="S12"/>
  <c r="AC12" s="1"/>
  <c r="T11"/>
  <c r="AD11"/>
  <c r="AD10" s="1"/>
  <c r="Q79" i="12"/>
  <c r="R79" s="1"/>
  <c r="Q78"/>
  <c r="R78" s="1"/>
  <c r="Q77"/>
  <c r="R77" s="1"/>
  <c r="S77" s="1"/>
  <c r="AC77" s="1"/>
  <c r="Q76"/>
  <c r="AA76" s="1"/>
  <c r="Q75"/>
  <c r="R75" s="1"/>
  <c r="Q74"/>
  <c r="AA74" s="1"/>
  <c r="Q73"/>
  <c r="R73" s="1"/>
  <c r="Q72"/>
  <c r="AA72"/>
  <c r="Q71"/>
  <c r="R71" s="1"/>
  <c r="AB71" s="1"/>
  <c r="Q70"/>
  <c r="R70" s="1"/>
  <c r="Q69"/>
  <c r="R69" s="1"/>
  <c r="Q68"/>
  <c r="AA68" s="1"/>
  <c r="Q67"/>
  <c r="R67" s="1"/>
  <c r="Q66"/>
  <c r="AA66"/>
  <c r="Q65"/>
  <c r="R65"/>
  <c r="Q64"/>
  <c r="AA64" s="1"/>
  <c r="Q63"/>
  <c r="R63" s="1"/>
  <c r="Q62"/>
  <c r="R62" s="1"/>
  <c r="Q61"/>
  <c r="R61" s="1"/>
  <c r="Q60"/>
  <c r="AA60" s="1"/>
  <c r="Q59"/>
  <c r="R59"/>
  <c r="Q58"/>
  <c r="AA58" s="1"/>
  <c r="Q57"/>
  <c r="R57" s="1"/>
  <c r="Q56"/>
  <c r="AA56" s="1"/>
  <c r="Q55"/>
  <c r="AA55"/>
  <c r="Q54"/>
  <c r="R54" s="1"/>
  <c r="Q53"/>
  <c r="R53" s="1"/>
  <c r="Q52"/>
  <c r="AA52" s="1"/>
  <c r="Q51"/>
  <c r="AA51" s="1"/>
  <c r="Q50"/>
  <c r="AA50"/>
  <c r="Q49"/>
  <c r="R49" s="1"/>
  <c r="Q48"/>
  <c r="AA48" s="1"/>
  <c r="Q47"/>
  <c r="AA47" s="1"/>
  <c r="Q46"/>
  <c r="AA46" s="1"/>
  <c r="Q45"/>
  <c r="R45" s="1"/>
  <c r="Q44"/>
  <c r="AA44" s="1"/>
  <c r="Q43"/>
  <c r="AA43" s="1"/>
  <c r="Q42"/>
  <c r="R42" s="1"/>
  <c r="Q41"/>
  <c r="AA41" s="1"/>
  <c r="Q40"/>
  <c r="Q39"/>
  <c r="R39" s="1"/>
  <c r="Q38"/>
  <c r="AA38"/>
  <c r="Q37"/>
  <c r="AA37" s="1"/>
  <c r="Q36"/>
  <c r="R36"/>
  <c r="Q35"/>
  <c r="R35" s="1"/>
  <c r="Q34"/>
  <c r="AA34"/>
  <c r="Q33"/>
  <c r="AA33" s="1"/>
  <c r="Q32"/>
  <c r="AA32"/>
  <c r="Q31"/>
  <c r="R31" s="1"/>
  <c r="AB31" s="1"/>
  <c r="Q30"/>
  <c r="R30" s="1"/>
  <c r="AB30" s="1"/>
  <c r="Q29"/>
  <c r="AA29"/>
  <c r="Q28"/>
  <c r="R28" s="1"/>
  <c r="AB28" s="1"/>
  <c r="Q27"/>
  <c r="R27"/>
  <c r="AB27" s="1"/>
  <c r="Q26"/>
  <c r="R26"/>
  <c r="Q25"/>
  <c r="R25" s="1"/>
  <c r="Q24"/>
  <c r="AA24"/>
  <c r="Q23"/>
  <c r="AA23" s="1"/>
  <c r="Q22"/>
  <c r="R22"/>
  <c r="Q21"/>
  <c r="AA21" s="1"/>
  <c r="Q20"/>
  <c r="R20"/>
  <c r="Q19"/>
  <c r="AA19" s="1"/>
  <c r="Q18"/>
  <c r="R18"/>
  <c r="Q17"/>
  <c r="R17" s="1"/>
  <c r="Q16"/>
  <c r="R16"/>
  <c r="Q15"/>
  <c r="R15" s="1"/>
  <c r="Q14"/>
  <c r="R14" s="1"/>
  <c r="Q13"/>
  <c r="R13" s="1"/>
  <c r="Q12"/>
  <c r="R12" s="1"/>
  <c r="Q11"/>
  <c r="R11" s="1"/>
  <c r="Q80" i="11"/>
  <c r="R80"/>
  <c r="S80" s="1"/>
  <c r="Q79"/>
  <c r="R79"/>
  <c r="Q78"/>
  <c r="R78" s="1"/>
  <c r="S78" s="1"/>
  <c r="Q77"/>
  <c r="R77"/>
  <c r="Q76"/>
  <c r="AA76" s="1"/>
  <c r="Q75"/>
  <c r="R75"/>
  <c r="Q74"/>
  <c r="R74" s="1"/>
  <c r="Q73"/>
  <c r="R73"/>
  <c r="Q72"/>
  <c r="AA72" s="1"/>
  <c r="Q71"/>
  <c r="R71"/>
  <c r="Q70"/>
  <c r="R70" s="1"/>
  <c r="S70" s="1"/>
  <c r="Q69"/>
  <c r="R69" s="1"/>
  <c r="Q68"/>
  <c r="AA68" s="1"/>
  <c r="Q67"/>
  <c r="R67" s="1"/>
  <c r="Q66"/>
  <c r="R66" s="1"/>
  <c r="Q65"/>
  <c r="AA65" s="1"/>
  <c r="Q64"/>
  <c r="AA64" s="1"/>
  <c r="Q63"/>
  <c r="R63" s="1"/>
  <c r="Q62"/>
  <c r="R62" s="1"/>
  <c r="S62" s="1"/>
  <c r="Q61"/>
  <c r="R61" s="1"/>
  <c r="Q60"/>
  <c r="AA60"/>
  <c r="Q59"/>
  <c r="R59" s="1"/>
  <c r="Q58"/>
  <c r="R58"/>
  <c r="Q57"/>
  <c r="AA57" s="1"/>
  <c r="Q56"/>
  <c r="AA56"/>
  <c r="Q55"/>
  <c r="R55" s="1"/>
  <c r="Q54"/>
  <c r="R54"/>
  <c r="S54" s="1"/>
  <c r="Q53"/>
  <c r="R53"/>
  <c r="Q52"/>
  <c r="AA52" s="1"/>
  <c r="Q51"/>
  <c r="AA51" s="1"/>
  <c r="Q50"/>
  <c r="R50" s="1"/>
  <c r="Q49"/>
  <c r="AA49"/>
  <c r="Q48"/>
  <c r="R48" s="1"/>
  <c r="AB48" s="1"/>
  <c r="Q47"/>
  <c r="R47"/>
  <c r="Q46"/>
  <c r="R46" s="1"/>
  <c r="S46" s="1"/>
  <c r="Q45"/>
  <c r="AA45"/>
  <c r="Q44"/>
  <c r="R44" s="1"/>
  <c r="Q43"/>
  <c r="R43" s="1"/>
  <c r="Q42"/>
  <c r="R42"/>
  <c r="Q41"/>
  <c r="R41" s="1"/>
  <c r="Q40"/>
  <c r="AA40" s="1"/>
  <c r="Q39"/>
  <c r="R39" s="1"/>
  <c r="Q38"/>
  <c r="Q37"/>
  <c r="AA37"/>
  <c r="Q36"/>
  <c r="AA36" s="1"/>
  <c r="Q35"/>
  <c r="AA35"/>
  <c r="Q34"/>
  <c r="Q33"/>
  <c r="R33" s="1"/>
  <c r="Q32"/>
  <c r="AA32" s="1"/>
  <c r="Q31"/>
  <c r="R31" s="1"/>
  <c r="Q30"/>
  <c r="R30" s="1"/>
  <c r="S30" s="1"/>
  <c r="Q29"/>
  <c r="AA29" s="1"/>
  <c r="Q28"/>
  <c r="R28" s="1"/>
  <c r="AB28" s="1"/>
  <c r="Q27"/>
  <c r="R27" s="1"/>
  <c r="Q26"/>
  <c r="R26" s="1"/>
  <c r="AB26" s="1"/>
  <c r="Q25"/>
  <c r="AA25" s="1"/>
  <c r="Q24"/>
  <c r="R24" s="1"/>
  <c r="Q23"/>
  <c r="AA23" s="1"/>
  <c r="R23"/>
  <c r="S23" s="1"/>
  <c r="Q22"/>
  <c r="AA22" s="1"/>
  <c r="Q21"/>
  <c r="AA21"/>
  <c r="Q20"/>
  <c r="R20" s="1"/>
  <c r="Q19"/>
  <c r="R19"/>
  <c r="Q18"/>
  <c r="R18" s="1"/>
  <c r="AB18" s="1"/>
  <c r="Q17"/>
  <c r="R17" s="1"/>
  <c r="Q16"/>
  <c r="R16" s="1"/>
  <c r="Q15"/>
  <c r="AA15" s="1"/>
  <c r="Q14"/>
  <c r="AA14" s="1"/>
  <c r="Q13"/>
  <c r="AA13" s="1"/>
  <c r="R13"/>
  <c r="S13" s="1"/>
  <c r="Q12"/>
  <c r="R12" s="1"/>
  <c r="Q11"/>
  <c r="R11"/>
  <c r="Q80" i="10"/>
  <c r="R80" s="1"/>
  <c r="Q79"/>
  <c r="R79"/>
  <c r="Q78"/>
  <c r="R78" s="1"/>
  <c r="Q77"/>
  <c r="R77"/>
  <c r="Q76"/>
  <c r="AA76" s="1"/>
  <c r="Q75"/>
  <c r="R75"/>
  <c r="Q74"/>
  <c r="R74" s="1"/>
  <c r="Q73"/>
  <c r="R73"/>
  <c r="Q72"/>
  <c r="R72" s="1"/>
  <c r="Q71"/>
  <c r="R71"/>
  <c r="Q70"/>
  <c r="R70" s="1"/>
  <c r="S70" s="1"/>
  <c r="Q69"/>
  <c r="AA69" s="1"/>
  <c r="Q68"/>
  <c r="R68" s="1"/>
  <c r="AB68" s="1"/>
  <c r="Q67"/>
  <c r="R67" s="1"/>
  <c r="Q66"/>
  <c r="R66"/>
  <c r="AB66" s="1"/>
  <c r="Q65"/>
  <c r="R65" s="1"/>
  <c r="Q64"/>
  <c r="R64" s="1"/>
  <c r="S64" s="1"/>
  <c r="Q63"/>
  <c r="R63"/>
  <c r="S63" s="1"/>
  <c r="Q62"/>
  <c r="R62" s="1"/>
  <c r="Q61"/>
  <c r="R61" s="1"/>
  <c r="AB61" s="1"/>
  <c r="Q60"/>
  <c r="R60"/>
  <c r="Q59"/>
  <c r="R59" s="1"/>
  <c r="Q58"/>
  <c r="R58"/>
  <c r="Q57"/>
  <c r="AA57" s="1"/>
  <c r="Q56"/>
  <c r="R56"/>
  <c r="Q55"/>
  <c r="AA55" s="1"/>
  <c r="Q54"/>
  <c r="R54"/>
  <c r="Q53"/>
  <c r="R53" s="1"/>
  <c r="AB53" s="1"/>
  <c r="Q52"/>
  <c r="R52" s="1"/>
  <c r="Q51"/>
  <c r="AA51"/>
  <c r="Q50"/>
  <c r="R50" s="1"/>
  <c r="Q49"/>
  <c r="AA49"/>
  <c r="Q48"/>
  <c r="R48" s="1"/>
  <c r="Q47"/>
  <c r="R47" s="1"/>
  <c r="Q46"/>
  <c r="R46" s="1"/>
  <c r="Q45"/>
  <c r="R45" s="1"/>
  <c r="Q44"/>
  <c r="R44" s="1"/>
  <c r="Q43"/>
  <c r="R43" s="1"/>
  <c r="Q42"/>
  <c r="Q41"/>
  <c r="AA41" s="1"/>
  <c r="Q40"/>
  <c r="R40"/>
  <c r="Q39"/>
  <c r="AA39" s="1"/>
  <c r="Q38"/>
  <c r="Q37"/>
  <c r="R37" s="1"/>
  <c r="Q36"/>
  <c r="R36"/>
  <c r="Q35"/>
  <c r="AA35"/>
  <c r="Q34"/>
  <c r="Q33"/>
  <c r="R33"/>
  <c r="AB33" s="1"/>
  <c r="Q32"/>
  <c r="AA32"/>
  <c r="Q31"/>
  <c r="R31" s="1"/>
  <c r="S31" s="1"/>
  <c r="Q30"/>
  <c r="R30"/>
  <c r="Q29"/>
  <c r="R29" s="1"/>
  <c r="S29" s="1"/>
  <c r="Q28"/>
  <c r="AA28" s="1"/>
  <c r="Q27"/>
  <c r="R27" s="1"/>
  <c r="Q26"/>
  <c r="R26"/>
  <c r="Q25"/>
  <c r="R25" s="1"/>
  <c r="Q24"/>
  <c r="AA24"/>
  <c r="Q23"/>
  <c r="R23" s="1"/>
  <c r="Q22"/>
  <c r="R22" s="1"/>
  <c r="Q21"/>
  <c r="R21" s="1"/>
  <c r="Q20"/>
  <c r="AA20" s="1"/>
  <c r="Q19"/>
  <c r="R19" s="1"/>
  <c r="Q18"/>
  <c r="R18" s="1"/>
  <c r="Q17"/>
  <c r="R17" s="1"/>
  <c r="Q16"/>
  <c r="AA16" s="1"/>
  <c r="Q15"/>
  <c r="R15" s="1"/>
  <c r="Q14"/>
  <c r="R14" s="1"/>
  <c r="Q13"/>
  <c r="R13" s="1"/>
  <c r="Q12"/>
  <c r="R12" s="1"/>
  <c r="Q11"/>
  <c r="R11" s="1"/>
  <c r="Q80" i="9"/>
  <c r="R80" s="1"/>
  <c r="AB80" s="1"/>
  <c r="Q79"/>
  <c r="R79"/>
  <c r="Q78"/>
  <c r="R78" s="1"/>
  <c r="AB78" s="1"/>
  <c r="Q77"/>
  <c r="R77" s="1"/>
  <c r="Q76"/>
  <c r="R76" s="1"/>
  <c r="S76" s="1"/>
  <c r="Q75"/>
  <c r="R75" s="1"/>
  <c r="Q74"/>
  <c r="R74"/>
  <c r="Q73"/>
  <c r="R73" s="1"/>
  <c r="Q72"/>
  <c r="R72"/>
  <c r="Q71"/>
  <c r="AA71" s="1"/>
  <c r="Q70"/>
  <c r="R70"/>
  <c r="S70" s="1"/>
  <c r="Q69"/>
  <c r="AA69" s="1"/>
  <c r="Q68"/>
  <c r="AA68" s="1"/>
  <c r="Q67"/>
  <c r="AA67"/>
  <c r="Q66"/>
  <c r="R66" s="1"/>
  <c r="S66" s="1"/>
  <c r="Q65"/>
  <c r="AA65"/>
  <c r="Q64"/>
  <c r="AA64" s="1"/>
  <c r="Q63"/>
  <c r="R63"/>
  <c r="Q62"/>
  <c r="R62" s="1"/>
  <c r="Q61"/>
  <c r="AA61"/>
  <c r="Q60"/>
  <c r="R60" s="1"/>
  <c r="Q59"/>
  <c r="R59"/>
  <c r="S59" s="1"/>
  <c r="T59" s="1"/>
  <c r="Q58"/>
  <c r="R58" s="1"/>
  <c r="Q57"/>
  <c r="AA57" s="1"/>
  <c r="Q56"/>
  <c r="AA56" s="1"/>
  <c r="Q55"/>
  <c r="AA55"/>
  <c r="Q54"/>
  <c r="R54" s="1"/>
  <c r="Q53"/>
  <c r="R53" s="1"/>
  <c r="Q52"/>
  <c r="R52" s="1"/>
  <c r="Q51"/>
  <c r="AA51" s="1"/>
  <c r="Q50"/>
  <c r="R50" s="1"/>
  <c r="Q49"/>
  <c r="R49" s="1"/>
  <c r="AA49"/>
  <c r="Q48"/>
  <c r="R48"/>
  <c r="Q47"/>
  <c r="AA47" s="1"/>
  <c r="Q46"/>
  <c r="R46"/>
  <c r="Q45"/>
  <c r="R45" s="1"/>
  <c r="Q44"/>
  <c r="R44"/>
  <c r="Q43"/>
  <c r="AA43" s="1"/>
  <c r="Q42"/>
  <c r="Q41"/>
  <c r="R41" s="1"/>
  <c r="Q40"/>
  <c r="AA40" s="1"/>
  <c r="Q39"/>
  <c r="AA39" s="1"/>
  <c r="Q38"/>
  <c r="Q37"/>
  <c r="R37"/>
  <c r="Q36"/>
  <c r="R36" s="1"/>
  <c r="Q35"/>
  <c r="AA35" s="1"/>
  <c r="Q34"/>
  <c r="R34" s="1"/>
  <c r="Q33"/>
  <c r="R33" s="1"/>
  <c r="Q32"/>
  <c r="R32" s="1"/>
  <c r="Q31"/>
  <c r="AA31" s="1"/>
  <c r="Q30"/>
  <c r="R30" s="1"/>
  <c r="Q29"/>
  <c r="R29" s="1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AA20" s="1"/>
  <c r="Q19"/>
  <c r="AA19" s="1"/>
  <c r="Q18"/>
  <c r="R18" s="1"/>
  <c r="Q17"/>
  <c r="R17" s="1"/>
  <c r="Q16"/>
  <c r="R16" s="1"/>
  <c r="Q15"/>
  <c r="R15" s="1"/>
  <c r="Q14"/>
  <c r="R14" s="1"/>
  <c r="Q13"/>
  <c r="R13" s="1"/>
  <c r="Q12"/>
  <c r="R12" s="1"/>
  <c r="Q11"/>
  <c r="AA11" s="1"/>
  <c r="AA10" s="1"/>
  <c r="Y80" i="8"/>
  <c r="Z80"/>
  <c r="Y79"/>
  <c r="Z79" s="1"/>
  <c r="AA79" s="1"/>
  <c r="Y78"/>
  <c r="Z78" s="1"/>
  <c r="Y77"/>
  <c r="Z77" s="1"/>
  <c r="AJ77" s="1"/>
  <c r="Y76"/>
  <c r="Z76" s="1"/>
  <c r="Y75"/>
  <c r="Z75"/>
  <c r="Y74"/>
  <c r="Z74" s="1"/>
  <c r="Y73"/>
  <c r="Z73"/>
  <c r="Y72"/>
  <c r="Z72" s="1"/>
  <c r="Y71"/>
  <c r="Z71"/>
  <c r="Y70"/>
  <c r="Z70" s="1"/>
  <c r="Y69"/>
  <c r="Z69"/>
  <c r="Y68"/>
  <c r="Z68" s="1"/>
  <c r="AA68" s="1"/>
  <c r="AB68" s="1"/>
  <c r="Y67"/>
  <c r="Z67"/>
  <c r="Y66"/>
  <c r="Z66" s="1"/>
  <c r="AA66" s="1"/>
  <c r="AK66" s="1"/>
  <c r="Y65"/>
  <c r="AI65"/>
  <c r="Y64"/>
  <c r="Z64" s="1"/>
  <c r="AA64" s="1"/>
  <c r="Y63"/>
  <c r="Z63"/>
  <c r="Y62"/>
  <c r="Z62" s="1"/>
  <c r="AJ62" s="1"/>
  <c r="Y61"/>
  <c r="AI61"/>
  <c r="Y60"/>
  <c r="Z60" s="1"/>
  <c r="AJ60" s="1"/>
  <c r="Y59"/>
  <c r="Z59"/>
  <c r="Y58"/>
  <c r="Z58" s="1"/>
  <c r="AJ58" s="1"/>
  <c r="Y57"/>
  <c r="AI57"/>
  <c r="Y56"/>
  <c r="Z56" s="1"/>
  <c r="AJ56" s="1"/>
  <c r="Y55"/>
  <c r="Z55"/>
  <c r="Y54"/>
  <c r="Z54" s="1"/>
  <c r="AA54" s="1"/>
  <c r="AK54" s="1"/>
  <c r="Y53"/>
  <c r="Z53"/>
  <c r="Y52"/>
  <c r="Z52" s="1"/>
  <c r="Y51"/>
  <c r="Z51"/>
  <c r="AA51" s="1"/>
  <c r="Y50"/>
  <c r="Z50"/>
  <c r="Y49"/>
  <c r="AI49" s="1"/>
  <c r="Y48"/>
  <c r="Z48" s="1"/>
  <c r="Y47"/>
  <c r="Z47" s="1"/>
  <c r="Y46"/>
  <c r="Z46"/>
  <c r="Y45"/>
  <c r="AI45" s="1"/>
  <c r="Y44"/>
  <c r="Z44"/>
  <c r="Y43"/>
  <c r="Z43" s="1"/>
  <c r="AJ43" s="1"/>
  <c r="Y42"/>
  <c r="Z42" s="1"/>
  <c r="Y41"/>
  <c r="AI41" s="1"/>
  <c r="Y40"/>
  <c r="Y39"/>
  <c r="Z39" s="1"/>
  <c r="Y38"/>
  <c r="AI38"/>
  <c r="Z38"/>
  <c r="AA38" s="1"/>
  <c r="Y37"/>
  <c r="Z37"/>
  <c r="Y36"/>
  <c r="AI36" s="1"/>
  <c r="Y35"/>
  <c r="Y34"/>
  <c r="Z34" s="1"/>
  <c r="Y33"/>
  <c r="Z33"/>
  <c r="Y32"/>
  <c r="Z32" s="1"/>
  <c r="Y31"/>
  <c r="Z31" s="1"/>
  <c r="AJ31" s="1"/>
  <c r="Y30"/>
  <c r="AI30" s="1"/>
  <c r="Y29"/>
  <c r="AI29"/>
  <c r="Y28"/>
  <c r="Z28" s="1"/>
  <c r="Y27"/>
  <c r="Z27"/>
  <c r="Y26"/>
  <c r="Z26" s="1"/>
  <c r="Y25"/>
  <c r="AI25"/>
  <c r="Y24"/>
  <c r="Z24" s="1"/>
  <c r="Y23"/>
  <c r="Z23"/>
  <c r="AJ23" s="1"/>
  <c r="Y22"/>
  <c r="Z22" s="1"/>
  <c r="Y21"/>
  <c r="AI21" s="1"/>
  <c r="Y20"/>
  <c r="Z20" s="1"/>
  <c r="AJ20" s="1"/>
  <c r="Y19"/>
  <c r="Z19" s="1"/>
  <c r="Y18"/>
  <c r="Z18"/>
  <c r="Y17"/>
  <c r="AI17" s="1"/>
  <c r="Y16"/>
  <c r="Z16"/>
  <c r="Y15"/>
  <c r="AI15" s="1"/>
  <c r="Y14"/>
  <c r="Z14"/>
  <c r="Y13"/>
  <c r="AI13" s="1"/>
  <c r="Y12"/>
  <c r="Z12" s="1"/>
  <c r="Y11"/>
  <c r="Z11" s="1"/>
  <c r="Q80" i="7"/>
  <c r="R80"/>
  <c r="Q79"/>
  <c r="R79" s="1"/>
  <c r="Q78"/>
  <c r="R78"/>
  <c r="Q77"/>
  <c r="R77" s="1"/>
  <c r="Q76"/>
  <c r="R76"/>
  <c r="AB76" s="1"/>
  <c r="Q75"/>
  <c r="R75" s="1"/>
  <c r="AB75" s="1"/>
  <c r="Q74"/>
  <c r="AA74" s="1"/>
  <c r="Q73"/>
  <c r="R73"/>
  <c r="Q72"/>
  <c r="R72" s="1"/>
  <c r="Q71"/>
  <c r="R71"/>
  <c r="Q70"/>
  <c r="AA70" s="1"/>
  <c r="Q69"/>
  <c r="R69"/>
  <c r="Q68"/>
  <c r="R68" s="1"/>
  <c r="AB68" s="1"/>
  <c r="Q67"/>
  <c r="R67" s="1"/>
  <c r="Q66"/>
  <c r="R66" s="1"/>
  <c r="Q65"/>
  <c r="R65" s="1"/>
  <c r="Q64"/>
  <c r="R64" s="1"/>
  <c r="Q63"/>
  <c r="R63" s="1"/>
  <c r="Q62"/>
  <c r="AA62" s="1"/>
  <c r="Q61"/>
  <c r="AA61" s="1"/>
  <c r="Q60"/>
  <c r="R60" s="1"/>
  <c r="Q59"/>
  <c r="R59" s="1"/>
  <c r="Q58"/>
  <c r="R58" s="1"/>
  <c r="Q57"/>
  <c r="AA57" s="1"/>
  <c r="Q56"/>
  <c r="R56" s="1"/>
  <c r="Q55"/>
  <c r="R55" s="1"/>
  <c r="Q54"/>
  <c r="AA54" s="1"/>
  <c r="Q53"/>
  <c r="AA53" s="1"/>
  <c r="Q52"/>
  <c r="R52" s="1"/>
  <c r="Q51"/>
  <c r="R51" s="1"/>
  <c r="Q50"/>
  <c r="AA50" s="1"/>
  <c r="Q49"/>
  <c r="AA49" s="1"/>
  <c r="Q48"/>
  <c r="R48" s="1"/>
  <c r="Q47"/>
  <c r="R47" s="1"/>
  <c r="Q46"/>
  <c r="AA46" s="1"/>
  <c r="Q45"/>
  <c r="AA45" s="1"/>
  <c r="Q44"/>
  <c r="R44" s="1"/>
  <c r="Q43"/>
  <c r="R43" s="1"/>
  <c r="Q42"/>
  <c r="R42" s="1"/>
  <c r="AB42" s="1"/>
  <c r="Q41"/>
  <c r="AA41" s="1"/>
  <c r="Q40"/>
  <c r="R40"/>
  <c r="Q39"/>
  <c r="R39" s="1"/>
  <c r="Q38"/>
  <c r="AA38"/>
  <c r="Q37"/>
  <c r="AA37" s="1"/>
  <c r="Q36"/>
  <c r="Q35"/>
  <c r="AA35" s="1"/>
  <c r="Q34"/>
  <c r="AA34"/>
  <c r="Q33"/>
  <c r="AA33" s="1"/>
  <c r="Q32"/>
  <c r="AA32" s="1"/>
  <c r="Q31"/>
  <c r="AA31" s="1"/>
  <c r="Q30"/>
  <c r="AA30" s="1"/>
  <c r="Q29"/>
  <c r="R29" s="1"/>
  <c r="Q28"/>
  <c r="R28" s="1"/>
  <c r="Q27"/>
  <c r="AA27" s="1"/>
  <c r="Q26"/>
  <c r="R26" s="1"/>
  <c r="Q25"/>
  <c r="AA25" s="1"/>
  <c r="Q24"/>
  <c r="AA24" s="1"/>
  <c r="Q23"/>
  <c r="AA23" s="1"/>
  <c r="Q22"/>
  <c r="R22" s="1"/>
  <c r="Q21"/>
  <c r="R21" s="1"/>
  <c r="Q20"/>
  <c r="AA20" s="1"/>
  <c r="Q19"/>
  <c r="AA19" s="1"/>
  <c r="Q18"/>
  <c r="R18" s="1"/>
  <c r="Q17"/>
  <c r="AA17" s="1"/>
  <c r="Q16"/>
  <c r="R16" s="1"/>
  <c r="Q15"/>
  <c r="AA15" s="1"/>
  <c r="Q14"/>
  <c r="AA14" s="1"/>
  <c r="Q13"/>
  <c r="AA13" s="1"/>
  <c r="Q12"/>
  <c r="R12" s="1"/>
  <c r="Q11"/>
  <c r="AA11"/>
  <c r="AA10" s="1"/>
  <c r="R80" i="5"/>
  <c r="S80"/>
  <c r="R79"/>
  <c r="AB79" s="1"/>
  <c r="R78"/>
  <c r="S78"/>
  <c r="R77"/>
  <c r="AB77" s="1"/>
  <c r="R76"/>
  <c r="S76"/>
  <c r="R75"/>
  <c r="S75" s="1"/>
  <c r="T75" s="1"/>
  <c r="U75" s="1"/>
  <c r="R74"/>
  <c r="S74" s="1"/>
  <c r="R73"/>
  <c r="AB73"/>
  <c r="R72"/>
  <c r="AB72" s="1"/>
  <c r="R71"/>
  <c r="AB71"/>
  <c r="R70"/>
  <c r="S70" s="1"/>
  <c r="R69"/>
  <c r="AB69"/>
  <c r="R68"/>
  <c r="AB68" s="1"/>
  <c r="R67"/>
  <c r="AB67"/>
  <c r="R66"/>
  <c r="S66" s="1"/>
  <c r="R65"/>
  <c r="AB65"/>
  <c r="R64"/>
  <c r="AB64" s="1"/>
  <c r="R63"/>
  <c r="S63"/>
  <c r="R62"/>
  <c r="S62" s="1"/>
  <c r="R61"/>
  <c r="AB61"/>
  <c r="R60"/>
  <c r="S60" s="1"/>
  <c r="R59"/>
  <c r="S59"/>
  <c r="R58"/>
  <c r="S58" s="1"/>
  <c r="R57"/>
  <c r="AB57"/>
  <c r="R56"/>
  <c r="AB56" s="1"/>
  <c r="R55"/>
  <c r="S55"/>
  <c r="T55" s="1"/>
  <c r="R54"/>
  <c r="S54" s="1"/>
  <c r="AC54" s="1"/>
  <c r="R53"/>
  <c r="AB53" s="1"/>
  <c r="R52"/>
  <c r="AB52"/>
  <c r="R51"/>
  <c r="S51" s="1"/>
  <c r="R50"/>
  <c r="S50"/>
  <c r="R49"/>
  <c r="AB49" s="1"/>
  <c r="R48"/>
  <c r="AB48"/>
  <c r="R47"/>
  <c r="S47" s="1"/>
  <c r="R46"/>
  <c r="S46"/>
  <c r="T46" s="1"/>
  <c r="R45"/>
  <c r="AB45"/>
  <c r="R44"/>
  <c r="S44" s="1"/>
  <c r="T44" s="1"/>
  <c r="R43"/>
  <c r="AB43"/>
  <c r="R42"/>
  <c r="S42"/>
  <c r="T42"/>
  <c r="R41"/>
  <c r="AB41" s="1"/>
  <c r="R40"/>
  <c r="AB40"/>
  <c r="R39"/>
  <c r="S39" s="1"/>
  <c r="R38"/>
  <c r="AB38"/>
  <c r="R37"/>
  <c r="R36"/>
  <c r="S36" s="1"/>
  <c r="R35"/>
  <c r="S35" s="1"/>
  <c r="AC35" s="1"/>
  <c r="R34"/>
  <c r="AB34"/>
  <c r="R33"/>
  <c r="R32"/>
  <c r="S32" s="1"/>
  <c r="AC32" s="1"/>
  <c r="R31"/>
  <c r="S31" s="1"/>
  <c r="R30"/>
  <c r="S30"/>
  <c r="AC30" s="1"/>
  <c r="R29"/>
  <c r="S29" s="1"/>
  <c r="R28"/>
  <c r="AB28" s="1"/>
  <c r="R27"/>
  <c r="S27" s="1"/>
  <c r="R26"/>
  <c r="AB26" s="1"/>
  <c r="R25"/>
  <c r="S25" s="1"/>
  <c r="R24"/>
  <c r="AB24" s="1"/>
  <c r="R23"/>
  <c r="S23" s="1"/>
  <c r="R22"/>
  <c r="AB22" s="1"/>
  <c r="R21"/>
  <c r="S21" s="1"/>
  <c r="R20"/>
  <c r="AB20" s="1"/>
  <c r="R19"/>
  <c r="S19" s="1"/>
  <c r="R18"/>
  <c r="S18" s="1"/>
  <c r="AC18" s="1"/>
  <c r="R17"/>
  <c r="S17"/>
  <c r="R16"/>
  <c r="AB16" s="1"/>
  <c r="R15"/>
  <c r="AB15"/>
  <c r="R14"/>
  <c r="S14" s="1"/>
  <c r="T14" s="1"/>
  <c r="R13"/>
  <c r="S13" s="1"/>
  <c r="R12"/>
  <c r="AB12" s="1"/>
  <c r="R11"/>
  <c r="R10" s="1"/>
  <c r="Q42" i="1"/>
  <c r="AA42" s="1"/>
  <c r="Q43"/>
  <c r="AA43"/>
  <c r="Q44"/>
  <c r="R44" s="1"/>
  <c r="Q45"/>
  <c r="AA45"/>
  <c r="Q46"/>
  <c r="R46" s="1"/>
  <c r="AB46" s="1"/>
  <c r="Q47"/>
  <c r="AA47" s="1"/>
  <c r="Q48"/>
  <c r="R48"/>
  <c r="Q49"/>
  <c r="R49" s="1"/>
  <c r="Q50"/>
  <c r="R50"/>
  <c r="Q51"/>
  <c r="AA51" s="1"/>
  <c r="Q52"/>
  <c r="R52"/>
  <c r="Q53"/>
  <c r="AA53" s="1"/>
  <c r="Q54"/>
  <c r="R54"/>
  <c r="AB54" s="1"/>
  <c r="Q55"/>
  <c r="AA55" s="1"/>
  <c r="Q56"/>
  <c r="R56" s="1"/>
  <c r="Q57"/>
  <c r="AA57" s="1"/>
  <c r="Q58"/>
  <c r="R58" s="1"/>
  <c r="Q59"/>
  <c r="AA59" s="1"/>
  <c r="Q60"/>
  <c r="R60" s="1"/>
  <c r="Q61"/>
  <c r="R61" s="1"/>
  <c r="Q62"/>
  <c r="AA62" s="1"/>
  <c r="Q63"/>
  <c r="AA63" s="1"/>
  <c r="Q64"/>
  <c r="R64" s="1"/>
  <c r="Q65"/>
  <c r="R65" s="1"/>
  <c r="AB65" s="1"/>
  <c r="Q66"/>
  <c r="AA66" s="1"/>
  <c r="Q67"/>
  <c r="AA67"/>
  <c r="Q68"/>
  <c r="R68" s="1"/>
  <c r="Q69"/>
  <c r="R69"/>
  <c r="S69" s="1"/>
  <c r="Q70"/>
  <c r="R70" s="1"/>
  <c r="Q71"/>
  <c r="AA71" s="1"/>
  <c r="Q72"/>
  <c r="R72" s="1"/>
  <c r="Q73"/>
  <c r="R73" s="1"/>
  <c r="S73" s="1"/>
  <c r="Q74"/>
  <c r="R74"/>
  <c r="AB74" s="1"/>
  <c r="Q75"/>
  <c r="AA75" s="1"/>
  <c r="Q76"/>
  <c r="R76" s="1"/>
  <c r="Q77"/>
  <c r="AA77" s="1"/>
  <c r="Q78"/>
  <c r="AA78" s="1"/>
  <c r="Q79"/>
  <c r="AA79" s="1"/>
  <c r="Q80"/>
  <c r="R80" s="1"/>
  <c r="G16" i="3"/>
  <c r="F16"/>
  <c r="Q11" i="1"/>
  <c r="R11" s="1"/>
  <c r="Q12"/>
  <c r="R12" s="1"/>
  <c r="Q13"/>
  <c r="R13" s="1"/>
  <c r="Q14"/>
  <c r="R14" s="1"/>
  <c r="Q15"/>
  <c r="R15" s="1"/>
  <c r="Q16"/>
  <c r="R16" s="1"/>
  <c r="Q17"/>
  <c r="R17" s="1"/>
  <c r="Q18"/>
  <c r="R18" s="1"/>
  <c r="Q19"/>
  <c r="R19" s="1"/>
  <c r="Q20"/>
  <c r="R20" s="1"/>
  <c r="Q21"/>
  <c r="R21" s="1"/>
  <c r="Q22"/>
  <c r="R22" s="1"/>
  <c r="Q23"/>
  <c r="R23" s="1"/>
  <c r="Q24"/>
  <c r="AA24" s="1"/>
  <c r="Q25"/>
  <c r="R25"/>
  <c r="Q26"/>
  <c r="R26"/>
  <c r="Q27"/>
  <c r="R27" s="1"/>
  <c r="Q28"/>
  <c r="R28"/>
  <c r="Q29"/>
  <c r="R29" s="1"/>
  <c r="Q30"/>
  <c r="R30"/>
  <c r="Q31"/>
  <c r="R31" s="1"/>
  <c r="Q32"/>
  <c r="R32" s="1"/>
  <c r="Q33"/>
  <c r="R33" s="1"/>
  <c r="Q34"/>
  <c r="R34"/>
  <c r="Q35"/>
  <c r="R35" s="1"/>
  <c r="Q36"/>
  <c r="R36" s="1"/>
  <c r="Q37"/>
  <c r="R37" s="1"/>
  <c r="Q38"/>
  <c r="R38" s="1"/>
  <c r="Q39"/>
  <c r="R39" s="1"/>
  <c r="AB39" s="1"/>
  <c r="Q40"/>
  <c r="AA40"/>
  <c r="Q41"/>
  <c r="R41" s="1"/>
  <c r="R56" i="9"/>
  <c r="AB56"/>
  <c r="AA45"/>
  <c r="R29" i="12"/>
  <c r="AB29" s="1"/>
  <c r="R50"/>
  <c r="S50" s="1"/>
  <c r="R58"/>
  <c r="S58" s="1"/>
  <c r="T58" s="1"/>
  <c r="AA63"/>
  <c r="R66"/>
  <c r="S66" s="1"/>
  <c r="AA71"/>
  <c r="R74"/>
  <c r="S74" s="1"/>
  <c r="AA20"/>
  <c r="AA13" i="21"/>
  <c r="AA38"/>
  <c r="AA45"/>
  <c r="AA67"/>
  <c r="AA48"/>
  <c r="AA13" i="22"/>
  <c r="Q10"/>
  <c r="R12"/>
  <c r="S12"/>
  <c r="R11"/>
  <c r="AB11" s="1"/>
  <c r="AB10" s="1"/>
  <c r="S13" i="19"/>
  <c r="T13" s="1"/>
  <c r="S16" i="18"/>
  <c r="T16" s="1"/>
  <c r="AD16" s="1"/>
  <c r="S18"/>
  <c r="T18" s="1"/>
  <c r="S20"/>
  <c r="T20"/>
  <c r="AD20" s="1"/>
  <c r="S22"/>
  <c r="T22" s="1"/>
  <c r="S24"/>
  <c r="T24" s="1"/>
  <c r="AD24" s="1"/>
  <c r="S26"/>
  <c r="AC26"/>
  <c r="S28"/>
  <c r="T28" s="1"/>
  <c r="AD28" s="1"/>
  <c r="S30"/>
  <c r="T30" s="1"/>
  <c r="S32"/>
  <c r="T32" s="1"/>
  <c r="AD32" s="1"/>
  <c r="S34"/>
  <c r="T34" s="1"/>
  <c r="S36"/>
  <c r="T36"/>
  <c r="AD36"/>
  <c r="S38"/>
  <c r="AC38" s="1"/>
  <c r="AB39"/>
  <c r="AB43"/>
  <c r="AC37" i="17"/>
  <c r="T54"/>
  <c r="U54"/>
  <c r="T55"/>
  <c r="U55" s="1"/>
  <c r="T56"/>
  <c r="AD56"/>
  <c r="T57"/>
  <c r="U57" s="1"/>
  <c r="AC58"/>
  <c r="AC60"/>
  <c r="AA20" i="1"/>
  <c r="AA30"/>
  <c r="AA69"/>
  <c r="AA44"/>
  <c r="AS16" i="23"/>
  <c r="AA39" i="12"/>
  <c r="AA42"/>
  <c r="AA62"/>
  <c r="AA70"/>
  <c r="AA78"/>
  <c r="R23"/>
  <c r="S23"/>
  <c r="R24"/>
  <c r="S24" s="1"/>
  <c r="AA35"/>
  <c r="R37"/>
  <c r="AB37" s="1"/>
  <c r="R38"/>
  <c r="R47"/>
  <c r="R51"/>
  <c r="R55"/>
  <c r="AA59"/>
  <c r="AA67"/>
  <c r="AA75"/>
  <c r="R29" i="11"/>
  <c r="S29" s="1"/>
  <c r="T29" s="1"/>
  <c r="R32"/>
  <c r="AB32" s="1"/>
  <c r="R45"/>
  <c r="R51"/>
  <c r="S51"/>
  <c r="R52"/>
  <c r="S52" s="1"/>
  <c r="AC52" s="1"/>
  <c r="R56"/>
  <c r="S56" s="1"/>
  <c r="R60"/>
  <c r="S60" s="1"/>
  <c r="AC60" s="1"/>
  <c r="R64"/>
  <c r="S64" s="1"/>
  <c r="R68"/>
  <c r="S68"/>
  <c r="AC68"/>
  <c r="R72"/>
  <c r="S72" s="1"/>
  <c r="R76"/>
  <c r="S76" s="1"/>
  <c r="AC76" s="1"/>
  <c r="R24" i="7"/>
  <c r="AB24"/>
  <c r="R25"/>
  <c r="R38"/>
  <c r="AA51"/>
  <c r="R54"/>
  <c r="AA78"/>
  <c r="S67" i="5"/>
  <c r="T67" s="1"/>
  <c r="AB76"/>
  <c r="AA77" i="10"/>
  <c r="R20" i="9"/>
  <c r="AB20" s="1"/>
  <c r="R12" i="21"/>
  <c r="S12"/>
  <c r="AC12" s="1"/>
  <c r="AB11" i="20"/>
  <c r="AB10" s="1"/>
  <c r="S13"/>
  <c r="R10" i="18"/>
  <c r="AB11"/>
  <c r="AJ14" i="23"/>
  <c r="AK14" s="1"/>
  <c r="AL14" s="1"/>
  <c r="AM14" s="1"/>
  <c r="Z57" i="8"/>
  <c r="AA57" s="1"/>
  <c r="AI66"/>
  <c r="Z41"/>
  <c r="AA41" s="1"/>
  <c r="Z61"/>
  <c r="AA61" s="1"/>
  <c r="AI37"/>
  <c r="AI19"/>
  <c r="AI50"/>
  <c r="Z65"/>
  <c r="AA65" s="1"/>
  <c r="AA48" i="10"/>
  <c r="R69"/>
  <c r="S69" s="1"/>
  <c r="AA68"/>
  <c r="AA32" i="9"/>
  <c r="AA44"/>
  <c r="R57"/>
  <c r="AB57" s="1"/>
  <c r="R68"/>
  <c r="AB68" s="1"/>
  <c r="R11"/>
  <c r="S11" s="1"/>
  <c r="AC11" s="1"/>
  <c r="AC10" s="1"/>
  <c r="AA25"/>
  <c r="T11" i="17"/>
  <c r="U11" s="1"/>
  <c r="V11" s="1"/>
  <c r="U13" i="28"/>
  <c r="AD13"/>
  <c r="W59" i="26"/>
  <c r="X59" s="1"/>
  <c r="AF59"/>
  <c r="X52"/>
  <c r="Y52" s="1"/>
  <c r="AG52"/>
  <c r="X60"/>
  <c r="AH60"/>
  <c r="AG60"/>
  <c r="W47"/>
  <c r="AG47" s="1"/>
  <c r="AF47"/>
  <c r="W29"/>
  <c r="AG29" s="1"/>
  <c r="AF29"/>
  <c r="W25"/>
  <c r="AG25" s="1"/>
  <c r="AF25"/>
  <c r="AS29" i="23"/>
  <c r="AS69"/>
  <c r="AS17"/>
  <c r="AS40"/>
  <c r="AS49"/>
  <c r="AS65"/>
  <c r="AS33"/>
  <c r="AS36"/>
  <c r="AJ37"/>
  <c r="AK37" s="1"/>
  <c r="AS45"/>
  <c r="AS61"/>
  <c r="AS57"/>
  <c r="AS73"/>
  <c r="AJ18"/>
  <c r="AK18" s="1"/>
  <c r="AS20"/>
  <c r="AS21"/>
  <c r="AJ30"/>
  <c r="AS32"/>
  <c r="AS41"/>
  <c r="AS12"/>
  <c r="AJ22"/>
  <c r="AS24"/>
  <c r="AS25"/>
  <c r="AJ35"/>
  <c r="AT35" s="1"/>
  <c r="AS44"/>
  <c r="AS48"/>
  <c r="AS52"/>
  <c r="AS56"/>
  <c r="AS60"/>
  <c r="AS64"/>
  <c r="AS68"/>
  <c r="AS72"/>
  <c r="AS76"/>
  <c r="AJ77"/>
  <c r="AT77" s="1"/>
  <c r="AS13"/>
  <c r="AJ26"/>
  <c r="AK26"/>
  <c r="AJ43"/>
  <c r="AK43" s="1"/>
  <c r="AJ34"/>
  <c r="AK34"/>
  <c r="AS34"/>
  <c r="AJ39"/>
  <c r="AK39" s="1"/>
  <c r="AJ38"/>
  <c r="AS38"/>
  <c r="AI10"/>
  <c r="AS11"/>
  <c r="AS15"/>
  <c r="AS19"/>
  <c r="AS23"/>
  <c r="AS27"/>
  <c r="AS31"/>
  <c r="AJ42"/>
  <c r="AK42" s="1"/>
  <c r="AS42"/>
  <c r="AK35"/>
  <c r="AL35" s="1"/>
  <c r="AS46"/>
  <c r="AS50"/>
  <c r="AS54"/>
  <c r="AS58"/>
  <c r="AS62"/>
  <c r="AS66"/>
  <c r="AS70"/>
  <c r="AS74"/>
  <c r="AS78"/>
  <c r="AS47"/>
  <c r="AS51"/>
  <c r="AS55"/>
  <c r="AS59"/>
  <c r="AS63"/>
  <c r="AS67"/>
  <c r="AS71"/>
  <c r="AS75"/>
  <c r="AS79"/>
  <c r="AS80"/>
  <c r="AA76" i="22"/>
  <c r="AA77"/>
  <c r="AA78"/>
  <c r="AA79"/>
  <c r="AA80"/>
  <c r="AA41" i="21"/>
  <c r="AA42"/>
  <c r="AA47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R14"/>
  <c r="AA39"/>
  <c r="AA40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46"/>
  <c r="AA68"/>
  <c r="AA69"/>
  <c r="AA70"/>
  <c r="AA71"/>
  <c r="AA72"/>
  <c r="AA73"/>
  <c r="AA74"/>
  <c r="AA75"/>
  <c r="AA76"/>
  <c r="AA77"/>
  <c r="AA78"/>
  <c r="AA79"/>
  <c r="AA80"/>
  <c r="S46" i="20"/>
  <c r="AC46" s="1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S45"/>
  <c r="AC45" s="1"/>
  <c r="AB45"/>
  <c r="S38"/>
  <c r="AC38" s="1"/>
  <c r="S44"/>
  <c r="AB44"/>
  <c r="S47"/>
  <c r="AC47" s="1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11" i="19"/>
  <c r="AB10"/>
  <c r="AB45"/>
  <c r="AB12"/>
  <c r="AC13"/>
  <c r="AB47"/>
  <c r="AB48"/>
  <c r="AB49"/>
  <c r="AB50"/>
  <c r="AB51"/>
  <c r="AB52"/>
  <c r="AB53"/>
  <c r="AB54"/>
  <c r="AB55"/>
  <c r="AB56"/>
  <c r="AB57"/>
  <c r="AB58"/>
  <c r="AB59"/>
  <c r="AB60"/>
  <c r="AB61"/>
  <c r="R10"/>
  <c r="AB38"/>
  <c r="AB40"/>
  <c r="AB42"/>
  <c r="AB44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S44" i="18"/>
  <c r="AC44"/>
  <c r="AB44"/>
  <c r="S45"/>
  <c r="AC45" s="1"/>
  <c r="AB45"/>
  <c r="S46"/>
  <c r="AC46" s="1"/>
  <c r="AB46"/>
  <c r="S47"/>
  <c r="AC47" s="1"/>
  <c r="AB47"/>
  <c r="S48"/>
  <c r="AC48"/>
  <c r="AB48"/>
  <c r="S49"/>
  <c r="AC49" s="1"/>
  <c r="AB49"/>
  <c r="S50"/>
  <c r="AC50" s="1"/>
  <c r="AB50"/>
  <c r="S51"/>
  <c r="T51" s="1"/>
  <c r="AD51" s="1"/>
  <c r="AC51"/>
  <c r="AB51"/>
  <c r="S52"/>
  <c r="AC52"/>
  <c r="AB52"/>
  <c r="S53"/>
  <c r="AC53"/>
  <c r="AB53"/>
  <c r="S54"/>
  <c r="AC54" s="1"/>
  <c r="AB54"/>
  <c r="S55"/>
  <c r="T55" s="1"/>
  <c r="AD55" s="1"/>
  <c r="AC55"/>
  <c r="AB55"/>
  <c r="S56"/>
  <c r="AC56"/>
  <c r="AB56"/>
  <c r="S57"/>
  <c r="AC57" s="1"/>
  <c r="AB57"/>
  <c r="S58"/>
  <c r="AC58" s="1"/>
  <c r="AB58"/>
  <c r="S59"/>
  <c r="AC59" s="1"/>
  <c r="AB59"/>
  <c r="S60"/>
  <c r="AC60"/>
  <c r="AB60"/>
  <c r="S61"/>
  <c r="AC61" s="1"/>
  <c r="AB61"/>
  <c r="S62"/>
  <c r="AC62" s="1"/>
  <c r="AB62"/>
  <c r="S63"/>
  <c r="AC63" s="1"/>
  <c r="AB63"/>
  <c r="S64"/>
  <c r="AC64"/>
  <c r="AB64"/>
  <c r="S65"/>
  <c r="AC65" s="1"/>
  <c r="AB65"/>
  <c r="S66"/>
  <c r="AC66" s="1"/>
  <c r="AB66"/>
  <c r="S67"/>
  <c r="AC67" s="1"/>
  <c r="AB67"/>
  <c r="S68"/>
  <c r="AC68"/>
  <c r="AB68"/>
  <c r="S69"/>
  <c r="AC69"/>
  <c r="AB69"/>
  <c r="S70"/>
  <c r="AC70" s="1"/>
  <c r="AB70"/>
  <c r="S71"/>
  <c r="AC71" s="1"/>
  <c r="AB71"/>
  <c r="S72"/>
  <c r="AC72"/>
  <c r="AB72"/>
  <c r="S73"/>
  <c r="AC73" s="1"/>
  <c r="AB73"/>
  <c r="S74"/>
  <c r="AC74" s="1"/>
  <c r="AB74"/>
  <c r="S75"/>
  <c r="T75" s="1"/>
  <c r="AC75"/>
  <c r="AB75"/>
  <c r="S76"/>
  <c r="AC76"/>
  <c r="AB76"/>
  <c r="S77"/>
  <c r="AC77" s="1"/>
  <c r="AB77"/>
  <c r="S78"/>
  <c r="AC78" s="1"/>
  <c r="AB78"/>
  <c r="S79"/>
  <c r="AC79" s="1"/>
  <c r="AB79"/>
  <c r="S80"/>
  <c r="AC80"/>
  <c r="AB80"/>
  <c r="AB40"/>
  <c r="AB42"/>
  <c r="AB12"/>
  <c r="AB13"/>
  <c r="AB14"/>
  <c r="AC16"/>
  <c r="AC20"/>
  <c r="AC24"/>
  <c r="AC32"/>
  <c r="AC34"/>
  <c r="AC15" i="17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T38"/>
  <c r="AD38"/>
  <c r="T39"/>
  <c r="AD39" s="1"/>
  <c r="T40"/>
  <c r="AD40" s="1"/>
  <c r="T41"/>
  <c r="AD41" s="1"/>
  <c r="T42"/>
  <c r="AD42" s="1"/>
  <c r="T43"/>
  <c r="T44"/>
  <c r="AD44" s="1"/>
  <c r="T45"/>
  <c r="T46"/>
  <c r="AD46"/>
  <c r="T47"/>
  <c r="AD47" s="1"/>
  <c r="T48"/>
  <c r="AD48" s="1"/>
  <c r="T49"/>
  <c r="AD49" s="1"/>
  <c r="T50"/>
  <c r="AD50" s="1"/>
  <c r="T51"/>
  <c r="T52"/>
  <c r="AD52" s="1"/>
  <c r="T53"/>
  <c r="AD54"/>
  <c r="AD55"/>
  <c r="AD57"/>
  <c r="AC59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T15" i="16"/>
  <c r="U15"/>
  <c r="T16"/>
  <c r="U16" s="1"/>
  <c r="AE16" s="1"/>
  <c r="T17"/>
  <c r="U17" s="1"/>
  <c r="T18"/>
  <c r="U18" s="1"/>
  <c r="T19"/>
  <c r="AD19" s="1"/>
  <c r="T20"/>
  <c r="T21"/>
  <c r="U21" s="1"/>
  <c r="T22"/>
  <c r="T23"/>
  <c r="U23"/>
  <c r="T24"/>
  <c r="AD24" s="1"/>
  <c r="T25"/>
  <c r="U25" s="1"/>
  <c r="T26"/>
  <c r="U26" s="1"/>
  <c r="V26" s="1"/>
  <c r="T27"/>
  <c r="AD27" s="1"/>
  <c r="T28"/>
  <c r="T29"/>
  <c r="U29" s="1"/>
  <c r="T30"/>
  <c r="T31"/>
  <c r="U31"/>
  <c r="T32"/>
  <c r="AD32" s="1"/>
  <c r="T33"/>
  <c r="U33" s="1"/>
  <c r="T34"/>
  <c r="AD34" s="1"/>
  <c r="T35"/>
  <c r="AD35" s="1"/>
  <c r="AC36"/>
  <c r="AC37"/>
  <c r="T38"/>
  <c r="T39"/>
  <c r="AD39" s="1"/>
  <c r="T40"/>
  <c r="U40" s="1"/>
  <c r="V40" s="1"/>
  <c r="T41"/>
  <c r="U41" s="1"/>
  <c r="T42"/>
  <c r="T43"/>
  <c r="AD43" s="1"/>
  <c r="T44"/>
  <c r="T45"/>
  <c r="AD45"/>
  <c r="T46"/>
  <c r="AD46" s="1"/>
  <c r="T47"/>
  <c r="AD47"/>
  <c r="T48"/>
  <c r="AD48" s="1"/>
  <c r="T49"/>
  <c r="U49" s="1"/>
  <c r="T50"/>
  <c r="T51"/>
  <c r="AD51" s="1"/>
  <c r="T52"/>
  <c r="T53"/>
  <c r="AD53"/>
  <c r="T54"/>
  <c r="U54" s="1"/>
  <c r="T55"/>
  <c r="AD55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S37" i="12"/>
  <c r="T37" s="1"/>
  <c r="AB77"/>
  <c r="AA11"/>
  <c r="AA18"/>
  <c r="AA22"/>
  <c r="AA26"/>
  <c r="AA30"/>
  <c r="AA36"/>
  <c r="S71"/>
  <c r="AC71"/>
  <c r="R32"/>
  <c r="S32" s="1"/>
  <c r="AA40"/>
  <c r="R40"/>
  <c r="AB40" s="1"/>
  <c r="R44"/>
  <c r="AB44" s="1"/>
  <c r="AA45"/>
  <c r="R48"/>
  <c r="AB48" s="1"/>
  <c r="AA49"/>
  <c r="R52"/>
  <c r="AB52"/>
  <c r="AA53"/>
  <c r="R56"/>
  <c r="AB56" s="1"/>
  <c r="AA57"/>
  <c r="AB58"/>
  <c r="R60"/>
  <c r="AA61"/>
  <c r="R64"/>
  <c r="AB64" s="1"/>
  <c r="AA65"/>
  <c r="AB66"/>
  <c r="R68"/>
  <c r="AB68"/>
  <c r="AA69"/>
  <c r="R72"/>
  <c r="AB72"/>
  <c r="AA73"/>
  <c r="AB74"/>
  <c r="R76"/>
  <c r="AA77"/>
  <c r="AA79"/>
  <c r="S28" i="11"/>
  <c r="T28" s="1"/>
  <c r="AD28" s="1"/>
  <c r="R38"/>
  <c r="S38" s="1"/>
  <c r="AA38"/>
  <c r="AA11"/>
  <c r="AA19"/>
  <c r="AA31"/>
  <c r="AA12"/>
  <c r="AA20"/>
  <c r="AA24"/>
  <c r="AA28"/>
  <c r="S32"/>
  <c r="T32" s="1"/>
  <c r="R35"/>
  <c r="R34"/>
  <c r="AB34"/>
  <c r="AA34"/>
  <c r="AA42"/>
  <c r="AA46"/>
  <c r="AA50"/>
  <c r="AA54"/>
  <c r="AA58"/>
  <c r="AA62"/>
  <c r="AA66"/>
  <c r="AA70"/>
  <c r="AA74"/>
  <c r="AA78"/>
  <c r="AA43"/>
  <c r="AA47"/>
  <c r="AA55"/>
  <c r="AA59"/>
  <c r="AA63"/>
  <c r="AB64"/>
  <c r="AA67"/>
  <c r="AB68"/>
  <c r="AA71"/>
  <c r="AB72"/>
  <c r="AA75"/>
  <c r="AA79"/>
  <c r="AA80"/>
  <c r="AA40" i="10"/>
  <c r="AA36"/>
  <c r="AA45"/>
  <c r="AA61"/>
  <c r="AA21"/>
  <c r="R32"/>
  <c r="AB32"/>
  <c r="AA33"/>
  <c r="AA44"/>
  <c r="AA52"/>
  <c r="R57"/>
  <c r="AB57" s="1"/>
  <c r="AA60"/>
  <c r="R20"/>
  <c r="S20"/>
  <c r="AA22"/>
  <c r="AA25"/>
  <c r="AA26"/>
  <c r="R51"/>
  <c r="S51" s="1"/>
  <c r="AA53"/>
  <c r="AA13"/>
  <c r="AA17"/>
  <c r="AA18"/>
  <c r="R24"/>
  <c r="S24" s="1"/>
  <c r="AA65"/>
  <c r="AA73"/>
  <c r="AA12"/>
  <c r="R16"/>
  <c r="AB16"/>
  <c r="AA29"/>
  <c r="AA37"/>
  <c r="AA56"/>
  <c r="AA64"/>
  <c r="AA72"/>
  <c r="R28"/>
  <c r="S28" s="1"/>
  <c r="AA30"/>
  <c r="R55"/>
  <c r="S55" s="1"/>
  <c r="AC69"/>
  <c r="T69"/>
  <c r="AA14"/>
  <c r="R35"/>
  <c r="S35"/>
  <c r="R34"/>
  <c r="S34" s="1"/>
  <c r="AC34" s="1"/>
  <c r="AA34"/>
  <c r="Q10"/>
  <c r="AA11"/>
  <c r="AA15"/>
  <c r="AA19"/>
  <c r="AA23"/>
  <c r="AA27"/>
  <c r="AB28"/>
  <c r="AA31"/>
  <c r="R39"/>
  <c r="AB39"/>
  <c r="R38"/>
  <c r="AA38"/>
  <c r="S32"/>
  <c r="T32"/>
  <c r="R42"/>
  <c r="AA42"/>
  <c r="AA46"/>
  <c r="AA50"/>
  <c r="AA54"/>
  <c r="AA58"/>
  <c r="AA62"/>
  <c r="AA66"/>
  <c r="AA70"/>
  <c r="AA74"/>
  <c r="AA78"/>
  <c r="AA43"/>
  <c r="AA47"/>
  <c r="AA59"/>
  <c r="AA63"/>
  <c r="AB64"/>
  <c r="AA67"/>
  <c r="AA71"/>
  <c r="AA75"/>
  <c r="AA79"/>
  <c r="AA80"/>
  <c r="AA12" i="9"/>
  <c r="AA16"/>
  <c r="AA21"/>
  <c r="AA28"/>
  <c r="AA36"/>
  <c r="AA37"/>
  <c r="AA76"/>
  <c r="R19"/>
  <c r="S19" s="1"/>
  <c r="T19" s="1"/>
  <c r="AA24"/>
  <c r="R31"/>
  <c r="AB31" s="1"/>
  <c r="AA41"/>
  <c r="R47"/>
  <c r="S47" s="1"/>
  <c r="R51"/>
  <c r="S51"/>
  <c r="T51" s="1"/>
  <c r="R55"/>
  <c r="S55"/>
  <c r="AA60"/>
  <c r="R65"/>
  <c r="AB65"/>
  <c r="R67"/>
  <c r="S67"/>
  <c r="R71"/>
  <c r="S71"/>
  <c r="AC71"/>
  <c r="AA77"/>
  <c r="AA17"/>
  <c r="AA29"/>
  <c r="S56"/>
  <c r="T56" s="1"/>
  <c r="AC56"/>
  <c r="AB11"/>
  <c r="AB10" s="1"/>
  <c r="AA14"/>
  <c r="AA18"/>
  <c r="AB19"/>
  <c r="AA22"/>
  <c r="AA26"/>
  <c r="AA30"/>
  <c r="AA34"/>
  <c r="Q10"/>
  <c r="AA15"/>
  <c r="AA23"/>
  <c r="AA27"/>
  <c r="R35"/>
  <c r="R39"/>
  <c r="S39"/>
  <c r="R38"/>
  <c r="S38" s="1"/>
  <c r="AA38"/>
  <c r="AC59"/>
  <c r="AB59"/>
  <c r="R43"/>
  <c r="S43" s="1"/>
  <c r="R42"/>
  <c r="AB42" s="1"/>
  <c r="AA42"/>
  <c r="AA46"/>
  <c r="AA50"/>
  <c r="AA54"/>
  <c r="AA58"/>
  <c r="AA62"/>
  <c r="AA66"/>
  <c r="AA70"/>
  <c r="AA74"/>
  <c r="AA78"/>
  <c r="AA59"/>
  <c r="AA75"/>
  <c r="AA79"/>
  <c r="AA80"/>
  <c r="AI22" i="8"/>
  <c r="AI32"/>
  <c r="AI33"/>
  <c r="AI46"/>
  <c r="AI53"/>
  <c r="AI69"/>
  <c r="AI78"/>
  <c r="Y10"/>
  <c r="AI18"/>
  <c r="AI27"/>
  <c r="AI42"/>
  <c r="AI58"/>
  <c r="AI74"/>
  <c r="Z13"/>
  <c r="AA13" s="1"/>
  <c r="AI23"/>
  <c r="AI31"/>
  <c r="AI54"/>
  <c r="AI70"/>
  <c r="AI14"/>
  <c r="AA23"/>
  <c r="AB23" s="1"/>
  <c r="AJ64"/>
  <c r="AJ66"/>
  <c r="Z17"/>
  <c r="AJ17"/>
  <c r="Z21"/>
  <c r="Z25"/>
  <c r="Z29"/>
  <c r="AJ29" s="1"/>
  <c r="AI34"/>
  <c r="AB41"/>
  <c r="AJ41"/>
  <c r="AJ51"/>
  <c r="AA60"/>
  <c r="AB60" s="1"/>
  <c r="AL60" s="1"/>
  <c r="AK60"/>
  <c r="AA62"/>
  <c r="Z36"/>
  <c r="Z35"/>
  <c r="AI35"/>
  <c r="Z40"/>
  <c r="AI40"/>
  <c r="AA56"/>
  <c r="AK56" s="1"/>
  <c r="AB56"/>
  <c r="AA58"/>
  <c r="AI12"/>
  <c r="AI20"/>
  <c r="AI24"/>
  <c r="AI28"/>
  <c r="AJ54"/>
  <c r="AK68"/>
  <c r="AJ68"/>
  <c r="AI39"/>
  <c r="AI43"/>
  <c r="AI47"/>
  <c r="AI51"/>
  <c r="AI55"/>
  <c r="AI59"/>
  <c r="AI63"/>
  <c r="AI67"/>
  <c r="AI71"/>
  <c r="AI75"/>
  <c r="AI79"/>
  <c r="AI44"/>
  <c r="AI48"/>
  <c r="AI52"/>
  <c r="AI56"/>
  <c r="AJ57"/>
  <c r="AI60"/>
  <c r="AI64"/>
  <c r="AJ65"/>
  <c r="AI68"/>
  <c r="AI72"/>
  <c r="AI76"/>
  <c r="AI80"/>
  <c r="AB14" i="5"/>
  <c r="R36" i="7"/>
  <c r="AA36"/>
  <c r="R11"/>
  <c r="AB11" s="1"/>
  <c r="AA12"/>
  <c r="R15"/>
  <c r="AA16"/>
  <c r="R19"/>
  <c r="S19" s="1"/>
  <c r="R23"/>
  <c r="S24"/>
  <c r="AC24"/>
  <c r="R27"/>
  <c r="AB27" s="1"/>
  <c r="AA28"/>
  <c r="R31"/>
  <c r="S68"/>
  <c r="T68"/>
  <c r="S76"/>
  <c r="T76"/>
  <c r="R32"/>
  <c r="AB38"/>
  <c r="S38"/>
  <c r="AC38" s="1"/>
  <c r="Q10"/>
  <c r="R37"/>
  <c r="AB37" s="1"/>
  <c r="R41"/>
  <c r="S41" s="1"/>
  <c r="S42"/>
  <c r="T42" s="1"/>
  <c r="R45"/>
  <c r="AB45" s="1"/>
  <c r="R49"/>
  <c r="S49"/>
  <c r="R53"/>
  <c r="S53" s="1"/>
  <c r="AC53" s="1"/>
  <c r="AA63"/>
  <c r="AA67"/>
  <c r="AA71"/>
  <c r="AA75"/>
  <c r="AA79"/>
  <c r="AA40"/>
  <c r="AA44"/>
  <c r="AA48"/>
  <c r="AA52"/>
  <c r="AA56"/>
  <c r="AA60"/>
  <c r="AA64"/>
  <c r="AA68"/>
  <c r="AA72"/>
  <c r="AA76"/>
  <c r="AA80"/>
  <c r="AB33" i="5"/>
  <c r="S33"/>
  <c r="S12"/>
  <c r="T12" s="1"/>
  <c r="AD12" s="1"/>
  <c r="AC12"/>
  <c r="AB13"/>
  <c r="S16"/>
  <c r="AB17"/>
  <c r="S20"/>
  <c r="T20" s="1"/>
  <c r="AB21"/>
  <c r="S24"/>
  <c r="AB25"/>
  <c r="S28"/>
  <c r="T28" s="1"/>
  <c r="AD28" s="1"/>
  <c r="AB29"/>
  <c r="S38"/>
  <c r="AB37"/>
  <c r="S37"/>
  <c r="AC37" s="1"/>
  <c r="AB32"/>
  <c r="S34"/>
  <c r="AC34"/>
  <c r="S41"/>
  <c r="AB42"/>
  <c r="S45"/>
  <c r="AC45" s="1"/>
  <c r="T45"/>
  <c r="AB46"/>
  <c r="S49"/>
  <c r="T49"/>
  <c r="AB50"/>
  <c r="S53"/>
  <c r="AB54"/>
  <c r="AC55"/>
  <c r="S57"/>
  <c r="AC57" s="1"/>
  <c r="S61"/>
  <c r="S65"/>
  <c r="AB66"/>
  <c r="S69"/>
  <c r="T69" s="1"/>
  <c r="AB70"/>
  <c r="S73"/>
  <c r="AB74"/>
  <c r="AC75"/>
  <c r="S77"/>
  <c r="T77" s="1"/>
  <c r="AD77" s="1"/>
  <c r="AB78"/>
  <c r="AB80"/>
  <c r="AA80" i="1"/>
  <c r="AA76"/>
  <c r="AA72"/>
  <c r="AA68"/>
  <c r="AA64"/>
  <c r="AA60"/>
  <c r="AA56"/>
  <c r="AA52"/>
  <c r="AA48"/>
  <c r="R42"/>
  <c r="R79"/>
  <c r="AB79" s="1"/>
  <c r="R75"/>
  <c r="S75" s="1"/>
  <c r="R71"/>
  <c r="R67"/>
  <c r="R63"/>
  <c r="S63" s="1"/>
  <c r="R59"/>
  <c r="R55"/>
  <c r="AB55"/>
  <c r="S54"/>
  <c r="T54" s="1"/>
  <c r="U54" s="1"/>
  <c r="R51"/>
  <c r="AB51" s="1"/>
  <c r="R47"/>
  <c r="AB47" s="1"/>
  <c r="S46"/>
  <c r="AC46" s="1"/>
  <c r="R43"/>
  <c r="AA34"/>
  <c r="AA26"/>
  <c r="AA16"/>
  <c r="AA38"/>
  <c r="AA37"/>
  <c r="AA36"/>
  <c r="AA32"/>
  <c r="AA28"/>
  <c r="AA22"/>
  <c r="AA18"/>
  <c r="AA14"/>
  <c r="AA41"/>
  <c r="AA39"/>
  <c r="AA35"/>
  <c r="AA33"/>
  <c r="AA31"/>
  <c r="AA29"/>
  <c r="AA27"/>
  <c r="AA25"/>
  <c r="R24"/>
  <c r="AA23"/>
  <c r="AA21"/>
  <c r="AA19"/>
  <c r="AA17"/>
  <c r="AA15"/>
  <c r="AA12"/>
  <c r="AA13"/>
  <c r="AA11"/>
  <c r="AA10"/>
  <c r="S39"/>
  <c r="S20" i="9"/>
  <c r="T20" s="1"/>
  <c r="AD20" s="1"/>
  <c r="AB51" i="12"/>
  <c r="S51"/>
  <c r="T51" s="1"/>
  <c r="AD51"/>
  <c r="AB38"/>
  <c r="S38"/>
  <c r="AC38" s="1"/>
  <c r="AB55"/>
  <c r="S55"/>
  <c r="AB47"/>
  <c r="S47"/>
  <c r="T47" s="1"/>
  <c r="AD47" s="1"/>
  <c r="AB24"/>
  <c r="AB45" i="11"/>
  <c r="S45"/>
  <c r="T45" s="1"/>
  <c r="AD45" s="1"/>
  <c r="AB25" i="7"/>
  <c r="S25"/>
  <c r="AC25" s="1"/>
  <c r="AB54"/>
  <c r="S54"/>
  <c r="AC44" i="5"/>
  <c r="AB24" i="10"/>
  <c r="T13" i="20"/>
  <c r="U13" s="1"/>
  <c r="AE13" s="1"/>
  <c r="AC13"/>
  <c r="AB71" i="9"/>
  <c r="AE13" i="28"/>
  <c r="V13"/>
  <c r="W13" s="1"/>
  <c r="X13" s="1"/>
  <c r="X25" i="26"/>
  <c r="Y25"/>
  <c r="X29"/>
  <c r="Y29" s="1"/>
  <c r="AI29" s="1"/>
  <c r="X47"/>
  <c r="Y47" s="1"/>
  <c r="AI47" s="1"/>
  <c r="Y60"/>
  <c r="Z60"/>
  <c r="AJ60" s="1"/>
  <c r="AH52"/>
  <c r="AG59"/>
  <c r="AK77" i="23"/>
  <c r="AU77" s="1"/>
  <c r="AT18"/>
  <c r="AT26"/>
  <c r="AK22"/>
  <c r="AL22" s="1"/>
  <c r="AT22"/>
  <c r="AK30"/>
  <c r="AT30"/>
  <c r="AU35"/>
  <c r="AT42"/>
  <c r="AK38"/>
  <c r="AT38"/>
  <c r="AT39"/>
  <c r="AT34"/>
  <c r="AS10"/>
  <c r="AB14" i="21"/>
  <c r="S14"/>
  <c r="T44" i="20"/>
  <c r="AC44"/>
  <c r="T45"/>
  <c r="AD45" s="1"/>
  <c r="T46"/>
  <c r="AD46" s="1"/>
  <c r="T47"/>
  <c r="AD47"/>
  <c r="T78" i="18"/>
  <c r="AD78"/>
  <c r="T66"/>
  <c r="AD66" s="1"/>
  <c r="T58"/>
  <c r="U58" s="1"/>
  <c r="T56"/>
  <c r="AD56" s="1"/>
  <c r="T52"/>
  <c r="AD52" s="1"/>
  <c r="T70"/>
  <c r="U70" s="1"/>
  <c r="V70" s="1"/>
  <c r="AD70"/>
  <c r="T80"/>
  <c r="AD80"/>
  <c r="T76"/>
  <c r="AD76"/>
  <c r="T72"/>
  <c r="AD72" s="1"/>
  <c r="T68"/>
  <c r="U68" s="1"/>
  <c r="V68" s="1"/>
  <c r="AD68"/>
  <c r="T64"/>
  <c r="AD64" s="1"/>
  <c r="T60"/>
  <c r="AD60" s="1"/>
  <c r="T50"/>
  <c r="AD50"/>
  <c r="T48"/>
  <c r="AD48" s="1"/>
  <c r="T44"/>
  <c r="U44" s="1"/>
  <c r="AD44"/>
  <c r="T77"/>
  <c r="AD77" s="1"/>
  <c r="T73"/>
  <c r="U73" s="1"/>
  <c r="AE73" s="1"/>
  <c r="T69"/>
  <c r="U69" s="1"/>
  <c r="T65"/>
  <c r="AD65" s="1"/>
  <c r="T61"/>
  <c r="U61" s="1"/>
  <c r="V61" s="1"/>
  <c r="T57"/>
  <c r="AD57" s="1"/>
  <c r="T53"/>
  <c r="AD53" s="1"/>
  <c r="T49"/>
  <c r="U49" s="1"/>
  <c r="T45"/>
  <c r="AD45" s="1"/>
  <c r="AB10"/>
  <c r="U53" i="17"/>
  <c r="V53"/>
  <c r="AD53"/>
  <c r="U51"/>
  <c r="V51" s="1"/>
  <c r="AD51"/>
  <c r="U49"/>
  <c r="U47"/>
  <c r="AE47" s="1"/>
  <c r="U45"/>
  <c r="V45"/>
  <c r="AD45"/>
  <c r="U43"/>
  <c r="V43" s="1"/>
  <c r="AD43"/>
  <c r="U41"/>
  <c r="U39"/>
  <c r="AE39" s="1"/>
  <c r="U48"/>
  <c r="AE48" s="1"/>
  <c r="U46"/>
  <c r="V46"/>
  <c r="U44"/>
  <c r="V44" s="1"/>
  <c r="AF44" s="1"/>
  <c r="U42"/>
  <c r="V42" s="1"/>
  <c r="U40"/>
  <c r="V40" s="1"/>
  <c r="AF40"/>
  <c r="U38"/>
  <c r="V54" i="16"/>
  <c r="W54"/>
  <c r="U52"/>
  <c r="V52"/>
  <c r="AD52"/>
  <c r="U50"/>
  <c r="V50" s="1"/>
  <c r="AD50"/>
  <c r="U48"/>
  <c r="V48" s="1"/>
  <c r="U46"/>
  <c r="V46"/>
  <c r="W46" s="1"/>
  <c r="U44"/>
  <c r="V44" s="1"/>
  <c r="AD44"/>
  <c r="U42"/>
  <c r="V42"/>
  <c r="AD42"/>
  <c r="AD40"/>
  <c r="U38"/>
  <c r="V38" s="1"/>
  <c r="W38" s="1"/>
  <c r="AD38"/>
  <c r="U34"/>
  <c r="V34" s="1"/>
  <c r="U32"/>
  <c r="V32"/>
  <c r="U30"/>
  <c r="V30"/>
  <c r="AD30"/>
  <c r="U28"/>
  <c r="V28" s="1"/>
  <c r="W28" s="1"/>
  <c r="AD28"/>
  <c r="AD26"/>
  <c r="U24"/>
  <c r="V24" s="1"/>
  <c r="U22"/>
  <c r="V22" s="1"/>
  <c r="AD22"/>
  <c r="U20"/>
  <c r="V20"/>
  <c r="W20" s="1"/>
  <c r="AD20"/>
  <c r="V18"/>
  <c r="AD18"/>
  <c r="AD16"/>
  <c r="U55"/>
  <c r="V55" s="1"/>
  <c r="U53"/>
  <c r="V53"/>
  <c r="U51"/>
  <c r="V51" s="1"/>
  <c r="V49"/>
  <c r="U47"/>
  <c r="V47" s="1"/>
  <c r="U45"/>
  <c r="V45"/>
  <c r="U43"/>
  <c r="V43" s="1"/>
  <c r="V41"/>
  <c r="U39"/>
  <c r="V39" s="1"/>
  <c r="AD33"/>
  <c r="AD31"/>
  <c r="AD25"/>
  <c r="AD23"/>
  <c r="AD17"/>
  <c r="AD15"/>
  <c r="S72" i="12"/>
  <c r="AC72" s="1"/>
  <c r="S56"/>
  <c r="AC56" s="1"/>
  <c r="S52"/>
  <c r="AC52" s="1"/>
  <c r="S48"/>
  <c r="T48" s="1"/>
  <c r="S44"/>
  <c r="AC44"/>
  <c r="S40"/>
  <c r="AC40" s="1"/>
  <c r="T77"/>
  <c r="AD77" s="1"/>
  <c r="AD37"/>
  <c r="AC37"/>
  <c r="S68"/>
  <c r="AC68"/>
  <c r="S64"/>
  <c r="AC64"/>
  <c r="S76"/>
  <c r="AC76"/>
  <c r="AB76"/>
  <c r="S60"/>
  <c r="AC60" s="1"/>
  <c r="AB60"/>
  <c r="T71"/>
  <c r="U71" s="1"/>
  <c r="V71" s="1"/>
  <c r="AF71" s="1"/>
  <c r="AC32" i="11"/>
  <c r="S34"/>
  <c r="AC34" s="1"/>
  <c r="S35"/>
  <c r="AC35"/>
  <c r="AB35"/>
  <c r="AC38"/>
  <c r="S42" i="10"/>
  <c r="AC42" s="1"/>
  <c r="AB42"/>
  <c r="S39"/>
  <c r="T39" s="1"/>
  <c r="AB34"/>
  <c r="AC32"/>
  <c r="AA10"/>
  <c r="AB35"/>
  <c r="S65" i="9"/>
  <c r="T65" s="1"/>
  <c r="U65"/>
  <c r="AB38"/>
  <c r="AB39"/>
  <c r="U59"/>
  <c r="S42"/>
  <c r="T42" s="1"/>
  <c r="AB43"/>
  <c r="S35"/>
  <c r="AB35"/>
  <c r="AK41" i="8"/>
  <c r="AB66"/>
  <c r="AL66"/>
  <c r="AA40"/>
  <c r="AK40" s="1"/>
  <c r="AJ40"/>
  <c r="AC68"/>
  <c r="AB58"/>
  <c r="AC58" s="1"/>
  <c r="AD58" s="1"/>
  <c r="AE58"/>
  <c r="AK58"/>
  <c r="AA25"/>
  <c r="AK25"/>
  <c r="AJ25"/>
  <c r="AA17"/>
  <c r="AB17"/>
  <c r="AB54"/>
  <c r="AA35"/>
  <c r="AJ35"/>
  <c r="AB62"/>
  <c r="AC62" s="1"/>
  <c r="AK62"/>
  <c r="AC23"/>
  <c r="AD23" s="1"/>
  <c r="AB49" i="7"/>
  <c r="AB41"/>
  <c r="AC76"/>
  <c r="AC68"/>
  <c r="S31"/>
  <c r="T31" s="1"/>
  <c r="AB31"/>
  <c r="S15"/>
  <c r="AB15"/>
  <c r="AC42"/>
  <c r="S27"/>
  <c r="T27" s="1"/>
  <c r="AB10"/>
  <c r="R10"/>
  <c r="AB53"/>
  <c r="S45"/>
  <c r="T45" s="1"/>
  <c r="U45" s="1"/>
  <c r="T38"/>
  <c r="U38" s="1"/>
  <c r="AE38" s="1"/>
  <c r="S23"/>
  <c r="AC23" s="1"/>
  <c r="AB23"/>
  <c r="S37"/>
  <c r="T37" s="1"/>
  <c r="T24"/>
  <c r="U24"/>
  <c r="V24" s="1"/>
  <c r="AC19"/>
  <c r="AB19"/>
  <c r="S36"/>
  <c r="T36" s="1"/>
  <c r="AB36"/>
  <c r="T57" i="5"/>
  <c r="AD57" s="1"/>
  <c r="AD20"/>
  <c r="AC20"/>
  <c r="AC77"/>
  <c r="T53"/>
  <c r="AD53" s="1"/>
  <c r="AC53"/>
  <c r="T37"/>
  <c r="AD37"/>
  <c r="T16"/>
  <c r="AD16"/>
  <c r="AC16"/>
  <c r="T33"/>
  <c r="AD33" s="1"/>
  <c r="AC33"/>
  <c r="AC49"/>
  <c r="AC28"/>
  <c r="AC69"/>
  <c r="T61"/>
  <c r="U61" s="1"/>
  <c r="AC61"/>
  <c r="T34"/>
  <c r="AD34"/>
  <c r="T24"/>
  <c r="AC24"/>
  <c r="T46" i="1"/>
  <c r="AD46"/>
  <c r="S51"/>
  <c r="AC51" s="1"/>
  <c r="S67"/>
  <c r="AC67"/>
  <c r="AB67"/>
  <c r="AC75"/>
  <c r="AB75"/>
  <c r="S55"/>
  <c r="AC55" s="1"/>
  <c r="S79"/>
  <c r="AC79" s="1"/>
  <c r="S43"/>
  <c r="AC43"/>
  <c r="AB43"/>
  <c r="AC54"/>
  <c r="S59"/>
  <c r="AC59" s="1"/>
  <c r="AB59"/>
  <c r="S47"/>
  <c r="AC47" s="1"/>
  <c r="AC63"/>
  <c r="S24"/>
  <c r="T24" s="1"/>
  <c r="AD24" s="1"/>
  <c r="AB24"/>
  <c r="AC20" i="9"/>
  <c r="AC47" i="12"/>
  <c r="T38"/>
  <c r="AD38"/>
  <c r="AC51"/>
  <c r="AC45" i="11"/>
  <c r="T25" i="7"/>
  <c r="U25" s="1"/>
  <c r="AD13" i="20"/>
  <c r="AF13" i="28"/>
  <c r="AI60" i="26"/>
  <c r="AH47"/>
  <c r="AH29"/>
  <c r="AH25"/>
  <c r="AU22" i="23"/>
  <c r="AU30"/>
  <c r="AL30"/>
  <c r="AL77"/>
  <c r="AM77" s="1"/>
  <c r="AW77" s="1"/>
  <c r="AU38"/>
  <c r="AL38"/>
  <c r="AM38" s="1"/>
  <c r="U47" i="20"/>
  <c r="V47" s="1"/>
  <c r="U46"/>
  <c r="V46"/>
  <c r="AF46"/>
  <c r="U45" i="18"/>
  <c r="V45"/>
  <c r="AF45" s="1"/>
  <c r="V49"/>
  <c r="U53"/>
  <c r="V53" s="1"/>
  <c r="AF53" s="1"/>
  <c r="U57"/>
  <c r="V57"/>
  <c r="AF61"/>
  <c r="U65"/>
  <c r="V65" s="1"/>
  <c r="V69"/>
  <c r="AF69"/>
  <c r="U77"/>
  <c r="V77" s="1"/>
  <c r="AF77" s="1"/>
  <c r="V44"/>
  <c r="U50"/>
  <c r="V50" s="1"/>
  <c r="AF50" s="1"/>
  <c r="U60"/>
  <c r="V60" s="1"/>
  <c r="AF68"/>
  <c r="U76"/>
  <c r="V76" s="1"/>
  <c r="U56"/>
  <c r="V56" s="1"/>
  <c r="U51"/>
  <c r="V51" s="1"/>
  <c r="AF51" s="1"/>
  <c r="U55"/>
  <c r="V55" s="1"/>
  <c r="U48"/>
  <c r="V48" s="1"/>
  <c r="AF48" s="1"/>
  <c r="U64"/>
  <c r="V64" s="1"/>
  <c r="AF64"/>
  <c r="U72"/>
  <c r="V72" s="1"/>
  <c r="U80"/>
  <c r="V80"/>
  <c r="AF80"/>
  <c r="U52"/>
  <c r="V52" s="1"/>
  <c r="V58"/>
  <c r="U66"/>
  <c r="V66" s="1"/>
  <c r="AF66" s="1"/>
  <c r="U78"/>
  <c r="AE78" s="1"/>
  <c r="AE40" i="17"/>
  <c r="AE42"/>
  <c r="AE44"/>
  <c r="AE46"/>
  <c r="AE43"/>
  <c r="AE45"/>
  <c r="AE51"/>
  <c r="AE53"/>
  <c r="AE18" i="16"/>
  <c r="AE20"/>
  <c r="AE22"/>
  <c r="AE24"/>
  <c r="AE26"/>
  <c r="AE28"/>
  <c r="AE30"/>
  <c r="AE32"/>
  <c r="AE34"/>
  <c r="AE38"/>
  <c r="AE40"/>
  <c r="AE42"/>
  <c r="AE44"/>
  <c r="AE46"/>
  <c r="AE48"/>
  <c r="AE50"/>
  <c r="AE52"/>
  <c r="AE54"/>
  <c r="AE39"/>
  <c r="AE43"/>
  <c r="AE49"/>
  <c r="AE51"/>
  <c r="AE53"/>
  <c r="AE55"/>
  <c r="AD71" i="12"/>
  <c r="T60"/>
  <c r="AD60" s="1"/>
  <c r="T68"/>
  <c r="U68" s="1"/>
  <c r="T40"/>
  <c r="AD40" s="1"/>
  <c r="T56"/>
  <c r="AD56" s="1"/>
  <c r="T76"/>
  <c r="U76"/>
  <c r="V76" s="1"/>
  <c r="W76" s="1"/>
  <c r="T64"/>
  <c r="U64"/>
  <c r="V64" s="1"/>
  <c r="U37"/>
  <c r="AE37" s="1"/>
  <c r="U77"/>
  <c r="V77" s="1"/>
  <c r="T52"/>
  <c r="U52" s="1"/>
  <c r="T72"/>
  <c r="U72" s="1"/>
  <c r="V72" s="1"/>
  <c r="T38" i="11"/>
  <c r="AD38"/>
  <c r="T35"/>
  <c r="U35" s="1"/>
  <c r="V35" s="1"/>
  <c r="T34"/>
  <c r="U34" s="1"/>
  <c r="T42" i="10"/>
  <c r="AD42" s="1"/>
  <c r="AC65" i="9"/>
  <c r="AC35"/>
  <c r="T35"/>
  <c r="U35" s="1"/>
  <c r="AC42"/>
  <c r="AC54" i="8"/>
  <c r="AD54"/>
  <c r="AE54"/>
  <c r="AF54" s="1"/>
  <c r="AL54"/>
  <c r="AB25"/>
  <c r="AC25"/>
  <c r="AD25" s="1"/>
  <c r="AB40"/>
  <c r="AL40" s="1"/>
  <c r="AL62"/>
  <c r="AB35"/>
  <c r="AL35" s="1"/>
  <c r="AK35"/>
  <c r="AK17"/>
  <c r="AC60"/>
  <c r="AD60" s="1"/>
  <c r="AL58"/>
  <c r="AC66"/>
  <c r="AM66" s="1"/>
  <c r="AL23"/>
  <c r="AC36" i="7"/>
  <c r="AD24"/>
  <c r="AC37"/>
  <c r="AC45"/>
  <c r="U42"/>
  <c r="AE42" s="1"/>
  <c r="AD42"/>
  <c r="T15"/>
  <c r="U15" s="1"/>
  <c r="AC15"/>
  <c r="T19"/>
  <c r="U19" s="1"/>
  <c r="T23"/>
  <c r="U23"/>
  <c r="V23" s="1"/>
  <c r="T53"/>
  <c r="AD53" s="1"/>
  <c r="AC31"/>
  <c r="U53" i="5"/>
  <c r="V53" s="1"/>
  <c r="AF53" s="1"/>
  <c r="U77"/>
  <c r="V77"/>
  <c r="W77" s="1"/>
  <c r="U20"/>
  <c r="V20"/>
  <c r="U34"/>
  <c r="V34" s="1"/>
  <c r="AF34" s="1"/>
  <c r="U24"/>
  <c r="V24"/>
  <c r="AF24" s="1"/>
  <c r="AD24"/>
  <c r="U12"/>
  <c r="V12"/>
  <c r="AF12" s="1"/>
  <c r="U37"/>
  <c r="AE37"/>
  <c r="U33"/>
  <c r="AE33" s="1"/>
  <c r="T59" i="1"/>
  <c r="AD59"/>
  <c r="T67"/>
  <c r="AD67"/>
  <c r="U46"/>
  <c r="V46" s="1"/>
  <c r="AF46" s="1"/>
  <c r="T43"/>
  <c r="AD43"/>
  <c r="T79"/>
  <c r="AD79" s="1"/>
  <c r="T63"/>
  <c r="AD63"/>
  <c r="T51"/>
  <c r="AD51" s="1"/>
  <c r="U51" i="12"/>
  <c r="V51" s="1"/>
  <c r="AF51" s="1"/>
  <c r="U47"/>
  <c r="AE47"/>
  <c r="U38"/>
  <c r="AE38" s="1"/>
  <c r="U45" i="11"/>
  <c r="V45"/>
  <c r="W45" s="1"/>
  <c r="AG45" s="1"/>
  <c r="AG13" i="28"/>
  <c r="Z29" i="26"/>
  <c r="AJ29" s="1"/>
  <c r="AA60"/>
  <c r="AB60" s="1"/>
  <c r="AC60" s="1"/>
  <c r="AV22" i="23"/>
  <c r="AM22"/>
  <c r="AV77"/>
  <c r="AM30"/>
  <c r="AN30" s="1"/>
  <c r="AO30" s="1"/>
  <c r="AY30" s="1"/>
  <c r="AV30"/>
  <c r="AV38"/>
  <c r="AE46" i="20"/>
  <c r="AE47"/>
  <c r="AE66" i="18"/>
  <c r="AE52"/>
  <c r="AE80"/>
  <c r="AE64"/>
  <c r="AE48"/>
  <c r="AE76"/>
  <c r="AE44"/>
  <c r="AE65"/>
  <c r="AE49"/>
  <c r="AE51"/>
  <c r="AE56"/>
  <c r="AE58"/>
  <c r="AE68"/>
  <c r="AE77"/>
  <c r="AE69"/>
  <c r="AE61"/>
  <c r="AE53"/>
  <c r="AE45"/>
  <c r="W44" i="17"/>
  <c r="AG44" s="1"/>
  <c r="W40"/>
  <c r="AG40"/>
  <c r="AF54" i="16"/>
  <c r="AF46"/>
  <c r="AF38"/>
  <c r="AF28"/>
  <c r="AF20"/>
  <c r="AD64" i="12"/>
  <c r="AE71"/>
  <c r="AD72"/>
  <c r="AD76"/>
  <c r="AD68"/>
  <c r="AD52"/>
  <c r="AD65" i="9"/>
  <c r="AM60" i="8"/>
  <c r="AC40"/>
  <c r="AM40" s="1"/>
  <c r="AC35"/>
  <c r="AM35" s="1"/>
  <c r="AM54"/>
  <c r="AD66"/>
  <c r="AN66" s="1"/>
  <c r="AL25"/>
  <c r="V42" i="7"/>
  <c r="W42" s="1"/>
  <c r="X42" s="1"/>
  <c r="AE24"/>
  <c r="AD23"/>
  <c r="AD19"/>
  <c r="AD45"/>
  <c r="AE53" i="5"/>
  <c r="V37"/>
  <c r="AF37" s="1"/>
  <c r="AE24"/>
  <c r="AE77"/>
  <c r="U63" i="1"/>
  <c r="AE63"/>
  <c r="U43"/>
  <c r="AE43" s="1"/>
  <c r="U59"/>
  <c r="AE59"/>
  <c r="V47" i="12"/>
  <c r="W47" s="1"/>
  <c r="X47" s="1"/>
  <c r="AE51"/>
  <c r="AW30" i="23"/>
  <c r="AW22"/>
  <c r="AN22"/>
  <c r="AX22"/>
  <c r="W46" i="20"/>
  <c r="X46"/>
  <c r="W61" i="18"/>
  <c r="AG61" s="1"/>
  <c r="W68"/>
  <c r="X68" s="1"/>
  <c r="W53"/>
  <c r="X53"/>
  <c r="AH53" s="1"/>
  <c r="W50"/>
  <c r="X50" s="1"/>
  <c r="AH50" s="1"/>
  <c r="W51"/>
  <c r="X51" s="1"/>
  <c r="AH51" s="1"/>
  <c r="W48"/>
  <c r="X48"/>
  <c r="AH48" s="1"/>
  <c r="X40" i="17"/>
  <c r="AM25" i="8"/>
  <c r="AE66"/>
  <c r="AF66" s="1"/>
  <c r="AD35"/>
  <c r="AN35" s="1"/>
  <c r="AE35"/>
  <c r="AD40"/>
  <c r="AE40"/>
  <c r="AF42" i="7"/>
  <c r="W37" i="5"/>
  <c r="AG37"/>
  <c r="V59" i="1"/>
  <c r="AF59" s="1"/>
  <c r="V63"/>
  <c r="AF63"/>
  <c r="V43"/>
  <c r="W43" s="1"/>
  <c r="AO22" i="23"/>
  <c r="AP22"/>
  <c r="AG53" i="18"/>
  <c r="AO66" i="8"/>
  <c r="X37" i="5"/>
  <c r="Y37" s="1"/>
  <c r="Z37" s="1"/>
  <c r="W63" i="1"/>
  <c r="AG63" s="1"/>
  <c r="AY22" i="23"/>
  <c r="AH37" i="5"/>
  <c r="X63" i="1"/>
  <c r="Y63" s="1"/>
  <c r="T55" i="9"/>
  <c r="AC55"/>
  <c r="U67" i="5"/>
  <c r="AD67"/>
  <c r="T60" i="11"/>
  <c r="AD60" s="1"/>
  <c r="T51"/>
  <c r="AC51"/>
  <c r="U28" i="18"/>
  <c r="V28" s="1"/>
  <c r="AB36" i="1"/>
  <c r="S36"/>
  <c r="T36" s="1"/>
  <c r="S32"/>
  <c r="AB32"/>
  <c r="AB28"/>
  <c r="S28"/>
  <c r="T28" s="1"/>
  <c r="AB20"/>
  <c r="S20"/>
  <c r="AC20" s="1"/>
  <c r="AB16"/>
  <c r="S16"/>
  <c r="T16"/>
  <c r="AB12"/>
  <c r="S12"/>
  <c r="AC12"/>
  <c r="AB80"/>
  <c r="S80"/>
  <c r="T80" s="1"/>
  <c r="AB72"/>
  <c r="S72"/>
  <c r="T72" s="1"/>
  <c r="S68"/>
  <c r="AB68"/>
  <c r="S65"/>
  <c r="AC65" s="1"/>
  <c r="S48"/>
  <c r="AB48"/>
  <c r="T25" i="5"/>
  <c r="AC25"/>
  <c r="AC31"/>
  <c r="T31"/>
  <c r="AD31"/>
  <c r="AC46"/>
  <c r="T54"/>
  <c r="AD54"/>
  <c r="T74"/>
  <c r="AC74"/>
  <c r="S75" i="7"/>
  <c r="AC75"/>
  <c r="S78"/>
  <c r="AB78"/>
  <c r="AJ24" i="8"/>
  <c r="AA24"/>
  <c r="AB24"/>
  <c r="AJ27"/>
  <c r="AA27"/>
  <c r="AB27"/>
  <c r="AA43"/>
  <c r="AB43" s="1"/>
  <c r="AA46"/>
  <c r="AJ46"/>
  <c r="AJ70"/>
  <c r="AA70"/>
  <c r="AB70" s="1"/>
  <c r="S14" i="9"/>
  <c r="AB14"/>
  <c r="AB17"/>
  <c r="S17"/>
  <c r="T17"/>
  <c r="AB21"/>
  <c r="S21"/>
  <c r="T21" s="1"/>
  <c r="AB27"/>
  <c r="S27"/>
  <c r="AC27" s="1"/>
  <c r="AB44"/>
  <c r="S44"/>
  <c r="AC44"/>
  <c r="S46"/>
  <c r="AB46"/>
  <c r="S54"/>
  <c r="AB54"/>
  <c r="S58"/>
  <c r="AB58"/>
  <c r="S63"/>
  <c r="AB63"/>
  <c r="AB66"/>
  <c r="S80"/>
  <c r="AC80"/>
  <c r="S17" i="10"/>
  <c r="AB17"/>
  <c r="S22"/>
  <c r="AB22"/>
  <c r="S44"/>
  <c r="AB44"/>
  <c r="S46"/>
  <c r="AB46"/>
  <c r="S53"/>
  <c r="AC53" s="1"/>
  <c r="S56"/>
  <c r="AB56"/>
  <c r="S66"/>
  <c r="AC66" s="1"/>
  <c r="AB75"/>
  <c r="S75"/>
  <c r="T75"/>
  <c r="AB24" i="11"/>
  <c r="S24"/>
  <c r="T24" s="1"/>
  <c r="U24" s="1"/>
  <c r="S31"/>
  <c r="AB31"/>
  <c r="AB75"/>
  <c r="S75"/>
  <c r="AC75"/>
  <c r="AB78"/>
  <c r="AB54" i="12"/>
  <c r="S54"/>
  <c r="AC54"/>
  <c r="AB57"/>
  <c r="S57"/>
  <c r="T57" s="1"/>
  <c r="S63"/>
  <c r="AB63"/>
  <c r="S67"/>
  <c r="AB67"/>
  <c r="U20" i="17"/>
  <c r="AD20"/>
  <c r="U28"/>
  <c r="AD28"/>
  <c r="U36"/>
  <c r="AD36"/>
  <c r="AD58"/>
  <c r="U58"/>
  <c r="AE58"/>
  <c r="AD61"/>
  <c r="AD65"/>
  <c r="AD69"/>
  <c r="AD73"/>
  <c r="AD77"/>
  <c r="AC13" i="18"/>
  <c r="AC27"/>
  <c r="AC14" i="19"/>
  <c r="T16"/>
  <c r="AD16"/>
  <c r="T24"/>
  <c r="U24" s="1"/>
  <c r="T32"/>
  <c r="U32"/>
  <c r="T44"/>
  <c r="AD44" s="1"/>
  <c r="AC47"/>
  <c r="T47"/>
  <c r="U47" s="1"/>
  <c r="AC51"/>
  <c r="T51"/>
  <c r="U51"/>
  <c r="AC55"/>
  <c r="T55"/>
  <c r="AD55" s="1"/>
  <c r="AC59"/>
  <c r="T59"/>
  <c r="U59" s="1"/>
  <c r="T63"/>
  <c r="AC63"/>
  <c r="AC67"/>
  <c r="T67"/>
  <c r="U67" s="1"/>
  <c r="T71"/>
  <c r="AC71"/>
  <c r="AC75"/>
  <c r="T75"/>
  <c r="U75"/>
  <c r="AC79"/>
  <c r="T79"/>
  <c r="AD79" s="1"/>
  <c r="AC17" i="20"/>
  <c r="T17"/>
  <c r="U17" s="1"/>
  <c r="T21"/>
  <c r="AC21"/>
  <c r="AC25"/>
  <c r="T25"/>
  <c r="U25" s="1"/>
  <c r="T29"/>
  <c r="AC29"/>
  <c r="AC33"/>
  <c r="T33"/>
  <c r="U33"/>
  <c r="T37"/>
  <c r="AC37"/>
  <c r="T40"/>
  <c r="AC40"/>
  <c r="AC48"/>
  <c r="T48"/>
  <c r="U48" s="1"/>
  <c r="AC56"/>
  <c r="T56"/>
  <c r="U56" s="1"/>
  <c r="AC64"/>
  <c r="T64"/>
  <c r="U64" s="1"/>
  <c r="AC72"/>
  <c r="T72"/>
  <c r="U72"/>
  <c r="AC80"/>
  <c r="T80"/>
  <c r="AD80"/>
  <c r="S18" i="21"/>
  <c r="AB18"/>
  <c r="S26"/>
  <c r="AB26"/>
  <c r="S34"/>
  <c r="AB34"/>
  <c r="S45"/>
  <c r="AB45"/>
  <c r="AB50"/>
  <c r="S50"/>
  <c r="T50" s="1"/>
  <c r="AB58"/>
  <c r="S58"/>
  <c r="AC58" s="1"/>
  <c r="AB66"/>
  <c r="S66"/>
  <c r="T66"/>
  <c r="S74"/>
  <c r="AB74"/>
  <c r="AB28" i="22"/>
  <c r="S28"/>
  <c r="T28" s="1"/>
  <c r="AK15" i="23"/>
  <c r="AT15"/>
  <c r="U56" i="9"/>
  <c r="AD56"/>
  <c r="T47"/>
  <c r="AC47"/>
  <c r="AC19"/>
  <c r="AC55" i="10"/>
  <c r="T55"/>
  <c r="U55" s="1"/>
  <c r="AK61" i="8"/>
  <c r="AB61"/>
  <c r="AL61" s="1"/>
  <c r="T12" i="21"/>
  <c r="U12"/>
  <c r="AC72" i="11"/>
  <c r="T72"/>
  <c r="U72" s="1"/>
  <c r="T52"/>
  <c r="U52" s="1"/>
  <c r="V57" i="17"/>
  <c r="AE57"/>
  <c r="U24" i="18"/>
  <c r="AE24" s="1"/>
  <c r="AC58" i="12"/>
  <c r="AB37" i="1"/>
  <c r="S37"/>
  <c r="T37" s="1"/>
  <c r="S33"/>
  <c r="AB33"/>
  <c r="S29"/>
  <c r="AB29"/>
  <c r="S25"/>
  <c r="AB25"/>
  <c r="S21"/>
  <c r="AB21"/>
  <c r="S17"/>
  <c r="AB17"/>
  <c r="S13"/>
  <c r="AB13"/>
  <c r="AB73"/>
  <c r="AB69"/>
  <c r="AC14" i="5"/>
  <c r="T18"/>
  <c r="T21"/>
  <c r="AC21"/>
  <c r="AC27"/>
  <c r="T27"/>
  <c r="U27" s="1"/>
  <c r="T30"/>
  <c r="AD30"/>
  <c r="AC36"/>
  <c r="T36"/>
  <c r="AD36" s="1"/>
  <c r="AC42"/>
  <c r="U55"/>
  <c r="AD55"/>
  <c r="AC70"/>
  <c r="T70"/>
  <c r="AD70" s="1"/>
  <c r="AC76"/>
  <c r="T76"/>
  <c r="U76"/>
  <c r="AC80"/>
  <c r="T80"/>
  <c r="AD80"/>
  <c r="S26" i="7"/>
  <c r="AB26"/>
  <c r="AB48"/>
  <c r="S48"/>
  <c r="AC48"/>
  <c r="AB52"/>
  <c r="S52"/>
  <c r="T52" s="1"/>
  <c r="AB56"/>
  <c r="S56"/>
  <c r="T56" s="1"/>
  <c r="AB60"/>
  <c r="S60"/>
  <c r="T60"/>
  <c r="AB67"/>
  <c r="S67"/>
  <c r="AC67"/>
  <c r="AB80"/>
  <c r="S80"/>
  <c r="T80" s="1"/>
  <c r="AJ26" i="8"/>
  <c r="AA26"/>
  <c r="AB26" s="1"/>
  <c r="AJ34"/>
  <c r="AA34"/>
  <c r="AK34" s="1"/>
  <c r="AJ48"/>
  <c r="AA48"/>
  <c r="AB48"/>
  <c r="AJ59"/>
  <c r="AA59"/>
  <c r="AK59" s="1"/>
  <c r="AJ67"/>
  <c r="AA67"/>
  <c r="AB67" s="1"/>
  <c r="AA72"/>
  <c r="AJ72"/>
  <c r="AJ74"/>
  <c r="AA74"/>
  <c r="AB74" s="1"/>
  <c r="AA77"/>
  <c r="AK77" s="1"/>
  <c r="AB16" i="9"/>
  <c r="S16"/>
  <c r="AC16"/>
  <c r="AB30"/>
  <c r="S30"/>
  <c r="T30" s="1"/>
  <c r="S37"/>
  <c r="AB37"/>
  <c r="S50"/>
  <c r="AB50"/>
  <c r="AB53"/>
  <c r="S53"/>
  <c r="T53" s="1"/>
  <c r="AB19" i="10"/>
  <c r="S19"/>
  <c r="T19" s="1"/>
  <c r="S26"/>
  <c r="AB26"/>
  <c r="AB29"/>
  <c r="AB37"/>
  <c r="S37"/>
  <c r="AC37" s="1"/>
  <c r="S43"/>
  <c r="AB43"/>
  <c r="S58"/>
  <c r="AB58"/>
  <c r="S61"/>
  <c r="T61" s="1"/>
  <c r="S68"/>
  <c r="T68" s="1"/>
  <c r="AB46" i="11"/>
  <c r="AB54"/>
  <c r="AB62"/>
  <c r="AB70"/>
  <c r="AB77"/>
  <c r="S77"/>
  <c r="AC77" s="1"/>
  <c r="AB80"/>
  <c r="S59" i="12"/>
  <c r="AB59"/>
  <c r="S62"/>
  <c r="AB62"/>
  <c r="AB70"/>
  <c r="S70"/>
  <c r="AC70" s="1"/>
  <c r="AB78"/>
  <c r="S78"/>
  <c r="T78" s="1"/>
  <c r="U22" i="17"/>
  <c r="AD22"/>
  <c r="U30"/>
  <c r="AD30"/>
  <c r="AD60"/>
  <c r="U60"/>
  <c r="V60"/>
  <c r="AD64"/>
  <c r="U64"/>
  <c r="AE64" s="1"/>
  <c r="AD68"/>
  <c r="U68"/>
  <c r="AE68" s="1"/>
  <c r="AD72"/>
  <c r="U72"/>
  <c r="V72" s="1"/>
  <c r="AD76"/>
  <c r="U76"/>
  <c r="V76"/>
  <c r="AD80"/>
  <c r="U80"/>
  <c r="AE80" s="1"/>
  <c r="AC15" i="18"/>
  <c r="T31"/>
  <c r="AC31"/>
  <c r="T18" i="19"/>
  <c r="U18"/>
  <c r="T26"/>
  <c r="AD26" s="1"/>
  <c r="T34"/>
  <c r="U34"/>
  <c r="T40"/>
  <c r="AD40" s="1"/>
  <c r="AC43"/>
  <c r="T43"/>
  <c r="AD43" s="1"/>
  <c r="AC46"/>
  <c r="AC50"/>
  <c r="AC54"/>
  <c r="AC58"/>
  <c r="AC62"/>
  <c r="T66"/>
  <c r="U66"/>
  <c r="AC70"/>
  <c r="T74"/>
  <c r="U74" s="1"/>
  <c r="AC78"/>
  <c r="AC16" i="20"/>
  <c r="T16"/>
  <c r="U16" s="1"/>
  <c r="T20"/>
  <c r="AC20"/>
  <c r="AC24"/>
  <c r="T24"/>
  <c r="U24"/>
  <c r="T28"/>
  <c r="AC28"/>
  <c r="AC32"/>
  <c r="T32"/>
  <c r="U32"/>
  <c r="T36"/>
  <c r="AC36"/>
  <c r="T39"/>
  <c r="AC39"/>
  <c r="T43"/>
  <c r="AC43"/>
  <c r="AC50"/>
  <c r="T50"/>
  <c r="U50" s="1"/>
  <c r="AC58"/>
  <c r="T58"/>
  <c r="AD58" s="1"/>
  <c r="AC66"/>
  <c r="T66"/>
  <c r="U66"/>
  <c r="AC74"/>
  <c r="T74"/>
  <c r="AD74" s="1"/>
  <c r="AB20" i="21"/>
  <c r="S20"/>
  <c r="T20" s="1"/>
  <c r="AB28"/>
  <c r="S28"/>
  <c r="AC28" s="1"/>
  <c r="AB36"/>
  <c r="S36"/>
  <c r="T36"/>
  <c r="S39"/>
  <c r="AB39"/>
  <c r="AB52"/>
  <c r="S52"/>
  <c r="T52" s="1"/>
  <c r="AB60"/>
  <c r="S60"/>
  <c r="AC60"/>
  <c r="AB68"/>
  <c r="S68"/>
  <c r="T68" s="1"/>
  <c r="AB76"/>
  <c r="S76"/>
  <c r="AC76" s="1"/>
  <c r="AB35" i="22"/>
  <c r="S35"/>
  <c r="T35" s="1"/>
  <c r="AB77"/>
  <c r="S77"/>
  <c r="T77" s="1"/>
  <c r="AT20" i="23"/>
  <c r="AK20"/>
  <c r="AU20" s="1"/>
  <c r="AT25"/>
  <c r="AK25"/>
  <c r="AU25" s="1"/>
  <c r="AK60"/>
  <c r="AT60"/>
  <c r="AK65"/>
  <c r="AT65"/>
  <c r="AT71"/>
  <c r="AK71"/>
  <c r="AU71"/>
  <c r="X65" i="26"/>
  <c r="AG65"/>
  <c r="AU43" i="23"/>
  <c r="AL43"/>
  <c r="AV14"/>
  <c r="AC64" i="11"/>
  <c r="T64"/>
  <c r="U36" i="18"/>
  <c r="AE36" s="1"/>
  <c r="U20"/>
  <c r="AE20" s="1"/>
  <c r="AD13" i="19"/>
  <c r="U13"/>
  <c r="S38" i="1"/>
  <c r="T38" s="1"/>
  <c r="AB38"/>
  <c r="AB34"/>
  <c r="S34"/>
  <c r="AB30"/>
  <c r="S30"/>
  <c r="S26"/>
  <c r="T26" s="1"/>
  <c r="AB26"/>
  <c r="AB22"/>
  <c r="S22"/>
  <c r="S18"/>
  <c r="AB18"/>
  <c r="AB14"/>
  <c r="S14"/>
  <c r="S70"/>
  <c r="AC70" s="1"/>
  <c r="AB70"/>
  <c r="AB60"/>
  <c r="S60"/>
  <c r="T13" i="5"/>
  <c r="U13"/>
  <c r="AC13"/>
  <c r="T17"/>
  <c r="U17" s="1"/>
  <c r="AC17"/>
  <c r="AD75"/>
  <c r="S28" i="7"/>
  <c r="T28" s="1"/>
  <c r="AB28"/>
  <c r="AB59"/>
  <c r="S59"/>
  <c r="S69"/>
  <c r="AC69"/>
  <c r="AB69"/>
  <c r="AB72"/>
  <c r="S72"/>
  <c r="AA31" i="8"/>
  <c r="AB31" s="1"/>
  <c r="AA33"/>
  <c r="AB33" s="1"/>
  <c r="AJ33"/>
  <c r="AJ39"/>
  <c r="AA39"/>
  <c r="AA50"/>
  <c r="AK50"/>
  <c r="AJ50"/>
  <c r="AJ53"/>
  <c r="AA53"/>
  <c r="AJ76"/>
  <c r="AA76"/>
  <c r="AJ79"/>
  <c r="S23" i="9"/>
  <c r="AC23"/>
  <c r="AB23"/>
  <c r="AB29"/>
  <c r="S29"/>
  <c r="AB76"/>
  <c r="S13" i="10"/>
  <c r="T13" s="1"/>
  <c r="AB13"/>
  <c r="AB31"/>
  <c r="S60"/>
  <c r="AC60" s="1"/>
  <c r="AB60"/>
  <c r="AB63"/>
  <c r="AB71"/>
  <c r="S71"/>
  <c r="S77"/>
  <c r="AC77"/>
  <c r="AB77"/>
  <c r="S27" i="11"/>
  <c r="T27" s="1"/>
  <c r="AC27"/>
  <c r="AB27"/>
  <c r="AB33"/>
  <c r="S33"/>
  <c r="S48"/>
  <c r="AC48"/>
  <c r="AB59"/>
  <c r="S59"/>
  <c r="AB67"/>
  <c r="S67"/>
  <c r="AB61" i="12"/>
  <c r="S61"/>
  <c r="AB65"/>
  <c r="S65"/>
  <c r="AB69"/>
  <c r="S69"/>
  <c r="U36" i="16"/>
  <c r="V36"/>
  <c r="U16" i="17"/>
  <c r="AD16"/>
  <c r="U24"/>
  <c r="V24"/>
  <c r="AD24"/>
  <c r="U32"/>
  <c r="V32" s="1"/>
  <c r="AD32"/>
  <c r="AD63"/>
  <c r="AD67"/>
  <c r="AD71"/>
  <c r="AD75"/>
  <c r="AD79"/>
  <c r="T19" i="18"/>
  <c r="T35"/>
  <c r="AD35"/>
  <c r="AC35"/>
  <c r="T40"/>
  <c r="U40" s="1"/>
  <c r="AC40"/>
  <c r="T12" i="19"/>
  <c r="U12" s="1"/>
  <c r="T20"/>
  <c r="AD20"/>
  <c r="T28"/>
  <c r="AD28" s="1"/>
  <c r="T36"/>
  <c r="AD36"/>
  <c r="T39"/>
  <c r="AD39" s="1"/>
  <c r="AC39"/>
  <c r="AC42"/>
  <c r="AC49"/>
  <c r="T49"/>
  <c r="AC53"/>
  <c r="T53"/>
  <c r="AC57"/>
  <c r="T57"/>
  <c r="AC61"/>
  <c r="T61"/>
  <c r="T65"/>
  <c r="AD65" s="1"/>
  <c r="AC65"/>
  <c r="AC69"/>
  <c r="T69"/>
  <c r="T73"/>
  <c r="AD73" s="1"/>
  <c r="AC73"/>
  <c r="AC77"/>
  <c r="T77"/>
  <c r="T19" i="20"/>
  <c r="AD19"/>
  <c r="AC19"/>
  <c r="AC23"/>
  <c r="T23"/>
  <c r="T27"/>
  <c r="AD27" s="1"/>
  <c r="AC27"/>
  <c r="AC31"/>
  <c r="T31"/>
  <c r="T35"/>
  <c r="AD35" s="1"/>
  <c r="AC35"/>
  <c r="T42"/>
  <c r="U42" s="1"/>
  <c r="AC42"/>
  <c r="T52"/>
  <c r="AD52"/>
  <c r="AC52"/>
  <c r="T60"/>
  <c r="AD60"/>
  <c r="AC60"/>
  <c r="T68"/>
  <c r="AD68" s="1"/>
  <c r="AC68"/>
  <c r="T76"/>
  <c r="AD76" s="1"/>
  <c r="AC76"/>
  <c r="AB22" i="21"/>
  <c r="S22"/>
  <c r="AB30"/>
  <c r="S30"/>
  <c r="S38"/>
  <c r="T38"/>
  <c r="AB38"/>
  <c r="S47"/>
  <c r="AB47"/>
  <c r="AB54"/>
  <c r="S54"/>
  <c r="AB62"/>
  <c r="S62"/>
  <c r="AB70"/>
  <c r="S70"/>
  <c r="AB78"/>
  <c r="S78"/>
  <c r="AB79" i="22"/>
  <c r="S79"/>
  <c r="AK27" i="23"/>
  <c r="AL27" s="1"/>
  <c r="AT27"/>
  <c r="AT31"/>
  <c r="AK31"/>
  <c r="AT48"/>
  <c r="AT67"/>
  <c r="AK67"/>
  <c r="AK57" i="8"/>
  <c r="AB57"/>
  <c r="AL57" s="1"/>
  <c r="T76" i="11"/>
  <c r="AD76" s="1"/>
  <c r="T68"/>
  <c r="U68" s="1"/>
  <c r="AC56"/>
  <c r="T56"/>
  <c r="AD56" s="1"/>
  <c r="U32" i="18"/>
  <c r="V32"/>
  <c r="U16"/>
  <c r="V16" s="1"/>
  <c r="T12" i="22"/>
  <c r="AC12"/>
  <c r="T66" i="12"/>
  <c r="AC66"/>
  <c r="S35" i="1"/>
  <c r="AB35"/>
  <c r="S31"/>
  <c r="AB31"/>
  <c r="S27"/>
  <c r="AB27"/>
  <c r="S23"/>
  <c r="T23" s="1"/>
  <c r="AB23"/>
  <c r="S19"/>
  <c r="AB19"/>
  <c r="S15"/>
  <c r="T15" s="1"/>
  <c r="AB15"/>
  <c r="S64"/>
  <c r="AB64"/>
  <c r="AB50"/>
  <c r="S50"/>
  <c r="T50" s="1"/>
  <c r="AC23" i="5"/>
  <c r="T23"/>
  <c r="AD23"/>
  <c r="T32"/>
  <c r="U32" s="1"/>
  <c r="T78"/>
  <c r="AC78"/>
  <c r="AB44" i="7"/>
  <c r="S44"/>
  <c r="T44" s="1"/>
  <c r="AB58"/>
  <c r="S58"/>
  <c r="T58" s="1"/>
  <c r="AB64"/>
  <c r="S64"/>
  <c r="AJ22" i="8"/>
  <c r="AA22"/>
  <c r="AB22"/>
  <c r="AJ38"/>
  <c r="AA52"/>
  <c r="AJ52"/>
  <c r="AJ55"/>
  <c r="AA55"/>
  <c r="AB55" s="1"/>
  <c r="AJ63"/>
  <c r="AA63"/>
  <c r="AB63"/>
  <c r="S12" i="9"/>
  <c r="AB12"/>
  <c r="S18"/>
  <c r="AB18"/>
  <c r="S22"/>
  <c r="AB22"/>
  <c r="S25"/>
  <c r="AB25"/>
  <c r="AB28"/>
  <c r="S28"/>
  <c r="T28"/>
  <c r="AB32"/>
  <c r="S32"/>
  <c r="AC32" s="1"/>
  <c r="S49"/>
  <c r="T49" s="1"/>
  <c r="AB49"/>
  <c r="AB70"/>
  <c r="S73"/>
  <c r="T73" s="1"/>
  <c r="AB73"/>
  <c r="AB75"/>
  <c r="S75"/>
  <c r="S78"/>
  <c r="T78" s="1"/>
  <c r="AB15" i="10"/>
  <c r="S15"/>
  <c r="S33"/>
  <c r="AC33" s="1"/>
  <c r="AB70"/>
  <c r="S73"/>
  <c r="AC73" s="1"/>
  <c r="AB73"/>
  <c r="AB79"/>
  <c r="S79"/>
  <c r="AB43" i="11"/>
  <c r="S43"/>
  <c r="T43" s="1"/>
  <c r="S30" i="12"/>
  <c r="T30" s="1"/>
  <c r="AB45"/>
  <c r="S45"/>
  <c r="U18" i="17"/>
  <c r="AE18" s="1"/>
  <c r="AD18"/>
  <c r="U26"/>
  <c r="AE26"/>
  <c r="AD26"/>
  <c r="U34"/>
  <c r="V34" s="1"/>
  <c r="AD34"/>
  <c r="AD37"/>
  <c r="U62"/>
  <c r="AE62" s="1"/>
  <c r="AD62"/>
  <c r="U66"/>
  <c r="AE66" s="1"/>
  <c r="AD66"/>
  <c r="U70"/>
  <c r="V70" s="1"/>
  <c r="AD70"/>
  <c r="U74"/>
  <c r="AE74"/>
  <c r="AD74"/>
  <c r="U78"/>
  <c r="V78"/>
  <c r="AD78"/>
  <c r="S10" i="18"/>
  <c r="AC11"/>
  <c r="AC10"/>
  <c r="AC23"/>
  <c r="T39"/>
  <c r="U39" s="1"/>
  <c r="AC39"/>
  <c r="T42"/>
  <c r="AC42"/>
  <c r="AC11" i="19"/>
  <c r="AC10"/>
  <c r="S10"/>
  <c r="T11"/>
  <c r="T22"/>
  <c r="U22" s="1"/>
  <c r="T30"/>
  <c r="AD30" s="1"/>
  <c r="AC38"/>
  <c r="T48"/>
  <c r="AD48"/>
  <c r="T52"/>
  <c r="AD52" s="1"/>
  <c r="T56"/>
  <c r="AD56"/>
  <c r="T60"/>
  <c r="AD60" s="1"/>
  <c r="AC64"/>
  <c r="T68"/>
  <c r="U68" s="1"/>
  <c r="AC72"/>
  <c r="T76"/>
  <c r="U76"/>
  <c r="T80"/>
  <c r="AD80" s="1"/>
  <c r="AC18" i="20"/>
  <c r="T18"/>
  <c r="T22"/>
  <c r="AD22" s="1"/>
  <c r="AC22"/>
  <c r="AC26"/>
  <c r="T26"/>
  <c r="AD26" s="1"/>
  <c r="T30"/>
  <c r="AD30"/>
  <c r="AC30"/>
  <c r="AC34"/>
  <c r="T34"/>
  <c r="T41"/>
  <c r="AD41" s="1"/>
  <c r="AC41"/>
  <c r="AC54"/>
  <c r="T54"/>
  <c r="AD54" s="1"/>
  <c r="AC62"/>
  <c r="T62"/>
  <c r="AC70"/>
  <c r="T70"/>
  <c r="U70" s="1"/>
  <c r="AC78"/>
  <c r="T78"/>
  <c r="S16" i="21"/>
  <c r="T16" s="1"/>
  <c r="AB16"/>
  <c r="S24"/>
  <c r="AC24" s="1"/>
  <c r="AB24"/>
  <c r="S32"/>
  <c r="AC32"/>
  <c r="AB32"/>
  <c r="S42"/>
  <c r="T42"/>
  <c r="S46"/>
  <c r="T46" s="1"/>
  <c r="AB56"/>
  <c r="S56"/>
  <c r="AB64"/>
  <c r="S64"/>
  <c r="S72"/>
  <c r="AC72"/>
  <c r="AB72"/>
  <c r="S80"/>
  <c r="AC80" s="1"/>
  <c r="AB80"/>
  <c r="AB13" i="22"/>
  <c r="S13"/>
  <c r="AB24"/>
  <c r="S24"/>
  <c r="AJ10" i="23"/>
  <c r="AT11"/>
  <c r="AK11"/>
  <c r="AU11" s="1"/>
  <c r="AU10" s="1"/>
  <c r="AK13"/>
  <c r="AT13"/>
  <c r="AT16"/>
  <c r="AK16"/>
  <c r="AU16" s="1"/>
  <c r="AK69"/>
  <c r="AU69" s="1"/>
  <c r="AT69"/>
  <c r="T71" i="9"/>
  <c r="AB47"/>
  <c r="S31"/>
  <c r="AB31" i="5"/>
  <c r="AB18"/>
  <c r="AA65" i="1"/>
  <c r="R40"/>
  <c r="R77"/>
  <c r="AB77" s="1"/>
  <c r="AA73"/>
  <c r="AA50"/>
  <c r="R45"/>
  <c r="AB45" s="1"/>
  <c r="S22" i="5"/>
  <c r="AC22"/>
  <c r="AB30"/>
  <c r="S43"/>
  <c r="T43" s="1"/>
  <c r="S68"/>
  <c r="S72"/>
  <c r="T72" s="1"/>
  <c r="R50" i="7"/>
  <c r="S50"/>
  <c r="R57"/>
  <c r="AA58"/>
  <c r="AA69"/>
  <c r="AA77"/>
  <c r="AI26" i="8"/>
  <c r="Z45"/>
  <c r="AJ45" s="1"/>
  <c r="AA63" i="9"/>
  <c r="R76" i="10"/>
  <c r="S76" s="1"/>
  <c r="R14" i="11"/>
  <c r="AA33"/>
  <c r="R37"/>
  <c r="AB37" s="1"/>
  <c r="R40"/>
  <c r="S40"/>
  <c r="AA48"/>
  <c r="R57"/>
  <c r="R65"/>
  <c r="S65"/>
  <c r="AA77"/>
  <c r="AA54" i="12"/>
  <c r="T14" i="16"/>
  <c r="U14"/>
  <c r="AB15" i="18"/>
  <c r="AB19"/>
  <c r="AB23"/>
  <c r="AB27"/>
  <c r="AB31"/>
  <c r="AB35"/>
  <c r="S11" i="20"/>
  <c r="AC11"/>
  <c r="S12"/>
  <c r="T12" s="1"/>
  <c r="R43" i="21"/>
  <c r="R44"/>
  <c r="AB44" s="1"/>
  <c r="R14" i="22"/>
  <c r="R17"/>
  <c r="S17"/>
  <c r="AC17" s="1"/>
  <c r="R21"/>
  <c r="S21"/>
  <c r="R25"/>
  <c r="R29"/>
  <c r="S29" s="1"/>
  <c r="AA35"/>
  <c r="R37"/>
  <c r="S37" s="1"/>
  <c r="R41"/>
  <c r="S41"/>
  <c r="R42"/>
  <c r="S42" s="1"/>
  <c r="S43"/>
  <c r="T43" s="1"/>
  <c r="R44"/>
  <c r="S44" s="1"/>
  <c r="R46"/>
  <c r="AB46" s="1"/>
  <c r="R47"/>
  <c r="AB47" s="1"/>
  <c r="S55"/>
  <c r="AC55" s="1"/>
  <c r="R56"/>
  <c r="S57"/>
  <c r="T57" s="1"/>
  <c r="R58"/>
  <c r="S58"/>
  <c r="S59"/>
  <c r="R60"/>
  <c r="R61"/>
  <c r="S61"/>
  <c r="R62"/>
  <c r="AB62" s="1"/>
  <c r="R63"/>
  <c r="S63"/>
  <c r="S64"/>
  <c r="R65"/>
  <c r="S65" s="1"/>
  <c r="S67"/>
  <c r="AC67" s="1"/>
  <c r="R68"/>
  <c r="R69"/>
  <c r="S69"/>
  <c r="R70"/>
  <c r="S70" s="1"/>
  <c r="R71"/>
  <c r="AB71"/>
  <c r="S72"/>
  <c r="R73"/>
  <c r="S73" s="1"/>
  <c r="R74"/>
  <c r="S74" s="1"/>
  <c r="R75"/>
  <c r="AJ56" i="24"/>
  <c r="W50" i="26"/>
  <c r="X50"/>
  <c r="AF58"/>
  <c r="AA35" i="24"/>
  <c r="AK35" s="1"/>
  <c r="AJ35"/>
  <c r="AB55" i="10"/>
  <c r="T35" i="5"/>
  <c r="AD35" s="1"/>
  <c r="AB23"/>
  <c r="AA70" i="1"/>
  <c r="AB27" i="5"/>
  <c r="AB36"/>
  <c r="AA59" i="7"/>
  <c r="T14" i="20"/>
  <c r="U14" s="1"/>
  <c r="AA24" i="22"/>
  <c r="AA28"/>
  <c r="S34"/>
  <c r="T34" s="1"/>
  <c r="R36"/>
  <c r="AF65" i="26"/>
  <c r="AB40" i="20"/>
  <c r="AB42"/>
  <c r="AI64" i="24"/>
  <c r="V75" i="26"/>
  <c r="AF75" s="1"/>
  <c r="V77"/>
  <c r="W77" s="1"/>
  <c r="V69"/>
  <c r="V62"/>
  <c r="W62" s="1"/>
  <c r="V67"/>
  <c r="W67" s="1"/>
  <c r="V71"/>
  <c r="AF71" s="1"/>
  <c r="X56" i="27"/>
  <c r="AF52"/>
  <c r="AF48"/>
  <c r="AF44"/>
  <c r="AF40"/>
  <c r="AF36"/>
  <c r="AF32"/>
  <c r="W69" i="32"/>
  <c r="AF69"/>
  <c r="AD20" i="30"/>
  <c r="U20"/>
  <c r="V20" s="1"/>
  <c r="AD34" i="32"/>
  <c r="U34"/>
  <c r="AE34"/>
  <c r="S13" i="29"/>
  <c r="AC13" s="1"/>
  <c r="AB13"/>
  <c r="R17"/>
  <c r="S17" s="1"/>
  <c r="AA17"/>
  <c r="AA19"/>
  <c r="AB57"/>
  <c r="S57"/>
  <c r="AD27" i="30"/>
  <c r="U27"/>
  <c r="V27" s="1"/>
  <c r="AD34"/>
  <c r="U34"/>
  <c r="AD63"/>
  <c r="U63"/>
  <c r="AE63" s="1"/>
  <c r="AD71"/>
  <c r="U71"/>
  <c r="V71"/>
  <c r="T60" i="31"/>
  <c r="U60" s="1"/>
  <c r="AC60"/>
  <c r="T64"/>
  <c r="U64" s="1"/>
  <c r="AC64"/>
  <c r="T72"/>
  <c r="AD72"/>
  <c r="AC72"/>
  <c r="T76"/>
  <c r="AD76" s="1"/>
  <c r="AC76"/>
  <c r="U62" i="32"/>
  <c r="V62" s="1"/>
  <c r="AD62"/>
  <c r="AS64" i="25"/>
  <c r="Z64"/>
  <c r="AA64" s="1"/>
  <c r="AS56"/>
  <c r="Z56"/>
  <c r="Z47"/>
  <c r="AT47" s="1"/>
  <c r="AS47"/>
  <c r="Z41"/>
  <c r="AS41"/>
  <c r="AA38"/>
  <c r="AB38" s="1"/>
  <c r="AT38"/>
  <c r="Z32"/>
  <c r="AT32" s="1"/>
  <c r="AS32"/>
  <c r="AA24"/>
  <c r="AU24" s="1"/>
  <c r="AC71" i="29"/>
  <c r="V48" i="30"/>
  <c r="W48"/>
  <c r="U25" i="32"/>
  <c r="AE25" s="1"/>
  <c r="AE80"/>
  <c r="V67"/>
  <c r="AF67" s="1"/>
  <c r="AB22" i="29"/>
  <c r="AE69" i="32"/>
  <c r="T77" i="31"/>
  <c r="S21" i="29"/>
  <c r="AC21" s="1"/>
  <c r="U31" i="31"/>
  <c r="AE31" s="1"/>
  <c r="AD31"/>
  <c r="R12" i="29"/>
  <c r="S12" s="1"/>
  <c r="S29"/>
  <c r="AB29"/>
  <c r="AD65" i="30"/>
  <c r="U65"/>
  <c r="AE65" s="1"/>
  <c r="V55" i="32"/>
  <c r="W55" s="1"/>
  <c r="AE55"/>
  <c r="V58"/>
  <c r="AE58"/>
  <c r="AD70"/>
  <c r="U70"/>
  <c r="V70" s="1"/>
  <c r="AT31" i="25"/>
  <c r="AA31"/>
  <c r="AU31"/>
  <c r="Z50"/>
  <c r="AT50" s="1"/>
  <c r="AS50"/>
  <c r="Z13"/>
  <c r="AS13"/>
  <c r="T51" i="31"/>
  <c r="AD51"/>
  <c r="T26"/>
  <c r="T18"/>
  <c r="AD18" s="1"/>
  <c r="AC37"/>
  <c r="AD72" i="32"/>
  <c r="AA22" i="29"/>
  <c r="AC13" i="31"/>
  <c r="T13"/>
  <c r="U13" s="1"/>
  <c r="U19"/>
  <c r="AE19"/>
  <c r="AD19"/>
  <c r="T73"/>
  <c r="U73" s="1"/>
  <c r="AC73"/>
  <c r="AD29" i="30"/>
  <c r="U29"/>
  <c r="V29" s="1"/>
  <c r="U57"/>
  <c r="V57"/>
  <c r="AD57"/>
  <c r="U51" i="32"/>
  <c r="AD51"/>
  <c r="Z62" i="25"/>
  <c r="AA62" s="1"/>
  <c r="AS62"/>
  <c r="Z58"/>
  <c r="AA58"/>
  <c r="AS58"/>
  <c r="Z54"/>
  <c r="AA54" s="1"/>
  <c r="AS54"/>
  <c r="AS48"/>
  <c r="Z48"/>
  <c r="AT48"/>
  <c r="AS45"/>
  <c r="Z45"/>
  <c r="AA45" s="1"/>
  <c r="AS30"/>
  <c r="Z30"/>
  <c r="AA30" s="1"/>
  <c r="AB41" i="29"/>
  <c r="S41"/>
  <c r="T41" s="1"/>
  <c r="AB73"/>
  <c r="S73"/>
  <c r="AD21" i="30"/>
  <c r="U21"/>
  <c r="AD38"/>
  <c r="U38"/>
  <c r="AD75"/>
  <c r="U75"/>
  <c r="V75" s="1"/>
  <c r="AD79"/>
  <c r="U79"/>
  <c r="V79"/>
  <c r="T17" i="31"/>
  <c r="U17" s="1"/>
  <c r="AC17"/>
  <c r="T21"/>
  <c r="AD21" s="1"/>
  <c r="AC21"/>
  <c r="T29"/>
  <c r="AD29"/>
  <c r="AC29"/>
  <c r="AC33"/>
  <c r="T33"/>
  <c r="U33"/>
  <c r="AC45"/>
  <c r="T45"/>
  <c r="U45"/>
  <c r="U43" i="32"/>
  <c r="AE43" s="1"/>
  <c r="AD43"/>
  <c r="U63"/>
  <c r="V63"/>
  <c r="AD63"/>
  <c r="AU40" i="25"/>
  <c r="AB40"/>
  <c r="AS63"/>
  <c r="Z63"/>
  <c r="Z46"/>
  <c r="AA46" s="1"/>
  <c r="AS46"/>
  <c r="AS43"/>
  <c r="Z43"/>
  <c r="AA43" s="1"/>
  <c r="AT14"/>
  <c r="R24" i="29"/>
  <c r="S24" s="1"/>
  <c r="R42"/>
  <c r="S42" s="1"/>
  <c r="R50"/>
  <c r="R58"/>
  <c r="AB58" s="1"/>
  <c r="R66"/>
  <c r="AB66"/>
  <c r="R74"/>
  <c r="AB74" s="1"/>
  <c r="AA29"/>
  <c r="AA33"/>
  <c r="S39"/>
  <c r="T39" s="1"/>
  <c r="R68"/>
  <c r="S68"/>
  <c r="AC19" i="30"/>
  <c r="AD23"/>
  <c r="AC27"/>
  <c r="AC28"/>
  <c r="T33"/>
  <c r="T43"/>
  <c r="U43" s="1"/>
  <c r="AC45"/>
  <c r="AC57"/>
  <c r="T62"/>
  <c r="U62" s="1"/>
  <c r="AC77"/>
  <c r="AB11" i="31"/>
  <c r="AB10" s="1"/>
  <c r="AB15"/>
  <c r="AB17"/>
  <c r="AB21"/>
  <c r="AB23"/>
  <c r="AB29"/>
  <c r="AB31"/>
  <c r="AB33"/>
  <c r="AB39"/>
  <c r="AB45"/>
  <c r="AC43" i="32"/>
  <c r="AC51"/>
  <c r="AC62"/>
  <c r="AC64"/>
  <c r="AC72"/>
  <c r="AC74"/>
  <c r="AR63" i="25"/>
  <c r="Y61"/>
  <c r="Z61"/>
  <c r="AA61" s="1"/>
  <c r="Y57"/>
  <c r="AS57" s="1"/>
  <c r="Y55"/>
  <c r="AS55" s="1"/>
  <c r="Y53"/>
  <c r="AR46"/>
  <c r="Y35"/>
  <c r="Z35" s="1"/>
  <c r="Y33"/>
  <c r="AS33"/>
  <c r="Y21"/>
  <c r="Z21" s="1"/>
  <c r="Y20"/>
  <c r="Z20" s="1"/>
  <c r="AA28" i="29"/>
  <c r="T53" i="30"/>
  <c r="R10" i="31"/>
  <c r="AA34" i="29"/>
  <c r="AA41"/>
  <c r="AA49"/>
  <c r="AA57"/>
  <c r="AA65"/>
  <c r="AA73"/>
  <c r="AC38" i="30"/>
  <c r="AC42"/>
  <c r="AC65"/>
  <c r="T66"/>
  <c r="AD66"/>
  <c r="AC11" i="32"/>
  <c r="AC15"/>
  <c r="AC20"/>
  <c r="AC23"/>
  <c r="AC28"/>
  <c r="AC31"/>
  <c r="AC36"/>
  <c r="AC58"/>
  <c r="AC60"/>
  <c r="AT40" i="25"/>
  <c r="AS31"/>
  <c r="AS14"/>
  <c r="AR48"/>
  <c r="Z51"/>
  <c r="AA51" s="1"/>
  <c r="AR41"/>
  <c r="AS38"/>
  <c r="AR30"/>
  <c r="AR43"/>
  <c r="Y37"/>
  <c r="Z37" s="1"/>
  <c r="Y25"/>
  <c r="AS25" s="1"/>
  <c r="Y11"/>
  <c r="AS11" s="1"/>
  <c r="AC34" i="30"/>
  <c r="AC70" i="32"/>
  <c r="AR54" i="25"/>
  <c r="AR19"/>
  <c r="AT51"/>
  <c r="AC39" i="29"/>
  <c r="AC41"/>
  <c r="Z57" i="25"/>
  <c r="V51" i="32"/>
  <c r="AF51"/>
  <c r="AE51"/>
  <c r="AE70"/>
  <c r="AA32" i="25"/>
  <c r="AU32"/>
  <c r="AS37"/>
  <c r="AS53"/>
  <c r="Z53"/>
  <c r="AB24" i="29"/>
  <c r="AE63" i="32"/>
  <c r="AD73" i="31"/>
  <c r="T13" i="29"/>
  <c r="U13" s="1"/>
  <c r="W75" i="26"/>
  <c r="AB74" i="22"/>
  <c r="AB65"/>
  <c r="S46"/>
  <c r="AB42"/>
  <c r="AC12" i="20"/>
  <c r="AB65" i="11"/>
  <c r="AL69" i="23"/>
  <c r="AT10"/>
  <c r="AC24" i="22"/>
  <c r="T24"/>
  <c r="U24"/>
  <c r="AC64" i="21"/>
  <c r="T64"/>
  <c r="AD64" s="1"/>
  <c r="AD70" i="20"/>
  <c r="U54"/>
  <c r="AE54" s="1"/>
  <c r="AD34"/>
  <c r="U34"/>
  <c r="AE34" s="1"/>
  <c r="U26"/>
  <c r="AE26" s="1"/>
  <c r="AD18"/>
  <c r="U18"/>
  <c r="AE18" s="1"/>
  <c r="AD39" i="18"/>
  <c r="T79" i="10"/>
  <c r="AD79" s="1"/>
  <c r="AC79"/>
  <c r="AK63" i="8"/>
  <c r="AD32" i="5"/>
  <c r="AC50" i="1"/>
  <c r="AC15"/>
  <c r="AC23"/>
  <c r="AC31"/>
  <c r="T31"/>
  <c r="AD66" i="12"/>
  <c r="U66"/>
  <c r="AL67" i="23"/>
  <c r="AV67" s="1"/>
  <c r="AU67"/>
  <c r="AL31"/>
  <c r="AM31" s="1"/>
  <c r="AU31"/>
  <c r="AC79" i="22"/>
  <c r="T79"/>
  <c r="AC78" i="21"/>
  <c r="T78"/>
  <c r="AC62"/>
  <c r="T62"/>
  <c r="AC30"/>
  <c r="T30"/>
  <c r="AD31" i="20"/>
  <c r="U31"/>
  <c r="AD23"/>
  <c r="U23"/>
  <c r="AD77" i="19"/>
  <c r="U77"/>
  <c r="U69"/>
  <c r="V69" s="1"/>
  <c r="AD69"/>
  <c r="AD61"/>
  <c r="U61"/>
  <c r="AD53"/>
  <c r="U53"/>
  <c r="T65" i="12"/>
  <c r="U65" s="1"/>
  <c r="AC65"/>
  <c r="T67" i="11"/>
  <c r="U67" s="1"/>
  <c r="AC67"/>
  <c r="AK76" i="8"/>
  <c r="AB76"/>
  <c r="AK53"/>
  <c r="AB53"/>
  <c r="AB39"/>
  <c r="AC39"/>
  <c r="AK39"/>
  <c r="T72" i="7"/>
  <c r="U72" s="1"/>
  <c r="AC72"/>
  <c r="T59"/>
  <c r="U59" s="1"/>
  <c r="AC59"/>
  <c r="AC34" i="1"/>
  <c r="T34"/>
  <c r="AE13" i="19"/>
  <c r="V13"/>
  <c r="AH65" i="26"/>
  <c r="Y65"/>
  <c r="AL65" i="23"/>
  <c r="AV65" s="1"/>
  <c r="AU65"/>
  <c r="AC39" i="21"/>
  <c r="T39"/>
  <c r="U43" i="20"/>
  <c r="AE43"/>
  <c r="AD43"/>
  <c r="AD36"/>
  <c r="U36"/>
  <c r="AD28"/>
  <c r="U28"/>
  <c r="AD20"/>
  <c r="U20"/>
  <c r="U31" i="18"/>
  <c r="AE31"/>
  <c r="AD31"/>
  <c r="AE22" i="17"/>
  <c r="V22"/>
  <c r="T70" i="12"/>
  <c r="AD70" s="1"/>
  <c r="T77" i="11"/>
  <c r="AD77"/>
  <c r="AC68" i="10"/>
  <c r="AC19"/>
  <c r="AC30" i="9"/>
  <c r="T16"/>
  <c r="AD16" s="1"/>
  <c r="AK74" i="8"/>
  <c r="AK67"/>
  <c r="AK48"/>
  <c r="AK26"/>
  <c r="AC60" i="7"/>
  <c r="AC52"/>
  <c r="AD76" i="5"/>
  <c r="U30"/>
  <c r="AE30" s="1"/>
  <c r="AC37" i="1"/>
  <c r="AD12" i="21"/>
  <c r="AC28" i="22"/>
  <c r="AC66" i="21"/>
  <c r="AC50"/>
  <c r="AD72" i="20"/>
  <c r="AD56"/>
  <c r="AD33"/>
  <c r="AD25"/>
  <c r="AD17"/>
  <c r="AD75" i="19"/>
  <c r="AD67"/>
  <c r="AD59"/>
  <c r="AD51"/>
  <c r="U44"/>
  <c r="AE44" s="1"/>
  <c r="AD24"/>
  <c r="T54" i="12"/>
  <c r="U54" s="1"/>
  <c r="T75" i="11"/>
  <c r="AD75"/>
  <c r="AC75" i="10"/>
  <c r="T44" i="9"/>
  <c r="AD44" s="1"/>
  <c r="T27"/>
  <c r="AD27"/>
  <c r="AC17"/>
  <c r="AK70" i="8"/>
  <c r="AK43"/>
  <c r="AK24"/>
  <c r="T75" i="7"/>
  <c r="U75" s="1"/>
  <c r="AC80" i="1"/>
  <c r="AC16"/>
  <c r="AC28"/>
  <c r="AC36"/>
  <c r="AE28" i="18"/>
  <c r="U60" i="11"/>
  <c r="V60" s="1"/>
  <c r="V31" i="31"/>
  <c r="AT56" i="25"/>
  <c r="AA56"/>
  <c r="AB56"/>
  <c r="AT64"/>
  <c r="V34" i="32"/>
  <c r="W34"/>
  <c r="AC34" i="22"/>
  <c r="S75"/>
  <c r="AB75"/>
  <c r="S62"/>
  <c r="AC43"/>
  <c r="AB37"/>
  <c r="AB43" i="21"/>
  <c r="S43"/>
  <c r="T43" s="1"/>
  <c r="AB40" i="11"/>
  <c r="AB50" i="7"/>
  <c r="T72" i="21"/>
  <c r="T24"/>
  <c r="U24"/>
  <c r="U41" i="20"/>
  <c r="V41" s="1"/>
  <c r="U30"/>
  <c r="V30"/>
  <c r="U22"/>
  <c r="AE22" s="1"/>
  <c r="U80" i="19"/>
  <c r="AE80"/>
  <c r="U56"/>
  <c r="AE56" s="1"/>
  <c r="U48"/>
  <c r="V48"/>
  <c r="AF48"/>
  <c r="U30"/>
  <c r="AE30" s="1"/>
  <c r="V74" i="17"/>
  <c r="W74" s="1"/>
  <c r="V66"/>
  <c r="V26"/>
  <c r="W26"/>
  <c r="AG26" s="1"/>
  <c r="T73" i="10"/>
  <c r="U73" s="1"/>
  <c r="AC49" i="9"/>
  <c r="AC22"/>
  <c r="T22"/>
  <c r="AD22" s="1"/>
  <c r="T12"/>
  <c r="AC12"/>
  <c r="AE16" i="18"/>
  <c r="AD68" i="11"/>
  <c r="AC57" i="8"/>
  <c r="AD57" s="1"/>
  <c r="AU27" i="23"/>
  <c r="AC38" i="21"/>
  <c r="U68" i="20"/>
  <c r="AE68" s="1"/>
  <c r="U52"/>
  <c r="V52" s="1"/>
  <c r="U35"/>
  <c r="AE35" s="1"/>
  <c r="U27"/>
  <c r="AE27" s="1"/>
  <c r="U19"/>
  <c r="AE19" s="1"/>
  <c r="U73" i="19"/>
  <c r="V73" s="1"/>
  <c r="U65"/>
  <c r="U39"/>
  <c r="V39" s="1"/>
  <c r="U28"/>
  <c r="AE28"/>
  <c r="AD12"/>
  <c r="AE24" i="17"/>
  <c r="T60" i="10"/>
  <c r="AD60"/>
  <c r="AC13"/>
  <c r="AB50" i="8"/>
  <c r="AL50" s="1"/>
  <c r="AK33"/>
  <c r="T69" i="7"/>
  <c r="AD69" s="1"/>
  <c r="AC28"/>
  <c r="AD13" i="5"/>
  <c r="AC38" i="1"/>
  <c r="V20" i="18"/>
  <c r="AF20" s="1"/>
  <c r="AL25" i="23"/>
  <c r="AV25" s="1"/>
  <c r="AC77" i="22"/>
  <c r="T76" i="21"/>
  <c r="U76"/>
  <c r="T60"/>
  <c r="AD60" s="1"/>
  <c r="T28"/>
  <c r="AD28"/>
  <c r="U74" i="20"/>
  <c r="V74" s="1"/>
  <c r="U58"/>
  <c r="V58"/>
  <c r="U40" i="19"/>
  <c r="V40" s="1"/>
  <c r="U26"/>
  <c r="V26"/>
  <c r="AE76" i="17"/>
  <c r="V68"/>
  <c r="W68"/>
  <c r="AE60"/>
  <c r="T62" i="12"/>
  <c r="U62" s="1"/>
  <c r="AC62"/>
  <c r="T26" i="10"/>
  <c r="AD26" s="1"/>
  <c r="AC26"/>
  <c r="AC37" i="9"/>
  <c r="T37"/>
  <c r="AD37" s="1"/>
  <c r="AK72" i="8"/>
  <c r="AB72"/>
  <c r="AC72"/>
  <c r="AD72" s="1"/>
  <c r="T17" i="1"/>
  <c r="U17"/>
  <c r="AC17"/>
  <c r="T25"/>
  <c r="U25"/>
  <c r="AC25"/>
  <c r="T33"/>
  <c r="U33" s="1"/>
  <c r="AC33"/>
  <c r="AE56" i="9"/>
  <c r="V56"/>
  <c r="W56" s="1"/>
  <c r="AL15" i="23"/>
  <c r="AV15"/>
  <c r="AU15"/>
  <c r="AC74" i="21"/>
  <c r="T74"/>
  <c r="U74" s="1"/>
  <c r="AC45"/>
  <c r="T45"/>
  <c r="U45"/>
  <c r="AE45" s="1"/>
  <c r="AC26"/>
  <c r="T26"/>
  <c r="AD26"/>
  <c r="AD37" i="20"/>
  <c r="U37"/>
  <c r="AE37" s="1"/>
  <c r="AD29"/>
  <c r="U29"/>
  <c r="AE29" s="1"/>
  <c r="AD21"/>
  <c r="U21"/>
  <c r="AD71" i="19"/>
  <c r="U71"/>
  <c r="AE71" s="1"/>
  <c r="U63"/>
  <c r="AD63"/>
  <c r="V28" i="17"/>
  <c r="AF28" s="1"/>
  <c r="AE28"/>
  <c r="AC67" i="12"/>
  <c r="T67"/>
  <c r="AD67" s="1"/>
  <c r="AC44" i="10"/>
  <c r="T44"/>
  <c r="AD44" s="1"/>
  <c r="T17"/>
  <c r="AD17"/>
  <c r="AC17"/>
  <c r="AC58" i="9"/>
  <c r="T58"/>
  <c r="U58"/>
  <c r="AE58" s="1"/>
  <c r="AC46"/>
  <c r="T46"/>
  <c r="U46"/>
  <c r="AC14"/>
  <c r="T14"/>
  <c r="AD14"/>
  <c r="AB46" i="8"/>
  <c r="AK46"/>
  <c r="AC78" i="7"/>
  <c r="T78"/>
  <c r="AD78"/>
  <c r="AD74" i="5"/>
  <c r="U74"/>
  <c r="AE74" s="1"/>
  <c r="T48" i="1"/>
  <c r="AD48" s="1"/>
  <c r="AC48"/>
  <c r="T32"/>
  <c r="U32"/>
  <c r="AC32"/>
  <c r="U51" i="11"/>
  <c r="AD51"/>
  <c r="AD55" i="9"/>
  <c r="U55"/>
  <c r="V55" s="1"/>
  <c r="AT63" i="25"/>
  <c r="AA63"/>
  <c r="AB63" s="1"/>
  <c r="U72" i="31"/>
  <c r="V72" s="1"/>
  <c r="Y56" i="27"/>
  <c r="AI56" s="1"/>
  <c r="AH56"/>
  <c r="AB36" i="22"/>
  <c r="S36"/>
  <c r="T36" s="1"/>
  <c r="AD14" i="20"/>
  <c r="AB35" i="24"/>
  <c r="AL35"/>
  <c r="T72" i="22"/>
  <c r="AC72"/>
  <c r="S68"/>
  <c r="T68"/>
  <c r="AB68"/>
  <c r="AB63"/>
  <c r="AC59"/>
  <c r="T59"/>
  <c r="AD59" s="1"/>
  <c r="T55"/>
  <c r="AB44"/>
  <c r="S25"/>
  <c r="AC25" s="1"/>
  <c r="AB25"/>
  <c r="S44" i="21"/>
  <c r="AC44"/>
  <c r="AB14" i="11"/>
  <c r="S14"/>
  <c r="T14" s="1"/>
  <c r="AB57" i="7"/>
  <c r="S57"/>
  <c r="AC57" s="1"/>
  <c r="AC43" i="5"/>
  <c r="AC31" i="9"/>
  <c r="T31"/>
  <c r="AD31" s="1"/>
  <c r="AD71"/>
  <c r="U71"/>
  <c r="AE71"/>
  <c r="AU13" i="23"/>
  <c r="AL13"/>
  <c r="AM13"/>
  <c r="AC13" i="22"/>
  <c r="T13"/>
  <c r="U13" s="1"/>
  <c r="AC56" i="21"/>
  <c r="T56"/>
  <c r="U56" s="1"/>
  <c r="AD78" i="20"/>
  <c r="U78"/>
  <c r="V78" s="1"/>
  <c r="AD62"/>
  <c r="U62"/>
  <c r="V62"/>
  <c r="AD11" i="19"/>
  <c r="AD10" s="1"/>
  <c r="T10"/>
  <c r="U11"/>
  <c r="V11" s="1"/>
  <c r="AD42" i="18"/>
  <c r="U42"/>
  <c r="V42"/>
  <c r="T45" i="12"/>
  <c r="AC45"/>
  <c r="T15" i="10"/>
  <c r="AD15"/>
  <c r="AC15"/>
  <c r="T75" i="9"/>
  <c r="U75" s="1"/>
  <c r="AC75"/>
  <c r="AC28"/>
  <c r="AK55" i="8"/>
  <c r="T64" i="7"/>
  <c r="AC64"/>
  <c r="AC44"/>
  <c r="U23" i="5"/>
  <c r="V23" s="1"/>
  <c r="AC19" i="1"/>
  <c r="T19"/>
  <c r="AC27"/>
  <c r="T27"/>
  <c r="U27"/>
  <c r="AC35"/>
  <c r="T35"/>
  <c r="U12" i="22"/>
  <c r="AE12"/>
  <c r="AD12"/>
  <c r="AC70" i="21"/>
  <c r="T70"/>
  <c r="AD70"/>
  <c r="AC54"/>
  <c r="T54"/>
  <c r="U54" s="1"/>
  <c r="AC22"/>
  <c r="T22"/>
  <c r="AD22" s="1"/>
  <c r="AD57" i="19"/>
  <c r="U57"/>
  <c r="AE57" s="1"/>
  <c r="AD49"/>
  <c r="U49"/>
  <c r="V49" s="1"/>
  <c r="AC69" i="12"/>
  <c r="T69"/>
  <c r="AD69"/>
  <c r="AC61"/>
  <c r="T61"/>
  <c r="U61" s="1"/>
  <c r="V61" s="1"/>
  <c r="T59" i="11"/>
  <c r="AD59" s="1"/>
  <c r="AC59"/>
  <c r="AC33"/>
  <c r="T33"/>
  <c r="U33" s="1"/>
  <c r="T71" i="10"/>
  <c r="AC71"/>
  <c r="AC29" i="9"/>
  <c r="T29"/>
  <c r="AD29"/>
  <c r="T60" i="1"/>
  <c r="U60" s="1"/>
  <c r="AC60"/>
  <c r="AC14"/>
  <c r="T14"/>
  <c r="AD14" s="1"/>
  <c r="AC22"/>
  <c r="T22"/>
  <c r="T30"/>
  <c r="AC30"/>
  <c r="U64" i="11"/>
  <c r="AD64"/>
  <c r="AM43" i="23"/>
  <c r="AN43" s="1"/>
  <c r="AV43"/>
  <c r="AL60"/>
  <c r="AU60"/>
  <c r="U39" i="20"/>
  <c r="V39" s="1"/>
  <c r="W39" s="1"/>
  <c r="AD39"/>
  <c r="AE30" i="17"/>
  <c r="V30"/>
  <c r="AC78" i="12"/>
  <c r="AC61" i="10"/>
  <c r="T37"/>
  <c r="U37"/>
  <c r="AC53" i="9"/>
  <c r="AB77" i="8"/>
  <c r="AL77" s="1"/>
  <c r="AB59"/>
  <c r="AL59" s="1"/>
  <c r="AB34"/>
  <c r="AC34" s="1"/>
  <c r="AC80" i="7"/>
  <c r="T67"/>
  <c r="U67" s="1"/>
  <c r="AE67" s="1"/>
  <c r="AC56"/>
  <c r="T48"/>
  <c r="AD48" s="1"/>
  <c r="U80" i="5"/>
  <c r="V80"/>
  <c r="U70"/>
  <c r="V70" s="1"/>
  <c r="U36"/>
  <c r="AE36" s="1"/>
  <c r="AD27"/>
  <c r="U18"/>
  <c r="AE18"/>
  <c r="AD18"/>
  <c r="V24" i="18"/>
  <c r="W24" s="1"/>
  <c r="AD52" i="11"/>
  <c r="AD72"/>
  <c r="AC61" i="8"/>
  <c r="AD55" i="10"/>
  <c r="T58" i="21"/>
  <c r="AD58" s="1"/>
  <c r="U80" i="20"/>
  <c r="AE80" s="1"/>
  <c r="AD64"/>
  <c r="AD48"/>
  <c r="U79" i="19"/>
  <c r="V79" s="1"/>
  <c r="U55"/>
  <c r="AE55" s="1"/>
  <c r="AD47"/>
  <c r="AD32"/>
  <c r="U16"/>
  <c r="AE16" s="1"/>
  <c r="V58" i="17"/>
  <c r="AF58" s="1"/>
  <c r="AC57" i="12"/>
  <c r="T66" i="10"/>
  <c r="AD66" s="1"/>
  <c r="T53"/>
  <c r="U53"/>
  <c r="T80" i="9"/>
  <c r="U80" s="1"/>
  <c r="AC21"/>
  <c r="AK27" i="8"/>
  <c r="U54" i="5"/>
  <c r="AE54" s="1"/>
  <c r="U31"/>
  <c r="T65" i="1"/>
  <c r="AD65" s="1"/>
  <c r="AC72"/>
  <c r="T12"/>
  <c r="AD12"/>
  <c r="T20"/>
  <c r="U20" s="1"/>
  <c r="AD33" i="30"/>
  <c r="U33"/>
  <c r="AE33" s="1"/>
  <c r="V33"/>
  <c r="AB42" i="29"/>
  <c r="AE21" i="30"/>
  <c r="V21"/>
  <c r="AF21" s="1"/>
  <c r="AT45" i="25"/>
  <c r="U26" i="31"/>
  <c r="V26"/>
  <c r="W26" s="1"/>
  <c r="X26" s="1"/>
  <c r="AD26"/>
  <c r="AA50" i="25"/>
  <c r="AB50" s="1"/>
  <c r="T29" i="29"/>
  <c r="AD29"/>
  <c r="AC29"/>
  <c r="U66" i="30"/>
  <c r="V66" s="1"/>
  <c r="S50" i="29"/>
  <c r="T50"/>
  <c r="AB50"/>
  <c r="T21"/>
  <c r="AD21" s="1"/>
  <c r="AT41" i="25"/>
  <c r="AA41"/>
  <c r="AU41" s="1"/>
  <c r="AD64" i="31"/>
  <c r="AB17" i="29"/>
  <c r="X69" i="32"/>
  <c r="Y69" s="1"/>
  <c r="AI69" s="1"/>
  <c r="AG69"/>
  <c r="AF69" i="26"/>
  <c r="W69"/>
  <c r="AC10" i="32"/>
  <c r="U53" i="30"/>
  <c r="V53" s="1"/>
  <c r="AD53"/>
  <c r="Z55" i="25"/>
  <c r="AA55"/>
  <c r="S58" i="29"/>
  <c r="AC58" s="1"/>
  <c r="AT43" i="25"/>
  <c r="AC40"/>
  <c r="AD40" s="1"/>
  <c r="AV40"/>
  <c r="AD33" i="31"/>
  <c r="AE79" i="30"/>
  <c r="AE38"/>
  <c r="V38"/>
  <c r="AF38"/>
  <c r="T73" i="29"/>
  <c r="U73" s="1"/>
  <c r="AC73"/>
  <c r="AT30" i="25"/>
  <c r="AE29" i="30"/>
  <c r="AD13" i="31"/>
  <c r="AA13" i="25"/>
  <c r="AB13" s="1"/>
  <c r="AT13"/>
  <c r="AF58" i="32"/>
  <c r="W58"/>
  <c r="AB12" i="29"/>
  <c r="AD77" i="31"/>
  <c r="U77"/>
  <c r="V77" s="1"/>
  <c r="AE71" i="30"/>
  <c r="AE34"/>
  <c r="V34"/>
  <c r="AF34" s="1"/>
  <c r="T57" i="29"/>
  <c r="U57" s="1"/>
  <c r="AC57"/>
  <c r="AB73" i="22"/>
  <c r="AB69"/>
  <c r="T64"/>
  <c r="AD64"/>
  <c r="AC64"/>
  <c r="S60"/>
  <c r="T60" s="1"/>
  <c r="AB60"/>
  <c r="S56"/>
  <c r="T56" s="1"/>
  <c r="AB56"/>
  <c r="AB41"/>
  <c r="AB14"/>
  <c r="S14"/>
  <c r="T14" s="1"/>
  <c r="T11" i="20"/>
  <c r="AD11" s="1"/>
  <c r="AD10" s="1"/>
  <c r="S10"/>
  <c r="S57" i="11"/>
  <c r="AB57"/>
  <c r="AA45" i="8"/>
  <c r="AB45" s="1"/>
  <c r="AC68" i="5"/>
  <c r="T68"/>
  <c r="AD68"/>
  <c r="S45" i="1"/>
  <c r="AC45" s="1"/>
  <c r="AB40"/>
  <c r="S40"/>
  <c r="T40" s="1"/>
  <c r="T80" i="21"/>
  <c r="U80"/>
  <c r="AC46"/>
  <c r="T32"/>
  <c r="U32" s="1"/>
  <c r="AC16"/>
  <c r="AD76" i="19"/>
  <c r="AD68"/>
  <c r="U60"/>
  <c r="V60"/>
  <c r="U52"/>
  <c r="AE52" s="1"/>
  <c r="AD22"/>
  <c r="AE78" i="17"/>
  <c r="V62"/>
  <c r="AF62" s="1"/>
  <c r="AE34"/>
  <c r="V18"/>
  <c r="AF18"/>
  <c r="AC30" i="12"/>
  <c r="AC43" i="11"/>
  <c r="T33" i="10"/>
  <c r="AD33"/>
  <c r="AC78" i="9"/>
  <c r="AC73"/>
  <c r="AC25"/>
  <c r="T25"/>
  <c r="U25" s="1"/>
  <c r="AC18"/>
  <c r="T18"/>
  <c r="AD18"/>
  <c r="AK52" i="8"/>
  <c r="AB52"/>
  <c r="AL52" s="1"/>
  <c r="AD78" i="5"/>
  <c r="U78"/>
  <c r="AE78" s="1"/>
  <c r="AC64" i="1"/>
  <c r="T64"/>
  <c r="U64" s="1"/>
  <c r="AE32" i="18"/>
  <c r="U56" i="11"/>
  <c r="V56" s="1"/>
  <c r="U76"/>
  <c r="V76" s="1"/>
  <c r="W76" s="1"/>
  <c r="T47" i="21"/>
  <c r="AD47" s="1"/>
  <c r="AC47"/>
  <c r="U76" i="20"/>
  <c r="V76" s="1"/>
  <c r="W76" s="1"/>
  <c r="U60"/>
  <c r="V60"/>
  <c r="AD42"/>
  <c r="U36" i="19"/>
  <c r="V36"/>
  <c r="U20"/>
  <c r="AE20" s="1"/>
  <c r="U35" i="18"/>
  <c r="AE35"/>
  <c r="U19"/>
  <c r="AE19" s="1"/>
  <c r="AD19"/>
  <c r="V16" i="17"/>
  <c r="AF16"/>
  <c r="AE16"/>
  <c r="T48" i="11"/>
  <c r="U48" s="1"/>
  <c r="T77" i="10"/>
  <c r="U77" s="1"/>
  <c r="T23" i="9"/>
  <c r="AD23" s="1"/>
  <c r="AK31" i="8"/>
  <c r="AD17" i="5"/>
  <c r="T70" i="1"/>
  <c r="AD70" s="1"/>
  <c r="T18"/>
  <c r="U18" s="1"/>
  <c r="AC18"/>
  <c r="V36" i="18"/>
  <c r="W36" s="1"/>
  <c r="AL71" i="23"/>
  <c r="AV71"/>
  <c r="AL20"/>
  <c r="AM20" s="1"/>
  <c r="AC35" i="22"/>
  <c r="AC68" i="21"/>
  <c r="AC52"/>
  <c r="AC36"/>
  <c r="AC20"/>
  <c r="AD66" i="20"/>
  <c r="AD50"/>
  <c r="AD32"/>
  <c r="AD24"/>
  <c r="AD16"/>
  <c r="AD74" i="19"/>
  <c r="AD66"/>
  <c r="U43"/>
  <c r="AE43"/>
  <c r="AD34"/>
  <c r="AD18"/>
  <c r="V80" i="17"/>
  <c r="W80"/>
  <c r="AE72"/>
  <c r="V64"/>
  <c r="AF64"/>
  <c r="AC59" i="12"/>
  <c r="T59"/>
  <c r="AD59" s="1"/>
  <c r="AC58" i="10"/>
  <c r="T58"/>
  <c r="U58" s="1"/>
  <c r="AC43"/>
  <c r="T43"/>
  <c r="AD43"/>
  <c r="T50" i="9"/>
  <c r="U50" s="1"/>
  <c r="AC50"/>
  <c r="AC26" i="7"/>
  <c r="T26"/>
  <c r="AD26" s="1"/>
  <c r="V55" i="5"/>
  <c r="AF55"/>
  <c r="AE55"/>
  <c r="AD21"/>
  <c r="U21"/>
  <c r="AE21"/>
  <c r="T13" i="1"/>
  <c r="AD13" s="1"/>
  <c r="AC13"/>
  <c r="T21"/>
  <c r="U21"/>
  <c r="V21" s="1"/>
  <c r="AC21"/>
  <c r="T29"/>
  <c r="AD29"/>
  <c r="AC29"/>
  <c r="AF57" i="17"/>
  <c r="W57"/>
  <c r="AG57"/>
  <c r="AD47" i="9"/>
  <c r="U47"/>
  <c r="AC34" i="21"/>
  <c r="T34"/>
  <c r="U34" s="1"/>
  <c r="AE34" s="1"/>
  <c r="AC18"/>
  <c r="T18"/>
  <c r="U18" s="1"/>
  <c r="U40" i="20"/>
  <c r="V40" s="1"/>
  <c r="AD40"/>
  <c r="V36" i="17"/>
  <c r="AE36"/>
  <c r="V20"/>
  <c r="W20" s="1"/>
  <c r="X20" s="1"/>
  <c r="AE20"/>
  <c r="AC63" i="12"/>
  <c r="T63"/>
  <c r="U63" s="1"/>
  <c r="T31" i="11"/>
  <c r="AD31"/>
  <c r="AC31"/>
  <c r="AC56" i="10"/>
  <c r="T56"/>
  <c r="U56"/>
  <c r="AC46"/>
  <c r="T46"/>
  <c r="U46"/>
  <c r="AC22"/>
  <c r="T22"/>
  <c r="U22" s="1"/>
  <c r="AC63" i="9"/>
  <c r="T63"/>
  <c r="U63"/>
  <c r="V63" s="1"/>
  <c r="AC54"/>
  <c r="T54"/>
  <c r="U54"/>
  <c r="AD25" i="5"/>
  <c r="U25"/>
  <c r="V25" s="1"/>
  <c r="AC68" i="1"/>
  <c r="T68"/>
  <c r="AD68" s="1"/>
  <c r="V67" i="5"/>
  <c r="W67"/>
  <c r="AE67"/>
  <c r="AD64" i="1"/>
  <c r="U18" i="9"/>
  <c r="V18" s="1"/>
  <c r="AD54"/>
  <c r="AD56" i="10"/>
  <c r="V47" i="9"/>
  <c r="W47"/>
  <c r="AG47" s="1"/>
  <c r="AE47"/>
  <c r="X57" i="17"/>
  <c r="Y57"/>
  <c r="V43" i="19"/>
  <c r="W43" s="1"/>
  <c r="X43" s="1"/>
  <c r="AF43"/>
  <c r="V35" i="18"/>
  <c r="AF35" s="1"/>
  <c r="AE56" i="11"/>
  <c r="U64" i="22"/>
  <c r="V64" s="1"/>
  <c r="AE53" i="30"/>
  <c r="AH69" i="32"/>
  <c r="U21" i="29"/>
  <c r="AE21" s="1"/>
  <c r="V18" i="5"/>
  <c r="W18" s="1"/>
  <c r="U14" i="1"/>
  <c r="AE14" s="1"/>
  <c r="U69" i="12"/>
  <c r="AE49" i="19"/>
  <c r="U70" i="21"/>
  <c r="AE70" s="1"/>
  <c r="AE62" i="20"/>
  <c r="AD56" i="21"/>
  <c r="V71" i="9"/>
  <c r="AF71" s="1"/>
  <c r="U59" i="22"/>
  <c r="V59" s="1"/>
  <c r="AC35" i="24"/>
  <c r="AM35" s="1"/>
  <c r="AD58" i="9"/>
  <c r="V71" i="19"/>
  <c r="AF71" s="1"/>
  <c r="AD74" i="21"/>
  <c r="AF56" i="9"/>
  <c r="U37"/>
  <c r="V37" s="1"/>
  <c r="U28" i="21"/>
  <c r="AE28"/>
  <c r="AD76"/>
  <c r="AM25" i="23"/>
  <c r="AW25" s="1"/>
  <c r="W20" i="18"/>
  <c r="X20"/>
  <c r="AC50" i="8"/>
  <c r="AD50" s="1"/>
  <c r="AE73" i="19"/>
  <c r="V27" i="20"/>
  <c r="AF27" s="1"/>
  <c r="AE52"/>
  <c r="W66" i="17"/>
  <c r="AG66" s="1"/>
  <c r="AF66"/>
  <c r="V30" i="19"/>
  <c r="AF30"/>
  <c r="V22" i="20"/>
  <c r="W22" s="1"/>
  <c r="AE41"/>
  <c r="U27" i="9"/>
  <c r="V27" s="1"/>
  <c r="AD54" i="12"/>
  <c r="V44" i="19"/>
  <c r="W44" s="1"/>
  <c r="X44" s="1"/>
  <c r="U16" i="9"/>
  <c r="V16" s="1"/>
  <c r="U77" i="11"/>
  <c r="V77" s="1"/>
  <c r="V43" i="20"/>
  <c r="AF43" s="1"/>
  <c r="AM65" i="23"/>
  <c r="AN65" s="1"/>
  <c r="AD59" i="7"/>
  <c r="AL39" i="8"/>
  <c r="AD67" i="11"/>
  <c r="AD65" i="12"/>
  <c r="AE69" i="19"/>
  <c r="AV31" i="23"/>
  <c r="U79" i="10"/>
  <c r="V79" s="1"/>
  <c r="V26" i="20"/>
  <c r="AF26" s="1"/>
  <c r="V54"/>
  <c r="AF54" s="1"/>
  <c r="U64" i="21"/>
  <c r="V64" s="1"/>
  <c r="AA53" i="25"/>
  <c r="AB53" s="1"/>
  <c r="AV53" s="1"/>
  <c r="AT53"/>
  <c r="W36" i="17"/>
  <c r="AF36"/>
  <c r="AE40" i="20"/>
  <c r="U29" i="1"/>
  <c r="V29" s="1"/>
  <c r="U13"/>
  <c r="AE13" s="1"/>
  <c r="AM71" i="23"/>
  <c r="AN71"/>
  <c r="AD48" i="11"/>
  <c r="AC14" i="22"/>
  <c r="AG58" i="32"/>
  <c r="X58"/>
  <c r="AT55" i="25"/>
  <c r="AF24" i="18"/>
  <c r="AW43" i="23"/>
  <c r="AE64" i="11"/>
  <c r="V64"/>
  <c r="AF64"/>
  <c r="AD60" i="1"/>
  <c r="U59" i="11"/>
  <c r="V59" s="1"/>
  <c r="AD75" i="9"/>
  <c r="AE42" i="18"/>
  <c r="U72" i="22"/>
  <c r="V72" s="1"/>
  <c r="AD72"/>
  <c r="AE51" i="11"/>
  <c r="V51"/>
  <c r="AF51" s="1"/>
  <c r="U48" i="1"/>
  <c r="AE48" s="1"/>
  <c r="W28" i="17"/>
  <c r="X28" s="1"/>
  <c r="AH28" s="1"/>
  <c r="V63" i="19"/>
  <c r="AF63" s="1"/>
  <c r="AE63"/>
  <c r="AM15" i="23"/>
  <c r="AN15" s="1"/>
  <c r="AD25" i="1"/>
  <c r="U26" i="10"/>
  <c r="V26" s="1"/>
  <c r="AD62" i="12"/>
  <c r="AM57" i="8"/>
  <c r="U22" i="9"/>
  <c r="AE22" s="1"/>
  <c r="AC43" i="21"/>
  <c r="T62" i="22"/>
  <c r="AD62"/>
  <c r="AC62"/>
  <c r="AU56" i="25"/>
  <c r="AE28" i="20"/>
  <c r="V28"/>
  <c r="AF28" s="1"/>
  <c r="W13" i="19"/>
  <c r="AF13"/>
  <c r="AC76" i="8"/>
  <c r="AD76" s="1"/>
  <c r="AL76"/>
  <c r="V53" i="19"/>
  <c r="W53"/>
  <c r="AG53" s="1"/>
  <c r="AE53"/>
  <c r="AE23" i="20"/>
  <c r="V23"/>
  <c r="W23" s="1"/>
  <c r="U30" i="21"/>
  <c r="AD30"/>
  <c r="U78"/>
  <c r="AE78" s="1"/>
  <c r="AD78"/>
  <c r="U31" i="1"/>
  <c r="AD31"/>
  <c r="AB32" i="25"/>
  <c r="AC32" s="1"/>
  <c r="W51" i="32"/>
  <c r="AG51" s="1"/>
  <c r="U31" i="11"/>
  <c r="V31" s="1"/>
  <c r="W21" i="30"/>
  <c r="AG21" s="1"/>
  <c r="V31" i="5"/>
  <c r="W31"/>
  <c r="AE31"/>
  <c r="AL34" i="8"/>
  <c r="AM60" i="23"/>
  <c r="AN60"/>
  <c r="AV60"/>
  <c r="U22" i="1"/>
  <c r="V22" s="1"/>
  <c r="AD22"/>
  <c r="V57" i="19"/>
  <c r="AF57" s="1"/>
  <c r="U35" i="1"/>
  <c r="AE35"/>
  <c r="AD35"/>
  <c r="U19"/>
  <c r="AE19" s="1"/>
  <c r="AD19"/>
  <c r="AD13" i="22"/>
  <c r="AV13" i="23"/>
  <c r="U31" i="9"/>
  <c r="V31"/>
  <c r="T57" i="7"/>
  <c r="AD57" s="1"/>
  <c r="T44" i="21"/>
  <c r="U44"/>
  <c r="U55" i="22"/>
  <c r="V55" s="1"/>
  <c r="W55" s="1"/>
  <c r="AD55"/>
  <c r="AE55" i="9"/>
  <c r="AD46"/>
  <c r="U44" i="10"/>
  <c r="AE44" s="1"/>
  <c r="AE21" i="20"/>
  <c r="V21"/>
  <c r="W21" s="1"/>
  <c r="V37"/>
  <c r="AF37"/>
  <c r="AD45" i="21"/>
  <c r="AL72" i="8"/>
  <c r="AF68" i="17"/>
  <c r="U60" i="21"/>
  <c r="V60"/>
  <c r="W60" s="1"/>
  <c r="V65" i="19"/>
  <c r="AF65"/>
  <c r="AE65"/>
  <c r="V19" i="20"/>
  <c r="W19"/>
  <c r="V35"/>
  <c r="AF35" s="1"/>
  <c r="V68"/>
  <c r="W68" s="1"/>
  <c r="U12" i="9"/>
  <c r="AE12" s="1"/>
  <c r="AD12"/>
  <c r="AF26" i="17"/>
  <c r="AF74"/>
  <c r="V80" i="19"/>
  <c r="AF80" s="1"/>
  <c r="AE30" i="20"/>
  <c r="AD24" i="21"/>
  <c r="U72"/>
  <c r="V72" s="1"/>
  <c r="AD72"/>
  <c r="T75" i="22"/>
  <c r="AD75" s="1"/>
  <c r="AC75"/>
  <c r="W31" i="31"/>
  <c r="X31" s="1"/>
  <c r="AF31"/>
  <c r="AE60" i="11"/>
  <c r="AD75" i="7"/>
  <c r="U44" i="9"/>
  <c r="AE44"/>
  <c r="U75" i="11"/>
  <c r="AE75" s="1"/>
  <c r="V30" i="5"/>
  <c r="AF30"/>
  <c r="U70" i="12"/>
  <c r="V70" s="1"/>
  <c r="V31" i="18"/>
  <c r="W31"/>
  <c r="AD72" i="7"/>
  <c r="AM67" i="23"/>
  <c r="AN67"/>
  <c r="V18" i="20"/>
  <c r="W18" s="1"/>
  <c r="V34"/>
  <c r="AF34" s="1"/>
  <c r="AD24" i="22"/>
  <c r="AM69" i="23"/>
  <c r="AW69" s="1"/>
  <c r="AV69"/>
  <c r="AG75" i="26"/>
  <c r="X75"/>
  <c r="AH75" s="1"/>
  <c r="AA57" i="25"/>
  <c r="AU57" s="1"/>
  <c r="AT57"/>
  <c r="AE25" i="5"/>
  <c r="AD77" i="10"/>
  <c r="U11" i="20"/>
  <c r="V11" s="1"/>
  <c r="AD21" i="1"/>
  <c r="W55" i="5"/>
  <c r="AG55"/>
  <c r="AE36" i="19"/>
  <c r="AE60" i="20"/>
  <c r="T57" i="11"/>
  <c r="U57" s="1"/>
  <c r="AC57"/>
  <c r="W34" i="30"/>
  <c r="AG34" s="1"/>
  <c r="W38"/>
  <c r="AG38"/>
  <c r="X69" i="26"/>
  <c r="Y69" s="1"/>
  <c r="AG69"/>
  <c r="AB41" i="25"/>
  <c r="AV41"/>
  <c r="U29" i="29"/>
  <c r="V29" s="1"/>
  <c r="AE26" i="31"/>
  <c r="U66" i="10"/>
  <c r="V66" s="1"/>
  <c r="V16" i="19"/>
  <c r="W16"/>
  <c r="X16" s="1"/>
  <c r="AH16" s="1"/>
  <c r="AG16"/>
  <c r="U58" i="21"/>
  <c r="V58" s="1"/>
  <c r="AD61" i="8"/>
  <c r="AE61" s="1"/>
  <c r="AM61"/>
  <c r="U48" i="7"/>
  <c r="AE48"/>
  <c r="AC77" i="8"/>
  <c r="AD77" s="1"/>
  <c r="AD37" i="10"/>
  <c r="AF30" i="17"/>
  <c r="W30"/>
  <c r="AG30" s="1"/>
  <c r="AD30" i="1"/>
  <c r="U30"/>
  <c r="V30" s="1"/>
  <c r="AD71" i="10"/>
  <c r="U71"/>
  <c r="V71"/>
  <c r="V12" i="22"/>
  <c r="W12" s="1"/>
  <c r="U64" i="7"/>
  <c r="AE64"/>
  <c r="AD64"/>
  <c r="U15" i="10"/>
  <c r="AE15"/>
  <c r="AD45" i="12"/>
  <c r="U45"/>
  <c r="AE45" s="1"/>
  <c r="U10" i="19"/>
  <c r="T25" i="22"/>
  <c r="U25" s="1"/>
  <c r="AC68"/>
  <c r="Z56" i="27"/>
  <c r="AA56"/>
  <c r="AD32" i="1"/>
  <c r="AL46" i="8"/>
  <c r="AC46"/>
  <c r="AD46"/>
  <c r="U17" i="10"/>
  <c r="V17" s="1"/>
  <c r="AD33" i="1"/>
  <c r="AE26" i="19"/>
  <c r="AF34" i="32"/>
  <c r="AF22" i="17"/>
  <c r="W22"/>
  <c r="X22" s="1"/>
  <c r="AE20" i="20"/>
  <c r="V20"/>
  <c r="W20" s="1"/>
  <c r="AG20" s="1"/>
  <c r="AE36"/>
  <c r="V36"/>
  <c r="W36"/>
  <c r="X36" s="1"/>
  <c r="U39" i="21"/>
  <c r="V39" s="1"/>
  <c r="AD39"/>
  <c r="Z65" i="26"/>
  <c r="AA65" s="1"/>
  <c r="AI65"/>
  <c r="U34" i="1"/>
  <c r="AE34" s="1"/>
  <c r="AD34"/>
  <c r="AL53" i="8"/>
  <c r="AC53"/>
  <c r="AM53" s="1"/>
  <c r="V61" i="19"/>
  <c r="W61" s="1"/>
  <c r="AE61"/>
  <c r="V77"/>
  <c r="W77"/>
  <c r="AE77"/>
  <c r="AE31" i="20"/>
  <c r="V31"/>
  <c r="AF31"/>
  <c r="U62" i="21"/>
  <c r="AE62" s="1"/>
  <c r="AD62"/>
  <c r="U79" i="22"/>
  <c r="AE79" s="1"/>
  <c r="AD79"/>
  <c r="AE66" i="12"/>
  <c r="V66"/>
  <c r="AF66" s="1"/>
  <c r="T46" i="22"/>
  <c r="AD46" s="1"/>
  <c r="AC46"/>
  <c r="AW67" i="23"/>
  <c r="AF31" i="18"/>
  <c r="V44" i="9"/>
  <c r="W44"/>
  <c r="X44" s="1"/>
  <c r="AF19" i="20"/>
  <c r="V44" i="10"/>
  <c r="AF44"/>
  <c r="AE31" i="11"/>
  <c r="AV32" i="25"/>
  <c r="V48" i="1"/>
  <c r="W48"/>
  <c r="X48" s="1"/>
  <c r="AH58" i="32"/>
  <c r="Y58"/>
  <c r="AI58" s="1"/>
  <c r="AW71" i="23"/>
  <c r="W26" i="20"/>
  <c r="AG26" s="1"/>
  <c r="W30" i="19"/>
  <c r="AG30" s="1"/>
  <c r="W31" i="20"/>
  <c r="X31" s="1"/>
  <c r="X51" i="32"/>
  <c r="Y51" s="1"/>
  <c r="W54" i="20"/>
  <c r="X54" s="1"/>
  <c r="Y54" s="1"/>
  <c r="W43"/>
  <c r="X43"/>
  <c r="AH43" s="1"/>
  <c r="AE16" i="9"/>
  <c r="AF44" i="19"/>
  <c r="X66" i="17"/>
  <c r="AH66" s="1"/>
  <c r="AG20" i="18"/>
  <c r="AE37" i="9"/>
  <c r="V21" i="29"/>
  <c r="W21" s="1"/>
  <c r="V34" i="1"/>
  <c r="AF34" s="1"/>
  <c r="AE39" i="21"/>
  <c r="AD53" i="8"/>
  <c r="AN53" s="1"/>
  <c r="AF20" i="20"/>
  <c r="AM46" i="8"/>
  <c r="X38" i="30"/>
  <c r="AH38" s="1"/>
  <c r="X55" i="5"/>
  <c r="Y55" s="1"/>
  <c r="AE31" i="1"/>
  <c r="V31"/>
  <c r="W31"/>
  <c r="V30" i="21"/>
  <c r="W30" s="1"/>
  <c r="AE30"/>
  <c r="AF53" i="19"/>
  <c r="AM76" i="8"/>
  <c r="AG13" i="19"/>
  <c r="X13"/>
  <c r="Y13" s="1"/>
  <c r="V22" i="9"/>
  <c r="W22" s="1"/>
  <c r="AG36" i="17"/>
  <c r="X36"/>
  <c r="Y36" s="1"/>
  <c r="W71" i="19"/>
  <c r="X71" s="1"/>
  <c r="V69" i="12"/>
  <c r="W69" s="1"/>
  <c r="AE69"/>
  <c r="AF47" i="9"/>
  <c r="V45" i="12"/>
  <c r="AF45" s="1"/>
  <c r="AJ65" i="26"/>
  <c r="AC41" i="25"/>
  <c r="AW41"/>
  <c r="AB57"/>
  <c r="AC57" s="1"/>
  <c r="AG31" i="31"/>
  <c r="U75" i="22"/>
  <c r="AE75" s="1"/>
  <c r="W80" i="19"/>
  <c r="X80"/>
  <c r="AF68" i="20"/>
  <c r="AD44" i="21"/>
  <c r="AW60" i="23"/>
  <c r="X21" i="30"/>
  <c r="Y21" s="1"/>
  <c r="W51" i="11"/>
  <c r="X51" s="1"/>
  <c r="W64"/>
  <c r="AG64"/>
  <c r="AN25" i="23"/>
  <c r="AX25" s="1"/>
  <c r="V58" i="9"/>
  <c r="AH57" i="17"/>
  <c r="AI57"/>
  <c r="AE18" i="9"/>
  <c r="Z57" i="17"/>
  <c r="AJ57" s="1"/>
  <c r="AG80" i="19"/>
  <c r="X30"/>
  <c r="Y30" s="1"/>
  <c r="AE53" i="8"/>
  <c r="AF53"/>
  <c r="AP53" s="1"/>
  <c r="Y66" i="17"/>
  <c r="Z66" s="1"/>
  <c r="AG48" i="1"/>
  <c r="Z58" i="32"/>
  <c r="AJ58"/>
  <c r="AO25" i="23"/>
  <c r="AY25" s="1"/>
  <c r="V75" i="22"/>
  <c r="AF75" s="1"/>
  <c r="AD41" i="25"/>
  <c r="AE41" s="1"/>
  <c r="Y43" i="20"/>
  <c r="AA58" i="32"/>
  <c r="AI66" i="17"/>
  <c r="AO53" i="8"/>
  <c r="AX41" i="25"/>
  <c r="AE63" i="9"/>
  <c r="AE21" i="1"/>
  <c r="AL37" i="23"/>
  <c r="AU37"/>
  <c r="AC28" i="10"/>
  <c r="T28"/>
  <c r="AD28"/>
  <c r="W63" i="19"/>
  <c r="X63"/>
  <c r="U62" i="22"/>
  <c r="V78" i="21"/>
  <c r="W78" s="1"/>
  <c r="AC60" i="22"/>
  <c r="AD34" i="21"/>
  <c r="AC59" i="8"/>
  <c r="AM59" s="1"/>
  <c r="V36" i="5"/>
  <c r="W36"/>
  <c r="V55" i="19"/>
  <c r="AW40" i="25"/>
  <c r="AD73" i="29"/>
  <c r="U33" i="10"/>
  <c r="AE33"/>
  <c r="V78" i="5"/>
  <c r="AD32" i="21"/>
  <c r="V19" i="18"/>
  <c r="W19"/>
  <c r="AD63" i="9"/>
  <c r="U68" i="1"/>
  <c r="V68"/>
  <c r="W71" i="26"/>
  <c r="X71" s="1"/>
  <c r="AF55" i="32"/>
  <c r="AT62" i="25"/>
  <c r="U29" i="31"/>
  <c r="V29" s="1"/>
  <c r="AT46" i="25"/>
  <c r="S66" i="29"/>
  <c r="AS35" i="25"/>
  <c r="AD62" i="30"/>
  <c r="AC20" i="10"/>
  <c r="T20"/>
  <c r="U20"/>
  <c r="AC50" i="12"/>
  <c r="T50"/>
  <c r="AD50"/>
  <c r="U69" i="10"/>
  <c r="AE69" s="1"/>
  <c r="AD69"/>
  <c r="T24"/>
  <c r="U24"/>
  <c r="AC24"/>
  <c r="AB39" i="12"/>
  <c r="S39"/>
  <c r="T39"/>
  <c r="U39" s="1"/>
  <c r="X35" i="26"/>
  <c r="AH35" s="1"/>
  <c r="AG35"/>
  <c r="AA33" i="24"/>
  <c r="AB33" s="1"/>
  <c r="AJ33"/>
  <c r="AJ39"/>
  <c r="AA39"/>
  <c r="AF22" i="26"/>
  <c r="W22"/>
  <c r="AF38"/>
  <c r="W38"/>
  <c r="X38" s="1"/>
  <c r="AG25" i="27"/>
  <c r="X25"/>
  <c r="X30"/>
  <c r="AH30"/>
  <c r="AG30"/>
  <c r="X38"/>
  <c r="AH38"/>
  <c r="AG38"/>
  <c r="X48"/>
  <c r="Y48" s="1"/>
  <c r="AG48"/>
  <c r="X51"/>
  <c r="AG51"/>
  <c r="X65"/>
  <c r="AG65"/>
  <c r="X74"/>
  <c r="AH74" s="1"/>
  <c r="AG74"/>
  <c r="S57" i="10"/>
  <c r="S35" i="12"/>
  <c r="AC35" s="1"/>
  <c r="AB35"/>
  <c r="AJ25" i="24"/>
  <c r="AA25"/>
  <c r="AJ28"/>
  <c r="AA28"/>
  <c r="AB28"/>
  <c r="AA38"/>
  <c r="AK38" s="1"/>
  <c r="AJ38"/>
  <c r="AA64"/>
  <c r="AJ64"/>
  <c r="AA76"/>
  <c r="AJ76"/>
  <c r="AF12" i="26"/>
  <c r="W12"/>
  <c r="W30"/>
  <c r="AF30"/>
  <c r="AF40"/>
  <c r="W40"/>
  <c r="AG40" s="1"/>
  <c r="AG24" i="27"/>
  <c r="X24"/>
  <c r="Y24" s="1"/>
  <c r="X42"/>
  <c r="Y42" s="1"/>
  <c r="AG42"/>
  <c r="X47"/>
  <c r="AG47"/>
  <c r="X80"/>
  <c r="AG80"/>
  <c r="S61" i="1"/>
  <c r="T61" s="1"/>
  <c r="AB61"/>
  <c r="AB69" i="11"/>
  <c r="S69"/>
  <c r="AA17" i="24"/>
  <c r="AB17" s="1"/>
  <c r="AJ17"/>
  <c r="AJ20"/>
  <c r="AA20"/>
  <c r="AK20" s="1"/>
  <c r="AJ30"/>
  <c r="AA30"/>
  <c r="AJ60"/>
  <c r="AA60"/>
  <c r="AA78"/>
  <c r="AJ78"/>
  <c r="W18" i="26"/>
  <c r="X18" s="1"/>
  <c r="Y18" s="1"/>
  <c r="AF18"/>
  <c r="W36"/>
  <c r="AG36" s="1"/>
  <c r="AF36"/>
  <c r="AF42"/>
  <c r="W42"/>
  <c r="X42" s="1"/>
  <c r="AG27" i="27"/>
  <c r="X27"/>
  <c r="X32"/>
  <c r="AH32" s="1"/>
  <c r="AG32"/>
  <c r="X35"/>
  <c r="Y35"/>
  <c r="AG35"/>
  <c r="X46"/>
  <c r="Y46"/>
  <c r="AG46"/>
  <c r="X60"/>
  <c r="AH60" s="1"/>
  <c r="AG60"/>
  <c r="X72"/>
  <c r="AG72"/>
  <c r="X76"/>
  <c r="AH76" s="1"/>
  <c r="AG76"/>
  <c r="AT37" i="23"/>
  <c r="AB53" i="11"/>
  <c r="S53"/>
  <c r="AB48" i="21"/>
  <c r="S48"/>
  <c r="T48" s="1"/>
  <c r="AJ19" i="24"/>
  <c r="AA19"/>
  <c r="AB19"/>
  <c r="AC19" s="1"/>
  <c r="AJ44"/>
  <c r="AA44"/>
  <c r="AA71"/>
  <c r="AK71"/>
  <c r="AJ71"/>
  <c r="W14" i="26"/>
  <c r="AG14" s="1"/>
  <c r="AF14"/>
  <c r="W20"/>
  <c r="AF20"/>
  <c r="AF28"/>
  <c r="W28"/>
  <c r="AG28" s="1"/>
  <c r="W32"/>
  <c r="AG32" s="1"/>
  <c r="AF32"/>
  <c r="W44"/>
  <c r="AF44"/>
  <c r="X26" i="27"/>
  <c r="Y26" s="1"/>
  <c r="AG26"/>
  <c r="X31"/>
  <c r="Y31" s="1"/>
  <c r="AG31"/>
  <c r="X34"/>
  <c r="Y34" s="1"/>
  <c r="AG34"/>
  <c r="X39"/>
  <c r="AG39"/>
  <c r="AH49"/>
  <c r="Y49"/>
  <c r="AI49"/>
  <c r="X54"/>
  <c r="Y54" s="1"/>
  <c r="AG54"/>
  <c r="X57"/>
  <c r="AH57" s="1"/>
  <c r="AG57"/>
  <c r="X63"/>
  <c r="Y63"/>
  <c r="AG63"/>
  <c r="AB51" i="10"/>
  <c r="R57" i="1"/>
  <c r="S57"/>
  <c r="R53"/>
  <c r="AB19" i="5"/>
  <c r="AB39"/>
  <c r="AB51"/>
  <c r="R14" i="7"/>
  <c r="S14" s="1"/>
  <c r="AA29"/>
  <c r="R35"/>
  <c r="AB35" s="1"/>
  <c r="AA47"/>
  <c r="AA65"/>
  <c r="Z15" i="8"/>
  <c r="AA52" i="9"/>
  <c r="AB21" i="18"/>
  <c r="AB29"/>
  <c r="AB37"/>
  <c r="AB14" i="20"/>
  <c r="AA15" i="22"/>
  <c r="R26"/>
  <c r="AA27"/>
  <c r="AA40"/>
  <c r="AA43"/>
  <c r="AA57"/>
  <c r="AA66"/>
  <c r="AA67"/>
  <c r="AA72"/>
  <c r="AS53" i="23"/>
  <c r="AJ53" i="24"/>
  <c r="AJ49"/>
  <c r="X31" i="26"/>
  <c r="Y31" s="1"/>
  <c r="S71" i="5"/>
  <c r="T71" s="1"/>
  <c r="R66" i="1"/>
  <c r="R62"/>
  <c r="AB35" i="5"/>
  <c r="AB75"/>
  <c r="AA42" i="7"/>
  <c r="R64" i="9"/>
  <c r="AB64"/>
  <c r="AA41" i="11"/>
  <c r="AA44"/>
  <c r="AA53"/>
  <c r="AA69"/>
  <c r="AA16" i="22"/>
  <c r="R18"/>
  <c r="S18" s="1"/>
  <c r="AA19"/>
  <c r="AA33"/>
  <c r="AA34"/>
  <c r="AA48"/>
  <c r="AA49"/>
  <c r="AA50"/>
  <c r="AA51"/>
  <c r="AA52"/>
  <c r="AA53"/>
  <c r="AA54"/>
  <c r="W56" i="26"/>
  <c r="X56" s="1"/>
  <c r="AF48"/>
  <c r="W39" i="32"/>
  <c r="AG39" s="1"/>
  <c r="AF39"/>
  <c r="S27" i="29"/>
  <c r="AC27" s="1"/>
  <c r="AB27"/>
  <c r="AF80" i="32"/>
  <c r="W80"/>
  <c r="X80"/>
  <c r="AB16" i="29"/>
  <c r="AB56"/>
  <c r="S56"/>
  <c r="S63"/>
  <c r="AB63"/>
  <c r="AB76"/>
  <c r="S76"/>
  <c r="T76"/>
  <c r="U76" s="1"/>
  <c r="U15" i="30"/>
  <c r="AE15" s="1"/>
  <c r="AD15"/>
  <c r="AF23"/>
  <c r="W23"/>
  <c r="AG23" s="1"/>
  <c r="U28"/>
  <c r="AD28"/>
  <c r="AD69"/>
  <c r="U69"/>
  <c r="AE69" s="1"/>
  <c r="AD14" i="32"/>
  <c r="U14"/>
  <c r="V14" s="1"/>
  <c r="U28"/>
  <c r="AE28"/>
  <c r="AD28"/>
  <c r="U33"/>
  <c r="AD33"/>
  <c r="U17"/>
  <c r="AE17" s="1"/>
  <c r="AD17"/>
  <c r="AB40" i="29"/>
  <c r="S40"/>
  <c r="T40" s="1"/>
  <c r="AE30" i="30"/>
  <c r="V30"/>
  <c r="AF30"/>
  <c r="AE23"/>
  <c r="AD24"/>
  <c r="U24"/>
  <c r="S14" i="29"/>
  <c r="AC14" s="1"/>
  <c r="AC54"/>
  <c r="T54"/>
  <c r="AD54"/>
  <c r="AD70"/>
  <c r="U70"/>
  <c r="V70" s="1"/>
  <c r="AD42" i="30"/>
  <c r="U42"/>
  <c r="AE42" s="1"/>
  <c r="AD45"/>
  <c r="U45"/>
  <c r="V45" s="1"/>
  <c r="U51"/>
  <c r="V51" s="1"/>
  <c r="AD51"/>
  <c r="U70"/>
  <c r="AE70" s="1"/>
  <c r="AD70"/>
  <c r="AC58" i="31"/>
  <c r="T58"/>
  <c r="AD58" s="1"/>
  <c r="AC66"/>
  <c r="T66"/>
  <c r="U66" s="1"/>
  <c r="AC74"/>
  <c r="T74"/>
  <c r="AD74"/>
  <c r="T78"/>
  <c r="AD78" s="1"/>
  <c r="AC78"/>
  <c r="AD20" i="32"/>
  <c r="U20"/>
  <c r="AE20" s="1"/>
  <c r="U57"/>
  <c r="AE57" s="1"/>
  <c r="AD57"/>
  <c r="AT42" i="25"/>
  <c r="AA42"/>
  <c r="AU42" s="1"/>
  <c r="U59" i="32"/>
  <c r="V59" s="1"/>
  <c r="AD59"/>
  <c r="AC25" i="29"/>
  <c r="T25"/>
  <c r="AD25" s="1"/>
  <c r="AB62"/>
  <c r="S62"/>
  <c r="T62" s="1"/>
  <c r="S69"/>
  <c r="T69" s="1"/>
  <c r="AB69"/>
  <c r="U19" i="30"/>
  <c r="AE19" s="1"/>
  <c r="AD19"/>
  <c r="AD77"/>
  <c r="U77"/>
  <c r="T20" i="31"/>
  <c r="AC20"/>
  <c r="AD36" i="32"/>
  <c r="U36"/>
  <c r="AE36" s="1"/>
  <c r="U52"/>
  <c r="AE52" s="1"/>
  <c r="AD52"/>
  <c r="Z49" i="25"/>
  <c r="AT49" s="1"/>
  <c r="AS49"/>
  <c r="W68" i="32"/>
  <c r="X68" s="1"/>
  <c r="AC70" i="29"/>
  <c r="S49"/>
  <c r="T49" s="1"/>
  <c r="AB49"/>
  <c r="AD49" i="30"/>
  <c r="U49"/>
  <c r="V49" s="1"/>
  <c r="AD67"/>
  <c r="U67"/>
  <c r="AD76"/>
  <c r="U76"/>
  <c r="AE76" s="1"/>
  <c r="U30" i="32"/>
  <c r="AD30"/>
  <c r="AD66"/>
  <c r="U66"/>
  <c r="AE66" s="1"/>
  <c r="AS44" i="25"/>
  <c r="Z44"/>
  <c r="AA44" s="1"/>
  <c r="AF50" i="32"/>
  <c r="AE68"/>
  <c r="S32" i="29"/>
  <c r="AC32" s="1"/>
  <c r="AE50" i="32"/>
  <c r="U75"/>
  <c r="V75"/>
  <c r="S48" i="29"/>
  <c r="AC48" s="1"/>
  <c r="AR34" i="25"/>
  <c r="Y34"/>
  <c r="AS34" s="1"/>
  <c r="AA53" i="29"/>
  <c r="AA69"/>
  <c r="AB25"/>
  <c r="AB30"/>
  <c r="AC67" i="30"/>
  <c r="T22"/>
  <c r="AD22" s="1"/>
  <c r="U25"/>
  <c r="AE25" s="1"/>
  <c r="AB26" i="31"/>
  <c r="T12" i="32"/>
  <c r="U12" s="1"/>
  <c r="T32" i="30"/>
  <c r="U32"/>
  <c r="AE32" s="1"/>
  <c r="T11"/>
  <c r="AD11" s="1"/>
  <c r="S67" i="31"/>
  <c r="T67" s="1"/>
  <c r="S59"/>
  <c r="S27"/>
  <c r="T27" s="1"/>
  <c r="S69"/>
  <c r="T69"/>
  <c r="S61"/>
  <c r="AC61" s="1"/>
  <c r="AA13" i="29"/>
  <c r="AA14"/>
  <c r="AB20"/>
  <c r="R26"/>
  <c r="AB26" s="1"/>
  <c r="AA32"/>
  <c r="AB54"/>
  <c r="AA62"/>
  <c r="AB70"/>
  <c r="R72"/>
  <c r="S72"/>
  <c r="T72" s="1"/>
  <c r="S80"/>
  <c r="T80" s="1"/>
  <c r="AC11" i="30"/>
  <c r="AC20"/>
  <c r="T39"/>
  <c r="U39" s="1"/>
  <c r="U44"/>
  <c r="V44" s="1"/>
  <c r="T54"/>
  <c r="U54" s="1"/>
  <c r="AC69"/>
  <c r="AC70"/>
  <c r="S12" i="31"/>
  <c r="S28"/>
  <c r="AC28"/>
  <c r="S68"/>
  <c r="AB75"/>
  <c r="AB77"/>
  <c r="AC14" i="32"/>
  <c r="AC30"/>
  <c r="T61"/>
  <c r="AD61" s="1"/>
  <c r="AD69"/>
  <c r="AR44" i="25"/>
  <c r="AR16"/>
  <c r="AR45"/>
  <c r="AS42"/>
  <c r="AR64"/>
  <c r="Y60"/>
  <c r="Y52"/>
  <c r="AR42"/>
  <c r="AR39"/>
  <c r="Y39"/>
  <c r="Z39" s="1"/>
  <c r="AA61" i="29"/>
  <c r="AA39"/>
  <c r="R31"/>
  <c r="AC29" i="30"/>
  <c r="AC79" i="31"/>
  <c r="AB74"/>
  <c r="AB18"/>
  <c r="T73" i="32"/>
  <c r="AD73"/>
  <c r="U38"/>
  <c r="AD54"/>
  <c r="AD46"/>
  <c r="T37" i="30"/>
  <c r="AD37" s="1"/>
  <c r="AR49" i="25"/>
  <c r="AR56"/>
  <c r="AC69" i="31"/>
  <c r="T32" i="29"/>
  <c r="AD32" s="1"/>
  <c r="U25"/>
  <c r="AE25" s="1"/>
  <c r="U58" i="31"/>
  <c r="V58" s="1"/>
  <c r="U54" i="29"/>
  <c r="V54"/>
  <c r="AH31" i="26"/>
  <c r="AH63" i="27"/>
  <c r="AH35"/>
  <c r="AD20" i="10"/>
  <c r="V33"/>
  <c r="AF33" s="1"/>
  <c r="U73" i="32"/>
  <c r="V73"/>
  <c r="AD54" i="30"/>
  <c r="V66" i="32"/>
  <c r="AF66" s="1"/>
  <c r="AG68"/>
  <c r="AE51" i="30"/>
  <c r="V28"/>
  <c r="AE28"/>
  <c r="T27" i="29"/>
  <c r="U27" s="1"/>
  <c r="S64" i="9"/>
  <c r="AC64" s="1"/>
  <c r="AB57" i="1"/>
  <c r="Z49" i="27"/>
  <c r="AC53" i="11"/>
  <c r="T53"/>
  <c r="U53" s="1"/>
  <c r="AB60" i="24"/>
  <c r="AL60" s="1"/>
  <c r="AK60"/>
  <c r="AK76"/>
  <c r="AB76"/>
  <c r="AC76" s="1"/>
  <c r="AB38"/>
  <c r="AC38" s="1"/>
  <c r="Y25" i="27"/>
  <c r="AI25" s="1"/>
  <c r="AH25"/>
  <c r="AG38" i="26"/>
  <c r="AC39" i="12"/>
  <c r="AE68" i="1"/>
  <c r="AG63" i="19"/>
  <c r="AC62" i="29"/>
  <c r="AE77" i="30"/>
  <c r="V77"/>
  <c r="AB42" i="25"/>
  <c r="U74" i="31"/>
  <c r="AE74"/>
  <c r="V42" i="30"/>
  <c r="AF42" s="1"/>
  <c r="AG56" i="26"/>
  <c r="AH54" i="27"/>
  <c r="AH34"/>
  <c r="AH46"/>
  <c r="U61" i="32"/>
  <c r="AE61"/>
  <c r="AD39" i="30"/>
  <c r="AC80" i="29"/>
  <c r="AC67" i="31"/>
  <c r="U22" i="30"/>
  <c r="V22" s="1"/>
  <c r="AT44" i="25"/>
  <c r="AC49" i="29"/>
  <c r="V52" i="32"/>
  <c r="AF52" s="1"/>
  <c r="V19" i="30"/>
  <c r="AF19" s="1"/>
  <c r="V57" i="32"/>
  <c r="W57" s="1"/>
  <c r="V70" i="30"/>
  <c r="W70"/>
  <c r="V28" i="32"/>
  <c r="AF28"/>
  <c r="X39"/>
  <c r="Y39" s="1"/>
  <c r="AB18" i="22"/>
  <c r="AC71" i="5"/>
  <c r="X28" i="26"/>
  <c r="Y28" s="1"/>
  <c r="AB44" i="24"/>
  <c r="AK44"/>
  <c r="AK19"/>
  <c r="AL19"/>
  <c r="Y27" i="27"/>
  <c r="Z27" s="1"/>
  <c r="AH27"/>
  <c r="AB30" i="24"/>
  <c r="AL30" s="1"/>
  <c r="AK30"/>
  <c r="T69" i="11"/>
  <c r="U69" s="1"/>
  <c r="AC69"/>
  <c r="AH24" i="27"/>
  <c r="AK64" i="24"/>
  <c r="AB64"/>
  <c r="AG22" i="26"/>
  <c r="X22"/>
  <c r="Y22" s="1"/>
  <c r="AD24" i="10"/>
  <c r="AF78" i="21"/>
  <c r="AS60" i="25"/>
  <c r="Z60"/>
  <c r="AT60" s="1"/>
  <c r="U11" i="30"/>
  <c r="AE11" s="1"/>
  <c r="V30" i="32"/>
  <c r="W30"/>
  <c r="AE30"/>
  <c r="W30" i="30"/>
  <c r="AG30"/>
  <c r="V69"/>
  <c r="AF69" s="1"/>
  <c r="AB53" i="1"/>
  <c r="S53"/>
  <c r="T53" s="1"/>
  <c r="AH42" i="27"/>
  <c r="Y30"/>
  <c r="AI30" s="1"/>
  <c r="U50" i="12"/>
  <c r="AE50"/>
  <c r="AF36" i="5"/>
  <c r="U28" i="10"/>
  <c r="AE28" s="1"/>
  <c r="S31" i="29"/>
  <c r="AB31"/>
  <c r="T12" i="31"/>
  <c r="AD12" s="1"/>
  <c r="AC12"/>
  <c r="AC59"/>
  <c r="T59"/>
  <c r="U59" s="1"/>
  <c r="V25" i="30"/>
  <c r="W25" s="1"/>
  <c r="AE75" i="32"/>
  <c r="AE67" i="30"/>
  <c r="V67"/>
  <c r="W67" s="1"/>
  <c r="V20" i="32"/>
  <c r="AF20" s="1"/>
  <c r="AE70" i="29"/>
  <c r="AC40"/>
  <c r="AC76"/>
  <c r="AC56"/>
  <c r="T56"/>
  <c r="U56" s="1"/>
  <c r="AG80" i="32"/>
  <c r="S66" i="1"/>
  <c r="AC66" s="1"/>
  <c r="AB66"/>
  <c r="S35" i="7"/>
  <c r="T35" s="1"/>
  <c r="AH31" i="27"/>
  <c r="X32" i="26"/>
  <c r="Y32" s="1"/>
  <c r="AB71" i="24"/>
  <c r="AL71" s="1"/>
  <c r="Y76" i="27"/>
  <c r="AI76" s="1"/>
  <c r="Y32"/>
  <c r="Z32" s="1"/>
  <c r="AC61" i="1"/>
  <c r="AK28" i="24"/>
  <c r="T57" i="10"/>
  <c r="U57"/>
  <c r="AC57"/>
  <c r="Y38" i="27"/>
  <c r="Z38"/>
  <c r="AF19" i="18"/>
  <c r="W55" i="19"/>
  <c r="AG55" s="1"/>
  <c r="AF55"/>
  <c r="AD59" i="8"/>
  <c r="AE59" s="1"/>
  <c r="Z76" i="27"/>
  <c r="AA76" s="1"/>
  <c r="AC53" i="1"/>
  <c r="AF30" i="32"/>
  <c r="AE24" i="10"/>
  <c r="V24"/>
  <c r="AF24" s="1"/>
  <c r="AH22" i="26"/>
  <c r="W28" i="32"/>
  <c r="X28"/>
  <c r="W19" i="30"/>
  <c r="X19" s="1"/>
  <c r="V61" i="32"/>
  <c r="W61" s="1"/>
  <c r="AC42" i="25"/>
  <c r="AD42"/>
  <c r="AV42"/>
  <c r="Z25" i="27"/>
  <c r="AJ25" s="1"/>
  <c r="W33" i="10"/>
  <c r="AG33" s="1"/>
  <c r="AI38" i="27"/>
  <c r="W75" i="32"/>
  <c r="AF75"/>
  <c r="W69" i="30"/>
  <c r="X69" s="1"/>
  <c r="AD69" i="11"/>
  <c r="AC30" i="24"/>
  <c r="AL44"/>
  <c r="AC44"/>
  <c r="AD44" s="1"/>
  <c r="V74" i="31"/>
  <c r="AF74" s="1"/>
  <c r="AD39" i="12"/>
  <c r="AE54" i="29"/>
  <c r="X55" i="19"/>
  <c r="AH55" s="1"/>
  <c r="AH32" i="26"/>
  <c r="AD56" i="29"/>
  <c r="V28" i="10"/>
  <c r="W28" s="1"/>
  <c r="V50" i="12"/>
  <c r="AF50"/>
  <c r="AL64" i="24"/>
  <c r="AC64"/>
  <c r="AD64" s="1"/>
  <c r="AF57" i="32"/>
  <c r="AF77" i="30"/>
  <c r="W77"/>
  <c r="W28"/>
  <c r="X28" s="1"/>
  <c r="AF28"/>
  <c r="AE73" i="32"/>
  <c r="U32" i="29"/>
  <c r="AE32" s="1"/>
  <c r="AD57" i="10"/>
  <c r="AC71" i="24"/>
  <c r="AM71"/>
  <c r="W20" i="32"/>
  <c r="AG20" s="1"/>
  <c r="U12" i="31"/>
  <c r="AE12" s="1"/>
  <c r="AC31" i="29"/>
  <c r="T31"/>
  <c r="X30" i="30"/>
  <c r="AH30" s="1"/>
  <c r="AI27" i="27"/>
  <c r="AH28" i="26"/>
  <c r="AH39" i="32"/>
  <c r="W42" i="30"/>
  <c r="AG42" s="1"/>
  <c r="AL38" i="24"/>
  <c r="AD53" i="11"/>
  <c r="AJ49" i="27"/>
  <c r="AA49"/>
  <c r="AK49" s="1"/>
  <c r="T64" i="9"/>
  <c r="AD64" s="1"/>
  <c r="W66" i="32"/>
  <c r="X66" s="1"/>
  <c r="AE58" i="31"/>
  <c r="X75" i="32"/>
  <c r="AG75"/>
  <c r="AW42" i="25"/>
  <c r="AG19" i="30"/>
  <c r="AG28" i="32"/>
  <c r="X20"/>
  <c r="AH20" s="1"/>
  <c r="V32" i="29"/>
  <c r="AF32" s="1"/>
  <c r="AM64" i="24"/>
  <c r="W50" i="12"/>
  <c r="X50"/>
  <c r="W24" i="10"/>
  <c r="X24" s="1"/>
  <c r="AD71" i="24"/>
  <c r="AE71" s="1"/>
  <c r="AF28" i="10"/>
  <c r="W74" i="31"/>
  <c r="X74" s="1"/>
  <c r="U31" i="29"/>
  <c r="AE31"/>
  <c r="AD31"/>
  <c r="U64" i="9"/>
  <c r="V64" s="1"/>
  <c r="AG77" i="30"/>
  <c r="X77"/>
  <c r="Y77" s="1"/>
  <c r="AM44" i="24"/>
  <c r="AM30"/>
  <c r="AD30"/>
  <c r="AE30" s="1"/>
  <c r="AN30"/>
  <c r="V31" i="29"/>
  <c r="AF31" s="1"/>
  <c r="AH75" i="32"/>
  <c r="Y75"/>
  <c r="AI75" s="1"/>
  <c r="AN71" i="24"/>
  <c r="AG50" i="12"/>
  <c r="AE64" i="9"/>
  <c r="Z75" i="32"/>
  <c r="AJ75" s="1"/>
  <c r="AA75"/>
  <c r="AB75" s="1"/>
  <c r="AL75" s="1"/>
  <c r="S18" i="7"/>
  <c r="AB18"/>
  <c r="AB43"/>
  <c r="S43"/>
  <c r="T43" s="1"/>
  <c r="AB63"/>
  <c r="S63"/>
  <c r="AC63" s="1"/>
  <c r="AB39"/>
  <c r="S39"/>
  <c r="AC39"/>
  <c r="AB55"/>
  <c r="S55"/>
  <c r="T55" s="1"/>
  <c r="AB16"/>
  <c r="S16"/>
  <c r="T16" s="1"/>
  <c r="S29"/>
  <c r="AB29"/>
  <c r="S51"/>
  <c r="AB51"/>
  <c r="S12"/>
  <c r="AC12"/>
  <c r="AB12"/>
  <c r="S47"/>
  <c r="AC47" s="1"/>
  <c r="AB47"/>
  <c r="AB77"/>
  <c r="S77"/>
  <c r="V64"/>
  <c r="W64"/>
  <c r="AG64" s="1"/>
  <c r="AA18"/>
  <c r="AA39"/>
  <c r="AF43" i="17"/>
  <c r="W43"/>
  <c r="AG43" s="1"/>
  <c r="AF51"/>
  <c r="W51"/>
  <c r="AG51" s="1"/>
  <c r="U19"/>
  <c r="AD19"/>
  <c r="U35"/>
  <c r="AD35"/>
  <c r="AE55"/>
  <c r="V55"/>
  <c r="U15"/>
  <c r="V15" s="1"/>
  <c r="AD15"/>
  <c r="U31"/>
  <c r="AE31" s="1"/>
  <c r="AD31"/>
  <c r="AF45"/>
  <c r="W45"/>
  <c r="AF53"/>
  <c r="W53"/>
  <c r="U27"/>
  <c r="AE27"/>
  <c r="AD27"/>
  <c r="U23"/>
  <c r="V23"/>
  <c r="AD23"/>
  <c r="W64"/>
  <c r="X64" s="1"/>
  <c r="AF80"/>
  <c r="AD58" i="16"/>
  <c r="U58"/>
  <c r="AE58" s="1"/>
  <c r="U11"/>
  <c r="U10" s="1"/>
  <c r="AG18" i="27"/>
  <c r="X18"/>
  <c r="AG28"/>
  <c r="X28"/>
  <c r="X17"/>
  <c r="AH17" s="1"/>
  <c r="AG17"/>
  <c r="AG19"/>
  <c r="X19"/>
  <c r="AH12"/>
  <c r="Y12"/>
  <c r="Z12" s="1"/>
  <c r="AG21"/>
  <c r="X21"/>
  <c r="AH21" s="1"/>
  <c r="AF27"/>
  <c r="AF23"/>
  <c r="AF19"/>
  <c r="AF15"/>
  <c r="AG12"/>
  <c r="V10"/>
  <c r="AF12"/>
  <c r="V32" i="30"/>
  <c r="AF32" s="1"/>
  <c r="AE49"/>
  <c r="V12" i="31"/>
  <c r="AD32" i="30"/>
  <c r="T68" i="29"/>
  <c r="U68"/>
  <c r="AC68"/>
  <c r="AH50" i="26"/>
  <c r="Y50"/>
  <c r="T17" i="22"/>
  <c r="U17" s="1"/>
  <c r="AC22" i="8"/>
  <c r="AD22" s="1"/>
  <c r="AL22"/>
  <c r="X64" i="11"/>
  <c r="Y64" s="1"/>
  <c r="AF57" i="30"/>
  <c r="W57"/>
  <c r="T61" i="22"/>
  <c r="AD61" s="1"/>
  <c r="AC61"/>
  <c r="AF60" i="21"/>
  <c r="AE70" i="12"/>
  <c r="Y75" i="26"/>
  <c r="Z75" s="1"/>
  <c r="AF26" i="31"/>
  <c r="AN61" i="8"/>
  <c r="U46" i="22"/>
  <c r="AE22" i="1"/>
  <c r="AM72" i="8"/>
  <c r="AF36" i="20"/>
  <c r="AE77" i="31"/>
  <c r="V54" i="5"/>
  <c r="U26" i="21"/>
  <c r="U67" i="12"/>
  <c r="AE67" s="1"/>
  <c r="V74" i="5"/>
  <c r="S47" i="22"/>
  <c r="S71"/>
  <c r="AC71" s="1"/>
  <c r="AG50" i="26"/>
  <c r="AE20" i="30"/>
  <c r="AE27"/>
  <c r="V63"/>
  <c r="W63"/>
  <c r="AC58" i="7"/>
  <c r="AK22" i="8"/>
  <c r="T32" i="9"/>
  <c r="U35" i="5"/>
  <c r="AE35"/>
  <c r="AF67" i="26"/>
  <c r="AB24" i="25"/>
  <c r="AC24"/>
  <c r="U51" i="31"/>
  <c r="V51" s="1"/>
  <c r="AT54" i="25"/>
  <c r="AB68" i="29"/>
  <c r="AS21" i="25"/>
  <c r="AE62" i="32"/>
  <c r="AE57" i="30"/>
  <c r="V43" i="32"/>
  <c r="AF43"/>
  <c r="AB61" i="22"/>
  <c r="AB17"/>
  <c r="S37" i="11"/>
  <c r="T37"/>
  <c r="X26" i="17"/>
  <c r="AH26" s="1"/>
  <c r="AD57" i="11"/>
  <c r="W48" i="19"/>
  <c r="X48" s="1"/>
  <c r="AH69" i="26"/>
  <c r="AF20" i="17"/>
  <c r="AU38" i="25"/>
  <c r="W67" i="32"/>
  <c r="X67"/>
  <c r="T11" i="9"/>
  <c r="T10" s="1"/>
  <c r="V54" i="17"/>
  <c r="AF54"/>
  <c r="AE54"/>
  <c r="T74" i="12"/>
  <c r="AD74" s="1"/>
  <c r="AC74"/>
  <c r="AC60" i="5"/>
  <c r="T60"/>
  <c r="T63"/>
  <c r="AD63"/>
  <c r="AC63"/>
  <c r="S21" i="7"/>
  <c r="AC21" s="1"/>
  <c r="AB21"/>
  <c r="S65"/>
  <c r="T65" s="1"/>
  <c r="AB65"/>
  <c r="S73"/>
  <c r="T73" s="1"/>
  <c r="AB73"/>
  <c r="AJ80" i="8"/>
  <c r="AA80"/>
  <c r="S26" i="9"/>
  <c r="AC26" s="1"/>
  <c r="AB26"/>
  <c r="AB52"/>
  <c r="S52"/>
  <c r="S48" i="10"/>
  <c r="T48"/>
  <c r="AB48"/>
  <c r="S54"/>
  <c r="AC54" s="1"/>
  <c r="AB54"/>
  <c r="S62"/>
  <c r="AC62" s="1"/>
  <c r="AB62"/>
  <c r="AB47" i="11"/>
  <c r="S47"/>
  <c r="AB55"/>
  <c r="S55"/>
  <c r="S66"/>
  <c r="AC66" s="1"/>
  <c r="AB66"/>
  <c r="AB74"/>
  <c r="S74"/>
  <c r="AB49" i="12"/>
  <c r="S49"/>
  <c r="S53"/>
  <c r="T53"/>
  <c r="AB53"/>
  <c r="AD59" i="16"/>
  <c r="U59"/>
  <c r="U63"/>
  <c r="V63" s="1"/>
  <c r="AD63"/>
  <c r="U67"/>
  <c r="AE67"/>
  <c r="AD67"/>
  <c r="U71"/>
  <c r="AE71" s="1"/>
  <c r="AD71"/>
  <c r="U75"/>
  <c r="AE75" s="1"/>
  <c r="AD75"/>
  <c r="U79"/>
  <c r="AE79" s="1"/>
  <c r="AD79"/>
  <c r="AD59" i="17"/>
  <c r="U59"/>
  <c r="T17" i="18"/>
  <c r="AD17" s="1"/>
  <c r="AC17"/>
  <c r="T37"/>
  <c r="U37" s="1"/>
  <c r="AC37"/>
  <c r="T17" i="19"/>
  <c r="AD17"/>
  <c r="AC17"/>
  <c r="T21"/>
  <c r="AD21" s="1"/>
  <c r="AC21"/>
  <c r="T25"/>
  <c r="AD25" s="1"/>
  <c r="AC25"/>
  <c r="T29"/>
  <c r="AD29" s="1"/>
  <c r="AC29"/>
  <c r="T33"/>
  <c r="AD33"/>
  <c r="AC33"/>
  <c r="T37"/>
  <c r="AD37" s="1"/>
  <c r="AC37"/>
  <c r="AC41"/>
  <c r="T41"/>
  <c r="AB13" i="21"/>
  <c r="S13"/>
  <c r="AB17"/>
  <c r="S17"/>
  <c r="S21"/>
  <c r="AC21"/>
  <c r="AB21"/>
  <c r="AB25"/>
  <c r="S25"/>
  <c r="S29"/>
  <c r="AC29" s="1"/>
  <c r="AB29"/>
  <c r="AB33"/>
  <c r="S33"/>
  <c r="T33" s="1"/>
  <c r="S37"/>
  <c r="AC37" s="1"/>
  <c r="AB37"/>
  <c r="AB19" i="22"/>
  <c r="S19"/>
  <c r="AB32"/>
  <c r="S32"/>
  <c r="AB50"/>
  <c r="S50"/>
  <c r="AC50" s="1"/>
  <c r="AK24" i="23"/>
  <c r="AU24" s="1"/>
  <c r="AT24"/>
  <c r="AK50"/>
  <c r="AL50" s="1"/>
  <c r="AT50"/>
  <c r="AK63"/>
  <c r="AL63" s="1"/>
  <c r="AT63"/>
  <c r="AK68"/>
  <c r="AL68"/>
  <c r="AT68"/>
  <c r="AK53" i="24"/>
  <c r="AB53"/>
  <c r="AK49"/>
  <c r="AB49"/>
  <c r="AK15"/>
  <c r="AB15"/>
  <c r="AJ58"/>
  <c r="AA58"/>
  <c r="AJ61"/>
  <c r="AA61"/>
  <c r="AJ70"/>
  <c r="AA70"/>
  <c r="S76" i="1"/>
  <c r="AB76"/>
  <c r="S49"/>
  <c r="T49" s="1"/>
  <c r="AB49"/>
  <c r="T47" i="5"/>
  <c r="AC47"/>
  <c r="T50"/>
  <c r="AC50"/>
  <c r="T59"/>
  <c r="AC59"/>
  <c r="S41" i="9"/>
  <c r="T41" s="1"/>
  <c r="AB41"/>
  <c r="AB45"/>
  <c r="S45"/>
  <c r="T45"/>
  <c r="S18" i="10"/>
  <c r="AC18" s="1"/>
  <c r="AB18"/>
  <c r="S50"/>
  <c r="AB50"/>
  <c r="AB67"/>
  <c r="S67"/>
  <c r="T67" s="1"/>
  <c r="S78"/>
  <c r="T78" s="1"/>
  <c r="AB78"/>
  <c r="AB50" i="11"/>
  <c r="S50"/>
  <c r="AC50"/>
  <c r="AB58"/>
  <c r="S58"/>
  <c r="T58" s="1"/>
  <c r="AB73"/>
  <c r="S73"/>
  <c r="AC73" s="1"/>
  <c r="S28" i="12"/>
  <c r="T28"/>
  <c r="AD62" i="16"/>
  <c r="U62"/>
  <c r="V62" s="1"/>
  <c r="AD66"/>
  <c r="U66"/>
  <c r="V66" s="1"/>
  <c r="AD70"/>
  <c r="U70"/>
  <c r="V70" s="1"/>
  <c r="AD74"/>
  <c r="U74"/>
  <c r="V74"/>
  <c r="AD78"/>
  <c r="U78"/>
  <c r="V78" s="1"/>
  <c r="AB31" i="22"/>
  <c r="S31"/>
  <c r="AC31" s="1"/>
  <c r="AT33" i="23"/>
  <c r="AK33"/>
  <c r="AL33" s="1"/>
  <c r="AK36"/>
  <c r="AT36"/>
  <c r="AT44"/>
  <c r="AK44"/>
  <c r="AL44" s="1"/>
  <c r="AT52"/>
  <c r="AK52"/>
  <c r="AU52" s="1"/>
  <c r="AK57"/>
  <c r="AT57"/>
  <c r="AT70"/>
  <c r="AK70"/>
  <c r="AU70" s="1"/>
  <c r="AK56" i="24"/>
  <c r="AB56"/>
  <c r="AC56" s="1"/>
  <c r="AG48" i="26"/>
  <c r="X48"/>
  <c r="AH48"/>
  <c r="AA21" i="24"/>
  <c r="AJ21"/>
  <c r="AA66"/>
  <c r="AJ66"/>
  <c r="AF68" i="26"/>
  <c r="W68"/>
  <c r="X68"/>
  <c r="AH59" i="27"/>
  <c r="Y59"/>
  <c r="AI59" s="1"/>
  <c r="AB58" i="1"/>
  <c r="S58"/>
  <c r="T29" i="5"/>
  <c r="AD29" s="1"/>
  <c r="AC29"/>
  <c r="AC58"/>
  <c r="T58"/>
  <c r="U58" s="1"/>
  <c r="AJ37" i="8"/>
  <c r="AA37"/>
  <c r="AB13" i="9"/>
  <c r="S13"/>
  <c r="T13" s="1"/>
  <c r="S24"/>
  <c r="AC24" s="1"/>
  <c r="AB24"/>
  <c r="S77"/>
  <c r="AC77" s="1"/>
  <c r="AB77"/>
  <c r="S12" i="10"/>
  <c r="AC12" s="1"/>
  <c r="AB12"/>
  <c r="S25"/>
  <c r="T25"/>
  <c r="AB25"/>
  <c r="S52"/>
  <c r="AC52" s="1"/>
  <c r="AB52"/>
  <c r="AC64"/>
  <c r="T64"/>
  <c r="AB72"/>
  <c r="S72"/>
  <c r="S80"/>
  <c r="AC80" s="1"/>
  <c r="AB80"/>
  <c r="S42" i="11"/>
  <c r="T42"/>
  <c r="AB42"/>
  <c r="S27" i="12"/>
  <c r="T27"/>
  <c r="U61" i="16"/>
  <c r="V61" s="1"/>
  <c r="AD61"/>
  <c r="U65"/>
  <c r="AE65" s="1"/>
  <c r="AD65"/>
  <c r="U69"/>
  <c r="V69"/>
  <c r="AD69"/>
  <c r="U73"/>
  <c r="V73"/>
  <c r="AD73"/>
  <c r="U77"/>
  <c r="V77" s="1"/>
  <c r="AD77"/>
  <c r="AC43" i="18"/>
  <c r="T43"/>
  <c r="AD43" s="1"/>
  <c r="T15" i="19"/>
  <c r="U15" s="1"/>
  <c r="AC15"/>
  <c r="T19"/>
  <c r="U19" s="1"/>
  <c r="AC19"/>
  <c r="T23"/>
  <c r="AD23" s="1"/>
  <c r="AC23"/>
  <c r="T27"/>
  <c r="U27"/>
  <c r="AC27"/>
  <c r="T31"/>
  <c r="U31" s="1"/>
  <c r="AC31"/>
  <c r="T35"/>
  <c r="AD35" s="1"/>
  <c r="AC35"/>
  <c r="T45"/>
  <c r="U45" s="1"/>
  <c r="AC45"/>
  <c r="AB15" i="21"/>
  <c r="S15"/>
  <c r="S19"/>
  <c r="T19" s="1"/>
  <c r="AB19"/>
  <c r="AB23"/>
  <c r="S23"/>
  <c r="T23" s="1"/>
  <c r="S27"/>
  <c r="T27" s="1"/>
  <c r="AB27"/>
  <c r="AB31"/>
  <c r="S31"/>
  <c r="S35"/>
  <c r="T35"/>
  <c r="AB35"/>
  <c r="AB15" i="22"/>
  <c r="S15"/>
  <c r="AB30"/>
  <c r="S30"/>
  <c r="AC30" s="1"/>
  <c r="S52"/>
  <c r="T52" s="1"/>
  <c r="AB52"/>
  <c r="AB66"/>
  <c r="S66"/>
  <c r="AK12" i="23"/>
  <c r="AL12"/>
  <c r="AT12"/>
  <c r="AT32"/>
  <c r="AK32"/>
  <c r="AT46"/>
  <c r="AK46"/>
  <c r="AL46" s="1"/>
  <c r="AV46" s="1"/>
  <c r="AT54"/>
  <c r="AK54"/>
  <c r="AT59"/>
  <c r="AK59"/>
  <c r="AL59" s="1"/>
  <c r="AK72"/>
  <c r="AL72" s="1"/>
  <c r="AT72"/>
  <c r="AK57" i="24"/>
  <c r="AB57"/>
  <c r="AA16"/>
  <c r="AB16"/>
  <c r="AJ16"/>
  <c r="AJ24"/>
  <c r="AA24"/>
  <c r="AJ32"/>
  <c r="AA32"/>
  <c r="AJ40"/>
  <c r="AA40"/>
  <c r="AA43"/>
  <c r="AB43" s="1"/>
  <c r="AJ43"/>
  <c r="AJ68"/>
  <c r="AA68"/>
  <c r="AB68" s="1"/>
  <c r="AF46" i="26"/>
  <c r="W46"/>
  <c r="W78"/>
  <c r="X78"/>
  <c r="AF78"/>
  <c r="AH36" i="27"/>
  <c r="Y36"/>
  <c r="S44" i="1"/>
  <c r="T44" s="1"/>
  <c r="U44" s="1"/>
  <c r="AB44"/>
  <c r="AB22" i="7"/>
  <c r="S22"/>
  <c r="AA78" i="8"/>
  <c r="AK78" s="1"/>
  <c r="AJ78"/>
  <c r="AB15" i="9"/>
  <c r="S15"/>
  <c r="AC15" s="1"/>
  <c r="S34"/>
  <c r="T34" s="1"/>
  <c r="AB34"/>
  <c r="S79"/>
  <c r="T79" s="1"/>
  <c r="AB79"/>
  <c r="S11" i="10"/>
  <c r="T11" s="1"/>
  <c r="R10"/>
  <c r="AB11"/>
  <c r="AB10"/>
  <c r="S14"/>
  <c r="AC14" s="1"/>
  <c r="AB14"/>
  <c r="S27"/>
  <c r="AB27"/>
  <c r="AB59"/>
  <c r="S59"/>
  <c r="AC59" s="1"/>
  <c r="AB74"/>
  <c r="S74"/>
  <c r="T74" s="1"/>
  <c r="AB30" i="11"/>
  <c r="S39"/>
  <c r="AB39"/>
  <c r="AB44"/>
  <c r="S44"/>
  <c r="AC44" s="1"/>
  <c r="AB63"/>
  <c r="S63"/>
  <c r="AC63" s="1"/>
  <c r="AB79"/>
  <c r="S79"/>
  <c r="AC79"/>
  <c r="AD37" i="16"/>
  <c r="U37"/>
  <c r="AE37" s="1"/>
  <c r="U60"/>
  <c r="AD60"/>
  <c r="U64"/>
  <c r="AD64"/>
  <c r="U68"/>
  <c r="V68" s="1"/>
  <c r="AD68"/>
  <c r="U72"/>
  <c r="AD72"/>
  <c r="U76"/>
  <c r="V76" s="1"/>
  <c r="AD76"/>
  <c r="U80"/>
  <c r="AD80"/>
  <c r="U14" i="17"/>
  <c r="V14" s="1"/>
  <c r="T21" i="18"/>
  <c r="AC21"/>
  <c r="S41" i="21"/>
  <c r="AC41" s="1"/>
  <c r="AB41"/>
  <c r="AB22" i="22"/>
  <c r="S22"/>
  <c r="AC22"/>
  <c r="S48"/>
  <c r="AB48"/>
  <c r="AB51"/>
  <c r="S51"/>
  <c r="AC51" s="1"/>
  <c r="AB54"/>
  <c r="S54"/>
  <c r="AC54"/>
  <c r="AK40" i="23"/>
  <c r="AL40" s="1"/>
  <c r="AT40"/>
  <c r="AK61"/>
  <c r="AT61"/>
  <c r="AK74"/>
  <c r="AU74" s="1"/>
  <c r="AT74"/>
  <c r="AK79"/>
  <c r="AT79"/>
  <c r="AA23" i="24"/>
  <c r="AK23" s="1"/>
  <c r="AJ23"/>
  <c r="AA29"/>
  <c r="AJ29"/>
  <c r="AA34"/>
  <c r="AK34" s="1"/>
  <c r="AJ34"/>
  <c r="AJ42"/>
  <c r="AA42"/>
  <c r="AB42" s="1"/>
  <c r="AF66" i="26"/>
  <c r="W66"/>
  <c r="AG66"/>
  <c r="X71" i="32"/>
  <c r="AH71" s="1"/>
  <c r="AG71"/>
  <c r="X50"/>
  <c r="AG50"/>
  <c r="R10" i="22"/>
  <c r="R78" i="1"/>
  <c r="S78" s="1"/>
  <c r="S74"/>
  <c r="AC74" s="1"/>
  <c r="AB47" i="5"/>
  <c r="S48"/>
  <c r="S52"/>
  <c r="T52"/>
  <c r="AA21" i="7"/>
  <c r="AA73" i="11"/>
  <c r="S41" i="18"/>
  <c r="T41"/>
  <c r="AB14" i="19"/>
  <c r="AA32" i="22"/>
  <c r="AA64"/>
  <c r="AJ57" i="24"/>
  <c r="T36" i="29"/>
  <c r="U36"/>
  <c r="AC36"/>
  <c r="AC30" i="31"/>
  <c r="T30"/>
  <c r="AB55" i="9"/>
  <c r="AB67"/>
  <c r="S64" i="5"/>
  <c r="AA61" i="1"/>
  <c r="AA58"/>
  <c r="AB55" i="5"/>
  <c r="AB58"/>
  <c r="AB59"/>
  <c r="AB62"/>
  <c r="AB63"/>
  <c r="R13" i="7"/>
  <c r="AB13" s="1"/>
  <c r="R17"/>
  <c r="AA22"/>
  <c r="AA73"/>
  <c r="R69" i="9"/>
  <c r="S69"/>
  <c r="AC69" s="1"/>
  <c r="AA73"/>
  <c r="AA17" i="11"/>
  <c r="R22"/>
  <c r="S22" s="1"/>
  <c r="AA39"/>
  <c r="R43" i="12"/>
  <c r="AB17" i="18"/>
  <c r="AA30" i="22"/>
  <c r="AA31"/>
  <c r="W54" i="26"/>
  <c r="X54" s="1"/>
  <c r="AH54" s="1"/>
  <c r="U56" i="31"/>
  <c r="V56" s="1"/>
  <c r="AD56"/>
  <c r="S59" i="29"/>
  <c r="AB59"/>
  <c r="S64"/>
  <c r="T64" s="1"/>
  <c r="AB64"/>
  <c r="U17" i="30"/>
  <c r="AD17"/>
  <c r="AD46"/>
  <c r="U46"/>
  <c r="V46" s="1"/>
  <c r="AD24" i="32"/>
  <c r="U24"/>
  <c r="V24" s="1"/>
  <c r="S34" i="29"/>
  <c r="T34"/>
  <c r="AB34"/>
  <c r="U37" i="32"/>
  <c r="AE37" s="1"/>
  <c r="AD37"/>
  <c r="R35" i="29"/>
  <c r="AB35" s="1"/>
  <c r="AA35"/>
  <c r="R44"/>
  <c r="S44" s="1"/>
  <c r="AA44"/>
  <c r="R60"/>
  <c r="S60"/>
  <c r="AA60"/>
  <c r="AB41" i="31"/>
  <c r="S41"/>
  <c r="AB49"/>
  <c r="S49"/>
  <c r="AB57"/>
  <c r="S57"/>
  <c r="T62"/>
  <c r="U62" s="1"/>
  <c r="AC62"/>
  <c r="AC53" i="32"/>
  <c r="T53"/>
  <c r="U53" s="1"/>
  <c r="U64"/>
  <c r="V64" s="1"/>
  <c r="AD64"/>
  <c r="Q10" i="29"/>
  <c r="S33"/>
  <c r="R11"/>
  <c r="S11" s="1"/>
  <c r="AA30"/>
  <c r="AC49" i="30"/>
  <c r="AD38" i="31"/>
  <c r="U38"/>
  <c r="AE38" s="1"/>
  <c r="T78" i="30"/>
  <c r="U78" s="1"/>
  <c r="AC78"/>
  <c r="AB35" i="31"/>
  <c r="S35"/>
  <c r="T35"/>
  <c r="AC22" i="32"/>
  <c r="T22"/>
  <c r="AD22" s="1"/>
  <c r="AC26"/>
  <c r="T26"/>
  <c r="AD26" s="1"/>
  <c r="U42"/>
  <c r="AD42"/>
  <c r="AC78"/>
  <c r="T78"/>
  <c r="AD78" s="1"/>
  <c r="Y23" i="25"/>
  <c r="AS23" s="1"/>
  <c r="AR23"/>
  <c r="AF71" i="32"/>
  <c r="AD30" i="30"/>
  <c r="AC56" i="31"/>
  <c r="U37"/>
  <c r="V37"/>
  <c r="AE37"/>
  <c r="R23" i="29"/>
  <c r="AB23" s="1"/>
  <c r="V26" i="30"/>
  <c r="W26"/>
  <c r="AG26" s="1"/>
  <c r="R45" i="29"/>
  <c r="AC46" i="30"/>
  <c r="AS24" i="25"/>
  <c r="U18" i="30"/>
  <c r="AE18" s="1"/>
  <c r="AD18"/>
  <c r="AD34" i="31"/>
  <c r="U34"/>
  <c r="AE34" s="1"/>
  <c r="AD27" i="32"/>
  <c r="U27"/>
  <c r="R38" i="29"/>
  <c r="S38"/>
  <c r="AC38" s="1"/>
  <c r="AA38"/>
  <c r="T80" i="30"/>
  <c r="AD80" s="1"/>
  <c r="AC80"/>
  <c r="T15" i="31"/>
  <c r="AD15"/>
  <c r="AC15"/>
  <c r="AB25"/>
  <c r="S25"/>
  <c r="T44" i="32"/>
  <c r="AD44" s="1"/>
  <c r="AC44"/>
  <c r="Y36" i="25"/>
  <c r="AS36"/>
  <c r="AR36"/>
  <c r="AC46" i="31"/>
  <c r="T46"/>
  <c r="U16" i="30"/>
  <c r="AE16" s="1"/>
  <c r="AD16"/>
  <c r="R51" i="29"/>
  <c r="S51"/>
  <c r="AA51"/>
  <c r="AC76" i="32"/>
  <c r="T76"/>
  <c r="Y28" i="25"/>
  <c r="AS28" s="1"/>
  <c r="AR28"/>
  <c r="U54" i="31"/>
  <c r="V54" s="1"/>
  <c r="AE39" i="32"/>
  <c r="AC19" i="31"/>
  <c r="AA36" i="29"/>
  <c r="R37"/>
  <c r="S43"/>
  <c r="T43"/>
  <c r="R67"/>
  <c r="AB67" s="1"/>
  <c r="T13" i="30"/>
  <c r="T59"/>
  <c r="U59"/>
  <c r="S22" i="31"/>
  <c r="AC22" s="1"/>
  <c r="AC32"/>
  <c r="T40" i="32"/>
  <c r="AD40" s="1"/>
  <c r="V54"/>
  <c r="AC55"/>
  <c r="Y59" i="25"/>
  <c r="Z59" s="1"/>
  <c r="AR50"/>
  <c r="AS40"/>
  <c r="Y15"/>
  <c r="Z15" s="1"/>
  <c r="T77" i="7"/>
  <c r="U77" s="1"/>
  <c r="AC77"/>
  <c r="AC16"/>
  <c r="T47"/>
  <c r="U47" s="1"/>
  <c r="T29"/>
  <c r="U29" s="1"/>
  <c r="AC29"/>
  <c r="T39"/>
  <c r="U39"/>
  <c r="AC43"/>
  <c r="AF64"/>
  <c r="T18"/>
  <c r="U18"/>
  <c r="V18" s="1"/>
  <c r="AC18"/>
  <c r="T12"/>
  <c r="U12"/>
  <c r="T51"/>
  <c r="U51" s="1"/>
  <c r="AC51"/>
  <c r="AC55"/>
  <c r="T63"/>
  <c r="AD63" s="1"/>
  <c r="AG64" i="17"/>
  <c r="AE23"/>
  <c r="X53"/>
  <c r="AH53" s="1"/>
  <c r="AG53"/>
  <c r="X45"/>
  <c r="Y45"/>
  <c r="AG45"/>
  <c r="AE15"/>
  <c r="AE35"/>
  <c r="V35"/>
  <c r="V27"/>
  <c r="W27" s="1"/>
  <c r="X51"/>
  <c r="Y51"/>
  <c r="X43"/>
  <c r="AH43" s="1"/>
  <c r="V31"/>
  <c r="W31"/>
  <c r="AE19"/>
  <c r="V19"/>
  <c r="W19" s="1"/>
  <c r="AF55"/>
  <c r="W55"/>
  <c r="AG55" s="1"/>
  <c r="V58" i="16"/>
  <c r="AF58" s="1"/>
  <c r="Y18" i="27"/>
  <c r="AI18" s="1"/>
  <c r="AH18"/>
  <c r="Y28"/>
  <c r="AH28"/>
  <c r="AI12"/>
  <c r="AH19"/>
  <c r="Y19"/>
  <c r="AI19"/>
  <c r="Y17"/>
  <c r="Z17" s="1"/>
  <c r="Y21"/>
  <c r="AI21" s="1"/>
  <c r="T22" i="31"/>
  <c r="AD22" s="1"/>
  <c r="Z28" i="25"/>
  <c r="AA28" s="1"/>
  <c r="AB51" i="29"/>
  <c r="AB38"/>
  <c r="U22" i="32"/>
  <c r="AE22" s="1"/>
  <c r="V37"/>
  <c r="AE24"/>
  <c r="AB22" i="11"/>
  <c r="AH50" i="32"/>
  <c r="Y50"/>
  <c r="AI50" s="1"/>
  <c r="AB34" i="24"/>
  <c r="AL34" s="1"/>
  <c r="AB23"/>
  <c r="AL79" i="23"/>
  <c r="AM79" s="1"/>
  <c r="AU79"/>
  <c r="AL61"/>
  <c r="AV61" s="1"/>
  <c r="AU61"/>
  <c r="U21" i="18"/>
  <c r="AD21"/>
  <c r="AE80" i="16"/>
  <c r="V80"/>
  <c r="AE72"/>
  <c r="V72"/>
  <c r="AF72" s="1"/>
  <c r="AE64"/>
  <c r="V64"/>
  <c r="AC39" i="11"/>
  <c r="T39"/>
  <c r="AC27" i="10"/>
  <c r="T27"/>
  <c r="AC22" i="7"/>
  <c r="T22"/>
  <c r="AD22" s="1"/>
  <c r="X46" i="26"/>
  <c r="AG46"/>
  <c r="AK32" i="24"/>
  <c r="AB32"/>
  <c r="AU54" i="23"/>
  <c r="AL54"/>
  <c r="AL32"/>
  <c r="AM32" s="1"/>
  <c r="AW32" s="1"/>
  <c r="AU32"/>
  <c r="AC15" i="22"/>
  <c r="T15"/>
  <c r="AC31" i="21"/>
  <c r="T31"/>
  <c r="U31" s="1"/>
  <c r="AC15"/>
  <c r="T15"/>
  <c r="T72" i="10"/>
  <c r="U72" s="1"/>
  <c r="AC72"/>
  <c r="AB37" i="8"/>
  <c r="AK37"/>
  <c r="AB21" i="24"/>
  <c r="AC21" s="1"/>
  <c r="AK21"/>
  <c r="AL36" i="23"/>
  <c r="AV36" s="1"/>
  <c r="AU36"/>
  <c r="AC50" i="10"/>
  <c r="T50"/>
  <c r="T18"/>
  <c r="AD18" s="1"/>
  <c r="U50" i="5"/>
  <c r="AD50"/>
  <c r="AU68" i="23"/>
  <c r="AU50"/>
  <c r="U33" i="19"/>
  <c r="V33" s="1"/>
  <c r="U25"/>
  <c r="V25" s="1"/>
  <c r="U17"/>
  <c r="V17" s="1"/>
  <c r="V79" i="16"/>
  <c r="AF79" s="1"/>
  <c r="V71"/>
  <c r="AC53" i="12"/>
  <c r="AC48" i="10"/>
  <c r="T26" i="9"/>
  <c r="AD26" s="1"/>
  <c r="AC73" i="7"/>
  <c r="T21"/>
  <c r="W54" i="17"/>
  <c r="AG54"/>
  <c r="AE51" i="31"/>
  <c r="V35" i="5"/>
  <c r="W35" s="1"/>
  <c r="AF63" i="30"/>
  <c r="T71" i="22"/>
  <c r="AD71" s="1"/>
  <c r="V67" i="12"/>
  <c r="U61" i="22"/>
  <c r="V61" s="1"/>
  <c r="AH64" i="11"/>
  <c r="AD17" i="22"/>
  <c r="AD68" i="29"/>
  <c r="W32" i="30"/>
  <c r="X32"/>
  <c r="AS15" i="25"/>
  <c r="AD46" i="31"/>
  <c r="U46"/>
  <c r="T25"/>
  <c r="AC25"/>
  <c r="AC33" i="29"/>
  <c r="T33"/>
  <c r="U33"/>
  <c r="AD53" i="32"/>
  <c r="AC57" i="31"/>
  <c r="T57"/>
  <c r="AD57" s="1"/>
  <c r="T41"/>
  <c r="AC41"/>
  <c r="AC64" i="29"/>
  <c r="AB69" i="9"/>
  <c r="S13" i="7"/>
  <c r="AC13" s="1"/>
  <c r="AC64" i="5"/>
  <c r="T64"/>
  <c r="AD64"/>
  <c r="AD36" i="29"/>
  <c r="T22" i="22"/>
  <c r="AD22"/>
  <c r="V37" i="16"/>
  <c r="AC79" i="9"/>
  <c r="AC35" i="21"/>
  <c r="AC27"/>
  <c r="AD31" i="19"/>
  <c r="AD15"/>
  <c r="AE77" i="16"/>
  <c r="AE69"/>
  <c r="AC25" i="10"/>
  <c r="T77" i="9"/>
  <c r="AD77" s="1"/>
  <c r="AG68" i="26"/>
  <c r="AL52" i="23"/>
  <c r="AM52" s="1"/>
  <c r="T31" i="22"/>
  <c r="AD31" s="1"/>
  <c r="AE74" i="16"/>
  <c r="AE66"/>
  <c r="T73" i="11"/>
  <c r="AD73" s="1"/>
  <c r="T50"/>
  <c r="AB61" i="24"/>
  <c r="AC61" s="1"/>
  <c r="AK61"/>
  <c r="AC15"/>
  <c r="AD15"/>
  <c r="AN15" s="1"/>
  <c r="AL15"/>
  <c r="AL53"/>
  <c r="AC53"/>
  <c r="AM53" s="1"/>
  <c r="AC19" i="22"/>
  <c r="T19"/>
  <c r="AD19" s="1"/>
  <c r="AC25" i="21"/>
  <c r="T25"/>
  <c r="U25" s="1"/>
  <c r="AC17"/>
  <c r="T17"/>
  <c r="AD41" i="19"/>
  <c r="U41"/>
  <c r="V41" s="1"/>
  <c r="AC74" i="11"/>
  <c r="T74"/>
  <c r="T55"/>
  <c r="U55" s="1"/>
  <c r="AC55"/>
  <c r="AD60" i="5"/>
  <c r="U60"/>
  <c r="V60" s="1"/>
  <c r="AG67" i="32"/>
  <c r="W74" i="5"/>
  <c r="AF74"/>
  <c r="AF54"/>
  <c r="W54"/>
  <c r="X54" s="1"/>
  <c r="AI75" i="26"/>
  <c r="AD13" i="30"/>
  <c r="U13"/>
  <c r="V13" s="1"/>
  <c r="S37" i="29"/>
  <c r="T37" s="1"/>
  <c r="AB37"/>
  <c r="U44" i="32"/>
  <c r="V44" s="1"/>
  <c r="U15" i="31"/>
  <c r="V18" i="30"/>
  <c r="AF18" s="1"/>
  <c r="AF26"/>
  <c r="U78" i="32"/>
  <c r="U26"/>
  <c r="V26" s="1"/>
  <c r="AC35" i="31"/>
  <c r="V38"/>
  <c r="W38"/>
  <c r="X38" s="1"/>
  <c r="AB11" i="29"/>
  <c r="AB60"/>
  <c r="S35"/>
  <c r="AC35" s="1"/>
  <c r="AC34"/>
  <c r="AE46" i="30"/>
  <c r="S17" i="7"/>
  <c r="AB17"/>
  <c r="AD30" i="31"/>
  <c r="U30"/>
  <c r="V30"/>
  <c r="AC48" i="5"/>
  <c r="T48"/>
  <c r="U48" s="1"/>
  <c r="AB29" i="24"/>
  <c r="AL29" s="1"/>
  <c r="AK29"/>
  <c r="AC48" i="22"/>
  <c r="T48"/>
  <c r="U48" s="1"/>
  <c r="T41" i="21"/>
  <c r="U41" s="1"/>
  <c r="AE68" i="16"/>
  <c r="AE60"/>
  <c r="V60"/>
  <c r="W60" s="1"/>
  <c r="T14" i="10"/>
  <c r="AD14" s="1"/>
  <c r="Z36" i="27"/>
  <c r="AA36" s="1"/>
  <c r="AI36"/>
  <c r="AK40" i="24"/>
  <c r="AB40"/>
  <c r="AL40"/>
  <c r="AK24"/>
  <c r="AB24"/>
  <c r="AL24" s="1"/>
  <c r="AL57"/>
  <c r="AC57"/>
  <c r="AM57" s="1"/>
  <c r="AU46" i="23"/>
  <c r="T66" i="22"/>
  <c r="AD66" s="1"/>
  <c r="AC66"/>
  <c r="U64" i="10"/>
  <c r="AE64" s="1"/>
  <c r="AD64"/>
  <c r="AD58" i="5"/>
  <c r="AC58" i="1"/>
  <c r="T58"/>
  <c r="U58" s="1"/>
  <c r="AB66" i="24"/>
  <c r="AK66"/>
  <c r="AL57" i="23"/>
  <c r="AU57"/>
  <c r="AD59" i="5"/>
  <c r="U59"/>
  <c r="AD47"/>
  <c r="U47"/>
  <c r="AE47" s="1"/>
  <c r="T76" i="1"/>
  <c r="AD76" s="1"/>
  <c r="AC76"/>
  <c r="AU63" i="23"/>
  <c r="AL24"/>
  <c r="AV24" s="1"/>
  <c r="T37" i="21"/>
  <c r="T29"/>
  <c r="U29"/>
  <c r="T21"/>
  <c r="AD21" s="1"/>
  <c r="U37" i="19"/>
  <c r="AE37" s="1"/>
  <c r="U29"/>
  <c r="U21"/>
  <c r="V21" s="1"/>
  <c r="AD37" i="18"/>
  <c r="V75" i="16"/>
  <c r="W75" s="1"/>
  <c r="AF75"/>
  <c r="V67"/>
  <c r="T66" i="11"/>
  <c r="U66"/>
  <c r="T54" i="10"/>
  <c r="AD54" s="1"/>
  <c r="AC65" i="7"/>
  <c r="U63" i="5"/>
  <c r="U74" i="12"/>
  <c r="V74" s="1"/>
  <c r="Y26" i="17"/>
  <c r="AC37" i="11"/>
  <c r="W43" i="32"/>
  <c r="AG43" s="1"/>
  <c r="AV24" i="25"/>
  <c r="AM22" i="8"/>
  <c r="AF54" i="32"/>
  <c r="W54"/>
  <c r="AD59" i="30"/>
  <c r="AC43" i="29"/>
  <c r="AD76" i="32"/>
  <c r="U76"/>
  <c r="AE27"/>
  <c r="V27"/>
  <c r="AB45" i="29"/>
  <c r="S45"/>
  <c r="V42" i="32"/>
  <c r="W42" s="1"/>
  <c r="AE42"/>
  <c r="AC49" i="31"/>
  <c r="T49"/>
  <c r="AE17" i="30"/>
  <c r="V17"/>
  <c r="T59" i="29"/>
  <c r="AD59" s="1"/>
  <c r="AC59"/>
  <c r="AE56" i="31"/>
  <c r="AG54" i="26"/>
  <c r="S43" i="12"/>
  <c r="T43" s="1"/>
  <c r="AB43"/>
  <c r="AC41" i="18"/>
  <c r="AC52" i="5"/>
  <c r="AB78" i="1"/>
  <c r="X66" i="26"/>
  <c r="AH66" s="1"/>
  <c r="T54" i="22"/>
  <c r="AD54" s="1"/>
  <c r="T79" i="11"/>
  <c r="U79" s="1"/>
  <c r="T44"/>
  <c r="AD44" s="1"/>
  <c r="T59" i="10"/>
  <c r="AC11"/>
  <c r="AC10" s="1"/>
  <c r="AC34" i="9"/>
  <c r="AB78" i="8"/>
  <c r="AL78" s="1"/>
  <c r="AG78" i="26"/>
  <c r="AK16" i="24"/>
  <c r="AU72" i="23"/>
  <c r="AU12"/>
  <c r="AC52" i="22"/>
  <c r="AD27" i="19"/>
  <c r="AD19"/>
  <c r="AE73" i="16"/>
  <c r="AC27" i="12"/>
  <c r="AC42" i="11"/>
  <c r="T52" i="10"/>
  <c r="T12"/>
  <c r="U12"/>
  <c r="T24" i="9"/>
  <c r="AD24" s="1"/>
  <c r="U29" i="5"/>
  <c r="AE29" s="1"/>
  <c r="Z59" i="27"/>
  <c r="AA59" s="1"/>
  <c r="Y48" i="26"/>
  <c r="AL56" i="24"/>
  <c r="AU44" i="23"/>
  <c r="AU33"/>
  <c r="AE78" i="16"/>
  <c r="AE70"/>
  <c r="AE62"/>
  <c r="AC58" i="11"/>
  <c r="AC67" i="10"/>
  <c r="AC45" i="9"/>
  <c r="AB70" i="24"/>
  <c r="AC70" s="1"/>
  <c r="AK70"/>
  <c r="AK58"/>
  <c r="AB58"/>
  <c r="AL58" s="1"/>
  <c r="AL49"/>
  <c r="AC49"/>
  <c r="AC32" i="22"/>
  <c r="T32"/>
  <c r="T13" i="21"/>
  <c r="AD13" s="1"/>
  <c r="AC13"/>
  <c r="AE59" i="17"/>
  <c r="V59"/>
  <c r="AF59" s="1"/>
  <c r="AE59" i="16"/>
  <c r="V59"/>
  <c r="AC49" i="12"/>
  <c r="T49"/>
  <c r="AD49" s="1"/>
  <c r="T47" i="11"/>
  <c r="AD47" s="1"/>
  <c r="AC47"/>
  <c r="T52" i="9"/>
  <c r="AC52"/>
  <c r="AK80" i="8"/>
  <c r="AB80"/>
  <c r="AG48" i="19"/>
  <c r="AD32" i="9"/>
  <c r="U32"/>
  <c r="AC47" i="22"/>
  <c r="T47"/>
  <c r="AE26" i="21"/>
  <c r="V26"/>
  <c r="W26" s="1"/>
  <c r="AE46" i="22"/>
  <c r="V46"/>
  <c r="W46" s="1"/>
  <c r="AG57" i="30"/>
  <c r="X57"/>
  <c r="AH57" s="1"/>
  <c r="Z50" i="26"/>
  <c r="AI50"/>
  <c r="W12" i="31"/>
  <c r="AG12" s="1"/>
  <c r="AF12"/>
  <c r="AD12" i="7"/>
  <c r="AD18"/>
  <c r="AD47"/>
  <c r="AD77"/>
  <c r="X64"/>
  <c r="AH64" s="1"/>
  <c r="AD51"/>
  <c r="AD39"/>
  <c r="AH51" i="17"/>
  <c r="AH45"/>
  <c r="AF31"/>
  <c r="AF27"/>
  <c r="X55"/>
  <c r="Y55" s="1"/>
  <c r="AF19"/>
  <c r="AF35"/>
  <c r="W35"/>
  <c r="AG35" s="1"/>
  <c r="W58" i="16"/>
  <c r="AI28" i="27"/>
  <c r="Z28"/>
  <c r="AA28" s="1"/>
  <c r="Z18"/>
  <c r="AA18" s="1"/>
  <c r="AI17"/>
  <c r="Z19"/>
  <c r="AJ19" s="1"/>
  <c r="AD12" i="10"/>
  <c r="U49" i="31"/>
  <c r="AE49" s="1"/>
  <c r="AD49"/>
  <c r="AC45" i="29"/>
  <c r="T45"/>
  <c r="AD45" s="1"/>
  <c r="X54" i="32"/>
  <c r="AG54"/>
  <c r="U76" i="1"/>
  <c r="V76" s="1"/>
  <c r="AV57" i="23"/>
  <c r="AM57"/>
  <c r="AC66" i="24"/>
  <c r="AL66"/>
  <c r="AD48" i="5"/>
  <c r="AE30" i="31"/>
  <c r="AF38"/>
  <c r="AC37" i="29"/>
  <c r="AM15" i="24"/>
  <c r="U73" i="11"/>
  <c r="V73" s="1"/>
  <c r="U25" i="31"/>
  <c r="AE25" s="1"/>
  <c r="AD25"/>
  <c r="X54" i="17"/>
  <c r="AE17" i="19"/>
  <c r="AD15" i="21"/>
  <c r="U15"/>
  <c r="AE15" s="1"/>
  <c r="AC32" i="24"/>
  <c r="AM32" s="1"/>
  <c r="AL32"/>
  <c r="AD39" i="11"/>
  <c r="U39"/>
  <c r="AE39" s="1"/>
  <c r="AL23" i="24"/>
  <c r="AC23"/>
  <c r="AD23" s="1"/>
  <c r="AA50" i="26"/>
  <c r="AK50" s="1"/>
  <c r="AJ50"/>
  <c r="AE32" i="9"/>
  <c r="V32"/>
  <c r="AF32" s="1"/>
  <c r="W59" i="16"/>
  <c r="AF59"/>
  <c r="AL16" i="24"/>
  <c r="AC16"/>
  <c r="Y78" i="26"/>
  <c r="Z78" s="1"/>
  <c r="AH78"/>
  <c r="AD79" i="11"/>
  <c r="U54" i="22"/>
  <c r="V54" s="1"/>
  <c r="AC43" i="12"/>
  <c r="AF42" i="32"/>
  <c r="AE74" i="12"/>
  <c r="AD66" i="11"/>
  <c r="AE21" i="19"/>
  <c r="V37"/>
  <c r="W37" s="1"/>
  <c r="AD29" i="21"/>
  <c r="V59" i="5"/>
  <c r="AF59" s="1"/>
  <c r="AE59"/>
  <c r="V64" i="10"/>
  <c r="AF64" s="1"/>
  <c r="AC29" i="24"/>
  <c r="AD29" s="1"/>
  <c r="AC17" i="7"/>
  <c r="T17"/>
  <c r="U17" s="1"/>
  <c r="AE41" i="19"/>
  <c r="AD25" i="21"/>
  <c r="U19" i="22"/>
  <c r="AE19" s="1"/>
  <c r="Y68" i="26"/>
  <c r="Z68" s="1"/>
  <c r="AH68"/>
  <c r="AD25" i="10"/>
  <c r="U25"/>
  <c r="W37" i="16"/>
  <c r="X37" s="1"/>
  <c r="AF37"/>
  <c r="U64" i="5"/>
  <c r="AE64" s="1"/>
  <c r="U57" i="31"/>
  <c r="AE57" s="1"/>
  <c r="AD33" i="29"/>
  <c r="AG32" i="30"/>
  <c r="AM36" i="23"/>
  <c r="AL21" i="24"/>
  <c r="AC37" i="8"/>
  <c r="AD37" s="1"/>
  <c r="AL37"/>
  <c r="AV79" i="23"/>
  <c r="U22" i="31"/>
  <c r="AE22" s="1"/>
  <c r="U52" i="9"/>
  <c r="AE52" s="1"/>
  <c r="AD52"/>
  <c r="U47" i="11"/>
  <c r="V47"/>
  <c r="AI48" i="26"/>
  <c r="Z48"/>
  <c r="AJ48"/>
  <c r="U24" i="9"/>
  <c r="V24" s="1"/>
  <c r="U52" i="10"/>
  <c r="AD52"/>
  <c r="AC78" i="8"/>
  <c r="AM78" s="1"/>
  <c r="AF17" i="30"/>
  <c r="W17"/>
  <c r="X17"/>
  <c r="W27" i="32"/>
  <c r="AF27"/>
  <c r="V76"/>
  <c r="AE76"/>
  <c r="X43"/>
  <c r="AH43" s="1"/>
  <c r="AI26" i="17"/>
  <c r="Z26"/>
  <c r="AJ26" s="1"/>
  <c r="T35" i="29"/>
  <c r="U35" s="1"/>
  <c r="V78" i="32"/>
  <c r="AE78"/>
  <c r="AE15" i="31"/>
  <c r="V15"/>
  <c r="AF15" s="1"/>
  <c r="X74" i="5"/>
  <c r="Y74" s="1"/>
  <c r="Z74" s="1"/>
  <c r="AG74"/>
  <c r="AD50" i="11"/>
  <c r="U50"/>
  <c r="V50" s="1"/>
  <c r="AV52" i="23"/>
  <c r="U77" i="9"/>
  <c r="AE77" s="1"/>
  <c r="U41" i="31"/>
  <c r="AD41"/>
  <c r="AF67" i="12"/>
  <c r="W67"/>
  <c r="AG67" s="1"/>
  <c r="U21" i="7"/>
  <c r="AE21" s="1"/>
  <c r="AD21"/>
  <c r="W71" i="16"/>
  <c r="AF71"/>
  <c r="AE25" i="19"/>
  <c r="AD50" i="10"/>
  <c r="U50"/>
  <c r="AE50" s="1"/>
  <c r="AD15" i="22"/>
  <c r="U15"/>
  <c r="AE15"/>
  <c r="AM54" i="23"/>
  <c r="AN54" s="1"/>
  <c r="AV54"/>
  <c r="AD27" i="10"/>
  <c r="U27"/>
  <c r="V27" s="1"/>
  <c r="W64" i="16"/>
  <c r="AF64"/>
  <c r="W80"/>
  <c r="X80" s="1"/>
  <c r="AF80"/>
  <c r="Z50" i="32"/>
  <c r="AA50" s="1"/>
  <c r="T38" i="29"/>
  <c r="AD38" s="1"/>
  <c r="X12" i="31"/>
  <c r="AH12" s="1"/>
  <c r="AF46" i="22"/>
  <c r="AD47"/>
  <c r="U47"/>
  <c r="AC80" i="8"/>
  <c r="AD80" s="1"/>
  <c r="AL80"/>
  <c r="U49" i="12"/>
  <c r="AE49" s="1"/>
  <c r="W59" i="17"/>
  <c r="AG59" s="1"/>
  <c r="AD32" i="22"/>
  <c r="U32"/>
  <c r="AE32" s="1"/>
  <c r="AD49" i="24"/>
  <c r="AN49" s="1"/>
  <c r="AM49"/>
  <c r="AC58"/>
  <c r="AM58" s="1"/>
  <c r="AD59" i="10"/>
  <c r="U59"/>
  <c r="U44" i="11"/>
  <c r="AE44" s="1"/>
  <c r="AD37"/>
  <c r="U37"/>
  <c r="V63" i="5"/>
  <c r="W63" s="1"/>
  <c r="AE63"/>
  <c r="U54" i="10"/>
  <c r="AE54" s="1"/>
  <c r="W67" i="16"/>
  <c r="AG67" s="1"/>
  <c r="AF67"/>
  <c r="AE29" i="19"/>
  <c r="V29"/>
  <c r="AF29" s="1"/>
  <c r="U21" i="21"/>
  <c r="V21" s="1"/>
  <c r="AD37"/>
  <c r="U37"/>
  <c r="V37" s="1"/>
  <c r="V47" i="5"/>
  <c r="W47" s="1"/>
  <c r="U66" i="22"/>
  <c r="AE66" s="1"/>
  <c r="AJ36" i="27"/>
  <c r="X26" i="30"/>
  <c r="Y26" s="1"/>
  <c r="AE60" i="5"/>
  <c r="AD74" i="11"/>
  <c r="U74"/>
  <c r="AD17" i="21"/>
  <c r="U17"/>
  <c r="AE17" s="1"/>
  <c r="U22" i="22"/>
  <c r="AE22"/>
  <c r="T13" i="7"/>
  <c r="U13" s="1"/>
  <c r="AE46" i="31"/>
  <c r="V46"/>
  <c r="W46" s="1"/>
  <c r="V68" i="29"/>
  <c r="W68"/>
  <c r="AE68"/>
  <c r="AE50" i="5"/>
  <c r="V50"/>
  <c r="AF50" s="1"/>
  <c r="AD72" i="10"/>
  <c r="AV32" i="23"/>
  <c r="AH46" i="26"/>
  <c r="Y46"/>
  <c r="Z46" s="1"/>
  <c r="AE21" i="18"/>
  <c r="V21"/>
  <c r="W21" s="1"/>
  <c r="AM61" i="23"/>
  <c r="AW61" s="1"/>
  <c r="W37" i="32"/>
  <c r="AF37"/>
  <c r="V22"/>
  <c r="AT28" i="25"/>
  <c r="AE39" i="7"/>
  <c r="V39"/>
  <c r="W39" s="1"/>
  <c r="Y64"/>
  <c r="AI64" s="1"/>
  <c r="AG31" i="17"/>
  <c r="X31"/>
  <c r="Y31" s="1"/>
  <c r="X35"/>
  <c r="Y35" s="1"/>
  <c r="AH55"/>
  <c r="X58" i="16"/>
  <c r="AG58"/>
  <c r="AJ28" i="27"/>
  <c r="AF68" i="29"/>
  <c r="V74" i="11"/>
  <c r="AE74"/>
  <c r="AF22" i="32"/>
  <c r="W22"/>
  <c r="AG22" s="1"/>
  <c r="V22" i="22"/>
  <c r="AF22"/>
  <c r="AH26" i="30"/>
  <c r="AE37" i="21"/>
  <c r="V54" i="10"/>
  <c r="AF54" s="1"/>
  <c r="U38" i="29"/>
  <c r="V38" s="1"/>
  <c r="W15" i="31"/>
  <c r="AG15" s="1"/>
  <c r="AE52" i="10"/>
  <c r="V52"/>
  <c r="AM29" i="24"/>
  <c r="AD16"/>
  <c r="AE16" s="1"/>
  <c r="AM16"/>
  <c r="AD32"/>
  <c r="AE32" s="1"/>
  <c r="AF30" i="31"/>
  <c r="W30"/>
  <c r="X30" s="1"/>
  <c r="AM66" i="24"/>
  <c r="AD66"/>
  <c r="V49" i="31"/>
  <c r="AF21" i="18"/>
  <c r="V66" i="22"/>
  <c r="AF66" s="1"/>
  <c r="V59" i="10"/>
  <c r="AF59"/>
  <c r="AE59"/>
  <c r="X67" i="16"/>
  <c r="AH67" s="1"/>
  <c r="V37" i="11"/>
  <c r="AF37" s="1"/>
  <c r="AE37"/>
  <c r="V44"/>
  <c r="AF44"/>
  <c r="V32" i="22"/>
  <c r="W32" s="1"/>
  <c r="V49" i="12"/>
  <c r="AF49" s="1"/>
  <c r="AE47" i="22"/>
  <c r="V47"/>
  <c r="AF47" s="1"/>
  <c r="AG80" i="16"/>
  <c r="X71"/>
  <c r="AH71"/>
  <c r="AG71"/>
  <c r="AE41" i="31"/>
  <c r="V41"/>
  <c r="AF78" i="32"/>
  <c r="W78"/>
  <c r="X78" s="1"/>
  <c r="AD35" i="29"/>
  <c r="AF76" i="32"/>
  <c r="W76"/>
  <c r="AG76" s="1"/>
  <c r="AD78" i="8"/>
  <c r="AE78" s="1"/>
  <c r="AA48" i="26"/>
  <c r="AB48"/>
  <c r="AE47" i="11"/>
  <c r="V52" i="9"/>
  <c r="AF52" s="1"/>
  <c r="V64" i="5"/>
  <c r="W64"/>
  <c r="V19" i="22"/>
  <c r="W19" s="1"/>
  <c r="AD17" i="7"/>
  <c r="AE54" i="22"/>
  <c r="AI78" i="26"/>
  <c r="AM23" i="24"/>
  <c r="V39" i="11"/>
  <c r="W39" s="1"/>
  <c r="V15" i="21"/>
  <c r="W15" s="1"/>
  <c r="U45" i="29"/>
  <c r="AE21" i="21"/>
  <c r="AE49" i="24"/>
  <c r="AF49" s="1"/>
  <c r="AM80" i="8"/>
  <c r="Y12" i="31"/>
  <c r="AI12" s="1"/>
  <c r="AE27" i="10"/>
  <c r="V15" i="22"/>
  <c r="W15" s="1"/>
  <c r="X67" i="12"/>
  <c r="Y67" s="1"/>
  <c r="AA26" i="17"/>
  <c r="AB26" s="1"/>
  <c r="AL26" s="1"/>
  <c r="AG17" i="30"/>
  <c r="AM37" i="8"/>
  <c r="AN36" i="23"/>
  <c r="AX36" s="1"/>
  <c r="AW36"/>
  <c r="AF37" i="19"/>
  <c r="W32" i="9"/>
  <c r="X32" s="1"/>
  <c r="AH54" i="17"/>
  <c r="Y54"/>
  <c r="Z54"/>
  <c r="V25" i="31"/>
  <c r="W25" s="1"/>
  <c r="AE15" i="24"/>
  <c r="AO15" s="1"/>
  <c r="Y54" i="32"/>
  <c r="AI54" s="1"/>
  <c r="AH54"/>
  <c r="X37"/>
  <c r="AH37" s="1"/>
  <c r="AG37"/>
  <c r="AJ50"/>
  <c r="X64" i="16"/>
  <c r="Y64" s="1"/>
  <c r="AG64"/>
  <c r="AW54" i="23"/>
  <c r="V21" i="7"/>
  <c r="AF21" s="1"/>
  <c r="V77" i="9"/>
  <c r="W77" s="1"/>
  <c r="AH74" i="5"/>
  <c r="AG27" i="32"/>
  <c r="X27"/>
  <c r="AH27" s="1"/>
  <c r="V22" i="31"/>
  <c r="W22" s="1"/>
  <c r="AE25" i="10"/>
  <c r="V25"/>
  <c r="AF25" s="1"/>
  <c r="W25"/>
  <c r="X59" i="16"/>
  <c r="AG59"/>
  <c r="AB50" i="26"/>
  <c r="AC50" s="1"/>
  <c r="AE73" i="11"/>
  <c r="AW57" i="23"/>
  <c r="AN57"/>
  <c r="AX57" s="1"/>
  <c r="Z64" i="7"/>
  <c r="AJ64" s="1"/>
  <c r="AH31" i="17"/>
  <c r="AH58" i="16"/>
  <c r="Y58"/>
  <c r="AI58" s="1"/>
  <c r="AL50" i="26"/>
  <c r="AH64" i="16"/>
  <c r="W21" i="7"/>
  <c r="X21" s="1"/>
  <c r="AH21" s="1"/>
  <c r="AF25" i="31"/>
  <c r="AO36" i="23"/>
  <c r="AP36" s="1"/>
  <c r="AK48" i="26"/>
  <c r="Y67" i="16"/>
  <c r="Z67" s="1"/>
  <c r="AN32" i="24"/>
  <c r="AN16"/>
  <c r="Y59" i="16"/>
  <c r="Z59" s="1"/>
  <c r="AH59"/>
  <c r="AI54" i="17"/>
  <c r="AO49" i="24"/>
  <c r="X76" i="32"/>
  <c r="Y76" s="1"/>
  <c r="W47" i="22"/>
  <c r="AG47" s="1"/>
  <c r="AF32"/>
  <c r="AN66" i="24"/>
  <c r="AE66"/>
  <c r="AF66" s="1"/>
  <c r="AG66" s="1"/>
  <c r="X22" i="32"/>
  <c r="AH22" s="1"/>
  <c r="Z54"/>
  <c r="AJ54" s="1"/>
  <c r="V45" i="29"/>
  <c r="AF45" s="1"/>
  <c r="AE45"/>
  <c r="AN78" i="8"/>
  <c r="Y71" i="16"/>
  <c r="AI71" s="1"/>
  <c r="W44" i="11"/>
  <c r="AG44" s="1"/>
  <c r="W52" i="10"/>
  <c r="AG52" s="1"/>
  <c r="AF52"/>
  <c r="W22" i="22"/>
  <c r="X22" s="1"/>
  <c r="AF74" i="11"/>
  <c r="W74"/>
  <c r="AG74" s="1"/>
  <c r="AH67" i="12"/>
  <c r="AF15" i="21"/>
  <c r="AF64" i="5"/>
  <c r="W52" i="9"/>
  <c r="X52" s="1"/>
  <c r="AH52" s="1"/>
  <c r="AG78" i="32"/>
  <c r="AF41" i="31"/>
  <c r="W41"/>
  <c r="W59" i="10"/>
  <c r="X59" s="1"/>
  <c r="AF49" i="31"/>
  <c r="W49"/>
  <c r="X49" s="1"/>
  <c r="AG30"/>
  <c r="X15"/>
  <c r="Y15" s="1"/>
  <c r="Z58" i="16"/>
  <c r="AA58" s="1"/>
  <c r="AG49" i="31"/>
  <c r="X52" i="10"/>
  <c r="AH52" s="1"/>
  <c r="Z71" i="16"/>
  <c r="AA71" s="1"/>
  <c r="W45" i="29"/>
  <c r="X45" s="1"/>
  <c r="X47" i="22"/>
  <c r="AH47" s="1"/>
  <c r="Y47"/>
  <c r="AI59" i="16"/>
  <c r="AG59" i="10"/>
  <c r="X41" i="31"/>
  <c r="Y41"/>
  <c r="AG41"/>
  <c r="AO66" i="24"/>
  <c r="AJ58" i="16"/>
  <c r="AJ71"/>
  <c r="Y52" i="10"/>
  <c r="Z52" s="1"/>
  <c r="AJ52" s="1"/>
  <c r="AH41" i="31"/>
  <c r="W39" i="23"/>
  <c r="AC39" s="1"/>
  <c r="Z31"/>
  <c r="AF31" s="1"/>
  <c r="Z43"/>
  <c r="AF43" s="1"/>
  <c r="Z55"/>
  <c r="AF55" s="1"/>
  <c r="Z71"/>
  <c r="AF71" s="1"/>
  <c r="Z11"/>
  <c r="AF11" s="1"/>
  <c r="X11"/>
  <c r="AD11" s="1"/>
  <c r="Z51"/>
  <c r="AF51" s="1"/>
  <c r="Z67"/>
  <c r="AF67" s="1"/>
  <c r="V11"/>
  <c r="X31"/>
  <c r="AD31" s="1"/>
  <c r="X67"/>
  <c r="AD67" s="1"/>
  <c r="L135"/>
  <c r="L143"/>
  <c r="L163"/>
  <c r="L157"/>
  <c r="W43"/>
  <c r="AC43" s="1"/>
  <c r="W47"/>
  <c r="AC47" s="1"/>
  <c r="W51"/>
  <c r="AC51" s="1"/>
  <c r="W55"/>
  <c r="AC55" s="1"/>
  <c r="W59"/>
  <c r="AC59" s="1"/>
  <c r="W63"/>
  <c r="AC63" s="1"/>
  <c r="W67"/>
  <c r="AC67" s="1"/>
  <c r="W71"/>
  <c r="AC71" s="1"/>
  <c r="W75"/>
  <c r="AC75" s="1"/>
  <c r="W79"/>
  <c r="AC79" s="1"/>
  <c r="V27"/>
  <c r="AB27" s="1"/>
  <c r="Z63"/>
  <c r="AF63" s="1"/>
  <c r="Z79"/>
  <c r="AF79" s="1"/>
  <c r="X51"/>
  <c r="AD51" s="1"/>
  <c r="X55"/>
  <c r="AD55" s="1"/>
  <c r="O72" i="19"/>
  <c r="N45" i="21"/>
  <c r="O94" i="25"/>
  <c r="O91" i="20"/>
  <c r="K80" i="32"/>
  <c r="J80"/>
  <c r="J11"/>
  <c r="K11"/>
  <c r="K79"/>
  <c r="J79"/>
  <c r="K77"/>
  <c r="J77"/>
  <c r="K75"/>
  <c r="J75"/>
  <c r="K73"/>
  <c r="J73"/>
  <c r="K71"/>
  <c r="J71"/>
  <c r="K69"/>
  <c r="J69"/>
  <c r="K67"/>
  <c r="J67"/>
  <c r="K65"/>
  <c r="J65"/>
  <c r="K63"/>
  <c r="J63"/>
  <c r="K61"/>
  <c r="J61"/>
  <c r="K59"/>
  <c r="J59"/>
  <c r="K57"/>
  <c r="J57"/>
  <c r="K55"/>
  <c r="J55"/>
  <c r="K53"/>
  <c r="J53"/>
  <c r="K51"/>
  <c r="J51"/>
  <c r="K49"/>
  <c r="J49"/>
  <c r="K47"/>
  <c r="J47"/>
  <c r="K45"/>
  <c r="J45"/>
  <c r="K43"/>
  <c r="J43"/>
  <c r="K41"/>
  <c r="J41"/>
  <c r="K39"/>
  <c r="J39"/>
  <c r="K37"/>
  <c r="J37"/>
  <c r="K35"/>
  <c r="J35"/>
  <c r="K33"/>
  <c r="J33"/>
  <c r="K31"/>
  <c r="J31"/>
  <c r="K29"/>
  <c r="J29"/>
  <c r="K27"/>
  <c r="J27"/>
  <c r="K25"/>
  <c r="J25"/>
  <c r="K23"/>
  <c r="J23"/>
  <c r="K21"/>
  <c r="J21"/>
  <c r="K19"/>
  <c r="J19"/>
  <c r="K17"/>
  <c r="J17"/>
  <c r="K15"/>
  <c r="J15"/>
  <c r="K13"/>
  <c r="J13"/>
  <c r="K260"/>
  <c r="J260"/>
  <c r="K259"/>
  <c r="J259"/>
  <c r="K258"/>
  <c r="J258"/>
  <c r="K255"/>
  <c r="J255"/>
  <c r="K254"/>
  <c r="J254"/>
  <c r="K253"/>
  <c r="J253"/>
  <c r="K252"/>
  <c r="J252"/>
  <c r="K245"/>
  <c r="J245"/>
  <c r="K244"/>
  <c r="J244"/>
  <c r="K243"/>
  <c r="J243"/>
  <c r="K242"/>
  <c r="J242"/>
  <c r="K238"/>
  <c r="J238"/>
  <c r="K237"/>
  <c r="J237"/>
  <c r="K234"/>
  <c r="J234"/>
  <c r="K233"/>
  <c r="J233"/>
  <c r="K231"/>
  <c r="J231"/>
  <c r="K229"/>
  <c r="J229"/>
  <c r="K227"/>
  <c r="J227"/>
  <c r="K223"/>
  <c r="J223"/>
  <c r="K221"/>
  <c r="J221"/>
  <c r="K218"/>
  <c r="J218"/>
  <c r="K213"/>
  <c r="J213"/>
  <c r="K210"/>
  <c r="J210"/>
  <c r="K205"/>
  <c r="J205"/>
  <c r="K204"/>
  <c r="J204"/>
  <c r="K203"/>
  <c r="J203"/>
  <c r="K202"/>
  <c r="J202"/>
  <c r="K200"/>
  <c r="J200"/>
  <c r="K199"/>
  <c r="J199"/>
  <c r="K197"/>
  <c r="J197"/>
  <c r="K193"/>
  <c r="J193"/>
  <c r="K190"/>
  <c r="J190"/>
  <c r="J188"/>
  <c r="K188"/>
  <c r="J187"/>
  <c r="K187"/>
  <c r="J186"/>
  <c r="K186"/>
  <c r="J185"/>
  <c r="K185"/>
  <c r="J181"/>
  <c r="K181"/>
  <c r="K178"/>
  <c r="J178"/>
  <c r="K176"/>
  <c r="J176"/>
  <c r="K175"/>
  <c r="J175"/>
  <c r="K172"/>
  <c r="J172"/>
  <c r="K171"/>
  <c r="J171"/>
  <c r="K168"/>
  <c r="J168"/>
  <c r="K167"/>
  <c r="J167"/>
  <c r="K164"/>
  <c r="J164"/>
  <c r="K163"/>
  <c r="J163"/>
  <c r="K160"/>
  <c r="J160"/>
  <c r="K159"/>
  <c r="J159"/>
  <c r="K154"/>
  <c r="J154"/>
  <c r="K153"/>
  <c r="J153"/>
  <c r="K149"/>
  <c r="J149"/>
  <c r="K146"/>
  <c r="J146"/>
  <c r="K145"/>
  <c r="J145"/>
  <c r="K144"/>
  <c r="J144"/>
  <c r="K143"/>
  <c r="J143"/>
  <c r="K127"/>
  <c r="J127"/>
  <c r="K126"/>
  <c r="J126"/>
  <c r="K125"/>
  <c r="J125"/>
  <c r="K124"/>
  <c r="J124"/>
  <c r="K122"/>
  <c r="J122"/>
  <c r="K121"/>
  <c r="J121"/>
  <c r="K118"/>
  <c r="J118"/>
  <c r="K114"/>
  <c r="J114"/>
  <c r="K113"/>
  <c r="J113"/>
  <c r="K110"/>
  <c r="J110"/>
  <c r="K109"/>
  <c r="J109"/>
  <c r="K108"/>
  <c r="J108"/>
  <c r="K107"/>
  <c r="J107"/>
  <c r="K106"/>
  <c r="J106"/>
  <c r="K105"/>
  <c r="J105"/>
  <c r="K104"/>
  <c r="J104"/>
  <c r="K103"/>
  <c r="J103"/>
  <c r="K98"/>
  <c r="J98"/>
  <c r="K97"/>
  <c r="J97"/>
  <c r="J96"/>
  <c r="K96"/>
  <c r="J95"/>
  <c r="K95"/>
  <c r="K94"/>
  <c r="J94"/>
  <c r="K93"/>
  <c r="J93"/>
  <c r="K92"/>
  <c r="J92"/>
  <c r="K91"/>
  <c r="J91"/>
  <c r="K88"/>
  <c r="J88"/>
  <c r="K87"/>
  <c r="J87"/>
  <c r="K86"/>
  <c r="J86"/>
  <c r="K85"/>
  <c r="J85"/>
  <c r="L11" i="30"/>
  <c r="N11" s="1"/>
  <c r="O11"/>
  <c r="M11"/>
  <c r="L11" i="32"/>
  <c r="N11" s="1"/>
  <c r="O11"/>
  <c r="M11"/>
  <c r="M259"/>
  <c r="O259"/>
  <c r="L259"/>
  <c r="N259" s="1"/>
  <c r="M257"/>
  <c r="O257"/>
  <c r="L257"/>
  <c r="N257" s="1"/>
  <c r="M255"/>
  <c r="O255"/>
  <c r="L255"/>
  <c r="N255" s="1"/>
  <c r="M253"/>
  <c r="O253"/>
  <c r="L253"/>
  <c r="N253" s="1"/>
  <c r="M251"/>
  <c r="O251"/>
  <c r="L251"/>
  <c r="N251" s="1"/>
  <c r="M249"/>
  <c r="O249"/>
  <c r="L249"/>
  <c r="N249" s="1"/>
  <c r="M247"/>
  <c r="O247"/>
  <c r="L247"/>
  <c r="N247" s="1"/>
  <c r="M245"/>
  <c r="O245"/>
  <c r="L245"/>
  <c r="N245" s="1"/>
  <c r="M243"/>
  <c r="O243"/>
  <c r="L243"/>
  <c r="N243" s="1"/>
  <c r="M241"/>
  <c r="O241"/>
  <c r="L241"/>
  <c r="N241" s="1"/>
  <c r="M239"/>
  <c r="O239"/>
  <c r="L239"/>
  <c r="N239" s="1"/>
  <c r="M237"/>
  <c r="O237"/>
  <c r="L237"/>
  <c r="N237" s="1"/>
  <c r="M235"/>
  <c r="O235"/>
  <c r="L235"/>
  <c r="N235" s="1"/>
  <c r="M233"/>
  <c r="O233"/>
  <c r="L233"/>
  <c r="N233" s="1"/>
  <c r="M231"/>
  <c r="O231"/>
  <c r="L231"/>
  <c r="N231" s="1"/>
  <c r="M229"/>
  <c r="O229"/>
  <c r="L229"/>
  <c r="N229" s="1"/>
  <c r="M227"/>
  <c r="O227"/>
  <c r="L227"/>
  <c r="N227" s="1"/>
  <c r="M225"/>
  <c r="O225"/>
  <c r="L225"/>
  <c r="N225" s="1"/>
  <c r="M223"/>
  <c r="O223"/>
  <c r="L223"/>
  <c r="N223" s="1"/>
  <c r="M221"/>
  <c r="O221"/>
  <c r="L221"/>
  <c r="N221" s="1"/>
  <c r="M219"/>
  <c r="O219"/>
  <c r="L219"/>
  <c r="N219" s="1"/>
  <c r="M217"/>
  <c r="O217"/>
  <c r="L217"/>
  <c r="N217" s="1"/>
  <c r="M215"/>
  <c r="O215"/>
  <c r="L215"/>
  <c r="N215" s="1"/>
  <c r="M213"/>
  <c r="O213"/>
  <c r="L213"/>
  <c r="N213" s="1"/>
  <c r="M211"/>
  <c r="O211"/>
  <c r="L211"/>
  <c r="N211" s="1"/>
  <c r="M209"/>
  <c r="O209"/>
  <c r="L209"/>
  <c r="N209" s="1"/>
  <c r="M207"/>
  <c r="O207"/>
  <c r="L207"/>
  <c r="N207" s="1"/>
  <c r="M205"/>
  <c r="O205"/>
  <c r="L205"/>
  <c r="N205" s="1"/>
  <c r="M203"/>
  <c r="O203"/>
  <c r="L203"/>
  <c r="N203" s="1"/>
  <c r="M201"/>
  <c r="O201"/>
  <c r="L201"/>
  <c r="N201" s="1"/>
  <c r="M199"/>
  <c r="O199"/>
  <c r="L199"/>
  <c r="N199" s="1"/>
  <c r="M197"/>
  <c r="O197"/>
  <c r="L197"/>
  <c r="N197" s="1"/>
  <c r="M195"/>
  <c r="O195"/>
  <c r="L195"/>
  <c r="N195" s="1"/>
  <c r="M193"/>
  <c r="O193"/>
  <c r="L193"/>
  <c r="N193" s="1"/>
  <c r="M191"/>
  <c r="O191"/>
  <c r="L191"/>
  <c r="N191" s="1"/>
  <c r="M189"/>
  <c r="O189"/>
  <c r="L189"/>
  <c r="N189" s="1"/>
  <c r="L187"/>
  <c r="N187" s="1"/>
  <c r="M187"/>
  <c r="O187"/>
  <c r="L185"/>
  <c r="N185" s="1"/>
  <c r="M185"/>
  <c r="O185"/>
  <c r="L183"/>
  <c r="N183" s="1"/>
  <c r="M183"/>
  <c r="O183"/>
  <c r="L181"/>
  <c r="N181" s="1"/>
  <c r="M181"/>
  <c r="O181"/>
  <c r="M179"/>
  <c r="O179"/>
  <c r="L179"/>
  <c r="N179" s="1"/>
  <c r="M177"/>
  <c r="O177"/>
  <c r="L177"/>
  <c r="N177" s="1"/>
  <c r="M175"/>
  <c r="O175"/>
  <c r="L175"/>
  <c r="N175" s="1"/>
  <c r="M173"/>
  <c r="O173"/>
  <c r="L173"/>
  <c r="N173" s="1"/>
  <c r="M171"/>
  <c r="O171"/>
  <c r="L171"/>
  <c r="N171" s="1"/>
  <c r="M169"/>
  <c r="O169"/>
  <c r="L169"/>
  <c r="N169" s="1"/>
  <c r="M167"/>
  <c r="O167"/>
  <c r="L167"/>
  <c r="N167" s="1"/>
  <c r="M165"/>
  <c r="O165"/>
  <c r="L165"/>
  <c r="N165" s="1"/>
  <c r="M163"/>
  <c r="O163"/>
  <c r="L163"/>
  <c r="N163" s="1"/>
  <c r="M161"/>
  <c r="O161"/>
  <c r="L161"/>
  <c r="N161" s="1"/>
  <c r="M159"/>
  <c r="O159"/>
  <c r="L159"/>
  <c r="N159" s="1"/>
  <c r="M157"/>
  <c r="O157"/>
  <c r="L157"/>
  <c r="N157" s="1"/>
  <c r="M155"/>
  <c r="O155"/>
  <c r="L155"/>
  <c r="N155" s="1"/>
  <c r="M153"/>
  <c r="O153"/>
  <c r="L153"/>
  <c r="N153" s="1"/>
  <c r="M151"/>
  <c r="O151"/>
  <c r="L151"/>
  <c r="N151" s="1"/>
  <c r="M149"/>
  <c r="O149"/>
  <c r="L149"/>
  <c r="N149" s="1"/>
  <c r="M147"/>
  <c r="O147"/>
  <c r="L147"/>
  <c r="N147" s="1"/>
  <c r="M145"/>
  <c r="O145"/>
  <c r="L145"/>
  <c r="N145" s="1"/>
  <c r="M143"/>
  <c r="O143"/>
  <c r="L143"/>
  <c r="N143" s="1"/>
  <c r="M141"/>
  <c r="O141"/>
  <c r="L141"/>
  <c r="N141" s="1"/>
  <c r="M139"/>
  <c r="O139"/>
  <c r="L139"/>
  <c r="N139" s="1"/>
  <c r="M137"/>
  <c r="O137"/>
  <c r="L137"/>
  <c r="N137" s="1"/>
  <c r="M135"/>
  <c r="O135"/>
  <c r="L135"/>
  <c r="N135" s="1"/>
  <c r="M133"/>
  <c r="O133"/>
  <c r="L133"/>
  <c r="N133" s="1"/>
  <c r="M131"/>
  <c r="O131"/>
  <c r="L131"/>
  <c r="N131" s="1"/>
  <c r="M129"/>
  <c r="O129"/>
  <c r="L129"/>
  <c r="N129" s="1"/>
  <c r="M127"/>
  <c r="O127"/>
  <c r="L127"/>
  <c r="N127" s="1"/>
  <c r="M125"/>
  <c r="O125"/>
  <c r="L125"/>
  <c r="N125" s="1"/>
  <c r="M123"/>
  <c r="O123"/>
  <c r="L123"/>
  <c r="N123" s="1"/>
  <c r="M121"/>
  <c r="O121"/>
  <c r="L121"/>
  <c r="N121" s="1"/>
  <c r="M119"/>
  <c r="O119"/>
  <c r="L119"/>
  <c r="N119" s="1"/>
  <c r="M117"/>
  <c r="O117"/>
  <c r="L117"/>
  <c r="N117" s="1"/>
  <c r="M115"/>
  <c r="O115"/>
  <c r="L115"/>
  <c r="N115" s="1"/>
  <c r="M113"/>
  <c r="O113"/>
  <c r="L113"/>
  <c r="N113" s="1"/>
  <c r="M111"/>
  <c r="O111"/>
  <c r="L111"/>
  <c r="N111" s="1"/>
  <c r="M109"/>
  <c r="O109"/>
  <c r="L109"/>
  <c r="N109" s="1"/>
  <c r="M107"/>
  <c r="O107"/>
  <c r="L107"/>
  <c r="N107" s="1"/>
  <c r="M105"/>
  <c r="O105"/>
  <c r="L105"/>
  <c r="N105" s="1"/>
  <c r="M103"/>
  <c r="O103"/>
  <c r="L103"/>
  <c r="N103" s="1"/>
  <c r="M101"/>
  <c r="O101"/>
  <c r="L101"/>
  <c r="N101" s="1"/>
  <c r="M99"/>
  <c r="O99"/>
  <c r="L99"/>
  <c r="N99" s="1"/>
  <c r="M97"/>
  <c r="O97"/>
  <c r="L97"/>
  <c r="N97" s="1"/>
  <c r="L95"/>
  <c r="N95" s="1"/>
  <c r="M95"/>
  <c r="O95"/>
  <c r="M93"/>
  <c r="O93"/>
  <c r="L93"/>
  <c r="N93" s="1"/>
  <c r="M91"/>
  <c r="O91"/>
  <c r="L91"/>
  <c r="N91" s="1"/>
  <c r="M89"/>
  <c r="O89"/>
  <c r="L89"/>
  <c r="N89" s="1"/>
  <c r="M87"/>
  <c r="O87"/>
  <c r="L87"/>
  <c r="N87" s="1"/>
  <c r="M85"/>
  <c r="O85"/>
  <c r="L85"/>
  <c r="N85" s="1"/>
  <c r="M83"/>
  <c r="O83"/>
  <c r="L83"/>
  <c r="N83" s="1"/>
  <c r="M81"/>
  <c r="O81"/>
  <c r="L81"/>
  <c r="N81" s="1"/>
  <c r="M79"/>
  <c r="O79"/>
  <c r="L79"/>
  <c r="N79" s="1"/>
  <c r="M77"/>
  <c r="O77"/>
  <c r="L77"/>
  <c r="N77" s="1"/>
  <c r="M75"/>
  <c r="O75"/>
  <c r="L75"/>
  <c r="N75" s="1"/>
  <c r="M73"/>
  <c r="O73"/>
  <c r="L73"/>
  <c r="N73" s="1"/>
  <c r="M71"/>
  <c r="O71"/>
  <c r="L71"/>
  <c r="N71" s="1"/>
  <c r="M69"/>
  <c r="O69"/>
  <c r="L69"/>
  <c r="N69" s="1"/>
  <c r="M67"/>
  <c r="O67"/>
  <c r="L67"/>
  <c r="N67" s="1"/>
  <c r="M65"/>
  <c r="O65"/>
  <c r="L65"/>
  <c r="N65" s="1"/>
  <c r="M63"/>
  <c r="O63"/>
  <c r="L63"/>
  <c r="N63" s="1"/>
  <c r="M61"/>
  <c r="O61"/>
  <c r="L61"/>
  <c r="N61" s="1"/>
  <c r="M59"/>
  <c r="O59"/>
  <c r="L59"/>
  <c r="N59" s="1"/>
  <c r="M57"/>
  <c r="O57"/>
  <c r="L57"/>
  <c r="N57" s="1"/>
  <c r="M55"/>
  <c r="O55"/>
  <c r="L55"/>
  <c r="N55" s="1"/>
  <c r="M53"/>
  <c r="O53"/>
  <c r="L53"/>
  <c r="N53" s="1"/>
  <c r="M51"/>
  <c r="O51"/>
  <c r="L51"/>
  <c r="N51" s="1"/>
  <c r="M49"/>
  <c r="O49"/>
  <c r="L49"/>
  <c r="N49" s="1"/>
  <c r="M47"/>
  <c r="O47"/>
  <c r="L47"/>
  <c r="N47" s="1"/>
  <c r="M45"/>
  <c r="O45"/>
  <c r="L45"/>
  <c r="N45" s="1"/>
  <c r="M43"/>
  <c r="O43"/>
  <c r="L43"/>
  <c r="N43" s="1"/>
  <c r="M41"/>
  <c r="O41"/>
  <c r="L41"/>
  <c r="N41" s="1"/>
  <c r="M39"/>
  <c r="O39"/>
  <c r="L39"/>
  <c r="N39" s="1"/>
  <c r="M37"/>
  <c r="O37"/>
  <c r="L37"/>
  <c r="N37" s="1"/>
  <c r="M35"/>
  <c r="O35"/>
  <c r="L35"/>
  <c r="N35" s="1"/>
  <c r="M33"/>
  <c r="O33"/>
  <c r="L33"/>
  <c r="N33" s="1"/>
  <c r="M31"/>
  <c r="O31"/>
  <c r="L31"/>
  <c r="N31" s="1"/>
  <c r="M29"/>
  <c r="O29"/>
  <c r="L29"/>
  <c r="N29" s="1"/>
  <c r="M27"/>
  <c r="O27"/>
  <c r="L27"/>
  <c r="N27" s="1"/>
  <c r="M25"/>
  <c r="O25"/>
  <c r="L25"/>
  <c r="N25" s="1"/>
  <c r="M23"/>
  <c r="O23"/>
  <c r="L23"/>
  <c r="N23" s="1"/>
  <c r="M21"/>
  <c r="O21"/>
  <c r="L21"/>
  <c r="N21" s="1"/>
  <c r="M19"/>
  <c r="O19"/>
  <c r="L19"/>
  <c r="N19" s="1"/>
  <c r="M17"/>
  <c r="O17"/>
  <c r="L17"/>
  <c r="N17" s="1"/>
  <c r="M15"/>
  <c r="O15"/>
  <c r="L15"/>
  <c r="N15" s="1"/>
  <c r="M13"/>
  <c r="O13"/>
  <c r="L13"/>
  <c r="N13" s="1"/>
  <c r="O40" i="19"/>
  <c r="O27" i="20"/>
  <c r="K78" i="32"/>
  <c r="J78"/>
  <c r="K76"/>
  <c r="J76"/>
  <c r="K74"/>
  <c r="J74"/>
  <c r="K72"/>
  <c r="J72"/>
  <c r="K70"/>
  <c r="J70"/>
  <c r="K68"/>
  <c r="J68"/>
  <c r="K66"/>
  <c r="J66"/>
  <c r="K64"/>
  <c r="J64"/>
  <c r="K62"/>
  <c r="J62"/>
  <c r="K60"/>
  <c r="J60"/>
  <c r="K58"/>
  <c r="J58"/>
  <c r="K56"/>
  <c r="J56"/>
  <c r="K54"/>
  <c r="J54"/>
  <c r="K52"/>
  <c r="J52"/>
  <c r="K50"/>
  <c r="J50"/>
  <c r="K48"/>
  <c r="J48"/>
  <c r="K46"/>
  <c r="J46"/>
  <c r="K44"/>
  <c r="J44"/>
  <c r="K42"/>
  <c r="J42"/>
  <c r="K40"/>
  <c r="J40"/>
  <c r="K38"/>
  <c r="J38"/>
  <c r="K36"/>
  <c r="J36"/>
  <c r="K34"/>
  <c r="J34"/>
  <c r="K32"/>
  <c r="J32"/>
  <c r="K30"/>
  <c r="J30"/>
  <c r="K28"/>
  <c r="J28"/>
  <c r="K26"/>
  <c r="J26"/>
  <c r="K24"/>
  <c r="J24"/>
  <c r="K22"/>
  <c r="J22"/>
  <c r="K20"/>
  <c r="J20"/>
  <c r="K18"/>
  <c r="J18"/>
  <c r="K16"/>
  <c r="J16"/>
  <c r="K14"/>
  <c r="J14"/>
  <c r="K12"/>
  <c r="J12"/>
  <c r="K257"/>
  <c r="J257"/>
  <c r="K256"/>
  <c r="J256"/>
  <c r="K251"/>
  <c r="J251"/>
  <c r="K250"/>
  <c r="J250"/>
  <c r="K249"/>
  <c r="J249"/>
  <c r="K248"/>
  <c r="J248"/>
  <c r="K247"/>
  <c r="J247"/>
  <c r="K246"/>
  <c r="J246"/>
  <c r="K241"/>
  <c r="J241"/>
  <c r="K240"/>
  <c r="J240"/>
  <c r="K239"/>
  <c r="J239"/>
  <c r="K236"/>
  <c r="J236"/>
  <c r="K235"/>
  <c r="J235"/>
  <c r="K232"/>
  <c r="J232"/>
  <c r="K230"/>
  <c r="J230"/>
  <c r="K228"/>
  <c r="J228"/>
  <c r="K226"/>
  <c r="J226"/>
  <c r="K225"/>
  <c r="J225"/>
  <c r="K224"/>
  <c r="J224"/>
  <c r="K222"/>
  <c r="J222"/>
  <c r="K220"/>
  <c r="J220"/>
  <c r="K219"/>
  <c r="J219"/>
  <c r="K217"/>
  <c r="J217"/>
  <c r="K216"/>
  <c r="J216"/>
  <c r="K215"/>
  <c r="J215"/>
  <c r="K214"/>
  <c r="J214"/>
  <c r="K212"/>
  <c r="J212"/>
  <c r="K211"/>
  <c r="J211"/>
  <c r="K209"/>
  <c r="J209"/>
  <c r="K208"/>
  <c r="J208"/>
  <c r="K207"/>
  <c r="J207"/>
  <c r="K206"/>
  <c r="J206"/>
  <c r="K201"/>
  <c r="J201"/>
  <c r="K198"/>
  <c r="J198"/>
  <c r="K196"/>
  <c r="J196"/>
  <c r="K195"/>
  <c r="J195"/>
  <c r="K194"/>
  <c r="J194"/>
  <c r="K192"/>
  <c r="J192"/>
  <c r="K191"/>
  <c r="J191"/>
  <c r="K189"/>
  <c r="J189"/>
  <c r="J184"/>
  <c r="K184"/>
  <c r="J183"/>
  <c r="K183"/>
  <c r="J182"/>
  <c r="K182"/>
  <c r="K180"/>
  <c r="J180"/>
  <c r="K179"/>
  <c r="J179"/>
  <c r="K177"/>
  <c r="J177"/>
  <c r="K174"/>
  <c r="J174"/>
  <c r="K173"/>
  <c r="J173"/>
  <c r="K170"/>
  <c r="J170"/>
  <c r="K169"/>
  <c r="J169"/>
  <c r="K166"/>
  <c r="J166"/>
  <c r="K165"/>
  <c r="J165"/>
  <c r="K162"/>
  <c r="J162"/>
  <c r="K161"/>
  <c r="J161"/>
  <c r="K158"/>
  <c r="J158"/>
  <c r="K157"/>
  <c r="J157"/>
  <c r="K156"/>
  <c r="J156"/>
  <c r="K155"/>
  <c r="J155"/>
  <c r="K152"/>
  <c r="J152"/>
  <c r="K151"/>
  <c r="J151"/>
  <c r="K150"/>
  <c r="J150"/>
  <c r="K148"/>
  <c r="J148"/>
  <c r="K147"/>
  <c r="J147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3"/>
  <c r="J123"/>
  <c r="K120"/>
  <c r="J120"/>
  <c r="K119"/>
  <c r="J119"/>
  <c r="K117"/>
  <c r="J117"/>
  <c r="K116"/>
  <c r="J116"/>
  <c r="K115"/>
  <c r="J115"/>
  <c r="K112"/>
  <c r="J112"/>
  <c r="K111"/>
  <c r="J111"/>
  <c r="K102"/>
  <c r="J102"/>
  <c r="K101"/>
  <c r="J101"/>
  <c r="K100"/>
  <c r="J100"/>
  <c r="K99"/>
  <c r="J99"/>
  <c r="K90"/>
  <c r="J90"/>
  <c r="K89"/>
  <c r="J89"/>
  <c r="K84"/>
  <c r="J84"/>
  <c r="K83"/>
  <c r="J83"/>
  <c r="K82"/>
  <c r="J82"/>
  <c r="K81"/>
  <c r="J81"/>
  <c r="M260"/>
  <c r="O260"/>
  <c r="L260"/>
  <c r="N260" s="1"/>
  <c r="M258"/>
  <c r="O258"/>
  <c r="L258"/>
  <c r="N258" s="1"/>
  <c r="M256"/>
  <c r="O256"/>
  <c r="L256"/>
  <c r="N256" s="1"/>
  <c r="M254"/>
  <c r="O254"/>
  <c r="L254"/>
  <c r="N254" s="1"/>
  <c r="M252"/>
  <c r="O252"/>
  <c r="L252"/>
  <c r="N252" s="1"/>
  <c r="M250"/>
  <c r="O250"/>
  <c r="L250"/>
  <c r="N250" s="1"/>
  <c r="M248"/>
  <c r="O248"/>
  <c r="L248"/>
  <c r="N248" s="1"/>
  <c r="M246"/>
  <c r="O246"/>
  <c r="L246"/>
  <c r="N246" s="1"/>
  <c r="M244"/>
  <c r="O244"/>
  <c r="L244"/>
  <c r="N244" s="1"/>
  <c r="M242"/>
  <c r="O242"/>
  <c r="L242"/>
  <c r="N242" s="1"/>
  <c r="M240"/>
  <c r="O240"/>
  <c r="L240"/>
  <c r="N240" s="1"/>
  <c r="M238"/>
  <c r="O238"/>
  <c r="L238"/>
  <c r="N238" s="1"/>
  <c r="M236"/>
  <c r="O236"/>
  <c r="L236"/>
  <c r="N236" s="1"/>
  <c r="M234"/>
  <c r="O234"/>
  <c r="L234"/>
  <c r="N234" s="1"/>
  <c r="M232"/>
  <c r="O232"/>
  <c r="L232"/>
  <c r="N232" s="1"/>
  <c r="M230"/>
  <c r="O230"/>
  <c r="L230"/>
  <c r="N230" s="1"/>
  <c r="M228"/>
  <c r="O228"/>
  <c r="L228"/>
  <c r="N228" s="1"/>
  <c r="M226"/>
  <c r="O226"/>
  <c r="L226"/>
  <c r="N226" s="1"/>
  <c r="M224"/>
  <c r="O224"/>
  <c r="L224"/>
  <c r="N224" s="1"/>
  <c r="M222"/>
  <c r="O222"/>
  <c r="L222"/>
  <c r="N222" s="1"/>
  <c r="M220"/>
  <c r="O220"/>
  <c r="L220"/>
  <c r="N220" s="1"/>
  <c r="M218"/>
  <c r="O218"/>
  <c r="L218"/>
  <c r="N218" s="1"/>
  <c r="M216"/>
  <c r="O216"/>
  <c r="L216"/>
  <c r="N216" s="1"/>
  <c r="M214"/>
  <c r="O214"/>
  <c r="L214"/>
  <c r="N214" s="1"/>
  <c r="M212"/>
  <c r="O212"/>
  <c r="L212"/>
  <c r="N212" s="1"/>
  <c r="M210"/>
  <c r="O210"/>
  <c r="L210"/>
  <c r="N210" s="1"/>
  <c r="M208"/>
  <c r="O208"/>
  <c r="L208"/>
  <c r="N208" s="1"/>
  <c r="M206"/>
  <c r="O206"/>
  <c r="L206"/>
  <c r="N206" s="1"/>
  <c r="M204"/>
  <c r="O204"/>
  <c r="L204"/>
  <c r="N204" s="1"/>
  <c r="M202"/>
  <c r="O202"/>
  <c r="L202"/>
  <c r="N202" s="1"/>
  <c r="M200"/>
  <c r="O200"/>
  <c r="L200"/>
  <c r="N200" s="1"/>
  <c r="M198"/>
  <c r="O198"/>
  <c r="L198"/>
  <c r="N198" s="1"/>
  <c r="M196"/>
  <c r="O196"/>
  <c r="L196"/>
  <c r="N196" s="1"/>
  <c r="M194"/>
  <c r="O194"/>
  <c r="L194"/>
  <c r="N194" s="1"/>
  <c r="M192"/>
  <c r="O192"/>
  <c r="L192"/>
  <c r="N192" s="1"/>
  <c r="M190"/>
  <c r="O190"/>
  <c r="L190"/>
  <c r="N190" s="1"/>
  <c r="M188"/>
  <c r="O188"/>
  <c r="L188"/>
  <c r="N188" s="1"/>
  <c r="L186"/>
  <c r="N186" s="1"/>
  <c r="O186"/>
  <c r="M186"/>
  <c r="L184"/>
  <c r="N184" s="1"/>
  <c r="O184"/>
  <c r="M184"/>
  <c r="L182"/>
  <c r="N182" s="1"/>
  <c r="O182"/>
  <c r="M182"/>
  <c r="M180"/>
  <c r="O180"/>
  <c r="L180"/>
  <c r="N180" s="1"/>
  <c r="M178"/>
  <c r="O178"/>
  <c r="L178"/>
  <c r="N178" s="1"/>
  <c r="M176"/>
  <c r="O176"/>
  <c r="L176"/>
  <c r="N176" s="1"/>
  <c r="M174"/>
  <c r="O174"/>
  <c r="L174"/>
  <c r="N174" s="1"/>
  <c r="M172"/>
  <c r="O172"/>
  <c r="L172"/>
  <c r="N172" s="1"/>
  <c r="M170"/>
  <c r="O170"/>
  <c r="L170"/>
  <c r="N170" s="1"/>
  <c r="M168"/>
  <c r="O168"/>
  <c r="L168"/>
  <c r="N168" s="1"/>
  <c r="M166"/>
  <c r="O166"/>
  <c r="L166"/>
  <c r="N166" s="1"/>
  <c r="M164"/>
  <c r="O164"/>
  <c r="L164"/>
  <c r="N164" s="1"/>
  <c r="M162"/>
  <c r="O162"/>
  <c r="L162"/>
  <c r="N162" s="1"/>
  <c r="M160"/>
  <c r="O160"/>
  <c r="L160"/>
  <c r="N160" s="1"/>
  <c r="M158"/>
  <c r="O158"/>
  <c r="L158"/>
  <c r="N158" s="1"/>
  <c r="M156"/>
  <c r="O156"/>
  <c r="L156"/>
  <c r="N156" s="1"/>
  <c r="M154"/>
  <c r="O154"/>
  <c r="L154"/>
  <c r="N154" s="1"/>
  <c r="M152"/>
  <c r="O152"/>
  <c r="L152"/>
  <c r="N152" s="1"/>
  <c r="M150"/>
  <c r="O150"/>
  <c r="L150"/>
  <c r="N150" s="1"/>
  <c r="M148"/>
  <c r="O148"/>
  <c r="L148"/>
  <c r="N148" s="1"/>
  <c r="M146"/>
  <c r="O146"/>
  <c r="L146"/>
  <c r="N146" s="1"/>
  <c r="M144"/>
  <c r="O144"/>
  <c r="L144"/>
  <c r="N144" s="1"/>
  <c r="M142"/>
  <c r="O142"/>
  <c r="L142"/>
  <c r="N142" s="1"/>
  <c r="M140"/>
  <c r="O140"/>
  <c r="L140"/>
  <c r="N140" s="1"/>
  <c r="M138"/>
  <c r="O138"/>
  <c r="L138"/>
  <c r="N138" s="1"/>
  <c r="M136"/>
  <c r="O136"/>
  <c r="L136"/>
  <c r="N136" s="1"/>
  <c r="M134"/>
  <c r="O134"/>
  <c r="L134"/>
  <c r="N134" s="1"/>
  <c r="M132"/>
  <c r="O132"/>
  <c r="L132"/>
  <c r="N132" s="1"/>
  <c r="M130"/>
  <c r="O130"/>
  <c r="L130"/>
  <c r="N130" s="1"/>
  <c r="M128"/>
  <c r="O128"/>
  <c r="L128"/>
  <c r="N128" s="1"/>
  <c r="M126"/>
  <c r="O126"/>
  <c r="L126"/>
  <c r="N126" s="1"/>
  <c r="M124"/>
  <c r="O124"/>
  <c r="L124"/>
  <c r="N124" s="1"/>
  <c r="M122"/>
  <c r="O122"/>
  <c r="L122"/>
  <c r="N122" s="1"/>
  <c r="M120"/>
  <c r="O120"/>
  <c r="L120"/>
  <c r="N120" s="1"/>
  <c r="M118"/>
  <c r="O118"/>
  <c r="L118"/>
  <c r="N118" s="1"/>
  <c r="M116"/>
  <c r="O116"/>
  <c r="L116"/>
  <c r="N116" s="1"/>
  <c r="M114"/>
  <c r="O114"/>
  <c r="L114"/>
  <c r="N114" s="1"/>
  <c r="M112"/>
  <c r="O112"/>
  <c r="L112"/>
  <c r="N112" s="1"/>
  <c r="M110"/>
  <c r="O110"/>
  <c r="L110"/>
  <c r="N110" s="1"/>
  <c r="M108"/>
  <c r="O108"/>
  <c r="L108"/>
  <c r="N108" s="1"/>
  <c r="M106"/>
  <c r="O106"/>
  <c r="L106"/>
  <c r="N106" s="1"/>
  <c r="M104"/>
  <c r="O104"/>
  <c r="L104"/>
  <c r="N104" s="1"/>
  <c r="M102"/>
  <c r="O102"/>
  <c r="L102"/>
  <c r="N102" s="1"/>
  <c r="M100"/>
  <c r="O100"/>
  <c r="L100"/>
  <c r="N100" s="1"/>
  <c r="M98"/>
  <c r="O98"/>
  <c r="L98"/>
  <c r="N98" s="1"/>
  <c r="M96"/>
  <c r="O96"/>
  <c r="L96"/>
  <c r="N96" s="1"/>
  <c r="M94"/>
  <c r="O94"/>
  <c r="L94"/>
  <c r="N94" s="1"/>
  <c r="M92"/>
  <c r="O92"/>
  <c r="L92"/>
  <c r="N92" s="1"/>
  <c r="M90"/>
  <c r="O90"/>
  <c r="L90"/>
  <c r="N90" s="1"/>
  <c r="M88"/>
  <c r="O88"/>
  <c r="L88"/>
  <c r="N88" s="1"/>
  <c r="M86"/>
  <c r="O86"/>
  <c r="L86"/>
  <c r="N86" s="1"/>
  <c r="M84"/>
  <c r="O84"/>
  <c r="L84"/>
  <c r="N84" s="1"/>
  <c r="M82"/>
  <c r="O82"/>
  <c r="L82"/>
  <c r="N82" s="1"/>
  <c r="M80"/>
  <c r="O80"/>
  <c r="L80"/>
  <c r="N80" s="1"/>
  <c r="M78"/>
  <c r="O78"/>
  <c r="L78"/>
  <c r="N78" s="1"/>
  <c r="M76"/>
  <c r="O76"/>
  <c r="L76"/>
  <c r="N76" s="1"/>
  <c r="M74"/>
  <c r="O74"/>
  <c r="L74"/>
  <c r="N74" s="1"/>
  <c r="M72"/>
  <c r="O72"/>
  <c r="L72"/>
  <c r="N72" s="1"/>
  <c r="M70"/>
  <c r="O70"/>
  <c r="L70"/>
  <c r="N70" s="1"/>
  <c r="M68"/>
  <c r="O68"/>
  <c r="L68"/>
  <c r="N68" s="1"/>
  <c r="M66"/>
  <c r="O66"/>
  <c r="L66"/>
  <c r="N66" s="1"/>
  <c r="M64"/>
  <c r="O64"/>
  <c r="L64"/>
  <c r="N64" s="1"/>
  <c r="M62"/>
  <c r="O62"/>
  <c r="L62"/>
  <c r="N62" s="1"/>
  <c r="M60"/>
  <c r="O60"/>
  <c r="L60"/>
  <c r="N60" s="1"/>
  <c r="M58"/>
  <c r="O58"/>
  <c r="L58"/>
  <c r="N58" s="1"/>
  <c r="M56"/>
  <c r="O56"/>
  <c r="L56"/>
  <c r="N56" s="1"/>
  <c r="M54"/>
  <c r="O54"/>
  <c r="L54"/>
  <c r="N54" s="1"/>
  <c r="M52"/>
  <c r="O52"/>
  <c r="L52"/>
  <c r="N52" s="1"/>
  <c r="M50"/>
  <c r="O50"/>
  <c r="L50"/>
  <c r="N50" s="1"/>
  <c r="M48"/>
  <c r="O48"/>
  <c r="L48"/>
  <c r="N48" s="1"/>
  <c r="M46"/>
  <c r="O46"/>
  <c r="L46"/>
  <c r="N46" s="1"/>
  <c r="M44"/>
  <c r="O44"/>
  <c r="L44"/>
  <c r="N44" s="1"/>
  <c r="M42"/>
  <c r="O42"/>
  <c r="L42"/>
  <c r="N42" s="1"/>
  <c r="M40"/>
  <c r="O40"/>
  <c r="L40"/>
  <c r="N40" s="1"/>
  <c r="M38"/>
  <c r="O38"/>
  <c r="L38"/>
  <c r="N38" s="1"/>
  <c r="M36"/>
  <c r="O36"/>
  <c r="L36"/>
  <c r="N36" s="1"/>
  <c r="M34"/>
  <c r="O34"/>
  <c r="L34"/>
  <c r="N34" s="1"/>
  <c r="M32"/>
  <c r="O32"/>
  <c r="L32"/>
  <c r="N32" s="1"/>
  <c r="M30"/>
  <c r="O30"/>
  <c r="L30"/>
  <c r="N30" s="1"/>
  <c r="M28"/>
  <c r="O28"/>
  <c r="L28"/>
  <c r="N28" s="1"/>
  <c r="M26"/>
  <c r="O26"/>
  <c r="L26"/>
  <c r="N26" s="1"/>
  <c r="M24"/>
  <c r="O24"/>
  <c r="L24"/>
  <c r="N24" s="1"/>
  <c r="M22"/>
  <c r="O22"/>
  <c r="L22"/>
  <c r="N22" s="1"/>
  <c r="M20"/>
  <c r="O20"/>
  <c r="L20"/>
  <c r="N20" s="1"/>
  <c r="M18"/>
  <c r="O18"/>
  <c r="L18"/>
  <c r="N18" s="1"/>
  <c r="M16"/>
  <c r="O16"/>
  <c r="L16"/>
  <c r="N16" s="1"/>
  <c r="M14"/>
  <c r="O14"/>
  <c r="L14"/>
  <c r="N14" s="1"/>
  <c r="M12"/>
  <c r="O12"/>
  <c r="L12"/>
  <c r="N12" s="1"/>
  <c r="O236" i="25"/>
  <c r="O62"/>
  <c r="AD19" i="23"/>
  <c r="N15" i="28"/>
  <c r="P15"/>
  <c r="M15"/>
  <c r="O15"/>
  <c r="N13"/>
  <c r="P13"/>
  <c r="M13"/>
  <c r="O13"/>
  <c r="I259" i="10"/>
  <c r="J259"/>
  <c r="I257"/>
  <c r="J257"/>
  <c r="I255"/>
  <c r="J255"/>
  <c r="I253"/>
  <c r="J253"/>
  <c r="I251"/>
  <c r="J251"/>
  <c r="I249"/>
  <c r="J249"/>
  <c r="I247"/>
  <c r="J247"/>
  <c r="I245"/>
  <c r="J245"/>
  <c r="I243"/>
  <c r="J243"/>
  <c r="I241"/>
  <c r="J241"/>
  <c r="I239"/>
  <c r="J239"/>
  <c r="I237"/>
  <c r="J237"/>
  <c r="I235"/>
  <c r="J235"/>
  <c r="I233"/>
  <c r="J233"/>
  <c r="I231"/>
  <c r="J231"/>
  <c r="I229"/>
  <c r="J229"/>
  <c r="I227"/>
  <c r="J227"/>
  <c r="I225"/>
  <c r="J225"/>
  <c r="I223"/>
  <c r="J223"/>
  <c r="I221"/>
  <c r="J221"/>
  <c r="I219"/>
  <c r="J219"/>
  <c r="I217"/>
  <c r="J217"/>
  <c r="I215"/>
  <c r="J215"/>
  <c r="I213"/>
  <c r="J213"/>
  <c r="I211"/>
  <c r="J211"/>
  <c r="I209"/>
  <c r="J209"/>
  <c r="I207"/>
  <c r="J207"/>
  <c r="I205"/>
  <c r="J205"/>
  <c r="I203"/>
  <c r="J203"/>
  <c r="I201"/>
  <c r="J201"/>
  <c r="I199"/>
  <c r="J199"/>
  <c r="I197"/>
  <c r="J197"/>
  <c r="I195"/>
  <c r="J195"/>
  <c r="I193"/>
  <c r="J193"/>
  <c r="I191"/>
  <c r="J191"/>
  <c r="I189"/>
  <c r="J189"/>
  <c r="I187"/>
  <c r="J187"/>
  <c r="I185"/>
  <c r="J185"/>
  <c r="I183"/>
  <c r="J183"/>
  <c r="I181"/>
  <c r="J181"/>
  <c r="I179"/>
  <c r="J179"/>
  <c r="I177"/>
  <c r="J177"/>
  <c r="I175"/>
  <c r="J175"/>
  <c r="I173"/>
  <c r="J173"/>
  <c r="I171"/>
  <c r="J171"/>
  <c r="I169"/>
  <c r="J169"/>
  <c r="I167"/>
  <c r="J167"/>
  <c r="I165"/>
  <c r="J165"/>
  <c r="I163"/>
  <c r="J163"/>
  <c r="I161"/>
  <c r="J161"/>
  <c r="I159"/>
  <c r="J159"/>
  <c r="I157"/>
  <c r="J157"/>
  <c r="I155"/>
  <c r="J155"/>
  <c r="I153"/>
  <c r="J153"/>
  <c r="I151"/>
  <c r="J151"/>
  <c r="I149"/>
  <c r="J149"/>
  <c r="I147"/>
  <c r="J147"/>
  <c r="I145"/>
  <c r="J145"/>
  <c r="I143"/>
  <c r="J143"/>
  <c r="I141"/>
  <c r="J141"/>
  <c r="I139"/>
  <c r="J139"/>
  <c r="I137"/>
  <c r="J137"/>
  <c r="I135"/>
  <c r="J135"/>
  <c r="I133"/>
  <c r="J133"/>
  <c r="I131"/>
  <c r="J131"/>
  <c r="I129"/>
  <c r="J129"/>
  <c r="I127"/>
  <c r="J127"/>
  <c r="I125"/>
  <c r="J125"/>
  <c r="I123"/>
  <c r="J123"/>
  <c r="I121"/>
  <c r="J121"/>
  <c r="I119"/>
  <c r="J119"/>
  <c r="I117"/>
  <c r="J117"/>
  <c r="I115"/>
  <c r="J115"/>
  <c r="I113"/>
  <c r="J113"/>
  <c r="I111"/>
  <c r="J111"/>
  <c r="I109"/>
  <c r="J109"/>
  <c r="I107"/>
  <c r="J107"/>
  <c r="I105"/>
  <c r="J105"/>
  <c r="I103"/>
  <c r="J103"/>
  <c r="I101"/>
  <c r="J101"/>
  <c r="I99"/>
  <c r="J99"/>
  <c r="I97"/>
  <c r="J97"/>
  <c r="I95"/>
  <c r="J95"/>
  <c r="I93"/>
  <c r="J93"/>
  <c r="I91"/>
  <c r="J91"/>
  <c r="I89"/>
  <c r="J89"/>
  <c r="I87"/>
  <c r="J87"/>
  <c r="I85"/>
  <c r="J85"/>
  <c r="I83"/>
  <c r="J83"/>
  <c r="I81"/>
  <c r="J81"/>
  <c r="I79"/>
  <c r="J79"/>
  <c r="I77"/>
  <c r="J77"/>
  <c r="I75"/>
  <c r="J75"/>
  <c r="I73"/>
  <c r="J73"/>
  <c r="I71"/>
  <c r="J71"/>
  <c r="I69"/>
  <c r="J69"/>
  <c r="I67"/>
  <c r="J67"/>
  <c r="I65"/>
  <c r="J65"/>
  <c r="I63"/>
  <c r="J63"/>
  <c r="I61"/>
  <c r="J61"/>
  <c r="I59"/>
  <c r="J59"/>
  <c r="I57"/>
  <c r="J57"/>
  <c r="I55"/>
  <c r="J55"/>
  <c r="I53"/>
  <c r="J53"/>
  <c r="I51"/>
  <c r="J51"/>
  <c r="I49"/>
  <c r="J49"/>
  <c r="I47"/>
  <c r="J47"/>
  <c r="I45"/>
  <c r="J45"/>
  <c r="I43"/>
  <c r="J43"/>
  <c r="I41"/>
  <c r="J41"/>
  <c r="I39"/>
  <c r="J39"/>
  <c r="I37"/>
  <c r="J37"/>
  <c r="I35"/>
  <c r="J35"/>
  <c r="I33"/>
  <c r="J33"/>
  <c r="I31"/>
  <c r="J31"/>
  <c r="I29"/>
  <c r="J29"/>
  <c r="I27"/>
  <c r="J27"/>
  <c r="I25"/>
  <c r="J25"/>
  <c r="I23"/>
  <c r="J23"/>
  <c r="I21"/>
  <c r="J21"/>
  <c r="I19"/>
  <c r="J19"/>
  <c r="I17"/>
  <c r="J17"/>
  <c r="I15"/>
  <c r="J15"/>
  <c r="I13"/>
  <c r="J13"/>
  <c r="O56" i="19"/>
  <c r="O24"/>
  <c r="O59" i="20"/>
  <c r="N77" i="21"/>
  <c r="N13"/>
  <c r="O11" i="28"/>
  <c r="O10" s="1"/>
  <c r="P11"/>
  <c r="N14"/>
  <c r="P14"/>
  <c r="M14"/>
  <c r="O14"/>
  <c r="N12"/>
  <c r="P12"/>
  <c r="M12"/>
  <c r="O12"/>
  <c r="I260" i="10"/>
  <c r="J260"/>
  <c r="I258"/>
  <c r="J258"/>
  <c r="I256"/>
  <c r="J256"/>
  <c r="I254"/>
  <c r="J254"/>
  <c r="I252"/>
  <c r="J252"/>
  <c r="I250"/>
  <c r="J250"/>
  <c r="I248"/>
  <c r="J248"/>
  <c r="I246"/>
  <c r="J246"/>
  <c r="I244"/>
  <c r="J244"/>
  <c r="I242"/>
  <c r="J242"/>
  <c r="I240"/>
  <c r="J240"/>
  <c r="I238"/>
  <c r="J238"/>
  <c r="I236"/>
  <c r="J236"/>
  <c r="I234"/>
  <c r="J234"/>
  <c r="I232"/>
  <c r="J232"/>
  <c r="I230"/>
  <c r="J230"/>
  <c r="I228"/>
  <c r="J228"/>
  <c r="I226"/>
  <c r="J226"/>
  <c r="I224"/>
  <c r="J224"/>
  <c r="I222"/>
  <c r="J222"/>
  <c r="I220"/>
  <c r="J220"/>
  <c r="I218"/>
  <c r="J218"/>
  <c r="I216"/>
  <c r="J216"/>
  <c r="I214"/>
  <c r="J214"/>
  <c r="I212"/>
  <c r="J212"/>
  <c r="I210"/>
  <c r="J210"/>
  <c r="I208"/>
  <c r="J208"/>
  <c r="I206"/>
  <c r="J206"/>
  <c r="I204"/>
  <c r="J204"/>
  <c r="I202"/>
  <c r="J202"/>
  <c r="I200"/>
  <c r="J200"/>
  <c r="I198"/>
  <c r="J198"/>
  <c r="I196"/>
  <c r="J196"/>
  <c r="I194"/>
  <c r="J194"/>
  <c r="I192"/>
  <c r="J192"/>
  <c r="I190"/>
  <c r="J190"/>
  <c r="I188"/>
  <c r="J188"/>
  <c r="I186"/>
  <c r="J186"/>
  <c r="I184"/>
  <c r="J184"/>
  <c r="I182"/>
  <c r="J182"/>
  <c r="I180"/>
  <c r="J180"/>
  <c r="I178"/>
  <c r="J178"/>
  <c r="I176"/>
  <c r="J176"/>
  <c r="I174"/>
  <c r="J174"/>
  <c r="I172"/>
  <c r="J172"/>
  <c r="I170"/>
  <c r="J170"/>
  <c r="I168"/>
  <c r="J168"/>
  <c r="I166"/>
  <c r="J166"/>
  <c r="I164"/>
  <c r="J164"/>
  <c r="I162"/>
  <c r="J162"/>
  <c r="I160"/>
  <c r="J160"/>
  <c r="I158"/>
  <c r="J158"/>
  <c r="I156"/>
  <c r="J156"/>
  <c r="I154"/>
  <c r="J154"/>
  <c r="I152"/>
  <c r="J152"/>
  <c r="I150"/>
  <c r="J150"/>
  <c r="I148"/>
  <c r="J148"/>
  <c r="I146"/>
  <c r="J146"/>
  <c r="I144"/>
  <c r="J144"/>
  <c r="I142"/>
  <c r="J142"/>
  <c r="I140"/>
  <c r="J140"/>
  <c r="I138"/>
  <c r="J138"/>
  <c r="I136"/>
  <c r="J136"/>
  <c r="I134"/>
  <c r="J134"/>
  <c r="I132"/>
  <c r="J132"/>
  <c r="I130"/>
  <c r="J130"/>
  <c r="I128"/>
  <c r="J128"/>
  <c r="I126"/>
  <c r="J126"/>
  <c r="I124"/>
  <c r="J124"/>
  <c r="I122"/>
  <c r="J122"/>
  <c r="I120"/>
  <c r="J120"/>
  <c r="I118"/>
  <c r="J118"/>
  <c r="I116"/>
  <c r="J116"/>
  <c r="I114"/>
  <c r="J114"/>
  <c r="I112"/>
  <c r="J112"/>
  <c r="I110"/>
  <c r="J110"/>
  <c r="I108"/>
  <c r="J108"/>
  <c r="I106"/>
  <c r="J106"/>
  <c r="I104"/>
  <c r="J104"/>
  <c r="I102"/>
  <c r="J102"/>
  <c r="I100"/>
  <c r="J100"/>
  <c r="I98"/>
  <c r="J98"/>
  <c r="I96"/>
  <c r="J96"/>
  <c r="I94"/>
  <c r="J94"/>
  <c r="I92"/>
  <c r="J92"/>
  <c r="I90"/>
  <c r="J90"/>
  <c r="I88"/>
  <c r="J88"/>
  <c r="I86"/>
  <c r="J86"/>
  <c r="I84"/>
  <c r="J84"/>
  <c r="I82"/>
  <c r="J82"/>
  <c r="I80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I40"/>
  <c r="J40"/>
  <c r="I38"/>
  <c r="J38"/>
  <c r="I36"/>
  <c r="J36"/>
  <c r="I34"/>
  <c r="J34"/>
  <c r="I32"/>
  <c r="J32"/>
  <c r="I30"/>
  <c r="J30"/>
  <c r="I28"/>
  <c r="J28"/>
  <c r="I26"/>
  <c r="J26"/>
  <c r="I24"/>
  <c r="J24"/>
  <c r="I22"/>
  <c r="J22"/>
  <c r="I20"/>
  <c r="J20"/>
  <c r="I18"/>
  <c r="J18"/>
  <c r="I16"/>
  <c r="J16"/>
  <c r="I14"/>
  <c r="J14"/>
  <c r="I12"/>
  <c r="J12"/>
  <c r="U13" i="23"/>
  <c r="Y13"/>
  <c r="AE13" s="1"/>
  <c r="U15"/>
  <c r="AA15" s="1"/>
  <c r="Y15"/>
  <c r="AE15" s="1"/>
  <c r="U17"/>
  <c r="Y17"/>
  <c r="AE17" s="1"/>
  <c r="U19"/>
  <c r="AA19" s="1"/>
  <c r="Y19"/>
  <c r="AE19" s="1"/>
  <c r="U21"/>
  <c r="Y21"/>
  <c r="AE21" s="1"/>
  <c r="U23"/>
  <c r="AA23" s="1"/>
  <c r="Y23"/>
  <c r="AE23" s="1"/>
  <c r="U25"/>
  <c r="Y25"/>
  <c r="AE25" s="1"/>
  <c r="U27"/>
  <c r="Y27"/>
  <c r="AE27" s="1"/>
  <c r="U29"/>
  <c r="Y29"/>
  <c r="AE29" s="1"/>
  <c r="U31"/>
  <c r="AA31" s="1"/>
  <c r="Y31"/>
  <c r="AE31" s="1"/>
  <c r="U33"/>
  <c r="Y33"/>
  <c r="AE33" s="1"/>
  <c r="U35"/>
  <c r="AA35" s="1"/>
  <c r="Y35"/>
  <c r="AE35" s="1"/>
  <c r="W37"/>
  <c r="U39"/>
  <c r="Y39"/>
  <c r="AE39" s="1"/>
  <c r="U41"/>
  <c r="Y41"/>
  <c r="AE41" s="1"/>
  <c r="U43"/>
  <c r="Y43"/>
  <c r="AE43" s="1"/>
  <c r="U45"/>
  <c r="Y45"/>
  <c r="AE45" s="1"/>
  <c r="U47"/>
  <c r="Y47"/>
  <c r="AE47" s="1"/>
  <c r="U49"/>
  <c r="Y49"/>
  <c r="AE49" s="1"/>
  <c r="U51"/>
  <c r="Y51"/>
  <c r="AE51" s="1"/>
  <c r="U53"/>
  <c r="Y53"/>
  <c r="AE53" s="1"/>
  <c r="U55"/>
  <c r="Y55"/>
  <c r="AE55" s="1"/>
  <c r="U57"/>
  <c r="Y57"/>
  <c r="AE57" s="1"/>
  <c r="U59"/>
  <c r="Y59"/>
  <c r="AE59" s="1"/>
  <c r="U61"/>
  <c r="U63"/>
  <c r="Y63"/>
  <c r="AE63" s="1"/>
  <c r="U65"/>
  <c r="Y65"/>
  <c r="AE65" s="1"/>
  <c r="U67"/>
  <c r="Y67"/>
  <c r="AE67" s="1"/>
  <c r="U69"/>
  <c r="Y69"/>
  <c r="AE69" s="1"/>
  <c r="U71"/>
  <c r="Y71"/>
  <c r="AE71" s="1"/>
  <c r="U73"/>
  <c r="Y73"/>
  <c r="AE73" s="1"/>
  <c r="U75"/>
  <c r="Y75"/>
  <c r="AE75" s="1"/>
  <c r="U77"/>
  <c r="U79"/>
  <c r="Y79"/>
  <c r="AE79" s="1"/>
  <c r="X17"/>
  <c r="Z19"/>
  <c r="AF19" s="1"/>
  <c r="X25"/>
  <c r="AD25" s="1"/>
  <c r="Z27"/>
  <c r="AF27" s="1"/>
  <c r="X33"/>
  <c r="AD33" s="1"/>
  <c r="Z35"/>
  <c r="AF35" s="1"/>
  <c r="X39"/>
  <c r="AD39" s="1"/>
  <c r="X45"/>
  <c r="AD45" s="1"/>
  <c r="Z47"/>
  <c r="AF47" s="1"/>
  <c r="V59"/>
  <c r="V63"/>
  <c r="V75"/>
  <c r="V79"/>
  <c r="Y11"/>
  <c r="Z53"/>
  <c r="AF53" s="1"/>
  <c r="Z69"/>
  <c r="AF69" s="1"/>
  <c r="Z39"/>
  <c r="AF39" s="1"/>
  <c r="O252" i="25"/>
  <c r="O220"/>
  <c r="O209"/>
  <c r="O110"/>
  <c r="O78"/>
  <c r="O46"/>
  <c r="AB236" i="23"/>
  <c r="L11" i="10"/>
  <c r="N11"/>
  <c r="K11"/>
  <c r="M11" s="1"/>
  <c r="L260"/>
  <c r="K260"/>
  <c r="M260" s="1"/>
  <c r="N260"/>
  <c r="L258"/>
  <c r="N258"/>
  <c r="K258"/>
  <c r="M258" s="1"/>
  <c r="L256"/>
  <c r="N256"/>
  <c r="K256"/>
  <c r="M256" s="1"/>
  <c r="L254"/>
  <c r="N254"/>
  <c r="K254"/>
  <c r="M254" s="1"/>
  <c r="L252"/>
  <c r="N252"/>
  <c r="K252"/>
  <c r="M252" s="1"/>
  <c r="L250"/>
  <c r="N250"/>
  <c r="K250"/>
  <c r="M250" s="1"/>
  <c r="L248"/>
  <c r="N248"/>
  <c r="K248"/>
  <c r="M248" s="1"/>
  <c r="L246"/>
  <c r="N246"/>
  <c r="K246"/>
  <c r="M246" s="1"/>
  <c r="L244"/>
  <c r="N244"/>
  <c r="K244"/>
  <c r="M244" s="1"/>
  <c r="L242"/>
  <c r="N242"/>
  <c r="K242"/>
  <c r="M242" s="1"/>
  <c r="L240"/>
  <c r="N240"/>
  <c r="K240"/>
  <c r="M240" s="1"/>
  <c r="L238"/>
  <c r="N238"/>
  <c r="K238"/>
  <c r="M238" s="1"/>
  <c r="L236"/>
  <c r="N236"/>
  <c r="K236"/>
  <c r="M236" s="1"/>
  <c r="L234"/>
  <c r="N234"/>
  <c r="K234"/>
  <c r="M234" s="1"/>
  <c r="L232"/>
  <c r="N232"/>
  <c r="K232"/>
  <c r="M232" s="1"/>
  <c r="L230"/>
  <c r="N230"/>
  <c r="K230"/>
  <c r="M230" s="1"/>
  <c r="L228"/>
  <c r="N228"/>
  <c r="K228"/>
  <c r="M228" s="1"/>
  <c r="K226"/>
  <c r="M226" s="1"/>
  <c r="L226"/>
  <c r="N226"/>
  <c r="K224"/>
  <c r="M224" s="1"/>
  <c r="L224"/>
  <c r="N224"/>
  <c r="K222"/>
  <c r="M222" s="1"/>
  <c r="L222"/>
  <c r="N222"/>
  <c r="K220"/>
  <c r="M220" s="1"/>
  <c r="L220"/>
  <c r="N220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K96"/>
  <c r="M96" s="1"/>
  <c r="N96"/>
  <c r="L96"/>
  <c r="K94"/>
  <c r="M94" s="1"/>
  <c r="N94"/>
  <c r="L94"/>
  <c r="K92"/>
  <c r="M92" s="1"/>
  <c r="N92"/>
  <c r="L92"/>
  <c r="K90"/>
  <c r="M90" s="1"/>
  <c r="N90"/>
  <c r="L90"/>
  <c r="K88"/>
  <c r="M88" s="1"/>
  <c r="N88"/>
  <c r="L88"/>
  <c r="K86"/>
  <c r="M86" s="1"/>
  <c r="N86"/>
  <c r="L86"/>
  <c r="K84"/>
  <c r="M84" s="1"/>
  <c r="N84"/>
  <c r="L84"/>
  <c r="K82"/>
  <c r="M82" s="1"/>
  <c r="N82"/>
  <c r="L82"/>
  <c r="K80"/>
  <c r="M80" s="1"/>
  <c r="N80"/>
  <c r="L80"/>
  <c r="K78"/>
  <c r="M78" s="1"/>
  <c r="N78"/>
  <c r="L78"/>
  <c r="K76"/>
  <c r="M76" s="1"/>
  <c r="N76"/>
  <c r="L76"/>
  <c r="K74"/>
  <c r="M74" s="1"/>
  <c r="N74"/>
  <c r="L74"/>
  <c r="K72"/>
  <c r="M72" s="1"/>
  <c r="N72"/>
  <c r="L72"/>
  <c r="K70"/>
  <c r="M70" s="1"/>
  <c r="N70"/>
  <c r="L70"/>
  <c r="K68"/>
  <c r="M68" s="1"/>
  <c r="N68"/>
  <c r="L68"/>
  <c r="K66"/>
  <c r="M66" s="1"/>
  <c r="N66"/>
  <c r="L66"/>
  <c r="K64"/>
  <c r="M64" s="1"/>
  <c r="N64"/>
  <c r="L64"/>
  <c r="K62"/>
  <c r="M62" s="1"/>
  <c r="N62"/>
  <c r="L62"/>
  <c r="K60"/>
  <c r="M60" s="1"/>
  <c r="N60"/>
  <c r="L60"/>
  <c r="K58"/>
  <c r="M58" s="1"/>
  <c r="N58"/>
  <c r="L58"/>
  <c r="K56"/>
  <c r="M56" s="1"/>
  <c r="N56"/>
  <c r="L56"/>
  <c r="K54"/>
  <c r="M54" s="1"/>
  <c r="N54"/>
  <c r="L54"/>
  <c r="K52"/>
  <c r="M52" s="1"/>
  <c r="N52"/>
  <c r="L52"/>
  <c r="K50"/>
  <c r="M50" s="1"/>
  <c r="N50"/>
  <c r="L50"/>
  <c r="K48"/>
  <c r="M48" s="1"/>
  <c r="N48"/>
  <c r="L48"/>
  <c r="K46"/>
  <c r="M46" s="1"/>
  <c r="N46"/>
  <c r="L46"/>
  <c r="K44"/>
  <c r="M44" s="1"/>
  <c r="N44"/>
  <c r="L44"/>
  <c r="K42"/>
  <c r="M42" s="1"/>
  <c r="N42"/>
  <c r="L42"/>
  <c r="K40"/>
  <c r="M40" s="1"/>
  <c r="N40"/>
  <c r="L40"/>
  <c r="K38"/>
  <c r="M38" s="1"/>
  <c r="N38"/>
  <c r="L38"/>
  <c r="K36"/>
  <c r="M36" s="1"/>
  <c r="N36"/>
  <c r="L36"/>
  <c r="K34"/>
  <c r="M34" s="1"/>
  <c r="N34"/>
  <c r="L34"/>
  <c r="K32"/>
  <c r="M32" s="1"/>
  <c r="N32"/>
  <c r="L32"/>
  <c r="K30"/>
  <c r="M30" s="1"/>
  <c r="N30"/>
  <c r="L30"/>
  <c r="K28"/>
  <c r="M28" s="1"/>
  <c r="N28"/>
  <c r="L28"/>
  <c r="K26"/>
  <c r="M26" s="1"/>
  <c r="N26"/>
  <c r="L26"/>
  <c r="K24"/>
  <c r="M24" s="1"/>
  <c r="N24"/>
  <c r="L24"/>
  <c r="K22"/>
  <c r="M22" s="1"/>
  <c r="N22"/>
  <c r="L22"/>
  <c r="K20"/>
  <c r="M20" s="1"/>
  <c r="N20"/>
  <c r="L20"/>
  <c r="K18"/>
  <c r="M18" s="1"/>
  <c r="N18"/>
  <c r="L18"/>
  <c r="K16"/>
  <c r="M16" s="1"/>
  <c r="N16"/>
  <c r="L16"/>
  <c r="K14"/>
  <c r="M14" s="1"/>
  <c r="N14"/>
  <c r="L14"/>
  <c r="L12"/>
  <c r="N12"/>
  <c r="K12"/>
  <c r="M12" s="1"/>
  <c r="O260" i="25"/>
  <c r="O244"/>
  <c r="O228"/>
  <c r="O102"/>
  <c r="O86"/>
  <c r="O70"/>
  <c r="O54"/>
  <c r="O38"/>
  <c r="P249" i="26"/>
  <c r="N70" i="11"/>
  <c r="N62"/>
  <c r="N54"/>
  <c r="N46"/>
  <c r="N38"/>
  <c r="N30"/>
  <c r="N22"/>
  <c r="N14"/>
  <c r="L259" i="10"/>
  <c r="N259"/>
  <c r="K259"/>
  <c r="M259" s="1"/>
  <c r="L257"/>
  <c r="N257"/>
  <c r="K257"/>
  <c r="M257" s="1"/>
  <c r="L255"/>
  <c r="N255"/>
  <c r="K255"/>
  <c r="M255" s="1"/>
  <c r="L253"/>
  <c r="N253"/>
  <c r="K253"/>
  <c r="M253" s="1"/>
  <c r="L251"/>
  <c r="N251"/>
  <c r="K251"/>
  <c r="M251" s="1"/>
  <c r="L249"/>
  <c r="N249"/>
  <c r="K249"/>
  <c r="M249" s="1"/>
  <c r="L247"/>
  <c r="N247"/>
  <c r="K247"/>
  <c r="M247" s="1"/>
  <c r="L245"/>
  <c r="N245"/>
  <c r="K245"/>
  <c r="M245" s="1"/>
  <c r="L243"/>
  <c r="N243"/>
  <c r="K243"/>
  <c r="M243" s="1"/>
  <c r="L241"/>
  <c r="N241"/>
  <c r="K241"/>
  <c r="M241" s="1"/>
  <c r="L239"/>
  <c r="N239"/>
  <c r="K239"/>
  <c r="M239" s="1"/>
  <c r="L237"/>
  <c r="N237"/>
  <c r="K237"/>
  <c r="M237" s="1"/>
  <c r="L235"/>
  <c r="N235"/>
  <c r="K235"/>
  <c r="M235" s="1"/>
  <c r="L233"/>
  <c r="N233"/>
  <c r="K233"/>
  <c r="M233" s="1"/>
  <c r="L231"/>
  <c r="N231"/>
  <c r="K231"/>
  <c r="M231" s="1"/>
  <c r="L229"/>
  <c r="N229"/>
  <c r="K229"/>
  <c r="M229" s="1"/>
  <c r="L227"/>
  <c r="N227"/>
  <c r="K227"/>
  <c r="M227" s="1"/>
  <c r="K225"/>
  <c r="M225" s="1"/>
  <c r="N225"/>
  <c r="L225"/>
  <c r="K223"/>
  <c r="M223" s="1"/>
  <c r="N223"/>
  <c r="L223"/>
  <c r="K221"/>
  <c r="M221" s="1"/>
  <c r="N221"/>
  <c r="L221"/>
  <c r="L219"/>
  <c r="K219"/>
  <c r="M219" s="1"/>
  <c r="N219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K97"/>
  <c r="M97" s="1"/>
  <c r="L97"/>
  <c r="N97"/>
  <c r="K95"/>
  <c r="M95" s="1"/>
  <c r="L95"/>
  <c r="N95"/>
  <c r="K93"/>
  <c r="M93" s="1"/>
  <c r="L93"/>
  <c r="N93"/>
  <c r="K91"/>
  <c r="M91" s="1"/>
  <c r="L91"/>
  <c r="N91"/>
  <c r="K89"/>
  <c r="M89" s="1"/>
  <c r="L89"/>
  <c r="N89"/>
  <c r="K87"/>
  <c r="M87" s="1"/>
  <c r="L87"/>
  <c r="N87"/>
  <c r="K85"/>
  <c r="M85" s="1"/>
  <c r="L85"/>
  <c r="N85"/>
  <c r="K83"/>
  <c r="M83" s="1"/>
  <c r="L83"/>
  <c r="N83"/>
  <c r="K81"/>
  <c r="M81" s="1"/>
  <c r="L81"/>
  <c r="N81"/>
  <c r="K79"/>
  <c r="M79" s="1"/>
  <c r="L79"/>
  <c r="N79"/>
  <c r="K77"/>
  <c r="M77" s="1"/>
  <c r="L77"/>
  <c r="N77"/>
  <c r="K75"/>
  <c r="M75" s="1"/>
  <c r="L75"/>
  <c r="N75"/>
  <c r="K73"/>
  <c r="M73" s="1"/>
  <c r="L73"/>
  <c r="N73"/>
  <c r="K71"/>
  <c r="M71" s="1"/>
  <c r="L71"/>
  <c r="N71"/>
  <c r="K69"/>
  <c r="M69" s="1"/>
  <c r="L69"/>
  <c r="N69"/>
  <c r="K67"/>
  <c r="M67" s="1"/>
  <c r="L67"/>
  <c r="N67"/>
  <c r="K65"/>
  <c r="M65" s="1"/>
  <c r="L65"/>
  <c r="N65"/>
  <c r="K63"/>
  <c r="M63" s="1"/>
  <c r="L63"/>
  <c r="N63"/>
  <c r="K61"/>
  <c r="M61" s="1"/>
  <c r="L61"/>
  <c r="N61"/>
  <c r="K59"/>
  <c r="M59" s="1"/>
  <c r="L59"/>
  <c r="N59"/>
  <c r="K57"/>
  <c r="M57" s="1"/>
  <c r="L57"/>
  <c r="N57"/>
  <c r="K55"/>
  <c r="M55" s="1"/>
  <c r="L55"/>
  <c r="N55"/>
  <c r="K53"/>
  <c r="M53" s="1"/>
  <c r="L53"/>
  <c r="N53"/>
  <c r="K51"/>
  <c r="M51" s="1"/>
  <c r="L51"/>
  <c r="N51"/>
  <c r="K49"/>
  <c r="M49" s="1"/>
  <c r="L49"/>
  <c r="N49"/>
  <c r="K47"/>
  <c r="M47" s="1"/>
  <c r="L47"/>
  <c r="N47"/>
  <c r="K45"/>
  <c r="M45" s="1"/>
  <c r="L45"/>
  <c r="N45"/>
  <c r="K43"/>
  <c r="M43" s="1"/>
  <c r="L43"/>
  <c r="N43"/>
  <c r="K41"/>
  <c r="M41" s="1"/>
  <c r="L41"/>
  <c r="N41"/>
  <c r="K39"/>
  <c r="M39" s="1"/>
  <c r="L39"/>
  <c r="N39"/>
  <c r="K37"/>
  <c r="M37" s="1"/>
  <c r="L37"/>
  <c r="N37"/>
  <c r="K35"/>
  <c r="M35" s="1"/>
  <c r="L35"/>
  <c r="N35"/>
  <c r="K33"/>
  <c r="M33" s="1"/>
  <c r="L33"/>
  <c r="N33"/>
  <c r="K31"/>
  <c r="M31" s="1"/>
  <c r="L31"/>
  <c r="N31"/>
  <c r="K29"/>
  <c r="M29" s="1"/>
  <c r="L29"/>
  <c r="N29"/>
  <c r="K27"/>
  <c r="M27" s="1"/>
  <c r="L27"/>
  <c r="N27"/>
  <c r="K25"/>
  <c r="M25" s="1"/>
  <c r="L25"/>
  <c r="N25"/>
  <c r="K23"/>
  <c r="M23" s="1"/>
  <c r="L23"/>
  <c r="N23"/>
  <c r="K21"/>
  <c r="M21" s="1"/>
  <c r="L21"/>
  <c r="N21"/>
  <c r="K19"/>
  <c r="M19" s="1"/>
  <c r="L19"/>
  <c r="N19"/>
  <c r="K17"/>
  <c r="M17" s="1"/>
  <c r="L17"/>
  <c r="N17"/>
  <c r="K15"/>
  <c r="M15" s="1"/>
  <c r="L15"/>
  <c r="N15"/>
  <c r="L13"/>
  <c r="N13"/>
  <c r="K13"/>
  <c r="M13" s="1"/>
  <c r="O82" i="19"/>
  <c r="O64"/>
  <c r="O48"/>
  <c r="O32"/>
  <c r="O16"/>
  <c r="O75" i="20"/>
  <c r="O43"/>
  <c r="N93" i="21"/>
  <c r="N61"/>
  <c r="N29"/>
  <c r="N74" i="11"/>
  <c r="N66"/>
  <c r="N58"/>
  <c r="N50"/>
  <c r="N42"/>
  <c r="N34"/>
  <c r="N26"/>
  <c r="N18"/>
  <c r="J20" i="3"/>
  <c r="J20" i="36"/>
  <c r="K81" i="23"/>
  <c r="K90"/>
  <c r="AD163"/>
  <c r="L197"/>
  <c r="L87"/>
  <c r="O90" i="19"/>
  <c r="O76"/>
  <c r="O68"/>
  <c r="O60"/>
  <c r="O52"/>
  <c r="O44"/>
  <c r="O36"/>
  <c r="O28"/>
  <c r="O20"/>
  <c r="O12"/>
  <c r="O83" i="20"/>
  <c r="O67"/>
  <c r="O51"/>
  <c r="O35"/>
  <c r="O19"/>
  <c r="N85" i="21"/>
  <c r="N69"/>
  <c r="N53"/>
  <c r="N37"/>
  <c r="N21"/>
  <c r="O256" i="25"/>
  <c r="O248"/>
  <c r="O240"/>
  <c r="O232"/>
  <c r="O224"/>
  <c r="O216"/>
  <c r="O213"/>
  <c r="O205"/>
  <c r="O202"/>
  <c r="O200"/>
  <c r="O198"/>
  <c r="O196"/>
  <c r="O194"/>
  <c r="O192"/>
  <c r="O190"/>
  <c r="O188"/>
  <c r="O186"/>
  <c r="O184"/>
  <c r="O182"/>
  <c r="O180"/>
  <c r="O178"/>
  <c r="O176"/>
  <c r="O174"/>
  <c r="O172"/>
  <c r="O170"/>
  <c r="O168"/>
  <c r="O166"/>
  <c r="O164"/>
  <c r="O162"/>
  <c r="O160"/>
  <c r="O158"/>
  <c r="O156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106"/>
  <c r="O98"/>
  <c r="O90"/>
  <c r="O82"/>
  <c r="O74"/>
  <c r="O66"/>
  <c r="O58"/>
  <c r="O50"/>
  <c r="O42"/>
  <c r="O34"/>
  <c r="O26"/>
  <c r="N259" i="11"/>
  <c r="N255"/>
  <c r="N251"/>
  <c r="N247"/>
  <c r="N243"/>
  <c r="N239"/>
  <c r="N235"/>
  <c r="N231"/>
  <c r="N227"/>
  <c r="N223"/>
  <c r="N219"/>
  <c r="N215"/>
  <c r="N211"/>
  <c r="N207"/>
  <c r="N203"/>
  <c r="N199"/>
  <c r="N195"/>
  <c r="N191"/>
  <c r="N187"/>
  <c r="N183"/>
  <c r="N179"/>
  <c r="N175"/>
  <c r="N171"/>
  <c r="N167"/>
  <c r="N163"/>
  <c r="N159"/>
  <c r="N155"/>
  <c r="N151"/>
  <c r="N147"/>
  <c r="N143"/>
  <c r="N139"/>
  <c r="N135"/>
  <c r="N131"/>
  <c r="N127"/>
  <c r="N123"/>
  <c r="N119"/>
  <c r="N115"/>
  <c r="N111"/>
  <c r="N107"/>
  <c r="N103"/>
  <c r="N99"/>
  <c r="J74"/>
  <c r="J70"/>
  <c r="J66"/>
  <c r="J62"/>
  <c r="J58"/>
  <c r="J54"/>
  <c r="J50"/>
  <c r="J46"/>
  <c r="J42"/>
  <c r="J38"/>
  <c r="J34"/>
  <c r="J259"/>
  <c r="J255"/>
  <c r="J251"/>
  <c r="J247"/>
  <c r="J243"/>
  <c r="J239"/>
  <c r="J235"/>
  <c r="J231"/>
  <c r="J227"/>
  <c r="J223"/>
  <c r="J219"/>
  <c r="J215"/>
  <c r="J211"/>
  <c r="J207"/>
  <c r="J203"/>
  <c r="J199"/>
  <c r="J195"/>
  <c r="J191"/>
  <c r="J187"/>
  <c r="J183"/>
  <c r="J179"/>
  <c r="J175"/>
  <c r="J171"/>
  <c r="J167"/>
  <c r="J163"/>
  <c r="J159"/>
  <c r="J155"/>
  <c r="J151"/>
  <c r="J147"/>
  <c r="J143"/>
  <c r="J139"/>
  <c r="J135"/>
  <c r="J131"/>
  <c r="J127"/>
  <c r="J123"/>
  <c r="J119"/>
  <c r="J115"/>
  <c r="J111"/>
  <c r="J107"/>
  <c r="J103"/>
  <c r="J99"/>
  <c r="L230" i="23"/>
  <c r="AB230"/>
  <c r="L216"/>
  <c r="AB216"/>
  <c r="N216" s="1"/>
  <c r="N11" i="11"/>
  <c r="N10" s="1"/>
  <c r="L27" i="36" s="1"/>
  <c r="L11" i="11"/>
  <c r="K11"/>
  <c r="M11" s="1"/>
  <c r="I11"/>
  <c r="O94" i="19"/>
  <c r="O86"/>
  <c r="O78"/>
  <c r="O74"/>
  <c r="O70"/>
  <c r="O66"/>
  <c r="O62"/>
  <c r="O58"/>
  <c r="O54"/>
  <c r="O50"/>
  <c r="O46"/>
  <c r="O42"/>
  <c r="O38"/>
  <c r="O34"/>
  <c r="O30"/>
  <c r="O26"/>
  <c r="O22"/>
  <c r="O18"/>
  <c r="O14"/>
  <c r="O95" i="20"/>
  <c r="O87"/>
  <c r="O79"/>
  <c r="O71"/>
  <c r="O63"/>
  <c r="O55"/>
  <c r="O47"/>
  <c r="O39"/>
  <c r="O31"/>
  <c r="O23"/>
  <c r="O15"/>
  <c r="N89" i="21"/>
  <c r="N81"/>
  <c r="N73"/>
  <c r="N65"/>
  <c r="N57"/>
  <c r="N49"/>
  <c r="N41"/>
  <c r="N33"/>
  <c r="N25"/>
  <c r="N17"/>
  <c r="L127" i="5"/>
  <c r="L125"/>
  <c r="L123"/>
  <c r="L121"/>
  <c r="L119"/>
  <c r="L117"/>
  <c r="L115"/>
  <c r="L113"/>
  <c r="L111"/>
  <c r="L109"/>
  <c r="L107"/>
  <c r="L105"/>
  <c r="L103"/>
  <c r="L101"/>
  <c r="L99"/>
  <c r="L97"/>
  <c r="K95"/>
  <c r="M95" s="1"/>
  <c r="K91"/>
  <c r="M91" s="1"/>
  <c r="K87"/>
  <c r="M87" s="1"/>
  <c r="K83"/>
  <c r="M83" s="1"/>
  <c r="K79"/>
  <c r="M79" s="1"/>
  <c r="K75"/>
  <c r="M75" s="1"/>
  <c r="K71"/>
  <c r="M71" s="1"/>
  <c r="K70"/>
  <c r="M70" s="1"/>
  <c r="K69"/>
  <c r="M69" s="1"/>
  <c r="K68"/>
  <c r="M68" s="1"/>
  <c r="K67"/>
  <c r="M67" s="1"/>
  <c r="K66"/>
  <c r="M66" s="1"/>
  <c r="K65"/>
  <c r="M65" s="1"/>
  <c r="K64"/>
  <c r="M64" s="1"/>
  <c r="K63"/>
  <c r="M63" s="1"/>
  <c r="K62"/>
  <c r="M62" s="1"/>
  <c r="K61"/>
  <c r="M61" s="1"/>
  <c r="K60"/>
  <c r="M60" s="1"/>
  <c r="K59"/>
  <c r="M59" s="1"/>
  <c r="K58"/>
  <c r="M58" s="1"/>
  <c r="K57"/>
  <c r="M57" s="1"/>
  <c r="K56"/>
  <c r="M56" s="1"/>
  <c r="K55"/>
  <c r="M55" s="1"/>
  <c r="K54"/>
  <c r="M54" s="1"/>
  <c r="K53"/>
  <c r="M53" s="1"/>
  <c r="K52"/>
  <c r="M52" s="1"/>
  <c r="K51"/>
  <c r="M51" s="1"/>
  <c r="K50"/>
  <c r="M50" s="1"/>
  <c r="K49"/>
  <c r="M49" s="1"/>
  <c r="K48"/>
  <c r="M48" s="1"/>
  <c r="K47"/>
  <c r="M47" s="1"/>
  <c r="K46"/>
  <c r="M46" s="1"/>
  <c r="K45"/>
  <c r="M45" s="1"/>
  <c r="K44"/>
  <c r="M44" s="1"/>
  <c r="K43"/>
  <c r="M43" s="1"/>
  <c r="K42"/>
  <c r="M42" s="1"/>
  <c r="K41"/>
  <c r="M41" s="1"/>
  <c r="K40"/>
  <c r="M40" s="1"/>
  <c r="K39"/>
  <c r="M39" s="1"/>
  <c r="K38"/>
  <c r="M38" s="1"/>
  <c r="K37"/>
  <c r="M37" s="1"/>
  <c r="K36"/>
  <c r="M36" s="1"/>
  <c r="K35"/>
  <c r="M35" s="1"/>
  <c r="K34"/>
  <c r="M34" s="1"/>
  <c r="K33"/>
  <c r="M33" s="1"/>
  <c r="K32"/>
  <c r="M32" s="1"/>
  <c r="K31"/>
  <c r="M31" s="1"/>
  <c r="K30"/>
  <c r="M30" s="1"/>
  <c r="K29"/>
  <c r="M29" s="1"/>
  <c r="K28"/>
  <c r="M28" s="1"/>
  <c r="K27"/>
  <c r="M27" s="1"/>
  <c r="K26"/>
  <c r="M26" s="1"/>
  <c r="K25"/>
  <c r="M25" s="1"/>
  <c r="K24"/>
  <c r="M24" s="1"/>
  <c r="K23"/>
  <c r="M23" s="1"/>
  <c r="K22"/>
  <c r="M22" s="1"/>
  <c r="K21"/>
  <c r="M21" s="1"/>
  <c r="K20"/>
  <c r="M20" s="1"/>
  <c r="K19"/>
  <c r="M19" s="1"/>
  <c r="K18"/>
  <c r="M18" s="1"/>
  <c r="K17"/>
  <c r="M17" s="1"/>
  <c r="K16"/>
  <c r="M16" s="1"/>
  <c r="K15"/>
  <c r="M15" s="1"/>
  <c r="K14"/>
  <c r="M14" s="1"/>
  <c r="K13"/>
  <c r="M13" s="1"/>
  <c r="K12"/>
  <c r="M12" s="1"/>
  <c r="O258" i="25"/>
  <c r="O254"/>
  <c r="O250"/>
  <c r="O246"/>
  <c r="O242"/>
  <c r="O238"/>
  <c r="O234"/>
  <c r="O230"/>
  <c r="O226"/>
  <c r="O222"/>
  <c r="O218"/>
  <c r="O211"/>
  <c r="O207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P257" i="26"/>
  <c r="P241"/>
  <c r="L215"/>
  <c r="L227" i="27"/>
  <c r="L257" i="11"/>
  <c r="L253"/>
  <c r="L249"/>
  <c r="L245"/>
  <c r="L241"/>
  <c r="L237"/>
  <c r="L233"/>
  <c r="L229"/>
  <c r="L225"/>
  <c r="L221"/>
  <c r="L217"/>
  <c r="L213"/>
  <c r="L209"/>
  <c r="L205"/>
  <c r="L201"/>
  <c r="L197"/>
  <c r="L193"/>
  <c r="L189"/>
  <c r="L185"/>
  <c r="L181"/>
  <c r="L177"/>
  <c r="L173"/>
  <c r="L169"/>
  <c r="L165"/>
  <c r="L161"/>
  <c r="L157"/>
  <c r="L153"/>
  <c r="L149"/>
  <c r="L145"/>
  <c r="L141"/>
  <c r="L137"/>
  <c r="L133"/>
  <c r="L129"/>
  <c r="L125"/>
  <c r="L121"/>
  <c r="L117"/>
  <c r="L113"/>
  <c r="L109"/>
  <c r="L105"/>
  <c r="L101"/>
  <c r="L97"/>
  <c r="L96"/>
  <c r="L94"/>
  <c r="L92"/>
  <c r="L90"/>
  <c r="L88"/>
  <c r="L86"/>
  <c r="L84"/>
  <c r="L82"/>
  <c r="L80"/>
  <c r="L78"/>
  <c r="L76"/>
  <c r="L72"/>
  <c r="L68"/>
  <c r="L64"/>
  <c r="L60"/>
  <c r="L56"/>
  <c r="L52"/>
  <c r="L48"/>
  <c r="L44"/>
  <c r="L40"/>
  <c r="L36"/>
  <c r="L32"/>
  <c r="L28"/>
  <c r="L24"/>
  <c r="L20"/>
  <c r="L16"/>
  <c r="L12"/>
  <c r="L259"/>
  <c r="N257"/>
  <c r="J257"/>
  <c r="L255"/>
  <c r="N253"/>
  <c r="J253"/>
  <c r="L251"/>
  <c r="N249"/>
  <c r="J249"/>
  <c r="L247"/>
  <c r="N245"/>
  <c r="J245"/>
  <c r="L243"/>
  <c r="N241"/>
  <c r="J241"/>
  <c r="L239"/>
  <c r="N237"/>
  <c r="J237"/>
  <c r="L235"/>
  <c r="N233"/>
  <c r="J233"/>
  <c r="L231"/>
  <c r="N229"/>
  <c r="J229"/>
  <c r="L227"/>
  <c r="N225"/>
  <c r="J225"/>
  <c r="L223"/>
  <c r="N221"/>
  <c r="J221"/>
  <c r="L219"/>
  <c r="N217"/>
  <c r="J217"/>
  <c r="L215"/>
  <c r="N213"/>
  <c r="J213"/>
  <c r="L211"/>
  <c r="N209"/>
  <c r="J209"/>
  <c r="L207"/>
  <c r="N205"/>
  <c r="J205"/>
  <c r="L203"/>
  <c r="N201"/>
  <c r="J201"/>
  <c r="L199"/>
  <c r="N197"/>
  <c r="J197"/>
  <c r="L195"/>
  <c r="N193"/>
  <c r="J193"/>
  <c r="L191"/>
  <c r="N189"/>
  <c r="J189"/>
  <c r="L187"/>
  <c r="N185"/>
  <c r="J185"/>
  <c r="L183"/>
  <c r="N181"/>
  <c r="J181"/>
  <c r="L179"/>
  <c r="N177"/>
  <c r="J177"/>
  <c r="L175"/>
  <c r="N173"/>
  <c r="J173"/>
  <c r="L171"/>
  <c r="N169"/>
  <c r="J169"/>
  <c r="L167"/>
  <c r="N165"/>
  <c r="J165"/>
  <c r="L163"/>
  <c r="N161"/>
  <c r="J161"/>
  <c r="L159"/>
  <c r="N157"/>
  <c r="J157"/>
  <c r="L155"/>
  <c r="N153"/>
  <c r="J153"/>
  <c r="L151"/>
  <c r="N149"/>
  <c r="J149"/>
  <c r="L147"/>
  <c r="N145"/>
  <c r="J145"/>
  <c r="L143"/>
  <c r="N141"/>
  <c r="J141"/>
  <c r="L139"/>
  <c r="N137"/>
  <c r="J137"/>
  <c r="L135"/>
  <c r="N133"/>
  <c r="J133"/>
  <c r="L131"/>
  <c r="N129"/>
  <c r="J129"/>
  <c r="L127"/>
  <c r="N125"/>
  <c r="J125"/>
  <c r="L123"/>
  <c r="N121"/>
  <c r="J121"/>
  <c r="L119"/>
  <c r="N117"/>
  <c r="J117"/>
  <c r="L115"/>
  <c r="N113"/>
  <c r="J113"/>
  <c r="L111"/>
  <c r="N109"/>
  <c r="J109"/>
  <c r="L107"/>
  <c r="N105"/>
  <c r="J105"/>
  <c r="L103"/>
  <c r="N101"/>
  <c r="J101"/>
  <c r="L99"/>
  <c r="N97"/>
  <c r="I97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L26"/>
  <c r="N24"/>
  <c r="L22"/>
  <c r="N20"/>
  <c r="L18"/>
  <c r="N16"/>
  <c r="L14"/>
  <c r="L10" s="1"/>
  <c r="J27" i="3" s="1"/>
  <c r="N12" i="11"/>
  <c r="AA20" i="8"/>
  <c r="AJ18"/>
  <c r="AA18"/>
  <c r="AJ19"/>
  <c r="AA19"/>
  <c r="AJ14"/>
  <c r="AA14"/>
  <c r="AJ11"/>
  <c r="AA11"/>
  <c r="AI11"/>
  <c r="X14" i="26"/>
  <c r="AS22" i="25"/>
  <c r="Z22"/>
  <c r="AA22" s="1"/>
  <c r="Z18"/>
  <c r="AS18"/>
  <c r="AS16"/>
  <c r="Z16"/>
  <c r="AT16" s="1"/>
  <c r="AS19"/>
  <c r="Z19"/>
  <c r="AT19" s="1"/>
  <c r="AS17"/>
  <c r="Z17"/>
  <c r="AR17"/>
  <c r="AT12"/>
  <c r="AA12"/>
  <c r="Q15"/>
  <c r="R33" i="12"/>
  <c r="AB32"/>
  <c r="AA31"/>
  <c r="AC28"/>
  <c r="AA28"/>
  <c r="AA12"/>
  <c r="K11"/>
  <c r="M11" s="1"/>
  <c r="I11"/>
  <c r="N11"/>
  <c r="L11"/>
  <c r="I260" i="11"/>
  <c r="K260"/>
  <c r="M260" s="1"/>
  <c r="J260"/>
  <c r="L260"/>
  <c r="N260"/>
  <c r="J95"/>
  <c r="L95"/>
  <c r="N95"/>
  <c r="J93"/>
  <c r="L93"/>
  <c r="N93"/>
  <c r="J91"/>
  <c r="L91"/>
  <c r="N91"/>
  <c r="J89"/>
  <c r="L89"/>
  <c r="N89"/>
  <c r="J87"/>
  <c r="L87"/>
  <c r="N87"/>
  <c r="J85"/>
  <c r="L85"/>
  <c r="N85"/>
  <c r="J83"/>
  <c r="L83"/>
  <c r="N83"/>
  <c r="J81"/>
  <c r="L81"/>
  <c r="N81"/>
  <c r="J79"/>
  <c r="L79"/>
  <c r="N79"/>
  <c r="J77"/>
  <c r="L77"/>
  <c r="N77"/>
  <c r="K259"/>
  <c r="M259" s="1"/>
  <c r="N258"/>
  <c r="L258"/>
  <c r="J258"/>
  <c r="K257"/>
  <c r="M257" s="1"/>
  <c r="N256"/>
  <c r="L256"/>
  <c r="J256"/>
  <c r="K255"/>
  <c r="M255" s="1"/>
  <c r="N254"/>
  <c r="L254"/>
  <c r="J254"/>
  <c r="K253"/>
  <c r="M253" s="1"/>
  <c r="N252"/>
  <c r="L252"/>
  <c r="J252"/>
  <c r="K251"/>
  <c r="M251" s="1"/>
  <c r="N250"/>
  <c r="L250"/>
  <c r="J250"/>
  <c r="K249"/>
  <c r="M249" s="1"/>
  <c r="N248"/>
  <c r="L248"/>
  <c r="J248"/>
  <c r="K247"/>
  <c r="M247" s="1"/>
  <c r="N246"/>
  <c r="L246"/>
  <c r="J246"/>
  <c r="K245"/>
  <c r="M245" s="1"/>
  <c r="N244"/>
  <c r="L244"/>
  <c r="J244"/>
  <c r="K243"/>
  <c r="M243" s="1"/>
  <c r="N242"/>
  <c r="L242"/>
  <c r="J242"/>
  <c r="K241"/>
  <c r="M241" s="1"/>
  <c r="N240"/>
  <c r="L240"/>
  <c r="J240"/>
  <c r="K239"/>
  <c r="M239" s="1"/>
  <c r="N238"/>
  <c r="L238"/>
  <c r="J238"/>
  <c r="K237"/>
  <c r="M237" s="1"/>
  <c r="N236"/>
  <c r="L236"/>
  <c r="J236"/>
  <c r="K235"/>
  <c r="M235" s="1"/>
  <c r="N234"/>
  <c r="L234"/>
  <c r="J234"/>
  <c r="K233"/>
  <c r="M233" s="1"/>
  <c r="N232"/>
  <c r="L232"/>
  <c r="J232"/>
  <c r="K231"/>
  <c r="M231" s="1"/>
  <c r="N230"/>
  <c r="L230"/>
  <c r="J230"/>
  <c r="K229"/>
  <c r="M229" s="1"/>
  <c r="N228"/>
  <c r="L228"/>
  <c r="J228"/>
  <c r="K227"/>
  <c r="M227" s="1"/>
  <c r="N226"/>
  <c r="L226"/>
  <c r="J226"/>
  <c r="K225"/>
  <c r="M225" s="1"/>
  <c r="N224"/>
  <c r="L224"/>
  <c r="J224"/>
  <c r="K223"/>
  <c r="M223" s="1"/>
  <c r="N222"/>
  <c r="L222"/>
  <c r="J222"/>
  <c r="K221"/>
  <c r="M221" s="1"/>
  <c r="N220"/>
  <c r="L220"/>
  <c r="J220"/>
  <c r="K219"/>
  <c r="M219" s="1"/>
  <c r="N218"/>
  <c r="L218"/>
  <c r="J218"/>
  <c r="K217"/>
  <c r="M217" s="1"/>
  <c r="N216"/>
  <c r="L216"/>
  <c r="J216"/>
  <c r="K215"/>
  <c r="M215" s="1"/>
  <c r="N214"/>
  <c r="L214"/>
  <c r="J214"/>
  <c r="K213"/>
  <c r="M213" s="1"/>
  <c r="N212"/>
  <c r="L212"/>
  <c r="J212"/>
  <c r="K211"/>
  <c r="M211" s="1"/>
  <c r="N210"/>
  <c r="L210"/>
  <c r="J210"/>
  <c r="K209"/>
  <c r="M209" s="1"/>
  <c r="N208"/>
  <c r="L208"/>
  <c r="J208"/>
  <c r="K207"/>
  <c r="M207" s="1"/>
  <c r="N206"/>
  <c r="L206"/>
  <c r="J206"/>
  <c r="K205"/>
  <c r="M205" s="1"/>
  <c r="N204"/>
  <c r="L204"/>
  <c r="J204"/>
  <c r="K203"/>
  <c r="M203" s="1"/>
  <c r="N202"/>
  <c r="L202"/>
  <c r="J202"/>
  <c r="K201"/>
  <c r="M201" s="1"/>
  <c r="N200"/>
  <c r="L200"/>
  <c r="J200"/>
  <c r="K199"/>
  <c r="M199" s="1"/>
  <c r="N198"/>
  <c r="L198"/>
  <c r="J198"/>
  <c r="K197"/>
  <c r="M197" s="1"/>
  <c r="N196"/>
  <c r="L196"/>
  <c r="J196"/>
  <c r="K195"/>
  <c r="M195" s="1"/>
  <c r="N194"/>
  <c r="L194"/>
  <c r="J194"/>
  <c r="K193"/>
  <c r="M193" s="1"/>
  <c r="N192"/>
  <c r="L192"/>
  <c r="J192"/>
  <c r="K191"/>
  <c r="M191" s="1"/>
  <c r="N190"/>
  <c r="L190"/>
  <c r="J190"/>
  <c r="K189"/>
  <c r="M189" s="1"/>
  <c r="N188"/>
  <c r="L188"/>
  <c r="J188"/>
  <c r="K187"/>
  <c r="M187" s="1"/>
  <c r="N186"/>
  <c r="L186"/>
  <c r="J186"/>
  <c r="K185"/>
  <c r="M185" s="1"/>
  <c r="N184"/>
  <c r="L184"/>
  <c r="J184"/>
  <c r="K183"/>
  <c r="M183" s="1"/>
  <c r="N182"/>
  <c r="L182"/>
  <c r="J182"/>
  <c r="K181"/>
  <c r="M181" s="1"/>
  <c r="N180"/>
  <c r="L180"/>
  <c r="J180"/>
  <c r="K179"/>
  <c r="M179" s="1"/>
  <c r="N178"/>
  <c r="L178"/>
  <c r="J178"/>
  <c r="K177"/>
  <c r="M177" s="1"/>
  <c r="N176"/>
  <c r="L176"/>
  <c r="J176"/>
  <c r="K175"/>
  <c r="M175" s="1"/>
  <c r="N174"/>
  <c r="L174"/>
  <c r="J174"/>
  <c r="K173"/>
  <c r="M173" s="1"/>
  <c r="N172"/>
  <c r="L172"/>
  <c r="J172"/>
  <c r="K171"/>
  <c r="M171" s="1"/>
  <c r="N170"/>
  <c r="L170"/>
  <c r="J170"/>
  <c r="K169"/>
  <c r="M169" s="1"/>
  <c r="N168"/>
  <c r="L168"/>
  <c r="J168"/>
  <c r="K167"/>
  <c r="M167" s="1"/>
  <c r="N166"/>
  <c r="L166"/>
  <c r="J166"/>
  <c r="K165"/>
  <c r="M165" s="1"/>
  <c r="N164"/>
  <c r="L164"/>
  <c r="J164"/>
  <c r="K163"/>
  <c r="M163" s="1"/>
  <c r="N162"/>
  <c r="L162"/>
  <c r="J162"/>
  <c r="K161"/>
  <c r="M161" s="1"/>
  <c r="N160"/>
  <c r="L160"/>
  <c r="J160"/>
  <c r="K159"/>
  <c r="M159" s="1"/>
  <c r="N158"/>
  <c r="L158"/>
  <c r="J158"/>
  <c r="K157"/>
  <c r="M157" s="1"/>
  <c r="N156"/>
  <c r="L156"/>
  <c r="J156"/>
  <c r="K155"/>
  <c r="M155" s="1"/>
  <c r="N154"/>
  <c r="L154"/>
  <c r="J154"/>
  <c r="K153"/>
  <c r="M153" s="1"/>
  <c r="N152"/>
  <c r="L152"/>
  <c r="J152"/>
  <c r="K151"/>
  <c r="M151" s="1"/>
  <c r="N150"/>
  <c r="L150"/>
  <c r="J150"/>
  <c r="K149"/>
  <c r="M149" s="1"/>
  <c r="N148"/>
  <c r="L148"/>
  <c r="J148"/>
  <c r="K147"/>
  <c r="M147" s="1"/>
  <c r="N146"/>
  <c r="L146"/>
  <c r="J146"/>
  <c r="K145"/>
  <c r="M145" s="1"/>
  <c r="N144"/>
  <c r="L144"/>
  <c r="J144"/>
  <c r="K143"/>
  <c r="M143" s="1"/>
  <c r="N142"/>
  <c r="L142"/>
  <c r="J142"/>
  <c r="K141"/>
  <c r="M141" s="1"/>
  <c r="N140"/>
  <c r="L140"/>
  <c r="J140"/>
  <c r="K139"/>
  <c r="M139" s="1"/>
  <c r="N138"/>
  <c r="L138"/>
  <c r="J138"/>
  <c r="K137"/>
  <c r="M137" s="1"/>
  <c r="N136"/>
  <c r="L136"/>
  <c r="J136"/>
  <c r="K135"/>
  <c r="M135" s="1"/>
  <c r="N134"/>
  <c r="L134"/>
  <c r="J134"/>
  <c r="K133"/>
  <c r="M133" s="1"/>
  <c r="N132"/>
  <c r="L132"/>
  <c r="J132"/>
  <c r="K131"/>
  <c r="M131" s="1"/>
  <c r="N130"/>
  <c r="L130"/>
  <c r="J130"/>
  <c r="K129"/>
  <c r="M129" s="1"/>
  <c r="N128"/>
  <c r="L128"/>
  <c r="J128"/>
  <c r="K127"/>
  <c r="M127" s="1"/>
  <c r="N126"/>
  <c r="L126"/>
  <c r="J126"/>
  <c r="K125"/>
  <c r="M125" s="1"/>
  <c r="N124"/>
  <c r="L124"/>
  <c r="J124"/>
  <c r="K123"/>
  <c r="M123" s="1"/>
  <c r="N122"/>
  <c r="L122"/>
  <c r="J122"/>
  <c r="K121"/>
  <c r="M121" s="1"/>
  <c r="N120"/>
  <c r="L120"/>
  <c r="J120"/>
  <c r="K119"/>
  <c r="M119" s="1"/>
  <c r="N118"/>
  <c r="L118"/>
  <c r="J118"/>
  <c r="K117"/>
  <c r="M117" s="1"/>
  <c r="N116"/>
  <c r="L116"/>
  <c r="J116"/>
  <c r="K115"/>
  <c r="M115" s="1"/>
  <c r="N114"/>
  <c r="L114"/>
  <c r="J114"/>
  <c r="K113"/>
  <c r="M113" s="1"/>
  <c r="N112"/>
  <c r="L112"/>
  <c r="J112"/>
  <c r="K111"/>
  <c r="M111" s="1"/>
  <c r="N110"/>
  <c r="L110"/>
  <c r="J110"/>
  <c r="K109"/>
  <c r="M109" s="1"/>
  <c r="N108"/>
  <c r="L108"/>
  <c r="J108"/>
  <c r="K107"/>
  <c r="M107" s="1"/>
  <c r="N106"/>
  <c r="L106"/>
  <c r="J106"/>
  <c r="K105"/>
  <c r="M105" s="1"/>
  <c r="N104"/>
  <c r="L104"/>
  <c r="J104"/>
  <c r="K103"/>
  <c r="M103" s="1"/>
  <c r="N102"/>
  <c r="L102"/>
  <c r="J102"/>
  <c r="K101"/>
  <c r="M101" s="1"/>
  <c r="N100"/>
  <c r="L100"/>
  <c r="J100"/>
  <c r="K99"/>
  <c r="M99" s="1"/>
  <c r="N98"/>
  <c r="L98"/>
  <c r="J98"/>
  <c r="K97"/>
  <c r="M97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K77"/>
  <c r="M77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N75"/>
  <c r="L75"/>
  <c r="J75"/>
  <c r="K74"/>
  <c r="M74" s="1"/>
  <c r="N73"/>
  <c r="L73"/>
  <c r="J73"/>
  <c r="K72"/>
  <c r="M72" s="1"/>
  <c r="N71"/>
  <c r="L71"/>
  <c r="J71"/>
  <c r="K70"/>
  <c r="M70" s="1"/>
  <c r="N69"/>
  <c r="L69"/>
  <c r="J69"/>
  <c r="K68"/>
  <c r="M68" s="1"/>
  <c r="N67"/>
  <c r="L67"/>
  <c r="J67"/>
  <c r="K66"/>
  <c r="M66" s="1"/>
  <c r="N65"/>
  <c r="L65"/>
  <c r="J65"/>
  <c r="K64"/>
  <c r="M64" s="1"/>
  <c r="N63"/>
  <c r="L63"/>
  <c r="J63"/>
  <c r="K62"/>
  <c r="M62" s="1"/>
  <c r="N61"/>
  <c r="L61"/>
  <c r="J61"/>
  <c r="K60"/>
  <c r="M60" s="1"/>
  <c r="N59"/>
  <c r="L59"/>
  <c r="J59"/>
  <c r="K58"/>
  <c r="M58" s="1"/>
  <c r="N57"/>
  <c r="L57"/>
  <c r="J57"/>
  <c r="K56"/>
  <c r="M56" s="1"/>
  <c r="N55"/>
  <c r="L55"/>
  <c r="J55"/>
  <c r="K54"/>
  <c r="M54" s="1"/>
  <c r="N53"/>
  <c r="L53"/>
  <c r="J53"/>
  <c r="K52"/>
  <c r="M52" s="1"/>
  <c r="N51"/>
  <c r="L51"/>
  <c r="J51"/>
  <c r="K50"/>
  <c r="M50" s="1"/>
  <c r="N49"/>
  <c r="L49"/>
  <c r="J49"/>
  <c r="K48"/>
  <c r="M48" s="1"/>
  <c r="N47"/>
  <c r="L47"/>
  <c r="J47"/>
  <c r="K46"/>
  <c r="M46" s="1"/>
  <c r="N45"/>
  <c r="L45"/>
  <c r="J45"/>
  <c r="K44"/>
  <c r="M44" s="1"/>
  <c r="N43"/>
  <c r="L43"/>
  <c r="J43"/>
  <c r="K42"/>
  <c r="M42" s="1"/>
  <c r="N41"/>
  <c r="L41"/>
  <c r="J41"/>
  <c r="K40"/>
  <c r="M40" s="1"/>
  <c r="N39"/>
  <c r="L39"/>
  <c r="J39"/>
  <c r="K38"/>
  <c r="M38" s="1"/>
  <c r="N37"/>
  <c r="L37"/>
  <c r="J37"/>
  <c r="K36"/>
  <c r="M36" s="1"/>
  <c r="N35"/>
  <c r="L35"/>
  <c r="J35"/>
  <c r="K34"/>
  <c r="M34" s="1"/>
  <c r="N33"/>
  <c r="L33"/>
  <c r="J33"/>
  <c r="K32"/>
  <c r="M32" s="1"/>
  <c r="N31"/>
  <c r="L31"/>
  <c r="J31"/>
  <c r="K30"/>
  <c r="M30" s="1"/>
  <c r="N29"/>
  <c r="L29"/>
  <c r="K28"/>
  <c r="M28" s="1"/>
  <c r="N27"/>
  <c r="L27"/>
  <c r="K26"/>
  <c r="M26" s="1"/>
  <c r="N25"/>
  <c r="L25"/>
  <c r="K24"/>
  <c r="M24" s="1"/>
  <c r="N23"/>
  <c r="L23"/>
  <c r="K22"/>
  <c r="M22" s="1"/>
  <c r="N21"/>
  <c r="L21"/>
  <c r="K20"/>
  <c r="M20" s="1"/>
  <c r="N19"/>
  <c r="L19"/>
  <c r="K18"/>
  <c r="M18" s="1"/>
  <c r="N17"/>
  <c r="L17"/>
  <c r="K16"/>
  <c r="M16" s="1"/>
  <c r="N15"/>
  <c r="L15"/>
  <c r="K14"/>
  <c r="M14" s="1"/>
  <c r="N13"/>
  <c r="L13"/>
  <c r="K12"/>
  <c r="M12" s="1"/>
  <c r="I12"/>
  <c r="K75"/>
  <c r="M75" s="1"/>
  <c r="K73"/>
  <c r="M73" s="1"/>
  <c r="K71"/>
  <c r="M71" s="1"/>
  <c r="K69"/>
  <c r="M69" s="1"/>
  <c r="K67"/>
  <c r="M67" s="1"/>
  <c r="K65"/>
  <c r="M65" s="1"/>
  <c r="K63"/>
  <c r="M63" s="1"/>
  <c r="K61"/>
  <c r="M61" s="1"/>
  <c r="K59"/>
  <c r="M59" s="1"/>
  <c r="K57"/>
  <c r="M57" s="1"/>
  <c r="K55"/>
  <c r="M55" s="1"/>
  <c r="K53"/>
  <c r="M53" s="1"/>
  <c r="K51"/>
  <c r="M51" s="1"/>
  <c r="K49"/>
  <c r="M49" s="1"/>
  <c r="K47"/>
  <c r="M47" s="1"/>
  <c r="K45"/>
  <c r="M45" s="1"/>
  <c r="K43"/>
  <c r="M43" s="1"/>
  <c r="K41"/>
  <c r="M41" s="1"/>
  <c r="K39"/>
  <c r="M39" s="1"/>
  <c r="K37"/>
  <c r="M37" s="1"/>
  <c r="K35"/>
  <c r="M35" s="1"/>
  <c r="K33"/>
  <c r="M33" s="1"/>
  <c r="K31"/>
  <c r="M31" s="1"/>
  <c r="K29"/>
  <c r="M29" s="1"/>
  <c r="K27"/>
  <c r="M27" s="1"/>
  <c r="K25"/>
  <c r="M25" s="1"/>
  <c r="K23"/>
  <c r="M23" s="1"/>
  <c r="K21"/>
  <c r="M21" s="1"/>
  <c r="K19"/>
  <c r="M19" s="1"/>
  <c r="K17"/>
  <c r="M17" s="1"/>
  <c r="K15"/>
  <c r="M15" s="1"/>
  <c r="K13"/>
  <c r="M13" s="1"/>
  <c r="R21"/>
  <c r="S21"/>
  <c r="AC21" s="1"/>
  <c r="Q10" i="1"/>
  <c r="AA11" i="21"/>
  <c r="AA10"/>
  <c r="R11"/>
  <c r="AE14" i="17"/>
  <c r="AC14"/>
  <c r="K90" i="26"/>
  <c r="K94"/>
  <c r="K106"/>
  <c r="K110"/>
  <c r="K118"/>
  <c r="K126"/>
  <c r="K134"/>
  <c r="K142"/>
  <c r="K150"/>
  <c r="K158"/>
  <c r="K86"/>
  <c r="K98"/>
  <c r="K102"/>
  <c r="K114"/>
  <c r="K122"/>
  <c r="K130"/>
  <c r="K138"/>
  <c r="K146"/>
  <c r="K154"/>
  <c r="K162"/>
  <c r="K170"/>
  <c r="K178"/>
  <c r="K186"/>
  <c r="K194"/>
  <c r="K202"/>
  <c r="K210"/>
  <c r="S26" i="25"/>
  <c r="S28"/>
  <c r="S30"/>
  <c r="S32"/>
  <c r="S34"/>
  <c r="S36"/>
  <c r="S38"/>
  <c r="S40"/>
  <c r="S42"/>
  <c r="S44"/>
  <c r="S46"/>
  <c r="S48"/>
  <c r="S50"/>
  <c r="S52"/>
  <c r="S54"/>
  <c r="S56"/>
  <c r="S58"/>
  <c r="S60"/>
  <c r="S62"/>
  <c r="S64"/>
  <c r="S66"/>
  <c r="S68"/>
  <c r="S70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K166" i="26"/>
  <c r="K182"/>
  <c r="K198"/>
  <c r="K214"/>
  <c r="S112" i="25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190"/>
  <c r="S194"/>
  <c r="S198"/>
  <c r="S202"/>
  <c r="L203"/>
  <c r="S214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K174" i="26"/>
  <c r="K190"/>
  <c r="K206"/>
  <c r="S116" i="25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3"/>
  <c r="S205"/>
  <c r="S207"/>
  <c r="S209"/>
  <c r="S211"/>
  <c r="S213"/>
  <c r="L214"/>
  <c r="I101" i="9"/>
  <c r="I105"/>
  <c r="I109"/>
  <c r="I113"/>
  <c r="I117"/>
  <c r="I121"/>
  <c r="I125"/>
  <c r="I129"/>
  <c r="I133"/>
  <c r="I137"/>
  <c r="I141"/>
  <c r="I145"/>
  <c r="I149"/>
  <c r="I153"/>
  <c r="I157"/>
  <c r="I161"/>
  <c r="I165"/>
  <c r="I109" i="17"/>
  <c r="I107"/>
  <c r="I105"/>
  <c r="I103"/>
  <c r="I101"/>
  <c r="I99"/>
  <c r="I97"/>
  <c r="I95"/>
  <c r="I93"/>
  <c r="I86"/>
  <c r="I84"/>
  <c r="I81"/>
  <c r="I78"/>
  <c r="I76"/>
  <c r="I75"/>
  <c r="I73"/>
  <c r="I70"/>
  <c r="I68"/>
  <c r="I67"/>
  <c r="I65"/>
  <c r="I62"/>
  <c r="I60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I109" i="16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3"/>
  <c r="I41"/>
  <c r="I39"/>
  <c r="I37"/>
  <c r="I35"/>
  <c r="I33"/>
  <c r="I31"/>
  <c r="I29"/>
  <c r="I27"/>
  <c r="I25"/>
  <c r="I23"/>
  <c r="I21"/>
  <c r="I19"/>
  <c r="I17"/>
  <c r="I15"/>
  <c r="I13"/>
  <c r="I259" i="1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213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4"/>
  <c r="I173"/>
  <c r="I170"/>
  <c r="I169"/>
  <c r="I166"/>
  <c r="I165"/>
  <c r="I162"/>
  <c r="I161"/>
  <c r="I158"/>
  <c r="I157"/>
  <c r="I154"/>
  <c r="I153"/>
  <c r="I150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2"/>
  <c r="I90"/>
  <c r="I87"/>
  <c r="I85"/>
  <c r="I84"/>
  <c r="I82"/>
  <c r="I79"/>
  <c r="I77"/>
  <c r="I71"/>
  <c r="I69"/>
  <c r="I63"/>
  <c r="I61"/>
  <c r="I55"/>
  <c r="I53"/>
  <c r="I47"/>
  <c r="I45"/>
  <c r="I39"/>
  <c r="I37"/>
  <c r="I31"/>
  <c r="I29"/>
  <c r="I23"/>
  <c r="I21"/>
  <c r="I15"/>
  <c r="I13"/>
  <c r="I259" i="9"/>
  <c r="I256"/>
  <c r="I252"/>
  <c r="I249"/>
  <c r="I247"/>
  <c r="I245"/>
  <c r="I243"/>
  <c r="I240"/>
  <c r="I237"/>
  <c r="I232"/>
  <c r="I231"/>
  <c r="I228"/>
  <c r="I227"/>
  <c r="I225"/>
  <c r="I221"/>
  <c r="I216"/>
  <c r="I215"/>
  <c r="I212"/>
  <c r="I211"/>
  <c r="I209"/>
  <c r="I205"/>
  <c r="I200"/>
  <c r="I199"/>
  <c r="I196"/>
  <c r="I195"/>
  <c r="I192"/>
  <c r="I191"/>
  <c r="I188"/>
  <c r="I187"/>
  <c r="I184"/>
  <c r="I183"/>
  <c r="I180"/>
  <c r="I179"/>
  <c r="I176"/>
  <c r="I175"/>
  <c r="I172"/>
  <c r="I171"/>
  <c r="I168"/>
  <c r="I167"/>
  <c r="I160"/>
  <c r="I159"/>
  <c r="I152"/>
  <c r="I151"/>
  <c r="I144"/>
  <c r="I143"/>
  <c r="I136"/>
  <c r="I135"/>
  <c r="I128"/>
  <c r="I127"/>
  <c r="I120"/>
  <c r="I119"/>
  <c r="I112"/>
  <c r="I111"/>
  <c r="I104"/>
  <c r="I103"/>
  <c r="I92" i="17"/>
  <c r="I90"/>
  <c r="I88"/>
  <c r="I82"/>
  <c r="I80"/>
  <c r="I79"/>
  <c r="I77"/>
  <c r="I74"/>
  <c r="I72"/>
  <c r="I71"/>
  <c r="I69"/>
  <c r="I66"/>
  <c r="I64"/>
  <c r="I63"/>
  <c r="I61"/>
  <c r="I58"/>
  <c r="I260" i="1"/>
  <c r="I258"/>
  <c r="I256"/>
  <c r="I254"/>
  <c r="I252"/>
  <c r="I250"/>
  <c r="I248"/>
  <c r="I246"/>
  <c r="I244"/>
  <c r="I242"/>
  <c r="I240"/>
  <c r="I238"/>
  <c r="I236"/>
  <c r="I234"/>
  <c r="I232"/>
  <c r="I230"/>
  <c r="I228"/>
  <c r="I226"/>
  <c r="I224"/>
  <c r="I222"/>
  <c r="I220"/>
  <c r="I218"/>
  <c r="I216"/>
  <c r="I214"/>
  <c r="I212"/>
  <c r="I210"/>
  <c r="I208"/>
  <c r="I206"/>
  <c r="I204"/>
  <c r="I202"/>
  <c r="I200"/>
  <c r="I198"/>
  <c r="I196"/>
  <c r="I194"/>
  <c r="I192"/>
  <c r="I190"/>
  <c r="I188"/>
  <c r="I186"/>
  <c r="I184"/>
  <c r="I182"/>
  <c r="I180"/>
  <c r="I178"/>
  <c r="I176"/>
  <c r="I175"/>
  <c r="I172"/>
  <c r="I171"/>
  <c r="I168"/>
  <c r="I167"/>
  <c r="I164"/>
  <c r="I163"/>
  <c r="I160"/>
  <c r="I159"/>
  <c r="I156"/>
  <c r="I155"/>
  <c r="I152"/>
  <c r="I151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1"/>
  <c r="I89"/>
  <c r="I88"/>
  <c r="I86"/>
  <c r="I83"/>
  <c r="I81"/>
  <c r="I80"/>
  <c r="I75"/>
  <c r="I73"/>
  <c r="I67"/>
  <c r="I65"/>
  <c r="I59"/>
  <c r="I57"/>
  <c r="I51"/>
  <c r="I49"/>
  <c r="I43"/>
  <c r="I41"/>
  <c r="I35"/>
  <c r="I33"/>
  <c r="I27"/>
  <c r="I25"/>
  <c r="I19"/>
  <c r="I17"/>
  <c r="I260" i="9"/>
  <c r="I257"/>
  <c r="I255"/>
  <c r="I253"/>
  <c r="I251"/>
  <c r="I248"/>
  <c r="I244"/>
  <c r="I241"/>
  <c r="I236"/>
  <c r="I235"/>
  <c r="I233"/>
  <c r="I229"/>
  <c r="I224"/>
  <c r="I223"/>
  <c r="I220"/>
  <c r="I219"/>
  <c r="I217"/>
  <c r="I213"/>
  <c r="I208"/>
  <c r="I207"/>
  <c r="I204"/>
  <c r="I203"/>
  <c r="I201"/>
  <c r="I197"/>
  <c r="I193"/>
  <c r="I190"/>
  <c r="I189"/>
  <c r="I186"/>
  <c r="I185"/>
  <c r="I182"/>
  <c r="I181"/>
  <c r="I178"/>
  <c r="I177"/>
  <c r="I174"/>
  <c r="I173"/>
  <c r="I170"/>
  <c r="I169"/>
  <c r="I164"/>
  <c r="I163"/>
  <c r="I156"/>
  <c r="I155"/>
  <c r="I148"/>
  <c r="I147"/>
  <c r="I140"/>
  <c r="I139"/>
  <c r="I132"/>
  <c r="I131"/>
  <c r="I124"/>
  <c r="I123"/>
  <c r="I116"/>
  <c r="I115"/>
  <c r="I108"/>
  <c r="I107"/>
  <c r="I100"/>
  <c r="I99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72" i="5"/>
  <c r="I171"/>
  <c r="I170"/>
  <c r="I169"/>
  <c r="I168"/>
  <c r="I167"/>
  <c r="I16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K209" i="26"/>
  <c r="K203"/>
  <c r="K193"/>
  <c r="K187"/>
  <c r="K177"/>
  <c r="K171"/>
  <c r="K161"/>
  <c r="L20" i="25"/>
  <c r="L19"/>
  <c r="K255" i="26"/>
  <c r="K251"/>
  <c r="K249"/>
  <c r="K245"/>
  <c r="K239"/>
  <c r="K233"/>
  <c r="K231"/>
  <c r="K225"/>
  <c r="K223"/>
  <c r="K217"/>
  <c r="K211"/>
  <c r="K201"/>
  <c r="K195"/>
  <c r="K185"/>
  <c r="K179"/>
  <c r="K169"/>
  <c r="K163"/>
  <c r="L75" i="25"/>
  <c r="L21"/>
  <c r="L18"/>
  <c r="K259" i="26"/>
  <c r="K257"/>
  <c r="K253"/>
  <c r="K247"/>
  <c r="K243"/>
  <c r="K241"/>
  <c r="K237"/>
  <c r="K235"/>
  <c r="K229"/>
  <c r="K227"/>
  <c r="K221"/>
  <c r="K219"/>
  <c r="K213"/>
  <c r="K207"/>
  <c r="K205"/>
  <c r="K199"/>
  <c r="K197"/>
  <c r="K191"/>
  <c r="K189"/>
  <c r="K183"/>
  <c r="K181"/>
  <c r="K175"/>
  <c r="K173"/>
  <c r="K167"/>
  <c r="K165"/>
  <c r="K159"/>
  <c r="K157"/>
  <c r="K151"/>
  <c r="K149"/>
  <c r="K143"/>
  <c r="K141"/>
  <c r="K135"/>
  <c r="K133"/>
  <c r="K127"/>
  <c r="K125"/>
  <c r="K119"/>
  <c r="K117"/>
  <c r="K111"/>
  <c r="K105"/>
  <c r="K93"/>
  <c r="K89"/>
  <c r="K77"/>
  <c r="K73"/>
  <c r="K68"/>
  <c r="K67"/>
  <c r="K65"/>
  <c r="K60"/>
  <c r="K59"/>
  <c r="K57"/>
  <c r="K52"/>
  <c r="K51"/>
  <c r="K49"/>
  <c r="K44"/>
  <c r="K43"/>
  <c r="K41"/>
  <c r="K36"/>
  <c r="K35"/>
  <c r="K33"/>
  <c r="K28"/>
  <c r="K27"/>
  <c r="K25"/>
  <c r="K20"/>
  <c r="K19"/>
  <c r="K17"/>
  <c r="K259" i="27"/>
  <c r="K257"/>
  <c r="K255"/>
  <c r="K253"/>
  <c r="K251"/>
  <c r="K249"/>
  <c r="K247"/>
  <c r="K245"/>
  <c r="K243"/>
  <c r="K241"/>
  <c r="K239"/>
  <c r="K237"/>
  <c r="K235"/>
  <c r="K233"/>
  <c r="K231"/>
  <c r="K229"/>
  <c r="K225"/>
  <c r="K221"/>
  <c r="K217"/>
  <c r="K213"/>
  <c r="K209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4"/>
  <c r="K81"/>
  <c r="K80"/>
  <c r="K77"/>
  <c r="K76"/>
  <c r="K73"/>
  <c r="K72"/>
  <c r="K69"/>
  <c r="K68"/>
  <c r="K65"/>
  <c r="K61"/>
  <c r="K57"/>
  <c r="K53"/>
  <c r="K49"/>
  <c r="K47"/>
  <c r="K45"/>
  <c r="K43"/>
  <c r="K41"/>
  <c r="K39"/>
  <c r="K37"/>
  <c r="K35"/>
  <c r="K33"/>
  <c r="K31"/>
  <c r="K29"/>
  <c r="K27"/>
  <c r="K25"/>
  <c r="K23"/>
  <c r="K21"/>
  <c r="K19"/>
  <c r="K15"/>
  <c r="K13"/>
  <c r="K155" i="26"/>
  <c r="K153"/>
  <c r="K147"/>
  <c r="K145"/>
  <c r="K139"/>
  <c r="K137"/>
  <c r="K131"/>
  <c r="K129"/>
  <c r="K123"/>
  <c r="K121"/>
  <c r="K115"/>
  <c r="K113"/>
  <c r="K101"/>
  <c r="K97"/>
  <c r="K85"/>
  <c r="K81"/>
  <c r="K69"/>
  <c r="K64"/>
  <c r="K63"/>
  <c r="K61"/>
  <c r="K56"/>
  <c r="K55"/>
  <c r="K53"/>
  <c r="K48"/>
  <c r="K47"/>
  <c r="K45"/>
  <c r="K40"/>
  <c r="K39"/>
  <c r="K37"/>
  <c r="K32"/>
  <c r="K31"/>
  <c r="K29"/>
  <c r="K24"/>
  <c r="K23"/>
  <c r="K21"/>
  <c r="K16"/>
  <c r="K15"/>
  <c r="K226" i="27"/>
  <c r="K223"/>
  <c r="K222"/>
  <c r="K219"/>
  <c r="K218"/>
  <c r="K215"/>
  <c r="K214"/>
  <c r="K211"/>
  <c r="K210"/>
  <c r="K207"/>
  <c r="K206"/>
  <c r="K203"/>
  <c r="K202"/>
  <c r="K199"/>
  <c r="K198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AB214" i="23"/>
  <c r="N214" s="1"/>
  <c r="L214"/>
  <c r="AB182"/>
  <c r="N182" s="1"/>
  <c r="L182"/>
  <c r="L234"/>
  <c r="AB234"/>
  <c r="AD115"/>
  <c r="L115"/>
  <c r="Q11" i="26"/>
  <c r="N11"/>
  <c r="P11"/>
  <c r="I254" i="9"/>
  <c r="N254"/>
  <c r="I246"/>
  <c r="N246"/>
  <c r="I238"/>
  <c r="N238"/>
  <c r="I230"/>
  <c r="N230"/>
  <c r="I222"/>
  <c r="N222"/>
  <c r="I214"/>
  <c r="N214"/>
  <c r="I206"/>
  <c r="N206"/>
  <c r="I198"/>
  <c r="N198"/>
  <c r="L183" i="23"/>
  <c r="J107" i="17"/>
  <c r="J103"/>
  <c r="J99"/>
  <c r="J95"/>
  <c r="J53"/>
  <c r="J49"/>
  <c r="J45"/>
  <c r="J41"/>
  <c r="J37"/>
  <c r="J33"/>
  <c r="J29"/>
  <c r="J25"/>
  <c r="J21"/>
  <c r="J17"/>
  <c r="J106" i="16"/>
  <c r="J102"/>
  <c r="J98"/>
  <c r="J94"/>
  <c r="J90"/>
  <c r="J86"/>
  <c r="I95" i="19"/>
  <c r="I91"/>
  <c r="I87"/>
  <c r="I83"/>
  <c r="I79"/>
  <c r="I96" i="20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J109" i="22"/>
  <c r="L109" s="1"/>
  <c r="J107"/>
  <c r="L107" s="1"/>
  <c r="J105"/>
  <c r="L105" s="1"/>
  <c r="J103"/>
  <c r="L103" s="1"/>
  <c r="J101"/>
  <c r="L101" s="1"/>
  <c r="J99"/>
  <c r="L99" s="1"/>
  <c r="J97"/>
  <c r="L97" s="1"/>
  <c r="J95"/>
  <c r="L95" s="1"/>
  <c r="J93"/>
  <c r="L93" s="1"/>
  <c r="J91"/>
  <c r="L91" s="1"/>
  <c r="J89"/>
  <c r="L89" s="1"/>
  <c r="J87"/>
  <c r="L87" s="1"/>
  <c r="J85"/>
  <c r="L85" s="1"/>
  <c r="J83"/>
  <c r="L83" s="1"/>
  <c r="H94" i="21"/>
  <c r="H90"/>
  <c r="H86"/>
  <c r="H82"/>
  <c r="H78"/>
  <c r="H74"/>
  <c r="H70"/>
  <c r="H66"/>
  <c r="H62"/>
  <c r="H58"/>
  <c r="H54"/>
  <c r="H50"/>
  <c r="H46"/>
  <c r="H42"/>
  <c r="H38"/>
  <c r="H34"/>
  <c r="H30"/>
  <c r="H26"/>
  <c r="H22"/>
  <c r="H18"/>
  <c r="H14"/>
  <c r="J260" i="1"/>
  <c r="J256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84"/>
  <c r="J180"/>
  <c r="J176"/>
  <c r="J172"/>
  <c r="J168"/>
  <c r="J164"/>
  <c r="J160"/>
  <c r="J156"/>
  <c r="J152"/>
  <c r="J148"/>
  <c r="J144"/>
  <c r="J140"/>
  <c r="J136"/>
  <c r="J132"/>
  <c r="J128"/>
  <c r="J124"/>
  <c r="J120"/>
  <c r="J116"/>
  <c r="J112"/>
  <c r="J108"/>
  <c r="J104"/>
  <c r="J100"/>
  <c r="I258" i="9"/>
  <c r="N258"/>
  <c r="I250"/>
  <c r="N250"/>
  <c r="I242"/>
  <c r="N242"/>
  <c r="I234"/>
  <c r="N234"/>
  <c r="I226"/>
  <c r="N226"/>
  <c r="I218"/>
  <c r="N218"/>
  <c r="I210"/>
  <c r="N210"/>
  <c r="I202"/>
  <c r="N202"/>
  <c r="I194"/>
  <c r="J194"/>
  <c r="N194"/>
  <c r="N107" i="17"/>
  <c r="N103"/>
  <c r="N99"/>
  <c r="N95"/>
  <c r="J88"/>
  <c r="J84"/>
  <c r="J80"/>
  <c r="J76"/>
  <c r="J72"/>
  <c r="J68"/>
  <c r="J64"/>
  <c r="J60"/>
  <c r="N53"/>
  <c r="N49"/>
  <c r="N45"/>
  <c r="N41"/>
  <c r="N37"/>
  <c r="N33"/>
  <c r="N29"/>
  <c r="N25"/>
  <c r="N21"/>
  <c r="N17"/>
  <c r="N13"/>
  <c r="J108" i="16"/>
  <c r="J104"/>
  <c r="J100"/>
  <c r="J96"/>
  <c r="J92"/>
  <c r="J88"/>
  <c r="O95" i="19"/>
  <c r="K94"/>
  <c r="M94" s="1"/>
  <c r="O91"/>
  <c r="K90"/>
  <c r="M90" s="1"/>
  <c r="O87"/>
  <c r="K86"/>
  <c r="M86" s="1"/>
  <c r="O83"/>
  <c r="K82"/>
  <c r="M82" s="1"/>
  <c r="O79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O96" i="20"/>
  <c r="K95"/>
  <c r="M95" s="1"/>
  <c r="O92"/>
  <c r="K91"/>
  <c r="M91" s="1"/>
  <c r="O88"/>
  <c r="K87"/>
  <c r="M87" s="1"/>
  <c r="O84"/>
  <c r="K83"/>
  <c r="M83" s="1"/>
  <c r="O80"/>
  <c r="K79"/>
  <c r="M79" s="1"/>
  <c r="O76"/>
  <c r="K75"/>
  <c r="M75" s="1"/>
  <c r="O72"/>
  <c r="K71"/>
  <c r="M71" s="1"/>
  <c r="O68"/>
  <c r="K67"/>
  <c r="M67" s="1"/>
  <c r="O64"/>
  <c r="K63"/>
  <c r="M63" s="1"/>
  <c r="O60"/>
  <c r="K59"/>
  <c r="M59" s="1"/>
  <c r="O56"/>
  <c r="K55"/>
  <c r="M55" s="1"/>
  <c r="O52"/>
  <c r="K51"/>
  <c r="M51" s="1"/>
  <c r="O48"/>
  <c r="K47"/>
  <c r="M47" s="1"/>
  <c r="O44"/>
  <c r="K43"/>
  <c r="M43" s="1"/>
  <c r="O40"/>
  <c r="K39"/>
  <c r="M39" s="1"/>
  <c r="O36"/>
  <c r="K35"/>
  <c r="M35" s="1"/>
  <c r="O32"/>
  <c r="K31"/>
  <c r="M31" s="1"/>
  <c r="O28"/>
  <c r="K27"/>
  <c r="M27" s="1"/>
  <c r="O24"/>
  <c r="K23"/>
  <c r="M23" s="1"/>
  <c r="O20"/>
  <c r="K19"/>
  <c r="M19" s="1"/>
  <c r="O16"/>
  <c r="K15"/>
  <c r="M15" s="1"/>
  <c r="O12"/>
  <c r="N109" i="22"/>
  <c r="N107"/>
  <c r="N105"/>
  <c r="N103"/>
  <c r="N101"/>
  <c r="N99"/>
  <c r="N97"/>
  <c r="N95"/>
  <c r="N93"/>
  <c r="N91"/>
  <c r="N89"/>
  <c r="N87"/>
  <c r="N85"/>
  <c r="N83"/>
  <c r="N94" i="21"/>
  <c r="J93"/>
  <c r="L93" s="1"/>
  <c r="N90"/>
  <c r="J89"/>
  <c r="L89" s="1"/>
  <c r="N86"/>
  <c r="J85"/>
  <c r="L85" s="1"/>
  <c r="N82"/>
  <c r="J81"/>
  <c r="L81" s="1"/>
  <c r="N78"/>
  <c r="J77"/>
  <c r="L77" s="1"/>
  <c r="N74"/>
  <c r="J73"/>
  <c r="L73" s="1"/>
  <c r="N70"/>
  <c r="J69"/>
  <c r="L69" s="1"/>
  <c r="N66"/>
  <c r="J65"/>
  <c r="L65" s="1"/>
  <c r="N62"/>
  <c r="J61"/>
  <c r="L61" s="1"/>
  <c r="N58"/>
  <c r="J57"/>
  <c r="L57" s="1"/>
  <c r="N54"/>
  <c r="J53"/>
  <c r="L53" s="1"/>
  <c r="N50"/>
  <c r="J49"/>
  <c r="L49" s="1"/>
  <c r="N46"/>
  <c r="J45"/>
  <c r="L45" s="1"/>
  <c r="N42"/>
  <c r="J41"/>
  <c r="L41" s="1"/>
  <c r="N38"/>
  <c r="J37"/>
  <c r="L37" s="1"/>
  <c r="N34"/>
  <c r="J33"/>
  <c r="L33" s="1"/>
  <c r="N30"/>
  <c r="J29"/>
  <c r="L29" s="1"/>
  <c r="N26"/>
  <c r="J25"/>
  <c r="L25" s="1"/>
  <c r="N22"/>
  <c r="J21"/>
  <c r="L21" s="1"/>
  <c r="N18"/>
  <c r="J17"/>
  <c r="L17" s="1"/>
  <c r="N14"/>
  <c r="J13"/>
  <c r="L13" s="1"/>
  <c r="N260" i="1"/>
  <c r="N256"/>
  <c r="N252"/>
  <c r="N248"/>
  <c r="N244"/>
  <c r="N240"/>
  <c r="N236"/>
  <c r="N232"/>
  <c r="N228"/>
  <c r="N224"/>
  <c r="N220"/>
  <c r="N216"/>
  <c r="N212"/>
  <c r="N208"/>
  <c r="N204"/>
  <c r="N200"/>
  <c r="N196"/>
  <c r="N192"/>
  <c r="N188"/>
  <c r="N184"/>
  <c r="N180"/>
  <c r="N176"/>
  <c r="J174"/>
  <c r="N172"/>
  <c r="J170"/>
  <c r="N168"/>
  <c r="J166"/>
  <c r="N164"/>
  <c r="J162"/>
  <c r="N160"/>
  <c r="J158"/>
  <c r="N156"/>
  <c r="J154"/>
  <c r="N152"/>
  <c r="J150"/>
  <c r="N148"/>
  <c r="N144"/>
  <c r="N140"/>
  <c r="N136"/>
  <c r="N132"/>
  <c r="N128"/>
  <c r="N124"/>
  <c r="N120"/>
  <c r="N116"/>
  <c r="N112"/>
  <c r="N108"/>
  <c r="N104"/>
  <c r="N100"/>
  <c r="J93"/>
  <c r="J89"/>
  <c r="J85"/>
  <c r="J81"/>
  <c r="J77"/>
  <c r="J73"/>
  <c r="J69"/>
  <c r="J65"/>
  <c r="J61"/>
  <c r="J57"/>
  <c r="J53"/>
  <c r="J49"/>
  <c r="J45"/>
  <c r="J254" i="9"/>
  <c r="J246"/>
  <c r="J238"/>
  <c r="J230"/>
  <c r="J222"/>
  <c r="J214"/>
  <c r="J206"/>
  <c r="J198"/>
  <c r="M214" i="25"/>
  <c r="O214"/>
  <c r="M201"/>
  <c r="O201"/>
  <c r="S201"/>
  <c r="M199"/>
  <c r="O199"/>
  <c r="S199"/>
  <c r="M197"/>
  <c r="O197"/>
  <c r="S197"/>
  <c r="M195"/>
  <c r="O195"/>
  <c r="S195"/>
  <c r="M193"/>
  <c r="O193"/>
  <c r="S193"/>
  <c r="M191"/>
  <c r="O191"/>
  <c r="S191"/>
  <c r="M189"/>
  <c r="O189"/>
  <c r="S189"/>
  <c r="M187"/>
  <c r="O187"/>
  <c r="S187"/>
  <c r="M185"/>
  <c r="O185"/>
  <c r="S185"/>
  <c r="M183"/>
  <c r="O183"/>
  <c r="S183"/>
  <c r="M181"/>
  <c r="O181"/>
  <c r="S181"/>
  <c r="M179"/>
  <c r="O179"/>
  <c r="S179"/>
  <c r="M177"/>
  <c r="O177"/>
  <c r="S177"/>
  <c r="M175"/>
  <c r="O175"/>
  <c r="S175"/>
  <c r="M173"/>
  <c r="O173"/>
  <c r="S173"/>
  <c r="M171"/>
  <c r="O171"/>
  <c r="S171"/>
  <c r="M169"/>
  <c r="O169"/>
  <c r="S169"/>
  <c r="M167"/>
  <c r="O167"/>
  <c r="S167"/>
  <c r="M165"/>
  <c r="O165"/>
  <c r="S165"/>
  <c r="M163"/>
  <c r="O163"/>
  <c r="S163"/>
  <c r="M161"/>
  <c r="O161"/>
  <c r="S161"/>
  <c r="M159"/>
  <c r="O159"/>
  <c r="S159"/>
  <c r="M157"/>
  <c r="O157"/>
  <c r="S157"/>
  <c r="M155"/>
  <c r="O155"/>
  <c r="S155"/>
  <c r="M153"/>
  <c r="O153"/>
  <c r="S153"/>
  <c r="M151"/>
  <c r="O151"/>
  <c r="S151"/>
  <c r="M149"/>
  <c r="O149"/>
  <c r="S149"/>
  <c r="M147"/>
  <c r="O147"/>
  <c r="S147"/>
  <c r="M145"/>
  <c r="O145"/>
  <c r="S145"/>
  <c r="M143"/>
  <c r="O143"/>
  <c r="S143"/>
  <c r="M141"/>
  <c r="O141"/>
  <c r="S141"/>
  <c r="M139"/>
  <c r="O139"/>
  <c r="S139"/>
  <c r="M137"/>
  <c r="O137"/>
  <c r="S137"/>
  <c r="M135"/>
  <c r="O135"/>
  <c r="S135"/>
  <c r="M133"/>
  <c r="O133"/>
  <c r="S133"/>
  <c r="M131"/>
  <c r="O131"/>
  <c r="S131"/>
  <c r="M129"/>
  <c r="O129"/>
  <c r="S129"/>
  <c r="M127"/>
  <c r="O127"/>
  <c r="S127"/>
  <c r="M125"/>
  <c r="O125"/>
  <c r="S125"/>
  <c r="M123"/>
  <c r="O123"/>
  <c r="S123"/>
  <c r="M121"/>
  <c r="O121"/>
  <c r="S121"/>
  <c r="M119"/>
  <c r="O119"/>
  <c r="S119"/>
  <c r="M117"/>
  <c r="O117"/>
  <c r="S117"/>
  <c r="M115"/>
  <c r="O115"/>
  <c r="S115"/>
  <c r="J41" i="1"/>
  <c r="J37"/>
  <c r="J33"/>
  <c r="J29"/>
  <c r="J25"/>
  <c r="J21"/>
  <c r="J17"/>
  <c r="J236" i="9"/>
  <c r="J232"/>
  <c r="J228"/>
  <c r="J224"/>
  <c r="J220"/>
  <c r="J216"/>
  <c r="J212"/>
  <c r="J208"/>
  <c r="J204"/>
  <c r="J200"/>
  <c r="J196"/>
  <c r="J192"/>
  <c r="N190"/>
  <c r="J188"/>
  <c r="N186"/>
  <c r="J184"/>
  <c r="N182"/>
  <c r="J180"/>
  <c r="N178"/>
  <c r="J176"/>
  <c r="N174"/>
  <c r="J172"/>
  <c r="N170"/>
  <c r="J168"/>
  <c r="N166"/>
  <c r="J164"/>
  <c r="N162"/>
  <c r="J160"/>
  <c r="N158"/>
  <c r="J156"/>
  <c r="N154"/>
  <c r="J152"/>
  <c r="N150"/>
  <c r="J148"/>
  <c r="N146"/>
  <c r="J144"/>
  <c r="N142"/>
  <c r="J140"/>
  <c r="N138"/>
  <c r="J136"/>
  <c r="N134"/>
  <c r="J132"/>
  <c r="N130"/>
  <c r="J128"/>
  <c r="N126"/>
  <c r="J124"/>
  <c r="N122"/>
  <c r="J120"/>
  <c r="N118"/>
  <c r="J116"/>
  <c r="N114"/>
  <c r="J112"/>
  <c r="N110"/>
  <c r="J108"/>
  <c r="N106"/>
  <c r="J104"/>
  <c r="N102"/>
  <c r="J100"/>
  <c r="N98"/>
  <c r="N94"/>
  <c r="N90"/>
  <c r="N86"/>
  <c r="N82"/>
  <c r="N78"/>
  <c r="N74"/>
  <c r="N70"/>
  <c r="N66"/>
  <c r="N62"/>
  <c r="N58"/>
  <c r="N54"/>
  <c r="N50"/>
  <c r="N46"/>
  <c r="N42"/>
  <c r="N38"/>
  <c r="N34"/>
  <c r="N30"/>
  <c r="N26"/>
  <c r="N22"/>
  <c r="N18"/>
  <c r="N14"/>
  <c r="Q260" i="25"/>
  <c r="L260"/>
  <c r="S259"/>
  <c r="O259"/>
  <c r="Q258"/>
  <c r="L258"/>
  <c r="S257"/>
  <c r="O257"/>
  <c r="Q256"/>
  <c r="L256"/>
  <c r="S255"/>
  <c r="O255"/>
  <c r="Q254"/>
  <c r="L254"/>
  <c r="S253"/>
  <c r="O253"/>
  <c r="Q252"/>
  <c r="L252"/>
  <c r="S251"/>
  <c r="O251"/>
  <c r="Q250"/>
  <c r="L250"/>
  <c r="S249"/>
  <c r="O249"/>
  <c r="Q248"/>
  <c r="L248"/>
  <c r="S247"/>
  <c r="O247"/>
  <c r="Q246"/>
  <c r="L246"/>
  <c r="S245"/>
  <c r="O245"/>
  <c r="Q244"/>
  <c r="L244"/>
  <c r="S243"/>
  <c r="O243"/>
  <c r="Q242"/>
  <c r="L242"/>
  <c r="S241"/>
  <c r="O241"/>
  <c r="Q240"/>
  <c r="L240"/>
  <c r="S239"/>
  <c r="O239"/>
  <c r="Q238"/>
  <c r="L238"/>
  <c r="S237"/>
  <c r="O237"/>
  <c r="Q236"/>
  <c r="L236"/>
  <c r="S235"/>
  <c r="O235"/>
  <c r="Q234"/>
  <c r="L234"/>
  <c r="S233"/>
  <c r="O233"/>
  <c r="Q232"/>
  <c r="L232"/>
  <c r="S231"/>
  <c r="O231"/>
  <c r="Q230"/>
  <c r="L230"/>
  <c r="S229"/>
  <c r="O229"/>
  <c r="Q228"/>
  <c r="L228"/>
  <c r="S227"/>
  <c r="O227"/>
  <c r="Q226"/>
  <c r="L226"/>
  <c r="S225"/>
  <c r="O225"/>
  <c r="Q224"/>
  <c r="L224"/>
  <c r="S223"/>
  <c r="O223"/>
  <c r="Q222"/>
  <c r="L222"/>
  <c r="S221"/>
  <c r="O221"/>
  <c r="Q220"/>
  <c r="L220"/>
  <c r="S219"/>
  <c r="O219"/>
  <c r="Q218"/>
  <c r="L218"/>
  <c r="S217"/>
  <c r="O217"/>
  <c r="Q216"/>
  <c r="L216"/>
  <c r="S215"/>
  <c r="O215"/>
  <c r="Q214"/>
  <c r="L201"/>
  <c r="L199"/>
  <c r="L197"/>
  <c r="L195"/>
  <c r="L193"/>
  <c r="L191"/>
  <c r="L189"/>
  <c r="L187"/>
  <c r="L185"/>
  <c r="L183"/>
  <c r="L181"/>
  <c r="L179"/>
  <c r="L177"/>
  <c r="L175"/>
  <c r="L173"/>
  <c r="L171"/>
  <c r="L169"/>
  <c r="L167"/>
  <c r="L165"/>
  <c r="L163"/>
  <c r="L161"/>
  <c r="L159"/>
  <c r="L157"/>
  <c r="L155"/>
  <c r="L153"/>
  <c r="L151"/>
  <c r="L149"/>
  <c r="L147"/>
  <c r="L145"/>
  <c r="L143"/>
  <c r="L141"/>
  <c r="L139"/>
  <c r="L137"/>
  <c r="L135"/>
  <c r="L133"/>
  <c r="L131"/>
  <c r="L129"/>
  <c r="L127"/>
  <c r="L125"/>
  <c r="L123"/>
  <c r="L121"/>
  <c r="L119"/>
  <c r="L117"/>
  <c r="L115"/>
  <c r="M212"/>
  <c r="O212"/>
  <c r="S212"/>
  <c r="M210"/>
  <c r="O210"/>
  <c r="S210"/>
  <c r="M208"/>
  <c r="O208"/>
  <c r="S208"/>
  <c r="M206"/>
  <c r="O206"/>
  <c r="S206"/>
  <c r="M204"/>
  <c r="O204"/>
  <c r="S204"/>
  <c r="J190" i="9"/>
  <c r="J186"/>
  <c r="J182"/>
  <c r="J178"/>
  <c r="J174"/>
  <c r="J170"/>
  <c r="J166"/>
  <c r="J162"/>
  <c r="J158"/>
  <c r="J154"/>
  <c r="J150"/>
  <c r="J146"/>
  <c r="J142"/>
  <c r="J138"/>
  <c r="J134"/>
  <c r="J130"/>
  <c r="J126"/>
  <c r="J122"/>
  <c r="J118"/>
  <c r="J114"/>
  <c r="J110"/>
  <c r="J106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J18"/>
  <c r="J14"/>
  <c r="K260" i="5"/>
  <c r="M260" s="1"/>
  <c r="K259"/>
  <c r="M259" s="1"/>
  <c r="K258"/>
  <c r="M258" s="1"/>
  <c r="K257"/>
  <c r="M257" s="1"/>
  <c r="K256"/>
  <c r="M256" s="1"/>
  <c r="K255"/>
  <c r="M255" s="1"/>
  <c r="K254"/>
  <c r="M254" s="1"/>
  <c r="K253"/>
  <c r="M253" s="1"/>
  <c r="K252"/>
  <c r="M252" s="1"/>
  <c r="K251"/>
  <c r="M251" s="1"/>
  <c r="K250"/>
  <c r="M250" s="1"/>
  <c r="K249"/>
  <c r="M249" s="1"/>
  <c r="K248"/>
  <c r="M248" s="1"/>
  <c r="K247"/>
  <c r="M247" s="1"/>
  <c r="K246"/>
  <c r="M246" s="1"/>
  <c r="K245"/>
  <c r="M245" s="1"/>
  <c r="K244"/>
  <c r="M244" s="1"/>
  <c r="K243"/>
  <c r="M243" s="1"/>
  <c r="K242"/>
  <c r="M242" s="1"/>
  <c r="K241"/>
  <c r="M241" s="1"/>
  <c r="K240"/>
  <c r="M240" s="1"/>
  <c r="K239"/>
  <c r="M239" s="1"/>
  <c r="K238"/>
  <c r="M238" s="1"/>
  <c r="K237"/>
  <c r="M237" s="1"/>
  <c r="K236"/>
  <c r="M236" s="1"/>
  <c r="K235"/>
  <c r="M235" s="1"/>
  <c r="K234"/>
  <c r="M234" s="1"/>
  <c r="K233"/>
  <c r="M233" s="1"/>
  <c r="K232"/>
  <c r="M232" s="1"/>
  <c r="K231"/>
  <c r="M231" s="1"/>
  <c r="K230"/>
  <c r="M230" s="1"/>
  <c r="K229"/>
  <c r="M229" s="1"/>
  <c r="K228"/>
  <c r="M228" s="1"/>
  <c r="K227"/>
  <c r="M227" s="1"/>
  <c r="K226"/>
  <c r="M226" s="1"/>
  <c r="K225"/>
  <c r="M225" s="1"/>
  <c r="K224"/>
  <c r="M224" s="1"/>
  <c r="K223"/>
  <c r="M223" s="1"/>
  <c r="K222"/>
  <c r="M222" s="1"/>
  <c r="K221"/>
  <c r="M221" s="1"/>
  <c r="K220"/>
  <c r="M220" s="1"/>
  <c r="K219"/>
  <c r="M219" s="1"/>
  <c r="K218"/>
  <c r="M218" s="1"/>
  <c r="K217"/>
  <c r="M217" s="1"/>
  <c r="K216"/>
  <c r="M216" s="1"/>
  <c r="K215"/>
  <c r="M215" s="1"/>
  <c r="K214"/>
  <c r="M214" s="1"/>
  <c r="K213"/>
  <c r="M213" s="1"/>
  <c r="K212"/>
  <c r="M212" s="1"/>
  <c r="K211"/>
  <c r="M211" s="1"/>
  <c r="K210"/>
  <c r="M210" s="1"/>
  <c r="K209"/>
  <c r="M209" s="1"/>
  <c r="K208"/>
  <c r="M208" s="1"/>
  <c r="K207"/>
  <c r="M207" s="1"/>
  <c r="K206"/>
  <c r="M206" s="1"/>
  <c r="K205"/>
  <c r="M205" s="1"/>
  <c r="K204"/>
  <c r="M204" s="1"/>
  <c r="K203"/>
  <c r="M203" s="1"/>
  <c r="K202"/>
  <c r="M202" s="1"/>
  <c r="K201"/>
  <c r="M201" s="1"/>
  <c r="K200"/>
  <c r="M200" s="1"/>
  <c r="K199"/>
  <c r="M199" s="1"/>
  <c r="K198"/>
  <c r="M198" s="1"/>
  <c r="K197"/>
  <c r="M197" s="1"/>
  <c r="K196"/>
  <c r="M196" s="1"/>
  <c r="K195"/>
  <c r="M195" s="1"/>
  <c r="K194"/>
  <c r="M194" s="1"/>
  <c r="K193"/>
  <c r="M193" s="1"/>
  <c r="K192"/>
  <c r="M192" s="1"/>
  <c r="K191"/>
  <c r="M191" s="1"/>
  <c r="K190"/>
  <c r="M190" s="1"/>
  <c r="K189"/>
  <c r="M189" s="1"/>
  <c r="K188"/>
  <c r="M188" s="1"/>
  <c r="K187"/>
  <c r="M187" s="1"/>
  <c r="K186"/>
  <c r="M186" s="1"/>
  <c r="K185"/>
  <c r="M185" s="1"/>
  <c r="K184"/>
  <c r="M184" s="1"/>
  <c r="K183"/>
  <c r="M183" s="1"/>
  <c r="K182"/>
  <c r="M182" s="1"/>
  <c r="K181"/>
  <c r="M181" s="1"/>
  <c r="K180"/>
  <c r="M180" s="1"/>
  <c r="K179"/>
  <c r="M179" s="1"/>
  <c r="K178"/>
  <c r="M178" s="1"/>
  <c r="K177"/>
  <c r="M177" s="1"/>
  <c r="K176"/>
  <c r="M176" s="1"/>
  <c r="K175"/>
  <c r="M175" s="1"/>
  <c r="K174"/>
  <c r="M174" s="1"/>
  <c r="K173"/>
  <c r="M173" s="1"/>
  <c r="K171"/>
  <c r="M171" s="1"/>
  <c r="K167"/>
  <c r="M167" s="1"/>
  <c r="L143"/>
  <c r="L141"/>
  <c r="L139"/>
  <c r="L137"/>
  <c r="L135"/>
  <c r="L133"/>
  <c r="L131"/>
  <c r="L129"/>
  <c r="Q259" i="25"/>
  <c r="L259"/>
  <c r="Q257"/>
  <c r="L257"/>
  <c r="Q255"/>
  <c r="L255"/>
  <c r="Q253"/>
  <c r="L253"/>
  <c r="Q251"/>
  <c r="L251"/>
  <c r="Q249"/>
  <c r="L249"/>
  <c r="Q247"/>
  <c r="L247"/>
  <c r="Q245"/>
  <c r="L245"/>
  <c r="Q243"/>
  <c r="L243"/>
  <c r="Q241"/>
  <c r="L241"/>
  <c r="Q239"/>
  <c r="L239"/>
  <c r="Q237"/>
  <c r="L237"/>
  <c r="Q235"/>
  <c r="L235"/>
  <c r="Q233"/>
  <c r="L233"/>
  <c r="Q231"/>
  <c r="L231"/>
  <c r="Q229"/>
  <c r="L229"/>
  <c r="Q227"/>
  <c r="L227"/>
  <c r="Q225"/>
  <c r="L225"/>
  <c r="Q223"/>
  <c r="L223"/>
  <c r="Q221"/>
  <c r="L221"/>
  <c r="Q219"/>
  <c r="L219"/>
  <c r="Q217"/>
  <c r="L217"/>
  <c r="Q215"/>
  <c r="L215"/>
  <c r="L212"/>
  <c r="L210"/>
  <c r="L208"/>
  <c r="L206"/>
  <c r="L204"/>
  <c r="K109" i="26"/>
  <c r="L109"/>
  <c r="K107"/>
  <c r="N107"/>
  <c r="K99"/>
  <c r="N99"/>
  <c r="K91"/>
  <c r="N91"/>
  <c r="K84"/>
  <c r="O84"/>
  <c r="K83"/>
  <c r="N83"/>
  <c r="K76"/>
  <c r="O76"/>
  <c r="K75"/>
  <c r="N75"/>
  <c r="Q213" i="25"/>
  <c r="L213"/>
  <c r="Q211"/>
  <c r="L211"/>
  <c r="Q209"/>
  <c r="L209"/>
  <c r="Q207"/>
  <c r="L207"/>
  <c r="Q205"/>
  <c r="L205"/>
  <c r="Q202"/>
  <c r="L202"/>
  <c r="Q200"/>
  <c r="L200"/>
  <c r="Q198"/>
  <c r="L198"/>
  <c r="Q196"/>
  <c r="L196"/>
  <c r="Q194"/>
  <c r="L194"/>
  <c r="Q192"/>
  <c r="L192"/>
  <c r="Q190"/>
  <c r="L190"/>
  <c r="Q188"/>
  <c r="L188"/>
  <c r="Q186"/>
  <c r="L186"/>
  <c r="Q184"/>
  <c r="L184"/>
  <c r="Q182"/>
  <c r="L182"/>
  <c r="Q180"/>
  <c r="L180"/>
  <c r="Q178"/>
  <c r="L178"/>
  <c r="Q176"/>
  <c r="L176"/>
  <c r="Q174"/>
  <c r="L174"/>
  <c r="Q172"/>
  <c r="L172"/>
  <c r="Q170"/>
  <c r="L170"/>
  <c r="Q168"/>
  <c r="L168"/>
  <c r="Q166"/>
  <c r="L166"/>
  <c r="Q164"/>
  <c r="L164"/>
  <c r="Q162"/>
  <c r="L162"/>
  <c r="Q160"/>
  <c r="L160"/>
  <c r="Q158"/>
  <c r="L158"/>
  <c r="Q156"/>
  <c r="L156"/>
  <c r="Q154"/>
  <c r="L154"/>
  <c r="Q152"/>
  <c r="L152"/>
  <c r="Q150"/>
  <c r="L150"/>
  <c r="Q148"/>
  <c r="L148"/>
  <c r="Q146"/>
  <c r="L146"/>
  <c r="Q144"/>
  <c r="L144"/>
  <c r="Q142"/>
  <c r="L142"/>
  <c r="Q140"/>
  <c r="L140"/>
  <c r="Q138"/>
  <c r="L138"/>
  <c r="Q136"/>
  <c r="L136"/>
  <c r="Q134"/>
  <c r="L134"/>
  <c r="Q132"/>
  <c r="L132"/>
  <c r="Q130"/>
  <c r="L130"/>
  <c r="Q128"/>
  <c r="L128"/>
  <c r="Q126"/>
  <c r="L126"/>
  <c r="Q124"/>
  <c r="L124"/>
  <c r="Q122"/>
  <c r="L122"/>
  <c r="Q120"/>
  <c r="L120"/>
  <c r="Q118"/>
  <c r="L118"/>
  <c r="Q116"/>
  <c r="L116"/>
  <c r="Q114"/>
  <c r="L114"/>
  <c r="S113"/>
  <c r="O113"/>
  <c r="Q112"/>
  <c r="L112"/>
  <c r="S111"/>
  <c r="O111"/>
  <c r="Q110"/>
  <c r="L110"/>
  <c r="S109"/>
  <c r="O109"/>
  <c r="Q108"/>
  <c r="L108"/>
  <c r="S107"/>
  <c r="O107"/>
  <c r="Q106"/>
  <c r="L106"/>
  <c r="S105"/>
  <c r="O105"/>
  <c r="Q104"/>
  <c r="L104"/>
  <c r="S103"/>
  <c r="O103"/>
  <c r="Q102"/>
  <c r="L102"/>
  <c r="S101"/>
  <c r="O101"/>
  <c r="Q100"/>
  <c r="L100"/>
  <c r="S99"/>
  <c r="O99"/>
  <c r="Q98"/>
  <c r="L98"/>
  <c r="S97"/>
  <c r="O97"/>
  <c r="Q96"/>
  <c r="L96"/>
  <c r="S95"/>
  <c r="O95"/>
  <c r="Q94"/>
  <c r="L94"/>
  <c r="S93"/>
  <c r="O93"/>
  <c r="Q92"/>
  <c r="L92"/>
  <c r="S91"/>
  <c r="O91"/>
  <c r="Q90"/>
  <c r="L90"/>
  <c r="S89"/>
  <c r="O89"/>
  <c r="Q88"/>
  <c r="L88"/>
  <c r="S87"/>
  <c r="O87"/>
  <c r="Q86"/>
  <c r="L86"/>
  <c r="S85"/>
  <c r="O85"/>
  <c r="Q84"/>
  <c r="L84"/>
  <c r="S83"/>
  <c r="O83"/>
  <c r="Q82"/>
  <c r="L82"/>
  <c r="S81"/>
  <c r="O81"/>
  <c r="Q80"/>
  <c r="L80"/>
  <c r="S79"/>
  <c r="O79"/>
  <c r="Q78"/>
  <c r="L78"/>
  <c r="S77"/>
  <c r="O77"/>
  <c r="Q76"/>
  <c r="L76"/>
  <c r="Q75"/>
  <c r="Q74"/>
  <c r="L74"/>
  <c r="S73"/>
  <c r="O73"/>
  <c r="Q72"/>
  <c r="L72"/>
  <c r="S71"/>
  <c r="O71"/>
  <c r="Q70"/>
  <c r="L70"/>
  <c r="S69"/>
  <c r="O69"/>
  <c r="Q68"/>
  <c r="L68"/>
  <c r="S67"/>
  <c r="O67"/>
  <c r="Q66"/>
  <c r="L66"/>
  <c r="S65"/>
  <c r="O65"/>
  <c r="Q64"/>
  <c r="L64"/>
  <c r="S63"/>
  <c r="O63"/>
  <c r="Q62"/>
  <c r="L62"/>
  <c r="S61"/>
  <c r="O61"/>
  <c r="Q60"/>
  <c r="L60"/>
  <c r="S59"/>
  <c r="O59"/>
  <c r="Q58"/>
  <c r="L58"/>
  <c r="S57"/>
  <c r="O57"/>
  <c r="Q56"/>
  <c r="L56"/>
  <c r="S55"/>
  <c r="O55"/>
  <c r="Q54"/>
  <c r="L54"/>
  <c r="S53"/>
  <c r="O53"/>
  <c r="Q52"/>
  <c r="L52"/>
  <c r="S51"/>
  <c r="O51"/>
  <c r="Q50"/>
  <c r="L50"/>
  <c r="S49"/>
  <c r="O49"/>
  <c r="Q48"/>
  <c r="L48"/>
  <c r="S47"/>
  <c r="O47"/>
  <c r="Q46"/>
  <c r="L46"/>
  <c r="S45"/>
  <c r="O45"/>
  <c r="Q44"/>
  <c r="L44"/>
  <c r="S43"/>
  <c r="O43"/>
  <c r="Q42"/>
  <c r="L42"/>
  <c r="S41"/>
  <c r="O41"/>
  <c r="Q40"/>
  <c r="L40"/>
  <c r="S39"/>
  <c r="O39"/>
  <c r="Q38"/>
  <c r="L38"/>
  <c r="S37"/>
  <c r="O37"/>
  <c r="Q36"/>
  <c r="L36"/>
  <c r="S35"/>
  <c r="O35"/>
  <c r="Q34"/>
  <c r="L34"/>
  <c r="S33"/>
  <c r="O33"/>
  <c r="Q32"/>
  <c r="L32"/>
  <c r="S31"/>
  <c r="O31"/>
  <c r="Q30"/>
  <c r="L30"/>
  <c r="S29"/>
  <c r="O29"/>
  <c r="Q28"/>
  <c r="L28"/>
  <c r="S27"/>
  <c r="O27"/>
  <c r="Q26"/>
  <c r="L26"/>
  <c r="S25"/>
  <c r="O25"/>
  <c r="Q23"/>
  <c r="Q21"/>
  <c r="Q19"/>
  <c r="Q17"/>
  <c r="L15"/>
  <c r="N259" i="26"/>
  <c r="N257"/>
  <c r="P255"/>
  <c r="L255"/>
  <c r="P253"/>
  <c r="L253"/>
  <c r="N251"/>
  <c r="N249"/>
  <c r="P247"/>
  <c r="L247"/>
  <c r="P245"/>
  <c r="L245"/>
  <c r="N243"/>
  <c r="N241"/>
  <c r="P239"/>
  <c r="L239"/>
  <c r="N237"/>
  <c r="P235"/>
  <c r="L235"/>
  <c r="N233"/>
  <c r="P231"/>
  <c r="L231"/>
  <c r="N229"/>
  <c r="P227"/>
  <c r="L227"/>
  <c r="N225"/>
  <c r="P223"/>
  <c r="L223"/>
  <c r="N221"/>
  <c r="P219"/>
  <c r="L219"/>
  <c r="N217"/>
  <c r="P213"/>
  <c r="L213"/>
  <c r="N211"/>
  <c r="P209"/>
  <c r="L209"/>
  <c r="N207"/>
  <c r="P205"/>
  <c r="L205"/>
  <c r="N203"/>
  <c r="P201"/>
  <c r="L201"/>
  <c r="N199"/>
  <c r="P197"/>
  <c r="L197"/>
  <c r="N195"/>
  <c r="P193"/>
  <c r="L193"/>
  <c r="N191"/>
  <c r="P189"/>
  <c r="L189"/>
  <c r="N187"/>
  <c r="P185"/>
  <c r="L185"/>
  <c r="N183"/>
  <c r="P181"/>
  <c r="L181"/>
  <c r="N179"/>
  <c r="P177"/>
  <c r="L177"/>
  <c r="N175"/>
  <c r="P173"/>
  <c r="L173"/>
  <c r="N171"/>
  <c r="P169"/>
  <c r="L169"/>
  <c r="N167"/>
  <c r="P165"/>
  <c r="L165"/>
  <c r="N163"/>
  <c r="P161"/>
  <c r="L161"/>
  <c r="N159"/>
  <c r="P157"/>
  <c r="L157"/>
  <c r="N155"/>
  <c r="P153"/>
  <c r="L153"/>
  <c r="N151"/>
  <c r="P149"/>
  <c r="L149"/>
  <c r="N147"/>
  <c r="P145"/>
  <c r="L145"/>
  <c r="N143"/>
  <c r="P141"/>
  <c r="L141"/>
  <c r="N139"/>
  <c r="P137"/>
  <c r="L137"/>
  <c r="N135"/>
  <c r="P133"/>
  <c r="L133"/>
  <c r="N131"/>
  <c r="P129"/>
  <c r="L129"/>
  <c r="N127"/>
  <c r="P125"/>
  <c r="L125"/>
  <c r="N123"/>
  <c r="P121"/>
  <c r="L121"/>
  <c r="N119"/>
  <c r="P117"/>
  <c r="L117"/>
  <c r="N115"/>
  <c r="P113"/>
  <c r="L113"/>
  <c r="N111"/>
  <c r="P109"/>
  <c r="P107"/>
  <c r="P99"/>
  <c r="P91"/>
  <c r="P83"/>
  <c r="P75"/>
  <c r="K103"/>
  <c r="N103"/>
  <c r="K95"/>
  <c r="N95"/>
  <c r="K87"/>
  <c r="N87"/>
  <c r="K80"/>
  <c r="O80"/>
  <c r="K79"/>
  <c r="N79"/>
  <c r="K72"/>
  <c r="O72"/>
  <c r="K71"/>
  <c r="N71"/>
  <c r="Q113" i="25"/>
  <c r="L113"/>
  <c r="Q111"/>
  <c r="L111"/>
  <c r="Q109"/>
  <c r="L109"/>
  <c r="Q107"/>
  <c r="L107"/>
  <c r="Q105"/>
  <c r="L105"/>
  <c r="Q103"/>
  <c r="L103"/>
  <c r="Q101"/>
  <c r="L101"/>
  <c r="Q99"/>
  <c r="L99"/>
  <c r="Q97"/>
  <c r="L97"/>
  <c r="Q95"/>
  <c r="L95"/>
  <c r="Q93"/>
  <c r="L93"/>
  <c r="Q91"/>
  <c r="L91"/>
  <c r="Q89"/>
  <c r="L89"/>
  <c r="Q87"/>
  <c r="L87"/>
  <c r="Q85"/>
  <c r="L85"/>
  <c r="Q83"/>
  <c r="L83"/>
  <c r="Q81"/>
  <c r="L81"/>
  <c r="Q79"/>
  <c r="L79"/>
  <c r="Q77"/>
  <c r="L77"/>
  <c r="Q73"/>
  <c r="L73"/>
  <c r="Q71"/>
  <c r="L71"/>
  <c r="Q69"/>
  <c r="L69"/>
  <c r="Q67"/>
  <c r="L67"/>
  <c r="Q65"/>
  <c r="L65"/>
  <c r="Q63"/>
  <c r="L63"/>
  <c r="Q61"/>
  <c r="L61"/>
  <c r="Q59"/>
  <c r="L59"/>
  <c r="Q57"/>
  <c r="L57"/>
  <c r="Q55"/>
  <c r="L55"/>
  <c r="Q53"/>
  <c r="L53"/>
  <c r="Q51"/>
  <c r="L51"/>
  <c r="Q49"/>
  <c r="L49"/>
  <c r="Q47"/>
  <c r="L47"/>
  <c r="Q45"/>
  <c r="L45"/>
  <c r="Q43"/>
  <c r="L43"/>
  <c r="Q41"/>
  <c r="L41"/>
  <c r="Q39"/>
  <c r="L39"/>
  <c r="Q37"/>
  <c r="L37"/>
  <c r="Q35"/>
  <c r="L35"/>
  <c r="Q33"/>
  <c r="L33"/>
  <c r="Q31"/>
  <c r="L31"/>
  <c r="Q29"/>
  <c r="L29"/>
  <c r="Q27"/>
  <c r="L27"/>
  <c r="Q25"/>
  <c r="L25"/>
  <c r="L17"/>
  <c r="P259" i="26"/>
  <c r="L259"/>
  <c r="N253"/>
  <c r="P251"/>
  <c r="L251"/>
  <c r="N245"/>
  <c r="P243"/>
  <c r="L243"/>
  <c r="P237"/>
  <c r="L237"/>
  <c r="P233"/>
  <c r="L233"/>
  <c r="P229"/>
  <c r="L229"/>
  <c r="P225"/>
  <c r="L225"/>
  <c r="P221"/>
  <c r="L221"/>
  <c r="P217"/>
  <c r="L217"/>
  <c r="P211"/>
  <c r="L211"/>
  <c r="P207"/>
  <c r="L207"/>
  <c r="P203"/>
  <c r="L203"/>
  <c r="P199"/>
  <c r="L199"/>
  <c r="P195"/>
  <c r="L195"/>
  <c r="P191"/>
  <c r="L191"/>
  <c r="P187"/>
  <c r="L187"/>
  <c r="P183"/>
  <c r="L183"/>
  <c r="P179"/>
  <c r="L179"/>
  <c r="P175"/>
  <c r="L175"/>
  <c r="P171"/>
  <c r="L171"/>
  <c r="P167"/>
  <c r="L167"/>
  <c r="P163"/>
  <c r="L163"/>
  <c r="P159"/>
  <c r="L159"/>
  <c r="P155"/>
  <c r="L155"/>
  <c r="P151"/>
  <c r="L151"/>
  <c r="P147"/>
  <c r="L147"/>
  <c r="P143"/>
  <c r="L143"/>
  <c r="P139"/>
  <c r="L139"/>
  <c r="P135"/>
  <c r="L135"/>
  <c r="P131"/>
  <c r="L131"/>
  <c r="P127"/>
  <c r="L127"/>
  <c r="P123"/>
  <c r="L123"/>
  <c r="P119"/>
  <c r="L119"/>
  <c r="P115"/>
  <c r="L115"/>
  <c r="P111"/>
  <c r="L111"/>
  <c r="P103"/>
  <c r="P95"/>
  <c r="P87"/>
  <c r="P79"/>
  <c r="P71"/>
  <c r="P105"/>
  <c r="L105"/>
  <c r="P101"/>
  <c r="L101"/>
  <c r="P97"/>
  <c r="L97"/>
  <c r="P93"/>
  <c r="L93"/>
  <c r="P89"/>
  <c r="L89"/>
  <c r="P85"/>
  <c r="L85"/>
  <c r="P81"/>
  <c r="L81"/>
  <c r="P77"/>
  <c r="L77"/>
  <c r="P73"/>
  <c r="L73"/>
  <c r="P69"/>
  <c r="L69"/>
  <c r="O68"/>
  <c r="N67"/>
  <c r="P65"/>
  <c r="L65"/>
  <c r="O64"/>
  <c r="N63"/>
  <c r="P61"/>
  <c r="L61"/>
  <c r="O60"/>
  <c r="N59"/>
  <c r="P57"/>
  <c r="L57"/>
  <c r="O56"/>
  <c r="N55"/>
  <c r="P53"/>
  <c r="L53"/>
  <c r="O52"/>
  <c r="N51"/>
  <c r="P49"/>
  <c r="L49"/>
  <c r="O48"/>
  <c r="N47"/>
  <c r="P45"/>
  <c r="L45"/>
  <c r="O44"/>
  <c r="N43"/>
  <c r="P41"/>
  <c r="L41"/>
  <c r="O40"/>
  <c r="N39"/>
  <c r="P37"/>
  <c r="L37"/>
  <c r="O36"/>
  <c r="N35"/>
  <c r="P33"/>
  <c r="L33"/>
  <c r="O32"/>
  <c r="N31"/>
  <c r="P29"/>
  <c r="L29"/>
  <c r="O28"/>
  <c r="N27"/>
  <c r="P25"/>
  <c r="L25"/>
  <c r="O24"/>
  <c r="N23"/>
  <c r="P21"/>
  <c r="L21"/>
  <c r="O20"/>
  <c r="N19"/>
  <c r="P17"/>
  <c r="L17"/>
  <c r="O16"/>
  <c r="N15"/>
  <c r="P259" i="27"/>
  <c r="L259"/>
  <c r="P257"/>
  <c r="L257"/>
  <c r="P255"/>
  <c r="L255"/>
  <c r="P253"/>
  <c r="L253"/>
  <c r="P251"/>
  <c r="L251"/>
  <c r="P249"/>
  <c r="L249"/>
  <c r="P247"/>
  <c r="L247"/>
  <c r="P245"/>
  <c r="L245"/>
  <c r="P243"/>
  <c r="L243"/>
  <c r="P241"/>
  <c r="L241"/>
  <c r="P239"/>
  <c r="L239"/>
  <c r="P237"/>
  <c r="L237"/>
  <c r="P235"/>
  <c r="L235"/>
  <c r="P233"/>
  <c r="L233"/>
  <c r="P231"/>
  <c r="L231"/>
  <c r="P229"/>
  <c r="L229"/>
  <c r="O226"/>
  <c r="N225"/>
  <c r="N223"/>
  <c r="O222"/>
  <c r="N221"/>
  <c r="N219"/>
  <c r="O218"/>
  <c r="N217"/>
  <c r="N215"/>
  <c r="O214"/>
  <c r="N213"/>
  <c r="N211"/>
  <c r="O210"/>
  <c r="N209"/>
  <c r="N207"/>
  <c r="O206"/>
  <c r="N205"/>
  <c r="N203"/>
  <c r="O202"/>
  <c r="N201"/>
  <c r="N199"/>
  <c r="O198"/>
  <c r="N197"/>
  <c r="N195"/>
  <c r="N193"/>
  <c r="N191"/>
  <c r="N189"/>
  <c r="N187"/>
  <c r="N185"/>
  <c r="N183"/>
  <c r="N181"/>
  <c r="N179"/>
  <c r="N177"/>
  <c r="N175"/>
  <c r="N173"/>
  <c r="N171"/>
  <c r="N169"/>
  <c r="N167"/>
  <c r="N165"/>
  <c r="N163"/>
  <c r="N161"/>
  <c r="N159"/>
  <c r="N157"/>
  <c r="N155"/>
  <c r="N153"/>
  <c r="N151"/>
  <c r="N149"/>
  <c r="N147"/>
  <c r="N145"/>
  <c r="N143"/>
  <c r="N141"/>
  <c r="N139"/>
  <c r="N137"/>
  <c r="N135"/>
  <c r="N133"/>
  <c r="N131"/>
  <c r="N129"/>
  <c r="N127"/>
  <c r="N125"/>
  <c r="N123"/>
  <c r="N121"/>
  <c r="N119"/>
  <c r="N117"/>
  <c r="N115"/>
  <c r="N113"/>
  <c r="N111"/>
  <c r="N109"/>
  <c r="N107"/>
  <c r="N105"/>
  <c r="N103"/>
  <c r="N101"/>
  <c r="N99"/>
  <c r="N97"/>
  <c r="N95"/>
  <c r="N93"/>
  <c r="N91"/>
  <c r="N89"/>
  <c r="N87"/>
  <c r="N85"/>
  <c r="O84"/>
  <c r="N83"/>
  <c r="N81"/>
  <c r="O80"/>
  <c r="N79"/>
  <c r="N77"/>
  <c r="O76"/>
  <c r="N75"/>
  <c r="N73"/>
  <c r="O72"/>
  <c r="N71"/>
  <c r="N69"/>
  <c r="O68"/>
  <c r="N67"/>
  <c r="N65"/>
  <c r="N63"/>
  <c r="N61"/>
  <c r="N59"/>
  <c r="N57"/>
  <c r="N55"/>
  <c r="N53"/>
  <c r="N51"/>
  <c r="P13"/>
  <c r="P67" i="26"/>
  <c r="L67"/>
  <c r="P63"/>
  <c r="L63"/>
  <c r="P59"/>
  <c r="L59"/>
  <c r="P55"/>
  <c r="L55"/>
  <c r="P51"/>
  <c r="L51"/>
  <c r="P47"/>
  <c r="L47"/>
  <c r="P43"/>
  <c r="L43"/>
  <c r="P39"/>
  <c r="L39"/>
  <c r="P35"/>
  <c r="L35"/>
  <c r="P31"/>
  <c r="L31"/>
  <c r="P27"/>
  <c r="L27"/>
  <c r="P23"/>
  <c r="L23"/>
  <c r="P19"/>
  <c r="L19"/>
  <c r="P15"/>
  <c r="L15"/>
  <c r="P225" i="27"/>
  <c r="L225"/>
  <c r="P223"/>
  <c r="L223"/>
  <c r="P221"/>
  <c r="L221"/>
  <c r="P219"/>
  <c r="L219"/>
  <c r="P217"/>
  <c r="L217"/>
  <c r="P215"/>
  <c r="L215"/>
  <c r="P213"/>
  <c r="L213"/>
  <c r="P211"/>
  <c r="L211"/>
  <c r="P209"/>
  <c r="L209"/>
  <c r="P207"/>
  <c r="L207"/>
  <c r="P205"/>
  <c r="L205"/>
  <c r="P203"/>
  <c r="L203"/>
  <c r="P201"/>
  <c r="L201"/>
  <c r="P199"/>
  <c r="L199"/>
  <c r="P197"/>
  <c r="L197"/>
  <c r="P195"/>
  <c r="L195"/>
  <c r="P193"/>
  <c r="L193"/>
  <c r="P191"/>
  <c r="L191"/>
  <c r="P189"/>
  <c r="L189"/>
  <c r="P187"/>
  <c r="L187"/>
  <c r="P185"/>
  <c r="L185"/>
  <c r="P183"/>
  <c r="L183"/>
  <c r="P181"/>
  <c r="L181"/>
  <c r="P179"/>
  <c r="L179"/>
  <c r="P177"/>
  <c r="L177"/>
  <c r="P175"/>
  <c r="L175"/>
  <c r="P173"/>
  <c r="L173"/>
  <c r="P171"/>
  <c r="L171"/>
  <c r="P169"/>
  <c r="L169"/>
  <c r="P167"/>
  <c r="L167"/>
  <c r="P165"/>
  <c r="L165"/>
  <c r="P163"/>
  <c r="L163"/>
  <c r="P161"/>
  <c r="L161"/>
  <c r="P159"/>
  <c r="L159"/>
  <c r="P157"/>
  <c r="L157"/>
  <c r="P155"/>
  <c r="L155"/>
  <c r="P153"/>
  <c r="L153"/>
  <c r="P151"/>
  <c r="L151"/>
  <c r="P149"/>
  <c r="L149"/>
  <c r="P147"/>
  <c r="L147"/>
  <c r="P145"/>
  <c r="L145"/>
  <c r="P143"/>
  <c r="L143"/>
  <c r="P141"/>
  <c r="L141"/>
  <c r="P139"/>
  <c r="L139"/>
  <c r="P137"/>
  <c r="L137"/>
  <c r="P135"/>
  <c r="L135"/>
  <c r="P133"/>
  <c r="L133"/>
  <c r="P131"/>
  <c r="L131"/>
  <c r="P129"/>
  <c r="L129"/>
  <c r="P127"/>
  <c r="L127"/>
  <c r="P125"/>
  <c r="L125"/>
  <c r="P123"/>
  <c r="L123"/>
  <c r="P121"/>
  <c r="L121"/>
  <c r="P119"/>
  <c r="L119"/>
  <c r="P117"/>
  <c r="L117"/>
  <c r="P115"/>
  <c r="L115"/>
  <c r="P113"/>
  <c r="L113"/>
  <c r="P111"/>
  <c r="L111"/>
  <c r="P109"/>
  <c r="L109"/>
  <c r="P107"/>
  <c r="L107"/>
  <c r="P105"/>
  <c r="L105"/>
  <c r="P103"/>
  <c r="L103"/>
  <c r="P101"/>
  <c r="L101"/>
  <c r="P99"/>
  <c r="L99"/>
  <c r="P97"/>
  <c r="L97"/>
  <c r="P95"/>
  <c r="L95"/>
  <c r="P93"/>
  <c r="L93"/>
  <c r="P91"/>
  <c r="L91"/>
  <c r="P89"/>
  <c r="L89"/>
  <c r="P87"/>
  <c r="L87"/>
  <c r="P85"/>
  <c r="L85"/>
  <c r="P83"/>
  <c r="L83"/>
  <c r="P81"/>
  <c r="L81"/>
  <c r="P79"/>
  <c r="L79"/>
  <c r="P77"/>
  <c r="L77"/>
  <c r="P75"/>
  <c r="L75"/>
  <c r="P73"/>
  <c r="L73"/>
  <c r="P71"/>
  <c r="L71"/>
  <c r="P69"/>
  <c r="L69"/>
  <c r="P67"/>
  <c r="L67"/>
  <c r="P65"/>
  <c r="L65"/>
  <c r="P63"/>
  <c r="L63"/>
  <c r="P61"/>
  <c r="L61"/>
  <c r="P59"/>
  <c r="L59"/>
  <c r="P57"/>
  <c r="L57"/>
  <c r="P55"/>
  <c r="L55"/>
  <c r="P53"/>
  <c r="L53"/>
  <c r="P51"/>
  <c r="L51"/>
  <c r="P49"/>
  <c r="L49"/>
  <c r="P47"/>
  <c r="L47"/>
  <c r="P45"/>
  <c r="L45"/>
  <c r="P43"/>
  <c r="L43"/>
  <c r="P41"/>
  <c r="L41"/>
  <c r="P39"/>
  <c r="L39"/>
  <c r="P37"/>
  <c r="L37"/>
  <c r="P35"/>
  <c r="L35"/>
  <c r="P33"/>
  <c r="L33"/>
  <c r="P31"/>
  <c r="L31"/>
  <c r="P29"/>
  <c r="L29"/>
  <c r="P27"/>
  <c r="L27"/>
  <c r="P25"/>
  <c r="L25"/>
  <c r="P23"/>
  <c r="L23"/>
  <c r="P21"/>
  <c r="L21"/>
  <c r="P19"/>
  <c r="L19"/>
  <c r="P17"/>
  <c r="P15"/>
  <c r="N13"/>
  <c r="L224"/>
  <c r="N224"/>
  <c r="P224"/>
  <c r="L220"/>
  <c r="N220"/>
  <c r="P220"/>
  <c r="L216"/>
  <c r="N216"/>
  <c r="P216"/>
  <c r="L212"/>
  <c r="N212"/>
  <c r="P212"/>
  <c r="L208"/>
  <c r="N208"/>
  <c r="P208"/>
  <c r="L204"/>
  <c r="N204"/>
  <c r="P204"/>
  <c r="L200"/>
  <c r="N200"/>
  <c r="P200"/>
  <c r="L196"/>
  <c r="N196"/>
  <c r="P196"/>
  <c r="K196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4"/>
  <c r="Q220"/>
  <c r="Q216"/>
  <c r="Q212"/>
  <c r="Q208"/>
  <c r="Q204"/>
  <c r="Q200"/>
  <c r="Q196"/>
  <c r="K227"/>
  <c r="O227"/>
  <c r="L226"/>
  <c r="N226"/>
  <c r="P226"/>
  <c r="L222"/>
  <c r="N222"/>
  <c r="P222"/>
  <c r="L218"/>
  <c r="N218"/>
  <c r="P218"/>
  <c r="L214"/>
  <c r="N214"/>
  <c r="P214"/>
  <c r="L210"/>
  <c r="N210"/>
  <c r="P210"/>
  <c r="L206"/>
  <c r="N206"/>
  <c r="P206"/>
  <c r="L202"/>
  <c r="N202"/>
  <c r="P202"/>
  <c r="L198"/>
  <c r="N198"/>
  <c r="P19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N227"/>
  <c r="Q226"/>
  <c r="O224"/>
  <c r="K224"/>
  <c r="Q222"/>
  <c r="O220"/>
  <c r="K220"/>
  <c r="Q218"/>
  <c r="O216"/>
  <c r="K216"/>
  <c r="Q214"/>
  <c r="O212"/>
  <c r="K212"/>
  <c r="Q210"/>
  <c r="O208"/>
  <c r="K208"/>
  <c r="Q206"/>
  <c r="O204"/>
  <c r="K204"/>
  <c r="Q202"/>
  <c r="O200"/>
  <c r="K200"/>
  <c r="Q198"/>
  <c r="O196"/>
  <c r="L82"/>
  <c r="N82"/>
  <c r="P82"/>
  <c r="L78"/>
  <c r="N78"/>
  <c r="P78"/>
  <c r="L74"/>
  <c r="N74"/>
  <c r="P74"/>
  <c r="L70"/>
  <c r="N70"/>
  <c r="P70"/>
  <c r="Q194"/>
  <c r="O194"/>
  <c r="K194"/>
  <c r="Q192"/>
  <c r="O192"/>
  <c r="K192"/>
  <c r="Q190"/>
  <c r="O190"/>
  <c r="K190"/>
  <c r="Q188"/>
  <c r="O188"/>
  <c r="K188"/>
  <c r="Q186"/>
  <c r="O186"/>
  <c r="K186"/>
  <c r="Q184"/>
  <c r="O184"/>
  <c r="K184"/>
  <c r="Q182"/>
  <c r="O182"/>
  <c r="K182"/>
  <c r="Q180"/>
  <c r="O180"/>
  <c r="K180"/>
  <c r="Q178"/>
  <c r="O178"/>
  <c r="K178"/>
  <c r="Q176"/>
  <c r="O176"/>
  <c r="K176"/>
  <c r="Q174"/>
  <c r="O174"/>
  <c r="K174"/>
  <c r="Q172"/>
  <c r="O172"/>
  <c r="K172"/>
  <c r="Q170"/>
  <c r="O170"/>
  <c r="K170"/>
  <c r="Q168"/>
  <c r="O168"/>
  <c r="K168"/>
  <c r="Q166"/>
  <c r="O166"/>
  <c r="K166"/>
  <c r="Q164"/>
  <c r="O164"/>
  <c r="K164"/>
  <c r="Q162"/>
  <c r="O162"/>
  <c r="K162"/>
  <c r="Q160"/>
  <c r="O160"/>
  <c r="K160"/>
  <c r="Q158"/>
  <c r="O158"/>
  <c r="K158"/>
  <c r="Q156"/>
  <c r="O156"/>
  <c r="K156"/>
  <c r="Q154"/>
  <c r="O154"/>
  <c r="K154"/>
  <c r="Q152"/>
  <c r="O152"/>
  <c r="K152"/>
  <c r="Q150"/>
  <c r="O150"/>
  <c r="K150"/>
  <c r="Q148"/>
  <c r="O148"/>
  <c r="K148"/>
  <c r="Q146"/>
  <c r="O146"/>
  <c r="K146"/>
  <c r="Q144"/>
  <c r="O144"/>
  <c r="K144"/>
  <c r="Q142"/>
  <c r="O142"/>
  <c r="K142"/>
  <c r="Q140"/>
  <c r="O140"/>
  <c r="K140"/>
  <c r="Q138"/>
  <c r="O138"/>
  <c r="K138"/>
  <c r="Q136"/>
  <c r="O136"/>
  <c r="K136"/>
  <c r="Q134"/>
  <c r="O134"/>
  <c r="K134"/>
  <c r="Q132"/>
  <c r="O132"/>
  <c r="K132"/>
  <c r="Q130"/>
  <c r="O130"/>
  <c r="K130"/>
  <c r="Q128"/>
  <c r="O128"/>
  <c r="K128"/>
  <c r="Q126"/>
  <c r="O126"/>
  <c r="K126"/>
  <c r="Q124"/>
  <c r="O124"/>
  <c r="K124"/>
  <c r="Q122"/>
  <c r="O122"/>
  <c r="K122"/>
  <c r="Q120"/>
  <c r="O120"/>
  <c r="K120"/>
  <c r="Q118"/>
  <c r="O118"/>
  <c r="K118"/>
  <c r="Q116"/>
  <c r="O116"/>
  <c r="K116"/>
  <c r="Q114"/>
  <c r="O114"/>
  <c r="K114"/>
  <c r="Q112"/>
  <c r="O112"/>
  <c r="K112"/>
  <c r="Q110"/>
  <c r="O110"/>
  <c r="K110"/>
  <c r="Q108"/>
  <c r="O108"/>
  <c r="K108"/>
  <c r="Q106"/>
  <c r="O106"/>
  <c r="K106"/>
  <c r="Q104"/>
  <c r="O104"/>
  <c r="K104"/>
  <c r="Q102"/>
  <c r="O102"/>
  <c r="K102"/>
  <c r="Q100"/>
  <c r="O100"/>
  <c r="K100"/>
  <c r="Q98"/>
  <c r="O98"/>
  <c r="K98"/>
  <c r="Q96"/>
  <c r="O96"/>
  <c r="K96"/>
  <c r="Q94"/>
  <c r="O94"/>
  <c r="K94"/>
  <c r="Q92"/>
  <c r="O92"/>
  <c r="K92"/>
  <c r="Q90"/>
  <c r="O90"/>
  <c r="K90"/>
  <c r="Q88"/>
  <c r="O88"/>
  <c r="K88"/>
  <c r="Q86"/>
  <c r="O86"/>
  <c r="K86"/>
  <c r="Q82"/>
  <c r="Q78"/>
  <c r="Q74"/>
  <c r="Q70"/>
  <c r="L84"/>
  <c r="N84"/>
  <c r="P84"/>
  <c r="L80"/>
  <c r="N80"/>
  <c r="P80"/>
  <c r="L76"/>
  <c r="N76"/>
  <c r="P76"/>
  <c r="L72"/>
  <c r="N72"/>
  <c r="P72"/>
  <c r="L68"/>
  <c r="N68"/>
  <c r="P68"/>
  <c r="Q225"/>
  <c r="O225"/>
  <c r="Q223"/>
  <c r="O223"/>
  <c r="Q221"/>
  <c r="O221"/>
  <c r="Q219"/>
  <c r="O219"/>
  <c r="Q217"/>
  <c r="O217"/>
  <c r="Q215"/>
  <c r="O215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P194"/>
  <c r="N194"/>
  <c r="Q193"/>
  <c r="O193"/>
  <c r="P192"/>
  <c r="N192"/>
  <c r="Q191"/>
  <c r="O191"/>
  <c r="P190"/>
  <c r="N190"/>
  <c r="Q189"/>
  <c r="O189"/>
  <c r="P188"/>
  <c r="N188"/>
  <c r="Q187"/>
  <c r="O187"/>
  <c r="P186"/>
  <c r="N186"/>
  <c r="Q185"/>
  <c r="O185"/>
  <c r="P184"/>
  <c r="N184"/>
  <c r="Q183"/>
  <c r="O183"/>
  <c r="P182"/>
  <c r="N182"/>
  <c r="Q181"/>
  <c r="O181"/>
  <c r="P180"/>
  <c r="N180"/>
  <c r="Q179"/>
  <c r="O179"/>
  <c r="P178"/>
  <c r="N178"/>
  <c r="Q177"/>
  <c r="O177"/>
  <c r="P176"/>
  <c r="N176"/>
  <c r="Q175"/>
  <c r="O175"/>
  <c r="P174"/>
  <c r="N174"/>
  <c r="Q173"/>
  <c r="O173"/>
  <c r="P172"/>
  <c r="N172"/>
  <c r="Q171"/>
  <c r="O171"/>
  <c r="P170"/>
  <c r="N170"/>
  <c r="Q169"/>
  <c r="O169"/>
  <c r="P168"/>
  <c r="N168"/>
  <c r="Q167"/>
  <c r="O167"/>
  <c r="P166"/>
  <c r="N166"/>
  <c r="Q165"/>
  <c r="O165"/>
  <c r="P164"/>
  <c r="N164"/>
  <c r="Q163"/>
  <c r="O163"/>
  <c r="P162"/>
  <c r="N162"/>
  <c r="Q161"/>
  <c r="O161"/>
  <c r="P160"/>
  <c r="N160"/>
  <c r="Q159"/>
  <c r="O159"/>
  <c r="P158"/>
  <c r="N158"/>
  <c r="Q157"/>
  <c r="O157"/>
  <c r="P156"/>
  <c r="N156"/>
  <c r="Q155"/>
  <c r="O155"/>
  <c r="P154"/>
  <c r="N154"/>
  <c r="Q153"/>
  <c r="O153"/>
  <c r="P152"/>
  <c r="N152"/>
  <c r="Q151"/>
  <c r="O151"/>
  <c r="P150"/>
  <c r="N150"/>
  <c r="Q149"/>
  <c r="O149"/>
  <c r="P148"/>
  <c r="N148"/>
  <c r="Q147"/>
  <c r="O147"/>
  <c r="P146"/>
  <c r="N146"/>
  <c r="Q145"/>
  <c r="O145"/>
  <c r="P144"/>
  <c r="N144"/>
  <c r="Q143"/>
  <c r="O143"/>
  <c r="P142"/>
  <c r="N142"/>
  <c r="Q141"/>
  <c r="O141"/>
  <c r="P140"/>
  <c r="N140"/>
  <c r="Q139"/>
  <c r="O139"/>
  <c r="P138"/>
  <c r="N138"/>
  <c r="Q137"/>
  <c r="O137"/>
  <c r="P136"/>
  <c r="N136"/>
  <c r="Q135"/>
  <c r="O135"/>
  <c r="P134"/>
  <c r="N134"/>
  <c r="Q133"/>
  <c r="O133"/>
  <c r="P132"/>
  <c r="N132"/>
  <c r="Q131"/>
  <c r="O131"/>
  <c r="P130"/>
  <c r="N130"/>
  <c r="Q129"/>
  <c r="O129"/>
  <c r="P128"/>
  <c r="N128"/>
  <c r="Q127"/>
  <c r="O127"/>
  <c r="P126"/>
  <c r="N126"/>
  <c r="Q125"/>
  <c r="O125"/>
  <c r="P124"/>
  <c r="N124"/>
  <c r="Q123"/>
  <c r="O123"/>
  <c r="P122"/>
  <c r="N122"/>
  <c r="Q121"/>
  <c r="O121"/>
  <c r="P120"/>
  <c r="N120"/>
  <c r="Q119"/>
  <c r="O119"/>
  <c r="P118"/>
  <c r="N118"/>
  <c r="Q117"/>
  <c r="O117"/>
  <c r="P116"/>
  <c r="N116"/>
  <c r="Q115"/>
  <c r="O115"/>
  <c r="P114"/>
  <c r="N114"/>
  <c r="Q113"/>
  <c r="O113"/>
  <c r="P112"/>
  <c r="N112"/>
  <c r="Q111"/>
  <c r="O111"/>
  <c r="P110"/>
  <c r="N110"/>
  <c r="Q109"/>
  <c r="O109"/>
  <c r="P108"/>
  <c r="N108"/>
  <c r="Q107"/>
  <c r="O107"/>
  <c r="P106"/>
  <c r="N106"/>
  <c r="Q105"/>
  <c r="O105"/>
  <c r="P104"/>
  <c r="N104"/>
  <c r="Q103"/>
  <c r="O103"/>
  <c r="P102"/>
  <c r="N102"/>
  <c r="Q101"/>
  <c r="O101"/>
  <c r="P100"/>
  <c r="N100"/>
  <c r="Q99"/>
  <c r="O99"/>
  <c r="P98"/>
  <c r="N98"/>
  <c r="Q97"/>
  <c r="O97"/>
  <c r="P96"/>
  <c r="N96"/>
  <c r="Q95"/>
  <c r="O95"/>
  <c r="P94"/>
  <c r="N94"/>
  <c r="Q93"/>
  <c r="O93"/>
  <c r="P92"/>
  <c r="N92"/>
  <c r="Q91"/>
  <c r="O91"/>
  <c r="P90"/>
  <c r="N90"/>
  <c r="Q89"/>
  <c r="O89"/>
  <c r="P88"/>
  <c r="N88"/>
  <c r="Q87"/>
  <c r="O87"/>
  <c r="P86"/>
  <c r="N86"/>
  <c r="Q85"/>
  <c r="O85"/>
  <c r="Q84"/>
  <c r="O82"/>
  <c r="K82"/>
  <c r="Q80"/>
  <c r="O78"/>
  <c r="K78"/>
  <c r="Q76"/>
  <c r="O74"/>
  <c r="K74"/>
  <c r="Q72"/>
  <c r="O70"/>
  <c r="K70"/>
  <c r="Q68"/>
  <c r="Q66"/>
  <c r="O66"/>
  <c r="K66"/>
  <c r="Q64"/>
  <c r="O64"/>
  <c r="K64"/>
  <c r="Q62"/>
  <c r="O62"/>
  <c r="K62"/>
  <c r="Q60"/>
  <c r="O60"/>
  <c r="K60"/>
  <c r="Q58"/>
  <c r="O58"/>
  <c r="K58"/>
  <c r="Q56"/>
  <c r="O56"/>
  <c r="K56"/>
  <c r="Q54"/>
  <c r="O54"/>
  <c r="K54"/>
  <c r="Q52"/>
  <c r="O52"/>
  <c r="K52"/>
  <c r="Q50"/>
  <c r="O50"/>
  <c r="K50"/>
  <c r="Q48"/>
  <c r="O48"/>
  <c r="K48"/>
  <c r="Q46"/>
  <c r="O46"/>
  <c r="K46"/>
  <c r="Q44"/>
  <c r="O44"/>
  <c r="K44"/>
  <c r="Q42"/>
  <c r="O42"/>
  <c r="K42"/>
  <c r="Q40"/>
  <c r="O40"/>
  <c r="K40"/>
  <c r="Q38"/>
  <c r="O38"/>
  <c r="K38"/>
  <c r="Q36"/>
  <c r="O36"/>
  <c r="K36"/>
  <c r="Q34"/>
  <c r="O34"/>
  <c r="K34"/>
  <c r="Q32"/>
  <c r="O32"/>
  <c r="K32"/>
  <c r="Q30"/>
  <c r="O30"/>
  <c r="K30"/>
  <c r="Q28"/>
  <c r="O28"/>
  <c r="K28"/>
  <c r="Q26"/>
  <c r="O26"/>
  <c r="K26"/>
  <c r="Q24"/>
  <c r="O24"/>
  <c r="K24"/>
  <c r="Q22"/>
  <c r="O22"/>
  <c r="K22"/>
  <c r="Q20"/>
  <c r="O20"/>
  <c r="Q18"/>
  <c r="O18"/>
  <c r="Q16"/>
  <c r="O16"/>
  <c r="L15"/>
  <c r="Q14"/>
  <c r="O14"/>
  <c r="K14"/>
  <c r="Q12"/>
  <c r="O12"/>
  <c r="K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P66"/>
  <c r="N66"/>
  <c r="Q65"/>
  <c r="O65"/>
  <c r="P64"/>
  <c r="N64"/>
  <c r="Q63"/>
  <c r="O63"/>
  <c r="P62"/>
  <c r="N62"/>
  <c r="Q61"/>
  <c r="O61"/>
  <c r="P60"/>
  <c r="N60"/>
  <c r="Q59"/>
  <c r="O59"/>
  <c r="P58"/>
  <c r="N58"/>
  <c r="Q57"/>
  <c r="O57"/>
  <c r="P56"/>
  <c r="N56"/>
  <c r="Q55"/>
  <c r="O55"/>
  <c r="P54"/>
  <c r="N54"/>
  <c r="Q53"/>
  <c r="O53"/>
  <c r="P52"/>
  <c r="N52"/>
  <c r="Q51"/>
  <c r="O51"/>
  <c r="P50"/>
  <c r="N50"/>
  <c r="Q49"/>
  <c r="O49"/>
  <c r="P48"/>
  <c r="N48"/>
  <c r="Q47"/>
  <c r="O47"/>
  <c r="P46"/>
  <c r="N46"/>
  <c r="Q45"/>
  <c r="O45"/>
  <c r="P44"/>
  <c r="N44"/>
  <c r="Q43"/>
  <c r="O43"/>
  <c r="P42"/>
  <c r="N42"/>
  <c r="Q41"/>
  <c r="O41"/>
  <c r="P40"/>
  <c r="N40"/>
  <c r="Q39"/>
  <c r="O39"/>
  <c r="P38"/>
  <c r="N38"/>
  <c r="Q37"/>
  <c r="O37"/>
  <c r="P36"/>
  <c r="N36"/>
  <c r="Q35"/>
  <c r="O35"/>
  <c r="P34"/>
  <c r="N34"/>
  <c r="Q33"/>
  <c r="O33"/>
  <c r="P32"/>
  <c r="N32"/>
  <c r="Q31"/>
  <c r="O31"/>
  <c r="P30"/>
  <c r="N30"/>
  <c r="Q29"/>
  <c r="O29"/>
  <c r="P28"/>
  <c r="N28"/>
  <c r="Q27"/>
  <c r="O27"/>
  <c r="P26"/>
  <c r="N26"/>
  <c r="Q25"/>
  <c r="O25"/>
  <c r="P24"/>
  <c r="N24"/>
  <c r="Q23"/>
  <c r="O23"/>
  <c r="P22"/>
  <c r="N22"/>
  <c r="Q21"/>
  <c r="O21"/>
  <c r="P20"/>
  <c r="N20"/>
  <c r="Q19"/>
  <c r="O19"/>
  <c r="P18"/>
  <c r="N18"/>
  <c r="Q17"/>
  <c r="O17"/>
  <c r="P16"/>
  <c r="N16"/>
  <c r="Q15"/>
  <c r="O15"/>
  <c r="P14"/>
  <c r="N14"/>
  <c r="Q13"/>
  <c r="O13"/>
  <c r="P12"/>
  <c r="N12"/>
  <c r="O11"/>
  <c r="Q11"/>
  <c r="K11"/>
  <c r="N11"/>
  <c r="O12" i="26"/>
  <c r="O11"/>
  <c r="P13"/>
  <c r="AA18" i="25"/>
  <c r="AT18"/>
  <c r="AB14"/>
  <c r="AU14"/>
  <c r="O11"/>
  <c r="Q11"/>
  <c r="S11"/>
  <c r="S24"/>
  <c r="O24"/>
  <c r="S23"/>
  <c r="O23"/>
  <c r="S22"/>
  <c r="O22"/>
  <c r="S21"/>
  <c r="O21"/>
  <c r="S20"/>
  <c r="O20"/>
  <c r="S19"/>
  <c r="O19"/>
  <c r="S18"/>
  <c r="O18"/>
  <c r="S17"/>
  <c r="O17"/>
  <c r="S16"/>
  <c r="O16"/>
  <c r="S15"/>
  <c r="O15"/>
  <c r="S14"/>
  <c r="O14"/>
  <c r="S13"/>
  <c r="O13"/>
  <c r="S12"/>
  <c r="O12"/>
  <c r="AS12"/>
  <c r="AU13"/>
  <c r="AA16"/>
  <c r="AA19"/>
  <c r="AT22"/>
  <c r="P11"/>
  <c r="R11"/>
  <c r="U10"/>
  <c r="AC32" i="12"/>
  <c r="T32"/>
  <c r="T24"/>
  <c r="AC24"/>
  <c r="S11"/>
  <c r="AB11"/>
  <c r="AB13"/>
  <c r="S13"/>
  <c r="AB15"/>
  <c r="S15"/>
  <c r="S17"/>
  <c r="AB17"/>
  <c r="AB25"/>
  <c r="S25"/>
  <c r="AB36"/>
  <c r="S36"/>
  <c r="T23"/>
  <c r="AC23"/>
  <c r="S16"/>
  <c r="AB16"/>
  <c r="AB18"/>
  <c r="S18"/>
  <c r="AB20"/>
  <c r="S20"/>
  <c r="AB22"/>
  <c r="S22"/>
  <c r="S26"/>
  <c r="AB26"/>
  <c r="S29"/>
  <c r="AA16"/>
  <c r="AB23"/>
  <c r="AA15"/>
  <c r="Q10"/>
  <c r="AA13"/>
  <c r="AA10" s="1"/>
  <c r="S31"/>
  <c r="AC31"/>
  <c r="AA25"/>
  <c r="AA17"/>
  <c r="AA14"/>
  <c r="R19"/>
  <c r="R21"/>
  <c r="AA27"/>
  <c r="AI16" i="8"/>
  <c r="AI10"/>
  <c r="AB12" i="11"/>
  <c r="S12"/>
  <c r="S16"/>
  <c r="AB16"/>
  <c r="S18"/>
  <c r="T18" s="1"/>
  <c r="S20"/>
  <c r="AB20"/>
  <c r="S11"/>
  <c r="T11" s="1"/>
  <c r="AB11"/>
  <c r="AB13"/>
  <c r="AB19"/>
  <c r="S19"/>
  <c r="AC16" i="29"/>
  <c r="T16"/>
  <c r="AE13"/>
  <c r="V13"/>
  <c r="AF13" s="1"/>
  <c r="L20" i="3"/>
  <c r="S10" i="9"/>
  <c r="R10" i="1"/>
  <c r="S11"/>
  <c r="AB11"/>
  <c r="AB10"/>
  <c r="L212" i="26"/>
  <c r="N212"/>
  <c r="P212"/>
  <c r="L208"/>
  <c r="N208"/>
  <c r="P208"/>
  <c r="L204"/>
  <c r="N204"/>
  <c r="P204"/>
  <c r="L200"/>
  <c r="N200"/>
  <c r="P200"/>
  <c r="L196"/>
  <c r="N196"/>
  <c r="P196"/>
  <c r="L192"/>
  <c r="N192"/>
  <c r="P192"/>
  <c r="L188"/>
  <c r="N188"/>
  <c r="P188"/>
  <c r="L184"/>
  <c r="N184"/>
  <c r="P184"/>
  <c r="L180"/>
  <c r="N180"/>
  <c r="P180"/>
  <c r="L176"/>
  <c r="N176"/>
  <c r="P176"/>
  <c r="L172"/>
  <c r="N172"/>
  <c r="P172"/>
  <c r="L168"/>
  <c r="N168"/>
  <c r="P168"/>
  <c r="L164"/>
  <c r="N164"/>
  <c r="P164"/>
  <c r="L160"/>
  <c r="N160"/>
  <c r="P160"/>
  <c r="L156"/>
  <c r="N156"/>
  <c r="P156"/>
  <c r="L152"/>
  <c r="N152"/>
  <c r="P152"/>
  <c r="L148"/>
  <c r="N148"/>
  <c r="P148"/>
  <c r="L144"/>
  <c r="N144"/>
  <c r="P144"/>
  <c r="L140"/>
  <c r="N140"/>
  <c r="P140"/>
  <c r="L136"/>
  <c r="N136"/>
  <c r="P136"/>
  <c r="L132"/>
  <c r="N132"/>
  <c r="P132"/>
  <c r="L128"/>
  <c r="N128"/>
  <c r="P128"/>
  <c r="L124"/>
  <c r="N124"/>
  <c r="P124"/>
  <c r="L120"/>
  <c r="N120"/>
  <c r="P120"/>
  <c r="L116"/>
  <c r="N116"/>
  <c r="P116"/>
  <c r="L112"/>
  <c r="N112"/>
  <c r="P112"/>
  <c r="L108"/>
  <c r="N108"/>
  <c r="P108"/>
  <c r="L104"/>
  <c r="N104"/>
  <c r="P104"/>
  <c r="L100"/>
  <c r="N100"/>
  <c r="P100"/>
  <c r="L96"/>
  <c r="N96"/>
  <c r="P96"/>
  <c r="L92"/>
  <c r="N92"/>
  <c r="P92"/>
  <c r="L88"/>
  <c r="N88"/>
  <c r="P88"/>
  <c r="L82"/>
  <c r="N82"/>
  <c r="P82"/>
  <c r="K82"/>
  <c r="O82"/>
  <c r="L74"/>
  <c r="N74"/>
  <c r="P74"/>
  <c r="K74"/>
  <c r="O74"/>
  <c r="L66"/>
  <c r="N66"/>
  <c r="P66"/>
  <c r="K66"/>
  <c r="O66"/>
  <c r="L58"/>
  <c r="N58"/>
  <c r="P58"/>
  <c r="K58"/>
  <c r="O58"/>
  <c r="L50"/>
  <c r="N50"/>
  <c r="P50"/>
  <c r="K50"/>
  <c r="O50"/>
  <c r="L42"/>
  <c r="N42"/>
  <c r="P42"/>
  <c r="K42"/>
  <c r="O42"/>
  <c r="L34"/>
  <c r="N34"/>
  <c r="P34"/>
  <c r="K34"/>
  <c r="O34"/>
  <c r="L26"/>
  <c r="N26"/>
  <c r="P26"/>
  <c r="K26"/>
  <c r="O26"/>
  <c r="L18"/>
  <c r="N18"/>
  <c r="P18"/>
  <c r="K18"/>
  <c r="O18"/>
  <c r="K215"/>
  <c r="O215"/>
  <c r="L214"/>
  <c r="N214"/>
  <c r="P214"/>
  <c r="L210"/>
  <c r="N210"/>
  <c r="P210"/>
  <c r="L206"/>
  <c r="N206"/>
  <c r="P206"/>
  <c r="L202"/>
  <c r="N202"/>
  <c r="P202"/>
  <c r="L198"/>
  <c r="N198"/>
  <c r="P198"/>
  <c r="L194"/>
  <c r="N194"/>
  <c r="P194"/>
  <c r="L190"/>
  <c r="N190"/>
  <c r="P190"/>
  <c r="L186"/>
  <c r="N186"/>
  <c r="P186"/>
  <c r="L182"/>
  <c r="N182"/>
  <c r="P182"/>
  <c r="L178"/>
  <c r="N178"/>
  <c r="P178"/>
  <c r="L174"/>
  <c r="N174"/>
  <c r="P174"/>
  <c r="L170"/>
  <c r="N170"/>
  <c r="P170"/>
  <c r="L166"/>
  <c r="N166"/>
  <c r="P166"/>
  <c r="L162"/>
  <c r="N162"/>
  <c r="P162"/>
  <c r="L158"/>
  <c r="N158"/>
  <c r="P158"/>
  <c r="L154"/>
  <c r="N154"/>
  <c r="P154"/>
  <c r="L150"/>
  <c r="N150"/>
  <c r="P150"/>
  <c r="L146"/>
  <c r="N146"/>
  <c r="P146"/>
  <c r="L142"/>
  <c r="N142"/>
  <c r="P142"/>
  <c r="L138"/>
  <c r="N138"/>
  <c r="P138"/>
  <c r="L134"/>
  <c r="N134"/>
  <c r="P134"/>
  <c r="L130"/>
  <c r="N130"/>
  <c r="P130"/>
  <c r="L126"/>
  <c r="N126"/>
  <c r="P126"/>
  <c r="L122"/>
  <c r="N122"/>
  <c r="P122"/>
  <c r="L118"/>
  <c r="N118"/>
  <c r="P118"/>
  <c r="L114"/>
  <c r="N114"/>
  <c r="P114"/>
  <c r="L110"/>
  <c r="N110"/>
  <c r="P110"/>
  <c r="L106"/>
  <c r="N106"/>
  <c r="P106"/>
  <c r="L102"/>
  <c r="N102"/>
  <c r="P102"/>
  <c r="L98"/>
  <c r="N98"/>
  <c r="P98"/>
  <c r="L94"/>
  <c r="N94"/>
  <c r="P94"/>
  <c r="L90"/>
  <c r="N90"/>
  <c r="P90"/>
  <c r="L86"/>
  <c r="N86"/>
  <c r="P86"/>
  <c r="L78"/>
  <c r="N78"/>
  <c r="P78"/>
  <c r="K78"/>
  <c r="O78"/>
  <c r="L70"/>
  <c r="N70"/>
  <c r="P70"/>
  <c r="K70"/>
  <c r="O70"/>
  <c r="L62"/>
  <c r="N62"/>
  <c r="P62"/>
  <c r="K62"/>
  <c r="O62"/>
  <c r="L54"/>
  <c r="N54"/>
  <c r="P54"/>
  <c r="K54"/>
  <c r="O54"/>
  <c r="L46"/>
  <c r="N46"/>
  <c r="P46"/>
  <c r="K46"/>
  <c r="O46"/>
  <c r="L38"/>
  <c r="N38"/>
  <c r="P38"/>
  <c r="K38"/>
  <c r="O38"/>
  <c r="L30"/>
  <c r="N30"/>
  <c r="P30"/>
  <c r="K30"/>
  <c r="O30"/>
  <c r="L22"/>
  <c r="N22"/>
  <c r="P22"/>
  <c r="K22"/>
  <c r="O22"/>
  <c r="N14"/>
  <c r="P14"/>
  <c r="O14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6"/>
  <c r="O226"/>
  <c r="K226"/>
  <c r="Q224"/>
  <c r="O224"/>
  <c r="K224"/>
  <c r="Q222"/>
  <c r="O222"/>
  <c r="K222"/>
  <c r="Q220"/>
  <c r="O220"/>
  <c r="K220"/>
  <c r="Q218"/>
  <c r="O218"/>
  <c r="K218"/>
  <c r="Q216"/>
  <c r="O216"/>
  <c r="K216"/>
  <c r="Q212"/>
  <c r="Q208"/>
  <c r="Q204"/>
  <c r="Q200"/>
  <c r="Q196"/>
  <c r="Q192"/>
  <c r="Q188"/>
  <c r="Q184"/>
  <c r="Q180"/>
  <c r="Q176"/>
  <c r="Q172"/>
  <c r="Q168"/>
  <c r="Q164"/>
  <c r="Q160"/>
  <c r="Q156"/>
  <c r="Q152"/>
  <c r="Q148"/>
  <c r="Q144"/>
  <c r="Q140"/>
  <c r="Q136"/>
  <c r="Q132"/>
  <c r="Q128"/>
  <c r="Q124"/>
  <c r="Q120"/>
  <c r="Q116"/>
  <c r="Q112"/>
  <c r="Q108"/>
  <c r="Q104"/>
  <c r="Q100"/>
  <c r="Q96"/>
  <c r="Q92"/>
  <c r="Q88"/>
  <c r="Q82"/>
  <c r="Q74"/>
  <c r="Q66"/>
  <c r="Q58"/>
  <c r="Q50"/>
  <c r="Q42"/>
  <c r="Q34"/>
  <c r="Q26"/>
  <c r="Q1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O227"/>
  <c r="P226"/>
  <c r="N226"/>
  <c r="Q225"/>
  <c r="O225"/>
  <c r="P224"/>
  <c r="N224"/>
  <c r="Q223"/>
  <c r="O223"/>
  <c r="P222"/>
  <c r="N222"/>
  <c r="Q221"/>
  <c r="O221"/>
  <c r="P220"/>
  <c r="N220"/>
  <c r="Q219"/>
  <c r="O219"/>
  <c r="P218"/>
  <c r="N218"/>
  <c r="Q217"/>
  <c r="O217"/>
  <c r="P216"/>
  <c r="N216"/>
  <c r="Q215"/>
  <c r="N215"/>
  <c r="Q214"/>
  <c r="O212"/>
  <c r="K212"/>
  <c r="Q210"/>
  <c r="O208"/>
  <c r="K208"/>
  <c r="Q206"/>
  <c r="O204"/>
  <c r="K204"/>
  <c r="Q202"/>
  <c r="O200"/>
  <c r="K200"/>
  <c r="Q198"/>
  <c r="O196"/>
  <c r="K196"/>
  <c r="Q194"/>
  <c r="O192"/>
  <c r="K192"/>
  <c r="Q190"/>
  <c r="O188"/>
  <c r="K188"/>
  <c r="Q186"/>
  <c r="O184"/>
  <c r="K184"/>
  <c r="Q182"/>
  <c r="O180"/>
  <c r="K180"/>
  <c r="Q178"/>
  <c r="O176"/>
  <c r="K176"/>
  <c r="Q174"/>
  <c r="O172"/>
  <c r="K172"/>
  <c r="Q170"/>
  <c r="O168"/>
  <c r="K168"/>
  <c r="Q166"/>
  <c r="O164"/>
  <c r="K164"/>
  <c r="Q162"/>
  <c r="O160"/>
  <c r="K160"/>
  <c r="Q158"/>
  <c r="O156"/>
  <c r="K156"/>
  <c r="Q154"/>
  <c r="O152"/>
  <c r="K152"/>
  <c r="Q150"/>
  <c r="O148"/>
  <c r="K148"/>
  <c r="Q146"/>
  <c r="O144"/>
  <c r="K144"/>
  <c r="Q142"/>
  <c r="O140"/>
  <c r="K140"/>
  <c r="Q138"/>
  <c r="O136"/>
  <c r="K136"/>
  <c r="Q134"/>
  <c r="O132"/>
  <c r="K132"/>
  <c r="Q130"/>
  <c r="O128"/>
  <c r="K128"/>
  <c r="Q126"/>
  <c r="O124"/>
  <c r="K124"/>
  <c r="Q122"/>
  <c r="O120"/>
  <c r="K120"/>
  <c r="Q118"/>
  <c r="O116"/>
  <c r="K116"/>
  <c r="Q114"/>
  <c r="O112"/>
  <c r="K112"/>
  <c r="Q110"/>
  <c r="O108"/>
  <c r="K108"/>
  <c r="Q106"/>
  <c r="O104"/>
  <c r="K104"/>
  <c r="Q102"/>
  <c r="O100"/>
  <c r="K100"/>
  <c r="Q98"/>
  <c r="O96"/>
  <c r="K96"/>
  <c r="Q94"/>
  <c r="O92"/>
  <c r="K92"/>
  <c r="Q90"/>
  <c r="O88"/>
  <c r="K88"/>
  <c r="Q86"/>
  <c r="Q78"/>
  <c r="Q70"/>
  <c r="Q62"/>
  <c r="Q54"/>
  <c r="Q46"/>
  <c r="Q38"/>
  <c r="Q30"/>
  <c r="Q22"/>
  <c r="Q14"/>
  <c r="L84"/>
  <c r="N84"/>
  <c r="P84"/>
  <c r="L80"/>
  <c r="N80"/>
  <c r="P80"/>
  <c r="L76"/>
  <c r="N76"/>
  <c r="P76"/>
  <c r="L72"/>
  <c r="N72"/>
  <c r="P72"/>
  <c r="L68"/>
  <c r="N68"/>
  <c r="P68"/>
  <c r="L64"/>
  <c r="N64"/>
  <c r="P64"/>
  <c r="L60"/>
  <c r="N60"/>
  <c r="P60"/>
  <c r="L56"/>
  <c r="N56"/>
  <c r="P56"/>
  <c r="L52"/>
  <c r="N52"/>
  <c r="P52"/>
  <c r="L48"/>
  <c r="N48"/>
  <c r="P48"/>
  <c r="L44"/>
  <c r="N44"/>
  <c r="P44"/>
  <c r="L40"/>
  <c r="N40"/>
  <c r="P40"/>
  <c r="L36"/>
  <c r="N36"/>
  <c r="P36"/>
  <c r="L32"/>
  <c r="N32"/>
  <c r="P32"/>
  <c r="L28"/>
  <c r="N28"/>
  <c r="P28"/>
  <c r="L24"/>
  <c r="N24"/>
  <c r="P24"/>
  <c r="L20"/>
  <c r="N20"/>
  <c r="P20"/>
  <c r="L16"/>
  <c r="N16"/>
  <c r="P16"/>
  <c r="N12"/>
  <c r="P12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Q193"/>
  <c r="O193"/>
  <c r="Q191"/>
  <c r="O191"/>
  <c r="Q189"/>
  <c r="O189"/>
  <c r="Q187"/>
  <c r="O187"/>
  <c r="Q185"/>
  <c r="O185"/>
  <c r="Q183"/>
  <c r="O183"/>
  <c r="Q181"/>
  <c r="O181"/>
  <c r="Q179"/>
  <c r="O179"/>
  <c r="Q177"/>
  <c r="O177"/>
  <c r="Q175"/>
  <c r="O175"/>
  <c r="Q173"/>
  <c r="O173"/>
  <c r="Q171"/>
  <c r="O171"/>
  <c r="Q169"/>
  <c r="O169"/>
  <c r="Q167"/>
  <c r="O167"/>
  <c r="Q165"/>
  <c r="O165"/>
  <c r="Q163"/>
  <c r="O163"/>
  <c r="Q161"/>
  <c r="O161"/>
  <c r="Q159"/>
  <c r="O159"/>
  <c r="Q157"/>
  <c r="O157"/>
  <c r="Q155"/>
  <c r="O155"/>
  <c r="Q153"/>
  <c r="O153"/>
  <c r="Q151"/>
  <c r="O151"/>
  <c r="Q149"/>
  <c r="O149"/>
  <c r="Q147"/>
  <c r="O147"/>
  <c r="Q145"/>
  <c r="O145"/>
  <c r="Q143"/>
  <c r="O143"/>
  <c r="Q141"/>
  <c r="O141"/>
  <c r="Q139"/>
  <c r="O139"/>
  <c r="Q137"/>
  <c r="O137"/>
  <c r="Q135"/>
  <c r="O135"/>
  <c r="Q133"/>
  <c r="O133"/>
  <c r="Q131"/>
  <c r="O131"/>
  <c r="Q129"/>
  <c r="O129"/>
  <c r="Q127"/>
  <c r="O127"/>
  <c r="Q125"/>
  <c r="O125"/>
  <c r="Q123"/>
  <c r="O123"/>
  <c r="Q121"/>
  <c r="O121"/>
  <c r="Q119"/>
  <c r="O119"/>
  <c r="Q117"/>
  <c r="O117"/>
  <c r="Q115"/>
  <c r="O115"/>
  <c r="Q113"/>
  <c r="O113"/>
  <c r="Q111"/>
  <c r="O111"/>
  <c r="Q109"/>
  <c r="O109"/>
  <c r="Q107"/>
  <c r="O107"/>
  <c r="Q105"/>
  <c r="O105"/>
  <c r="Q103"/>
  <c r="O103"/>
  <c r="Q101"/>
  <c r="O101"/>
  <c r="Q99"/>
  <c r="O99"/>
  <c r="Q97"/>
  <c r="O97"/>
  <c r="Q95"/>
  <c r="O95"/>
  <c r="Q93"/>
  <c r="O93"/>
  <c r="Q91"/>
  <c r="O91"/>
  <c r="Q89"/>
  <c r="O89"/>
  <c r="Q87"/>
  <c r="O87"/>
  <c r="Q85"/>
  <c r="O85"/>
  <c r="Q84"/>
  <c r="Q80"/>
  <c r="Q76"/>
  <c r="Q72"/>
  <c r="Q68"/>
  <c r="Q64"/>
  <c r="Q60"/>
  <c r="Q56"/>
  <c r="Q52"/>
  <c r="Q48"/>
  <c r="Q44"/>
  <c r="Q40"/>
  <c r="Q36"/>
  <c r="Q32"/>
  <c r="Q28"/>
  <c r="Q24"/>
  <c r="Q20"/>
  <c r="Q16"/>
  <c r="Q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Q65"/>
  <c r="O65"/>
  <c r="Q63"/>
  <c r="O63"/>
  <c r="Q61"/>
  <c r="O61"/>
  <c r="Q59"/>
  <c r="O59"/>
  <c r="Q57"/>
  <c r="O57"/>
  <c r="Q55"/>
  <c r="O55"/>
  <c r="Q53"/>
  <c r="O53"/>
  <c r="Q51"/>
  <c r="O51"/>
  <c r="Q49"/>
  <c r="O49"/>
  <c r="Q47"/>
  <c r="O47"/>
  <c r="Q45"/>
  <c r="O45"/>
  <c r="Q43"/>
  <c r="O43"/>
  <c r="Q41"/>
  <c r="O41"/>
  <c r="Q39"/>
  <c r="O39"/>
  <c r="Q37"/>
  <c r="O37"/>
  <c r="Q35"/>
  <c r="O35"/>
  <c r="Q33"/>
  <c r="O33"/>
  <c r="Q31"/>
  <c r="O31"/>
  <c r="Q29"/>
  <c r="O29"/>
  <c r="Q27"/>
  <c r="O27"/>
  <c r="Q25"/>
  <c r="O25"/>
  <c r="Q23"/>
  <c r="O23"/>
  <c r="Q21"/>
  <c r="O21"/>
  <c r="Q19"/>
  <c r="O19"/>
  <c r="Q17"/>
  <c r="O17"/>
  <c r="Q15"/>
  <c r="O15"/>
  <c r="Q13"/>
  <c r="O13"/>
  <c r="M203" i="25"/>
  <c r="P203"/>
  <c r="T260"/>
  <c r="R260"/>
  <c r="P260"/>
  <c r="T259"/>
  <c r="R259"/>
  <c r="P259"/>
  <c r="T258"/>
  <c r="R258"/>
  <c r="P258"/>
  <c r="T257"/>
  <c r="R257"/>
  <c r="P257"/>
  <c r="T256"/>
  <c r="R256"/>
  <c r="P256"/>
  <c r="T255"/>
  <c r="R255"/>
  <c r="P255"/>
  <c r="T254"/>
  <c r="R254"/>
  <c r="P254"/>
  <c r="T253"/>
  <c r="R253"/>
  <c r="P253"/>
  <c r="T252"/>
  <c r="R252"/>
  <c r="P252"/>
  <c r="T251"/>
  <c r="R251"/>
  <c r="P251"/>
  <c r="T250"/>
  <c r="R250"/>
  <c r="P250"/>
  <c r="T249"/>
  <c r="R249"/>
  <c r="P249"/>
  <c r="T248"/>
  <c r="R248"/>
  <c r="P248"/>
  <c r="T247"/>
  <c r="R247"/>
  <c r="P247"/>
  <c r="T246"/>
  <c r="R246"/>
  <c r="P246"/>
  <c r="T245"/>
  <c r="R245"/>
  <c r="P245"/>
  <c r="T244"/>
  <c r="R244"/>
  <c r="P244"/>
  <c r="T243"/>
  <c r="R243"/>
  <c r="P243"/>
  <c r="T242"/>
  <c r="R242"/>
  <c r="P242"/>
  <c r="T241"/>
  <c r="R241"/>
  <c r="P241"/>
  <c r="T240"/>
  <c r="R240"/>
  <c r="P240"/>
  <c r="T239"/>
  <c r="R239"/>
  <c r="P239"/>
  <c r="T238"/>
  <c r="R238"/>
  <c r="P238"/>
  <c r="T237"/>
  <c r="R237"/>
  <c r="P237"/>
  <c r="T236"/>
  <c r="R236"/>
  <c r="P236"/>
  <c r="T235"/>
  <c r="R235"/>
  <c r="P235"/>
  <c r="T234"/>
  <c r="R234"/>
  <c r="P234"/>
  <c r="T233"/>
  <c r="R233"/>
  <c r="P233"/>
  <c r="T232"/>
  <c r="R232"/>
  <c r="P232"/>
  <c r="T231"/>
  <c r="R231"/>
  <c r="P231"/>
  <c r="T230"/>
  <c r="R230"/>
  <c r="P230"/>
  <c r="T229"/>
  <c r="R229"/>
  <c r="P229"/>
  <c r="T228"/>
  <c r="R228"/>
  <c r="P228"/>
  <c r="T227"/>
  <c r="R227"/>
  <c r="P227"/>
  <c r="T226"/>
  <c r="R226"/>
  <c r="P226"/>
  <c r="T225"/>
  <c r="R225"/>
  <c r="P225"/>
  <c r="T224"/>
  <c r="R224"/>
  <c r="P224"/>
  <c r="T223"/>
  <c r="R223"/>
  <c r="P223"/>
  <c r="T222"/>
  <c r="R222"/>
  <c r="P222"/>
  <c r="T221"/>
  <c r="R221"/>
  <c r="P221"/>
  <c r="T220"/>
  <c r="R220"/>
  <c r="P220"/>
  <c r="T219"/>
  <c r="R219"/>
  <c r="P219"/>
  <c r="T218"/>
  <c r="R218"/>
  <c r="P218"/>
  <c r="T217"/>
  <c r="R217"/>
  <c r="P217"/>
  <c r="T216"/>
  <c r="R216"/>
  <c r="P216"/>
  <c r="T215"/>
  <c r="R215"/>
  <c r="P215"/>
  <c r="T214"/>
  <c r="R214"/>
  <c r="P214"/>
  <c r="T213"/>
  <c r="R213"/>
  <c r="P213"/>
  <c r="T212"/>
  <c r="R212"/>
  <c r="P212"/>
  <c r="T211"/>
  <c r="R211"/>
  <c r="P211"/>
  <c r="T210"/>
  <c r="R210"/>
  <c r="P210"/>
  <c r="T209"/>
  <c r="R209"/>
  <c r="P209"/>
  <c r="T208"/>
  <c r="R208"/>
  <c r="P208"/>
  <c r="T207"/>
  <c r="R207"/>
  <c r="P207"/>
  <c r="T206"/>
  <c r="R206"/>
  <c r="P206"/>
  <c r="T205"/>
  <c r="R205"/>
  <c r="P205"/>
  <c r="T204"/>
  <c r="R204"/>
  <c r="P204"/>
  <c r="T203"/>
  <c r="R203"/>
  <c r="O203"/>
  <c r="M75"/>
  <c r="P75"/>
  <c r="R75"/>
  <c r="T75"/>
  <c r="T202"/>
  <c r="R202"/>
  <c r="P202"/>
  <c r="T201"/>
  <c r="R201"/>
  <c r="P201"/>
  <c r="T200"/>
  <c r="R200"/>
  <c r="P200"/>
  <c r="T199"/>
  <c r="R199"/>
  <c r="P199"/>
  <c r="T198"/>
  <c r="R198"/>
  <c r="P198"/>
  <c r="T197"/>
  <c r="R197"/>
  <c r="P197"/>
  <c r="T196"/>
  <c r="R196"/>
  <c r="P196"/>
  <c r="T195"/>
  <c r="R195"/>
  <c r="P195"/>
  <c r="T194"/>
  <c r="R194"/>
  <c r="P194"/>
  <c r="T193"/>
  <c r="R193"/>
  <c r="P193"/>
  <c r="T192"/>
  <c r="R192"/>
  <c r="P192"/>
  <c r="T191"/>
  <c r="R191"/>
  <c r="P191"/>
  <c r="T190"/>
  <c r="R190"/>
  <c r="P190"/>
  <c r="T189"/>
  <c r="R189"/>
  <c r="P189"/>
  <c r="T188"/>
  <c r="R188"/>
  <c r="P188"/>
  <c r="T187"/>
  <c r="R187"/>
  <c r="P187"/>
  <c r="T186"/>
  <c r="R186"/>
  <c r="P186"/>
  <c r="T185"/>
  <c r="R185"/>
  <c r="P185"/>
  <c r="T184"/>
  <c r="R184"/>
  <c r="P184"/>
  <c r="T183"/>
  <c r="R183"/>
  <c r="P183"/>
  <c r="T182"/>
  <c r="R182"/>
  <c r="P182"/>
  <c r="T181"/>
  <c r="R181"/>
  <c r="P181"/>
  <c r="T180"/>
  <c r="R180"/>
  <c r="P180"/>
  <c r="T179"/>
  <c r="R179"/>
  <c r="P179"/>
  <c r="T178"/>
  <c r="R178"/>
  <c r="P178"/>
  <c r="T177"/>
  <c r="R177"/>
  <c r="P177"/>
  <c r="T176"/>
  <c r="R176"/>
  <c r="P176"/>
  <c r="T175"/>
  <c r="R175"/>
  <c r="P175"/>
  <c r="T174"/>
  <c r="R174"/>
  <c r="P174"/>
  <c r="T173"/>
  <c r="R173"/>
  <c r="P173"/>
  <c r="T172"/>
  <c r="R172"/>
  <c r="P172"/>
  <c r="T171"/>
  <c r="R171"/>
  <c r="P171"/>
  <c r="T170"/>
  <c r="R170"/>
  <c r="P170"/>
  <c r="T169"/>
  <c r="R169"/>
  <c r="P169"/>
  <c r="T168"/>
  <c r="R168"/>
  <c r="P168"/>
  <c r="T167"/>
  <c r="R167"/>
  <c r="P167"/>
  <c r="T166"/>
  <c r="R166"/>
  <c r="P166"/>
  <c r="T165"/>
  <c r="R165"/>
  <c r="P165"/>
  <c r="T164"/>
  <c r="R164"/>
  <c r="P164"/>
  <c r="T163"/>
  <c r="R163"/>
  <c r="P163"/>
  <c r="T162"/>
  <c r="R162"/>
  <c r="P162"/>
  <c r="T161"/>
  <c r="R161"/>
  <c r="P161"/>
  <c r="T160"/>
  <c r="R160"/>
  <c r="P160"/>
  <c r="T159"/>
  <c r="R159"/>
  <c r="P159"/>
  <c r="T158"/>
  <c r="R158"/>
  <c r="P158"/>
  <c r="T157"/>
  <c r="R157"/>
  <c r="P157"/>
  <c r="T156"/>
  <c r="R156"/>
  <c r="P156"/>
  <c r="T155"/>
  <c r="R155"/>
  <c r="P155"/>
  <c r="T154"/>
  <c r="R154"/>
  <c r="P154"/>
  <c r="T153"/>
  <c r="R153"/>
  <c r="P153"/>
  <c r="T152"/>
  <c r="R152"/>
  <c r="P152"/>
  <c r="T151"/>
  <c r="R151"/>
  <c r="P151"/>
  <c r="T150"/>
  <c r="R150"/>
  <c r="P150"/>
  <c r="T149"/>
  <c r="R149"/>
  <c r="P149"/>
  <c r="T148"/>
  <c r="R148"/>
  <c r="P148"/>
  <c r="T147"/>
  <c r="R147"/>
  <c r="P147"/>
  <c r="T146"/>
  <c r="R146"/>
  <c r="P146"/>
  <c r="T145"/>
  <c r="R145"/>
  <c r="P145"/>
  <c r="T144"/>
  <c r="R144"/>
  <c r="P144"/>
  <c r="T143"/>
  <c r="R143"/>
  <c r="P143"/>
  <c r="T142"/>
  <c r="R142"/>
  <c r="P142"/>
  <c r="T141"/>
  <c r="R141"/>
  <c r="P141"/>
  <c r="T140"/>
  <c r="R140"/>
  <c r="P140"/>
  <c r="T139"/>
  <c r="R139"/>
  <c r="P139"/>
  <c r="T138"/>
  <c r="R138"/>
  <c r="P138"/>
  <c r="T137"/>
  <c r="R137"/>
  <c r="P137"/>
  <c r="T136"/>
  <c r="R136"/>
  <c r="P136"/>
  <c r="T135"/>
  <c r="R135"/>
  <c r="P135"/>
  <c r="T134"/>
  <c r="R134"/>
  <c r="P134"/>
  <c r="T133"/>
  <c r="R133"/>
  <c r="P133"/>
  <c r="T132"/>
  <c r="R132"/>
  <c r="P132"/>
  <c r="T131"/>
  <c r="R131"/>
  <c r="P131"/>
  <c r="T130"/>
  <c r="R130"/>
  <c r="P130"/>
  <c r="T129"/>
  <c r="R129"/>
  <c r="P129"/>
  <c r="T128"/>
  <c r="R128"/>
  <c r="P128"/>
  <c r="T127"/>
  <c r="R127"/>
  <c r="P127"/>
  <c r="T126"/>
  <c r="R126"/>
  <c r="P126"/>
  <c r="T125"/>
  <c r="R125"/>
  <c r="P125"/>
  <c r="T124"/>
  <c r="R124"/>
  <c r="P124"/>
  <c r="T123"/>
  <c r="R123"/>
  <c r="P123"/>
  <c r="T122"/>
  <c r="R122"/>
  <c r="P122"/>
  <c r="T121"/>
  <c r="R121"/>
  <c r="P121"/>
  <c r="T120"/>
  <c r="R120"/>
  <c r="P120"/>
  <c r="T119"/>
  <c r="R119"/>
  <c r="P119"/>
  <c r="T118"/>
  <c r="R118"/>
  <c r="P118"/>
  <c r="T117"/>
  <c r="R117"/>
  <c r="P117"/>
  <c r="T116"/>
  <c r="R116"/>
  <c r="P116"/>
  <c r="T115"/>
  <c r="R115"/>
  <c r="P115"/>
  <c r="T114"/>
  <c r="R114"/>
  <c r="P114"/>
  <c r="T113"/>
  <c r="R113"/>
  <c r="P113"/>
  <c r="T112"/>
  <c r="R112"/>
  <c r="P112"/>
  <c r="T111"/>
  <c r="R111"/>
  <c r="P111"/>
  <c r="T110"/>
  <c r="R110"/>
  <c r="P110"/>
  <c r="T109"/>
  <c r="R109"/>
  <c r="P109"/>
  <c r="T108"/>
  <c r="R108"/>
  <c r="P108"/>
  <c r="T107"/>
  <c r="R107"/>
  <c r="P107"/>
  <c r="T106"/>
  <c r="R106"/>
  <c r="P106"/>
  <c r="T105"/>
  <c r="R105"/>
  <c r="P105"/>
  <c r="T104"/>
  <c r="R104"/>
  <c r="P104"/>
  <c r="T103"/>
  <c r="R103"/>
  <c r="P103"/>
  <c r="T102"/>
  <c r="R102"/>
  <c r="P102"/>
  <c r="T101"/>
  <c r="R101"/>
  <c r="P101"/>
  <c r="T100"/>
  <c r="R100"/>
  <c r="P100"/>
  <c r="T99"/>
  <c r="R99"/>
  <c r="P99"/>
  <c r="T98"/>
  <c r="R98"/>
  <c r="P98"/>
  <c r="T97"/>
  <c r="R97"/>
  <c r="P97"/>
  <c r="T96"/>
  <c r="R96"/>
  <c r="P96"/>
  <c r="T95"/>
  <c r="R95"/>
  <c r="P95"/>
  <c r="T94"/>
  <c r="R94"/>
  <c r="P94"/>
  <c r="T93"/>
  <c r="R93"/>
  <c r="P93"/>
  <c r="T92"/>
  <c r="R92"/>
  <c r="P92"/>
  <c r="T91"/>
  <c r="R91"/>
  <c r="P91"/>
  <c r="T90"/>
  <c r="R90"/>
  <c r="P90"/>
  <c r="T89"/>
  <c r="R89"/>
  <c r="P89"/>
  <c r="T88"/>
  <c r="R88"/>
  <c r="P88"/>
  <c r="T87"/>
  <c r="R87"/>
  <c r="P87"/>
  <c r="T86"/>
  <c r="R86"/>
  <c r="P86"/>
  <c r="T85"/>
  <c r="R85"/>
  <c r="P85"/>
  <c r="T84"/>
  <c r="R84"/>
  <c r="P84"/>
  <c r="T83"/>
  <c r="R83"/>
  <c r="P83"/>
  <c r="T82"/>
  <c r="R82"/>
  <c r="P82"/>
  <c r="T81"/>
  <c r="R81"/>
  <c r="P81"/>
  <c r="T80"/>
  <c r="R80"/>
  <c r="P80"/>
  <c r="T79"/>
  <c r="R79"/>
  <c r="P79"/>
  <c r="T78"/>
  <c r="R78"/>
  <c r="P78"/>
  <c r="T77"/>
  <c r="R77"/>
  <c r="P77"/>
  <c r="T76"/>
  <c r="R76"/>
  <c r="P76"/>
  <c r="S75"/>
  <c r="O75"/>
  <c r="T74"/>
  <c r="R74"/>
  <c r="P74"/>
  <c r="T73"/>
  <c r="R73"/>
  <c r="P73"/>
  <c r="T72"/>
  <c r="R72"/>
  <c r="P72"/>
  <c r="T71"/>
  <c r="R71"/>
  <c r="P71"/>
  <c r="T70"/>
  <c r="R70"/>
  <c r="P70"/>
  <c r="T69"/>
  <c r="R69"/>
  <c r="P69"/>
  <c r="T68"/>
  <c r="R68"/>
  <c r="P68"/>
  <c r="T67"/>
  <c r="R67"/>
  <c r="P67"/>
  <c r="T66"/>
  <c r="R66"/>
  <c r="P66"/>
  <c r="T65"/>
  <c r="R65"/>
  <c r="P65"/>
  <c r="T64"/>
  <c r="R64"/>
  <c r="P64"/>
  <c r="T63"/>
  <c r="R63"/>
  <c r="P63"/>
  <c r="T62"/>
  <c r="R62"/>
  <c r="P62"/>
  <c r="T61"/>
  <c r="R61"/>
  <c r="P61"/>
  <c r="T60"/>
  <c r="R60"/>
  <c r="P60"/>
  <c r="T59"/>
  <c r="R59"/>
  <c r="P59"/>
  <c r="T58"/>
  <c r="R58"/>
  <c r="P58"/>
  <c r="T57"/>
  <c r="R57"/>
  <c r="P57"/>
  <c r="T56"/>
  <c r="R56"/>
  <c r="P56"/>
  <c r="T55"/>
  <c r="R55"/>
  <c r="P55"/>
  <c r="T54"/>
  <c r="R54"/>
  <c r="P54"/>
  <c r="T53"/>
  <c r="R53"/>
  <c r="P53"/>
  <c r="T52"/>
  <c r="R52"/>
  <c r="P52"/>
  <c r="T51"/>
  <c r="R51"/>
  <c r="P51"/>
  <c r="T50"/>
  <c r="R50"/>
  <c r="P50"/>
  <c r="T49"/>
  <c r="R49"/>
  <c r="P49"/>
  <c r="T48"/>
  <c r="R48"/>
  <c r="P48"/>
  <c r="T47"/>
  <c r="R47"/>
  <c r="P47"/>
  <c r="T46"/>
  <c r="R46"/>
  <c r="P46"/>
  <c r="T45"/>
  <c r="R45"/>
  <c r="P45"/>
  <c r="T44"/>
  <c r="R44"/>
  <c r="P44"/>
  <c r="T43"/>
  <c r="R43"/>
  <c r="P43"/>
  <c r="T42"/>
  <c r="R42"/>
  <c r="P42"/>
  <c r="T41"/>
  <c r="R41"/>
  <c r="P41"/>
  <c r="T40"/>
  <c r="R40"/>
  <c r="P40"/>
  <c r="T39"/>
  <c r="R39"/>
  <c r="P39"/>
  <c r="T38"/>
  <c r="R38"/>
  <c r="P38"/>
  <c r="T37"/>
  <c r="R37"/>
  <c r="P37"/>
  <c r="T36"/>
  <c r="R36"/>
  <c r="P36"/>
  <c r="T35"/>
  <c r="R35"/>
  <c r="P35"/>
  <c r="T34"/>
  <c r="R34"/>
  <c r="P34"/>
  <c r="T33"/>
  <c r="R33"/>
  <c r="P33"/>
  <c r="T32"/>
  <c r="R32"/>
  <c r="P32"/>
  <c r="T31"/>
  <c r="R31"/>
  <c r="P31"/>
  <c r="T30"/>
  <c r="R30"/>
  <c r="P30"/>
  <c r="T29"/>
  <c r="R29"/>
  <c r="P29"/>
  <c r="T28"/>
  <c r="R28"/>
  <c r="P28"/>
  <c r="T27"/>
  <c r="R27"/>
  <c r="P27"/>
  <c r="T26"/>
  <c r="R26"/>
  <c r="P26"/>
  <c r="T25"/>
  <c r="R25"/>
  <c r="P25"/>
  <c r="T24"/>
  <c r="R24"/>
  <c r="P24"/>
  <c r="T23"/>
  <c r="R23"/>
  <c r="P23"/>
  <c r="T22"/>
  <c r="R22"/>
  <c r="P22"/>
  <c r="T21"/>
  <c r="R21"/>
  <c r="P21"/>
  <c r="T20"/>
  <c r="R20"/>
  <c r="P20"/>
  <c r="T19"/>
  <c r="R19"/>
  <c r="P19"/>
  <c r="T18"/>
  <c r="R18"/>
  <c r="P18"/>
  <c r="T17"/>
  <c r="R17"/>
  <c r="P17"/>
  <c r="T16"/>
  <c r="R16"/>
  <c r="P16"/>
  <c r="T15"/>
  <c r="R15"/>
  <c r="P15"/>
  <c r="T14"/>
  <c r="R14"/>
  <c r="P14"/>
  <c r="T13"/>
  <c r="R13"/>
  <c r="P13"/>
  <c r="T12"/>
  <c r="R12"/>
  <c r="P12"/>
  <c r="J79" i="30"/>
  <c r="K79"/>
  <c r="J77"/>
  <c r="K77"/>
  <c r="J75"/>
  <c r="K75"/>
  <c r="J73"/>
  <c r="K73"/>
  <c r="J71"/>
  <c r="K71"/>
  <c r="J69"/>
  <c r="K69"/>
  <c r="J67"/>
  <c r="K67"/>
  <c r="J65"/>
  <c r="K65"/>
  <c r="J63"/>
  <c r="K63"/>
  <c r="J61"/>
  <c r="K61"/>
  <c r="J59"/>
  <c r="K59"/>
  <c r="J57"/>
  <c r="K57"/>
  <c r="J55"/>
  <c r="K55"/>
  <c r="J53"/>
  <c r="K53"/>
  <c r="J51"/>
  <c r="K51"/>
  <c r="J49"/>
  <c r="K49"/>
  <c r="J47"/>
  <c r="K47"/>
  <c r="J45"/>
  <c r="K45"/>
  <c r="J43"/>
  <c r="K43"/>
  <c r="J41"/>
  <c r="K41"/>
  <c r="J39"/>
  <c r="K39"/>
  <c r="J37"/>
  <c r="K37"/>
  <c r="J35"/>
  <c r="K35"/>
  <c r="J33"/>
  <c r="K33"/>
  <c r="J31"/>
  <c r="K31"/>
  <c r="J29"/>
  <c r="K29"/>
  <c r="J27"/>
  <c r="K27"/>
  <c r="J25"/>
  <c r="K25"/>
  <c r="J23"/>
  <c r="K23"/>
  <c r="J21"/>
  <c r="K21"/>
  <c r="J19"/>
  <c r="K19"/>
  <c r="J17"/>
  <c r="K17"/>
  <c r="J15"/>
  <c r="K15"/>
  <c r="J79" i="31"/>
  <c r="I79"/>
  <c r="J77"/>
  <c r="I77"/>
  <c r="J75"/>
  <c r="I75"/>
  <c r="J73"/>
  <c r="I73"/>
  <c r="J71"/>
  <c r="I71"/>
  <c r="J69"/>
  <c r="I69"/>
  <c r="J67"/>
  <c r="I67"/>
  <c r="J65"/>
  <c r="I65"/>
  <c r="J63"/>
  <c r="I63"/>
  <c r="J61"/>
  <c r="I61"/>
  <c r="J59"/>
  <c r="I59"/>
  <c r="J57"/>
  <c r="I57"/>
  <c r="J55"/>
  <c r="I55"/>
  <c r="J53"/>
  <c r="I53"/>
  <c r="J51"/>
  <c r="I51"/>
  <c r="J49"/>
  <c r="I49"/>
  <c r="J47"/>
  <c r="I47"/>
  <c r="J45"/>
  <c r="I45"/>
  <c r="J43"/>
  <c r="I43"/>
  <c r="J41"/>
  <c r="I41"/>
  <c r="J39"/>
  <c r="I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3"/>
  <c r="I13"/>
  <c r="J11" i="7"/>
  <c r="L11" s="1"/>
  <c r="M11"/>
  <c r="K11"/>
  <c r="I79"/>
  <c r="K79"/>
  <c r="M79"/>
  <c r="H79"/>
  <c r="J79"/>
  <c r="L79" s="1"/>
  <c r="I77"/>
  <c r="K77"/>
  <c r="M77"/>
  <c r="H77"/>
  <c r="J77"/>
  <c r="L77" s="1"/>
  <c r="I75"/>
  <c r="K75"/>
  <c r="M75"/>
  <c r="H75"/>
  <c r="J75"/>
  <c r="L75" s="1"/>
  <c r="I73"/>
  <c r="K73"/>
  <c r="M73"/>
  <c r="H73"/>
  <c r="J73"/>
  <c r="L73" s="1"/>
  <c r="I71"/>
  <c r="K71"/>
  <c r="M71"/>
  <c r="H71"/>
  <c r="J71"/>
  <c r="L71" s="1"/>
  <c r="I69"/>
  <c r="K69"/>
  <c r="M69"/>
  <c r="H69"/>
  <c r="J69"/>
  <c r="L69" s="1"/>
  <c r="I67"/>
  <c r="K67"/>
  <c r="M67"/>
  <c r="H67"/>
  <c r="J67"/>
  <c r="L67" s="1"/>
  <c r="I65"/>
  <c r="K65"/>
  <c r="M65"/>
  <c r="H65"/>
  <c r="J65"/>
  <c r="L65" s="1"/>
  <c r="I63"/>
  <c r="K63"/>
  <c r="M63"/>
  <c r="H63"/>
  <c r="J63"/>
  <c r="L63" s="1"/>
  <c r="I61"/>
  <c r="K61"/>
  <c r="M61"/>
  <c r="H61"/>
  <c r="J61"/>
  <c r="L61" s="1"/>
  <c r="I59"/>
  <c r="K59"/>
  <c r="M59"/>
  <c r="H59"/>
  <c r="J59"/>
  <c r="L59" s="1"/>
  <c r="I57"/>
  <c r="K57"/>
  <c r="M57"/>
  <c r="H57"/>
  <c r="J57"/>
  <c r="L57" s="1"/>
  <c r="I55"/>
  <c r="K55"/>
  <c r="M55"/>
  <c r="H55"/>
  <c r="J55"/>
  <c r="L55" s="1"/>
  <c r="I53"/>
  <c r="K53"/>
  <c r="M53"/>
  <c r="H53"/>
  <c r="J53"/>
  <c r="L53" s="1"/>
  <c r="I51"/>
  <c r="K51"/>
  <c r="M51"/>
  <c r="H51"/>
  <c r="J51"/>
  <c r="L51" s="1"/>
  <c r="I49"/>
  <c r="K49"/>
  <c r="M49"/>
  <c r="H49"/>
  <c r="J49"/>
  <c r="L49" s="1"/>
  <c r="I47"/>
  <c r="K47"/>
  <c r="M47"/>
  <c r="H47"/>
  <c r="J47"/>
  <c r="L47" s="1"/>
  <c r="I45"/>
  <c r="K45"/>
  <c r="M45"/>
  <c r="H45"/>
  <c r="J45"/>
  <c r="L45" s="1"/>
  <c r="I43"/>
  <c r="K43"/>
  <c r="M43"/>
  <c r="H43"/>
  <c r="J43"/>
  <c r="L43" s="1"/>
  <c r="I41"/>
  <c r="K41"/>
  <c r="M41"/>
  <c r="H41"/>
  <c r="J41"/>
  <c r="L41" s="1"/>
  <c r="I39"/>
  <c r="K39"/>
  <c r="M39"/>
  <c r="H39"/>
  <c r="J39"/>
  <c r="L39" s="1"/>
  <c r="I37"/>
  <c r="K37"/>
  <c r="M37"/>
  <c r="H37"/>
  <c r="J37"/>
  <c r="L37" s="1"/>
  <c r="I35"/>
  <c r="K35"/>
  <c r="M35"/>
  <c r="H35"/>
  <c r="J35"/>
  <c r="L35" s="1"/>
  <c r="I33"/>
  <c r="K33"/>
  <c r="M33"/>
  <c r="H33"/>
  <c r="J33"/>
  <c r="L33" s="1"/>
  <c r="I31"/>
  <c r="K31"/>
  <c r="M31"/>
  <c r="H31"/>
  <c r="J31"/>
  <c r="L31" s="1"/>
  <c r="I29"/>
  <c r="K29"/>
  <c r="M29"/>
  <c r="H29"/>
  <c r="J29"/>
  <c r="L29" s="1"/>
  <c r="I27"/>
  <c r="K27"/>
  <c r="M27"/>
  <c r="H27"/>
  <c r="J27"/>
  <c r="L27" s="1"/>
  <c r="I25"/>
  <c r="K25"/>
  <c r="M25"/>
  <c r="H25"/>
  <c r="J25"/>
  <c r="L25" s="1"/>
  <c r="I23"/>
  <c r="K23"/>
  <c r="M23"/>
  <c r="H23"/>
  <c r="J23"/>
  <c r="L23" s="1"/>
  <c r="I21"/>
  <c r="K21"/>
  <c r="M21"/>
  <c r="H21"/>
  <c r="J21"/>
  <c r="L21" s="1"/>
  <c r="I19"/>
  <c r="K19"/>
  <c r="M19"/>
  <c r="H19"/>
  <c r="J19"/>
  <c r="L19" s="1"/>
  <c r="I17"/>
  <c r="K17"/>
  <c r="M17"/>
  <c r="H17"/>
  <c r="J17"/>
  <c r="L17" s="1"/>
  <c r="I15"/>
  <c r="K15"/>
  <c r="M15"/>
  <c r="H15"/>
  <c r="J15"/>
  <c r="L15" s="1"/>
  <c r="I13"/>
  <c r="K13"/>
  <c r="M13"/>
  <c r="H13"/>
  <c r="J13"/>
  <c r="L13" s="1"/>
  <c r="J80" i="8"/>
  <c r="P80"/>
  <c r="T80" s="1"/>
  <c r="R80"/>
  <c r="V80" s="1"/>
  <c r="O80"/>
  <c r="S80" s="1"/>
  <c r="I80"/>
  <c r="Q80"/>
  <c r="U80" s="1"/>
  <c r="J78"/>
  <c r="P78"/>
  <c r="T78" s="1"/>
  <c r="R78"/>
  <c r="V78" s="1"/>
  <c r="O78"/>
  <c r="S78" s="1"/>
  <c r="I78"/>
  <c r="Q78"/>
  <c r="U78" s="1"/>
  <c r="J76"/>
  <c r="P76"/>
  <c r="T76" s="1"/>
  <c r="R76"/>
  <c r="V76" s="1"/>
  <c r="O76"/>
  <c r="S76" s="1"/>
  <c r="I76"/>
  <c r="Q76"/>
  <c r="U76" s="1"/>
  <c r="J74"/>
  <c r="P74"/>
  <c r="T74" s="1"/>
  <c r="R74"/>
  <c r="V74" s="1"/>
  <c r="O74"/>
  <c r="S74" s="1"/>
  <c r="I74"/>
  <c r="Q74"/>
  <c r="U74" s="1"/>
  <c r="J72"/>
  <c r="P72"/>
  <c r="T72" s="1"/>
  <c r="R72"/>
  <c r="V72" s="1"/>
  <c r="O72"/>
  <c r="S72" s="1"/>
  <c r="I72"/>
  <c r="Q72"/>
  <c r="U72" s="1"/>
  <c r="J70"/>
  <c r="P70"/>
  <c r="T70" s="1"/>
  <c r="R70"/>
  <c r="V70" s="1"/>
  <c r="O70"/>
  <c r="S70" s="1"/>
  <c r="I70"/>
  <c r="Q70"/>
  <c r="U70" s="1"/>
  <c r="J68"/>
  <c r="P68"/>
  <c r="T68" s="1"/>
  <c r="R68"/>
  <c r="V68" s="1"/>
  <c r="O68"/>
  <c r="S68" s="1"/>
  <c r="I68"/>
  <c r="Q68"/>
  <c r="U68" s="1"/>
  <c r="J66"/>
  <c r="P66"/>
  <c r="T66" s="1"/>
  <c r="R66"/>
  <c r="V66" s="1"/>
  <c r="O66"/>
  <c r="S66" s="1"/>
  <c r="I66"/>
  <c r="Q66"/>
  <c r="U66" s="1"/>
  <c r="J64"/>
  <c r="P64"/>
  <c r="T64" s="1"/>
  <c r="R64"/>
  <c r="V64" s="1"/>
  <c r="O64"/>
  <c r="S64" s="1"/>
  <c r="I64"/>
  <c r="Q64"/>
  <c r="U64" s="1"/>
  <c r="J62"/>
  <c r="P62"/>
  <c r="T62" s="1"/>
  <c r="R62"/>
  <c r="V62" s="1"/>
  <c r="O62"/>
  <c r="S62" s="1"/>
  <c r="I62"/>
  <c r="Q62"/>
  <c r="U62" s="1"/>
  <c r="J60"/>
  <c r="P60"/>
  <c r="T60" s="1"/>
  <c r="R60"/>
  <c r="V60" s="1"/>
  <c r="O60"/>
  <c r="S60" s="1"/>
  <c r="I60"/>
  <c r="Q60"/>
  <c r="U60" s="1"/>
  <c r="J58"/>
  <c r="P58"/>
  <c r="T58" s="1"/>
  <c r="R58"/>
  <c r="V58" s="1"/>
  <c r="O58"/>
  <c r="S58" s="1"/>
  <c r="I58"/>
  <c r="Q58"/>
  <c r="U58" s="1"/>
  <c r="J56"/>
  <c r="P56"/>
  <c r="T56" s="1"/>
  <c r="R56"/>
  <c r="V56" s="1"/>
  <c r="O56"/>
  <c r="S56" s="1"/>
  <c r="I56"/>
  <c r="Q56"/>
  <c r="U56" s="1"/>
  <c r="J54"/>
  <c r="P54"/>
  <c r="T54" s="1"/>
  <c r="R54"/>
  <c r="V54" s="1"/>
  <c r="O54"/>
  <c r="S54" s="1"/>
  <c r="I54"/>
  <c r="Q54"/>
  <c r="U54" s="1"/>
  <c r="J52"/>
  <c r="P52"/>
  <c r="T52" s="1"/>
  <c r="R52"/>
  <c r="V52" s="1"/>
  <c r="O52"/>
  <c r="S52" s="1"/>
  <c r="I52"/>
  <c r="Q52"/>
  <c r="U52" s="1"/>
  <c r="J50"/>
  <c r="P50"/>
  <c r="T50" s="1"/>
  <c r="R50"/>
  <c r="V50" s="1"/>
  <c r="O50"/>
  <c r="S50" s="1"/>
  <c r="I50"/>
  <c r="Q50"/>
  <c r="U50" s="1"/>
  <c r="J48"/>
  <c r="P48"/>
  <c r="T48" s="1"/>
  <c r="R48"/>
  <c r="V48" s="1"/>
  <c r="O48"/>
  <c r="S48" s="1"/>
  <c r="I48"/>
  <c r="Q48"/>
  <c r="U48" s="1"/>
  <c r="J46"/>
  <c r="P46"/>
  <c r="T46" s="1"/>
  <c r="R46"/>
  <c r="V46" s="1"/>
  <c r="O46"/>
  <c r="S46" s="1"/>
  <c r="I46"/>
  <c r="Q46"/>
  <c r="U46" s="1"/>
  <c r="J44"/>
  <c r="P44"/>
  <c r="T44" s="1"/>
  <c r="R44"/>
  <c r="V44" s="1"/>
  <c r="O44"/>
  <c r="S44" s="1"/>
  <c r="I44"/>
  <c r="Q44"/>
  <c r="U44" s="1"/>
  <c r="J42"/>
  <c r="P42"/>
  <c r="T42" s="1"/>
  <c r="R42"/>
  <c r="V42" s="1"/>
  <c r="I42"/>
  <c r="O42"/>
  <c r="S42" s="1"/>
  <c r="Q42"/>
  <c r="U42" s="1"/>
  <c r="J40"/>
  <c r="P40"/>
  <c r="T40" s="1"/>
  <c r="R40"/>
  <c r="V40" s="1"/>
  <c r="I40"/>
  <c r="O40"/>
  <c r="S40" s="1"/>
  <c r="Q40"/>
  <c r="U40" s="1"/>
  <c r="J38"/>
  <c r="P38"/>
  <c r="T38" s="1"/>
  <c r="R38"/>
  <c r="V38" s="1"/>
  <c r="I38"/>
  <c r="O38"/>
  <c r="S38" s="1"/>
  <c r="Q38"/>
  <c r="U38" s="1"/>
  <c r="J36"/>
  <c r="P36"/>
  <c r="T36" s="1"/>
  <c r="R36"/>
  <c r="V36" s="1"/>
  <c r="I36"/>
  <c r="O36"/>
  <c r="S36" s="1"/>
  <c r="Q36"/>
  <c r="U36" s="1"/>
  <c r="J34"/>
  <c r="P34"/>
  <c r="T34" s="1"/>
  <c r="R34"/>
  <c r="V34" s="1"/>
  <c r="I34"/>
  <c r="O34"/>
  <c r="S34" s="1"/>
  <c r="Q34"/>
  <c r="U34" s="1"/>
  <c r="J32"/>
  <c r="P32"/>
  <c r="T32" s="1"/>
  <c r="R32"/>
  <c r="V32" s="1"/>
  <c r="I32"/>
  <c r="O32"/>
  <c r="S32" s="1"/>
  <c r="Q32"/>
  <c r="U32" s="1"/>
  <c r="J30"/>
  <c r="P30"/>
  <c r="T30" s="1"/>
  <c r="R30"/>
  <c r="V30" s="1"/>
  <c r="I30"/>
  <c r="O30"/>
  <c r="S30" s="1"/>
  <c r="Q30"/>
  <c r="U30" s="1"/>
  <c r="J28"/>
  <c r="P28"/>
  <c r="T28" s="1"/>
  <c r="R28"/>
  <c r="V28" s="1"/>
  <c r="I28"/>
  <c r="O28"/>
  <c r="S28" s="1"/>
  <c r="Q28"/>
  <c r="U28" s="1"/>
  <c r="J26"/>
  <c r="P26"/>
  <c r="T26" s="1"/>
  <c r="R26"/>
  <c r="V26" s="1"/>
  <c r="I26"/>
  <c r="O26"/>
  <c r="S26" s="1"/>
  <c r="Q26"/>
  <c r="U26" s="1"/>
  <c r="J24"/>
  <c r="P24"/>
  <c r="T24" s="1"/>
  <c r="R24"/>
  <c r="V24" s="1"/>
  <c r="I24"/>
  <c r="O24"/>
  <c r="S24" s="1"/>
  <c r="Q24"/>
  <c r="U24" s="1"/>
  <c r="J22"/>
  <c r="P22"/>
  <c r="T22" s="1"/>
  <c r="R22"/>
  <c r="V22" s="1"/>
  <c r="I22"/>
  <c r="O22"/>
  <c r="S22" s="1"/>
  <c r="Q22"/>
  <c r="U22" s="1"/>
  <c r="P20"/>
  <c r="T20" s="1"/>
  <c r="R20"/>
  <c r="V20" s="1"/>
  <c r="O20"/>
  <c r="S20" s="1"/>
  <c r="Q20"/>
  <c r="U20" s="1"/>
  <c r="O18"/>
  <c r="S18" s="1"/>
  <c r="Q18"/>
  <c r="U18" s="1"/>
  <c r="P18"/>
  <c r="T18" s="1"/>
  <c r="R18"/>
  <c r="V18" s="1"/>
  <c r="O16"/>
  <c r="S16" s="1"/>
  <c r="Q16"/>
  <c r="U16" s="1"/>
  <c r="P16"/>
  <c r="T16" s="1"/>
  <c r="R16"/>
  <c r="V16" s="1"/>
  <c r="O14"/>
  <c r="S14" s="1"/>
  <c r="Q14"/>
  <c r="U14" s="1"/>
  <c r="P14"/>
  <c r="T14" s="1"/>
  <c r="R14"/>
  <c r="V14" s="1"/>
  <c r="O12"/>
  <c r="S12" s="1"/>
  <c r="Q12"/>
  <c r="U12" s="1"/>
  <c r="P12"/>
  <c r="T12" s="1"/>
  <c r="R12"/>
  <c r="V12" s="1"/>
  <c r="J11" i="23"/>
  <c r="I11"/>
  <c r="I79"/>
  <c r="J79"/>
  <c r="V77"/>
  <c r="I77"/>
  <c r="J77"/>
  <c r="I75"/>
  <c r="J75"/>
  <c r="V73"/>
  <c r="I73"/>
  <c r="J73"/>
  <c r="I71"/>
  <c r="J71"/>
  <c r="V69"/>
  <c r="I69"/>
  <c r="J69"/>
  <c r="I67"/>
  <c r="J67"/>
  <c r="V65"/>
  <c r="I65"/>
  <c r="J65"/>
  <c r="I63"/>
  <c r="J63"/>
  <c r="V61"/>
  <c r="I61"/>
  <c r="J61"/>
  <c r="I59"/>
  <c r="J59"/>
  <c r="V57"/>
  <c r="I57"/>
  <c r="J57"/>
  <c r="I55"/>
  <c r="J55"/>
  <c r="V53"/>
  <c r="I53"/>
  <c r="J53"/>
  <c r="I51"/>
  <c r="J51"/>
  <c r="I49"/>
  <c r="J49"/>
  <c r="I47"/>
  <c r="J47"/>
  <c r="I45"/>
  <c r="J45"/>
  <c r="I43"/>
  <c r="J43"/>
  <c r="K11" i="9"/>
  <c r="M11" s="1"/>
  <c r="N11"/>
  <c r="L11"/>
  <c r="J80" i="30"/>
  <c r="K80"/>
  <c r="J78"/>
  <c r="K78"/>
  <c r="J76"/>
  <c r="K76"/>
  <c r="J74"/>
  <c r="K74"/>
  <c r="J72"/>
  <c r="K72"/>
  <c r="J70"/>
  <c r="K70"/>
  <c r="J68"/>
  <c r="K68"/>
  <c r="J66"/>
  <c r="K66"/>
  <c r="J64"/>
  <c r="K64"/>
  <c r="J62"/>
  <c r="K62"/>
  <c r="J60"/>
  <c r="K60"/>
  <c r="J58"/>
  <c r="K58"/>
  <c r="J56"/>
  <c r="K56"/>
  <c r="J54"/>
  <c r="K54"/>
  <c r="J52"/>
  <c r="K52"/>
  <c r="J50"/>
  <c r="K50"/>
  <c r="J48"/>
  <c r="K48"/>
  <c r="J46"/>
  <c r="K46"/>
  <c r="J44"/>
  <c r="K44"/>
  <c r="J42"/>
  <c r="K42"/>
  <c r="J40"/>
  <c r="K40"/>
  <c r="J38"/>
  <c r="K38"/>
  <c r="J36"/>
  <c r="K36"/>
  <c r="J34"/>
  <c r="K34"/>
  <c r="J32"/>
  <c r="K32"/>
  <c r="J30"/>
  <c r="K30"/>
  <c r="J28"/>
  <c r="K28"/>
  <c r="J26"/>
  <c r="K26"/>
  <c r="J24"/>
  <c r="K24"/>
  <c r="J22"/>
  <c r="K22"/>
  <c r="J20"/>
  <c r="K20"/>
  <c r="J18"/>
  <c r="K18"/>
  <c r="J16"/>
  <c r="K16"/>
  <c r="J80" i="31"/>
  <c r="I80"/>
  <c r="J78"/>
  <c r="I78"/>
  <c r="J76"/>
  <c r="I76"/>
  <c r="J74"/>
  <c r="I74"/>
  <c r="J72"/>
  <c r="I72"/>
  <c r="J70"/>
  <c r="I70"/>
  <c r="J68"/>
  <c r="I68"/>
  <c r="J66"/>
  <c r="I66"/>
  <c r="J64"/>
  <c r="I64"/>
  <c r="J62"/>
  <c r="I62"/>
  <c r="J60"/>
  <c r="I60"/>
  <c r="J58"/>
  <c r="I58"/>
  <c r="J56"/>
  <c r="I56"/>
  <c r="J54"/>
  <c r="I54"/>
  <c r="J52"/>
  <c r="I52"/>
  <c r="J50"/>
  <c r="I50"/>
  <c r="J48"/>
  <c r="I48"/>
  <c r="J46"/>
  <c r="I46"/>
  <c r="J44"/>
  <c r="I44"/>
  <c r="J42"/>
  <c r="I42"/>
  <c r="J40"/>
  <c r="I40"/>
  <c r="J38"/>
  <c r="I38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J12"/>
  <c r="I12"/>
  <c r="I80" i="7"/>
  <c r="K80"/>
  <c r="M80"/>
  <c r="J80"/>
  <c r="L80" s="1"/>
  <c r="H80"/>
  <c r="I78"/>
  <c r="K78"/>
  <c r="M78"/>
  <c r="J78"/>
  <c r="L78" s="1"/>
  <c r="H78"/>
  <c r="I76"/>
  <c r="K76"/>
  <c r="M76"/>
  <c r="J76"/>
  <c r="L76" s="1"/>
  <c r="H76"/>
  <c r="I74"/>
  <c r="K74"/>
  <c r="M74"/>
  <c r="J74"/>
  <c r="L74" s="1"/>
  <c r="H74"/>
  <c r="I72"/>
  <c r="K72"/>
  <c r="M72"/>
  <c r="J72"/>
  <c r="L72" s="1"/>
  <c r="H72"/>
  <c r="I70"/>
  <c r="K70"/>
  <c r="M70"/>
  <c r="J70"/>
  <c r="L70" s="1"/>
  <c r="H70"/>
  <c r="I68"/>
  <c r="K68"/>
  <c r="M68"/>
  <c r="J68"/>
  <c r="L68" s="1"/>
  <c r="H68"/>
  <c r="I66"/>
  <c r="K66"/>
  <c r="M66"/>
  <c r="J66"/>
  <c r="L66" s="1"/>
  <c r="H66"/>
  <c r="I64"/>
  <c r="K64"/>
  <c r="M64"/>
  <c r="J64"/>
  <c r="L64" s="1"/>
  <c r="H64"/>
  <c r="I62"/>
  <c r="K62"/>
  <c r="M62"/>
  <c r="J62"/>
  <c r="L62" s="1"/>
  <c r="H62"/>
  <c r="I60"/>
  <c r="K60"/>
  <c r="M60"/>
  <c r="J60"/>
  <c r="L60" s="1"/>
  <c r="H60"/>
  <c r="I58"/>
  <c r="K58"/>
  <c r="M58"/>
  <c r="J58"/>
  <c r="L58" s="1"/>
  <c r="H58"/>
  <c r="I56"/>
  <c r="K56"/>
  <c r="M56"/>
  <c r="J56"/>
  <c r="L56" s="1"/>
  <c r="H56"/>
  <c r="I54"/>
  <c r="K54"/>
  <c r="M54"/>
  <c r="J54"/>
  <c r="L54" s="1"/>
  <c r="H54"/>
  <c r="I52"/>
  <c r="K52"/>
  <c r="M52"/>
  <c r="J52"/>
  <c r="L52" s="1"/>
  <c r="H52"/>
  <c r="I50"/>
  <c r="K50"/>
  <c r="M50"/>
  <c r="J50"/>
  <c r="L50" s="1"/>
  <c r="H50"/>
  <c r="I48"/>
  <c r="K48"/>
  <c r="M48"/>
  <c r="J48"/>
  <c r="L48" s="1"/>
  <c r="H48"/>
  <c r="I46"/>
  <c r="K46"/>
  <c r="M46"/>
  <c r="J46"/>
  <c r="L46" s="1"/>
  <c r="H46"/>
  <c r="I44"/>
  <c r="K44"/>
  <c r="M44"/>
  <c r="J44"/>
  <c r="L44" s="1"/>
  <c r="H44"/>
  <c r="I42"/>
  <c r="K42"/>
  <c r="M42"/>
  <c r="J42"/>
  <c r="L42" s="1"/>
  <c r="H42"/>
  <c r="I40"/>
  <c r="K40"/>
  <c r="M40"/>
  <c r="J40"/>
  <c r="L40" s="1"/>
  <c r="H40"/>
  <c r="I38"/>
  <c r="K38"/>
  <c r="M38"/>
  <c r="J38"/>
  <c r="L38" s="1"/>
  <c r="H38"/>
  <c r="I36"/>
  <c r="K36"/>
  <c r="M36"/>
  <c r="J36"/>
  <c r="L36" s="1"/>
  <c r="H36"/>
  <c r="I34"/>
  <c r="K34"/>
  <c r="M34"/>
  <c r="J34"/>
  <c r="L34" s="1"/>
  <c r="H34"/>
  <c r="I32"/>
  <c r="K32"/>
  <c r="M32"/>
  <c r="J32"/>
  <c r="L32" s="1"/>
  <c r="H32"/>
  <c r="I30"/>
  <c r="K30"/>
  <c r="M30"/>
  <c r="J30"/>
  <c r="L30" s="1"/>
  <c r="H30"/>
  <c r="I28"/>
  <c r="K28"/>
  <c r="M28"/>
  <c r="J28"/>
  <c r="L28" s="1"/>
  <c r="H28"/>
  <c r="I26"/>
  <c r="K26"/>
  <c r="M26"/>
  <c r="J26"/>
  <c r="L26" s="1"/>
  <c r="H26"/>
  <c r="I24"/>
  <c r="K24"/>
  <c r="M24"/>
  <c r="J24"/>
  <c r="L24" s="1"/>
  <c r="H24"/>
  <c r="I22"/>
  <c r="K22"/>
  <c r="M22"/>
  <c r="J22"/>
  <c r="L22" s="1"/>
  <c r="H22"/>
  <c r="I20"/>
  <c r="K20"/>
  <c r="M20"/>
  <c r="J20"/>
  <c r="L20" s="1"/>
  <c r="H20"/>
  <c r="I18"/>
  <c r="K18"/>
  <c r="M18"/>
  <c r="J18"/>
  <c r="L18" s="1"/>
  <c r="H18"/>
  <c r="I16"/>
  <c r="K16"/>
  <c r="M16"/>
  <c r="J16"/>
  <c r="L16" s="1"/>
  <c r="H16"/>
  <c r="I14"/>
  <c r="K14"/>
  <c r="M14"/>
  <c r="J14"/>
  <c r="L14" s="1"/>
  <c r="H14"/>
  <c r="I12"/>
  <c r="K12"/>
  <c r="M12"/>
  <c r="J12"/>
  <c r="L12" s="1"/>
  <c r="H12"/>
  <c r="R11" i="8"/>
  <c r="P11"/>
  <c r="Q11"/>
  <c r="U11" s="1"/>
  <c r="O11"/>
  <c r="S11" s="1"/>
  <c r="J79"/>
  <c r="P79"/>
  <c r="T79" s="1"/>
  <c r="R79"/>
  <c r="V79" s="1"/>
  <c r="I79"/>
  <c r="Q79"/>
  <c r="U79" s="1"/>
  <c r="O79"/>
  <c r="S79" s="1"/>
  <c r="J77"/>
  <c r="P77"/>
  <c r="T77" s="1"/>
  <c r="R77"/>
  <c r="V77" s="1"/>
  <c r="I77"/>
  <c r="Q77"/>
  <c r="U77" s="1"/>
  <c r="O77"/>
  <c r="S77" s="1"/>
  <c r="J75"/>
  <c r="P75"/>
  <c r="T75" s="1"/>
  <c r="R75"/>
  <c r="V75" s="1"/>
  <c r="I75"/>
  <c r="Q75"/>
  <c r="U75" s="1"/>
  <c r="O75"/>
  <c r="S75" s="1"/>
  <c r="J73"/>
  <c r="P73"/>
  <c r="T73" s="1"/>
  <c r="R73"/>
  <c r="V73" s="1"/>
  <c r="I73"/>
  <c r="Q73"/>
  <c r="U73" s="1"/>
  <c r="O73"/>
  <c r="S73" s="1"/>
  <c r="J71"/>
  <c r="P71"/>
  <c r="T71" s="1"/>
  <c r="R71"/>
  <c r="V71" s="1"/>
  <c r="I71"/>
  <c r="Q71"/>
  <c r="U71" s="1"/>
  <c r="O71"/>
  <c r="S71" s="1"/>
  <c r="J69"/>
  <c r="P69"/>
  <c r="T69" s="1"/>
  <c r="R69"/>
  <c r="V69" s="1"/>
  <c r="I69"/>
  <c r="Q69"/>
  <c r="U69" s="1"/>
  <c r="O69"/>
  <c r="S69" s="1"/>
  <c r="J67"/>
  <c r="P67"/>
  <c r="T67" s="1"/>
  <c r="R67"/>
  <c r="V67" s="1"/>
  <c r="I67"/>
  <c r="Q67"/>
  <c r="U67" s="1"/>
  <c r="O67"/>
  <c r="S67" s="1"/>
  <c r="J65"/>
  <c r="P65"/>
  <c r="T65" s="1"/>
  <c r="R65"/>
  <c r="V65" s="1"/>
  <c r="I65"/>
  <c r="Q65"/>
  <c r="U65" s="1"/>
  <c r="O65"/>
  <c r="S65" s="1"/>
  <c r="J63"/>
  <c r="P63"/>
  <c r="T63" s="1"/>
  <c r="R63"/>
  <c r="V63" s="1"/>
  <c r="I63"/>
  <c r="Q63"/>
  <c r="U63" s="1"/>
  <c r="O63"/>
  <c r="S63" s="1"/>
  <c r="J61"/>
  <c r="P61"/>
  <c r="T61" s="1"/>
  <c r="R61"/>
  <c r="V61" s="1"/>
  <c r="I61"/>
  <c r="Q61"/>
  <c r="U61" s="1"/>
  <c r="O61"/>
  <c r="S61" s="1"/>
  <c r="J59"/>
  <c r="P59"/>
  <c r="T59" s="1"/>
  <c r="R59"/>
  <c r="V59" s="1"/>
  <c r="I59"/>
  <c r="Q59"/>
  <c r="U59" s="1"/>
  <c r="O59"/>
  <c r="S59" s="1"/>
  <c r="J57"/>
  <c r="P57"/>
  <c r="T57" s="1"/>
  <c r="R57"/>
  <c r="V57" s="1"/>
  <c r="I57"/>
  <c r="Q57"/>
  <c r="U57" s="1"/>
  <c r="O57"/>
  <c r="S57" s="1"/>
  <c r="J55"/>
  <c r="P55"/>
  <c r="T55" s="1"/>
  <c r="R55"/>
  <c r="V55" s="1"/>
  <c r="I55"/>
  <c r="Q55"/>
  <c r="U55" s="1"/>
  <c r="O55"/>
  <c r="S55" s="1"/>
  <c r="J53"/>
  <c r="P53"/>
  <c r="T53" s="1"/>
  <c r="R53"/>
  <c r="V53" s="1"/>
  <c r="I53"/>
  <c r="Q53"/>
  <c r="U53" s="1"/>
  <c r="O53"/>
  <c r="S53" s="1"/>
  <c r="J51"/>
  <c r="P51"/>
  <c r="T51" s="1"/>
  <c r="R51"/>
  <c r="V51" s="1"/>
  <c r="I51"/>
  <c r="Q51"/>
  <c r="U51" s="1"/>
  <c r="O51"/>
  <c r="S51" s="1"/>
  <c r="J49"/>
  <c r="P49"/>
  <c r="T49" s="1"/>
  <c r="R49"/>
  <c r="V49" s="1"/>
  <c r="I49"/>
  <c r="Q49"/>
  <c r="U49" s="1"/>
  <c r="O49"/>
  <c r="S49" s="1"/>
  <c r="J47"/>
  <c r="P47"/>
  <c r="T47" s="1"/>
  <c r="R47"/>
  <c r="V47" s="1"/>
  <c r="I47"/>
  <c r="Q47"/>
  <c r="U47" s="1"/>
  <c r="O47"/>
  <c r="S47" s="1"/>
  <c r="J45"/>
  <c r="P45"/>
  <c r="T45" s="1"/>
  <c r="R45"/>
  <c r="V45" s="1"/>
  <c r="I45"/>
  <c r="Q45"/>
  <c r="U45" s="1"/>
  <c r="O45"/>
  <c r="S45" s="1"/>
  <c r="J43"/>
  <c r="P43"/>
  <c r="T43" s="1"/>
  <c r="R43"/>
  <c r="V43" s="1"/>
  <c r="I43"/>
  <c r="O43"/>
  <c r="S43" s="1"/>
  <c r="Q43"/>
  <c r="U43" s="1"/>
  <c r="J41"/>
  <c r="P41"/>
  <c r="T41" s="1"/>
  <c r="R41"/>
  <c r="V41" s="1"/>
  <c r="I41"/>
  <c r="O41"/>
  <c r="S41" s="1"/>
  <c r="Q41"/>
  <c r="U41" s="1"/>
  <c r="J39"/>
  <c r="P39"/>
  <c r="T39" s="1"/>
  <c r="R39"/>
  <c r="V39" s="1"/>
  <c r="I39"/>
  <c r="O39"/>
  <c r="S39" s="1"/>
  <c r="Q39"/>
  <c r="U39" s="1"/>
  <c r="J37"/>
  <c r="P37"/>
  <c r="T37" s="1"/>
  <c r="R37"/>
  <c r="V37" s="1"/>
  <c r="I37"/>
  <c r="O37"/>
  <c r="S37" s="1"/>
  <c r="Q37"/>
  <c r="U37" s="1"/>
  <c r="J35"/>
  <c r="P35"/>
  <c r="T35" s="1"/>
  <c r="R35"/>
  <c r="V35" s="1"/>
  <c r="I35"/>
  <c r="O35"/>
  <c r="S35" s="1"/>
  <c r="Q35"/>
  <c r="U35" s="1"/>
  <c r="J33"/>
  <c r="P33"/>
  <c r="T33" s="1"/>
  <c r="R33"/>
  <c r="V33" s="1"/>
  <c r="I33"/>
  <c r="O33"/>
  <c r="S33" s="1"/>
  <c r="Q33"/>
  <c r="U33" s="1"/>
  <c r="J31"/>
  <c r="P31"/>
  <c r="T31" s="1"/>
  <c r="R31"/>
  <c r="V31" s="1"/>
  <c r="I31"/>
  <c r="O31"/>
  <c r="S31" s="1"/>
  <c r="Q31"/>
  <c r="U31" s="1"/>
  <c r="J29"/>
  <c r="P29"/>
  <c r="T29" s="1"/>
  <c r="R29"/>
  <c r="V29" s="1"/>
  <c r="I29"/>
  <c r="O29"/>
  <c r="S29" s="1"/>
  <c r="Q29"/>
  <c r="U29" s="1"/>
  <c r="J27"/>
  <c r="P27"/>
  <c r="T27" s="1"/>
  <c r="R27"/>
  <c r="V27" s="1"/>
  <c r="I27"/>
  <c r="O27"/>
  <c r="S27" s="1"/>
  <c r="Q27"/>
  <c r="U27" s="1"/>
  <c r="J25"/>
  <c r="P25"/>
  <c r="T25" s="1"/>
  <c r="R25"/>
  <c r="V25" s="1"/>
  <c r="I25"/>
  <c r="O25"/>
  <c r="S25" s="1"/>
  <c r="Q25"/>
  <c r="U25" s="1"/>
  <c r="J23"/>
  <c r="P23"/>
  <c r="T23" s="1"/>
  <c r="R23"/>
  <c r="V23" s="1"/>
  <c r="I23"/>
  <c r="O23"/>
  <c r="S23" s="1"/>
  <c r="Q23"/>
  <c r="U23" s="1"/>
  <c r="P21"/>
  <c r="T21" s="1"/>
  <c r="R21"/>
  <c r="V21" s="1"/>
  <c r="Q21"/>
  <c r="U21" s="1"/>
  <c r="O21"/>
  <c r="S21" s="1"/>
  <c r="P19"/>
  <c r="T19" s="1"/>
  <c r="R19"/>
  <c r="V19" s="1"/>
  <c r="Q19"/>
  <c r="U19" s="1"/>
  <c r="O19"/>
  <c r="S19" s="1"/>
  <c r="I17"/>
  <c r="K17"/>
  <c r="O17"/>
  <c r="S17" s="1"/>
  <c r="Q17"/>
  <c r="U17" s="1"/>
  <c r="J17"/>
  <c r="L17"/>
  <c r="P17"/>
  <c r="T17" s="1"/>
  <c r="R17"/>
  <c r="V17" s="1"/>
  <c r="O15"/>
  <c r="S15" s="1"/>
  <c r="Q15"/>
  <c r="U15" s="1"/>
  <c r="P15"/>
  <c r="T15" s="1"/>
  <c r="R15"/>
  <c r="V15" s="1"/>
  <c r="O13"/>
  <c r="S13" s="1"/>
  <c r="Q13"/>
  <c r="U13" s="1"/>
  <c r="P13"/>
  <c r="T13" s="1"/>
  <c r="R13"/>
  <c r="V13" s="1"/>
  <c r="I80" i="23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W11"/>
  <c r="I41"/>
  <c r="J41"/>
  <c r="I39"/>
  <c r="J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3"/>
  <c r="I13"/>
  <c r="U11" i="24"/>
  <c r="S11"/>
  <c r="Q11"/>
  <c r="O11"/>
  <c r="L11"/>
  <c r="V11"/>
  <c r="T11"/>
  <c r="R11"/>
  <c r="P11"/>
  <c r="M79"/>
  <c r="P79"/>
  <c r="R79"/>
  <c r="T79"/>
  <c r="V79"/>
  <c r="L79"/>
  <c r="O79"/>
  <c r="Q79"/>
  <c r="S79"/>
  <c r="U79"/>
  <c r="M77"/>
  <c r="P77"/>
  <c r="R77"/>
  <c r="T77"/>
  <c r="V77"/>
  <c r="L77"/>
  <c r="O77"/>
  <c r="Q77"/>
  <c r="S77"/>
  <c r="U77"/>
  <c r="M75"/>
  <c r="P75"/>
  <c r="R75"/>
  <c r="T75"/>
  <c r="V75"/>
  <c r="L75"/>
  <c r="O75"/>
  <c r="Q75"/>
  <c r="S75"/>
  <c r="U75"/>
  <c r="M73"/>
  <c r="P73"/>
  <c r="R73"/>
  <c r="T73"/>
  <c r="V73"/>
  <c r="L73"/>
  <c r="O73"/>
  <c r="Q73"/>
  <c r="S73"/>
  <c r="U73"/>
  <c r="M71"/>
  <c r="P71"/>
  <c r="R71"/>
  <c r="T71"/>
  <c r="V71"/>
  <c r="L71"/>
  <c r="O71"/>
  <c r="Q71"/>
  <c r="S71"/>
  <c r="U71"/>
  <c r="M69"/>
  <c r="P69"/>
  <c r="R69"/>
  <c r="T69"/>
  <c r="V69"/>
  <c r="L69"/>
  <c r="O69"/>
  <c r="Q69"/>
  <c r="S69"/>
  <c r="U69"/>
  <c r="M67"/>
  <c r="P67"/>
  <c r="R67"/>
  <c r="T67"/>
  <c r="V67"/>
  <c r="L67"/>
  <c r="O67"/>
  <c r="Q67"/>
  <c r="S67"/>
  <c r="U67"/>
  <c r="M65"/>
  <c r="P65"/>
  <c r="R65"/>
  <c r="T65"/>
  <c r="V65"/>
  <c r="L65"/>
  <c r="O65"/>
  <c r="Q65"/>
  <c r="S65"/>
  <c r="U65"/>
  <c r="M63"/>
  <c r="L63"/>
  <c r="P63"/>
  <c r="R63"/>
  <c r="T63"/>
  <c r="V63"/>
  <c r="O63"/>
  <c r="Q63"/>
  <c r="S63"/>
  <c r="U63"/>
  <c r="M61"/>
  <c r="P61"/>
  <c r="R61"/>
  <c r="T61"/>
  <c r="V61"/>
  <c r="L61"/>
  <c r="O61"/>
  <c r="Q61"/>
  <c r="S61"/>
  <c r="U61"/>
  <c r="M59"/>
  <c r="P59"/>
  <c r="R59"/>
  <c r="T59"/>
  <c r="V59"/>
  <c r="L59"/>
  <c r="O59"/>
  <c r="Q59"/>
  <c r="S59"/>
  <c r="U59"/>
  <c r="M57"/>
  <c r="P57"/>
  <c r="R57"/>
  <c r="T57"/>
  <c r="V57"/>
  <c r="L57"/>
  <c r="O57"/>
  <c r="Q57"/>
  <c r="S57"/>
  <c r="U57"/>
  <c r="M55"/>
  <c r="P55"/>
  <c r="R55"/>
  <c r="T55"/>
  <c r="V55"/>
  <c r="L55"/>
  <c r="O55"/>
  <c r="Q55"/>
  <c r="S55"/>
  <c r="U55"/>
  <c r="M53"/>
  <c r="P53"/>
  <c r="R53"/>
  <c r="T53"/>
  <c r="V53"/>
  <c r="L53"/>
  <c r="O53"/>
  <c r="Q53"/>
  <c r="S53"/>
  <c r="U53"/>
  <c r="M51"/>
  <c r="P51"/>
  <c r="R51"/>
  <c r="T51"/>
  <c r="V51"/>
  <c r="L51"/>
  <c r="O51"/>
  <c r="Q51"/>
  <c r="S51"/>
  <c r="U51"/>
  <c r="M49"/>
  <c r="P49"/>
  <c r="R49"/>
  <c r="T49"/>
  <c r="V49"/>
  <c r="L49"/>
  <c r="O49"/>
  <c r="Q49"/>
  <c r="S49"/>
  <c r="U49"/>
  <c r="M47"/>
  <c r="P47"/>
  <c r="R47"/>
  <c r="T47"/>
  <c r="V47"/>
  <c r="L47"/>
  <c r="O47"/>
  <c r="Q47"/>
  <c r="S47"/>
  <c r="U47"/>
  <c r="M45"/>
  <c r="P45"/>
  <c r="R45"/>
  <c r="T45"/>
  <c r="V45"/>
  <c r="L45"/>
  <c r="O45"/>
  <c r="Q45"/>
  <c r="S45"/>
  <c r="U45"/>
  <c r="M43"/>
  <c r="P43"/>
  <c r="R43"/>
  <c r="T43"/>
  <c r="V43"/>
  <c r="L43"/>
  <c r="O43"/>
  <c r="Q43"/>
  <c r="S43"/>
  <c r="U43"/>
  <c r="M41"/>
  <c r="P41"/>
  <c r="R41"/>
  <c r="T41"/>
  <c r="V41"/>
  <c r="L41"/>
  <c r="O41"/>
  <c r="Q41"/>
  <c r="S41"/>
  <c r="U41"/>
  <c r="M39"/>
  <c r="P39"/>
  <c r="R39"/>
  <c r="T39"/>
  <c r="V39"/>
  <c r="L39"/>
  <c r="O39"/>
  <c r="Q39"/>
  <c r="S39"/>
  <c r="U39"/>
  <c r="M37"/>
  <c r="P37"/>
  <c r="R37"/>
  <c r="T37"/>
  <c r="V37"/>
  <c r="L37"/>
  <c r="O37"/>
  <c r="Q37"/>
  <c r="S37"/>
  <c r="U37"/>
  <c r="M35"/>
  <c r="P35"/>
  <c r="R35"/>
  <c r="T35"/>
  <c r="V35"/>
  <c r="L35"/>
  <c r="O35"/>
  <c r="Q35"/>
  <c r="S35"/>
  <c r="U35"/>
  <c r="M33"/>
  <c r="P33"/>
  <c r="R33"/>
  <c r="T33"/>
  <c r="V33"/>
  <c r="L33"/>
  <c r="O33"/>
  <c r="Q33"/>
  <c r="S33"/>
  <c r="U33"/>
  <c r="M31"/>
  <c r="P31"/>
  <c r="R31"/>
  <c r="T31"/>
  <c r="V31"/>
  <c r="L31"/>
  <c r="O31"/>
  <c r="Q31"/>
  <c r="S31"/>
  <c r="U31"/>
  <c r="M29"/>
  <c r="P29"/>
  <c r="R29"/>
  <c r="T29"/>
  <c r="V29"/>
  <c r="L29"/>
  <c r="O29"/>
  <c r="Q29"/>
  <c r="S29"/>
  <c r="U29"/>
  <c r="M27"/>
  <c r="P27"/>
  <c r="R27"/>
  <c r="T27"/>
  <c r="V27"/>
  <c r="L27"/>
  <c r="O27"/>
  <c r="Q27"/>
  <c r="S27"/>
  <c r="U27"/>
  <c r="M25"/>
  <c r="P25"/>
  <c r="R25"/>
  <c r="T25"/>
  <c r="V25"/>
  <c r="L25"/>
  <c r="O25"/>
  <c r="Q25"/>
  <c r="S25"/>
  <c r="U25"/>
  <c r="M23"/>
  <c r="P23"/>
  <c r="R23"/>
  <c r="T23"/>
  <c r="V23"/>
  <c r="L23"/>
  <c r="O23"/>
  <c r="Q23"/>
  <c r="S23"/>
  <c r="U23"/>
  <c r="M21"/>
  <c r="P21"/>
  <c r="R21"/>
  <c r="T21"/>
  <c r="V21"/>
  <c r="L21"/>
  <c r="O21"/>
  <c r="Q21"/>
  <c r="S21"/>
  <c r="U21"/>
  <c r="M19"/>
  <c r="P19"/>
  <c r="R19"/>
  <c r="T19"/>
  <c r="V19"/>
  <c r="L19"/>
  <c r="O19"/>
  <c r="Q19"/>
  <c r="S19"/>
  <c r="U19"/>
  <c r="M17"/>
  <c r="P17"/>
  <c r="R17"/>
  <c r="T17"/>
  <c r="V17"/>
  <c r="L17"/>
  <c r="O17"/>
  <c r="Q17"/>
  <c r="S17"/>
  <c r="U17"/>
  <c r="M15"/>
  <c r="P15"/>
  <c r="R15"/>
  <c r="T15"/>
  <c r="V15"/>
  <c r="L15"/>
  <c r="O15"/>
  <c r="Q15"/>
  <c r="S15"/>
  <c r="U15"/>
  <c r="P13"/>
  <c r="R13"/>
  <c r="T13"/>
  <c r="V13"/>
  <c r="L13"/>
  <c r="O13"/>
  <c r="Q13"/>
  <c r="S13"/>
  <c r="U13"/>
  <c r="L11" i="16"/>
  <c r="J11"/>
  <c r="O11"/>
  <c r="K11"/>
  <c r="M11" s="1"/>
  <c r="I11"/>
  <c r="I11" i="17"/>
  <c r="O11"/>
  <c r="M11" i="21"/>
  <c r="K11"/>
  <c r="I11"/>
  <c r="I10" s="1"/>
  <c r="N11"/>
  <c r="J11"/>
  <c r="H11"/>
  <c r="J260" i="30"/>
  <c r="K260"/>
  <c r="M260"/>
  <c r="O260"/>
  <c r="J259"/>
  <c r="K259"/>
  <c r="J251"/>
  <c r="K251"/>
  <c r="J249"/>
  <c r="K249"/>
  <c r="J248"/>
  <c r="K248"/>
  <c r="J245"/>
  <c r="K245"/>
  <c r="J244"/>
  <c r="K244"/>
  <c r="J242"/>
  <c r="K242"/>
  <c r="J235"/>
  <c r="K235"/>
  <c r="J233"/>
  <c r="K233"/>
  <c r="J232"/>
  <c r="K232"/>
  <c r="J231"/>
  <c r="K231"/>
  <c r="J230"/>
  <c r="K230"/>
  <c r="J229"/>
  <c r="K229"/>
  <c r="J228"/>
  <c r="K228"/>
  <c r="J226"/>
  <c r="K226"/>
  <c r="J217"/>
  <c r="K217"/>
  <c r="J212"/>
  <c r="K212"/>
  <c r="J211"/>
  <c r="K211"/>
  <c r="J210"/>
  <c r="K210"/>
  <c r="J204"/>
  <c r="K204"/>
  <c r="J203"/>
  <c r="K203"/>
  <c r="J201"/>
  <c r="K201"/>
  <c r="J198"/>
  <c r="K198"/>
  <c r="J197"/>
  <c r="K197"/>
  <c r="J194"/>
  <c r="K194"/>
  <c r="J193"/>
  <c r="K193"/>
  <c r="J192"/>
  <c r="K192"/>
  <c r="J191"/>
  <c r="K191"/>
  <c r="J186"/>
  <c r="K186"/>
  <c r="J182"/>
  <c r="K182"/>
  <c r="J181"/>
  <c r="K181"/>
  <c r="J180"/>
  <c r="K180"/>
  <c r="J179"/>
  <c r="K179"/>
  <c r="J174"/>
  <c r="K174"/>
  <c r="J172"/>
  <c r="K172"/>
  <c r="J171"/>
  <c r="K171"/>
  <c r="J169"/>
  <c r="K169"/>
  <c r="J166"/>
  <c r="K166"/>
  <c r="J164"/>
  <c r="K164"/>
  <c r="J163"/>
  <c r="K163"/>
  <c r="J161"/>
  <c r="K161"/>
  <c r="J158"/>
  <c r="K158"/>
  <c r="J156"/>
  <c r="K156"/>
  <c r="J155"/>
  <c r="K155"/>
  <c r="J153"/>
  <c r="K153"/>
  <c r="J152"/>
  <c r="K152"/>
  <c r="J143"/>
  <c r="K143"/>
  <c r="J142"/>
  <c r="K142"/>
  <c r="J141"/>
  <c r="K141"/>
  <c r="J140"/>
  <c r="K140"/>
  <c r="J139"/>
  <c r="K139"/>
  <c r="J137"/>
  <c r="K137"/>
  <c r="J136"/>
  <c r="K136"/>
  <c r="J134"/>
  <c r="K134"/>
  <c r="J132"/>
  <c r="K132"/>
  <c r="J130"/>
  <c r="K130"/>
  <c r="J127"/>
  <c r="K127"/>
  <c r="J126"/>
  <c r="K126"/>
  <c r="J125"/>
  <c r="K125"/>
  <c r="J123"/>
  <c r="K123"/>
  <c r="J120"/>
  <c r="K120"/>
  <c r="J119"/>
  <c r="K119"/>
  <c r="J118"/>
  <c r="K118"/>
  <c r="J117"/>
  <c r="K117"/>
  <c r="J113"/>
  <c r="K113"/>
  <c r="J107"/>
  <c r="K107"/>
  <c r="J105"/>
  <c r="K105"/>
  <c r="J104"/>
  <c r="K104"/>
  <c r="J101"/>
  <c r="K101"/>
  <c r="J100"/>
  <c r="K100"/>
  <c r="J98"/>
  <c r="K98"/>
  <c r="J90"/>
  <c r="K90"/>
  <c r="J89"/>
  <c r="K89"/>
  <c r="J88"/>
  <c r="K88"/>
  <c r="J87"/>
  <c r="K87"/>
  <c r="J81"/>
  <c r="K81"/>
  <c r="I258" i="31"/>
  <c r="J258"/>
  <c r="L258"/>
  <c r="N258"/>
  <c r="I256"/>
  <c r="J256"/>
  <c r="L256"/>
  <c r="N256"/>
  <c r="I255"/>
  <c r="J255"/>
  <c r="I254"/>
  <c r="J254"/>
  <c r="I253"/>
  <c r="J253"/>
  <c r="I251"/>
  <c r="J251"/>
  <c r="I250"/>
  <c r="J250"/>
  <c r="I248"/>
  <c r="J248"/>
  <c r="I245"/>
  <c r="J245"/>
  <c r="I243"/>
  <c r="J243"/>
  <c r="I240"/>
  <c r="J240"/>
  <c r="I234"/>
  <c r="J234"/>
  <c r="I233"/>
  <c r="J233"/>
  <c r="I230"/>
  <c r="J230"/>
  <c r="I227"/>
  <c r="J227"/>
  <c r="J222"/>
  <c r="I222"/>
  <c r="J220"/>
  <c r="I220"/>
  <c r="J217"/>
  <c r="I217"/>
  <c r="J215"/>
  <c r="I215"/>
  <c r="J213"/>
  <c r="I213"/>
  <c r="J212"/>
  <c r="I212"/>
  <c r="J210"/>
  <c r="I210"/>
  <c r="J207"/>
  <c r="I207"/>
  <c r="J206"/>
  <c r="I206"/>
  <c r="J204"/>
  <c r="I204"/>
  <c r="J201"/>
  <c r="I201"/>
  <c r="J199"/>
  <c r="I199"/>
  <c r="J198"/>
  <c r="I198"/>
  <c r="J196"/>
  <c r="I196"/>
  <c r="J194"/>
  <c r="I194"/>
  <c r="J191"/>
  <c r="I191"/>
  <c r="J190"/>
  <c r="I190"/>
  <c r="J189"/>
  <c r="I189"/>
  <c r="J184"/>
  <c r="I184"/>
  <c r="J183"/>
  <c r="I183"/>
  <c r="J182"/>
  <c r="I182"/>
  <c r="J181"/>
  <c r="I181"/>
  <c r="J180"/>
  <c r="I180"/>
  <c r="J179"/>
  <c r="I179"/>
  <c r="J177"/>
  <c r="I177"/>
  <c r="J176"/>
  <c r="I176"/>
  <c r="J170"/>
  <c r="I170"/>
  <c r="J167"/>
  <c r="I167"/>
  <c r="J166"/>
  <c r="I166"/>
  <c r="J165"/>
  <c r="I165"/>
  <c r="J164"/>
  <c r="I164"/>
  <c r="J163"/>
  <c r="I163"/>
  <c r="J161"/>
  <c r="I161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6"/>
  <c r="I146"/>
  <c r="J145"/>
  <c r="I145"/>
  <c r="J144"/>
  <c r="I144"/>
  <c r="J142"/>
  <c r="I142"/>
  <c r="J140"/>
  <c r="I140"/>
  <c r="J138"/>
  <c r="I138"/>
  <c r="J137"/>
  <c r="I137"/>
  <c r="J133"/>
  <c r="I133"/>
  <c r="J131"/>
  <c r="I131"/>
  <c r="J128"/>
  <c r="I128"/>
  <c r="J126"/>
  <c r="I126"/>
  <c r="J124"/>
  <c r="I124"/>
  <c r="J122"/>
  <c r="I122"/>
  <c r="J121"/>
  <c r="I121"/>
  <c r="J117"/>
  <c r="I117"/>
  <c r="J116"/>
  <c r="I116"/>
  <c r="J115"/>
  <c r="I115"/>
  <c r="J114"/>
  <c r="I114"/>
  <c r="J113"/>
  <c r="I113"/>
  <c r="J111"/>
  <c r="I111"/>
  <c r="J109"/>
  <c r="I109"/>
  <c r="J108"/>
  <c r="I108"/>
  <c r="J107"/>
  <c r="I107"/>
  <c r="J105"/>
  <c r="I105"/>
  <c r="J100"/>
  <c r="I100"/>
  <c r="J99"/>
  <c r="I99"/>
  <c r="J93"/>
  <c r="I93"/>
  <c r="J90"/>
  <c r="I90"/>
  <c r="J89"/>
  <c r="I89"/>
  <c r="J88"/>
  <c r="I88"/>
  <c r="J87"/>
  <c r="I87"/>
  <c r="J86"/>
  <c r="I86"/>
  <c r="J84"/>
  <c r="I84"/>
  <c r="J83"/>
  <c r="I83"/>
  <c r="J81"/>
  <c r="I81"/>
  <c r="I260" i="7"/>
  <c r="K260"/>
  <c r="M260"/>
  <c r="H260"/>
  <c r="J260"/>
  <c r="L260" s="1"/>
  <c r="I258"/>
  <c r="K258"/>
  <c r="M258"/>
  <c r="H258"/>
  <c r="J258"/>
  <c r="L258" s="1"/>
  <c r="I255"/>
  <c r="K255"/>
  <c r="M255"/>
  <c r="H255"/>
  <c r="J255"/>
  <c r="L255" s="1"/>
  <c r="I254"/>
  <c r="K254"/>
  <c r="M254"/>
  <c r="H254"/>
  <c r="J254"/>
  <c r="L254" s="1"/>
  <c r="I251"/>
  <c r="K251"/>
  <c r="M251"/>
  <c r="H251"/>
  <c r="J251"/>
  <c r="L251" s="1"/>
  <c r="I250"/>
  <c r="K250"/>
  <c r="M250"/>
  <c r="H250"/>
  <c r="J250"/>
  <c r="L250" s="1"/>
  <c r="I247"/>
  <c r="K247"/>
  <c r="M247"/>
  <c r="H247"/>
  <c r="J247"/>
  <c r="L247" s="1"/>
  <c r="I244"/>
  <c r="K244"/>
  <c r="M244"/>
  <c r="H244"/>
  <c r="J244"/>
  <c r="L244" s="1"/>
  <c r="I243"/>
  <c r="K243"/>
  <c r="M243"/>
  <c r="H243"/>
  <c r="J243"/>
  <c r="L243" s="1"/>
  <c r="I242"/>
  <c r="K242"/>
  <c r="M242"/>
  <c r="H242"/>
  <c r="J242"/>
  <c r="L242" s="1"/>
  <c r="I241"/>
  <c r="K241"/>
  <c r="M241"/>
  <c r="H241"/>
  <c r="J241"/>
  <c r="L241" s="1"/>
  <c r="I236"/>
  <c r="K236"/>
  <c r="M236"/>
  <c r="H236"/>
  <c r="J236"/>
  <c r="L236" s="1"/>
  <c r="I235"/>
  <c r="K235"/>
  <c r="M235"/>
  <c r="H235"/>
  <c r="J235"/>
  <c r="L235" s="1"/>
  <c r="I234"/>
  <c r="K234"/>
  <c r="M234"/>
  <c r="H234"/>
  <c r="J234"/>
  <c r="L234" s="1"/>
  <c r="I233"/>
  <c r="K233"/>
  <c r="M233"/>
  <c r="H233"/>
  <c r="J233"/>
  <c r="L233" s="1"/>
  <c r="I214"/>
  <c r="K214"/>
  <c r="M214"/>
  <c r="J214"/>
  <c r="L214" s="1"/>
  <c r="H214"/>
  <c r="I213"/>
  <c r="K213"/>
  <c r="M213"/>
  <c r="H213"/>
  <c r="J213"/>
  <c r="L213" s="1"/>
  <c r="I211"/>
  <c r="K211"/>
  <c r="M211"/>
  <c r="H211"/>
  <c r="J211"/>
  <c r="L211" s="1"/>
  <c r="I208"/>
  <c r="K208"/>
  <c r="M208"/>
  <c r="J208"/>
  <c r="L208" s="1"/>
  <c r="H208"/>
  <c r="I207"/>
  <c r="K207"/>
  <c r="M207"/>
  <c r="H207"/>
  <c r="J207"/>
  <c r="L207" s="1"/>
  <c r="I205"/>
  <c r="K205"/>
  <c r="M205"/>
  <c r="H205"/>
  <c r="J205"/>
  <c r="L205" s="1"/>
  <c r="I204"/>
  <c r="K204"/>
  <c r="M204"/>
  <c r="J204"/>
  <c r="L204" s="1"/>
  <c r="H204"/>
  <c r="I201"/>
  <c r="K201"/>
  <c r="M201"/>
  <c r="H201"/>
  <c r="J201"/>
  <c r="L201" s="1"/>
  <c r="I200"/>
  <c r="K200"/>
  <c r="M200"/>
  <c r="J200"/>
  <c r="L200" s="1"/>
  <c r="H200"/>
  <c r="I197"/>
  <c r="K197"/>
  <c r="M197"/>
  <c r="H197"/>
  <c r="J197"/>
  <c r="L197" s="1"/>
  <c r="I196"/>
  <c r="K196"/>
  <c r="M196"/>
  <c r="J196"/>
  <c r="L196" s="1"/>
  <c r="H196"/>
  <c r="I193"/>
  <c r="K193"/>
  <c r="M193"/>
  <c r="H193"/>
  <c r="J193"/>
  <c r="L193" s="1"/>
  <c r="I192"/>
  <c r="K192"/>
  <c r="M192"/>
  <c r="J192"/>
  <c r="L192" s="1"/>
  <c r="H192"/>
  <c r="I189"/>
  <c r="K189"/>
  <c r="M189"/>
  <c r="H189"/>
  <c r="J189"/>
  <c r="L189" s="1"/>
  <c r="I188"/>
  <c r="K188"/>
  <c r="M188"/>
  <c r="J188"/>
  <c r="L188" s="1"/>
  <c r="H188"/>
  <c r="I185"/>
  <c r="K185"/>
  <c r="M185"/>
  <c r="H185"/>
  <c r="J185"/>
  <c r="L185" s="1"/>
  <c r="I184"/>
  <c r="K184"/>
  <c r="M184"/>
  <c r="J184"/>
  <c r="L184" s="1"/>
  <c r="H184"/>
  <c r="I179"/>
  <c r="K179"/>
  <c r="M179"/>
  <c r="H179"/>
  <c r="J179"/>
  <c r="L179" s="1"/>
  <c r="I178"/>
  <c r="K178"/>
  <c r="M178"/>
  <c r="J178"/>
  <c r="L178" s="1"/>
  <c r="H178"/>
  <c r="I175"/>
  <c r="K175"/>
  <c r="M175"/>
  <c r="H175"/>
  <c r="J175"/>
  <c r="L175" s="1"/>
  <c r="I174"/>
  <c r="K174"/>
  <c r="M174"/>
  <c r="J174"/>
  <c r="L174" s="1"/>
  <c r="H174"/>
  <c r="I172"/>
  <c r="K172"/>
  <c r="M172"/>
  <c r="J172"/>
  <c r="L172" s="1"/>
  <c r="H172"/>
  <c r="I171"/>
  <c r="K171"/>
  <c r="M171"/>
  <c r="H171"/>
  <c r="J171"/>
  <c r="L171" s="1"/>
  <c r="I168"/>
  <c r="K168"/>
  <c r="M168"/>
  <c r="J168"/>
  <c r="L168" s="1"/>
  <c r="H168"/>
  <c r="I164"/>
  <c r="K164"/>
  <c r="M164"/>
  <c r="J164"/>
  <c r="L164" s="1"/>
  <c r="H164"/>
  <c r="I161"/>
  <c r="K161"/>
  <c r="M161"/>
  <c r="H161"/>
  <c r="J161"/>
  <c r="L161" s="1"/>
  <c r="I160"/>
  <c r="K160"/>
  <c r="M160"/>
  <c r="J160"/>
  <c r="L160" s="1"/>
  <c r="H160"/>
  <c r="I157"/>
  <c r="K157"/>
  <c r="M157"/>
  <c r="H157"/>
  <c r="J157"/>
  <c r="L157" s="1"/>
  <c r="I156"/>
  <c r="K156"/>
  <c r="M156"/>
  <c r="J156"/>
  <c r="L156" s="1"/>
  <c r="H156"/>
  <c r="I153"/>
  <c r="K153"/>
  <c r="M153"/>
  <c r="H153"/>
  <c r="J153"/>
  <c r="L153" s="1"/>
  <c r="I147"/>
  <c r="K147"/>
  <c r="M147"/>
  <c r="H147"/>
  <c r="J147"/>
  <c r="L147" s="1"/>
  <c r="I146"/>
  <c r="K146"/>
  <c r="M146"/>
  <c r="J146"/>
  <c r="L146" s="1"/>
  <c r="H146"/>
  <c r="I142"/>
  <c r="K142"/>
  <c r="M142"/>
  <c r="J142"/>
  <c r="L142" s="1"/>
  <c r="H142"/>
  <c r="I141"/>
  <c r="K141"/>
  <c r="M141"/>
  <c r="H141"/>
  <c r="J141"/>
  <c r="L141" s="1"/>
  <c r="I135"/>
  <c r="K135"/>
  <c r="M135"/>
  <c r="H135"/>
  <c r="J135"/>
  <c r="L135" s="1"/>
  <c r="I131"/>
  <c r="K131"/>
  <c r="M131"/>
  <c r="H131"/>
  <c r="J131"/>
  <c r="L131" s="1"/>
  <c r="I129"/>
  <c r="K129"/>
  <c r="M129"/>
  <c r="H129"/>
  <c r="J129"/>
  <c r="L129" s="1"/>
  <c r="I127"/>
  <c r="K127"/>
  <c r="M127"/>
  <c r="H127"/>
  <c r="J127"/>
  <c r="L127" s="1"/>
  <c r="I125"/>
  <c r="K125"/>
  <c r="M125"/>
  <c r="H125"/>
  <c r="J125"/>
  <c r="L125" s="1"/>
  <c r="I123"/>
  <c r="K123"/>
  <c r="M123"/>
  <c r="H123"/>
  <c r="J123"/>
  <c r="L123" s="1"/>
  <c r="I121"/>
  <c r="K121"/>
  <c r="M121"/>
  <c r="H121"/>
  <c r="J121"/>
  <c r="L121" s="1"/>
  <c r="I119"/>
  <c r="K119"/>
  <c r="M119"/>
  <c r="H119"/>
  <c r="J119"/>
  <c r="L119" s="1"/>
  <c r="I117"/>
  <c r="K117"/>
  <c r="M117"/>
  <c r="H117"/>
  <c r="J117"/>
  <c r="L117" s="1"/>
  <c r="I116"/>
  <c r="K116"/>
  <c r="M116"/>
  <c r="J116"/>
  <c r="L116" s="1"/>
  <c r="H116"/>
  <c r="I115"/>
  <c r="K115"/>
  <c r="M115"/>
  <c r="H115"/>
  <c r="J115"/>
  <c r="L115" s="1"/>
  <c r="I113"/>
  <c r="K113"/>
  <c r="M113"/>
  <c r="H113"/>
  <c r="J113"/>
  <c r="L113" s="1"/>
  <c r="I112"/>
  <c r="K112"/>
  <c r="M112"/>
  <c r="J112"/>
  <c r="L112" s="1"/>
  <c r="H112"/>
  <c r="I110"/>
  <c r="K110"/>
  <c r="M110"/>
  <c r="J110"/>
  <c r="L110" s="1"/>
  <c r="H110"/>
  <c r="I106"/>
  <c r="K106"/>
  <c r="M106"/>
  <c r="J106"/>
  <c r="L106" s="1"/>
  <c r="H106"/>
  <c r="I105"/>
  <c r="K105"/>
  <c r="M105"/>
  <c r="H105"/>
  <c r="J105"/>
  <c r="L105" s="1"/>
  <c r="I103"/>
  <c r="K103"/>
  <c r="M103"/>
  <c r="H103"/>
  <c r="J103"/>
  <c r="L103" s="1"/>
  <c r="I102"/>
  <c r="K102"/>
  <c r="M102"/>
  <c r="J102"/>
  <c r="L102" s="1"/>
  <c r="H102"/>
  <c r="I101"/>
  <c r="K101"/>
  <c r="M101"/>
  <c r="H101"/>
  <c r="J101"/>
  <c r="L101" s="1"/>
  <c r="I99"/>
  <c r="K99"/>
  <c r="M99"/>
  <c r="H99"/>
  <c r="J99"/>
  <c r="L99" s="1"/>
  <c r="I98"/>
  <c r="K98"/>
  <c r="M98"/>
  <c r="J98"/>
  <c r="L98" s="1"/>
  <c r="H98"/>
  <c r="I97"/>
  <c r="K97"/>
  <c r="M97"/>
  <c r="H97"/>
  <c r="J97"/>
  <c r="L97" s="1"/>
  <c r="I96"/>
  <c r="K96"/>
  <c r="M96"/>
  <c r="J96"/>
  <c r="L96" s="1"/>
  <c r="H96"/>
  <c r="I95"/>
  <c r="K95"/>
  <c r="M95"/>
  <c r="H95"/>
  <c r="J95"/>
  <c r="L95" s="1"/>
  <c r="I93"/>
  <c r="K93"/>
  <c r="M93"/>
  <c r="H93"/>
  <c r="J93"/>
  <c r="L93" s="1"/>
  <c r="I91"/>
  <c r="K91"/>
  <c r="M91"/>
  <c r="H91"/>
  <c r="J91"/>
  <c r="L91" s="1"/>
  <c r="I89"/>
  <c r="K89"/>
  <c r="M89"/>
  <c r="H89"/>
  <c r="J89"/>
  <c r="L89" s="1"/>
  <c r="I87"/>
  <c r="K87"/>
  <c r="M87"/>
  <c r="H87"/>
  <c r="J87"/>
  <c r="L87" s="1"/>
  <c r="I85"/>
  <c r="K85"/>
  <c r="M85"/>
  <c r="H85"/>
  <c r="J85"/>
  <c r="L85" s="1"/>
  <c r="I83"/>
  <c r="K83"/>
  <c r="M83"/>
  <c r="H83"/>
  <c r="J83"/>
  <c r="L83" s="1"/>
  <c r="I40" i="23"/>
  <c r="J40"/>
  <c r="W38"/>
  <c r="I38"/>
  <c r="J38"/>
  <c r="W36"/>
  <c r="AC36" s="1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J12"/>
  <c r="I12"/>
  <c r="M80" i="24"/>
  <c r="P80"/>
  <c r="R80"/>
  <c r="T80"/>
  <c r="V80"/>
  <c r="L80"/>
  <c r="O80"/>
  <c r="Q80"/>
  <c r="S80"/>
  <c r="U80"/>
  <c r="M78"/>
  <c r="P78"/>
  <c r="R78"/>
  <c r="T78"/>
  <c r="V78"/>
  <c r="L78"/>
  <c r="O78"/>
  <c r="Q78"/>
  <c r="S78"/>
  <c r="U78"/>
  <c r="M76"/>
  <c r="P76"/>
  <c r="R76"/>
  <c r="T76"/>
  <c r="V76"/>
  <c r="L76"/>
  <c r="O76"/>
  <c r="Q76"/>
  <c r="S76"/>
  <c r="U76"/>
  <c r="M74"/>
  <c r="P74"/>
  <c r="R74"/>
  <c r="T74"/>
  <c r="V74"/>
  <c r="L74"/>
  <c r="O74"/>
  <c r="Q74"/>
  <c r="S74"/>
  <c r="U74"/>
  <c r="M72"/>
  <c r="P72"/>
  <c r="R72"/>
  <c r="T72"/>
  <c r="V72"/>
  <c r="L72"/>
  <c r="O72"/>
  <c r="Q72"/>
  <c r="S72"/>
  <c r="U72"/>
  <c r="M70"/>
  <c r="P70"/>
  <c r="R70"/>
  <c r="T70"/>
  <c r="V70"/>
  <c r="L70"/>
  <c r="O70"/>
  <c r="Q70"/>
  <c r="S70"/>
  <c r="U70"/>
  <c r="M68"/>
  <c r="P68"/>
  <c r="R68"/>
  <c r="T68"/>
  <c r="V68"/>
  <c r="L68"/>
  <c r="O68"/>
  <c r="Q68"/>
  <c r="S68"/>
  <c r="U68"/>
  <c r="M66"/>
  <c r="P66"/>
  <c r="R66"/>
  <c r="T66"/>
  <c r="V66"/>
  <c r="L66"/>
  <c r="O66"/>
  <c r="Q66"/>
  <c r="S66"/>
  <c r="U66"/>
  <c r="M64"/>
  <c r="P64"/>
  <c r="R64"/>
  <c r="T64"/>
  <c r="V64"/>
  <c r="L64"/>
  <c r="O64"/>
  <c r="Q64"/>
  <c r="S64"/>
  <c r="U64"/>
  <c r="M62"/>
  <c r="P62"/>
  <c r="R62"/>
  <c r="T62"/>
  <c r="V62"/>
  <c r="L62"/>
  <c r="O62"/>
  <c r="Q62"/>
  <c r="S62"/>
  <c r="U62"/>
  <c r="M60"/>
  <c r="P60"/>
  <c r="R60"/>
  <c r="T60"/>
  <c r="V60"/>
  <c r="L60"/>
  <c r="O60"/>
  <c r="Q60"/>
  <c r="S60"/>
  <c r="U60"/>
  <c r="M58"/>
  <c r="P58"/>
  <c r="R58"/>
  <c r="T58"/>
  <c r="V58"/>
  <c r="L58"/>
  <c r="O58"/>
  <c r="Q58"/>
  <c r="S58"/>
  <c r="U58"/>
  <c r="M56"/>
  <c r="P56"/>
  <c r="R56"/>
  <c r="T56"/>
  <c r="V56"/>
  <c r="L56"/>
  <c r="O56"/>
  <c r="Q56"/>
  <c r="S56"/>
  <c r="U56"/>
  <c r="M54"/>
  <c r="P54"/>
  <c r="R54"/>
  <c r="T54"/>
  <c r="V54"/>
  <c r="L54"/>
  <c r="O54"/>
  <c r="Q54"/>
  <c r="S54"/>
  <c r="U54"/>
  <c r="M52"/>
  <c r="P52"/>
  <c r="R52"/>
  <c r="T52"/>
  <c r="V52"/>
  <c r="L52"/>
  <c r="O52"/>
  <c r="Q52"/>
  <c r="S52"/>
  <c r="U52"/>
  <c r="M50"/>
  <c r="P50"/>
  <c r="R50"/>
  <c r="T50"/>
  <c r="V50"/>
  <c r="L50"/>
  <c r="O50"/>
  <c r="Q50"/>
  <c r="S50"/>
  <c r="U50"/>
  <c r="M48"/>
  <c r="P48"/>
  <c r="R48"/>
  <c r="T48"/>
  <c r="V48"/>
  <c r="L48"/>
  <c r="O48"/>
  <c r="Q48"/>
  <c r="S48"/>
  <c r="U48"/>
  <c r="M46"/>
  <c r="P46"/>
  <c r="R46"/>
  <c r="T46"/>
  <c r="V46"/>
  <c r="L46"/>
  <c r="O46"/>
  <c r="Q46"/>
  <c r="S46"/>
  <c r="U46"/>
  <c r="M44"/>
  <c r="P44"/>
  <c r="R44"/>
  <c r="T44"/>
  <c r="V44"/>
  <c r="L44"/>
  <c r="O44"/>
  <c r="Q44"/>
  <c r="S44"/>
  <c r="U44"/>
  <c r="M42"/>
  <c r="P42"/>
  <c r="R42"/>
  <c r="T42"/>
  <c r="V42"/>
  <c r="L42"/>
  <c r="O42"/>
  <c r="Q42"/>
  <c r="S42"/>
  <c r="U42"/>
  <c r="M40"/>
  <c r="P40"/>
  <c r="R40"/>
  <c r="T40"/>
  <c r="V40"/>
  <c r="L40"/>
  <c r="O40"/>
  <c r="Q40"/>
  <c r="S40"/>
  <c r="U40"/>
  <c r="M38"/>
  <c r="P38"/>
  <c r="R38"/>
  <c r="T38"/>
  <c r="V38"/>
  <c r="L38"/>
  <c r="O38"/>
  <c r="Q38"/>
  <c r="S38"/>
  <c r="U38"/>
  <c r="M36"/>
  <c r="P36"/>
  <c r="R36"/>
  <c r="T36"/>
  <c r="V36"/>
  <c r="L36"/>
  <c r="O36"/>
  <c r="Q36"/>
  <c r="S36"/>
  <c r="U36"/>
  <c r="M34"/>
  <c r="P34"/>
  <c r="R34"/>
  <c r="T34"/>
  <c r="V34"/>
  <c r="L34"/>
  <c r="O34"/>
  <c r="Q34"/>
  <c r="S34"/>
  <c r="U34"/>
  <c r="M32"/>
  <c r="P32"/>
  <c r="R32"/>
  <c r="T32"/>
  <c r="V32"/>
  <c r="L32"/>
  <c r="O32"/>
  <c r="Q32"/>
  <c r="S32"/>
  <c r="U32"/>
  <c r="M30"/>
  <c r="P30"/>
  <c r="R30"/>
  <c r="T30"/>
  <c r="V30"/>
  <c r="L30"/>
  <c r="O30"/>
  <c r="Q30"/>
  <c r="S30"/>
  <c r="U30"/>
  <c r="M28"/>
  <c r="P28"/>
  <c r="R28"/>
  <c r="T28"/>
  <c r="V28"/>
  <c r="L28"/>
  <c r="O28"/>
  <c r="Q28"/>
  <c r="S28"/>
  <c r="U28"/>
  <c r="M26"/>
  <c r="P26"/>
  <c r="R26"/>
  <c r="T26"/>
  <c r="V26"/>
  <c r="L26"/>
  <c r="O26"/>
  <c r="Q26"/>
  <c r="S26"/>
  <c r="U26"/>
  <c r="M24"/>
  <c r="P24"/>
  <c r="R24"/>
  <c r="T24"/>
  <c r="V24"/>
  <c r="L24"/>
  <c r="O24"/>
  <c r="Q24"/>
  <c r="S24"/>
  <c r="U24"/>
  <c r="M22"/>
  <c r="P22"/>
  <c r="R22"/>
  <c r="T22"/>
  <c r="V22"/>
  <c r="L22"/>
  <c r="O22"/>
  <c r="Q22"/>
  <c r="S22"/>
  <c r="U22"/>
  <c r="M20"/>
  <c r="P20"/>
  <c r="R20"/>
  <c r="T20"/>
  <c r="V20"/>
  <c r="L20"/>
  <c r="O20"/>
  <c r="Q20"/>
  <c r="S20"/>
  <c r="U20"/>
  <c r="M18"/>
  <c r="P18"/>
  <c r="R18"/>
  <c r="T18"/>
  <c r="V18"/>
  <c r="L18"/>
  <c r="O18"/>
  <c r="Q18"/>
  <c r="S18"/>
  <c r="U18"/>
  <c r="M16"/>
  <c r="P16"/>
  <c r="R16"/>
  <c r="T16"/>
  <c r="V16"/>
  <c r="L16"/>
  <c r="O16"/>
  <c r="Q16"/>
  <c r="S16"/>
  <c r="U16"/>
  <c r="P14"/>
  <c r="R14"/>
  <c r="T14"/>
  <c r="V14"/>
  <c r="L14"/>
  <c r="O14"/>
  <c r="Q14"/>
  <c r="S14"/>
  <c r="U14"/>
  <c r="P12"/>
  <c r="R12"/>
  <c r="T12"/>
  <c r="V12"/>
  <c r="L12"/>
  <c r="O12"/>
  <c r="Q12"/>
  <c r="S12"/>
  <c r="U12"/>
  <c r="O11" i="18"/>
  <c r="L11"/>
  <c r="J11"/>
  <c r="N11"/>
  <c r="K11"/>
  <c r="M11" s="1"/>
  <c r="I11"/>
  <c r="N11" i="19"/>
  <c r="L11"/>
  <c r="J11"/>
  <c r="O11"/>
  <c r="K11"/>
  <c r="I11"/>
  <c r="O11" i="20"/>
  <c r="K11"/>
  <c r="I11"/>
  <c r="N11"/>
  <c r="L11"/>
  <c r="J11"/>
  <c r="M11" i="22"/>
  <c r="K11"/>
  <c r="I11"/>
  <c r="N11"/>
  <c r="J11"/>
  <c r="L11" s="1"/>
  <c r="H11"/>
  <c r="J258" i="30"/>
  <c r="K258"/>
  <c r="M258"/>
  <c r="O258"/>
  <c r="J257"/>
  <c r="K257"/>
  <c r="J256"/>
  <c r="K256"/>
  <c r="M256"/>
  <c r="O256"/>
  <c r="J255"/>
  <c r="K255"/>
  <c r="J254"/>
  <c r="K254"/>
  <c r="J253"/>
  <c r="K253"/>
  <c r="J252"/>
  <c r="K252"/>
  <c r="J250"/>
  <c r="K250"/>
  <c r="J247"/>
  <c r="K247"/>
  <c r="J246"/>
  <c r="K246"/>
  <c r="J243"/>
  <c r="K243"/>
  <c r="J241"/>
  <c r="K241"/>
  <c r="J240"/>
  <c r="K240"/>
  <c r="J239"/>
  <c r="K239"/>
  <c r="J238"/>
  <c r="K238"/>
  <c r="J237"/>
  <c r="K237"/>
  <c r="J236"/>
  <c r="K236"/>
  <c r="J234"/>
  <c r="K234"/>
  <c r="J227"/>
  <c r="K227"/>
  <c r="J225"/>
  <c r="K225"/>
  <c r="J224"/>
  <c r="K224"/>
  <c r="J223"/>
  <c r="K223"/>
  <c r="J222"/>
  <c r="K222"/>
  <c r="J221"/>
  <c r="K221"/>
  <c r="J220"/>
  <c r="K220"/>
  <c r="J219"/>
  <c r="K219"/>
  <c r="J218"/>
  <c r="K218"/>
  <c r="J216"/>
  <c r="K216"/>
  <c r="J215"/>
  <c r="K215"/>
  <c r="J214"/>
  <c r="K214"/>
  <c r="J213"/>
  <c r="K213"/>
  <c r="J209"/>
  <c r="K209"/>
  <c r="J208"/>
  <c r="K208"/>
  <c r="J207"/>
  <c r="K207"/>
  <c r="J206"/>
  <c r="K206"/>
  <c r="J205"/>
  <c r="K205"/>
  <c r="J202"/>
  <c r="K202"/>
  <c r="J200"/>
  <c r="K200"/>
  <c r="J199"/>
  <c r="K199"/>
  <c r="J196"/>
  <c r="K196"/>
  <c r="J195"/>
  <c r="K195"/>
  <c r="J190"/>
  <c r="K190"/>
  <c r="J189"/>
  <c r="K189"/>
  <c r="J188"/>
  <c r="K188"/>
  <c r="J187"/>
  <c r="K187"/>
  <c r="J185"/>
  <c r="K185"/>
  <c r="J184"/>
  <c r="K184"/>
  <c r="J183"/>
  <c r="K183"/>
  <c r="J178"/>
  <c r="K178"/>
  <c r="J177"/>
  <c r="K177"/>
  <c r="J176"/>
  <c r="K176"/>
  <c r="J175"/>
  <c r="K175"/>
  <c r="J173"/>
  <c r="K173"/>
  <c r="J170"/>
  <c r="K170"/>
  <c r="J168"/>
  <c r="K168"/>
  <c r="J167"/>
  <c r="K167"/>
  <c r="J165"/>
  <c r="K165"/>
  <c r="J162"/>
  <c r="K162"/>
  <c r="J160"/>
  <c r="K160"/>
  <c r="J159"/>
  <c r="K159"/>
  <c r="J157"/>
  <c r="K157"/>
  <c r="J154"/>
  <c r="K154"/>
  <c r="J151"/>
  <c r="K151"/>
  <c r="J150"/>
  <c r="K150"/>
  <c r="J149"/>
  <c r="K149"/>
  <c r="J148"/>
  <c r="K148"/>
  <c r="J147"/>
  <c r="K147"/>
  <c r="J146"/>
  <c r="K146"/>
  <c r="J145"/>
  <c r="K145"/>
  <c r="J144"/>
  <c r="K144"/>
  <c r="J138"/>
  <c r="K138"/>
  <c r="J135"/>
  <c r="K135"/>
  <c r="J133"/>
  <c r="K133"/>
  <c r="J131"/>
  <c r="K131"/>
  <c r="J129"/>
  <c r="K129"/>
  <c r="J128"/>
  <c r="K128"/>
  <c r="J124"/>
  <c r="K124"/>
  <c r="J122"/>
  <c r="K122"/>
  <c r="J121"/>
  <c r="K121"/>
  <c r="J116"/>
  <c r="K116"/>
  <c r="J115"/>
  <c r="K115"/>
  <c r="J114"/>
  <c r="K114"/>
  <c r="J112"/>
  <c r="K112"/>
  <c r="J111"/>
  <c r="K111"/>
  <c r="J110"/>
  <c r="K110"/>
  <c r="J109"/>
  <c r="K109"/>
  <c r="J108"/>
  <c r="K108"/>
  <c r="J106"/>
  <c r="K106"/>
  <c r="J103"/>
  <c r="K103"/>
  <c r="J102"/>
  <c r="K102"/>
  <c r="J99"/>
  <c r="K99"/>
  <c r="J97"/>
  <c r="K97"/>
  <c r="J96"/>
  <c r="K96"/>
  <c r="J95"/>
  <c r="K95"/>
  <c r="J94"/>
  <c r="K94"/>
  <c r="J93"/>
  <c r="K93"/>
  <c r="J92"/>
  <c r="K92"/>
  <c r="J91"/>
  <c r="K91"/>
  <c r="J86"/>
  <c r="K86"/>
  <c r="J85"/>
  <c r="K85"/>
  <c r="J84"/>
  <c r="K84"/>
  <c r="J83"/>
  <c r="K83"/>
  <c r="J82"/>
  <c r="K82"/>
  <c r="I260" i="31"/>
  <c r="J260"/>
  <c r="L260"/>
  <c r="N260"/>
  <c r="I259"/>
  <c r="J259"/>
  <c r="I257"/>
  <c r="J257"/>
  <c r="I252"/>
  <c r="J252"/>
  <c r="I249"/>
  <c r="J249"/>
  <c r="I247"/>
  <c r="J247"/>
  <c r="I246"/>
  <c r="J246"/>
  <c r="I244"/>
  <c r="J244"/>
  <c r="I242"/>
  <c r="J242"/>
  <c r="I241"/>
  <c r="J241"/>
  <c r="I239"/>
  <c r="J239"/>
  <c r="I238"/>
  <c r="J238"/>
  <c r="I237"/>
  <c r="J237"/>
  <c r="I236"/>
  <c r="J236"/>
  <c r="I235"/>
  <c r="J235"/>
  <c r="I232"/>
  <c r="J232"/>
  <c r="I231"/>
  <c r="J231"/>
  <c r="I229"/>
  <c r="J229"/>
  <c r="I228"/>
  <c r="J228"/>
  <c r="I226"/>
  <c r="J226"/>
  <c r="I225"/>
  <c r="J225"/>
  <c r="J224"/>
  <c r="I224"/>
  <c r="J223"/>
  <c r="I223"/>
  <c r="J221"/>
  <c r="I221"/>
  <c r="J219"/>
  <c r="I219"/>
  <c r="J218"/>
  <c r="I218"/>
  <c r="J216"/>
  <c r="I216"/>
  <c r="J214"/>
  <c r="I214"/>
  <c r="J211"/>
  <c r="I211"/>
  <c r="J209"/>
  <c r="I209"/>
  <c r="J208"/>
  <c r="I208"/>
  <c r="J205"/>
  <c r="I205"/>
  <c r="J203"/>
  <c r="I203"/>
  <c r="J202"/>
  <c r="I202"/>
  <c r="J200"/>
  <c r="I200"/>
  <c r="J197"/>
  <c r="I197"/>
  <c r="J195"/>
  <c r="I195"/>
  <c r="J193"/>
  <c r="I193"/>
  <c r="J192"/>
  <c r="I192"/>
  <c r="J188"/>
  <c r="I188"/>
  <c r="J187"/>
  <c r="I187"/>
  <c r="J186"/>
  <c r="I186"/>
  <c r="J185"/>
  <c r="I185"/>
  <c r="J178"/>
  <c r="I178"/>
  <c r="J175"/>
  <c r="I175"/>
  <c r="J174"/>
  <c r="I174"/>
  <c r="J173"/>
  <c r="I173"/>
  <c r="J172"/>
  <c r="I172"/>
  <c r="J171"/>
  <c r="I171"/>
  <c r="J169"/>
  <c r="I169"/>
  <c r="J168"/>
  <c r="I168"/>
  <c r="J162"/>
  <c r="I162"/>
  <c r="J160"/>
  <c r="I160"/>
  <c r="J147"/>
  <c r="I147"/>
  <c r="J143"/>
  <c r="I143"/>
  <c r="J141"/>
  <c r="I141"/>
  <c r="J139"/>
  <c r="I139"/>
  <c r="J136"/>
  <c r="I136"/>
  <c r="J135"/>
  <c r="I135"/>
  <c r="J134"/>
  <c r="I134"/>
  <c r="J132"/>
  <c r="I132"/>
  <c r="J130"/>
  <c r="I130"/>
  <c r="J129"/>
  <c r="I129"/>
  <c r="J127"/>
  <c r="I127"/>
  <c r="J125"/>
  <c r="I125"/>
  <c r="J123"/>
  <c r="I123"/>
  <c r="J120"/>
  <c r="I120"/>
  <c r="J119"/>
  <c r="I119"/>
  <c r="J118"/>
  <c r="I118"/>
  <c r="J112"/>
  <c r="I112"/>
  <c r="J110"/>
  <c r="I110"/>
  <c r="J106"/>
  <c r="I106"/>
  <c r="J104"/>
  <c r="I104"/>
  <c r="J103"/>
  <c r="I103"/>
  <c r="J102"/>
  <c r="I102"/>
  <c r="J101"/>
  <c r="I101"/>
  <c r="J98"/>
  <c r="I98"/>
  <c r="J97"/>
  <c r="I97"/>
  <c r="J96"/>
  <c r="I96"/>
  <c r="J95"/>
  <c r="I95"/>
  <c r="J94"/>
  <c r="I94"/>
  <c r="J92"/>
  <c r="I92"/>
  <c r="J91"/>
  <c r="I91"/>
  <c r="J85"/>
  <c r="I85"/>
  <c r="J82"/>
  <c r="I82"/>
  <c r="I259" i="7"/>
  <c r="K259"/>
  <c r="M259"/>
  <c r="H259"/>
  <c r="J259"/>
  <c r="L259" s="1"/>
  <c r="I257"/>
  <c r="K257"/>
  <c r="M257"/>
  <c r="H257"/>
  <c r="J257"/>
  <c r="L257" s="1"/>
  <c r="I256"/>
  <c r="K256"/>
  <c r="M256"/>
  <c r="H256"/>
  <c r="J256"/>
  <c r="L256" s="1"/>
  <c r="I253"/>
  <c r="K253"/>
  <c r="M253"/>
  <c r="H253"/>
  <c r="J253"/>
  <c r="L253" s="1"/>
  <c r="I252"/>
  <c r="K252"/>
  <c r="M252"/>
  <c r="H252"/>
  <c r="J252"/>
  <c r="L252" s="1"/>
  <c r="I249"/>
  <c r="K249"/>
  <c r="M249"/>
  <c r="H249"/>
  <c r="J249"/>
  <c r="L249" s="1"/>
  <c r="I248"/>
  <c r="K248"/>
  <c r="M248"/>
  <c r="H248"/>
  <c r="J248"/>
  <c r="L248" s="1"/>
  <c r="I246"/>
  <c r="K246"/>
  <c r="M246"/>
  <c r="H246"/>
  <c r="J246"/>
  <c r="L246" s="1"/>
  <c r="I245"/>
  <c r="K245"/>
  <c r="M245"/>
  <c r="H245"/>
  <c r="J245"/>
  <c r="L245" s="1"/>
  <c r="I240"/>
  <c r="K240"/>
  <c r="M240"/>
  <c r="H240"/>
  <c r="J240"/>
  <c r="L240" s="1"/>
  <c r="I239"/>
  <c r="K239"/>
  <c r="M239"/>
  <c r="H239"/>
  <c r="J239"/>
  <c r="L239" s="1"/>
  <c r="I238"/>
  <c r="K238"/>
  <c r="M238"/>
  <c r="H238"/>
  <c r="J238"/>
  <c r="L238" s="1"/>
  <c r="I237"/>
  <c r="K237"/>
  <c r="M237"/>
  <c r="H237"/>
  <c r="J237"/>
  <c r="L237" s="1"/>
  <c r="I232"/>
  <c r="K232"/>
  <c r="M232"/>
  <c r="H232"/>
  <c r="J232"/>
  <c r="L232" s="1"/>
  <c r="I231"/>
  <c r="K231"/>
  <c r="M231"/>
  <c r="H231"/>
  <c r="J231"/>
  <c r="L231" s="1"/>
  <c r="I230"/>
  <c r="K230"/>
  <c r="M230"/>
  <c r="J230"/>
  <c r="L230" s="1"/>
  <c r="H230"/>
  <c r="I229"/>
  <c r="K229"/>
  <c r="M229"/>
  <c r="H229"/>
  <c r="J229"/>
  <c r="L229" s="1"/>
  <c r="I228"/>
  <c r="K228"/>
  <c r="M228"/>
  <c r="J228"/>
  <c r="L228" s="1"/>
  <c r="H228"/>
  <c r="I227"/>
  <c r="K227"/>
  <c r="M227"/>
  <c r="H227"/>
  <c r="J227"/>
  <c r="L227" s="1"/>
  <c r="I226"/>
  <c r="K226"/>
  <c r="M226"/>
  <c r="J226"/>
  <c r="L226" s="1"/>
  <c r="H226"/>
  <c r="I225"/>
  <c r="K225"/>
  <c r="M225"/>
  <c r="H225"/>
  <c r="J225"/>
  <c r="L225" s="1"/>
  <c r="I224"/>
  <c r="K224"/>
  <c r="M224"/>
  <c r="J224"/>
  <c r="L224" s="1"/>
  <c r="H224"/>
  <c r="I223"/>
  <c r="K223"/>
  <c r="M223"/>
  <c r="H223"/>
  <c r="J223"/>
  <c r="L223" s="1"/>
  <c r="I222"/>
  <c r="K222"/>
  <c r="M222"/>
  <c r="J222"/>
  <c r="L222" s="1"/>
  <c r="H222"/>
  <c r="I221"/>
  <c r="K221"/>
  <c r="M221"/>
  <c r="H221"/>
  <c r="J221"/>
  <c r="L221" s="1"/>
  <c r="I220"/>
  <c r="K220"/>
  <c r="M220"/>
  <c r="J220"/>
  <c r="L220" s="1"/>
  <c r="H220"/>
  <c r="I219"/>
  <c r="K219"/>
  <c r="M219"/>
  <c r="H219"/>
  <c r="J219"/>
  <c r="L219" s="1"/>
  <c r="I218"/>
  <c r="K218"/>
  <c r="M218"/>
  <c r="J218"/>
  <c r="L218" s="1"/>
  <c r="H218"/>
  <c r="I217"/>
  <c r="K217"/>
  <c r="M217"/>
  <c r="H217"/>
  <c r="J217"/>
  <c r="L217" s="1"/>
  <c r="I216"/>
  <c r="K216"/>
  <c r="M216"/>
  <c r="J216"/>
  <c r="L216" s="1"/>
  <c r="H216"/>
  <c r="I215"/>
  <c r="K215"/>
  <c r="M215"/>
  <c r="H215"/>
  <c r="J215"/>
  <c r="L215" s="1"/>
  <c r="I212"/>
  <c r="K212"/>
  <c r="M212"/>
  <c r="J212"/>
  <c r="L212" s="1"/>
  <c r="H212"/>
  <c r="I210"/>
  <c r="K210"/>
  <c r="M210"/>
  <c r="J210"/>
  <c r="L210" s="1"/>
  <c r="H210"/>
  <c r="I209"/>
  <c r="K209"/>
  <c r="M209"/>
  <c r="H209"/>
  <c r="J209"/>
  <c r="L209" s="1"/>
  <c r="I206"/>
  <c r="K206"/>
  <c r="M206"/>
  <c r="J206"/>
  <c r="L206" s="1"/>
  <c r="H206"/>
  <c r="I203"/>
  <c r="K203"/>
  <c r="M203"/>
  <c r="H203"/>
  <c r="J203"/>
  <c r="L203" s="1"/>
  <c r="I202"/>
  <c r="K202"/>
  <c r="M202"/>
  <c r="J202"/>
  <c r="L202" s="1"/>
  <c r="H202"/>
  <c r="I199"/>
  <c r="K199"/>
  <c r="M199"/>
  <c r="H199"/>
  <c r="J199"/>
  <c r="L199" s="1"/>
  <c r="I198"/>
  <c r="K198"/>
  <c r="M198"/>
  <c r="J198"/>
  <c r="L198" s="1"/>
  <c r="H198"/>
  <c r="I195"/>
  <c r="K195"/>
  <c r="M195"/>
  <c r="H195"/>
  <c r="J195"/>
  <c r="L195" s="1"/>
  <c r="I194"/>
  <c r="K194"/>
  <c r="M194"/>
  <c r="J194"/>
  <c r="L194" s="1"/>
  <c r="H194"/>
  <c r="I191"/>
  <c r="K191"/>
  <c r="M191"/>
  <c r="H191"/>
  <c r="J191"/>
  <c r="L191" s="1"/>
  <c r="I190"/>
  <c r="K190"/>
  <c r="M190"/>
  <c r="J190"/>
  <c r="L190" s="1"/>
  <c r="H190"/>
  <c r="I187"/>
  <c r="K187"/>
  <c r="M187"/>
  <c r="H187"/>
  <c r="J187"/>
  <c r="L187" s="1"/>
  <c r="I186"/>
  <c r="K186"/>
  <c r="M186"/>
  <c r="J186"/>
  <c r="L186" s="1"/>
  <c r="H186"/>
  <c r="I183"/>
  <c r="K183"/>
  <c r="M183"/>
  <c r="H183"/>
  <c r="J183"/>
  <c r="L183" s="1"/>
  <c r="I182"/>
  <c r="K182"/>
  <c r="M182"/>
  <c r="J182"/>
  <c r="L182" s="1"/>
  <c r="H182"/>
  <c r="I181"/>
  <c r="K181"/>
  <c r="M181"/>
  <c r="H181"/>
  <c r="J181"/>
  <c r="L181" s="1"/>
  <c r="I180"/>
  <c r="K180"/>
  <c r="M180"/>
  <c r="J180"/>
  <c r="L180" s="1"/>
  <c r="H180"/>
  <c r="I177"/>
  <c r="K177"/>
  <c r="M177"/>
  <c r="H177"/>
  <c r="J177"/>
  <c r="L177" s="1"/>
  <c r="I176"/>
  <c r="K176"/>
  <c r="M176"/>
  <c r="J176"/>
  <c r="L176" s="1"/>
  <c r="H176"/>
  <c r="I173"/>
  <c r="K173"/>
  <c r="M173"/>
  <c r="H173"/>
  <c r="J173"/>
  <c r="L173" s="1"/>
  <c r="I170"/>
  <c r="K170"/>
  <c r="M170"/>
  <c r="J170"/>
  <c r="L170" s="1"/>
  <c r="H170"/>
  <c r="I169"/>
  <c r="K169"/>
  <c r="M169"/>
  <c r="H169"/>
  <c r="J169"/>
  <c r="L169" s="1"/>
  <c r="I167"/>
  <c r="K167"/>
  <c r="M167"/>
  <c r="H167"/>
  <c r="J167"/>
  <c r="L167" s="1"/>
  <c r="I166"/>
  <c r="K166"/>
  <c r="M166"/>
  <c r="J166"/>
  <c r="L166" s="1"/>
  <c r="H166"/>
  <c r="I165"/>
  <c r="K165"/>
  <c r="M165"/>
  <c r="H165"/>
  <c r="J165"/>
  <c r="L165" s="1"/>
  <c r="I163"/>
  <c r="K163"/>
  <c r="M163"/>
  <c r="H163"/>
  <c r="J163"/>
  <c r="L163" s="1"/>
  <c r="I162"/>
  <c r="K162"/>
  <c r="M162"/>
  <c r="J162"/>
  <c r="L162" s="1"/>
  <c r="H162"/>
  <c r="I159"/>
  <c r="K159"/>
  <c r="M159"/>
  <c r="H159"/>
  <c r="J159"/>
  <c r="L159" s="1"/>
  <c r="I158"/>
  <c r="K158"/>
  <c r="M158"/>
  <c r="J158"/>
  <c r="L158" s="1"/>
  <c r="H158"/>
  <c r="I155"/>
  <c r="K155"/>
  <c r="M155"/>
  <c r="H155"/>
  <c r="J155"/>
  <c r="L155" s="1"/>
  <c r="I154"/>
  <c r="K154"/>
  <c r="M154"/>
  <c r="J154"/>
  <c r="L154" s="1"/>
  <c r="H154"/>
  <c r="I152"/>
  <c r="K152"/>
  <c r="M152"/>
  <c r="J152"/>
  <c r="L152" s="1"/>
  <c r="H152"/>
  <c r="I151"/>
  <c r="K151"/>
  <c r="M151"/>
  <c r="H151"/>
  <c r="J151"/>
  <c r="L151" s="1"/>
  <c r="I150"/>
  <c r="K150"/>
  <c r="M150"/>
  <c r="J150"/>
  <c r="L150" s="1"/>
  <c r="H150"/>
  <c r="I149"/>
  <c r="K149"/>
  <c r="M149"/>
  <c r="H149"/>
  <c r="J149"/>
  <c r="L149" s="1"/>
  <c r="I148"/>
  <c r="K148"/>
  <c r="M148"/>
  <c r="J148"/>
  <c r="L148" s="1"/>
  <c r="H148"/>
  <c r="I145"/>
  <c r="K145"/>
  <c r="M145"/>
  <c r="H145"/>
  <c r="J145"/>
  <c r="L145" s="1"/>
  <c r="I144"/>
  <c r="K144"/>
  <c r="M144"/>
  <c r="J144"/>
  <c r="L144" s="1"/>
  <c r="H144"/>
  <c r="I143"/>
  <c r="K143"/>
  <c r="M143"/>
  <c r="H143"/>
  <c r="J143"/>
  <c r="L143" s="1"/>
  <c r="I140"/>
  <c r="K140"/>
  <c r="M140"/>
  <c r="J140"/>
  <c r="L140" s="1"/>
  <c r="H140"/>
  <c r="I139"/>
  <c r="K139"/>
  <c r="M139"/>
  <c r="H139"/>
  <c r="J139"/>
  <c r="L139" s="1"/>
  <c r="I138"/>
  <c r="K138"/>
  <c r="M138"/>
  <c r="J138"/>
  <c r="L138" s="1"/>
  <c r="H138"/>
  <c r="I137"/>
  <c r="K137"/>
  <c r="M137"/>
  <c r="H137"/>
  <c r="J137"/>
  <c r="L137" s="1"/>
  <c r="I136"/>
  <c r="K136"/>
  <c r="M136"/>
  <c r="J136"/>
  <c r="L136" s="1"/>
  <c r="H136"/>
  <c r="I134"/>
  <c r="K134"/>
  <c r="M134"/>
  <c r="J134"/>
  <c r="L134" s="1"/>
  <c r="H134"/>
  <c r="I133"/>
  <c r="K133"/>
  <c r="M133"/>
  <c r="H133"/>
  <c r="J133"/>
  <c r="L133" s="1"/>
  <c r="I132"/>
  <c r="K132"/>
  <c r="M132"/>
  <c r="J132"/>
  <c r="L132" s="1"/>
  <c r="H132"/>
  <c r="I130"/>
  <c r="K130"/>
  <c r="M130"/>
  <c r="J130"/>
  <c r="L130" s="1"/>
  <c r="H130"/>
  <c r="I128"/>
  <c r="K128"/>
  <c r="M128"/>
  <c r="J128"/>
  <c r="L128" s="1"/>
  <c r="H128"/>
  <c r="I126"/>
  <c r="K126"/>
  <c r="M126"/>
  <c r="J126"/>
  <c r="L126" s="1"/>
  <c r="H126"/>
  <c r="I124"/>
  <c r="K124"/>
  <c r="M124"/>
  <c r="J124"/>
  <c r="L124" s="1"/>
  <c r="H124"/>
  <c r="I122"/>
  <c r="K122"/>
  <c r="M122"/>
  <c r="J122"/>
  <c r="L122" s="1"/>
  <c r="H122"/>
  <c r="I120"/>
  <c r="K120"/>
  <c r="M120"/>
  <c r="J120"/>
  <c r="L120" s="1"/>
  <c r="H120"/>
  <c r="I118"/>
  <c r="K118"/>
  <c r="M118"/>
  <c r="J118"/>
  <c r="L118" s="1"/>
  <c r="H118"/>
  <c r="I114"/>
  <c r="K114"/>
  <c r="M114"/>
  <c r="J114"/>
  <c r="L114" s="1"/>
  <c r="H114"/>
  <c r="I111"/>
  <c r="K111"/>
  <c r="M111"/>
  <c r="H111"/>
  <c r="J111"/>
  <c r="L111" s="1"/>
  <c r="I109"/>
  <c r="K109"/>
  <c r="M109"/>
  <c r="H109"/>
  <c r="J109"/>
  <c r="L109" s="1"/>
  <c r="I108"/>
  <c r="K108"/>
  <c r="M108"/>
  <c r="J108"/>
  <c r="L108" s="1"/>
  <c r="H108"/>
  <c r="I107"/>
  <c r="K107"/>
  <c r="M107"/>
  <c r="H107"/>
  <c r="J107"/>
  <c r="L107" s="1"/>
  <c r="I104"/>
  <c r="K104"/>
  <c r="M104"/>
  <c r="J104"/>
  <c r="L104" s="1"/>
  <c r="H104"/>
  <c r="I100"/>
  <c r="K100"/>
  <c r="M100"/>
  <c r="J100"/>
  <c r="L100" s="1"/>
  <c r="H100"/>
  <c r="I94"/>
  <c r="K94"/>
  <c r="M94"/>
  <c r="J94"/>
  <c r="L94" s="1"/>
  <c r="H94"/>
  <c r="I92"/>
  <c r="K92"/>
  <c r="M92"/>
  <c r="J92"/>
  <c r="L92" s="1"/>
  <c r="H92"/>
  <c r="I90"/>
  <c r="K90"/>
  <c r="M90"/>
  <c r="J90"/>
  <c r="L90" s="1"/>
  <c r="H90"/>
  <c r="I88"/>
  <c r="K88"/>
  <c r="M88"/>
  <c r="J88"/>
  <c r="L88" s="1"/>
  <c r="H88"/>
  <c r="I86"/>
  <c r="K86"/>
  <c r="M86"/>
  <c r="J86"/>
  <c r="L86" s="1"/>
  <c r="H86"/>
  <c r="I84"/>
  <c r="K84"/>
  <c r="M84"/>
  <c r="J84"/>
  <c r="L84" s="1"/>
  <c r="H84"/>
  <c r="I82"/>
  <c r="K82"/>
  <c r="M82"/>
  <c r="J82"/>
  <c r="L82" s="1"/>
  <c r="H82"/>
  <c r="I81"/>
  <c r="K81"/>
  <c r="M81"/>
  <c r="H81"/>
  <c r="J81"/>
  <c r="L81" s="1"/>
  <c r="T10" i="23"/>
  <c r="N35" i="36" s="1"/>
  <c r="P10" i="23"/>
  <c r="N33" i="36" s="1"/>
  <c r="S10" i="23"/>
  <c r="O35" i="36" s="1"/>
  <c r="I260" i="8"/>
  <c r="O260"/>
  <c r="S260" s="1"/>
  <c r="Q260"/>
  <c r="U260" s="1"/>
  <c r="J260"/>
  <c r="P260"/>
  <c r="T260" s="1"/>
  <c r="R260"/>
  <c r="V260" s="1"/>
  <c r="I257"/>
  <c r="O257"/>
  <c r="S257" s="1"/>
  <c r="Q257"/>
  <c r="U257" s="1"/>
  <c r="J257"/>
  <c r="P257"/>
  <c r="T257" s="1"/>
  <c r="R257"/>
  <c r="V257" s="1"/>
  <c r="I256"/>
  <c r="O256"/>
  <c r="S256" s="1"/>
  <c r="Q256"/>
  <c r="U256" s="1"/>
  <c r="J256"/>
  <c r="P256"/>
  <c r="T256" s="1"/>
  <c r="R256"/>
  <c r="V256" s="1"/>
  <c r="I253"/>
  <c r="O253"/>
  <c r="S253" s="1"/>
  <c r="Q253"/>
  <c r="U253" s="1"/>
  <c r="J253"/>
  <c r="P253"/>
  <c r="T253" s="1"/>
  <c r="R253"/>
  <c r="V253" s="1"/>
  <c r="I252"/>
  <c r="O252"/>
  <c r="S252" s="1"/>
  <c r="Q252"/>
  <c r="U252" s="1"/>
  <c r="J252"/>
  <c r="P252"/>
  <c r="T252" s="1"/>
  <c r="R252"/>
  <c r="V252" s="1"/>
  <c r="I249"/>
  <c r="O249"/>
  <c r="S249" s="1"/>
  <c r="Q249"/>
  <c r="U249" s="1"/>
  <c r="J249"/>
  <c r="P249"/>
  <c r="T249" s="1"/>
  <c r="R249"/>
  <c r="V249" s="1"/>
  <c r="I248"/>
  <c r="O248"/>
  <c r="S248" s="1"/>
  <c r="Q248"/>
  <c r="U248" s="1"/>
  <c r="J248"/>
  <c r="P248"/>
  <c r="T248" s="1"/>
  <c r="R248"/>
  <c r="V248" s="1"/>
  <c r="I245"/>
  <c r="O245"/>
  <c r="S245" s="1"/>
  <c r="Q245"/>
  <c r="U245" s="1"/>
  <c r="J245"/>
  <c r="P245"/>
  <c r="T245" s="1"/>
  <c r="R245"/>
  <c r="V245" s="1"/>
  <c r="I244"/>
  <c r="O244"/>
  <c r="S244" s="1"/>
  <c r="Q244"/>
  <c r="U244" s="1"/>
  <c r="J244"/>
  <c r="P244"/>
  <c r="T244" s="1"/>
  <c r="R244"/>
  <c r="V244" s="1"/>
  <c r="I243"/>
  <c r="O243"/>
  <c r="S243" s="1"/>
  <c r="Q243"/>
  <c r="U243" s="1"/>
  <c r="J243"/>
  <c r="P243"/>
  <c r="T243" s="1"/>
  <c r="R243"/>
  <c r="V243" s="1"/>
  <c r="I242"/>
  <c r="O242"/>
  <c r="S242" s="1"/>
  <c r="Q242"/>
  <c r="U242" s="1"/>
  <c r="J242"/>
  <c r="P242"/>
  <c r="T242" s="1"/>
  <c r="R242"/>
  <c r="V242" s="1"/>
  <c r="I241"/>
  <c r="O241"/>
  <c r="S241" s="1"/>
  <c r="Q241"/>
  <c r="U241" s="1"/>
  <c r="J241"/>
  <c r="P241"/>
  <c r="T241" s="1"/>
  <c r="R241"/>
  <c r="V241" s="1"/>
  <c r="I240"/>
  <c r="O240"/>
  <c r="S240" s="1"/>
  <c r="Q240"/>
  <c r="U240" s="1"/>
  <c r="J240"/>
  <c r="P240"/>
  <c r="T240" s="1"/>
  <c r="R240"/>
  <c r="V240" s="1"/>
  <c r="J239"/>
  <c r="P239"/>
  <c r="T239" s="1"/>
  <c r="R239"/>
  <c r="V239" s="1"/>
  <c r="I239"/>
  <c r="O239"/>
  <c r="S239" s="1"/>
  <c r="Q239"/>
  <c r="U239" s="1"/>
  <c r="J230"/>
  <c r="P230"/>
  <c r="T230" s="1"/>
  <c r="R230"/>
  <c r="V230" s="1"/>
  <c r="I230"/>
  <c r="O230"/>
  <c r="S230" s="1"/>
  <c r="Q230"/>
  <c r="U230" s="1"/>
  <c r="J229"/>
  <c r="P229"/>
  <c r="T229" s="1"/>
  <c r="R229"/>
  <c r="V229" s="1"/>
  <c r="I229"/>
  <c r="O229"/>
  <c r="S229" s="1"/>
  <c r="Q229"/>
  <c r="U229" s="1"/>
  <c r="J226"/>
  <c r="P226"/>
  <c r="T226" s="1"/>
  <c r="R226"/>
  <c r="V226" s="1"/>
  <c r="I226"/>
  <c r="O226"/>
  <c r="S226" s="1"/>
  <c r="Q226"/>
  <c r="U226" s="1"/>
  <c r="J225"/>
  <c r="I225"/>
  <c r="P225"/>
  <c r="T225" s="1"/>
  <c r="R225"/>
  <c r="V225" s="1"/>
  <c r="O225"/>
  <c r="S225" s="1"/>
  <c r="Q225"/>
  <c r="U225" s="1"/>
  <c r="J224"/>
  <c r="P224"/>
  <c r="T224" s="1"/>
  <c r="R224"/>
  <c r="V224" s="1"/>
  <c r="O224"/>
  <c r="S224" s="1"/>
  <c r="I224"/>
  <c r="Q224"/>
  <c r="U224" s="1"/>
  <c r="J223"/>
  <c r="P223"/>
  <c r="T223" s="1"/>
  <c r="R223"/>
  <c r="V223" s="1"/>
  <c r="I223"/>
  <c r="Q223"/>
  <c r="U223" s="1"/>
  <c r="O223"/>
  <c r="S223" s="1"/>
  <c r="J222"/>
  <c r="P222"/>
  <c r="T222" s="1"/>
  <c r="R222"/>
  <c r="V222" s="1"/>
  <c r="O222"/>
  <c r="S222" s="1"/>
  <c r="I222"/>
  <c r="Q222"/>
  <c r="U222" s="1"/>
  <c r="J221"/>
  <c r="P221"/>
  <c r="T221" s="1"/>
  <c r="R221"/>
  <c r="V221" s="1"/>
  <c r="I221"/>
  <c r="Q221"/>
  <c r="U221" s="1"/>
  <c r="O221"/>
  <c r="S221" s="1"/>
  <c r="J220"/>
  <c r="P220"/>
  <c r="T220" s="1"/>
  <c r="R220"/>
  <c r="V220" s="1"/>
  <c r="O220"/>
  <c r="S220" s="1"/>
  <c r="I220"/>
  <c r="Q220"/>
  <c r="U220" s="1"/>
  <c r="J219"/>
  <c r="P219"/>
  <c r="T219" s="1"/>
  <c r="R219"/>
  <c r="V219" s="1"/>
  <c r="I219"/>
  <c r="Q219"/>
  <c r="U219" s="1"/>
  <c r="O219"/>
  <c r="S219" s="1"/>
  <c r="J218"/>
  <c r="P218"/>
  <c r="T218" s="1"/>
  <c r="R218"/>
  <c r="V218" s="1"/>
  <c r="O218"/>
  <c r="S218" s="1"/>
  <c r="I218"/>
  <c r="Q218"/>
  <c r="U218" s="1"/>
  <c r="J217"/>
  <c r="P217"/>
  <c r="T217" s="1"/>
  <c r="R217"/>
  <c r="V217" s="1"/>
  <c r="I217"/>
  <c r="Q217"/>
  <c r="U217" s="1"/>
  <c r="O217"/>
  <c r="S217" s="1"/>
  <c r="J216"/>
  <c r="P216"/>
  <c r="T216" s="1"/>
  <c r="R216"/>
  <c r="V216" s="1"/>
  <c r="O216"/>
  <c r="S216" s="1"/>
  <c r="I216"/>
  <c r="Q216"/>
  <c r="U216" s="1"/>
  <c r="J215"/>
  <c r="P215"/>
  <c r="T215" s="1"/>
  <c r="R215"/>
  <c r="V215" s="1"/>
  <c r="I215"/>
  <c r="Q215"/>
  <c r="U215" s="1"/>
  <c r="O215"/>
  <c r="S215" s="1"/>
  <c r="J214"/>
  <c r="P214"/>
  <c r="T214" s="1"/>
  <c r="R214"/>
  <c r="V214" s="1"/>
  <c r="O214"/>
  <c r="S214" s="1"/>
  <c r="I214"/>
  <c r="Q214"/>
  <c r="U214" s="1"/>
  <c r="J213"/>
  <c r="P213"/>
  <c r="T213" s="1"/>
  <c r="R213"/>
  <c r="V213" s="1"/>
  <c r="I213"/>
  <c r="Q213"/>
  <c r="U213" s="1"/>
  <c r="O213"/>
  <c r="S213" s="1"/>
  <c r="J212"/>
  <c r="P212"/>
  <c r="T212" s="1"/>
  <c r="R212"/>
  <c r="V212" s="1"/>
  <c r="O212"/>
  <c r="S212" s="1"/>
  <c r="I212"/>
  <c r="Q212"/>
  <c r="U212" s="1"/>
  <c r="J211"/>
  <c r="P211"/>
  <c r="T211" s="1"/>
  <c r="R211"/>
  <c r="V211" s="1"/>
  <c r="I211"/>
  <c r="Q211"/>
  <c r="U211" s="1"/>
  <c r="O211"/>
  <c r="S211" s="1"/>
  <c r="J210"/>
  <c r="P210"/>
  <c r="T210" s="1"/>
  <c r="R210"/>
  <c r="V210" s="1"/>
  <c r="O210"/>
  <c r="S210" s="1"/>
  <c r="I210"/>
  <c r="Q210"/>
  <c r="U210" s="1"/>
  <c r="J209"/>
  <c r="P209"/>
  <c r="T209" s="1"/>
  <c r="R209"/>
  <c r="V209" s="1"/>
  <c r="I209"/>
  <c r="Q209"/>
  <c r="U209" s="1"/>
  <c r="O209"/>
  <c r="S209" s="1"/>
  <c r="J206"/>
  <c r="P206"/>
  <c r="T206" s="1"/>
  <c r="R206"/>
  <c r="V206" s="1"/>
  <c r="O206"/>
  <c r="S206" s="1"/>
  <c r="I206"/>
  <c r="Q206"/>
  <c r="U206" s="1"/>
  <c r="J203"/>
  <c r="P203"/>
  <c r="T203" s="1"/>
  <c r="R203"/>
  <c r="V203" s="1"/>
  <c r="I203"/>
  <c r="Q203"/>
  <c r="U203" s="1"/>
  <c r="O203"/>
  <c r="S203" s="1"/>
  <c r="J198"/>
  <c r="P198"/>
  <c r="T198" s="1"/>
  <c r="R198"/>
  <c r="V198" s="1"/>
  <c r="O198"/>
  <c r="S198" s="1"/>
  <c r="I198"/>
  <c r="Q198"/>
  <c r="U198" s="1"/>
  <c r="J197"/>
  <c r="P197"/>
  <c r="T197" s="1"/>
  <c r="R197"/>
  <c r="V197" s="1"/>
  <c r="I197"/>
  <c r="Q197"/>
  <c r="U197" s="1"/>
  <c r="O197"/>
  <c r="S197" s="1"/>
  <c r="J190"/>
  <c r="P190"/>
  <c r="T190" s="1"/>
  <c r="R190"/>
  <c r="V190" s="1"/>
  <c r="O190"/>
  <c r="S190" s="1"/>
  <c r="I190"/>
  <c r="Q190"/>
  <c r="U190" s="1"/>
  <c r="J189"/>
  <c r="P189"/>
  <c r="T189" s="1"/>
  <c r="R189"/>
  <c r="V189" s="1"/>
  <c r="I189"/>
  <c r="Q189"/>
  <c r="U189" s="1"/>
  <c r="O189"/>
  <c r="S189" s="1"/>
  <c r="J182"/>
  <c r="P182"/>
  <c r="T182" s="1"/>
  <c r="R182"/>
  <c r="V182" s="1"/>
  <c r="O182"/>
  <c r="S182" s="1"/>
  <c r="I182"/>
  <c r="Q182"/>
  <c r="U182" s="1"/>
  <c r="J181"/>
  <c r="P181"/>
  <c r="T181" s="1"/>
  <c r="R181"/>
  <c r="V181" s="1"/>
  <c r="I181"/>
  <c r="Q181"/>
  <c r="U181" s="1"/>
  <c r="O181"/>
  <c r="S181" s="1"/>
  <c r="J174"/>
  <c r="P174"/>
  <c r="T174" s="1"/>
  <c r="R174"/>
  <c r="V174" s="1"/>
  <c r="O174"/>
  <c r="S174" s="1"/>
  <c r="I174"/>
  <c r="Q174"/>
  <c r="U174" s="1"/>
  <c r="J173"/>
  <c r="P173"/>
  <c r="T173" s="1"/>
  <c r="R173"/>
  <c r="V173" s="1"/>
  <c r="I173"/>
  <c r="Q173"/>
  <c r="U173" s="1"/>
  <c r="O173"/>
  <c r="S173" s="1"/>
  <c r="J171"/>
  <c r="P171"/>
  <c r="T171" s="1"/>
  <c r="R171"/>
  <c r="V171" s="1"/>
  <c r="I171"/>
  <c r="Q171"/>
  <c r="U171" s="1"/>
  <c r="O171"/>
  <c r="S171" s="1"/>
  <c r="J170"/>
  <c r="P170"/>
  <c r="T170" s="1"/>
  <c r="R170"/>
  <c r="V170" s="1"/>
  <c r="O170"/>
  <c r="S170" s="1"/>
  <c r="I170"/>
  <c r="Q170"/>
  <c r="U170" s="1"/>
  <c r="J169"/>
  <c r="P169"/>
  <c r="T169" s="1"/>
  <c r="R169"/>
  <c r="V169" s="1"/>
  <c r="I169"/>
  <c r="Q169"/>
  <c r="U169" s="1"/>
  <c r="O169"/>
  <c r="S169" s="1"/>
  <c r="J167"/>
  <c r="P167"/>
  <c r="T167" s="1"/>
  <c r="R167"/>
  <c r="V167" s="1"/>
  <c r="I167"/>
  <c r="Q167"/>
  <c r="U167" s="1"/>
  <c r="O167"/>
  <c r="S167" s="1"/>
  <c r="J166"/>
  <c r="P166"/>
  <c r="T166" s="1"/>
  <c r="R166"/>
  <c r="V166" s="1"/>
  <c r="O166"/>
  <c r="S166" s="1"/>
  <c r="I166"/>
  <c r="Q166"/>
  <c r="U166" s="1"/>
  <c r="J165"/>
  <c r="P165"/>
  <c r="T165" s="1"/>
  <c r="R165"/>
  <c r="V165" s="1"/>
  <c r="I165"/>
  <c r="Q165"/>
  <c r="U165" s="1"/>
  <c r="O165"/>
  <c r="S165" s="1"/>
  <c r="J160"/>
  <c r="P160"/>
  <c r="T160" s="1"/>
  <c r="R160"/>
  <c r="V160" s="1"/>
  <c r="O160"/>
  <c r="S160" s="1"/>
  <c r="I160"/>
  <c r="Q160"/>
  <c r="U160" s="1"/>
  <c r="J155"/>
  <c r="P155"/>
  <c r="T155" s="1"/>
  <c r="R155"/>
  <c r="V155" s="1"/>
  <c r="I155"/>
  <c r="Q155"/>
  <c r="U155" s="1"/>
  <c r="O155"/>
  <c r="S155" s="1"/>
  <c r="J154"/>
  <c r="P154"/>
  <c r="T154" s="1"/>
  <c r="R154"/>
  <c r="V154" s="1"/>
  <c r="O154"/>
  <c r="S154" s="1"/>
  <c r="I154"/>
  <c r="Q154"/>
  <c r="U154" s="1"/>
  <c r="J152"/>
  <c r="P152"/>
  <c r="T152" s="1"/>
  <c r="R152"/>
  <c r="V152" s="1"/>
  <c r="O152"/>
  <c r="S152" s="1"/>
  <c r="I152"/>
  <c r="Q152"/>
  <c r="U152" s="1"/>
  <c r="J150"/>
  <c r="P150"/>
  <c r="T150" s="1"/>
  <c r="R150"/>
  <c r="V150" s="1"/>
  <c r="O150"/>
  <c r="S150" s="1"/>
  <c r="I150"/>
  <c r="Q150"/>
  <c r="U150" s="1"/>
  <c r="J148"/>
  <c r="P148"/>
  <c r="T148" s="1"/>
  <c r="R148"/>
  <c r="V148" s="1"/>
  <c r="O148"/>
  <c r="S148" s="1"/>
  <c r="I148"/>
  <c r="Q148"/>
  <c r="U148" s="1"/>
  <c r="J146"/>
  <c r="P146"/>
  <c r="T146" s="1"/>
  <c r="R146"/>
  <c r="V146" s="1"/>
  <c r="O146"/>
  <c r="S146" s="1"/>
  <c r="I146"/>
  <c r="Q146"/>
  <c r="U146" s="1"/>
  <c r="J144"/>
  <c r="P144"/>
  <c r="T144" s="1"/>
  <c r="R144"/>
  <c r="V144" s="1"/>
  <c r="O144"/>
  <c r="S144" s="1"/>
  <c r="I144"/>
  <c r="Q144"/>
  <c r="U144" s="1"/>
  <c r="J142"/>
  <c r="P142"/>
  <c r="T142" s="1"/>
  <c r="R142"/>
  <c r="V142" s="1"/>
  <c r="O142"/>
  <c r="S142" s="1"/>
  <c r="I142"/>
  <c r="Q142"/>
  <c r="U142" s="1"/>
  <c r="J140"/>
  <c r="P140"/>
  <c r="T140" s="1"/>
  <c r="R140"/>
  <c r="V140" s="1"/>
  <c r="O140"/>
  <c r="S140" s="1"/>
  <c r="I140"/>
  <c r="Q140"/>
  <c r="U140" s="1"/>
  <c r="J138"/>
  <c r="P138"/>
  <c r="T138" s="1"/>
  <c r="R138"/>
  <c r="V138" s="1"/>
  <c r="O138"/>
  <c r="S138" s="1"/>
  <c r="I138"/>
  <c r="Q138"/>
  <c r="U138" s="1"/>
  <c r="J136"/>
  <c r="P136"/>
  <c r="T136" s="1"/>
  <c r="R136"/>
  <c r="V136" s="1"/>
  <c r="O136"/>
  <c r="S136" s="1"/>
  <c r="I136"/>
  <c r="Q136"/>
  <c r="U136" s="1"/>
  <c r="J132"/>
  <c r="P132"/>
  <c r="T132" s="1"/>
  <c r="R132"/>
  <c r="V132" s="1"/>
  <c r="O132"/>
  <c r="S132" s="1"/>
  <c r="I132"/>
  <c r="Q132"/>
  <c r="U132" s="1"/>
  <c r="J130"/>
  <c r="P130"/>
  <c r="T130" s="1"/>
  <c r="R130"/>
  <c r="V130" s="1"/>
  <c r="O130"/>
  <c r="S130" s="1"/>
  <c r="I130"/>
  <c r="Q130"/>
  <c r="U130" s="1"/>
  <c r="J128"/>
  <c r="P128"/>
  <c r="T128" s="1"/>
  <c r="R128"/>
  <c r="V128" s="1"/>
  <c r="O128"/>
  <c r="S128" s="1"/>
  <c r="I128"/>
  <c r="Q128"/>
  <c r="U128" s="1"/>
  <c r="J126"/>
  <c r="P126"/>
  <c r="T126" s="1"/>
  <c r="R126"/>
  <c r="V126" s="1"/>
  <c r="O126"/>
  <c r="S126" s="1"/>
  <c r="I126"/>
  <c r="Q126"/>
  <c r="U126" s="1"/>
  <c r="J124"/>
  <c r="P124"/>
  <c r="T124" s="1"/>
  <c r="R124"/>
  <c r="V124" s="1"/>
  <c r="O124"/>
  <c r="S124" s="1"/>
  <c r="I124"/>
  <c r="Q124"/>
  <c r="U124" s="1"/>
  <c r="J122"/>
  <c r="P122"/>
  <c r="T122" s="1"/>
  <c r="R122"/>
  <c r="V122" s="1"/>
  <c r="O122"/>
  <c r="S122" s="1"/>
  <c r="I122"/>
  <c r="Q122"/>
  <c r="U122" s="1"/>
  <c r="J120"/>
  <c r="P120"/>
  <c r="T120" s="1"/>
  <c r="R120"/>
  <c r="V120" s="1"/>
  <c r="O120"/>
  <c r="S120" s="1"/>
  <c r="I120"/>
  <c r="Q120"/>
  <c r="U120" s="1"/>
  <c r="J118"/>
  <c r="P118"/>
  <c r="T118" s="1"/>
  <c r="R118"/>
  <c r="V118" s="1"/>
  <c r="O118"/>
  <c r="S118" s="1"/>
  <c r="I118"/>
  <c r="Q118"/>
  <c r="U118" s="1"/>
  <c r="J117"/>
  <c r="P117"/>
  <c r="T117" s="1"/>
  <c r="R117"/>
  <c r="V117" s="1"/>
  <c r="I117"/>
  <c r="Q117"/>
  <c r="U117" s="1"/>
  <c r="O117"/>
  <c r="S117" s="1"/>
  <c r="J116"/>
  <c r="P116"/>
  <c r="T116" s="1"/>
  <c r="R116"/>
  <c r="V116" s="1"/>
  <c r="O116"/>
  <c r="S116" s="1"/>
  <c r="I116"/>
  <c r="Q116"/>
  <c r="U116" s="1"/>
  <c r="J115"/>
  <c r="P115"/>
  <c r="T115" s="1"/>
  <c r="R115"/>
  <c r="V115" s="1"/>
  <c r="I115"/>
  <c r="Q115"/>
  <c r="U115" s="1"/>
  <c r="O115"/>
  <c r="S115" s="1"/>
  <c r="J112"/>
  <c r="P112"/>
  <c r="T112" s="1"/>
  <c r="R112"/>
  <c r="V112" s="1"/>
  <c r="O112"/>
  <c r="S112" s="1"/>
  <c r="I112"/>
  <c r="Q112"/>
  <c r="U112" s="1"/>
  <c r="J111"/>
  <c r="P111"/>
  <c r="T111" s="1"/>
  <c r="R111"/>
  <c r="V111" s="1"/>
  <c r="I111"/>
  <c r="Q111"/>
  <c r="U111" s="1"/>
  <c r="O111"/>
  <c r="S111" s="1"/>
  <c r="J108"/>
  <c r="P108"/>
  <c r="T108" s="1"/>
  <c r="R108"/>
  <c r="V108" s="1"/>
  <c r="O108"/>
  <c r="S108" s="1"/>
  <c r="I108"/>
  <c r="Q108"/>
  <c r="U108" s="1"/>
  <c r="J107"/>
  <c r="P107"/>
  <c r="T107" s="1"/>
  <c r="R107"/>
  <c r="V107" s="1"/>
  <c r="I107"/>
  <c r="Q107"/>
  <c r="U107" s="1"/>
  <c r="O107"/>
  <c r="S107" s="1"/>
  <c r="J104"/>
  <c r="P104"/>
  <c r="T104" s="1"/>
  <c r="R104"/>
  <c r="V104" s="1"/>
  <c r="O104"/>
  <c r="S104" s="1"/>
  <c r="I104"/>
  <c r="Q104"/>
  <c r="U104" s="1"/>
  <c r="J103"/>
  <c r="P103"/>
  <c r="T103" s="1"/>
  <c r="R103"/>
  <c r="V103" s="1"/>
  <c r="I103"/>
  <c r="Q103"/>
  <c r="U103" s="1"/>
  <c r="O103"/>
  <c r="S103" s="1"/>
  <c r="J100"/>
  <c r="P100"/>
  <c r="T100" s="1"/>
  <c r="R100"/>
  <c r="V100" s="1"/>
  <c r="O100"/>
  <c r="S100" s="1"/>
  <c r="I100"/>
  <c r="Q100"/>
  <c r="U100" s="1"/>
  <c r="J99"/>
  <c r="P99"/>
  <c r="T99" s="1"/>
  <c r="R99"/>
  <c r="V99" s="1"/>
  <c r="I99"/>
  <c r="Q99"/>
  <c r="U99" s="1"/>
  <c r="O99"/>
  <c r="S99" s="1"/>
  <c r="J96"/>
  <c r="P96"/>
  <c r="T96" s="1"/>
  <c r="R96"/>
  <c r="V96" s="1"/>
  <c r="O96"/>
  <c r="S96" s="1"/>
  <c r="I96"/>
  <c r="Q96"/>
  <c r="U96" s="1"/>
  <c r="J94"/>
  <c r="P94"/>
  <c r="T94" s="1"/>
  <c r="R94"/>
  <c r="V94" s="1"/>
  <c r="O94"/>
  <c r="S94" s="1"/>
  <c r="I94"/>
  <c r="Q94"/>
  <c r="U94" s="1"/>
  <c r="J92"/>
  <c r="P92"/>
  <c r="T92" s="1"/>
  <c r="R92"/>
  <c r="V92" s="1"/>
  <c r="O92"/>
  <c r="S92" s="1"/>
  <c r="I92"/>
  <c r="Q92"/>
  <c r="U92" s="1"/>
  <c r="J88"/>
  <c r="P88"/>
  <c r="T88" s="1"/>
  <c r="R88"/>
  <c r="V88" s="1"/>
  <c r="O88"/>
  <c r="S88" s="1"/>
  <c r="I88"/>
  <c r="Q88"/>
  <c r="U88" s="1"/>
  <c r="J84"/>
  <c r="P84"/>
  <c r="T84" s="1"/>
  <c r="R84"/>
  <c r="V84" s="1"/>
  <c r="O84"/>
  <c r="S84" s="1"/>
  <c r="I84"/>
  <c r="Q84"/>
  <c r="U84" s="1"/>
  <c r="W260" i="23"/>
  <c r="I260"/>
  <c r="J260"/>
  <c r="X258"/>
  <c r="I258"/>
  <c r="J258"/>
  <c r="X256"/>
  <c r="AD256" s="1"/>
  <c r="I256"/>
  <c r="J256"/>
  <c r="X254"/>
  <c r="I254"/>
  <c r="J254"/>
  <c r="X252"/>
  <c r="I252"/>
  <c r="J252"/>
  <c r="I249"/>
  <c r="J249"/>
  <c r="U248"/>
  <c r="AA248" s="1"/>
  <c r="I248"/>
  <c r="J248"/>
  <c r="I247"/>
  <c r="J247"/>
  <c r="U246"/>
  <c r="K246" s="1"/>
  <c r="I246"/>
  <c r="J246"/>
  <c r="I243"/>
  <c r="J243"/>
  <c r="V242"/>
  <c r="I242"/>
  <c r="J242"/>
  <c r="I239"/>
  <c r="J239"/>
  <c r="V238"/>
  <c r="I238"/>
  <c r="J238"/>
  <c r="I235"/>
  <c r="J235"/>
  <c r="I234"/>
  <c r="J234"/>
  <c r="I231"/>
  <c r="J231"/>
  <c r="I230"/>
  <c r="J230"/>
  <c r="I227"/>
  <c r="J227"/>
  <c r="I226"/>
  <c r="J226"/>
  <c r="I223"/>
  <c r="J223"/>
  <c r="I222"/>
  <c r="J222"/>
  <c r="I219"/>
  <c r="J219"/>
  <c r="I218"/>
  <c r="J218"/>
  <c r="I215"/>
  <c r="J215"/>
  <c r="I214"/>
  <c r="J214"/>
  <c r="I211"/>
  <c r="J211"/>
  <c r="I210"/>
  <c r="J210"/>
  <c r="I207"/>
  <c r="J207"/>
  <c r="W206"/>
  <c r="I206"/>
  <c r="J206"/>
  <c r="W201"/>
  <c r="I201"/>
  <c r="J201"/>
  <c r="I199"/>
  <c r="J199"/>
  <c r="Z198"/>
  <c r="I198"/>
  <c r="J198"/>
  <c r="Z195"/>
  <c r="I195"/>
  <c r="J195"/>
  <c r="I194"/>
  <c r="J194"/>
  <c r="V191"/>
  <c r="I191"/>
  <c r="J191"/>
  <c r="L259" i="30"/>
  <c r="N259" s="1"/>
  <c r="L257"/>
  <c r="N257" s="1"/>
  <c r="L255"/>
  <c r="N255" s="1"/>
  <c r="L253"/>
  <c r="N253" s="1"/>
  <c r="L251"/>
  <c r="N251" s="1"/>
  <c r="L249"/>
  <c r="N249" s="1"/>
  <c r="L247"/>
  <c r="N247" s="1"/>
  <c r="L245"/>
  <c r="N245" s="1"/>
  <c r="L243"/>
  <c r="N243" s="1"/>
  <c r="L241"/>
  <c r="N241" s="1"/>
  <c r="L239"/>
  <c r="N239" s="1"/>
  <c r="L237"/>
  <c r="N237" s="1"/>
  <c r="L235"/>
  <c r="N235" s="1"/>
  <c r="L233"/>
  <c r="N233" s="1"/>
  <c r="L231"/>
  <c r="N231" s="1"/>
  <c r="L229"/>
  <c r="N229" s="1"/>
  <c r="L227"/>
  <c r="N227" s="1"/>
  <c r="L225"/>
  <c r="N225" s="1"/>
  <c r="L223"/>
  <c r="N223" s="1"/>
  <c r="L221"/>
  <c r="N221" s="1"/>
  <c r="L219"/>
  <c r="N219" s="1"/>
  <c r="L217"/>
  <c r="N217" s="1"/>
  <c r="L215"/>
  <c r="N215" s="1"/>
  <c r="L213"/>
  <c r="N213" s="1"/>
  <c r="L211"/>
  <c r="N211" s="1"/>
  <c r="L209"/>
  <c r="N209" s="1"/>
  <c r="L207"/>
  <c r="N207" s="1"/>
  <c r="L205"/>
  <c r="N205" s="1"/>
  <c r="L203"/>
  <c r="N203" s="1"/>
  <c r="L201"/>
  <c r="N201" s="1"/>
  <c r="L199"/>
  <c r="N199" s="1"/>
  <c r="L197"/>
  <c r="N197" s="1"/>
  <c r="L195"/>
  <c r="N195" s="1"/>
  <c r="L193"/>
  <c r="N193" s="1"/>
  <c r="L191"/>
  <c r="N191" s="1"/>
  <c r="L189"/>
  <c r="N189" s="1"/>
  <c r="L187"/>
  <c r="N187" s="1"/>
  <c r="L185"/>
  <c r="N185" s="1"/>
  <c r="L183"/>
  <c r="N183" s="1"/>
  <c r="L181"/>
  <c r="N181" s="1"/>
  <c r="L179"/>
  <c r="N179" s="1"/>
  <c r="L177"/>
  <c r="N177" s="1"/>
  <c r="L175"/>
  <c r="N175" s="1"/>
  <c r="L173"/>
  <c r="N173" s="1"/>
  <c r="L171"/>
  <c r="N171" s="1"/>
  <c r="L169"/>
  <c r="N169" s="1"/>
  <c r="L167"/>
  <c r="N167" s="1"/>
  <c r="L165"/>
  <c r="N165" s="1"/>
  <c r="L163"/>
  <c r="N163" s="1"/>
  <c r="L161"/>
  <c r="N161" s="1"/>
  <c r="L159"/>
  <c r="N159" s="1"/>
  <c r="L157"/>
  <c r="N157" s="1"/>
  <c r="L155"/>
  <c r="N155" s="1"/>
  <c r="L153"/>
  <c r="N153" s="1"/>
  <c r="L151"/>
  <c r="N151" s="1"/>
  <c r="L149"/>
  <c r="N149" s="1"/>
  <c r="L147"/>
  <c r="N147" s="1"/>
  <c r="L145"/>
  <c r="N145" s="1"/>
  <c r="L143"/>
  <c r="N143" s="1"/>
  <c r="L141"/>
  <c r="N141" s="1"/>
  <c r="L139"/>
  <c r="N139" s="1"/>
  <c r="L137"/>
  <c r="N137" s="1"/>
  <c r="L135"/>
  <c r="N135" s="1"/>
  <c r="L133"/>
  <c r="N133" s="1"/>
  <c r="L131"/>
  <c r="N131" s="1"/>
  <c r="L129"/>
  <c r="N129" s="1"/>
  <c r="L127"/>
  <c r="N127" s="1"/>
  <c r="L125"/>
  <c r="N125" s="1"/>
  <c r="L123"/>
  <c r="N123" s="1"/>
  <c r="L121"/>
  <c r="N121" s="1"/>
  <c r="L119"/>
  <c r="N119" s="1"/>
  <c r="L117"/>
  <c r="N117" s="1"/>
  <c r="L115"/>
  <c r="N115" s="1"/>
  <c r="L113"/>
  <c r="N113" s="1"/>
  <c r="L111"/>
  <c r="N111" s="1"/>
  <c r="L109"/>
  <c r="N109" s="1"/>
  <c r="L107"/>
  <c r="N107" s="1"/>
  <c r="L105"/>
  <c r="N105" s="1"/>
  <c r="L103"/>
  <c r="N103" s="1"/>
  <c r="L101"/>
  <c r="N101" s="1"/>
  <c r="L99"/>
  <c r="N99" s="1"/>
  <c r="L97"/>
  <c r="N97" s="1"/>
  <c r="L95"/>
  <c r="N95" s="1"/>
  <c r="L93"/>
  <c r="N93" s="1"/>
  <c r="L91"/>
  <c r="N91" s="1"/>
  <c r="L89"/>
  <c r="N89" s="1"/>
  <c r="L87"/>
  <c r="N87" s="1"/>
  <c r="L85"/>
  <c r="N85" s="1"/>
  <c r="L83"/>
  <c r="N83" s="1"/>
  <c r="L81"/>
  <c r="N81" s="1"/>
  <c r="L79"/>
  <c r="N79" s="1"/>
  <c r="L77"/>
  <c r="N77" s="1"/>
  <c r="L75"/>
  <c r="N75" s="1"/>
  <c r="L73"/>
  <c r="N73" s="1"/>
  <c r="L71"/>
  <c r="N71" s="1"/>
  <c r="L69"/>
  <c r="N69" s="1"/>
  <c r="L67"/>
  <c r="N67" s="1"/>
  <c r="L65"/>
  <c r="N65" s="1"/>
  <c r="L63"/>
  <c r="N63" s="1"/>
  <c r="L61"/>
  <c r="N61" s="1"/>
  <c r="L59"/>
  <c r="N59" s="1"/>
  <c r="L57"/>
  <c r="N57" s="1"/>
  <c r="L55"/>
  <c r="N55" s="1"/>
  <c r="L53"/>
  <c r="N53" s="1"/>
  <c r="L51"/>
  <c r="N51" s="1"/>
  <c r="L49"/>
  <c r="N49" s="1"/>
  <c r="L47"/>
  <c r="N47" s="1"/>
  <c r="L45"/>
  <c r="N45" s="1"/>
  <c r="L43"/>
  <c r="N43" s="1"/>
  <c r="L41"/>
  <c r="N41" s="1"/>
  <c r="L39"/>
  <c r="N39" s="1"/>
  <c r="L37"/>
  <c r="N37" s="1"/>
  <c r="L35"/>
  <c r="N35" s="1"/>
  <c r="L33"/>
  <c r="N33" s="1"/>
  <c r="L31"/>
  <c r="N31" s="1"/>
  <c r="L29"/>
  <c r="N29" s="1"/>
  <c r="L27"/>
  <c r="N27" s="1"/>
  <c r="L25"/>
  <c r="N25" s="1"/>
  <c r="L23"/>
  <c r="N23" s="1"/>
  <c r="L21"/>
  <c r="N21" s="1"/>
  <c r="L19"/>
  <c r="N19" s="1"/>
  <c r="L17"/>
  <c r="N17" s="1"/>
  <c r="L15"/>
  <c r="N15" s="1"/>
  <c r="L13"/>
  <c r="N13" s="1"/>
  <c r="K260" i="31"/>
  <c r="M260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L232"/>
  <c r="L230"/>
  <c r="L228"/>
  <c r="L226"/>
  <c r="I259" i="8"/>
  <c r="O259"/>
  <c r="S259" s="1"/>
  <c r="Q259"/>
  <c r="U259" s="1"/>
  <c r="J259"/>
  <c r="P259"/>
  <c r="T259" s="1"/>
  <c r="R259"/>
  <c r="V259" s="1"/>
  <c r="I258"/>
  <c r="O258"/>
  <c r="S258" s="1"/>
  <c r="Q258"/>
  <c r="U258" s="1"/>
  <c r="J258"/>
  <c r="P258"/>
  <c r="T258" s="1"/>
  <c r="R258"/>
  <c r="V258" s="1"/>
  <c r="I255"/>
  <c r="O255"/>
  <c r="S255" s="1"/>
  <c r="Q255"/>
  <c r="U255" s="1"/>
  <c r="J255"/>
  <c r="P255"/>
  <c r="T255" s="1"/>
  <c r="R255"/>
  <c r="V255" s="1"/>
  <c r="I254"/>
  <c r="O254"/>
  <c r="S254" s="1"/>
  <c r="Q254"/>
  <c r="U254" s="1"/>
  <c r="J254"/>
  <c r="P254"/>
  <c r="T254" s="1"/>
  <c r="R254"/>
  <c r="V254" s="1"/>
  <c r="I251"/>
  <c r="O251"/>
  <c r="S251" s="1"/>
  <c r="Q251"/>
  <c r="U251" s="1"/>
  <c r="J251"/>
  <c r="P251"/>
  <c r="T251" s="1"/>
  <c r="R251"/>
  <c r="V251" s="1"/>
  <c r="I250"/>
  <c r="O250"/>
  <c r="S250" s="1"/>
  <c r="Q250"/>
  <c r="U250" s="1"/>
  <c r="J250"/>
  <c r="P250"/>
  <c r="T250" s="1"/>
  <c r="R250"/>
  <c r="V250" s="1"/>
  <c r="I247"/>
  <c r="O247"/>
  <c r="S247" s="1"/>
  <c r="Q247"/>
  <c r="U247" s="1"/>
  <c r="J247"/>
  <c r="P247"/>
  <c r="T247" s="1"/>
  <c r="R247"/>
  <c r="V247" s="1"/>
  <c r="I246"/>
  <c r="O246"/>
  <c r="S246" s="1"/>
  <c r="Q246"/>
  <c r="U246" s="1"/>
  <c r="J246"/>
  <c r="P246"/>
  <c r="T246" s="1"/>
  <c r="R246"/>
  <c r="V246" s="1"/>
  <c r="J238"/>
  <c r="P238"/>
  <c r="T238" s="1"/>
  <c r="R238"/>
  <c r="V238" s="1"/>
  <c r="I238"/>
  <c r="O238"/>
  <c r="S238" s="1"/>
  <c r="Q238"/>
  <c r="U238" s="1"/>
  <c r="J237"/>
  <c r="P237"/>
  <c r="T237" s="1"/>
  <c r="R237"/>
  <c r="V237" s="1"/>
  <c r="I237"/>
  <c r="O237"/>
  <c r="S237" s="1"/>
  <c r="Q237"/>
  <c r="U237" s="1"/>
  <c r="J236"/>
  <c r="P236"/>
  <c r="T236" s="1"/>
  <c r="R236"/>
  <c r="V236" s="1"/>
  <c r="I236"/>
  <c r="O236"/>
  <c r="S236" s="1"/>
  <c r="Q236"/>
  <c r="U236" s="1"/>
  <c r="J235"/>
  <c r="P235"/>
  <c r="T235" s="1"/>
  <c r="R235"/>
  <c r="V235" s="1"/>
  <c r="I235"/>
  <c r="O235"/>
  <c r="S235" s="1"/>
  <c r="Q235"/>
  <c r="U235" s="1"/>
  <c r="J234"/>
  <c r="P234"/>
  <c r="T234" s="1"/>
  <c r="R234"/>
  <c r="V234" s="1"/>
  <c r="I234"/>
  <c r="O234"/>
  <c r="S234" s="1"/>
  <c r="Q234"/>
  <c r="U234" s="1"/>
  <c r="J233"/>
  <c r="P233"/>
  <c r="T233" s="1"/>
  <c r="R233"/>
  <c r="V233" s="1"/>
  <c r="I233"/>
  <c r="O233"/>
  <c r="S233" s="1"/>
  <c r="Q233"/>
  <c r="U233" s="1"/>
  <c r="J232"/>
  <c r="P232"/>
  <c r="T232" s="1"/>
  <c r="R232"/>
  <c r="V232" s="1"/>
  <c r="I232"/>
  <c r="O232"/>
  <c r="S232" s="1"/>
  <c r="Q232"/>
  <c r="U232" s="1"/>
  <c r="J231"/>
  <c r="P231"/>
  <c r="T231" s="1"/>
  <c r="R231"/>
  <c r="V231" s="1"/>
  <c r="I231"/>
  <c r="O231"/>
  <c r="S231" s="1"/>
  <c r="Q231"/>
  <c r="U231" s="1"/>
  <c r="J228"/>
  <c r="P228"/>
  <c r="T228" s="1"/>
  <c r="R228"/>
  <c r="V228" s="1"/>
  <c r="I228"/>
  <c r="O228"/>
  <c r="S228" s="1"/>
  <c r="Q228"/>
  <c r="U228" s="1"/>
  <c r="J227"/>
  <c r="P227"/>
  <c r="T227" s="1"/>
  <c r="R227"/>
  <c r="V227" s="1"/>
  <c r="I227"/>
  <c r="O227"/>
  <c r="S227" s="1"/>
  <c r="Q227"/>
  <c r="U227" s="1"/>
  <c r="J208"/>
  <c r="P208"/>
  <c r="T208" s="1"/>
  <c r="R208"/>
  <c r="V208" s="1"/>
  <c r="O208"/>
  <c r="S208" s="1"/>
  <c r="I208"/>
  <c r="Q208"/>
  <c r="U208" s="1"/>
  <c r="J207"/>
  <c r="P207"/>
  <c r="T207" s="1"/>
  <c r="R207"/>
  <c r="V207" s="1"/>
  <c r="I207"/>
  <c r="Q207"/>
  <c r="U207" s="1"/>
  <c r="O207"/>
  <c r="S207" s="1"/>
  <c r="J205"/>
  <c r="P205"/>
  <c r="T205" s="1"/>
  <c r="R205"/>
  <c r="V205" s="1"/>
  <c r="I205"/>
  <c r="Q205"/>
  <c r="U205" s="1"/>
  <c r="O205"/>
  <c r="S205" s="1"/>
  <c r="J204"/>
  <c r="P204"/>
  <c r="T204" s="1"/>
  <c r="R204"/>
  <c r="V204" s="1"/>
  <c r="O204"/>
  <c r="S204" s="1"/>
  <c r="I204"/>
  <c r="Q204"/>
  <c r="U204" s="1"/>
  <c r="J202"/>
  <c r="P202"/>
  <c r="T202" s="1"/>
  <c r="R202"/>
  <c r="V202" s="1"/>
  <c r="O202"/>
  <c r="S202" s="1"/>
  <c r="I202"/>
  <c r="Q202"/>
  <c r="U202" s="1"/>
  <c r="J201"/>
  <c r="P201"/>
  <c r="T201" s="1"/>
  <c r="R201"/>
  <c r="V201" s="1"/>
  <c r="I201"/>
  <c r="Q201"/>
  <c r="U201" s="1"/>
  <c r="O201"/>
  <c r="S201" s="1"/>
  <c r="J200"/>
  <c r="P200"/>
  <c r="T200" s="1"/>
  <c r="R200"/>
  <c r="V200" s="1"/>
  <c r="O200"/>
  <c r="S200" s="1"/>
  <c r="I200"/>
  <c r="Q200"/>
  <c r="U200" s="1"/>
  <c r="J199"/>
  <c r="P199"/>
  <c r="T199" s="1"/>
  <c r="R199"/>
  <c r="V199" s="1"/>
  <c r="I199"/>
  <c r="Q199"/>
  <c r="U199" s="1"/>
  <c r="O199"/>
  <c r="S199" s="1"/>
  <c r="J196"/>
  <c r="P196"/>
  <c r="T196" s="1"/>
  <c r="R196"/>
  <c r="V196" s="1"/>
  <c r="O196"/>
  <c r="S196" s="1"/>
  <c r="I196"/>
  <c r="Q196"/>
  <c r="U196" s="1"/>
  <c r="J195"/>
  <c r="P195"/>
  <c r="T195" s="1"/>
  <c r="R195"/>
  <c r="V195" s="1"/>
  <c r="I195"/>
  <c r="Q195"/>
  <c r="U195" s="1"/>
  <c r="O195"/>
  <c r="S195" s="1"/>
  <c r="J194"/>
  <c r="P194"/>
  <c r="T194" s="1"/>
  <c r="R194"/>
  <c r="V194" s="1"/>
  <c r="O194"/>
  <c r="S194" s="1"/>
  <c r="I194"/>
  <c r="Q194"/>
  <c r="U194" s="1"/>
  <c r="J193"/>
  <c r="P193"/>
  <c r="T193" s="1"/>
  <c r="R193"/>
  <c r="V193" s="1"/>
  <c r="I193"/>
  <c r="Q193"/>
  <c r="U193" s="1"/>
  <c r="O193"/>
  <c r="S193" s="1"/>
  <c r="J192"/>
  <c r="P192"/>
  <c r="T192" s="1"/>
  <c r="R192"/>
  <c r="V192" s="1"/>
  <c r="O192"/>
  <c r="S192" s="1"/>
  <c r="I192"/>
  <c r="Q192"/>
  <c r="U192" s="1"/>
  <c r="J191"/>
  <c r="P191"/>
  <c r="T191" s="1"/>
  <c r="R191"/>
  <c r="V191" s="1"/>
  <c r="I191"/>
  <c r="Q191"/>
  <c r="U191" s="1"/>
  <c r="O191"/>
  <c r="S191" s="1"/>
  <c r="J188"/>
  <c r="P188"/>
  <c r="T188" s="1"/>
  <c r="R188"/>
  <c r="V188" s="1"/>
  <c r="O188"/>
  <c r="S188" s="1"/>
  <c r="I188"/>
  <c r="Q188"/>
  <c r="U188" s="1"/>
  <c r="J187"/>
  <c r="P187"/>
  <c r="T187" s="1"/>
  <c r="R187"/>
  <c r="V187" s="1"/>
  <c r="I187"/>
  <c r="Q187"/>
  <c r="U187" s="1"/>
  <c r="O187"/>
  <c r="S187" s="1"/>
  <c r="J186"/>
  <c r="P186"/>
  <c r="T186" s="1"/>
  <c r="R186"/>
  <c r="V186" s="1"/>
  <c r="O186"/>
  <c r="S186" s="1"/>
  <c r="I186"/>
  <c r="Q186"/>
  <c r="U186" s="1"/>
  <c r="J185"/>
  <c r="P185"/>
  <c r="T185" s="1"/>
  <c r="R185"/>
  <c r="V185" s="1"/>
  <c r="I185"/>
  <c r="Q185"/>
  <c r="U185" s="1"/>
  <c r="O185"/>
  <c r="S185" s="1"/>
  <c r="J184"/>
  <c r="P184"/>
  <c r="T184" s="1"/>
  <c r="R184"/>
  <c r="V184" s="1"/>
  <c r="O184"/>
  <c r="S184" s="1"/>
  <c r="I184"/>
  <c r="Q184"/>
  <c r="U184" s="1"/>
  <c r="J183"/>
  <c r="P183"/>
  <c r="T183" s="1"/>
  <c r="R183"/>
  <c r="V183" s="1"/>
  <c r="I183"/>
  <c r="Q183"/>
  <c r="U183" s="1"/>
  <c r="O183"/>
  <c r="S183" s="1"/>
  <c r="J180"/>
  <c r="P180"/>
  <c r="T180" s="1"/>
  <c r="R180"/>
  <c r="V180" s="1"/>
  <c r="O180"/>
  <c r="S180" s="1"/>
  <c r="I180"/>
  <c r="Q180"/>
  <c r="U180" s="1"/>
  <c r="J179"/>
  <c r="P179"/>
  <c r="T179" s="1"/>
  <c r="R179"/>
  <c r="V179" s="1"/>
  <c r="I179"/>
  <c r="Q179"/>
  <c r="U179" s="1"/>
  <c r="O179"/>
  <c r="S179" s="1"/>
  <c r="J178"/>
  <c r="P178"/>
  <c r="T178" s="1"/>
  <c r="R178"/>
  <c r="V178" s="1"/>
  <c r="O178"/>
  <c r="S178" s="1"/>
  <c r="I178"/>
  <c r="Q178"/>
  <c r="U178" s="1"/>
  <c r="J177"/>
  <c r="P177"/>
  <c r="T177" s="1"/>
  <c r="R177"/>
  <c r="V177" s="1"/>
  <c r="I177"/>
  <c r="Q177"/>
  <c r="U177" s="1"/>
  <c r="O177"/>
  <c r="S177" s="1"/>
  <c r="J176"/>
  <c r="P176"/>
  <c r="T176" s="1"/>
  <c r="R176"/>
  <c r="V176" s="1"/>
  <c r="O176"/>
  <c r="S176" s="1"/>
  <c r="I176"/>
  <c r="Q176"/>
  <c r="U176" s="1"/>
  <c r="J175"/>
  <c r="P175"/>
  <c r="T175" s="1"/>
  <c r="R175"/>
  <c r="V175" s="1"/>
  <c r="I175"/>
  <c r="Q175"/>
  <c r="U175" s="1"/>
  <c r="O175"/>
  <c r="S175" s="1"/>
  <c r="J172"/>
  <c r="P172"/>
  <c r="T172" s="1"/>
  <c r="R172"/>
  <c r="V172" s="1"/>
  <c r="O172"/>
  <c r="S172" s="1"/>
  <c r="I172"/>
  <c r="Q172"/>
  <c r="U172" s="1"/>
  <c r="J168"/>
  <c r="P168"/>
  <c r="T168" s="1"/>
  <c r="R168"/>
  <c r="V168" s="1"/>
  <c r="O168"/>
  <c r="S168" s="1"/>
  <c r="I168"/>
  <c r="Q168"/>
  <c r="U168" s="1"/>
  <c r="J164"/>
  <c r="P164"/>
  <c r="T164" s="1"/>
  <c r="R164"/>
  <c r="V164" s="1"/>
  <c r="O164"/>
  <c r="S164" s="1"/>
  <c r="I164"/>
  <c r="Q164"/>
  <c r="U164" s="1"/>
  <c r="J163"/>
  <c r="P163"/>
  <c r="T163" s="1"/>
  <c r="R163"/>
  <c r="V163" s="1"/>
  <c r="I163"/>
  <c r="Q163"/>
  <c r="U163" s="1"/>
  <c r="O163"/>
  <c r="S163" s="1"/>
  <c r="J162"/>
  <c r="P162"/>
  <c r="T162" s="1"/>
  <c r="R162"/>
  <c r="V162" s="1"/>
  <c r="O162"/>
  <c r="S162" s="1"/>
  <c r="I162"/>
  <c r="Q162"/>
  <c r="U162" s="1"/>
  <c r="J161"/>
  <c r="P161"/>
  <c r="T161" s="1"/>
  <c r="R161"/>
  <c r="V161" s="1"/>
  <c r="I161"/>
  <c r="Q161"/>
  <c r="U161" s="1"/>
  <c r="O161"/>
  <c r="S161" s="1"/>
  <c r="J159"/>
  <c r="P159"/>
  <c r="T159" s="1"/>
  <c r="R159"/>
  <c r="V159" s="1"/>
  <c r="I159"/>
  <c r="Q159"/>
  <c r="U159" s="1"/>
  <c r="O159"/>
  <c r="S159" s="1"/>
  <c r="J158"/>
  <c r="P158"/>
  <c r="T158" s="1"/>
  <c r="R158"/>
  <c r="V158" s="1"/>
  <c r="O158"/>
  <c r="S158" s="1"/>
  <c r="I158"/>
  <c r="Q158"/>
  <c r="U158" s="1"/>
  <c r="J157"/>
  <c r="P157"/>
  <c r="T157" s="1"/>
  <c r="R157"/>
  <c r="V157" s="1"/>
  <c r="I157"/>
  <c r="Q157"/>
  <c r="U157" s="1"/>
  <c r="O157"/>
  <c r="S157" s="1"/>
  <c r="J156"/>
  <c r="P156"/>
  <c r="T156" s="1"/>
  <c r="R156"/>
  <c r="V156" s="1"/>
  <c r="O156"/>
  <c r="S156" s="1"/>
  <c r="I156"/>
  <c r="Q156"/>
  <c r="U156" s="1"/>
  <c r="J153"/>
  <c r="P153"/>
  <c r="T153" s="1"/>
  <c r="R153"/>
  <c r="V153" s="1"/>
  <c r="I153"/>
  <c r="Q153"/>
  <c r="U153" s="1"/>
  <c r="O153"/>
  <c r="S153" s="1"/>
  <c r="J151"/>
  <c r="P151"/>
  <c r="T151" s="1"/>
  <c r="R151"/>
  <c r="V151" s="1"/>
  <c r="I151"/>
  <c r="Q151"/>
  <c r="U151" s="1"/>
  <c r="O151"/>
  <c r="S151" s="1"/>
  <c r="J149"/>
  <c r="P149"/>
  <c r="T149" s="1"/>
  <c r="R149"/>
  <c r="V149" s="1"/>
  <c r="I149"/>
  <c r="Q149"/>
  <c r="U149" s="1"/>
  <c r="O149"/>
  <c r="S149" s="1"/>
  <c r="J147"/>
  <c r="P147"/>
  <c r="T147" s="1"/>
  <c r="R147"/>
  <c r="V147" s="1"/>
  <c r="I147"/>
  <c r="Q147"/>
  <c r="U147" s="1"/>
  <c r="O147"/>
  <c r="S147" s="1"/>
  <c r="J145"/>
  <c r="P145"/>
  <c r="T145" s="1"/>
  <c r="R145"/>
  <c r="V145" s="1"/>
  <c r="I145"/>
  <c r="Q145"/>
  <c r="U145" s="1"/>
  <c r="O145"/>
  <c r="S145" s="1"/>
  <c r="J143"/>
  <c r="P143"/>
  <c r="T143" s="1"/>
  <c r="R143"/>
  <c r="V143" s="1"/>
  <c r="I143"/>
  <c r="Q143"/>
  <c r="U143" s="1"/>
  <c r="O143"/>
  <c r="S143" s="1"/>
  <c r="J141"/>
  <c r="P141"/>
  <c r="T141" s="1"/>
  <c r="R141"/>
  <c r="V141" s="1"/>
  <c r="I141"/>
  <c r="Q141"/>
  <c r="U141" s="1"/>
  <c r="O141"/>
  <c r="S141" s="1"/>
  <c r="J139"/>
  <c r="P139"/>
  <c r="T139" s="1"/>
  <c r="R139"/>
  <c r="V139" s="1"/>
  <c r="I139"/>
  <c r="Q139"/>
  <c r="U139" s="1"/>
  <c r="O139"/>
  <c r="S139" s="1"/>
  <c r="J137"/>
  <c r="P137"/>
  <c r="T137" s="1"/>
  <c r="R137"/>
  <c r="V137" s="1"/>
  <c r="I137"/>
  <c r="Q137"/>
  <c r="U137" s="1"/>
  <c r="O137"/>
  <c r="S137" s="1"/>
  <c r="J135"/>
  <c r="P135"/>
  <c r="T135" s="1"/>
  <c r="R135"/>
  <c r="V135" s="1"/>
  <c r="I135"/>
  <c r="Q135"/>
  <c r="U135" s="1"/>
  <c r="O135"/>
  <c r="S135" s="1"/>
  <c r="J134"/>
  <c r="P134"/>
  <c r="T134" s="1"/>
  <c r="R134"/>
  <c r="V134" s="1"/>
  <c r="O134"/>
  <c r="S134" s="1"/>
  <c r="I134"/>
  <c r="Q134"/>
  <c r="U134" s="1"/>
  <c r="J133"/>
  <c r="P133"/>
  <c r="T133" s="1"/>
  <c r="R133"/>
  <c r="V133" s="1"/>
  <c r="I133"/>
  <c r="Q133"/>
  <c r="U133" s="1"/>
  <c r="O133"/>
  <c r="S133" s="1"/>
  <c r="J131"/>
  <c r="P131"/>
  <c r="T131" s="1"/>
  <c r="R131"/>
  <c r="V131" s="1"/>
  <c r="I131"/>
  <c r="Q131"/>
  <c r="U131" s="1"/>
  <c r="O131"/>
  <c r="S131" s="1"/>
  <c r="J129"/>
  <c r="P129"/>
  <c r="T129" s="1"/>
  <c r="R129"/>
  <c r="V129" s="1"/>
  <c r="I129"/>
  <c r="Q129"/>
  <c r="U129" s="1"/>
  <c r="O129"/>
  <c r="S129" s="1"/>
  <c r="J127"/>
  <c r="P127"/>
  <c r="T127" s="1"/>
  <c r="R127"/>
  <c r="V127" s="1"/>
  <c r="I127"/>
  <c r="Q127"/>
  <c r="U127" s="1"/>
  <c r="O127"/>
  <c r="S127" s="1"/>
  <c r="J125"/>
  <c r="P125"/>
  <c r="T125" s="1"/>
  <c r="R125"/>
  <c r="V125" s="1"/>
  <c r="I125"/>
  <c r="Q125"/>
  <c r="U125" s="1"/>
  <c r="O125"/>
  <c r="S125" s="1"/>
  <c r="J123"/>
  <c r="P123"/>
  <c r="T123" s="1"/>
  <c r="R123"/>
  <c r="V123" s="1"/>
  <c r="I123"/>
  <c r="Q123"/>
  <c r="U123" s="1"/>
  <c r="O123"/>
  <c r="S123" s="1"/>
  <c r="J121"/>
  <c r="P121"/>
  <c r="T121" s="1"/>
  <c r="R121"/>
  <c r="V121" s="1"/>
  <c r="I121"/>
  <c r="Q121"/>
  <c r="U121" s="1"/>
  <c r="O121"/>
  <c r="S121" s="1"/>
  <c r="J119"/>
  <c r="P119"/>
  <c r="T119" s="1"/>
  <c r="R119"/>
  <c r="V119" s="1"/>
  <c r="I119"/>
  <c r="Q119"/>
  <c r="U119" s="1"/>
  <c r="O119"/>
  <c r="S119" s="1"/>
  <c r="J114"/>
  <c r="P114"/>
  <c r="T114" s="1"/>
  <c r="R114"/>
  <c r="V114" s="1"/>
  <c r="O114"/>
  <c r="S114" s="1"/>
  <c r="I114"/>
  <c r="Q114"/>
  <c r="U114" s="1"/>
  <c r="J113"/>
  <c r="P113"/>
  <c r="T113" s="1"/>
  <c r="R113"/>
  <c r="V113" s="1"/>
  <c r="I113"/>
  <c r="Q113"/>
  <c r="U113" s="1"/>
  <c r="O113"/>
  <c r="S113" s="1"/>
  <c r="J110"/>
  <c r="P110"/>
  <c r="T110" s="1"/>
  <c r="R110"/>
  <c r="V110" s="1"/>
  <c r="O110"/>
  <c r="S110" s="1"/>
  <c r="I110"/>
  <c r="Q110"/>
  <c r="U110" s="1"/>
  <c r="J109"/>
  <c r="P109"/>
  <c r="T109" s="1"/>
  <c r="R109"/>
  <c r="V109" s="1"/>
  <c r="I109"/>
  <c r="Q109"/>
  <c r="U109" s="1"/>
  <c r="O109"/>
  <c r="S109" s="1"/>
  <c r="J106"/>
  <c r="P106"/>
  <c r="T106" s="1"/>
  <c r="R106"/>
  <c r="V106" s="1"/>
  <c r="O106"/>
  <c r="S106" s="1"/>
  <c r="I106"/>
  <c r="Q106"/>
  <c r="U106" s="1"/>
  <c r="J105"/>
  <c r="P105"/>
  <c r="T105" s="1"/>
  <c r="R105"/>
  <c r="V105" s="1"/>
  <c r="I105"/>
  <c r="Q105"/>
  <c r="U105" s="1"/>
  <c r="O105"/>
  <c r="S105" s="1"/>
  <c r="J102"/>
  <c r="P102"/>
  <c r="T102" s="1"/>
  <c r="R102"/>
  <c r="V102" s="1"/>
  <c r="O102"/>
  <c r="S102" s="1"/>
  <c r="I102"/>
  <c r="Q102"/>
  <c r="U102" s="1"/>
  <c r="J101"/>
  <c r="P101"/>
  <c r="T101" s="1"/>
  <c r="R101"/>
  <c r="V101" s="1"/>
  <c r="I101"/>
  <c r="Q101"/>
  <c r="U101" s="1"/>
  <c r="O101"/>
  <c r="S101" s="1"/>
  <c r="J98"/>
  <c r="P98"/>
  <c r="T98" s="1"/>
  <c r="R98"/>
  <c r="V98" s="1"/>
  <c r="O98"/>
  <c r="S98" s="1"/>
  <c r="I98"/>
  <c r="Q98"/>
  <c r="U98" s="1"/>
  <c r="J97"/>
  <c r="P97"/>
  <c r="T97" s="1"/>
  <c r="R97"/>
  <c r="V97" s="1"/>
  <c r="I97"/>
  <c r="Q97"/>
  <c r="U97" s="1"/>
  <c r="O97"/>
  <c r="S97" s="1"/>
  <c r="J95"/>
  <c r="P95"/>
  <c r="T95" s="1"/>
  <c r="R95"/>
  <c r="V95" s="1"/>
  <c r="I95"/>
  <c r="Q95"/>
  <c r="U95" s="1"/>
  <c r="O95"/>
  <c r="S95" s="1"/>
  <c r="J93"/>
  <c r="P93"/>
  <c r="T93" s="1"/>
  <c r="R93"/>
  <c r="V93" s="1"/>
  <c r="I93"/>
  <c r="Q93"/>
  <c r="U93" s="1"/>
  <c r="O93"/>
  <c r="S93" s="1"/>
  <c r="J91"/>
  <c r="P91"/>
  <c r="T91" s="1"/>
  <c r="R91"/>
  <c r="V91" s="1"/>
  <c r="I91"/>
  <c r="Q91"/>
  <c r="U91" s="1"/>
  <c r="O91"/>
  <c r="S91" s="1"/>
  <c r="J90"/>
  <c r="P90"/>
  <c r="T90" s="1"/>
  <c r="R90"/>
  <c r="V90" s="1"/>
  <c r="O90"/>
  <c r="S90" s="1"/>
  <c r="I90"/>
  <c r="Q90"/>
  <c r="U90" s="1"/>
  <c r="J89"/>
  <c r="P89"/>
  <c r="T89" s="1"/>
  <c r="R89"/>
  <c r="V89" s="1"/>
  <c r="I89"/>
  <c r="Q89"/>
  <c r="U89" s="1"/>
  <c r="O89"/>
  <c r="S89" s="1"/>
  <c r="J87"/>
  <c r="P87"/>
  <c r="T87" s="1"/>
  <c r="R87"/>
  <c r="V87" s="1"/>
  <c r="I87"/>
  <c r="Q87"/>
  <c r="U87" s="1"/>
  <c r="O87"/>
  <c r="S87" s="1"/>
  <c r="J86"/>
  <c r="P86"/>
  <c r="T86" s="1"/>
  <c r="R86"/>
  <c r="V86" s="1"/>
  <c r="O86"/>
  <c r="S86" s="1"/>
  <c r="I86"/>
  <c r="Q86"/>
  <c r="U86" s="1"/>
  <c r="J85"/>
  <c r="P85"/>
  <c r="T85" s="1"/>
  <c r="R85"/>
  <c r="V85" s="1"/>
  <c r="I85"/>
  <c r="Q85"/>
  <c r="U85" s="1"/>
  <c r="O85"/>
  <c r="S85" s="1"/>
  <c r="J83"/>
  <c r="P83"/>
  <c r="T83" s="1"/>
  <c r="R83"/>
  <c r="V83" s="1"/>
  <c r="I83"/>
  <c r="Q83"/>
  <c r="U83" s="1"/>
  <c r="O83"/>
  <c r="S83" s="1"/>
  <c r="J82"/>
  <c r="P82"/>
  <c r="T82" s="1"/>
  <c r="R82"/>
  <c r="V82" s="1"/>
  <c r="O82"/>
  <c r="S82" s="1"/>
  <c r="I82"/>
  <c r="Q82"/>
  <c r="U82" s="1"/>
  <c r="J81"/>
  <c r="P81"/>
  <c r="T81" s="1"/>
  <c r="R81"/>
  <c r="V81" s="1"/>
  <c r="I81"/>
  <c r="Q81"/>
  <c r="U81" s="1"/>
  <c r="O81"/>
  <c r="S81" s="1"/>
  <c r="I259" i="23"/>
  <c r="J259"/>
  <c r="I257"/>
  <c r="J257"/>
  <c r="I255"/>
  <c r="J255"/>
  <c r="I253"/>
  <c r="J253"/>
  <c r="I251"/>
  <c r="J251"/>
  <c r="U250"/>
  <c r="I250"/>
  <c r="J250"/>
  <c r="I245"/>
  <c r="J245"/>
  <c r="I244"/>
  <c r="J244"/>
  <c r="I241"/>
  <c r="J241"/>
  <c r="V240"/>
  <c r="I240"/>
  <c r="J240"/>
  <c r="I237"/>
  <c r="J237"/>
  <c r="I236"/>
  <c r="J236"/>
  <c r="I233"/>
  <c r="J233"/>
  <c r="I232"/>
  <c r="J232"/>
  <c r="I229"/>
  <c r="J229"/>
  <c r="I228"/>
  <c r="J228"/>
  <c r="I225"/>
  <c r="J225"/>
  <c r="I224"/>
  <c r="J224"/>
  <c r="I221"/>
  <c r="J221"/>
  <c r="I220"/>
  <c r="J220"/>
  <c r="I217"/>
  <c r="J217"/>
  <c r="I216"/>
  <c r="J216"/>
  <c r="I213"/>
  <c r="J213"/>
  <c r="I212"/>
  <c r="J212"/>
  <c r="I209"/>
  <c r="J209"/>
  <c r="I208"/>
  <c r="J208"/>
  <c r="Z205"/>
  <c r="I205"/>
  <c r="J205"/>
  <c r="W204"/>
  <c r="K204" s="1"/>
  <c r="I204"/>
  <c r="J204"/>
  <c r="X203"/>
  <c r="I203"/>
  <c r="J203"/>
  <c r="W202"/>
  <c r="K202" s="1"/>
  <c r="I202"/>
  <c r="J202"/>
  <c r="I200"/>
  <c r="J200"/>
  <c r="I197"/>
  <c r="J197"/>
  <c r="I196"/>
  <c r="J196"/>
  <c r="V193"/>
  <c r="I193"/>
  <c r="J193"/>
  <c r="I192"/>
  <c r="J192"/>
  <c r="I190"/>
  <c r="J190"/>
  <c r="L260" i="30"/>
  <c r="N260" s="1"/>
  <c r="L258"/>
  <c r="N258" s="1"/>
  <c r="L256"/>
  <c r="N256" s="1"/>
  <c r="L254"/>
  <c r="N254" s="1"/>
  <c r="L252"/>
  <c r="N252" s="1"/>
  <c r="L250"/>
  <c r="N250" s="1"/>
  <c r="L248"/>
  <c r="N248" s="1"/>
  <c r="L246"/>
  <c r="N246" s="1"/>
  <c r="L244"/>
  <c r="N244" s="1"/>
  <c r="L242"/>
  <c r="N242" s="1"/>
  <c r="L240"/>
  <c r="N240" s="1"/>
  <c r="L238"/>
  <c r="N238" s="1"/>
  <c r="L236"/>
  <c r="N236" s="1"/>
  <c r="L234"/>
  <c r="N234" s="1"/>
  <c r="L232"/>
  <c r="N232" s="1"/>
  <c r="L230"/>
  <c r="N230" s="1"/>
  <c r="L228"/>
  <c r="N228" s="1"/>
  <c r="L226"/>
  <c r="N226" s="1"/>
  <c r="L224"/>
  <c r="N224" s="1"/>
  <c r="L222"/>
  <c r="N222" s="1"/>
  <c r="L220"/>
  <c r="N220" s="1"/>
  <c r="L218"/>
  <c r="N218" s="1"/>
  <c r="L216"/>
  <c r="N216" s="1"/>
  <c r="L214"/>
  <c r="N214" s="1"/>
  <c r="L212"/>
  <c r="N212" s="1"/>
  <c r="L210"/>
  <c r="N210" s="1"/>
  <c r="L208"/>
  <c r="N208" s="1"/>
  <c r="L206"/>
  <c r="N206" s="1"/>
  <c r="L204"/>
  <c r="N204" s="1"/>
  <c r="L202"/>
  <c r="N202" s="1"/>
  <c r="L200"/>
  <c r="N200" s="1"/>
  <c r="L198"/>
  <c r="N198" s="1"/>
  <c r="L196"/>
  <c r="N196" s="1"/>
  <c r="L194"/>
  <c r="N194" s="1"/>
  <c r="L192"/>
  <c r="N192" s="1"/>
  <c r="L190"/>
  <c r="N190" s="1"/>
  <c r="L188"/>
  <c r="N188" s="1"/>
  <c r="L186"/>
  <c r="N186" s="1"/>
  <c r="L184"/>
  <c r="N184" s="1"/>
  <c r="L182"/>
  <c r="N182" s="1"/>
  <c r="L180"/>
  <c r="N180" s="1"/>
  <c r="L178"/>
  <c r="N178" s="1"/>
  <c r="L176"/>
  <c r="N176" s="1"/>
  <c r="L174"/>
  <c r="N174" s="1"/>
  <c r="L172"/>
  <c r="N172" s="1"/>
  <c r="L170"/>
  <c r="N170" s="1"/>
  <c r="L168"/>
  <c r="N168" s="1"/>
  <c r="L166"/>
  <c r="N166" s="1"/>
  <c r="L164"/>
  <c r="N164" s="1"/>
  <c r="L162"/>
  <c r="N162" s="1"/>
  <c r="L160"/>
  <c r="N160" s="1"/>
  <c r="L158"/>
  <c r="N158" s="1"/>
  <c r="L156"/>
  <c r="N156" s="1"/>
  <c r="L154"/>
  <c r="N154" s="1"/>
  <c r="L152"/>
  <c r="N152" s="1"/>
  <c r="L150"/>
  <c r="N150" s="1"/>
  <c r="L148"/>
  <c r="N148" s="1"/>
  <c r="L146"/>
  <c r="N146" s="1"/>
  <c r="L144"/>
  <c r="N144" s="1"/>
  <c r="L142"/>
  <c r="N142" s="1"/>
  <c r="L140"/>
  <c r="N140" s="1"/>
  <c r="L138"/>
  <c r="N138" s="1"/>
  <c r="L136"/>
  <c r="N136" s="1"/>
  <c r="L134"/>
  <c r="N134" s="1"/>
  <c r="L132"/>
  <c r="N132" s="1"/>
  <c r="L130"/>
  <c r="N130" s="1"/>
  <c r="L128"/>
  <c r="N128" s="1"/>
  <c r="L126"/>
  <c r="N126" s="1"/>
  <c r="L124"/>
  <c r="N124" s="1"/>
  <c r="L122"/>
  <c r="N122" s="1"/>
  <c r="L120"/>
  <c r="N120" s="1"/>
  <c r="L118"/>
  <c r="N118" s="1"/>
  <c r="L116"/>
  <c r="N116" s="1"/>
  <c r="L114"/>
  <c r="N114" s="1"/>
  <c r="L112"/>
  <c r="N112" s="1"/>
  <c r="L110"/>
  <c r="N110" s="1"/>
  <c r="L108"/>
  <c r="N108" s="1"/>
  <c r="L106"/>
  <c r="N106" s="1"/>
  <c r="L104"/>
  <c r="N104" s="1"/>
  <c r="L102"/>
  <c r="N102" s="1"/>
  <c r="L100"/>
  <c r="N100" s="1"/>
  <c r="L98"/>
  <c r="N98" s="1"/>
  <c r="L96"/>
  <c r="N96" s="1"/>
  <c r="L94"/>
  <c r="N94" s="1"/>
  <c r="L92"/>
  <c r="N92" s="1"/>
  <c r="L90"/>
  <c r="N90" s="1"/>
  <c r="L88"/>
  <c r="N88" s="1"/>
  <c r="L86"/>
  <c r="N86" s="1"/>
  <c r="L84"/>
  <c r="N84" s="1"/>
  <c r="L82"/>
  <c r="N82" s="1"/>
  <c r="L80"/>
  <c r="N80" s="1"/>
  <c r="L78"/>
  <c r="N78" s="1"/>
  <c r="L76"/>
  <c r="N76" s="1"/>
  <c r="L74"/>
  <c r="N74" s="1"/>
  <c r="L72"/>
  <c r="N72" s="1"/>
  <c r="L70"/>
  <c r="N70" s="1"/>
  <c r="L68"/>
  <c r="N68" s="1"/>
  <c r="L66"/>
  <c r="N66" s="1"/>
  <c r="L64"/>
  <c r="N64" s="1"/>
  <c r="L62"/>
  <c r="N62" s="1"/>
  <c r="L60"/>
  <c r="N60" s="1"/>
  <c r="L58"/>
  <c r="N58" s="1"/>
  <c r="L56"/>
  <c r="N56" s="1"/>
  <c r="L54"/>
  <c r="N54" s="1"/>
  <c r="L52"/>
  <c r="N52" s="1"/>
  <c r="L50"/>
  <c r="N50" s="1"/>
  <c r="L48"/>
  <c r="N48" s="1"/>
  <c r="L46"/>
  <c r="N46" s="1"/>
  <c r="L44"/>
  <c r="N44" s="1"/>
  <c r="L42"/>
  <c r="N42" s="1"/>
  <c r="L40"/>
  <c r="N40" s="1"/>
  <c r="L38"/>
  <c r="N38" s="1"/>
  <c r="L36"/>
  <c r="N36" s="1"/>
  <c r="L34"/>
  <c r="N34" s="1"/>
  <c r="L32"/>
  <c r="N32" s="1"/>
  <c r="L30"/>
  <c r="N30" s="1"/>
  <c r="L28"/>
  <c r="N28" s="1"/>
  <c r="L26"/>
  <c r="N26" s="1"/>
  <c r="L24"/>
  <c r="N24" s="1"/>
  <c r="L22"/>
  <c r="N22" s="1"/>
  <c r="L20"/>
  <c r="N20" s="1"/>
  <c r="L18"/>
  <c r="N18" s="1"/>
  <c r="L16"/>
  <c r="N16" s="1"/>
  <c r="L14"/>
  <c r="N14" s="1"/>
  <c r="L12"/>
  <c r="N12" s="1"/>
  <c r="N11" i="3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I189" i="23"/>
  <c r="J189"/>
  <c r="I188"/>
  <c r="J188"/>
  <c r="I186"/>
  <c r="J186"/>
  <c r="Z185"/>
  <c r="I185"/>
  <c r="J185"/>
  <c r="I184"/>
  <c r="J184"/>
  <c r="I183"/>
  <c r="J183"/>
  <c r="I182"/>
  <c r="J182"/>
  <c r="Z179"/>
  <c r="AF179" s="1"/>
  <c r="N179" s="1"/>
  <c r="I179"/>
  <c r="J179"/>
  <c r="I173"/>
  <c r="J173"/>
  <c r="I172"/>
  <c r="J172"/>
  <c r="V169"/>
  <c r="I169"/>
  <c r="J169"/>
  <c r="Z168"/>
  <c r="I168"/>
  <c r="J168"/>
  <c r="V167"/>
  <c r="AB167" s="1"/>
  <c r="I167"/>
  <c r="J167"/>
  <c r="I163"/>
  <c r="J163"/>
  <c r="V159"/>
  <c r="AB159" s="1"/>
  <c r="N159" s="1"/>
  <c r="I159"/>
  <c r="J159"/>
  <c r="I157"/>
  <c r="J157"/>
  <c r="I152"/>
  <c r="J152"/>
  <c r="Z151"/>
  <c r="I151"/>
  <c r="J151"/>
  <c r="X148"/>
  <c r="I148"/>
  <c r="J148"/>
  <c r="I145"/>
  <c r="J145"/>
  <c r="X144"/>
  <c r="I144"/>
  <c r="J144"/>
  <c r="I143"/>
  <c r="J143"/>
  <c r="X140"/>
  <c r="I140"/>
  <c r="J140"/>
  <c r="I137"/>
  <c r="J137"/>
  <c r="X136"/>
  <c r="I136"/>
  <c r="J136"/>
  <c r="I135"/>
  <c r="J135"/>
  <c r="X132"/>
  <c r="I132"/>
  <c r="J132"/>
  <c r="I129"/>
  <c r="J129"/>
  <c r="I126"/>
  <c r="J126"/>
  <c r="X125"/>
  <c r="I125"/>
  <c r="J125"/>
  <c r="I124"/>
  <c r="J124"/>
  <c r="I123"/>
  <c r="J123"/>
  <c r="Z121"/>
  <c r="I121"/>
  <c r="J121"/>
  <c r="Z120"/>
  <c r="I120"/>
  <c r="J120"/>
  <c r="V118"/>
  <c r="I118"/>
  <c r="J118"/>
  <c r="V117"/>
  <c r="I117"/>
  <c r="J117"/>
  <c r="X116"/>
  <c r="AD116" s="1"/>
  <c r="I116"/>
  <c r="J116"/>
  <c r="X114"/>
  <c r="AD114" s="1"/>
  <c r="N114" s="1"/>
  <c r="I114"/>
  <c r="J114"/>
  <c r="X113"/>
  <c r="I113"/>
  <c r="J113"/>
  <c r="Z112"/>
  <c r="I112"/>
  <c r="J112"/>
  <c r="Z110"/>
  <c r="I110"/>
  <c r="J110"/>
  <c r="I109"/>
  <c r="J109"/>
  <c r="W107"/>
  <c r="AC107" s="1"/>
  <c r="I107"/>
  <c r="J107"/>
  <c r="W106"/>
  <c r="I106"/>
  <c r="J106"/>
  <c r="W104"/>
  <c r="I104"/>
  <c r="J104"/>
  <c r="I103"/>
  <c r="J103"/>
  <c r="Z102"/>
  <c r="I102"/>
  <c r="J102"/>
  <c r="I101"/>
  <c r="J101"/>
  <c r="I100"/>
  <c r="J100"/>
  <c r="W99"/>
  <c r="I99"/>
  <c r="J99"/>
  <c r="W97"/>
  <c r="I97"/>
  <c r="J97"/>
  <c r="I94"/>
  <c r="J94"/>
  <c r="W93"/>
  <c r="I93"/>
  <c r="J93"/>
  <c r="V91"/>
  <c r="I91"/>
  <c r="J91"/>
  <c r="V90"/>
  <c r="AB90" s="1"/>
  <c r="I90"/>
  <c r="J90"/>
  <c r="I89"/>
  <c r="J89"/>
  <c r="X86"/>
  <c r="I86"/>
  <c r="J86"/>
  <c r="W85"/>
  <c r="K85" s="1"/>
  <c r="I85"/>
  <c r="J85"/>
  <c r="V83"/>
  <c r="I83"/>
  <c r="J83"/>
  <c r="I82"/>
  <c r="J82"/>
  <c r="M259" i="24"/>
  <c r="P259"/>
  <c r="R259"/>
  <c r="T259"/>
  <c r="V259"/>
  <c r="L259"/>
  <c r="O259"/>
  <c r="Q259"/>
  <c r="S259"/>
  <c r="U259"/>
  <c r="M257"/>
  <c r="P257"/>
  <c r="R257"/>
  <c r="T257"/>
  <c r="V257"/>
  <c r="L257"/>
  <c r="O257"/>
  <c r="Q257"/>
  <c r="S257"/>
  <c r="U257"/>
  <c r="M256"/>
  <c r="P256"/>
  <c r="R256"/>
  <c r="T256"/>
  <c r="V256"/>
  <c r="L256"/>
  <c r="O256"/>
  <c r="Q256"/>
  <c r="S256"/>
  <c r="U256"/>
  <c r="M255"/>
  <c r="P255"/>
  <c r="R255"/>
  <c r="T255"/>
  <c r="V255"/>
  <c r="L255"/>
  <c r="O255"/>
  <c r="Q255"/>
  <c r="S255"/>
  <c r="U255"/>
  <c r="M253"/>
  <c r="P253"/>
  <c r="R253"/>
  <c r="T253"/>
  <c r="V253"/>
  <c r="L253"/>
  <c r="O253"/>
  <c r="Q253"/>
  <c r="S253"/>
  <c r="U253"/>
  <c r="M252"/>
  <c r="P252"/>
  <c r="R252"/>
  <c r="T252"/>
  <c r="V252"/>
  <c r="L252"/>
  <c r="O252"/>
  <c r="Q252"/>
  <c r="S252"/>
  <c r="U252"/>
  <c r="M251"/>
  <c r="P251"/>
  <c r="R251"/>
  <c r="T251"/>
  <c r="V251"/>
  <c r="L251"/>
  <c r="O251"/>
  <c r="Q251"/>
  <c r="S251"/>
  <c r="U251"/>
  <c r="M249"/>
  <c r="P249"/>
  <c r="R249"/>
  <c r="T249"/>
  <c r="V249"/>
  <c r="L249"/>
  <c r="O249"/>
  <c r="Q249"/>
  <c r="S249"/>
  <c r="U249"/>
  <c r="M245"/>
  <c r="P245"/>
  <c r="R245"/>
  <c r="T245"/>
  <c r="V245"/>
  <c r="L245"/>
  <c r="O245"/>
  <c r="Q245"/>
  <c r="S245"/>
  <c r="U245"/>
  <c r="M243"/>
  <c r="P243"/>
  <c r="R243"/>
  <c r="T243"/>
  <c r="V243"/>
  <c r="L243"/>
  <c r="O243"/>
  <c r="Q243"/>
  <c r="S243"/>
  <c r="U243"/>
  <c r="M242"/>
  <c r="P242"/>
  <c r="R242"/>
  <c r="T242"/>
  <c r="V242"/>
  <c r="L242"/>
  <c r="O242"/>
  <c r="Q242"/>
  <c r="S242"/>
  <c r="U242"/>
  <c r="M241"/>
  <c r="P241"/>
  <c r="R241"/>
  <c r="T241"/>
  <c r="V241"/>
  <c r="L241"/>
  <c r="O241"/>
  <c r="Q241"/>
  <c r="S241"/>
  <c r="U241"/>
  <c r="M240"/>
  <c r="P240"/>
  <c r="R240"/>
  <c r="T240"/>
  <c r="V240"/>
  <c r="L240"/>
  <c r="O240"/>
  <c r="Q240"/>
  <c r="S240"/>
  <c r="U240"/>
  <c r="M239"/>
  <c r="P239"/>
  <c r="R239"/>
  <c r="T239"/>
  <c r="V239"/>
  <c r="L239"/>
  <c r="O239"/>
  <c r="Q239"/>
  <c r="S239"/>
  <c r="U239"/>
  <c r="M237"/>
  <c r="P237"/>
  <c r="R237"/>
  <c r="T237"/>
  <c r="V237"/>
  <c r="L237"/>
  <c r="O237"/>
  <c r="Q237"/>
  <c r="S237"/>
  <c r="U237"/>
  <c r="M236"/>
  <c r="P236"/>
  <c r="R236"/>
  <c r="T236"/>
  <c r="V236"/>
  <c r="L236"/>
  <c r="O236"/>
  <c r="Q236"/>
  <c r="S236"/>
  <c r="U236"/>
  <c r="M235"/>
  <c r="P235"/>
  <c r="R235"/>
  <c r="T235"/>
  <c r="V235"/>
  <c r="L235"/>
  <c r="O235"/>
  <c r="Q235"/>
  <c r="S235"/>
  <c r="U235"/>
  <c r="M233"/>
  <c r="P233"/>
  <c r="R233"/>
  <c r="T233"/>
  <c r="V233"/>
  <c r="L233"/>
  <c r="O233"/>
  <c r="Q233"/>
  <c r="S233"/>
  <c r="U233"/>
  <c r="M231"/>
  <c r="P231"/>
  <c r="R231"/>
  <c r="T231"/>
  <c r="V231"/>
  <c r="L231"/>
  <c r="O231"/>
  <c r="Q231"/>
  <c r="S231"/>
  <c r="U231"/>
  <c r="M230"/>
  <c r="P230"/>
  <c r="R230"/>
  <c r="T230"/>
  <c r="V230"/>
  <c r="L230"/>
  <c r="O230"/>
  <c r="Q230"/>
  <c r="S230"/>
  <c r="U230"/>
  <c r="M229"/>
  <c r="P229"/>
  <c r="R229"/>
  <c r="T229"/>
  <c r="V229"/>
  <c r="L229"/>
  <c r="O229"/>
  <c r="Q229"/>
  <c r="S229"/>
  <c r="U229"/>
  <c r="M228"/>
  <c r="P228"/>
  <c r="R228"/>
  <c r="T228"/>
  <c r="V228"/>
  <c r="L228"/>
  <c r="O228"/>
  <c r="Q228"/>
  <c r="S228"/>
  <c r="U228"/>
  <c r="M226"/>
  <c r="P226"/>
  <c r="R226"/>
  <c r="T226"/>
  <c r="V226"/>
  <c r="L226"/>
  <c r="O226"/>
  <c r="Q226"/>
  <c r="S226"/>
  <c r="U226"/>
  <c r="M224"/>
  <c r="P224"/>
  <c r="R224"/>
  <c r="T224"/>
  <c r="V224"/>
  <c r="L224"/>
  <c r="O224"/>
  <c r="Q224"/>
  <c r="S224"/>
  <c r="U224"/>
  <c r="M223"/>
  <c r="P223"/>
  <c r="R223"/>
  <c r="T223"/>
  <c r="V223"/>
  <c r="L223"/>
  <c r="O223"/>
  <c r="Q223"/>
  <c r="S223"/>
  <c r="U223"/>
  <c r="M222"/>
  <c r="P222"/>
  <c r="R222"/>
  <c r="T222"/>
  <c r="V222"/>
  <c r="L222"/>
  <c r="O222"/>
  <c r="Q222"/>
  <c r="S222"/>
  <c r="U222"/>
  <c r="M220"/>
  <c r="P220"/>
  <c r="R220"/>
  <c r="T220"/>
  <c r="V220"/>
  <c r="L220"/>
  <c r="O220"/>
  <c r="Q220"/>
  <c r="S220"/>
  <c r="U220"/>
  <c r="M219"/>
  <c r="P219"/>
  <c r="R219"/>
  <c r="T219"/>
  <c r="V219"/>
  <c r="L219"/>
  <c r="O219"/>
  <c r="Q219"/>
  <c r="S219"/>
  <c r="U219"/>
  <c r="M218"/>
  <c r="P218"/>
  <c r="R218"/>
  <c r="T218"/>
  <c r="V218"/>
  <c r="L218"/>
  <c r="O218"/>
  <c r="Q218"/>
  <c r="S218"/>
  <c r="U218"/>
  <c r="M217"/>
  <c r="P217"/>
  <c r="R217"/>
  <c r="T217"/>
  <c r="V217"/>
  <c r="L217"/>
  <c r="O217"/>
  <c r="Q217"/>
  <c r="S217"/>
  <c r="U217"/>
  <c r="M216"/>
  <c r="P216"/>
  <c r="R216"/>
  <c r="T216"/>
  <c r="V216"/>
  <c r="L216"/>
  <c r="O216"/>
  <c r="Q216"/>
  <c r="S216"/>
  <c r="U216"/>
  <c r="M213"/>
  <c r="P213"/>
  <c r="R213"/>
  <c r="T213"/>
  <c r="V213"/>
  <c r="L213"/>
  <c r="O213"/>
  <c r="Q213"/>
  <c r="S213"/>
  <c r="U213"/>
  <c r="M212"/>
  <c r="P212"/>
  <c r="R212"/>
  <c r="T212"/>
  <c r="V212"/>
  <c r="L212"/>
  <c r="O212"/>
  <c r="Q212"/>
  <c r="S212"/>
  <c r="U212"/>
  <c r="M209"/>
  <c r="P209"/>
  <c r="R209"/>
  <c r="T209"/>
  <c r="V209"/>
  <c r="L209"/>
  <c r="O209"/>
  <c r="Q209"/>
  <c r="S209"/>
  <c r="U209"/>
  <c r="M208"/>
  <c r="P208"/>
  <c r="R208"/>
  <c r="T208"/>
  <c r="V208"/>
  <c r="L208"/>
  <c r="O208"/>
  <c r="Q208"/>
  <c r="S208"/>
  <c r="U208"/>
  <c r="M203"/>
  <c r="P203"/>
  <c r="R203"/>
  <c r="T203"/>
  <c r="V203"/>
  <c r="L203"/>
  <c r="O203"/>
  <c r="Q203"/>
  <c r="S203"/>
  <c r="U203"/>
  <c r="M199"/>
  <c r="P199"/>
  <c r="R199"/>
  <c r="T199"/>
  <c r="V199"/>
  <c r="L199"/>
  <c r="O199"/>
  <c r="Q199"/>
  <c r="S199"/>
  <c r="U199"/>
  <c r="M195"/>
  <c r="P195"/>
  <c r="R195"/>
  <c r="T195"/>
  <c r="V195"/>
  <c r="L195"/>
  <c r="O195"/>
  <c r="Q195"/>
  <c r="S195"/>
  <c r="U195"/>
  <c r="M193"/>
  <c r="P193"/>
  <c r="R193"/>
  <c r="T193"/>
  <c r="V193"/>
  <c r="L193"/>
  <c r="O193"/>
  <c r="Q193"/>
  <c r="S193"/>
  <c r="U193"/>
  <c r="M191"/>
  <c r="P191"/>
  <c r="R191"/>
  <c r="T191"/>
  <c r="V191"/>
  <c r="L191"/>
  <c r="O191"/>
  <c r="Q191"/>
  <c r="S191"/>
  <c r="U191"/>
  <c r="M189"/>
  <c r="P189"/>
  <c r="R189"/>
  <c r="T189"/>
  <c r="V189"/>
  <c r="L189"/>
  <c r="O189"/>
  <c r="Q189"/>
  <c r="S189"/>
  <c r="U189"/>
  <c r="M187"/>
  <c r="P187"/>
  <c r="R187"/>
  <c r="T187"/>
  <c r="V187"/>
  <c r="L187"/>
  <c r="O187"/>
  <c r="Q187"/>
  <c r="S187"/>
  <c r="U187"/>
  <c r="M185"/>
  <c r="P185"/>
  <c r="R185"/>
  <c r="T185"/>
  <c r="V185"/>
  <c r="L185"/>
  <c r="O185"/>
  <c r="Q185"/>
  <c r="S185"/>
  <c r="U185"/>
  <c r="M183"/>
  <c r="P183"/>
  <c r="R183"/>
  <c r="T183"/>
  <c r="V183"/>
  <c r="L183"/>
  <c r="O183"/>
  <c r="Q183"/>
  <c r="S183"/>
  <c r="U183"/>
  <c r="M181"/>
  <c r="P181"/>
  <c r="R181"/>
  <c r="T181"/>
  <c r="V181"/>
  <c r="L181"/>
  <c r="O181"/>
  <c r="Q181"/>
  <c r="S181"/>
  <c r="U181"/>
  <c r="M180"/>
  <c r="P180"/>
  <c r="R180"/>
  <c r="T180"/>
  <c r="V180"/>
  <c r="L180"/>
  <c r="O180"/>
  <c r="Q180"/>
  <c r="S180"/>
  <c r="U180"/>
  <c r="M177"/>
  <c r="P177"/>
  <c r="R177"/>
  <c r="T177"/>
  <c r="V177"/>
  <c r="L177"/>
  <c r="O177"/>
  <c r="Q177"/>
  <c r="S177"/>
  <c r="U177"/>
  <c r="M176"/>
  <c r="P176"/>
  <c r="R176"/>
  <c r="T176"/>
  <c r="V176"/>
  <c r="L176"/>
  <c r="O176"/>
  <c r="Q176"/>
  <c r="S176"/>
  <c r="U176"/>
  <c r="M172"/>
  <c r="P172"/>
  <c r="R172"/>
  <c r="T172"/>
  <c r="V172"/>
  <c r="L172"/>
  <c r="O172"/>
  <c r="Q172"/>
  <c r="S172"/>
  <c r="U172"/>
  <c r="M170"/>
  <c r="P170"/>
  <c r="R170"/>
  <c r="T170"/>
  <c r="V170"/>
  <c r="L170"/>
  <c r="O170"/>
  <c r="Q170"/>
  <c r="S170"/>
  <c r="U170"/>
  <c r="M167"/>
  <c r="P167"/>
  <c r="R167"/>
  <c r="T167"/>
  <c r="V167"/>
  <c r="L167"/>
  <c r="O167"/>
  <c r="Q167"/>
  <c r="S167"/>
  <c r="U167"/>
  <c r="M166"/>
  <c r="P166"/>
  <c r="R166"/>
  <c r="T166"/>
  <c r="V166"/>
  <c r="L166"/>
  <c r="O166"/>
  <c r="Q166"/>
  <c r="S166"/>
  <c r="U166"/>
  <c r="M164"/>
  <c r="P164"/>
  <c r="R164"/>
  <c r="T164"/>
  <c r="V164"/>
  <c r="O164"/>
  <c r="S164"/>
  <c r="L164"/>
  <c r="Q164"/>
  <c r="U164"/>
  <c r="M162"/>
  <c r="P162"/>
  <c r="R162"/>
  <c r="T162"/>
  <c r="V162"/>
  <c r="L162"/>
  <c r="O162"/>
  <c r="Q162"/>
  <c r="S162"/>
  <c r="U162"/>
  <c r="M159"/>
  <c r="P159"/>
  <c r="R159"/>
  <c r="T159"/>
  <c r="V159"/>
  <c r="L159"/>
  <c r="O159"/>
  <c r="Q159"/>
  <c r="S159"/>
  <c r="U159"/>
  <c r="M157"/>
  <c r="P157"/>
  <c r="R157"/>
  <c r="T157"/>
  <c r="V157"/>
  <c r="L157"/>
  <c r="O157"/>
  <c r="Q157"/>
  <c r="S157"/>
  <c r="U157"/>
  <c r="M156"/>
  <c r="P156"/>
  <c r="R156"/>
  <c r="T156"/>
  <c r="V156"/>
  <c r="L156"/>
  <c r="O156"/>
  <c r="Q156"/>
  <c r="S156"/>
  <c r="U156"/>
  <c r="M155"/>
  <c r="P155"/>
  <c r="R155"/>
  <c r="T155"/>
  <c r="V155"/>
  <c r="L155"/>
  <c r="O155"/>
  <c r="Q155"/>
  <c r="S155"/>
  <c r="U155"/>
  <c r="M154"/>
  <c r="P154"/>
  <c r="R154"/>
  <c r="T154"/>
  <c r="V154"/>
  <c r="L154"/>
  <c r="O154"/>
  <c r="Q154"/>
  <c r="S154"/>
  <c r="U154"/>
  <c r="M153"/>
  <c r="P153"/>
  <c r="R153"/>
  <c r="T153"/>
  <c r="V153"/>
  <c r="L153"/>
  <c r="O153"/>
  <c r="Q153"/>
  <c r="S153"/>
  <c r="U153"/>
  <c r="M150"/>
  <c r="P150"/>
  <c r="R150"/>
  <c r="T150"/>
  <c r="V150"/>
  <c r="L150"/>
  <c r="O150"/>
  <c r="Q150"/>
  <c r="S150"/>
  <c r="U150"/>
  <c r="M148"/>
  <c r="P148"/>
  <c r="R148"/>
  <c r="T148"/>
  <c r="V148"/>
  <c r="L148"/>
  <c r="O148"/>
  <c r="Q148"/>
  <c r="S148"/>
  <c r="U148"/>
  <c r="M144"/>
  <c r="P144"/>
  <c r="R144"/>
  <c r="T144"/>
  <c r="V144"/>
  <c r="L144"/>
  <c r="O144"/>
  <c r="Q144"/>
  <c r="S144"/>
  <c r="U144"/>
  <c r="M143"/>
  <c r="P143"/>
  <c r="R143"/>
  <c r="T143"/>
  <c r="V143"/>
  <c r="L143"/>
  <c r="O143"/>
  <c r="Q143"/>
  <c r="S143"/>
  <c r="U143"/>
  <c r="M141"/>
  <c r="P141"/>
  <c r="R141"/>
  <c r="T141"/>
  <c r="V141"/>
  <c r="L141"/>
  <c r="O141"/>
  <c r="Q141"/>
  <c r="S141"/>
  <c r="U141"/>
  <c r="M139"/>
  <c r="P139"/>
  <c r="R139"/>
  <c r="T139"/>
  <c r="V139"/>
  <c r="L139"/>
  <c r="O139"/>
  <c r="Q139"/>
  <c r="S139"/>
  <c r="U139"/>
  <c r="M137"/>
  <c r="P137"/>
  <c r="R137"/>
  <c r="T137"/>
  <c r="V137"/>
  <c r="L137"/>
  <c r="O137"/>
  <c r="Q137"/>
  <c r="S137"/>
  <c r="U137"/>
  <c r="M130"/>
  <c r="P130"/>
  <c r="R130"/>
  <c r="T130"/>
  <c r="V130"/>
  <c r="L130"/>
  <c r="O130"/>
  <c r="Q130"/>
  <c r="S130"/>
  <c r="U130"/>
  <c r="M129"/>
  <c r="P129"/>
  <c r="R129"/>
  <c r="T129"/>
  <c r="V129"/>
  <c r="L129"/>
  <c r="O129"/>
  <c r="Q129"/>
  <c r="S129"/>
  <c r="U129"/>
  <c r="M126"/>
  <c r="P126"/>
  <c r="R126"/>
  <c r="T126"/>
  <c r="V126"/>
  <c r="L126"/>
  <c r="O126"/>
  <c r="Q126"/>
  <c r="S126"/>
  <c r="U126"/>
  <c r="M124"/>
  <c r="P124"/>
  <c r="R124"/>
  <c r="T124"/>
  <c r="V124"/>
  <c r="L124"/>
  <c r="O124"/>
  <c r="Q124"/>
  <c r="S124"/>
  <c r="U124"/>
  <c r="M118"/>
  <c r="P118"/>
  <c r="R118"/>
  <c r="T118"/>
  <c r="V118"/>
  <c r="L118"/>
  <c r="O118"/>
  <c r="Q118"/>
  <c r="S118"/>
  <c r="U118"/>
  <c r="M117"/>
  <c r="P117"/>
  <c r="R117"/>
  <c r="T117"/>
  <c r="V117"/>
  <c r="L117"/>
  <c r="O117"/>
  <c r="Q117"/>
  <c r="S117"/>
  <c r="U117"/>
  <c r="M115"/>
  <c r="P115"/>
  <c r="R115"/>
  <c r="T115"/>
  <c r="V115"/>
  <c r="L115"/>
  <c r="O115"/>
  <c r="Q115"/>
  <c r="S115"/>
  <c r="U115"/>
  <c r="M114"/>
  <c r="P114"/>
  <c r="R114"/>
  <c r="T114"/>
  <c r="V114"/>
  <c r="L114"/>
  <c r="O114"/>
  <c r="Q114"/>
  <c r="S114"/>
  <c r="U114"/>
  <c r="M113"/>
  <c r="P113"/>
  <c r="R113"/>
  <c r="T113"/>
  <c r="V113"/>
  <c r="L113"/>
  <c r="O113"/>
  <c r="Q113"/>
  <c r="S113"/>
  <c r="U113"/>
  <c r="M112"/>
  <c r="P112"/>
  <c r="R112"/>
  <c r="T112"/>
  <c r="V112"/>
  <c r="L112"/>
  <c r="O112"/>
  <c r="Q112"/>
  <c r="S112"/>
  <c r="U112"/>
  <c r="M111"/>
  <c r="P111"/>
  <c r="R111"/>
  <c r="T111"/>
  <c r="V111"/>
  <c r="L111"/>
  <c r="O111"/>
  <c r="Q111"/>
  <c r="S111"/>
  <c r="U111"/>
  <c r="M107"/>
  <c r="P107"/>
  <c r="R107"/>
  <c r="T107"/>
  <c r="V107"/>
  <c r="L107"/>
  <c r="O107"/>
  <c r="Q107"/>
  <c r="S107"/>
  <c r="U107"/>
  <c r="M106"/>
  <c r="P106"/>
  <c r="R106"/>
  <c r="T106"/>
  <c r="V106"/>
  <c r="L106"/>
  <c r="O106"/>
  <c r="Q106"/>
  <c r="S106"/>
  <c r="U106"/>
  <c r="M105"/>
  <c r="P105"/>
  <c r="R105"/>
  <c r="T105"/>
  <c r="V105"/>
  <c r="L105"/>
  <c r="O105"/>
  <c r="Q105"/>
  <c r="S105"/>
  <c r="U105"/>
  <c r="M98"/>
  <c r="P98"/>
  <c r="R98"/>
  <c r="T98"/>
  <c r="V98"/>
  <c r="L98"/>
  <c r="O98"/>
  <c r="Q98"/>
  <c r="S98"/>
  <c r="U98"/>
  <c r="M97"/>
  <c r="P97"/>
  <c r="R97"/>
  <c r="T97"/>
  <c r="V97"/>
  <c r="L97"/>
  <c r="O97"/>
  <c r="Q97"/>
  <c r="S97"/>
  <c r="U97"/>
  <c r="M95"/>
  <c r="P95"/>
  <c r="R95"/>
  <c r="T95"/>
  <c r="V95"/>
  <c r="L95"/>
  <c r="O95"/>
  <c r="Q95"/>
  <c r="S95"/>
  <c r="U95"/>
  <c r="M93"/>
  <c r="P93"/>
  <c r="R93"/>
  <c r="T93"/>
  <c r="V93"/>
  <c r="L93"/>
  <c r="O93"/>
  <c r="Q93"/>
  <c r="S93"/>
  <c r="U93"/>
  <c r="M91"/>
  <c r="P91"/>
  <c r="R91"/>
  <c r="T91"/>
  <c r="V91"/>
  <c r="L91"/>
  <c r="O91"/>
  <c r="Q91"/>
  <c r="S91"/>
  <c r="U91"/>
  <c r="M89"/>
  <c r="P89"/>
  <c r="R89"/>
  <c r="T89"/>
  <c r="V89"/>
  <c r="L89"/>
  <c r="O89"/>
  <c r="Q89"/>
  <c r="S89"/>
  <c r="U89"/>
  <c r="M87"/>
  <c r="P87"/>
  <c r="R87"/>
  <c r="T87"/>
  <c r="V87"/>
  <c r="L87"/>
  <c r="O87"/>
  <c r="Q87"/>
  <c r="S87"/>
  <c r="U87"/>
  <c r="M85"/>
  <c r="P85"/>
  <c r="R85"/>
  <c r="T85"/>
  <c r="V85"/>
  <c r="L85"/>
  <c r="O85"/>
  <c r="Q85"/>
  <c r="S85"/>
  <c r="U85"/>
  <c r="M83"/>
  <c r="P83"/>
  <c r="R83"/>
  <c r="T83"/>
  <c r="V83"/>
  <c r="L83"/>
  <c r="O83"/>
  <c r="Q83"/>
  <c r="S83"/>
  <c r="U83"/>
  <c r="L223" i="31"/>
  <c r="N223"/>
  <c r="K223"/>
  <c r="M223" s="1"/>
  <c r="L221"/>
  <c r="N221"/>
  <c r="K221"/>
  <c r="M221" s="1"/>
  <c r="L219"/>
  <c r="N219"/>
  <c r="K219"/>
  <c r="M219" s="1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L97"/>
  <c r="N97"/>
  <c r="K97"/>
  <c r="M97" s="1"/>
  <c r="L95"/>
  <c r="N95"/>
  <c r="K95"/>
  <c r="M95" s="1"/>
  <c r="L93"/>
  <c r="N93"/>
  <c r="K93"/>
  <c r="M93" s="1"/>
  <c r="L91"/>
  <c r="N91"/>
  <c r="K91"/>
  <c r="M91" s="1"/>
  <c r="L89"/>
  <c r="N89"/>
  <c r="K89"/>
  <c r="M89" s="1"/>
  <c r="L87"/>
  <c r="N87"/>
  <c r="K87"/>
  <c r="M87" s="1"/>
  <c r="L85"/>
  <c r="N85"/>
  <c r="K85"/>
  <c r="M85" s="1"/>
  <c r="L83"/>
  <c r="N83"/>
  <c r="K83"/>
  <c r="M83" s="1"/>
  <c r="L81"/>
  <c r="N81"/>
  <c r="K81"/>
  <c r="M81" s="1"/>
  <c r="L79"/>
  <c r="N79"/>
  <c r="K79"/>
  <c r="M79" s="1"/>
  <c r="L77"/>
  <c r="N77"/>
  <c r="K77"/>
  <c r="M77" s="1"/>
  <c r="L75"/>
  <c r="N75"/>
  <c r="K75"/>
  <c r="M75" s="1"/>
  <c r="L73"/>
  <c r="N73"/>
  <c r="K73"/>
  <c r="M73" s="1"/>
  <c r="L71"/>
  <c r="N71"/>
  <c r="K71"/>
  <c r="M71" s="1"/>
  <c r="L69"/>
  <c r="N69"/>
  <c r="K69"/>
  <c r="M69" s="1"/>
  <c r="L67"/>
  <c r="N67"/>
  <c r="K67"/>
  <c r="M67" s="1"/>
  <c r="L65"/>
  <c r="N65"/>
  <c r="K65"/>
  <c r="M65" s="1"/>
  <c r="L63"/>
  <c r="N63"/>
  <c r="K63"/>
  <c r="M63" s="1"/>
  <c r="L61"/>
  <c r="N61"/>
  <c r="K61"/>
  <c r="M61" s="1"/>
  <c r="L59"/>
  <c r="N59"/>
  <c r="K59"/>
  <c r="M59" s="1"/>
  <c r="L57"/>
  <c r="N57"/>
  <c r="K57"/>
  <c r="M57" s="1"/>
  <c r="L55"/>
  <c r="N55"/>
  <c r="K55"/>
  <c r="M55" s="1"/>
  <c r="L53"/>
  <c r="N53"/>
  <c r="K53"/>
  <c r="M53" s="1"/>
  <c r="L51"/>
  <c r="N51"/>
  <c r="K51"/>
  <c r="M51" s="1"/>
  <c r="L49"/>
  <c r="N49"/>
  <c r="K49"/>
  <c r="M49" s="1"/>
  <c r="L47"/>
  <c r="N47"/>
  <c r="K47"/>
  <c r="M47" s="1"/>
  <c r="L45"/>
  <c r="N45"/>
  <c r="K45"/>
  <c r="M45" s="1"/>
  <c r="L43"/>
  <c r="N43"/>
  <c r="K43"/>
  <c r="M43" s="1"/>
  <c r="L41"/>
  <c r="N41"/>
  <c r="K41"/>
  <c r="M41" s="1"/>
  <c r="L39"/>
  <c r="N39"/>
  <c r="K39"/>
  <c r="M39" s="1"/>
  <c r="L37"/>
  <c r="N37"/>
  <c r="K37"/>
  <c r="M37" s="1"/>
  <c r="L35"/>
  <c r="N35"/>
  <c r="K35"/>
  <c r="M35" s="1"/>
  <c r="L33"/>
  <c r="N33"/>
  <c r="K33"/>
  <c r="M33" s="1"/>
  <c r="L31"/>
  <c r="N31"/>
  <c r="K31"/>
  <c r="M31" s="1"/>
  <c r="L29"/>
  <c r="N29"/>
  <c r="K29"/>
  <c r="M29" s="1"/>
  <c r="L27"/>
  <c r="N27"/>
  <c r="K27"/>
  <c r="M27" s="1"/>
  <c r="L25"/>
  <c r="N25"/>
  <c r="K25"/>
  <c r="M25" s="1"/>
  <c r="L23"/>
  <c r="N23"/>
  <c r="K23"/>
  <c r="M23" s="1"/>
  <c r="L21"/>
  <c r="N21"/>
  <c r="K21"/>
  <c r="M21" s="1"/>
  <c r="L19"/>
  <c r="N19"/>
  <c r="K19"/>
  <c r="M19" s="1"/>
  <c r="L17"/>
  <c r="N17"/>
  <c r="K17"/>
  <c r="M17" s="1"/>
  <c r="L15"/>
  <c r="N15"/>
  <c r="K15"/>
  <c r="M15" s="1"/>
  <c r="L13"/>
  <c r="N13"/>
  <c r="K13"/>
  <c r="M13" s="1"/>
  <c r="N109" i="17"/>
  <c r="J109"/>
  <c r="L107"/>
  <c r="N105"/>
  <c r="J105"/>
  <c r="L103"/>
  <c r="N101"/>
  <c r="J101"/>
  <c r="L99"/>
  <c r="N97"/>
  <c r="J97"/>
  <c r="L95"/>
  <c r="N93"/>
  <c r="J93"/>
  <c r="N90"/>
  <c r="J90"/>
  <c r="L88"/>
  <c r="N86"/>
  <c r="J86"/>
  <c r="L84"/>
  <c r="N82"/>
  <c r="J82"/>
  <c r="L80"/>
  <c r="N78"/>
  <c r="J78"/>
  <c r="L76"/>
  <c r="N74"/>
  <c r="J74"/>
  <c r="L72"/>
  <c r="N70"/>
  <c r="J70"/>
  <c r="L68"/>
  <c r="N66"/>
  <c r="J66"/>
  <c r="L64"/>
  <c r="N62"/>
  <c r="J62"/>
  <c r="L60"/>
  <c r="N58"/>
  <c r="J58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L13"/>
  <c r="L108" i="16"/>
  <c r="L106"/>
  <c r="L104"/>
  <c r="L102"/>
  <c r="L100"/>
  <c r="L98"/>
  <c r="L96"/>
  <c r="L94"/>
  <c r="L92"/>
  <c r="L90"/>
  <c r="L88"/>
  <c r="L86"/>
  <c r="J82"/>
  <c r="O81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O110" i="19"/>
  <c r="K110"/>
  <c r="M110" s="1"/>
  <c r="O109"/>
  <c r="K109"/>
  <c r="M109" s="1"/>
  <c r="O108"/>
  <c r="O107"/>
  <c r="O106"/>
  <c r="O105"/>
  <c r="O104"/>
  <c r="O103"/>
  <c r="O102"/>
  <c r="O101"/>
  <c r="O100"/>
  <c r="O99"/>
  <c r="O98"/>
  <c r="O97"/>
  <c r="K97"/>
  <c r="M97" s="1"/>
  <c r="O96"/>
  <c r="K96"/>
  <c r="M96" s="1"/>
  <c r="K95"/>
  <c r="M95" s="1"/>
  <c r="I94"/>
  <c r="O93"/>
  <c r="I93"/>
  <c r="O92"/>
  <c r="K92"/>
  <c r="M92" s="1"/>
  <c r="K91"/>
  <c r="M91" s="1"/>
  <c r="I90"/>
  <c r="O89"/>
  <c r="I89"/>
  <c r="O88"/>
  <c r="K88"/>
  <c r="M88" s="1"/>
  <c r="K87"/>
  <c r="M87" s="1"/>
  <c r="I86"/>
  <c r="O85"/>
  <c r="I85"/>
  <c r="O84"/>
  <c r="K84"/>
  <c r="M84" s="1"/>
  <c r="K83"/>
  <c r="M83" s="1"/>
  <c r="I82"/>
  <c r="O81"/>
  <c r="I81"/>
  <c r="O80"/>
  <c r="K80"/>
  <c r="M80" s="1"/>
  <c r="K79"/>
  <c r="M79" s="1"/>
  <c r="I78"/>
  <c r="O77"/>
  <c r="K77"/>
  <c r="M77" s="1"/>
  <c r="I76"/>
  <c r="O75"/>
  <c r="K75"/>
  <c r="M75" s="1"/>
  <c r="I74"/>
  <c r="O73"/>
  <c r="K73"/>
  <c r="M73" s="1"/>
  <c r="I72"/>
  <c r="O71"/>
  <c r="K71"/>
  <c r="M71" s="1"/>
  <c r="I70"/>
  <c r="O69"/>
  <c r="K69"/>
  <c r="M69" s="1"/>
  <c r="I68"/>
  <c r="O67"/>
  <c r="K67"/>
  <c r="M67" s="1"/>
  <c r="I66"/>
  <c r="O65"/>
  <c r="K65"/>
  <c r="M65" s="1"/>
  <c r="I64"/>
  <c r="O63"/>
  <c r="K63"/>
  <c r="M63" s="1"/>
  <c r="I62"/>
  <c r="O61"/>
  <c r="K61"/>
  <c r="M61" s="1"/>
  <c r="I60"/>
  <c r="O59"/>
  <c r="K59"/>
  <c r="M59" s="1"/>
  <c r="I58"/>
  <c r="O57"/>
  <c r="K57"/>
  <c r="M57" s="1"/>
  <c r="I56"/>
  <c r="O55"/>
  <c r="K55"/>
  <c r="M55" s="1"/>
  <c r="I54"/>
  <c r="O53"/>
  <c r="K53"/>
  <c r="M53" s="1"/>
  <c r="I52"/>
  <c r="O51"/>
  <c r="K51"/>
  <c r="M51" s="1"/>
  <c r="I50"/>
  <c r="O49"/>
  <c r="K49"/>
  <c r="M49" s="1"/>
  <c r="I48"/>
  <c r="O47"/>
  <c r="K47"/>
  <c r="M47" s="1"/>
  <c r="I46"/>
  <c r="O45"/>
  <c r="K45"/>
  <c r="M45" s="1"/>
  <c r="I44"/>
  <c r="O43"/>
  <c r="K43"/>
  <c r="M43" s="1"/>
  <c r="I42"/>
  <c r="O41"/>
  <c r="K41"/>
  <c r="M41" s="1"/>
  <c r="I40"/>
  <c r="O39"/>
  <c r="K39"/>
  <c r="M39" s="1"/>
  <c r="I38"/>
  <c r="O37"/>
  <c r="K37"/>
  <c r="M37" s="1"/>
  <c r="I36"/>
  <c r="O35"/>
  <c r="K35"/>
  <c r="M35" s="1"/>
  <c r="I34"/>
  <c r="O33"/>
  <c r="K33"/>
  <c r="M33" s="1"/>
  <c r="I32"/>
  <c r="O31"/>
  <c r="K31"/>
  <c r="M31" s="1"/>
  <c r="I30"/>
  <c r="O29"/>
  <c r="K29"/>
  <c r="M29" s="1"/>
  <c r="I28"/>
  <c r="O27"/>
  <c r="K27"/>
  <c r="M27" s="1"/>
  <c r="I26"/>
  <c r="O25"/>
  <c r="K25"/>
  <c r="M25" s="1"/>
  <c r="I24"/>
  <c r="O23"/>
  <c r="K23"/>
  <c r="M23" s="1"/>
  <c r="I22"/>
  <c r="O21"/>
  <c r="K21"/>
  <c r="M21" s="1"/>
  <c r="I20"/>
  <c r="O19"/>
  <c r="K19"/>
  <c r="M19" s="1"/>
  <c r="I18"/>
  <c r="O17"/>
  <c r="O10" s="1"/>
  <c r="K17"/>
  <c r="M17" s="1"/>
  <c r="I16"/>
  <c r="O15"/>
  <c r="K15"/>
  <c r="M15" s="1"/>
  <c r="I14"/>
  <c r="O13"/>
  <c r="K13"/>
  <c r="M13" s="1"/>
  <c r="I12"/>
  <c r="K96" i="20"/>
  <c r="M96" s="1"/>
  <c r="I95"/>
  <c r="O94"/>
  <c r="I94"/>
  <c r="O93"/>
  <c r="K93"/>
  <c r="M93" s="1"/>
  <c r="K92"/>
  <c r="M92" s="1"/>
  <c r="I91"/>
  <c r="O90"/>
  <c r="I90"/>
  <c r="O89"/>
  <c r="K89"/>
  <c r="M89" s="1"/>
  <c r="K88"/>
  <c r="M88" s="1"/>
  <c r="I87"/>
  <c r="O86"/>
  <c r="I86"/>
  <c r="O85"/>
  <c r="K85"/>
  <c r="M85" s="1"/>
  <c r="K84"/>
  <c r="M84" s="1"/>
  <c r="I83"/>
  <c r="O82"/>
  <c r="I82"/>
  <c r="O81"/>
  <c r="K81"/>
  <c r="M81" s="1"/>
  <c r="K80"/>
  <c r="M80" s="1"/>
  <c r="I79"/>
  <c r="O78"/>
  <c r="I78"/>
  <c r="O77"/>
  <c r="K77"/>
  <c r="M77" s="1"/>
  <c r="K76"/>
  <c r="M76" s="1"/>
  <c r="I75"/>
  <c r="O74"/>
  <c r="I74"/>
  <c r="O73"/>
  <c r="K73"/>
  <c r="M73" s="1"/>
  <c r="K72"/>
  <c r="M72" s="1"/>
  <c r="I71"/>
  <c r="O70"/>
  <c r="I70"/>
  <c r="O69"/>
  <c r="K69"/>
  <c r="M69" s="1"/>
  <c r="K68"/>
  <c r="M68" s="1"/>
  <c r="I67"/>
  <c r="O66"/>
  <c r="I66"/>
  <c r="O65"/>
  <c r="K65"/>
  <c r="M65" s="1"/>
  <c r="K64"/>
  <c r="M64" s="1"/>
  <c r="I63"/>
  <c r="O62"/>
  <c r="I62"/>
  <c r="O61"/>
  <c r="K61"/>
  <c r="M61" s="1"/>
  <c r="K60"/>
  <c r="M60" s="1"/>
  <c r="I59"/>
  <c r="O58"/>
  <c r="I58"/>
  <c r="O57"/>
  <c r="K57"/>
  <c r="M57" s="1"/>
  <c r="K56"/>
  <c r="M56" s="1"/>
  <c r="I55"/>
  <c r="O54"/>
  <c r="I54"/>
  <c r="O53"/>
  <c r="K53"/>
  <c r="M53" s="1"/>
  <c r="K52"/>
  <c r="M52" s="1"/>
  <c r="I51"/>
  <c r="O50"/>
  <c r="I50"/>
  <c r="O49"/>
  <c r="K49"/>
  <c r="M49" s="1"/>
  <c r="K48"/>
  <c r="M48" s="1"/>
  <c r="I47"/>
  <c r="O46"/>
  <c r="I46"/>
  <c r="O45"/>
  <c r="K45"/>
  <c r="M45" s="1"/>
  <c r="K44"/>
  <c r="M44" s="1"/>
  <c r="I43"/>
  <c r="O42"/>
  <c r="I42"/>
  <c r="O41"/>
  <c r="K41"/>
  <c r="M41" s="1"/>
  <c r="K40"/>
  <c r="M40" s="1"/>
  <c r="I39"/>
  <c r="O38"/>
  <c r="I38"/>
  <c r="O37"/>
  <c r="K37"/>
  <c r="M37" s="1"/>
  <c r="K36"/>
  <c r="M36" s="1"/>
  <c r="I35"/>
  <c r="O34"/>
  <c r="I34"/>
  <c r="O33"/>
  <c r="K33"/>
  <c r="M33" s="1"/>
  <c r="K32"/>
  <c r="M32" s="1"/>
  <c r="I31"/>
  <c r="O30"/>
  <c r="I30"/>
  <c r="O29"/>
  <c r="K29"/>
  <c r="M29" s="1"/>
  <c r="K28"/>
  <c r="M28" s="1"/>
  <c r="I27"/>
  <c r="O26"/>
  <c r="I26"/>
  <c r="O25"/>
  <c r="K25"/>
  <c r="M25" s="1"/>
  <c r="K24"/>
  <c r="M24" s="1"/>
  <c r="I23"/>
  <c r="O22"/>
  <c r="I22"/>
  <c r="O21"/>
  <c r="K21"/>
  <c r="M21" s="1"/>
  <c r="K20"/>
  <c r="M20" s="1"/>
  <c r="I19"/>
  <c r="O18"/>
  <c r="I18"/>
  <c r="O17"/>
  <c r="K17"/>
  <c r="M17" s="1"/>
  <c r="K16"/>
  <c r="M16" s="1"/>
  <c r="I15"/>
  <c r="O14"/>
  <c r="I14"/>
  <c r="O13"/>
  <c r="K13"/>
  <c r="M13" s="1"/>
  <c r="K12"/>
  <c r="M12" s="1"/>
  <c r="N110" i="22"/>
  <c r="J110"/>
  <c r="L110" s="1"/>
  <c r="H109"/>
  <c r="N108"/>
  <c r="J108"/>
  <c r="L108" s="1"/>
  <c r="H107"/>
  <c r="N106"/>
  <c r="J106"/>
  <c r="L106" s="1"/>
  <c r="H105"/>
  <c r="N104"/>
  <c r="J104"/>
  <c r="L104" s="1"/>
  <c r="H103"/>
  <c r="N102"/>
  <c r="J102"/>
  <c r="L102" s="1"/>
  <c r="H101"/>
  <c r="N100"/>
  <c r="J100"/>
  <c r="L100" s="1"/>
  <c r="H99"/>
  <c r="N98"/>
  <c r="J98"/>
  <c r="L98" s="1"/>
  <c r="H97"/>
  <c r="N96"/>
  <c r="J96"/>
  <c r="L96" s="1"/>
  <c r="H95"/>
  <c r="N94"/>
  <c r="J94"/>
  <c r="L94" s="1"/>
  <c r="H93"/>
  <c r="N92"/>
  <c r="J92"/>
  <c r="L92" s="1"/>
  <c r="H91"/>
  <c r="N90"/>
  <c r="J90"/>
  <c r="L90" s="1"/>
  <c r="H89"/>
  <c r="N88"/>
  <c r="J88"/>
  <c r="L88" s="1"/>
  <c r="H87"/>
  <c r="N86"/>
  <c r="J86"/>
  <c r="L86" s="1"/>
  <c r="H85"/>
  <c r="N84"/>
  <c r="J84"/>
  <c r="L84" s="1"/>
  <c r="H83"/>
  <c r="N82"/>
  <c r="J82"/>
  <c r="L82" s="1"/>
  <c r="N96" i="21"/>
  <c r="H96"/>
  <c r="N95"/>
  <c r="J95"/>
  <c r="L95" s="1"/>
  <c r="J94"/>
  <c r="L94" s="1"/>
  <c r="H93"/>
  <c r="N92"/>
  <c r="H92"/>
  <c r="N91"/>
  <c r="J91"/>
  <c r="L91" s="1"/>
  <c r="J90"/>
  <c r="L90" s="1"/>
  <c r="H89"/>
  <c r="N88"/>
  <c r="H88"/>
  <c r="N87"/>
  <c r="J87"/>
  <c r="L87" s="1"/>
  <c r="J86"/>
  <c r="L86" s="1"/>
  <c r="H85"/>
  <c r="N84"/>
  <c r="H84"/>
  <c r="N83"/>
  <c r="J83"/>
  <c r="L83" s="1"/>
  <c r="J82"/>
  <c r="L82" s="1"/>
  <c r="H81"/>
  <c r="N80"/>
  <c r="H80"/>
  <c r="N79"/>
  <c r="J79"/>
  <c r="L79" s="1"/>
  <c r="J78"/>
  <c r="L78" s="1"/>
  <c r="H77"/>
  <c r="N76"/>
  <c r="H76"/>
  <c r="N75"/>
  <c r="J75"/>
  <c r="L75" s="1"/>
  <c r="J74"/>
  <c r="L74" s="1"/>
  <c r="H73"/>
  <c r="N72"/>
  <c r="H72"/>
  <c r="N71"/>
  <c r="J71"/>
  <c r="L71" s="1"/>
  <c r="J70"/>
  <c r="L70" s="1"/>
  <c r="H69"/>
  <c r="N68"/>
  <c r="H68"/>
  <c r="N67"/>
  <c r="J67"/>
  <c r="L67" s="1"/>
  <c r="J66"/>
  <c r="L66" s="1"/>
  <c r="H65"/>
  <c r="N64"/>
  <c r="H64"/>
  <c r="N63"/>
  <c r="J63"/>
  <c r="L63" s="1"/>
  <c r="J62"/>
  <c r="L62" s="1"/>
  <c r="H61"/>
  <c r="N60"/>
  <c r="H60"/>
  <c r="N59"/>
  <c r="J59"/>
  <c r="L59" s="1"/>
  <c r="J58"/>
  <c r="L58" s="1"/>
  <c r="H57"/>
  <c r="N56"/>
  <c r="H56"/>
  <c r="N55"/>
  <c r="J55"/>
  <c r="L55" s="1"/>
  <c r="J54"/>
  <c r="L54" s="1"/>
  <c r="H53"/>
  <c r="N52"/>
  <c r="H52"/>
  <c r="N51"/>
  <c r="J51"/>
  <c r="L51" s="1"/>
  <c r="J50"/>
  <c r="L50" s="1"/>
  <c r="H49"/>
  <c r="N48"/>
  <c r="H48"/>
  <c r="N47"/>
  <c r="J47"/>
  <c r="L47" s="1"/>
  <c r="J46"/>
  <c r="L46" s="1"/>
  <c r="H45"/>
  <c r="N44"/>
  <c r="H44"/>
  <c r="N43"/>
  <c r="J43"/>
  <c r="L43" s="1"/>
  <c r="J42"/>
  <c r="L42" s="1"/>
  <c r="H41"/>
  <c r="N40"/>
  <c r="H40"/>
  <c r="N39"/>
  <c r="J39"/>
  <c r="L39" s="1"/>
  <c r="J38"/>
  <c r="L38" s="1"/>
  <c r="H37"/>
  <c r="N36"/>
  <c r="H36"/>
  <c r="N35"/>
  <c r="J35"/>
  <c r="L35" s="1"/>
  <c r="J34"/>
  <c r="L34" s="1"/>
  <c r="H33"/>
  <c r="N32"/>
  <c r="H32"/>
  <c r="N31"/>
  <c r="J31"/>
  <c r="L31" s="1"/>
  <c r="J30"/>
  <c r="L30" s="1"/>
  <c r="H29"/>
  <c r="N28"/>
  <c r="H28"/>
  <c r="N27"/>
  <c r="J27"/>
  <c r="L27" s="1"/>
  <c r="J26"/>
  <c r="L26" s="1"/>
  <c r="H25"/>
  <c r="N24"/>
  <c r="H24"/>
  <c r="N23"/>
  <c r="J23"/>
  <c r="L23" s="1"/>
  <c r="J22"/>
  <c r="L22" s="1"/>
  <c r="H21"/>
  <c r="N20"/>
  <c r="H20"/>
  <c r="N19"/>
  <c r="J19"/>
  <c r="L19" s="1"/>
  <c r="J18"/>
  <c r="L18" s="1"/>
  <c r="H17"/>
  <c r="N16"/>
  <c r="N10" s="1"/>
  <c r="R15" i="36" s="1"/>
  <c r="H16" i="21"/>
  <c r="N15"/>
  <c r="J15"/>
  <c r="L15" s="1"/>
  <c r="J14"/>
  <c r="L14" s="1"/>
  <c r="H13"/>
  <c r="N12"/>
  <c r="H12"/>
  <c r="K11" i="1"/>
  <c r="M11" s="1"/>
  <c r="L260"/>
  <c r="N258"/>
  <c r="J258"/>
  <c r="L256"/>
  <c r="N254"/>
  <c r="J254"/>
  <c r="L252"/>
  <c r="N250"/>
  <c r="J250"/>
  <c r="L248"/>
  <c r="N246"/>
  <c r="J246"/>
  <c r="L244"/>
  <c r="N242"/>
  <c r="J242"/>
  <c r="L240"/>
  <c r="N238"/>
  <c r="J238"/>
  <c r="L236"/>
  <c r="N234"/>
  <c r="J234"/>
  <c r="L232"/>
  <c r="N230"/>
  <c r="J230"/>
  <c r="L228"/>
  <c r="N226"/>
  <c r="J226"/>
  <c r="L224"/>
  <c r="N222"/>
  <c r="J222"/>
  <c r="L220"/>
  <c r="N218"/>
  <c r="J218"/>
  <c r="L216"/>
  <c r="N214"/>
  <c r="J214"/>
  <c r="L212"/>
  <c r="N210"/>
  <c r="J210"/>
  <c r="L208"/>
  <c r="N206"/>
  <c r="J206"/>
  <c r="L204"/>
  <c r="N202"/>
  <c r="J202"/>
  <c r="L200"/>
  <c r="N198"/>
  <c r="J198"/>
  <c r="L196"/>
  <c r="N194"/>
  <c r="J194"/>
  <c r="L192"/>
  <c r="N190"/>
  <c r="J190"/>
  <c r="L188"/>
  <c r="N186"/>
  <c r="J186"/>
  <c r="L184"/>
  <c r="N182"/>
  <c r="J182"/>
  <c r="L180"/>
  <c r="N178"/>
  <c r="J178"/>
  <c r="L176"/>
  <c r="L174"/>
  <c r="L172"/>
  <c r="L170"/>
  <c r="L168"/>
  <c r="L166"/>
  <c r="L164"/>
  <c r="L162"/>
  <c r="L160"/>
  <c r="L158"/>
  <c r="L156"/>
  <c r="L154"/>
  <c r="L152"/>
  <c r="L150"/>
  <c r="L148"/>
  <c r="N146"/>
  <c r="J146"/>
  <c r="L144"/>
  <c r="N142"/>
  <c r="J142"/>
  <c r="L140"/>
  <c r="N138"/>
  <c r="J138"/>
  <c r="L136"/>
  <c r="N134"/>
  <c r="J134"/>
  <c r="L132"/>
  <c r="N130"/>
  <c r="J130"/>
  <c r="L128"/>
  <c r="N126"/>
  <c r="J126"/>
  <c r="L124"/>
  <c r="N122"/>
  <c r="J122"/>
  <c r="L120"/>
  <c r="N118"/>
  <c r="J118"/>
  <c r="L116"/>
  <c r="N114"/>
  <c r="J114"/>
  <c r="L112"/>
  <c r="N110"/>
  <c r="J110"/>
  <c r="L108"/>
  <c r="N106"/>
  <c r="J106"/>
  <c r="L104"/>
  <c r="N102"/>
  <c r="J102"/>
  <c r="L100"/>
  <c r="N98"/>
  <c r="J98"/>
  <c r="N95"/>
  <c r="J95"/>
  <c r="L93"/>
  <c r="N91"/>
  <c r="J91"/>
  <c r="L89"/>
  <c r="N87"/>
  <c r="J87"/>
  <c r="L85"/>
  <c r="N83"/>
  <c r="J83"/>
  <c r="L81"/>
  <c r="N79"/>
  <c r="J79"/>
  <c r="L77"/>
  <c r="N75"/>
  <c r="J75"/>
  <c r="L73"/>
  <c r="N71"/>
  <c r="J71"/>
  <c r="L69"/>
  <c r="N67"/>
  <c r="J67"/>
  <c r="L65"/>
  <c r="N63"/>
  <c r="J63"/>
  <c r="L61"/>
  <c r="N59"/>
  <c r="J59"/>
  <c r="L57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N260" i="9"/>
  <c r="J260"/>
  <c r="L258"/>
  <c r="N256"/>
  <c r="J256"/>
  <c r="L254"/>
  <c r="N252"/>
  <c r="J252"/>
  <c r="L250"/>
  <c r="N248"/>
  <c r="J248"/>
  <c r="L246"/>
  <c r="N244"/>
  <c r="J244"/>
  <c r="L242"/>
  <c r="N240"/>
  <c r="J240"/>
  <c r="L238"/>
  <c r="L236"/>
  <c r="L234"/>
  <c r="L232"/>
  <c r="L230"/>
  <c r="L228"/>
  <c r="L226"/>
  <c r="L224"/>
  <c r="L222"/>
  <c r="L220"/>
  <c r="L218"/>
  <c r="L216"/>
  <c r="L214"/>
  <c r="L212"/>
  <c r="L210"/>
  <c r="L208"/>
  <c r="L206"/>
  <c r="L204"/>
  <c r="L202"/>
  <c r="L200"/>
  <c r="L198"/>
  <c r="L196"/>
  <c r="L194"/>
  <c r="L192"/>
  <c r="L190"/>
  <c r="L188"/>
  <c r="L186"/>
  <c r="L184"/>
  <c r="L182"/>
  <c r="L180"/>
  <c r="L178"/>
  <c r="L176"/>
  <c r="L174"/>
  <c r="L172"/>
  <c r="L170"/>
  <c r="L168"/>
  <c r="L166"/>
  <c r="L164"/>
  <c r="L162"/>
  <c r="L160"/>
  <c r="L158"/>
  <c r="L156"/>
  <c r="L154"/>
  <c r="L152"/>
  <c r="L150"/>
  <c r="L148"/>
  <c r="L146"/>
  <c r="L144"/>
  <c r="L142"/>
  <c r="L140"/>
  <c r="L138"/>
  <c r="L136"/>
  <c r="L134"/>
  <c r="L132"/>
  <c r="L130"/>
  <c r="L128"/>
  <c r="L126"/>
  <c r="L124"/>
  <c r="L122"/>
  <c r="L120"/>
  <c r="L118"/>
  <c r="L116"/>
  <c r="L114"/>
  <c r="L112"/>
  <c r="L110"/>
  <c r="L108"/>
  <c r="L106"/>
  <c r="L104"/>
  <c r="L102"/>
  <c r="L100"/>
  <c r="L98"/>
  <c r="N96"/>
  <c r="J96"/>
  <c r="L94"/>
  <c r="N92"/>
  <c r="J92"/>
  <c r="L90"/>
  <c r="N88"/>
  <c r="J88"/>
  <c r="L86"/>
  <c r="N84"/>
  <c r="J84"/>
  <c r="L82"/>
  <c r="N80"/>
  <c r="J80"/>
  <c r="L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J24"/>
  <c r="L22"/>
  <c r="N20"/>
  <c r="N10" s="1"/>
  <c r="L19" i="3" s="1"/>
  <c r="J20" i="9"/>
  <c r="L18"/>
  <c r="N16"/>
  <c r="J16"/>
  <c r="L14"/>
  <c r="N12"/>
  <c r="J12"/>
  <c r="L169" i="5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L93"/>
  <c r="L89"/>
  <c r="L85"/>
  <c r="L81"/>
  <c r="L77"/>
  <c r="L73"/>
  <c r="O259" i="30"/>
  <c r="M259"/>
  <c r="O257"/>
  <c r="M257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K231" i="31"/>
  <c r="M231" s="1"/>
  <c r="K229"/>
  <c r="M229" s="1"/>
  <c r="K227"/>
  <c r="M227" s="1"/>
  <c r="K225"/>
  <c r="M225" s="1"/>
  <c r="K11"/>
  <c r="M11" s="1"/>
  <c r="N259"/>
  <c r="L259"/>
  <c r="N257"/>
  <c r="L257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1"/>
  <c r="N229"/>
  <c r="N227"/>
  <c r="N225"/>
  <c r="Z187" i="23"/>
  <c r="AF187" s="1"/>
  <c r="I187"/>
  <c r="J187"/>
  <c r="I181"/>
  <c r="J181"/>
  <c r="I180"/>
  <c r="J180"/>
  <c r="I178"/>
  <c r="J178"/>
  <c r="V177"/>
  <c r="I177"/>
  <c r="J177"/>
  <c r="Z176"/>
  <c r="I176"/>
  <c r="J176"/>
  <c r="I175"/>
  <c r="J175"/>
  <c r="I174"/>
  <c r="J174"/>
  <c r="I171"/>
  <c r="J171"/>
  <c r="I170"/>
  <c r="J170"/>
  <c r="V166"/>
  <c r="I166"/>
  <c r="J166"/>
  <c r="I165"/>
  <c r="J165"/>
  <c r="I164"/>
  <c r="J164"/>
  <c r="I162"/>
  <c r="J162"/>
  <c r="V161"/>
  <c r="I161"/>
  <c r="J161"/>
  <c r="Z160"/>
  <c r="I160"/>
  <c r="J160"/>
  <c r="I158"/>
  <c r="J158"/>
  <c r="Z156"/>
  <c r="I156"/>
  <c r="J156"/>
  <c r="W155"/>
  <c r="K155" s="1"/>
  <c r="I155"/>
  <c r="J155"/>
  <c r="X154"/>
  <c r="L154" s="1"/>
  <c r="I154"/>
  <c r="J154"/>
  <c r="Z153"/>
  <c r="AF153" s="1"/>
  <c r="N153" s="1"/>
  <c r="I153"/>
  <c r="J153"/>
  <c r="X150"/>
  <c r="I150"/>
  <c r="J150"/>
  <c r="I149"/>
  <c r="J149"/>
  <c r="I147"/>
  <c r="J147"/>
  <c r="X146"/>
  <c r="I146"/>
  <c r="J146"/>
  <c r="X142"/>
  <c r="L142" s="1"/>
  <c r="I142"/>
  <c r="J142"/>
  <c r="I141"/>
  <c r="J141"/>
  <c r="I139"/>
  <c r="J139"/>
  <c r="X138"/>
  <c r="L138" s="1"/>
  <c r="I138"/>
  <c r="J138"/>
  <c r="X134"/>
  <c r="I134"/>
  <c r="J134"/>
  <c r="I133"/>
  <c r="J133"/>
  <c r="I131"/>
  <c r="J131"/>
  <c r="X130"/>
  <c r="I130"/>
  <c r="J130"/>
  <c r="I128"/>
  <c r="J128"/>
  <c r="I127"/>
  <c r="J127"/>
  <c r="I122"/>
  <c r="J122"/>
  <c r="Z119"/>
  <c r="I119"/>
  <c r="J119"/>
  <c r="I115"/>
  <c r="J115"/>
  <c r="I111"/>
  <c r="J111"/>
  <c r="Z108"/>
  <c r="I108"/>
  <c r="J108"/>
  <c r="W105"/>
  <c r="AC105" s="1"/>
  <c r="M105" s="1"/>
  <c r="I105"/>
  <c r="J105"/>
  <c r="V98"/>
  <c r="I98"/>
  <c r="J98"/>
  <c r="W96"/>
  <c r="I96"/>
  <c r="J96"/>
  <c r="W95"/>
  <c r="I95"/>
  <c r="J95"/>
  <c r="Z92"/>
  <c r="AF92" s="1"/>
  <c r="I92"/>
  <c r="J92"/>
  <c r="Z88"/>
  <c r="I88"/>
  <c r="J88"/>
  <c r="I87"/>
  <c r="J87"/>
  <c r="I84"/>
  <c r="J84"/>
  <c r="X81"/>
  <c r="AD81" s="1"/>
  <c r="N81" s="1"/>
  <c r="I81"/>
  <c r="J81"/>
  <c r="M260" i="24"/>
  <c r="P260"/>
  <c r="R260"/>
  <c r="T260"/>
  <c r="V260"/>
  <c r="L260"/>
  <c r="O260"/>
  <c r="Q260"/>
  <c r="S260"/>
  <c r="U260"/>
  <c r="M258"/>
  <c r="P258"/>
  <c r="R258"/>
  <c r="T258"/>
  <c r="V258"/>
  <c r="L258"/>
  <c r="O258"/>
  <c r="Q258"/>
  <c r="S258"/>
  <c r="U258"/>
  <c r="M254"/>
  <c r="P254"/>
  <c r="R254"/>
  <c r="T254"/>
  <c r="V254"/>
  <c r="L254"/>
  <c r="O254"/>
  <c r="Q254"/>
  <c r="S254"/>
  <c r="U254"/>
  <c r="M250"/>
  <c r="P250"/>
  <c r="R250"/>
  <c r="T250"/>
  <c r="V250"/>
  <c r="L250"/>
  <c r="O250"/>
  <c r="Q250"/>
  <c r="S250"/>
  <c r="U250"/>
  <c r="M248"/>
  <c r="P248"/>
  <c r="R248"/>
  <c r="T248"/>
  <c r="V248"/>
  <c r="L248"/>
  <c r="O248"/>
  <c r="Q248"/>
  <c r="S248"/>
  <c r="U248"/>
  <c r="M247"/>
  <c r="P247"/>
  <c r="R247"/>
  <c r="T247"/>
  <c r="V247"/>
  <c r="L247"/>
  <c r="O247"/>
  <c r="Q247"/>
  <c r="S247"/>
  <c r="U247"/>
  <c r="M246"/>
  <c r="P246"/>
  <c r="R246"/>
  <c r="T246"/>
  <c r="V246"/>
  <c r="L246"/>
  <c r="O246"/>
  <c r="Q246"/>
  <c r="S246"/>
  <c r="U246"/>
  <c r="M244"/>
  <c r="P244"/>
  <c r="R244"/>
  <c r="T244"/>
  <c r="V244"/>
  <c r="L244"/>
  <c r="O244"/>
  <c r="Q244"/>
  <c r="S244"/>
  <c r="U244"/>
  <c r="M238"/>
  <c r="P238"/>
  <c r="R238"/>
  <c r="T238"/>
  <c r="V238"/>
  <c r="L238"/>
  <c r="O238"/>
  <c r="Q238"/>
  <c r="S238"/>
  <c r="U238"/>
  <c r="M234"/>
  <c r="P234"/>
  <c r="R234"/>
  <c r="T234"/>
  <c r="V234"/>
  <c r="L234"/>
  <c r="O234"/>
  <c r="Q234"/>
  <c r="S234"/>
  <c r="U234"/>
  <c r="M232"/>
  <c r="P232"/>
  <c r="R232"/>
  <c r="T232"/>
  <c r="V232"/>
  <c r="L232"/>
  <c r="O232"/>
  <c r="Q232"/>
  <c r="S232"/>
  <c r="U232"/>
  <c r="M227"/>
  <c r="P227"/>
  <c r="R227"/>
  <c r="T227"/>
  <c r="V227"/>
  <c r="L227"/>
  <c r="O227"/>
  <c r="Q227"/>
  <c r="S227"/>
  <c r="U227"/>
  <c r="M225"/>
  <c r="P225"/>
  <c r="R225"/>
  <c r="T225"/>
  <c r="V225"/>
  <c r="L225"/>
  <c r="O225"/>
  <c r="Q225"/>
  <c r="S225"/>
  <c r="U225"/>
  <c r="M221"/>
  <c r="P221"/>
  <c r="R221"/>
  <c r="T221"/>
  <c r="V221"/>
  <c r="L221"/>
  <c r="O221"/>
  <c r="Q221"/>
  <c r="S221"/>
  <c r="U221"/>
  <c r="M215"/>
  <c r="P215"/>
  <c r="R215"/>
  <c r="T215"/>
  <c r="V215"/>
  <c r="L215"/>
  <c r="O215"/>
  <c r="Q215"/>
  <c r="S215"/>
  <c r="U215"/>
  <c r="M214"/>
  <c r="P214"/>
  <c r="R214"/>
  <c r="T214"/>
  <c r="V214"/>
  <c r="L214"/>
  <c r="O214"/>
  <c r="Q214"/>
  <c r="S214"/>
  <c r="U214"/>
  <c r="M211"/>
  <c r="P211"/>
  <c r="R211"/>
  <c r="T211"/>
  <c r="V211"/>
  <c r="L211"/>
  <c r="O211"/>
  <c r="Q211"/>
  <c r="S211"/>
  <c r="U211"/>
  <c r="M210"/>
  <c r="P210"/>
  <c r="R210"/>
  <c r="T210"/>
  <c r="V210"/>
  <c r="L210"/>
  <c r="O210"/>
  <c r="Q210"/>
  <c r="S210"/>
  <c r="U210"/>
  <c r="M207"/>
  <c r="P207"/>
  <c r="R207"/>
  <c r="T207"/>
  <c r="V207"/>
  <c r="L207"/>
  <c r="O207"/>
  <c r="Q207"/>
  <c r="S207"/>
  <c r="U207"/>
  <c r="M206"/>
  <c r="P206"/>
  <c r="R206"/>
  <c r="T206"/>
  <c r="V206"/>
  <c r="L206"/>
  <c r="O206"/>
  <c r="Q206"/>
  <c r="S206"/>
  <c r="U206"/>
  <c r="M205"/>
  <c r="P205"/>
  <c r="R205"/>
  <c r="T205"/>
  <c r="V205"/>
  <c r="L205"/>
  <c r="O205"/>
  <c r="Q205"/>
  <c r="S205"/>
  <c r="U205"/>
  <c r="M204"/>
  <c r="P204"/>
  <c r="R204"/>
  <c r="T204"/>
  <c r="V204"/>
  <c r="L204"/>
  <c r="O204"/>
  <c r="Q204"/>
  <c r="S204"/>
  <c r="U204"/>
  <c r="M202"/>
  <c r="P202"/>
  <c r="R202"/>
  <c r="T202"/>
  <c r="V202"/>
  <c r="L202"/>
  <c r="O202"/>
  <c r="Q202"/>
  <c r="S202"/>
  <c r="U202"/>
  <c r="M201"/>
  <c r="P201"/>
  <c r="R201"/>
  <c r="T201"/>
  <c r="V201"/>
  <c r="L201"/>
  <c r="O201"/>
  <c r="Q201"/>
  <c r="S201"/>
  <c r="U201"/>
  <c r="M200"/>
  <c r="P200"/>
  <c r="R200"/>
  <c r="T200"/>
  <c r="V200"/>
  <c r="L200"/>
  <c r="O200"/>
  <c r="Q200"/>
  <c r="S200"/>
  <c r="U200"/>
  <c r="M198"/>
  <c r="P198"/>
  <c r="R198"/>
  <c r="T198"/>
  <c r="V198"/>
  <c r="L198"/>
  <c r="O198"/>
  <c r="Q198"/>
  <c r="S198"/>
  <c r="U198"/>
  <c r="M197"/>
  <c r="P197"/>
  <c r="R197"/>
  <c r="T197"/>
  <c r="V197"/>
  <c r="L197"/>
  <c r="O197"/>
  <c r="Q197"/>
  <c r="S197"/>
  <c r="U197"/>
  <c r="M196"/>
  <c r="P196"/>
  <c r="R196"/>
  <c r="T196"/>
  <c r="V196"/>
  <c r="L196"/>
  <c r="O196"/>
  <c r="Q196"/>
  <c r="S196"/>
  <c r="U196"/>
  <c r="M194"/>
  <c r="P194"/>
  <c r="R194"/>
  <c r="T194"/>
  <c r="V194"/>
  <c r="L194"/>
  <c r="O194"/>
  <c r="Q194"/>
  <c r="S194"/>
  <c r="U194"/>
  <c r="M192"/>
  <c r="P192"/>
  <c r="R192"/>
  <c r="T192"/>
  <c r="V192"/>
  <c r="L192"/>
  <c r="O192"/>
  <c r="Q192"/>
  <c r="S192"/>
  <c r="U192"/>
  <c r="M190"/>
  <c r="P190"/>
  <c r="R190"/>
  <c r="T190"/>
  <c r="V190"/>
  <c r="L190"/>
  <c r="O190"/>
  <c r="Q190"/>
  <c r="S190"/>
  <c r="U190"/>
  <c r="M188"/>
  <c r="P188"/>
  <c r="R188"/>
  <c r="T188"/>
  <c r="V188"/>
  <c r="L188"/>
  <c r="O188"/>
  <c r="Q188"/>
  <c r="S188"/>
  <c r="U188"/>
  <c r="M186"/>
  <c r="P186"/>
  <c r="R186"/>
  <c r="T186"/>
  <c r="V186"/>
  <c r="L186"/>
  <c r="O186"/>
  <c r="Q186"/>
  <c r="S186"/>
  <c r="U186"/>
  <c r="M184"/>
  <c r="P184"/>
  <c r="R184"/>
  <c r="T184"/>
  <c r="V184"/>
  <c r="L184"/>
  <c r="O184"/>
  <c r="Q184"/>
  <c r="S184"/>
  <c r="U184"/>
  <c r="M182"/>
  <c r="P182"/>
  <c r="R182"/>
  <c r="T182"/>
  <c r="V182"/>
  <c r="L182"/>
  <c r="O182"/>
  <c r="Q182"/>
  <c r="S182"/>
  <c r="U182"/>
  <c r="M179"/>
  <c r="P179"/>
  <c r="R179"/>
  <c r="T179"/>
  <c r="V179"/>
  <c r="L179"/>
  <c r="O179"/>
  <c r="Q179"/>
  <c r="S179"/>
  <c r="U179"/>
  <c r="M178"/>
  <c r="P178"/>
  <c r="R178"/>
  <c r="T178"/>
  <c r="V178"/>
  <c r="L178"/>
  <c r="O178"/>
  <c r="Q178"/>
  <c r="S178"/>
  <c r="U178"/>
  <c r="M175"/>
  <c r="P175"/>
  <c r="R175"/>
  <c r="T175"/>
  <c r="V175"/>
  <c r="L175"/>
  <c r="O175"/>
  <c r="Q175"/>
  <c r="S175"/>
  <c r="U175"/>
  <c r="M174"/>
  <c r="P174"/>
  <c r="R174"/>
  <c r="T174"/>
  <c r="V174"/>
  <c r="L174"/>
  <c r="O174"/>
  <c r="Q174"/>
  <c r="S174"/>
  <c r="U174"/>
  <c r="M173"/>
  <c r="P173"/>
  <c r="R173"/>
  <c r="T173"/>
  <c r="V173"/>
  <c r="L173"/>
  <c r="O173"/>
  <c r="Q173"/>
  <c r="S173"/>
  <c r="U173"/>
  <c r="M171"/>
  <c r="P171"/>
  <c r="R171"/>
  <c r="T171"/>
  <c r="V171"/>
  <c r="L171"/>
  <c r="O171"/>
  <c r="Q171"/>
  <c r="S171"/>
  <c r="U171"/>
  <c r="M169"/>
  <c r="P169"/>
  <c r="R169"/>
  <c r="T169"/>
  <c r="V169"/>
  <c r="L169"/>
  <c r="O169"/>
  <c r="Q169"/>
  <c r="S169"/>
  <c r="U169"/>
  <c r="M168"/>
  <c r="P168"/>
  <c r="R168"/>
  <c r="T168"/>
  <c r="V168"/>
  <c r="L168"/>
  <c r="O168"/>
  <c r="Q168"/>
  <c r="S168"/>
  <c r="U168"/>
  <c r="M165"/>
  <c r="P165"/>
  <c r="R165"/>
  <c r="L165"/>
  <c r="Q165"/>
  <c r="T165"/>
  <c r="V165"/>
  <c r="O165"/>
  <c r="S165"/>
  <c r="U165"/>
  <c r="M163"/>
  <c r="P163"/>
  <c r="R163"/>
  <c r="T163"/>
  <c r="V163"/>
  <c r="L163"/>
  <c r="Q163"/>
  <c r="U163"/>
  <c r="O163"/>
  <c r="S163"/>
  <c r="M161"/>
  <c r="P161"/>
  <c r="R161"/>
  <c r="T161"/>
  <c r="V161"/>
  <c r="L161"/>
  <c r="O161"/>
  <c r="Q161"/>
  <c r="S161"/>
  <c r="U161"/>
  <c r="M160"/>
  <c r="P160"/>
  <c r="R160"/>
  <c r="T160"/>
  <c r="V160"/>
  <c r="L160"/>
  <c r="O160"/>
  <c r="Q160"/>
  <c r="S160"/>
  <c r="U160"/>
  <c r="M158"/>
  <c r="P158"/>
  <c r="R158"/>
  <c r="T158"/>
  <c r="V158"/>
  <c r="L158"/>
  <c r="O158"/>
  <c r="Q158"/>
  <c r="S158"/>
  <c r="U158"/>
  <c r="M152"/>
  <c r="P152"/>
  <c r="R152"/>
  <c r="T152"/>
  <c r="V152"/>
  <c r="L152"/>
  <c r="O152"/>
  <c r="Q152"/>
  <c r="S152"/>
  <c r="U152"/>
  <c r="M151"/>
  <c r="P151"/>
  <c r="R151"/>
  <c r="T151"/>
  <c r="V151"/>
  <c r="L151"/>
  <c r="O151"/>
  <c r="Q151"/>
  <c r="S151"/>
  <c r="U151"/>
  <c r="M149"/>
  <c r="P149"/>
  <c r="R149"/>
  <c r="T149"/>
  <c r="V149"/>
  <c r="L149"/>
  <c r="O149"/>
  <c r="Q149"/>
  <c r="S149"/>
  <c r="U149"/>
  <c r="M147"/>
  <c r="P147"/>
  <c r="R147"/>
  <c r="T147"/>
  <c r="V147"/>
  <c r="L147"/>
  <c r="O147"/>
  <c r="Q147"/>
  <c r="S147"/>
  <c r="U147"/>
  <c r="M146"/>
  <c r="P146"/>
  <c r="R146"/>
  <c r="T146"/>
  <c r="V146"/>
  <c r="L146"/>
  <c r="O146"/>
  <c r="Q146"/>
  <c r="S146"/>
  <c r="U146"/>
  <c r="M145"/>
  <c r="P145"/>
  <c r="R145"/>
  <c r="T145"/>
  <c r="V145"/>
  <c r="L145"/>
  <c r="O145"/>
  <c r="Q145"/>
  <c r="S145"/>
  <c r="U145"/>
  <c r="M142"/>
  <c r="P142"/>
  <c r="R142"/>
  <c r="T142"/>
  <c r="V142"/>
  <c r="L142"/>
  <c r="O142"/>
  <c r="Q142"/>
  <c r="S142"/>
  <c r="U142"/>
  <c r="M140"/>
  <c r="P140"/>
  <c r="R140"/>
  <c r="T140"/>
  <c r="V140"/>
  <c r="L140"/>
  <c r="O140"/>
  <c r="Q140"/>
  <c r="S140"/>
  <c r="U140"/>
  <c r="M138"/>
  <c r="P138"/>
  <c r="R138"/>
  <c r="T138"/>
  <c r="V138"/>
  <c r="L138"/>
  <c r="O138"/>
  <c r="Q138"/>
  <c r="S138"/>
  <c r="U138"/>
  <c r="M136"/>
  <c r="P136"/>
  <c r="R136"/>
  <c r="T136"/>
  <c r="V136"/>
  <c r="L136"/>
  <c r="O136"/>
  <c r="Q136"/>
  <c r="S136"/>
  <c r="U136"/>
  <c r="M135"/>
  <c r="P135"/>
  <c r="R135"/>
  <c r="T135"/>
  <c r="V135"/>
  <c r="L135"/>
  <c r="O135"/>
  <c r="Q135"/>
  <c r="S135"/>
  <c r="U135"/>
  <c r="M134"/>
  <c r="P134"/>
  <c r="R134"/>
  <c r="T134"/>
  <c r="V134"/>
  <c r="L134"/>
  <c r="O134"/>
  <c r="Q134"/>
  <c r="S134"/>
  <c r="U134"/>
  <c r="M133"/>
  <c r="P133"/>
  <c r="R133"/>
  <c r="T133"/>
  <c r="V133"/>
  <c r="L133"/>
  <c r="O133"/>
  <c r="Q133"/>
  <c r="S133"/>
  <c r="U133"/>
  <c r="M132"/>
  <c r="P132"/>
  <c r="R132"/>
  <c r="T132"/>
  <c r="V132"/>
  <c r="L132"/>
  <c r="O132"/>
  <c r="Q132"/>
  <c r="S132"/>
  <c r="U132"/>
  <c r="M131"/>
  <c r="P131"/>
  <c r="R131"/>
  <c r="T131"/>
  <c r="V131"/>
  <c r="L131"/>
  <c r="O131"/>
  <c r="Q131"/>
  <c r="S131"/>
  <c r="U131"/>
  <c r="M128"/>
  <c r="P128"/>
  <c r="R128"/>
  <c r="T128"/>
  <c r="V128"/>
  <c r="L128"/>
  <c r="O128"/>
  <c r="Q128"/>
  <c r="S128"/>
  <c r="U128"/>
  <c r="M127"/>
  <c r="P127"/>
  <c r="R127"/>
  <c r="T127"/>
  <c r="V127"/>
  <c r="L127"/>
  <c r="O127"/>
  <c r="Q127"/>
  <c r="S127"/>
  <c r="U127"/>
  <c r="M125"/>
  <c r="P125"/>
  <c r="R125"/>
  <c r="T125"/>
  <c r="V125"/>
  <c r="L125"/>
  <c r="O125"/>
  <c r="Q125"/>
  <c r="S125"/>
  <c r="U125"/>
  <c r="M123"/>
  <c r="P123"/>
  <c r="R123"/>
  <c r="T123"/>
  <c r="V123"/>
  <c r="L123"/>
  <c r="O123"/>
  <c r="Q123"/>
  <c r="S123"/>
  <c r="U123"/>
  <c r="M122"/>
  <c r="P122"/>
  <c r="R122"/>
  <c r="T122"/>
  <c r="V122"/>
  <c r="L122"/>
  <c r="O122"/>
  <c r="Q122"/>
  <c r="S122"/>
  <c r="U122"/>
  <c r="M121"/>
  <c r="P121"/>
  <c r="R121"/>
  <c r="T121"/>
  <c r="V121"/>
  <c r="L121"/>
  <c r="O121"/>
  <c r="Q121"/>
  <c r="S121"/>
  <c r="U121"/>
  <c r="M120"/>
  <c r="P120"/>
  <c r="R120"/>
  <c r="T120"/>
  <c r="V120"/>
  <c r="L120"/>
  <c r="O120"/>
  <c r="Q120"/>
  <c r="S120"/>
  <c r="U120"/>
  <c r="M119"/>
  <c r="P119"/>
  <c r="R119"/>
  <c r="T119"/>
  <c r="V119"/>
  <c r="L119"/>
  <c r="O119"/>
  <c r="Q119"/>
  <c r="S119"/>
  <c r="U119"/>
  <c r="M116"/>
  <c r="P116"/>
  <c r="R116"/>
  <c r="T116"/>
  <c r="V116"/>
  <c r="L116"/>
  <c r="O116"/>
  <c r="Q116"/>
  <c r="S116"/>
  <c r="U116"/>
  <c r="M110"/>
  <c r="P110"/>
  <c r="R110"/>
  <c r="T110"/>
  <c r="V110"/>
  <c r="L110"/>
  <c r="O110"/>
  <c r="Q110"/>
  <c r="S110"/>
  <c r="U110"/>
  <c r="M109"/>
  <c r="P109"/>
  <c r="R109"/>
  <c r="T109"/>
  <c r="V109"/>
  <c r="L109"/>
  <c r="O109"/>
  <c r="Q109"/>
  <c r="S109"/>
  <c r="U109"/>
  <c r="M108"/>
  <c r="P108"/>
  <c r="R108"/>
  <c r="T108"/>
  <c r="V108"/>
  <c r="L108"/>
  <c r="O108"/>
  <c r="Q108"/>
  <c r="S108"/>
  <c r="U108"/>
  <c r="M104"/>
  <c r="P104"/>
  <c r="R104"/>
  <c r="T104"/>
  <c r="V104"/>
  <c r="L104"/>
  <c r="O104"/>
  <c r="Q104"/>
  <c r="S104"/>
  <c r="U104"/>
  <c r="M103"/>
  <c r="P103"/>
  <c r="R103"/>
  <c r="T103"/>
  <c r="V103"/>
  <c r="L103"/>
  <c r="O103"/>
  <c r="Q103"/>
  <c r="S103"/>
  <c r="U103"/>
  <c r="M102"/>
  <c r="P102"/>
  <c r="R102"/>
  <c r="T102"/>
  <c r="V102"/>
  <c r="L102"/>
  <c r="O102"/>
  <c r="Q102"/>
  <c r="S102"/>
  <c r="U102"/>
  <c r="M101"/>
  <c r="P101"/>
  <c r="R101"/>
  <c r="T101"/>
  <c r="V101"/>
  <c r="L101"/>
  <c r="O101"/>
  <c r="Q101"/>
  <c r="S101"/>
  <c r="U101"/>
  <c r="M100"/>
  <c r="P100"/>
  <c r="R100"/>
  <c r="T100"/>
  <c r="V100"/>
  <c r="L100"/>
  <c r="O100"/>
  <c r="Q100"/>
  <c r="S100"/>
  <c r="U100"/>
  <c r="M99"/>
  <c r="P99"/>
  <c r="R99"/>
  <c r="T99"/>
  <c r="V99"/>
  <c r="L99"/>
  <c r="O99"/>
  <c r="Q99"/>
  <c r="S99"/>
  <c r="U99"/>
  <c r="M96"/>
  <c r="P96"/>
  <c r="R96"/>
  <c r="T96"/>
  <c r="V96"/>
  <c r="L96"/>
  <c r="O96"/>
  <c r="Q96"/>
  <c r="S96"/>
  <c r="U96"/>
  <c r="M94"/>
  <c r="P94"/>
  <c r="R94"/>
  <c r="T94"/>
  <c r="V94"/>
  <c r="L94"/>
  <c r="O94"/>
  <c r="Q94"/>
  <c r="S94"/>
  <c r="U94"/>
  <c r="M92"/>
  <c r="P92"/>
  <c r="R92"/>
  <c r="T92"/>
  <c r="V92"/>
  <c r="L92"/>
  <c r="O92"/>
  <c r="Q92"/>
  <c r="S92"/>
  <c r="U92"/>
  <c r="M90"/>
  <c r="P90"/>
  <c r="R90"/>
  <c r="T90"/>
  <c r="V90"/>
  <c r="L90"/>
  <c r="O90"/>
  <c r="Q90"/>
  <c r="S90"/>
  <c r="U90"/>
  <c r="M88"/>
  <c r="P88"/>
  <c r="R88"/>
  <c r="T88"/>
  <c r="V88"/>
  <c r="L88"/>
  <c r="O88"/>
  <c r="Q88"/>
  <c r="S88"/>
  <c r="U88"/>
  <c r="M86"/>
  <c r="P86"/>
  <c r="R86"/>
  <c r="T86"/>
  <c r="V86"/>
  <c r="L86"/>
  <c r="O86"/>
  <c r="Q86"/>
  <c r="S86"/>
  <c r="U86"/>
  <c r="M84"/>
  <c r="P84"/>
  <c r="R84"/>
  <c r="T84"/>
  <c r="V84"/>
  <c r="L84"/>
  <c r="O84"/>
  <c r="Q84"/>
  <c r="S84"/>
  <c r="U84"/>
  <c r="M82"/>
  <c r="P82"/>
  <c r="R82"/>
  <c r="T82"/>
  <c r="V82"/>
  <c r="L82"/>
  <c r="O82"/>
  <c r="Q82"/>
  <c r="S82"/>
  <c r="U82"/>
  <c r="M81"/>
  <c r="P81"/>
  <c r="R81"/>
  <c r="T81"/>
  <c r="V81"/>
  <c r="L81"/>
  <c r="O81"/>
  <c r="Q81"/>
  <c r="S81"/>
  <c r="U81"/>
  <c r="L224" i="31"/>
  <c r="N224"/>
  <c r="K224"/>
  <c r="M224" s="1"/>
  <c r="L222"/>
  <c r="N222"/>
  <c r="K222"/>
  <c r="M222" s="1"/>
  <c r="L220"/>
  <c r="N220"/>
  <c r="K220"/>
  <c r="M220" s="1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L96"/>
  <c r="N96"/>
  <c r="K96"/>
  <c r="M96" s="1"/>
  <c r="L94"/>
  <c r="N94"/>
  <c r="K94"/>
  <c r="M94" s="1"/>
  <c r="L92"/>
  <c r="N92"/>
  <c r="K92"/>
  <c r="M92" s="1"/>
  <c r="L90"/>
  <c r="N90"/>
  <c r="K90"/>
  <c r="M90" s="1"/>
  <c r="L88"/>
  <c r="N88"/>
  <c r="K88"/>
  <c r="M88" s="1"/>
  <c r="L86"/>
  <c r="N86"/>
  <c r="K86"/>
  <c r="M86" s="1"/>
  <c r="L84"/>
  <c r="N84"/>
  <c r="K84"/>
  <c r="M84" s="1"/>
  <c r="L82"/>
  <c r="N82"/>
  <c r="K82"/>
  <c r="M82" s="1"/>
  <c r="L80"/>
  <c r="N80"/>
  <c r="K80"/>
  <c r="M80" s="1"/>
  <c r="L78"/>
  <c r="N78"/>
  <c r="K78"/>
  <c r="M78" s="1"/>
  <c r="L76"/>
  <c r="N76"/>
  <c r="K76"/>
  <c r="M76" s="1"/>
  <c r="L74"/>
  <c r="N74"/>
  <c r="K74"/>
  <c r="M74" s="1"/>
  <c r="L72"/>
  <c r="N72"/>
  <c r="K72"/>
  <c r="M72" s="1"/>
  <c r="L70"/>
  <c r="N70"/>
  <c r="K70"/>
  <c r="M70" s="1"/>
  <c r="L68"/>
  <c r="N68"/>
  <c r="K68"/>
  <c r="M68" s="1"/>
  <c r="L66"/>
  <c r="N66"/>
  <c r="K66"/>
  <c r="M66" s="1"/>
  <c r="L64"/>
  <c r="N64"/>
  <c r="K64"/>
  <c r="M64" s="1"/>
  <c r="L62"/>
  <c r="N62"/>
  <c r="K62"/>
  <c r="M62" s="1"/>
  <c r="L60"/>
  <c r="N60"/>
  <c r="K60"/>
  <c r="M60" s="1"/>
  <c r="L58"/>
  <c r="N58"/>
  <c r="K58"/>
  <c r="M58" s="1"/>
  <c r="L56"/>
  <c r="N56"/>
  <c r="K56"/>
  <c r="M56" s="1"/>
  <c r="L54"/>
  <c r="N54"/>
  <c r="K54"/>
  <c r="M54" s="1"/>
  <c r="L52"/>
  <c r="N52"/>
  <c r="K52"/>
  <c r="M52" s="1"/>
  <c r="L50"/>
  <c r="N50"/>
  <c r="K50"/>
  <c r="M50" s="1"/>
  <c r="L48"/>
  <c r="N48"/>
  <c r="K48"/>
  <c r="M48" s="1"/>
  <c r="L46"/>
  <c r="N46"/>
  <c r="K46"/>
  <c r="M46" s="1"/>
  <c r="L44"/>
  <c r="N44"/>
  <c r="K44"/>
  <c r="M44" s="1"/>
  <c r="L42"/>
  <c r="N42"/>
  <c r="K42"/>
  <c r="M42" s="1"/>
  <c r="L40"/>
  <c r="N40"/>
  <c r="K40"/>
  <c r="M40" s="1"/>
  <c r="L38"/>
  <c r="N38"/>
  <c r="K38"/>
  <c r="M38" s="1"/>
  <c r="L36"/>
  <c r="N36"/>
  <c r="K36"/>
  <c r="M36" s="1"/>
  <c r="L34"/>
  <c r="N34"/>
  <c r="K34"/>
  <c r="M34" s="1"/>
  <c r="L32"/>
  <c r="N32"/>
  <c r="K32"/>
  <c r="M32" s="1"/>
  <c r="L30"/>
  <c r="N30"/>
  <c r="K30"/>
  <c r="M30" s="1"/>
  <c r="L28"/>
  <c r="N28"/>
  <c r="K28"/>
  <c r="M28" s="1"/>
  <c r="L26"/>
  <c r="N26"/>
  <c r="K26"/>
  <c r="M26" s="1"/>
  <c r="L24"/>
  <c r="N24"/>
  <c r="K24"/>
  <c r="M24" s="1"/>
  <c r="L22"/>
  <c r="N22"/>
  <c r="K22"/>
  <c r="M22" s="1"/>
  <c r="L20"/>
  <c r="N20"/>
  <c r="K20"/>
  <c r="M20" s="1"/>
  <c r="L18"/>
  <c r="N18"/>
  <c r="K18"/>
  <c r="M18" s="1"/>
  <c r="M10" s="1"/>
  <c r="M24" i="36" s="1"/>
  <c r="L16" i="31"/>
  <c r="N16"/>
  <c r="K16"/>
  <c r="M16" s="1"/>
  <c r="L14"/>
  <c r="N14"/>
  <c r="K14"/>
  <c r="M14" s="1"/>
  <c r="L12"/>
  <c r="N12"/>
  <c r="K12"/>
  <c r="M12" s="1"/>
  <c r="Z126" i="23"/>
  <c r="AF126" s="1"/>
  <c r="N126" s="1"/>
  <c r="X123"/>
  <c r="L109" i="17"/>
  <c r="L105"/>
  <c r="L101"/>
  <c r="L97"/>
  <c r="L93"/>
  <c r="L90"/>
  <c r="L86"/>
  <c r="L82"/>
  <c r="L78"/>
  <c r="L74"/>
  <c r="L70"/>
  <c r="L66"/>
  <c r="L62"/>
  <c r="L58"/>
  <c r="L55"/>
  <c r="L51"/>
  <c r="L47"/>
  <c r="L43"/>
  <c r="L39"/>
  <c r="L35"/>
  <c r="L31"/>
  <c r="L27"/>
  <c r="L23"/>
  <c r="L19"/>
  <c r="L15"/>
  <c r="L82" i="16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I96" i="19"/>
  <c r="K93"/>
  <c r="M93" s="1"/>
  <c r="I92"/>
  <c r="K89"/>
  <c r="M89" s="1"/>
  <c r="I88"/>
  <c r="K85"/>
  <c r="M85" s="1"/>
  <c r="I84"/>
  <c r="K81"/>
  <c r="M81" s="1"/>
  <c r="I80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0" s="1"/>
  <c r="I15"/>
  <c r="I13"/>
  <c r="K94" i="20"/>
  <c r="M94" s="1"/>
  <c r="I93"/>
  <c r="K90"/>
  <c r="M90" s="1"/>
  <c r="I89"/>
  <c r="K86"/>
  <c r="M86" s="1"/>
  <c r="I85"/>
  <c r="K82"/>
  <c r="M82" s="1"/>
  <c r="I81"/>
  <c r="K78"/>
  <c r="M78" s="1"/>
  <c r="I77"/>
  <c r="K74"/>
  <c r="M74" s="1"/>
  <c r="I73"/>
  <c r="K70"/>
  <c r="M70" s="1"/>
  <c r="I69"/>
  <c r="K66"/>
  <c r="M66" s="1"/>
  <c r="I65"/>
  <c r="K62"/>
  <c r="M62" s="1"/>
  <c r="I61"/>
  <c r="K58"/>
  <c r="M58" s="1"/>
  <c r="I57"/>
  <c r="K54"/>
  <c r="M54" s="1"/>
  <c r="I53"/>
  <c r="K50"/>
  <c r="M50" s="1"/>
  <c r="I49"/>
  <c r="K46"/>
  <c r="M46" s="1"/>
  <c r="I45"/>
  <c r="K42"/>
  <c r="M42" s="1"/>
  <c r="I41"/>
  <c r="K38"/>
  <c r="M38" s="1"/>
  <c r="I37"/>
  <c r="K34"/>
  <c r="M34" s="1"/>
  <c r="I33"/>
  <c r="K30"/>
  <c r="M30" s="1"/>
  <c r="I29"/>
  <c r="K26"/>
  <c r="M26" s="1"/>
  <c r="I25"/>
  <c r="K22"/>
  <c r="M22" s="1"/>
  <c r="I21"/>
  <c r="K18"/>
  <c r="M18" s="1"/>
  <c r="I17"/>
  <c r="K14"/>
  <c r="M14" s="1"/>
  <c r="I13"/>
  <c r="I10" s="1"/>
  <c r="O13" i="36" s="1"/>
  <c r="H110" i="22"/>
  <c r="H108"/>
  <c r="H106"/>
  <c r="H104"/>
  <c r="H102"/>
  <c r="H100"/>
  <c r="H98"/>
  <c r="H96"/>
  <c r="H94"/>
  <c r="H92"/>
  <c r="H90"/>
  <c r="H88"/>
  <c r="H86"/>
  <c r="H84"/>
  <c r="H82"/>
  <c r="J96" i="21"/>
  <c r="L96" s="1"/>
  <c r="H95"/>
  <c r="J92"/>
  <c r="L92" s="1"/>
  <c r="H91"/>
  <c r="J88"/>
  <c r="L88" s="1"/>
  <c r="H87"/>
  <c r="J84"/>
  <c r="L84" s="1"/>
  <c r="H83"/>
  <c r="J80"/>
  <c r="L80" s="1"/>
  <c r="H79"/>
  <c r="J76"/>
  <c r="L76" s="1"/>
  <c r="H75"/>
  <c r="J72"/>
  <c r="L72" s="1"/>
  <c r="H71"/>
  <c r="J68"/>
  <c r="L68" s="1"/>
  <c r="H67"/>
  <c r="J64"/>
  <c r="L64" s="1"/>
  <c r="H63"/>
  <c r="J60"/>
  <c r="L60" s="1"/>
  <c r="H59"/>
  <c r="J56"/>
  <c r="L56" s="1"/>
  <c r="H55"/>
  <c r="J52"/>
  <c r="L52" s="1"/>
  <c r="H51"/>
  <c r="J48"/>
  <c r="L48" s="1"/>
  <c r="H47"/>
  <c r="J44"/>
  <c r="L44" s="1"/>
  <c r="H43"/>
  <c r="J40"/>
  <c r="L40" s="1"/>
  <c r="H39"/>
  <c r="J36"/>
  <c r="L36" s="1"/>
  <c r="H35"/>
  <c r="J32"/>
  <c r="L32" s="1"/>
  <c r="H31"/>
  <c r="J28"/>
  <c r="L28" s="1"/>
  <c r="H27"/>
  <c r="J24"/>
  <c r="L24" s="1"/>
  <c r="H23"/>
  <c r="J20"/>
  <c r="L20" s="1"/>
  <c r="H19"/>
  <c r="J16"/>
  <c r="L16" s="1"/>
  <c r="H15"/>
  <c r="J12"/>
  <c r="L11" i="1"/>
  <c r="L258"/>
  <c r="L254"/>
  <c r="L250"/>
  <c r="L246"/>
  <c r="L242"/>
  <c r="L238"/>
  <c r="L234"/>
  <c r="L230"/>
  <c r="L226"/>
  <c r="L222"/>
  <c r="L218"/>
  <c r="L214"/>
  <c r="L210"/>
  <c r="L206"/>
  <c r="L202"/>
  <c r="L198"/>
  <c r="L194"/>
  <c r="L190"/>
  <c r="L186"/>
  <c r="L182"/>
  <c r="L178"/>
  <c r="L146"/>
  <c r="L142"/>
  <c r="L138"/>
  <c r="L134"/>
  <c r="L130"/>
  <c r="L126"/>
  <c r="L122"/>
  <c r="L118"/>
  <c r="L114"/>
  <c r="L110"/>
  <c r="L106"/>
  <c r="L102"/>
  <c r="L98"/>
  <c r="L95"/>
  <c r="L91"/>
  <c r="L87"/>
  <c r="L83"/>
  <c r="L79"/>
  <c r="L75"/>
  <c r="L71"/>
  <c r="L67"/>
  <c r="L63"/>
  <c r="L59"/>
  <c r="L55"/>
  <c r="L51"/>
  <c r="L47"/>
  <c r="L43"/>
  <c r="L39"/>
  <c r="L35"/>
  <c r="L31"/>
  <c r="L27"/>
  <c r="L23"/>
  <c r="L19"/>
  <c r="L15"/>
  <c r="L260" i="9"/>
  <c r="L256"/>
  <c r="L252"/>
  <c r="L248"/>
  <c r="L244"/>
  <c r="L240"/>
  <c r="L96"/>
  <c r="L92"/>
  <c r="L88"/>
  <c r="L84"/>
  <c r="L80"/>
  <c r="L76"/>
  <c r="L72"/>
  <c r="L68"/>
  <c r="L64"/>
  <c r="L60"/>
  <c r="L56"/>
  <c r="L52"/>
  <c r="L48"/>
  <c r="L44"/>
  <c r="L40"/>
  <c r="L36"/>
  <c r="L32"/>
  <c r="L28"/>
  <c r="L24"/>
  <c r="L20"/>
  <c r="L16"/>
  <c r="L12"/>
  <c r="L171" i="5"/>
  <c r="K169"/>
  <c r="M169" s="1"/>
  <c r="L167"/>
  <c r="K165"/>
  <c r="M165" s="1"/>
  <c r="K164"/>
  <c r="M164" s="1"/>
  <c r="K163"/>
  <c r="M163" s="1"/>
  <c r="K162"/>
  <c r="M162" s="1"/>
  <c r="K161"/>
  <c r="M161" s="1"/>
  <c r="K160"/>
  <c r="M160" s="1"/>
  <c r="K159"/>
  <c r="M159" s="1"/>
  <c r="K158"/>
  <c r="M158" s="1"/>
  <c r="K157"/>
  <c r="M157" s="1"/>
  <c r="K156"/>
  <c r="M156" s="1"/>
  <c r="K155"/>
  <c r="M155" s="1"/>
  <c r="K154"/>
  <c r="M154" s="1"/>
  <c r="K153"/>
  <c r="M153" s="1"/>
  <c r="K152"/>
  <c r="M152" s="1"/>
  <c r="K151"/>
  <c r="M151" s="1"/>
  <c r="K150"/>
  <c r="M150" s="1"/>
  <c r="K149"/>
  <c r="M149" s="1"/>
  <c r="L148"/>
  <c r="L147"/>
  <c r="L146"/>
  <c r="L145"/>
  <c r="L144"/>
  <c r="I143"/>
  <c r="L142"/>
  <c r="I141"/>
  <c r="L140"/>
  <c r="I139"/>
  <c r="L138"/>
  <c r="I137"/>
  <c r="L136"/>
  <c r="I135"/>
  <c r="L134"/>
  <c r="I133"/>
  <c r="L132"/>
  <c r="I131"/>
  <c r="L130"/>
  <c r="I129"/>
  <c r="L128"/>
  <c r="I127"/>
  <c r="L126"/>
  <c r="I125"/>
  <c r="L124"/>
  <c r="I123"/>
  <c r="L122"/>
  <c r="I121"/>
  <c r="L120"/>
  <c r="I119"/>
  <c r="L118"/>
  <c r="I117"/>
  <c r="L116"/>
  <c r="I115"/>
  <c r="L114"/>
  <c r="I113"/>
  <c r="L112"/>
  <c r="I111"/>
  <c r="L110"/>
  <c r="I109"/>
  <c r="L108"/>
  <c r="I107"/>
  <c r="L106"/>
  <c r="I105"/>
  <c r="L104"/>
  <c r="I103"/>
  <c r="L102"/>
  <c r="I101"/>
  <c r="L100"/>
  <c r="I99"/>
  <c r="L98"/>
  <c r="L95"/>
  <c r="K93"/>
  <c r="M93" s="1"/>
  <c r="L91"/>
  <c r="K89"/>
  <c r="M89" s="1"/>
  <c r="L87"/>
  <c r="K85"/>
  <c r="M85" s="1"/>
  <c r="L83"/>
  <c r="K81"/>
  <c r="M81" s="1"/>
  <c r="L79"/>
  <c r="K77"/>
  <c r="M77" s="1"/>
  <c r="L75"/>
  <c r="K73"/>
  <c r="M73" s="1"/>
  <c r="K232" i="31"/>
  <c r="M232" s="1"/>
  <c r="K230"/>
  <c r="M230" s="1"/>
  <c r="K228"/>
  <c r="M228" s="1"/>
  <c r="K226"/>
  <c r="M226" s="1"/>
  <c r="L11"/>
  <c r="N232"/>
  <c r="L231"/>
  <c r="N230"/>
  <c r="L229"/>
  <c r="N228"/>
  <c r="L227"/>
  <c r="N226"/>
  <c r="L225"/>
  <c r="N33" i="3"/>
  <c r="O35"/>
  <c r="Q10" i="23"/>
  <c r="O34" i="36" s="1"/>
  <c r="J165" i="5"/>
  <c r="L165"/>
  <c r="N165"/>
  <c r="I165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K172"/>
  <c r="M172" s="1"/>
  <c r="L172"/>
  <c r="N171"/>
  <c r="J171"/>
  <c r="K170"/>
  <c r="M170" s="1"/>
  <c r="L170"/>
  <c r="N169"/>
  <c r="J169"/>
  <c r="K168"/>
  <c r="M168" s="1"/>
  <c r="L168"/>
  <c r="N167"/>
  <c r="J167"/>
  <c r="K166"/>
  <c r="M166" s="1"/>
  <c r="L166"/>
  <c r="N260"/>
  <c r="L260"/>
  <c r="N259"/>
  <c r="L259"/>
  <c r="N258"/>
  <c r="L258"/>
  <c r="N257"/>
  <c r="L257"/>
  <c r="N256"/>
  <c r="L256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2"/>
  <c r="L232"/>
  <c r="N231"/>
  <c r="L231"/>
  <c r="N230"/>
  <c r="L230"/>
  <c r="N229"/>
  <c r="L229"/>
  <c r="N228"/>
  <c r="L228"/>
  <c r="N227"/>
  <c r="L227"/>
  <c r="N226"/>
  <c r="L226"/>
  <c r="N225"/>
  <c r="L225"/>
  <c r="N224"/>
  <c r="L224"/>
  <c r="N223"/>
  <c r="L223"/>
  <c r="N222"/>
  <c r="L222"/>
  <c r="N221"/>
  <c r="L221"/>
  <c r="N220"/>
  <c r="L220"/>
  <c r="N219"/>
  <c r="L219"/>
  <c r="N218"/>
  <c r="L218"/>
  <c r="N217"/>
  <c r="L217"/>
  <c r="N216"/>
  <c r="L216"/>
  <c r="N215"/>
  <c r="L215"/>
  <c r="N214"/>
  <c r="L214"/>
  <c r="N213"/>
  <c r="L213"/>
  <c r="N212"/>
  <c r="L212"/>
  <c r="N211"/>
  <c r="L211"/>
  <c r="N210"/>
  <c r="L210"/>
  <c r="N209"/>
  <c r="L209"/>
  <c r="N208"/>
  <c r="L208"/>
  <c r="N207"/>
  <c r="L207"/>
  <c r="N206"/>
  <c r="L206"/>
  <c r="N205"/>
  <c r="L205"/>
  <c r="N204"/>
  <c r="L204"/>
  <c r="N203"/>
  <c r="L203"/>
  <c r="N202"/>
  <c r="L202"/>
  <c r="N201"/>
  <c r="L201"/>
  <c r="N200"/>
  <c r="L200"/>
  <c r="N199"/>
  <c r="L199"/>
  <c r="N198"/>
  <c r="L198"/>
  <c r="N197"/>
  <c r="L197"/>
  <c r="N196"/>
  <c r="L196"/>
  <c r="N195"/>
  <c r="L195"/>
  <c r="N194"/>
  <c r="L194"/>
  <c r="N193"/>
  <c r="L193"/>
  <c r="N192"/>
  <c r="L192"/>
  <c r="N191"/>
  <c r="L191"/>
  <c r="N190"/>
  <c r="L190"/>
  <c r="N189"/>
  <c r="L189"/>
  <c r="N188"/>
  <c r="L188"/>
  <c r="N187"/>
  <c r="L187"/>
  <c r="N186"/>
  <c r="L186"/>
  <c r="N185"/>
  <c r="L185"/>
  <c r="N184"/>
  <c r="L184"/>
  <c r="N183"/>
  <c r="L183"/>
  <c r="N182"/>
  <c r="L182"/>
  <c r="N181"/>
  <c r="L181"/>
  <c r="N180"/>
  <c r="L180"/>
  <c r="N179"/>
  <c r="L179"/>
  <c r="N178"/>
  <c r="L178"/>
  <c r="N177"/>
  <c r="L177"/>
  <c r="N176"/>
  <c r="L176"/>
  <c r="N175"/>
  <c r="L175"/>
  <c r="N174"/>
  <c r="L174"/>
  <c r="N173"/>
  <c r="L173"/>
  <c r="N172"/>
  <c r="J172"/>
  <c r="N170"/>
  <c r="J170"/>
  <c r="N168"/>
  <c r="J168"/>
  <c r="N166"/>
  <c r="J166"/>
  <c r="J72"/>
  <c r="L72"/>
  <c r="I72"/>
  <c r="I164"/>
  <c r="I163"/>
  <c r="I162"/>
  <c r="I161"/>
  <c r="I160"/>
  <c r="I159"/>
  <c r="I158"/>
  <c r="I157"/>
  <c r="I156"/>
  <c r="I155"/>
  <c r="I154"/>
  <c r="I153"/>
  <c r="I152"/>
  <c r="I151"/>
  <c r="I150"/>
  <c r="I149"/>
  <c r="K148"/>
  <c r="M148" s="1"/>
  <c r="I148"/>
  <c r="K147"/>
  <c r="M147" s="1"/>
  <c r="I147"/>
  <c r="K146"/>
  <c r="M146" s="1"/>
  <c r="I146"/>
  <c r="K145"/>
  <c r="M145" s="1"/>
  <c r="I145"/>
  <c r="K144"/>
  <c r="M144" s="1"/>
  <c r="K143"/>
  <c r="M143" s="1"/>
  <c r="K142"/>
  <c r="M142" s="1"/>
  <c r="K141"/>
  <c r="M141" s="1"/>
  <c r="K140"/>
  <c r="M140" s="1"/>
  <c r="K139"/>
  <c r="M139" s="1"/>
  <c r="K138"/>
  <c r="M138" s="1"/>
  <c r="K137"/>
  <c r="M137" s="1"/>
  <c r="K136"/>
  <c r="M136" s="1"/>
  <c r="K135"/>
  <c r="M135" s="1"/>
  <c r="K134"/>
  <c r="M134" s="1"/>
  <c r="K133"/>
  <c r="M133" s="1"/>
  <c r="K132"/>
  <c r="M132" s="1"/>
  <c r="K131"/>
  <c r="M131" s="1"/>
  <c r="K130"/>
  <c r="M130" s="1"/>
  <c r="K129"/>
  <c r="M129" s="1"/>
  <c r="K128"/>
  <c r="M128" s="1"/>
  <c r="K127"/>
  <c r="M127" s="1"/>
  <c r="K126"/>
  <c r="M126" s="1"/>
  <c r="K125"/>
  <c r="M125" s="1"/>
  <c r="K124"/>
  <c r="M124" s="1"/>
  <c r="K123"/>
  <c r="M123" s="1"/>
  <c r="K122"/>
  <c r="M122" s="1"/>
  <c r="K121"/>
  <c r="M121" s="1"/>
  <c r="K120"/>
  <c r="M120" s="1"/>
  <c r="K119"/>
  <c r="M119" s="1"/>
  <c r="K118"/>
  <c r="M118" s="1"/>
  <c r="K117"/>
  <c r="M117" s="1"/>
  <c r="K116"/>
  <c r="M116" s="1"/>
  <c r="K115"/>
  <c r="M115" s="1"/>
  <c r="K114"/>
  <c r="M114" s="1"/>
  <c r="K113"/>
  <c r="M113" s="1"/>
  <c r="K112"/>
  <c r="M112" s="1"/>
  <c r="K111"/>
  <c r="M111" s="1"/>
  <c r="K110"/>
  <c r="M110" s="1"/>
  <c r="K109"/>
  <c r="M109" s="1"/>
  <c r="K108"/>
  <c r="M108" s="1"/>
  <c r="K107"/>
  <c r="M107" s="1"/>
  <c r="K106"/>
  <c r="M106" s="1"/>
  <c r="K105"/>
  <c r="M105" s="1"/>
  <c r="K104"/>
  <c r="M104" s="1"/>
  <c r="K103"/>
  <c r="M103" s="1"/>
  <c r="K102"/>
  <c r="M102" s="1"/>
  <c r="K101"/>
  <c r="M101" s="1"/>
  <c r="K100"/>
  <c r="M100" s="1"/>
  <c r="K99"/>
  <c r="M99" s="1"/>
  <c r="K98"/>
  <c r="M98" s="1"/>
  <c r="K97"/>
  <c r="M97" s="1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N74"/>
  <c r="J74"/>
  <c r="N72"/>
  <c r="N164"/>
  <c r="L164"/>
  <c r="N163"/>
  <c r="L163"/>
  <c r="N162"/>
  <c r="L162"/>
  <c r="N161"/>
  <c r="L161"/>
  <c r="N160"/>
  <c r="L160"/>
  <c r="N159"/>
  <c r="L159"/>
  <c r="N158"/>
  <c r="L158"/>
  <c r="N157"/>
  <c r="L157"/>
  <c r="N156"/>
  <c r="L156"/>
  <c r="N155"/>
  <c r="L155"/>
  <c r="N154"/>
  <c r="L154"/>
  <c r="N153"/>
  <c r="L153"/>
  <c r="N152"/>
  <c r="L152"/>
  <c r="N151"/>
  <c r="L151"/>
  <c r="N150"/>
  <c r="L150"/>
  <c r="N149"/>
  <c r="L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J97"/>
  <c r="K96"/>
  <c r="M96" s="1"/>
  <c r="L96"/>
  <c r="N95"/>
  <c r="J95"/>
  <c r="K94"/>
  <c r="M94" s="1"/>
  <c r="L94"/>
  <c r="N93"/>
  <c r="J93"/>
  <c r="K92"/>
  <c r="M92" s="1"/>
  <c r="L92"/>
  <c r="N91"/>
  <c r="J91"/>
  <c r="K90"/>
  <c r="M90" s="1"/>
  <c r="L90"/>
  <c r="N89"/>
  <c r="J89"/>
  <c r="K88"/>
  <c r="M88" s="1"/>
  <c r="L88"/>
  <c r="N87"/>
  <c r="J87"/>
  <c r="K86"/>
  <c r="M86" s="1"/>
  <c r="L86"/>
  <c r="N85"/>
  <c r="J85"/>
  <c r="K84"/>
  <c r="M84" s="1"/>
  <c r="L84"/>
  <c r="N83"/>
  <c r="J83"/>
  <c r="K82"/>
  <c r="M82" s="1"/>
  <c r="L82"/>
  <c r="N81"/>
  <c r="J81"/>
  <c r="K80"/>
  <c r="M80" s="1"/>
  <c r="L80"/>
  <c r="N79"/>
  <c r="J79"/>
  <c r="K78"/>
  <c r="M78" s="1"/>
  <c r="L78"/>
  <c r="N77"/>
  <c r="J77"/>
  <c r="K76"/>
  <c r="M76" s="1"/>
  <c r="L76"/>
  <c r="N75"/>
  <c r="J75"/>
  <c r="K74"/>
  <c r="M74" s="1"/>
  <c r="L74"/>
  <c r="N73"/>
  <c r="J73"/>
  <c r="K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K10" i="32"/>
  <c r="N25" i="36" s="1"/>
  <c r="K11" i="5"/>
  <c r="M11" s="1"/>
  <c r="L11"/>
  <c r="N11"/>
  <c r="J237" i="9"/>
  <c r="L237"/>
  <c r="N237"/>
  <c r="J235"/>
  <c r="L235"/>
  <c r="N235"/>
  <c r="J233"/>
  <c r="L233"/>
  <c r="N233"/>
  <c r="J231"/>
  <c r="L231"/>
  <c r="N231"/>
  <c r="J229"/>
  <c r="L229"/>
  <c r="N229"/>
  <c r="J227"/>
  <c r="L227"/>
  <c r="N227"/>
  <c r="J225"/>
  <c r="L225"/>
  <c r="N225"/>
  <c r="J223"/>
  <c r="L223"/>
  <c r="N223"/>
  <c r="J221"/>
  <c r="L221"/>
  <c r="N221"/>
  <c r="J219"/>
  <c r="L219"/>
  <c r="N219"/>
  <c r="J217"/>
  <c r="L217"/>
  <c r="N217"/>
  <c r="J215"/>
  <c r="L215"/>
  <c r="N215"/>
  <c r="J213"/>
  <c r="L213"/>
  <c r="N213"/>
  <c r="J211"/>
  <c r="L211"/>
  <c r="N211"/>
  <c r="J209"/>
  <c r="L209"/>
  <c r="N209"/>
  <c r="J207"/>
  <c r="L207"/>
  <c r="N207"/>
  <c r="J205"/>
  <c r="L205"/>
  <c r="N205"/>
  <c r="J203"/>
  <c r="L203"/>
  <c r="N203"/>
  <c r="J201"/>
  <c r="L201"/>
  <c r="N201"/>
  <c r="J199"/>
  <c r="L199"/>
  <c r="N199"/>
  <c r="J197"/>
  <c r="L197"/>
  <c r="N197"/>
  <c r="J195"/>
  <c r="L195"/>
  <c r="N195"/>
  <c r="J193"/>
  <c r="L193"/>
  <c r="N193"/>
  <c r="J191"/>
  <c r="L191"/>
  <c r="N191"/>
  <c r="J189"/>
  <c r="L189"/>
  <c r="N189"/>
  <c r="J187"/>
  <c r="L187"/>
  <c r="N187"/>
  <c r="J185"/>
  <c r="L185"/>
  <c r="N185"/>
  <c r="J183"/>
  <c r="L183"/>
  <c r="N183"/>
  <c r="J181"/>
  <c r="L181"/>
  <c r="N181"/>
  <c r="J179"/>
  <c r="L179"/>
  <c r="N179"/>
  <c r="J177"/>
  <c r="L177"/>
  <c r="N177"/>
  <c r="J175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J147"/>
  <c r="L147"/>
  <c r="N147"/>
  <c r="J145"/>
  <c r="L145"/>
  <c r="N145"/>
  <c r="J143"/>
  <c r="L143"/>
  <c r="N143"/>
  <c r="J141"/>
  <c r="L141"/>
  <c r="N141"/>
  <c r="J139"/>
  <c r="L139"/>
  <c r="N139"/>
  <c r="J137"/>
  <c r="L137"/>
  <c r="N137"/>
  <c r="J135"/>
  <c r="L135"/>
  <c r="N135"/>
  <c r="J133"/>
  <c r="L133"/>
  <c r="N133"/>
  <c r="J131"/>
  <c r="L131"/>
  <c r="N131"/>
  <c r="J129"/>
  <c r="L129"/>
  <c r="N129"/>
  <c r="J127"/>
  <c r="L127"/>
  <c r="N127"/>
  <c r="J125"/>
  <c r="L125"/>
  <c r="N125"/>
  <c r="J123"/>
  <c r="L123"/>
  <c r="N123"/>
  <c r="J121"/>
  <c r="L121"/>
  <c r="N121"/>
  <c r="J119"/>
  <c r="L119"/>
  <c r="N119"/>
  <c r="J117"/>
  <c r="L117"/>
  <c r="N117"/>
  <c r="J115"/>
  <c r="L115"/>
  <c r="N115"/>
  <c r="J113"/>
  <c r="L113"/>
  <c r="N113"/>
  <c r="J111"/>
  <c r="L111"/>
  <c r="N111"/>
  <c r="J109"/>
  <c r="L109"/>
  <c r="N109"/>
  <c r="J107"/>
  <c r="L107"/>
  <c r="N107"/>
  <c r="J105"/>
  <c r="L105"/>
  <c r="N105"/>
  <c r="J103"/>
  <c r="L103"/>
  <c r="N103"/>
  <c r="J101"/>
  <c r="L101"/>
  <c r="N101"/>
  <c r="J99"/>
  <c r="L99"/>
  <c r="N99"/>
  <c r="J97"/>
  <c r="I97"/>
  <c r="L97"/>
  <c r="N97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J239"/>
  <c r="L239"/>
  <c r="J95"/>
  <c r="L95"/>
  <c r="N95"/>
  <c r="I95"/>
  <c r="J93"/>
  <c r="L93"/>
  <c r="N93"/>
  <c r="I93"/>
  <c r="J91"/>
  <c r="L91"/>
  <c r="N91"/>
  <c r="I91"/>
  <c r="J89"/>
  <c r="L89"/>
  <c r="N89"/>
  <c r="I89"/>
  <c r="J87"/>
  <c r="L87"/>
  <c r="N87"/>
  <c r="I87"/>
  <c r="J85"/>
  <c r="L85"/>
  <c r="N85"/>
  <c r="I85"/>
  <c r="J83"/>
  <c r="L83"/>
  <c r="N83"/>
  <c r="I83"/>
  <c r="J81"/>
  <c r="L81"/>
  <c r="N81"/>
  <c r="I81"/>
  <c r="J79"/>
  <c r="L79"/>
  <c r="N79"/>
  <c r="I79"/>
  <c r="J77"/>
  <c r="L77"/>
  <c r="N77"/>
  <c r="I77"/>
  <c r="J75"/>
  <c r="L75"/>
  <c r="N75"/>
  <c r="I75"/>
  <c r="J73"/>
  <c r="L73"/>
  <c r="N73"/>
  <c r="I73"/>
  <c r="J71"/>
  <c r="L71"/>
  <c r="N71"/>
  <c r="I71"/>
  <c r="J69"/>
  <c r="L69"/>
  <c r="N69"/>
  <c r="I69"/>
  <c r="J67"/>
  <c r="L67"/>
  <c r="N67"/>
  <c r="I67"/>
  <c r="J65"/>
  <c r="L65"/>
  <c r="N65"/>
  <c r="I65"/>
  <c r="J63"/>
  <c r="L63"/>
  <c r="N63"/>
  <c r="I63"/>
  <c r="J61"/>
  <c r="L61"/>
  <c r="N61"/>
  <c r="I61"/>
  <c r="J59"/>
  <c r="L59"/>
  <c r="N59"/>
  <c r="I59"/>
  <c r="J57"/>
  <c r="L57"/>
  <c r="N57"/>
  <c r="I57"/>
  <c r="J55"/>
  <c r="L55"/>
  <c r="N55"/>
  <c r="I55"/>
  <c r="J53"/>
  <c r="L53"/>
  <c r="N53"/>
  <c r="I53"/>
  <c r="J51"/>
  <c r="L51"/>
  <c r="N51"/>
  <c r="I51"/>
  <c r="J49"/>
  <c r="L49"/>
  <c r="N49"/>
  <c r="I49"/>
  <c r="J47"/>
  <c r="L47"/>
  <c r="N47"/>
  <c r="I47"/>
  <c r="J45"/>
  <c r="L45"/>
  <c r="N45"/>
  <c r="I45"/>
  <c r="J43"/>
  <c r="L43"/>
  <c r="N43"/>
  <c r="I43"/>
  <c r="J41"/>
  <c r="L41"/>
  <c r="N41"/>
  <c r="I41"/>
  <c r="J39"/>
  <c r="L39"/>
  <c r="N39"/>
  <c r="I39"/>
  <c r="J37"/>
  <c r="L37"/>
  <c r="N37"/>
  <c r="I37"/>
  <c r="J35"/>
  <c r="L35"/>
  <c r="N35"/>
  <c r="I35"/>
  <c r="J33"/>
  <c r="L33"/>
  <c r="N33"/>
  <c r="I33"/>
  <c r="J31"/>
  <c r="L31"/>
  <c r="N31"/>
  <c r="I31"/>
  <c r="J29"/>
  <c r="L29"/>
  <c r="N29"/>
  <c r="I29"/>
  <c r="J27"/>
  <c r="L27"/>
  <c r="N27"/>
  <c r="I27"/>
  <c r="J25"/>
  <c r="L25"/>
  <c r="N25"/>
  <c r="I25"/>
  <c r="J23"/>
  <c r="L23"/>
  <c r="N23"/>
  <c r="I23"/>
  <c r="J21"/>
  <c r="L21"/>
  <c r="N21"/>
  <c r="I21"/>
  <c r="J19"/>
  <c r="L19"/>
  <c r="N19"/>
  <c r="I19"/>
  <c r="J17"/>
  <c r="L17"/>
  <c r="N17"/>
  <c r="I17"/>
  <c r="J15"/>
  <c r="L15"/>
  <c r="N15"/>
  <c r="I15"/>
  <c r="J13"/>
  <c r="L13"/>
  <c r="N13"/>
  <c r="I13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I239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J175" i="1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L239"/>
  <c r="J239"/>
  <c r="K238"/>
  <c r="M238" s="1"/>
  <c r="N237"/>
  <c r="L237"/>
  <c r="J237"/>
  <c r="K236"/>
  <c r="M236" s="1"/>
  <c r="N235"/>
  <c r="L235"/>
  <c r="J235"/>
  <c r="K234"/>
  <c r="M234" s="1"/>
  <c r="N233"/>
  <c r="L233"/>
  <c r="J233"/>
  <c r="K232"/>
  <c r="M232" s="1"/>
  <c r="N231"/>
  <c r="L231"/>
  <c r="J231"/>
  <c r="K230"/>
  <c r="M230" s="1"/>
  <c r="N229"/>
  <c r="L229"/>
  <c r="J229"/>
  <c r="K228"/>
  <c r="M228" s="1"/>
  <c r="N227"/>
  <c r="L227"/>
  <c r="J227"/>
  <c r="K226"/>
  <c r="M226" s="1"/>
  <c r="N225"/>
  <c r="L225"/>
  <c r="J225"/>
  <c r="K224"/>
  <c r="M224" s="1"/>
  <c r="N223"/>
  <c r="L223"/>
  <c r="J223"/>
  <c r="K222"/>
  <c r="M222" s="1"/>
  <c r="N221"/>
  <c r="L221"/>
  <c r="J221"/>
  <c r="K220"/>
  <c r="M220" s="1"/>
  <c r="N219"/>
  <c r="L219"/>
  <c r="J219"/>
  <c r="K218"/>
  <c r="M218" s="1"/>
  <c r="N217"/>
  <c r="L217"/>
  <c r="J217"/>
  <c r="K216"/>
  <c r="M216" s="1"/>
  <c r="N215"/>
  <c r="L215"/>
  <c r="J215"/>
  <c r="K214"/>
  <c r="M214" s="1"/>
  <c r="N213"/>
  <c r="L213"/>
  <c r="J213"/>
  <c r="K212"/>
  <c r="M212" s="1"/>
  <c r="N211"/>
  <c r="L211"/>
  <c r="J211"/>
  <c r="K210"/>
  <c r="M210" s="1"/>
  <c r="N209"/>
  <c r="L209"/>
  <c r="J209"/>
  <c r="K208"/>
  <c r="M208" s="1"/>
  <c r="N207"/>
  <c r="L207"/>
  <c r="J207"/>
  <c r="K206"/>
  <c r="M206" s="1"/>
  <c r="N205"/>
  <c r="L205"/>
  <c r="J205"/>
  <c r="K204"/>
  <c r="M204" s="1"/>
  <c r="N203"/>
  <c r="L203"/>
  <c r="J203"/>
  <c r="K202"/>
  <c r="M202" s="1"/>
  <c r="N201"/>
  <c r="L201"/>
  <c r="J201"/>
  <c r="K200"/>
  <c r="M200" s="1"/>
  <c r="N199"/>
  <c r="L199"/>
  <c r="J199"/>
  <c r="K198"/>
  <c r="M198" s="1"/>
  <c r="N197"/>
  <c r="L197"/>
  <c r="J197"/>
  <c r="K196"/>
  <c r="M196" s="1"/>
  <c r="N195"/>
  <c r="L195"/>
  <c r="J195"/>
  <c r="K194"/>
  <c r="M194" s="1"/>
  <c r="N193"/>
  <c r="L193"/>
  <c r="J193"/>
  <c r="K192"/>
  <c r="M192" s="1"/>
  <c r="N191"/>
  <c r="L191"/>
  <c r="J191"/>
  <c r="K190"/>
  <c r="M190" s="1"/>
  <c r="N189"/>
  <c r="L189"/>
  <c r="J189"/>
  <c r="K188"/>
  <c r="M188" s="1"/>
  <c r="N187"/>
  <c r="L187"/>
  <c r="J187"/>
  <c r="K186"/>
  <c r="M186" s="1"/>
  <c r="N185"/>
  <c r="L185"/>
  <c r="J185"/>
  <c r="K184"/>
  <c r="M184" s="1"/>
  <c r="N183"/>
  <c r="L183"/>
  <c r="J183"/>
  <c r="K182"/>
  <c r="M182" s="1"/>
  <c r="N181"/>
  <c r="L181"/>
  <c r="J181"/>
  <c r="K180"/>
  <c r="M180" s="1"/>
  <c r="N179"/>
  <c r="L179"/>
  <c r="J179"/>
  <c r="K178"/>
  <c r="M178" s="1"/>
  <c r="N177"/>
  <c r="L177"/>
  <c r="J177"/>
  <c r="K176"/>
  <c r="M176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N147"/>
  <c r="L147"/>
  <c r="J147"/>
  <c r="K146"/>
  <c r="M146" s="1"/>
  <c r="N145"/>
  <c r="L145"/>
  <c r="J145"/>
  <c r="K144"/>
  <c r="M144" s="1"/>
  <c r="N143"/>
  <c r="L143"/>
  <c r="J143"/>
  <c r="K142"/>
  <c r="M142" s="1"/>
  <c r="N141"/>
  <c r="L141"/>
  <c r="J141"/>
  <c r="K140"/>
  <c r="M140" s="1"/>
  <c r="N139"/>
  <c r="L139"/>
  <c r="J139"/>
  <c r="K138"/>
  <c r="M138" s="1"/>
  <c r="N137"/>
  <c r="L137"/>
  <c r="J137"/>
  <c r="K136"/>
  <c r="M136" s="1"/>
  <c r="N135"/>
  <c r="L135"/>
  <c r="J135"/>
  <c r="K134"/>
  <c r="M134" s="1"/>
  <c r="N133"/>
  <c r="L133"/>
  <c r="J133"/>
  <c r="K132"/>
  <c r="M132" s="1"/>
  <c r="N131"/>
  <c r="L131"/>
  <c r="J131"/>
  <c r="K130"/>
  <c r="M130" s="1"/>
  <c r="N129"/>
  <c r="L129"/>
  <c r="J129"/>
  <c r="K128"/>
  <c r="M128" s="1"/>
  <c r="N127"/>
  <c r="L127"/>
  <c r="J127"/>
  <c r="K126"/>
  <c r="M126" s="1"/>
  <c r="N125"/>
  <c r="L125"/>
  <c r="J125"/>
  <c r="K124"/>
  <c r="M124" s="1"/>
  <c r="N123"/>
  <c r="L123"/>
  <c r="J123"/>
  <c r="K122"/>
  <c r="M122" s="1"/>
  <c r="N121"/>
  <c r="L121"/>
  <c r="J121"/>
  <c r="K120"/>
  <c r="M120" s="1"/>
  <c r="N119"/>
  <c r="L119"/>
  <c r="J119"/>
  <c r="K118"/>
  <c r="M118" s="1"/>
  <c r="N117"/>
  <c r="L117"/>
  <c r="J117"/>
  <c r="K116"/>
  <c r="M116" s="1"/>
  <c r="N115"/>
  <c r="L115"/>
  <c r="J115"/>
  <c r="K114"/>
  <c r="M114" s="1"/>
  <c r="N113"/>
  <c r="L113"/>
  <c r="J113"/>
  <c r="K112"/>
  <c r="M112" s="1"/>
  <c r="N111"/>
  <c r="L111"/>
  <c r="J111"/>
  <c r="K110"/>
  <c r="M110" s="1"/>
  <c r="N109"/>
  <c r="L109"/>
  <c r="J109"/>
  <c r="K108"/>
  <c r="M108" s="1"/>
  <c r="N107"/>
  <c r="L107"/>
  <c r="J107"/>
  <c r="K106"/>
  <c r="M106" s="1"/>
  <c r="N105"/>
  <c r="L105"/>
  <c r="J105"/>
  <c r="K104"/>
  <c r="M104" s="1"/>
  <c r="N103"/>
  <c r="L103"/>
  <c r="J103"/>
  <c r="K102"/>
  <c r="M102" s="1"/>
  <c r="N101"/>
  <c r="L101"/>
  <c r="J101"/>
  <c r="K100"/>
  <c r="M100" s="1"/>
  <c r="N99"/>
  <c r="L99"/>
  <c r="J99"/>
  <c r="K98"/>
  <c r="M98" s="1"/>
  <c r="N97"/>
  <c r="L97"/>
  <c r="J97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J13"/>
  <c r="K12"/>
  <c r="I12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N110" i="21"/>
  <c r="J110"/>
  <c r="L110" s="1"/>
  <c r="H110"/>
  <c r="N109"/>
  <c r="J109"/>
  <c r="L109" s="1"/>
  <c r="H109"/>
  <c r="N108"/>
  <c r="J108"/>
  <c r="L108" s="1"/>
  <c r="H108"/>
  <c r="N107"/>
  <c r="J107"/>
  <c r="L107" s="1"/>
  <c r="H107"/>
  <c r="N106"/>
  <c r="J106"/>
  <c r="L106" s="1"/>
  <c r="H106"/>
  <c r="N105"/>
  <c r="J105"/>
  <c r="L105" s="1"/>
  <c r="H105"/>
  <c r="N104"/>
  <c r="J104"/>
  <c r="L104" s="1"/>
  <c r="H104"/>
  <c r="N103"/>
  <c r="J103"/>
  <c r="L103" s="1"/>
  <c r="H103"/>
  <c r="N102"/>
  <c r="J102"/>
  <c r="L102" s="1"/>
  <c r="H102"/>
  <c r="N101"/>
  <c r="J101"/>
  <c r="L101" s="1"/>
  <c r="H101"/>
  <c r="N100"/>
  <c r="J100"/>
  <c r="L100" s="1"/>
  <c r="H100"/>
  <c r="N99"/>
  <c r="J99"/>
  <c r="L99" s="1"/>
  <c r="H99"/>
  <c r="N98"/>
  <c r="J98"/>
  <c r="L98" s="1"/>
  <c r="H98"/>
  <c r="N97"/>
  <c r="J97"/>
  <c r="L97" s="1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H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M75"/>
  <c r="K75"/>
  <c r="M74"/>
  <c r="K74"/>
  <c r="M73"/>
  <c r="K73"/>
  <c r="M72"/>
  <c r="K72"/>
  <c r="M71"/>
  <c r="K71"/>
  <c r="M70"/>
  <c r="K70"/>
  <c r="M69"/>
  <c r="K69"/>
  <c r="M68"/>
  <c r="K68"/>
  <c r="M67"/>
  <c r="K67"/>
  <c r="M66"/>
  <c r="K66"/>
  <c r="M65"/>
  <c r="K65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N81" i="22"/>
  <c r="J81"/>
  <c r="L81" s="1"/>
  <c r="H81"/>
  <c r="N80"/>
  <c r="J80"/>
  <c r="L80" s="1"/>
  <c r="H80"/>
  <c r="N79"/>
  <c r="J79"/>
  <c r="L79" s="1"/>
  <c r="H79"/>
  <c r="N78"/>
  <c r="J78"/>
  <c r="L78" s="1"/>
  <c r="H78"/>
  <c r="N77"/>
  <c r="J77"/>
  <c r="L77" s="1"/>
  <c r="H77"/>
  <c r="N76"/>
  <c r="J76"/>
  <c r="L76" s="1"/>
  <c r="H76"/>
  <c r="M75"/>
  <c r="M74"/>
  <c r="M73"/>
  <c r="M72"/>
  <c r="M71"/>
  <c r="M70"/>
  <c r="M69"/>
  <c r="M68"/>
  <c r="M67"/>
  <c r="M66"/>
  <c r="H75"/>
  <c r="J75"/>
  <c r="L75" s="1"/>
  <c r="N75"/>
  <c r="H74"/>
  <c r="J74"/>
  <c r="L74" s="1"/>
  <c r="N74"/>
  <c r="H73"/>
  <c r="J73"/>
  <c r="L73" s="1"/>
  <c r="N73"/>
  <c r="H72"/>
  <c r="J72"/>
  <c r="L72" s="1"/>
  <c r="N72"/>
  <c r="H71"/>
  <c r="J71"/>
  <c r="L71" s="1"/>
  <c r="N71"/>
  <c r="H70"/>
  <c r="J70"/>
  <c r="L70" s="1"/>
  <c r="N70"/>
  <c r="H69"/>
  <c r="J69"/>
  <c r="L69" s="1"/>
  <c r="N69"/>
  <c r="H68"/>
  <c r="J68"/>
  <c r="L68" s="1"/>
  <c r="N68"/>
  <c r="H67"/>
  <c r="J67"/>
  <c r="L67" s="1"/>
  <c r="N67"/>
  <c r="H66"/>
  <c r="J66"/>
  <c r="L66" s="1"/>
  <c r="N66"/>
  <c r="I65"/>
  <c r="K65"/>
  <c r="M65"/>
  <c r="H65"/>
  <c r="J65"/>
  <c r="L65" s="1"/>
  <c r="N65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K75"/>
  <c r="K74"/>
  <c r="K73"/>
  <c r="K72"/>
  <c r="K71"/>
  <c r="K70"/>
  <c r="K69"/>
  <c r="K68"/>
  <c r="K10" s="1"/>
  <c r="K67"/>
  <c r="K66"/>
  <c r="N64"/>
  <c r="J64"/>
  <c r="L64" s="1"/>
  <c r="H64"/>
  <c r="N63"/>
  <c r="J63"/>
  <c r="L63" s="1"/>
  <c r="H63"/>
  <c r="N62"/>
  <c r="J62"/>
  <c r="L62" s="1"/>
  <c r="H62"/>
  <c r="N61"/>
  <c r="J61"/>
  <c r="L61" s="1"/>
  <c r="H61"/>
  <c r="N60"/>
  <c r="J60"/>
  <c r="L60" s="1"/>
  <c r="H60"/>
  <c r="N59"/>
  <c r="J59"/>
  <c r="L59" s="1"/>
  <c r="H59"/>
  <c r="N58"/>
  <c r="J58"/>
  <c r="L58" s="1"/>
  <c r="H58"/>
  <c r="N57"/>
  <c r="J57"/>
  <c r="L57" s="1"/>
  <c r="H57"/>
  <c r="N56"/>
  <c r="J56"/>
  <c r="L56" s="1"/>
  <c r="H56"/>
  <c r="N55"/>
  <c r="J55"/>
  <c r="L55" s="1"/>
  <c r="H55"/>
  <c r="N54"/>
  <c r="J54"/>
  <c r="L54" s="1"/>
  <c r="H54"/>
  <c r="N53"/>
  <c r="J53"/>
  <c r="L53" s="1"/>
  <c r="H53"/>
  <c r="N52"/>
  <c r="J52"/>
  <c r="L52" s="1"/>
  <c r="H52"/>
  <c r="N51"/>
  <c r="J51"/>
  <c r="L51" s="1"/>
  <c r="H51"/>
  <c r="N50"/>
  <c r="J50"/>
  <c r="L50" s="1"/>
  <c r="H50"/>
  <c r="N49"/>
  <c r="J49"/>
  <c r="L49" s="1"/>
  <c r="H49"/>
  <c r="N48"/>
  <c r="J48"/>
  <c r="L48" s="1"/>
  <c r="H48"/>
  <c r="N47"/>
  <c r="J47"/>
  <c r="L47" s="1"/>
  <c r="H47"/>
  <c r="N46"/>
  <c r="J46"/>
  <c r="L46" s="1"/>
  <c r="H46"/>
  <c r="N45"/>
  <c r="J45"/>
  <c r="L45" s="1"/>
  <c r="H45"/>
  <c r="N44"/>
  <c r="J44"/>
  <c r="L44" s="1"/>
  <c r="H44"/>
  <c r="N43"/>
  <c r="J43"/>
  <c r="L43" s="1"/>
  <c r="H43"/>
  <c r="N42"/>
  <c r="J42"/>
  <c r="L42" s="1"/>
  <c r="H42"/>
  <c r="N41"/>
  <c r="J41"/>
  <c r="L41" s="1"/>
  <c r="H41"/>
  <c r="N40"/>
  <c r="J40"/>
  <c r="L40" s="1"/>
  <c r="H40"/>
  <c r="N39"/>
  <c r="J39"/>
  <c r="L39" s="1"/>
  <c r="H39"/>
  <c r="N38"/>
  <c r="J38"/>
  <c r="L38" s="1"/>
  <c r="H38"/>
  <c r="N37"/>
  <c r="J37"/>
  <c r="L37" s="1"/>
  <c r="H37"/>
  <c r="N36"/>
  <c r="J36"/>
  <c r="L36" s="1"/>
  <c r="H36"/>
  <c r="N35"/>
  <c r="J35"/>
  <c r="L35" s="1"/>
  <c r="H35"/>
  <c r="N34"/>
  <c r="J34"/>
  <c r="L34" s="1"/>
  <c r="H34"/>
  <c r="N33"/>
  <c r="J33"/>
  <c r="L33" s="1"/>
  <c r="H33"/>
  <c r="N32"/>
  <c r="J32"/>
  <c r="L32" s="1"/>
  <c r="H32"/>
  <c r="N31"/>
  <c r="J31"/>
  <c r="L31" s="1"/>
  <c r="H31"/>
  <c r="N30"/>
  <c r="J30"/>
  <c r="L30" s="1"/>
  <c r="H30"/>
  <c r="N29"/>
  <c r="J29"/>
  <c r="L29" s="1"/>
  <c r="H29"/>
  <c r="N28"/>
  <c r="J28"/>
  <c r="L28" s="1"/>
  <c r="H28"/>
  <c r="N27"/>
  <c r="J27"/>
  <c r="L27" s="1"/>
  <c r="H27"/>
  <c r="N26"/>
  <c r="J26"/>
  <c r="L26" s="1"/>
  <c r="H26"/>
  <c r="N25"/>
  <c r="J25"/>
  <c r="L25" s="1"/>
  <c r="H25"/>
  <c r="N24"/>
  <c r="J24"/>
  <c r="L24" s="1"/>
  <c r="H24"/>
  <c r="N23"/>
  <c r="J23"/>
  <c r="L23" s="1"/>
  <c r="H23"/>
  <c r="N22"/>
  <c r="J22"/>
  <c r="L22" s="1"/>
  <c r="H22"/>
  <c r="N21"/>
  <c r="J21"/>
  <c r="L21" s="1"/>
  <c r="H21"/>
  <c r="N20"/>
  <c r="J20"/>
  <c r="L20" s="1"/>
  <c r="H20"/>
  <c r="N19"/>
  <c r="J19"/>
  <c r="L19" s="1"/>
  <c r="H19"/>
  <c r="N18"/>
  <c r="J18"/>
  <c r="L18" s="1"/>
  <c r="H18"/>
  <c r="N17"/>
  <c r="J17"/>
  <c r="L17" s="1"/>
  <c r="H17"/>
  <c r="N16"/>
  <c r="J16"/>
  <c r="L16" s="1"/>
  <c r="H16"/>
  <c r="N15"/>
  <c r="J15"/>
  <c r="L15" s="1"/>
  <c r="H15"/>
  <c r="N14"/>
  <c r="J14"/>
  <c r="L14" s="1"/>
  <c r="H14"/>
  <c r="N13"/>
  <c r="J13"/>
  <c r="L13" s="1"/>
  <c r="H13"/>
  <c r="N12"/>
  <c r="J12"/>
  <c r="L12" s="1"/>
  <c r="H12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O110" i="20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N10" s="1"/>
  <c r="L13"/>
  <c r="N12"/>
  <c r="L12"/>
  <c r="I110" i="19"/>
  <c r="I109"/>
  <c r="K108"/>
  <c r="M108" s="1"/>
  <c r="I108"/>
  <c r="K107"/>
  <c r="M107" s="1"/>
  <c r="I107"/>
  <c r="K106"/>
  <c r="M106" s="1"/>
  <c r="I106"/>
  <c r="K105"/>
  <c r="M105" s="1"/>
  <c r="I105"/>
  <c r="K104"/>
  <c r="M104" s="1"/>
  <c r="I104"/>
  <c r="K103"/>
  <c r="M103" s="1"/>
  <c r="I103"/>
  <c r="K102"/>
  <c r="M102" s="1"/>
  <c r="I102"/>
  <c r="K101"/>
  <c r="M101" s="1"/>
  <c r="I101"/>
  <c r="K100"/>
  <c r="M100" s="1"/>
  <c r="I100"/>
  <c r="K99"/>
  <c r="M99" s="1"/>
  <c r="I99"/>
  <c r="K98"/>
  <c r="M98" s="1"/>
  <c r="I98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L10" s="1"/>
  <c r="J12" i="36" s="1"/>
  <c r="N12" i="19"/>
  <c r="L12"/>
  <c r="M11" i="28"/>
  <c r="M10" s="1"/>
  <c r="N11"/>
  <c r="N10" s="1"/>
  <c r="I84" i="16"/>
  <c r="K84"/>
  <c r="O84"/>
  <c r="J81"/>
  <c r="L81"/>
  <c r="L109"/>
  <c r="J109"/>
  <c r="O108"/>
  <c r="K108"/>
  <c r="L107"/>
  <c r="J107"/>
  <c r="O106"/>
  <c r="K106"/>
  <c r="L105"/>
  <c r="J105"/>
  <c r="O104"/>
  <c r="K104"/>
  <c r="L103"/>
  <c r="J103"/>
  <c r="O102"/>
  <c r="K102"/>
  <c r="L101"/>
  <c r="J101"/>
  <c r="O100"/>
  <c r="K100"/>
  <c r="L99"/>
  <c r="J99"/>
  <c r="O98"/>
  <c r="K98"/>
  <c r="L97"/>
  <c r="J97"/>
  <c r="O96"/>
  <c r="K96"/>
  <c r="L95"/>
  <c r="J95"/>
  <c r="O94"/>
  <c r="K94"/>
  <c r="L93"/>
  <c r="J93"/>
  <c r="O92"/>
  <c r="K92"/>
  <c r="L91"/>
  <c r="J91"/>
  <c r="O90"/>
  <c r="K90"/>
  <c r="L89"/>
  <c r="J89"/>
  <c r="O88"/>
  <c r="K88"/>
  <c r="L87"/>
  <c r="J87"/>
  <c r="O86"/>
  <c r="K86"/>
  <c r="L85"/>
  <c r="J85"/>
  <c r="J84"/>
  <c r="O83"/>
  <c r="K81"/>
  <c r="O79"/>
  <c r="J83"/>
  <c r="L83"/>
  <c r="J79"/>
  <c r="L79"/>
  <c r="O109"/>
  <c r="K109"/>
  <c r="O107"/>
  <c r="K107"/>
  <c r="P107" s="1"/>
  <c r="O105"/>
  <c r="K105"/>
  <c r="O103"/>
  <c r="K103"/>
  <c r="P103" s="1"/>
  <c r="O101"/>
  <c r="K101"/>
  <c r="O99"/>
  <c r="K99"/>
  <c r="P99" s="1"/>
  <c r="O97"/>
  <c r="K97"/>
  <c r="O95"/>
  <c r="K95"/>
  <c r="P95" s="1"/>
  <c r="O93"/>
  <c r="K93"/>
  <c r="O91"/>
  <c r="K91"/>
  <c r="P91" s="1"/>
  <c r="O89"/>
  <c r="K89"/>
  <c r="O87"/>
  <c r="K87"/>
  <c r="P87" s="1"/>
  <c r="O85"/>
  <c r="K85"/>
  <c r="P85" s="1"/>
  <c r="K83"/>
  <c r="K79"/>
  <c r="M79" s="1"/>
  <c r="O82"/>
  <c r="K82"/>
  <c r="P82" s="1"/>
  <c r="O80"/>
  <c r="K80"/>
  <c r="P80" s="1"/>
  <c r="O78"/>
  <c r="K78"/>
  <c r="L77"/>
  <c r="J77"/>
  <c r="O76"/>
  <c r="K76"/>
  <c r="L75"/>
  <c r="J75"/>
  <c r="O74"/>
  <c r="K74"/>
  <c r="L73"/>
  <c r="J73"/>
  <c r="O72"/>
  <c r="K72"/>
  <c r="L71"/>
  <c r="J71"/>
  <c r="O70"/>
  <c r="K70"/>
  <c r="L69"/>
  <c r="J69"/>
  <c r="O68"/>
  <c r="K68"/>
  <c r="L67"/>
  <c r="J67"/>
  <c r="O66"/>
  <c r="K66"/>
  <c r="L65"/>
  <c r="J65"/>
  <c r="O64"/>
  <c r="K64"/>
  <c r="L63"/>
  <c r="J63"/>
  <c r="O62"/>
  <c r="K62"/>
  <c r="L61"/>
  <c r="J61"/>
  <c r="O60"/>
  <c r="K60"/>
  <c r="L59"/>
  <c r="J59"/>
  <c r="O58"/>
  <c r="K58"/>
  <c r="L57"/>
  <c r="J57"/>
  <c r="O56"/>
  <c r="K56"/>
  <c r="L55"/>
  <c r="J55"/>
  <c r="O54"/>
  <c r="K54"/>
  <c r="L53"/>
  <c r="J53"/>
  <c r="O52"/>
  <c r="K52"/>
  <c r="L51"/>
  <c r="J51"/>
  <c r="O50"/>
  <c r="K50"/>
  <c r="L49"/>
  <c r="J49"/>
  <c r="O48"/>
  <c r="K48"/>
  <c r="L47"/>
  <c r="J47"/>
  <c r="O46"/>
  <c r="K46"/>
  <c r="L45"/>
  <c r="J45"/>
  <c r="O44"/>
  <c r="K44"/>
  <c r="I44"/>
  <c r="L43"/>
  <c r="J43"/>
  <c r="O42"/>
  <c r="K42"/>
  <c r="I42"/>
  <c r="L41"/>
  <c r="J41"/>
  <c r="O40"/>
  <c r="K40"/>
  <c r="P40" s="1"/>
  <c r="I40"/>
  <c r="L39"/>
  <c r="J39"/>
  <c r="O38"/>
  <c r="K38"/>
  <c r="P38" s="1"/>
  <c r="I38"/>
  <c r="L37"/>
  <c r="J37"/>
  <c r="O36"/>
  <c r="K36"/>
  <c r="I36"/>
  <c r="L35"/>
  <c r="J35"/>
  <c r="O34"/>
  <c r="K34"/>
  <c r="I34"/>
  <c r="L33"/>
  <c r="J33"/>
  <c r="O32"/>
  <c r="K32"/>
  <c r="P32" s="1"/>
  <c r="I32"/>
  <c r="L31"/>
  <c r="J31"/>
  <c r="O30"/>
  <c r="K30"/>
  <c r="P30" s="1"/>
  <c r="I30"/>
  <c r="L29"/>
  <c r="J29"/>
  <c r="O28"/>
  <c r="K28"/>
  <c r="I28"/>
  <c r="L27"/>
  <c r="J27"/>
  <c r="O26"/>
  <c r="K26"/>
  <c r="I26"/>
  <c r="L25"/>
  <c r="J25"/>
  <c r="O24"/>
  <c r="K24"/>
  <c r="P24" s="1"/>
  <c r="I24"/>
  <c r="L23"/>
  <c r="J23"/>
  <c r="O22"/>
  <c r="K22"/>
  <c r="P22" s="1"/>
  <c r="I22"/>
  <c r="L21"/>
  <c r="J21"/>
  <c r="O20"/>
  <c r="K20"/>
  <c r="I20"/>
  <c r="L19"/>
  <c r="J19"/>
  <c r="O18"/>
  <c r="K18"/>
  <c r="I18"/>
  <c r="L17"/>
  <c r="J17"/>
  <c r="O16"/>
  <c r="K16"/>
  <c r="P16" s="1"/>
  <c r="I16"/>
  <c r="L15"/>
  <c r="J15"/>
  <c r="O14"/>
  <c r="K14"/>
  <c r="P14" s="1"/>
  <c r="I14"/>
  <c r="L13"/>
  <c r="J13"/>
  <c r="O12"/>
  <c r="K12"/>
  <c r="I12"/>
  <c r="O77"/>
  <c r="K77"/>
  <c r="P77" s="1"/>
  <c r="O75"/>
  <c r="K75"/>
  <c r="O73"/>
  <c r="K73"/>
  <c r="P73" s="1"/>
  <c r="O71"/>
  <c r="K71"/>
  <c r="O69"/>
  <c r="K69"/>
  <c r="P69" s="1"/>
  <c r="O67"/>
  <c r="K67"/>
  <c r="M67" s="1"/>
  <c r="O65"/>
  <c r="K65"/>
  <c r="P65" s="1"/>
  <c r="O63"/>
  <c r="K63"/>
  <c r="M63" s="1"/>
  <c r="O61"/>
  <c r="K61"/>
  <c r="P61" s="1"/>
  <c r="O59"/>
  <c r="K59"/>
  <c r="O57"/>
  <c r="K57"/>
  <c r="P57" s="1"/>
  <c r="O55"/>
  <c r="K55"/>
  <c r="O53"/>
  <c r="K53"/>
  <c r="P53" s="1"/>
  <c r="O51"/>
  <c r="K51"/>
  <c r="O49"/>
  <c r="K49"/>
  <c r="P49" s="1"/>
  <c r="O47"/>
  <c r="K47"/>
  <c r="O45"/>
  <c r="K45"/>
  <c r="P45" s="1"/>
  <c r="O43"/>
  <c r="K43"/>
  <c r="L42"/>
  <c r="O41"/>
  <c r="K41"/>
  <c r="L40"/>
  <c r="O39"/>
  <c r="K39"/>
  <c r="P39" s="1"/>
  <c r="L38"/>
  <c r="O37"/>
  <c r="K37"/>
  <c r="P37" s="1"/>
  <c r="L36"/>
  <c r="O35"/>
  <c r="K35"/>
  <c r="L34"/>
  <c r="O33"/>
  <c r="K33"/>
  <c r="L32"/>
  <c r="O31"/>
  <c r="K31"/>
  <c r="P31" s="1"/>
  <c r="L30"/>
  <c r="O29"/>
  <c r="K29"/>
  <c r="P29" s="1"/>
  <c r="L28"/>
  <c r="O27"/>
  <c r="K27"/>
  <c r="L26"/>
  <c r="O25"/>
  <c r="K25"/>
  <c r="L24"/>
  <c r="O23"/>
  <c r="K23"/>
  <c r="P23" s="1"/>
  <c r="L22"/>
  <c r="O21"/>
  <c r="K21"/>
  <c r="P21" s="1"/>
  <c r="L20"/>
  <c r="O19"/>
  <c r="K19"/>
  <c r="L18"/>
  <c r="O17"/>
  <c r="K17"/>
  <c r="L16"/>
  <c r="O15"/>
  <c r="K15"/>
  <c r="P15" s="1"/>
  <c r="L14"/>
  <c r="O13"/>
  <c r="K13"/>
  <c r="P13" s="1"/>
  <c r="L12"/>
  <c r="J91" i="17"/>
  <c r="L91"/>
  <c r="N91"/>
  <c r="J89"/>
  <c r="L89"/>
  <c r="N89"/>
  <c r="J87"/>
  <c r="L87"/>
  <c r="N87"/>
  <c r="J85"/>
  <c r="L85"/>
  <c r="N85"/>
  <c r="J83"/>
  <c r="L83"/>
  <c r="N83"/>
  <c r="O108"/>
  <c r="K108"/>
  <c r="I108"/>
  <c r="O106"/>
  <c r="K106"/>
  <c r="M106" s="1"/>
  <c r="I106"/>
  <c r="O104"/>
  <c r="K104"/>
  <c r="M104" s="1"/>
  <c r="I104"/>
  <c r="O102"/>
  <c r="K102"/>
  <c r="I102"/>
  <c r="O100"/>
  <c r="K100"/>
  <c r="I100"/>
  <c r="O98"/>
  <c r="K98"/>
  <c r="M98" s="1"/>
  <c r="I98"/>
  <c r="O96"/>
  <c r="K96"/>
  <c r="M96" s="1"/>
  <c r="I96"/>
  <c r="O94"/>
  <c r="K94"/>
  <c r="I94"/>
  <c r="O92"/>
  <c r="K92"/>
  <c r="I91"/>
  <c r="I89"/>
  <c r="I87"/>
  <c r="I85"/>
  <c r="I83"/>
  <c r="O109"/>
  <c r="K109"/>
  <c r="P109" s="1"/>
  <c r="N108"/>
  <c r="L108"/>
  <c r="O107"/>
  <c r="K107"/>
  <c r="M107" s="1"/>
  <c r="N106"/>
  <c r="L106"/>
  <c r="O105"/>
  <c r="K105"/>
  <c r="P105" s="1"/>
  <c r="N104"/>
  <c r="L104"/>
  <c r="O103"/>
  <c r="K103"/>
  <c r="M103" s="1"/>
  <c r="N102"/>
  <c r="L102"/>
  <c r="O101"/>
  <c r="K101"/>
  <c r="P101" s="1"/>
  <c r="N100"/>
  <c r="L100"/>
  <c r="O99"/>
  <c r="K99"/>
  <c r="M99" s="1"/>
  <c r="N98"/>
  <c r="L98"/>
  <c r="O97"/>
  <c r="K97"/>
  <c r="P97" s="1"/>
  <c r="N96"/>
  <c r="L96"/>
  <c r="O95"/>
  <c r="K95"/>
  <c r="M95" s="1"/>
  <c r="N94"/>
  <c r="L94"/>
  <c r="O93"/>
  <c r="K93"/>
  <c r="P93" s="1"/>
  <c r="N92"/>
  <c r="L92"/>
  <c r="J92"/>
  <c r="O91"/>
  <c r="K91"/>
  <c r="O89"/>
  <c r="K89"/>
  <c r="P89" s="1"/>
  <c r="O87"/>
  <c r="K87"/>
  <c r="O85"/>
  <c r="K85"/>
  <c r="P85" s="1"/>
  <c r="O83"/>
  <c r="K83"/>
  <c r="O90"/>
  <c r="K90"/>
  <c r="M90" s="1"/>
  <c r="O88"/>
  <c r="K88"/>
  <c r="O86"/>
  <c r="K86"/>
  <c r="M86" s="1"/>
  <c r="O84"/>
  <c r="K84"/>
  <c r="M84" s="1"/>
  <c r="O82"/>
  <c r="K82"/>
  <c r="M82" s="1"/>
  <c r="N81"/>
  <c r="L81"/>
  <c r="J81"/>
  <c r="O80"/>
  <c r="K80"/>
  <c r="P80" s="1"/>
  <c r="N79"/>
  <c r="L79"/>
  <c r="J79"/>
  <c r="O78"/>
  <c r="K78"/>
  <c r="P78" s="1"/>
  <c r="N77"/>
  <c r="L77"/>
  <c r="J77"/>
  <c r="O76"/>
  <c r="K76"/>
  <c r="N75"/>
  <c r="L75"/>
  <c r="J75"/>
  <c r="O74"/>
  <c r="K74"/>
  <c r="P74" s="1"/>
  <c r="N73"/>
  <c r="L73"/>
  <c r="J73"/>
  <c r="O72"/>
  <c r="K72"/>
  <c r="P72" s="1"/>
  <c r="N71"/>
  <c r="L71"/>
  <c r="J71"/>
  <c r="O70"/>
  <c r="K70"/>
  <c r="P70" s="1"/>
  <c r="N69"/>
  <c r="L69"/>
  <c r="J69"/>
  <c r="O68"/>
  <c r="K68"/>
  <c r="N67"/>
  <c r="L67"/>
  <c r="J67"/>
  <c r="O66"/>
  <c r="K66"/>
  <c r="P66" s="1"/>
  <c r="N65"/>
  <c r="L65"/>
  <c r="J65"/>
  <c r="O64"/>
  <c r="K64"/>
  <c r="P64" s="1"/>
  <c r="N63"/>
  <c r="L63"/>
  <c r="J63"/>
  <c r="O62"/>
  <c r="K62"/>
  <c r="P62" s="1"/>
  <c r="N61"/>
  <c r="L61"/>
  <c r="J61"/>
  <c r="O60"/>
  <c r="K60"/>
  <c r="N59"/>
  <c r="L59"/>
  <c r="J59"/>
  <c r="O58"/>
  <c r="K58"/>
  <c r="P58" s="1"/>
  <c r="N57"/>
  <c r="L57"/>
  <c r="J57"/>
  <c r="O56"/>
  <c r="K56"/>
  <c r="P56" s="1"/>
  <c r="I56"/>
  <c r="O54"/>
  <c r="K54"/>
  <c r="M54" s="1"/>
  <c r="I54"/>
  <c r="O52"/>
  <c r="K52"/>
  <c r="I52"/>
  <c r="O50"/>
  <c r="K50"/>
  <c r="P50" s="1"/>
  <c r="I50"/>
  <c r="O48"/>
  <c r="K48"/>
  <c r="P48" s="1"/>
  <c r="I48"/>
  <c r="O46"/>
  <c r="K46"/>
  <c r="M46" s="1"/>
  <c r="I46"/>
  <c r="O44"/>
  <c r="K44"/>
  <c r="I44"/>
  <c r="O42"/>
  <c r="K42"/>
  <c r="P42" s="1"/>
  <c r="I42"/>
  <c r="O40"/>
  <c r="K40"/>
  <c r="P40" s="1"/>
  <c r="I40"/>
  <c r="O38"/>
  <c r="K38"/>
  <c r="M38" s="1"/>
  <c r="I38"/>
  <c r="O36"/>
  <c r="K36"/>
  <c r="I36"/>
  <c r="O34"/>
  <c r="K34"/>
  <c r="M34" s="1"/>
  <c r="I34"/>
  <c r="O32"/>
  <c r="K32"/>
  <c r="P32" s="1"/>
  <c r="I32"/>
  <c r="O30"/>
  <c r="K30"/>
  <c r="M30" s="1"/>
  <c r="I30"/>
  <c r="O28"/>
  <c r="K28"/>
  <c r="I28"/>
  <c r="O26"/>
  <c r="K26"/>
  <c r="M26" s="1"/>
  <c r="I26"/>
  <c r="O24"/>
  <c r="K24"/>
  <c r="P24" s="1"/>
  <c r="I24"/>
  <c r="O22"/>
  <c r="K22"/>
  <c r="M22" s="1"/>
  <c r="I22"/>
  <c r="O20"/>
  <c r="K20"/>
  <c r="I20"/>
  <c r="O18"/>
  <c r="K18"/>
  <c r="M18" s="1"/>
  <c r="I18"/>
  <c r="O16"/>
  <c r="K16"/>
  <c r="P16" s="1"/>
  <c r="I16"/>
  <c r="O14"/>
  <c r="K14"/>
  <c r="M14" s="1"/>
  <c r="I14"/>
  <c r="J13"/>
  <c r="O12"/>
  <c r="O81"/>
  <c r="K81"/>
  <c r="O79"/>
  <c r="K79"/>
  <c r="M79" s="1"/>
  <c r="O77"/>
  <c r="K77"/>
  <c r="O75"/>
  <c r="K75"/>
  <c r="M75" s="1"/>
  <c r="O73"/>
  <c r="K73"/>
  <c r="O71"/>
  <c r="K71"/>
  <c r="M71" s="1"/>
  <c r="O69"/>
  <c r="K69"/>
  <c r="O67"/>
  <c r="K67"/>
  <c r="M67" s="1"/>
  <c r="O65"/>
  <c r="K65"/>
  <c r="O63"/>
  <c r="K63"/>
  <c r="M63" s="1"/>
  <c r="O61"/>
  <c r="K61"/>
  <c r="O59"/>
  <c r="K59"/>
  <c r="M59" s="1"/>
  <c r="O57"/>
  <c r="K57"/>
  <c r="P57" s="1"/>
  <c r="N56"/>
  <c r="L56"/>
  <c r="O55"/>
  <c r="K55"/>
  <c r="P55" s="1"/>
  <c r="N54"/>
  <c r="L54"/>
  <c r="O53"/>
  <c r="K53"/>
  <c r="P53" s="1"/>
  <c r="N52"/>
  <c r="L52"/>
  <c r="O51"/>
  <c r="K51"/>
  <c r="P51" s="1"/>
  <c r="N50"/>
  <c r="L50"/>
  <c r="O49"/>
  <c r="K49"/>
  <c r="P49" s="1"/>
  <c r="N48"/>
  <c r="L48"/>
  <c r="O47"/>
  <c r="K47"/>
  <c r="P47" s="1"/>
  <c r="N46"/>
  <c r="L46"/>
  <c r="O45"/>
  <c r="K45"/>
  <c r="P45" s="1"/>
  <c r="N44"/>
  <c r="L44"/>
  <c r="O43"/>
  <c r="K43"/>
  <c r="P43" s="1"/>
  <c r="N42"/>
  <c r="L42"/>
  <c r="O41"/>
  <c r="K41"/>
  <c r="P41" s="1"/>
  <c r="N40"/>
  <c r="L40"/>
  <c r="O39"/>
  <c r="K39"/>
  <c r="P39" s="1"/>
  <c r="N38"/>
  <c r="L38"/>
  <c r="O37"/>
  <c r="K37"/>
  <c r="P37" s="1"/>
  <c r="N36"/>
  <c r="L36"/>
  <c r="O35"/>
  <c r="K35"/>
  <c r="P35" s="1"/>
  <c r="N34"/>
  <c r="L34"/>
  <c r="O33"/>
  <c r="K33"/>
  <c r="P33" s="1"/>
  <c r="N32"/>
  <c r="L32"/>
  <c r="O31"/>
  <c r="K31"/>
  <c r="P31" s="1"/>
  <c r="N30"/>
  <c r="L30"/>
  <c r="O29"/>
  <c r="K29"/>
  <c r="P29" s="1"/>
  <c r="N28"/>
  <c r="L28"/>
  <c r="O27"/>
  <c r="K27"/>
  <c r="P27" s="1"/>
  <c r="N26"/>
  <c r="L26"/>
  <c r="O25"/>
  <c r="K25"/>
  <c r="P25" s="1"/>
  <c r="N24"/>
  <c r="L24"/>
  <c r="O23"/>
  <c r="K23"/>
  <c r="P23" s="1"/>
  <c r="N22"/>
  <c r="L22"/>
  <c r="O21"/>
  <c r="K21"/>
  <c r="P21" s="1"/>
  <c r="N20"/>
  <c r="L20"/>
  <c r="O19"/>
  <c r="K19"/>
  <c r="P19" s="1"/>
  <c r="N18"/>
  <c r="L18"/>
  <c r="O17"/>
  <c r="K17"/>
  <c r="P17" s="1"/>
  <c r="N16"/>
  <c r="L16"/>
  <c r="O15"/>
  <c r="K15"/>
  <c r="P15" s="1"/>
  <c r="N14"/>
  <c r="L14"/>
  <c r="O13"/>
  <c r="K13"/>
  <c r="O110" i="18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I97"/>
  <c r="O96"/>
  <c r="K96"/>
  <c r="M96" s="1"/>
  <c r="I96"/>
  <c r="O95"/>
  <c r="K95"/>
  <c r="M95" s="1"/>
  <c r="I95"/>
  <c r="O94"/>
  <c r="K94"/>
  <c r="M94" s="1"/>
  <c r="I94"/>
  <c r="O93"/>
  <c r="K93"/>
  <c r="M93" s="1"/>
  <c r="I93"/>
  <c r="O92"/>
  <c r="K92"/>
  <c r="M92" s="1"/>
  <c r="I92"/>
  <c r="O91"/>
  <c r="K91"/>
  <c r="M91" s="1"/>
  <c r="I91"/>
  <c r="O90"/>
  <c r="K90"/>
  <c r="M90" s="1"/>
  <c r="I90"/>
  <c r="O89"/>
  <c r="K89"/>
  <c r="M89" s="1"/>
  <c r="I89"/>
  <c r="O88"/>
  <c r="K88"/>
  <c r="M88" s="1"/>
  <c r="I88"/>
  <c r="O87"/>
  <c r="K87"/>
  <c r="M87" s="1"/>
  <c r="I87"/>
  <c r="O86"/>
  <c r="K86"/>
  <c r="M86" s="1"/>
  <c r="I86"/>
  <c r="O85"/>
  <c r="K85"/>
  <c r="M85" s="1"/>
  <c r="I85"/>
  <c r="O84"/>
  <c r="K84"/>
  <c r="M84" s="1"/>
  <c r="I84"/>
  <c r="O83"/>
  <c r="K83"/>
  <c r="M83" s="1"/>
  <c r="I83"/>
  <c r="O82"/>
  <c r="K82"/>
  <c r="M82" s="1"/>
  <c r="I82"/>
  <c r="O81"/>
  <c r="K81"/>
  <c r="M81" s="1"/>
  <c r="I81"/>
  <c r="O80"/>
  <c r="K80"/>
  <c r="M80" s="1"/>
  <c r="I80"/>
  <c r="O79"/>
  <c r="K79"/>
  <c r="M79" s="1"/>
  <c r="I79"/>
  <c r="O78"/>
  <c r="K78"/>
  <c r="M78" s="1"/>
  <c r="I78"/>
  <c r="O77"/>
  <c r="K77"/>
  <c r="M77" s="1"/>
  <c r="I77"/>
  <c r="O76"/>
  <c r="K76"/>
  <c r="M76" s="1"/>
  <c r="I76"/>
  <c r="N75"/>
  <c r="N74"/>
  <c r="N73"/>
  <c r="N72"/>
  <c r="N71"/>
  <c r="N70"/>
  <c r="N69"/>
  <c r="N68"/>
  <c r="I75"/>
  <c r="K75"/>
  <c r="M75" s="1"/>
  <c r="O75"/>
  <c r="I74"/>
  <c r="K74"/>
  <c r="M74" s="1"/>
  <c r="O74"/>
  <c r="I73"/>
  <c r="K73"/>
  <c r="M73" s="1"/>
  <c r="O73"/>
  <c r="I72"/>
  <c r="K72"/>
  <c r="M72" s="1"/>
  <c r="O72"/>
  <c r="I71"/>
  <c r="K71"/>
  <c r="M71" s="1"/>
  <c r="O71"/>
  <c r="I70"/>
  <c r="K70"/>
  <c r="M70" s="1"/>
  <c r="O70"/>
  <c r="I69"/>
  <c r="K69"/>
  <c r="M69" s="1"/>
  <c r="O69"/>
  <c r="I68"/>
  <c r="K68"/>
  <c r="M68" s="1"/>
  <c r="O68"/>
  <c r="J67"/>
  <c r="J10" s="1"/>
  <c r="N11" i="36" s="1"/>
  <c r="I67" i="18"/>
  <c r="K67"/>
  <c r="M67" s="1"/>
  <c r="O67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L75"/>
  <c r="L74"/>
  <c r="L73"/>
  <c r="L72"/>
  <c r="L71"/>
  <c r="L70"/>
  <c r="L69"/>
  <c r="L68"/>
  <c r="L67"/>
  <c r="O66"/>
  <c r="K66"/>
  <c r="M66" s="1"/>
  <c r="I66"/>
  <c r="O65"/>
  <c r="K65"/>
  <c r="M65" s="1"/>
  <c r="I65"/>
  <c r="O64"/>
  <c r="K64"/>
  <c r="M64" s="1"/>
  <c r="I64"/>
  <c r="O63"/>
  <c r="K63"/>
  <c r="M63" s="1"/>
  <c r="I63"/>
  <c r="O62"/>
  <c r="K62"/>
  <c r="M62" s="1"/>
  <c r="I62"/>
  <c r="O61"/>
  <c r="K61"/>
  <c r="M61" s="1"/>
  <c r="I61"/>
  <c r="O60"/>
  <c r="K60"/>
  <c r="M60" s="1"/>
  <c r="I60"/>
  <c r="O59"/>
  <c r="K59"/>
  <c r="M59" s="1"/>
  <c r="I59"/>
  <c r="O58"/>
  <c r="K58"/>
  <c r="M58" s="1"/>
  <c r="I58"/>
  <c r="O57"/>
  <c r="K57"/>
  <c r="M57" s="1"/>
  <c r="I57"/>
  <c r="O56"/>
  <c r="K56"/>
  <c r="M56" s="1"/>
  <c r="I56"/>
  <c r="O55"/>
  <c r="K55"/>
  <c r="M55" s="1"/>
  <c r="I55"/>
  <c r="O54"/>
  <c r="K54"/>
  <c r="M54" s="1"/>
  <c r="I54"/>
  <c r="O53"/>
  <c r="K53"/>
  <c r="M53" s="1"/>
  <c r="I53"/>
  <c r="O52"/>
  <c r="K52"/>
  <c r="M52" s="1"/>
  <c r="I52"/>
  <c r="O51"/>
  <c r="K51"/>
  <c r="M51" s="1"/>
  <c r="I51"/>
  <c r="O50"/>
  <c r="K50"/>
  <c r="M50" s="1"/>
  <c r="I50"/>
  <c r="O49"/>
  <c r="K49"/>
  <c r="M49" s="1"/>
  <c r="I49"/>
  <c r="O48"/>
  <c r="K48"/>
  <c r="M48" s="1"/>
  <c r="I48"/>
  <c r="O47"/>
  <c r="K47"/>
  <c r="M47" s="1"/>
  <c r="I47"/>
  <c r="O46"/>
  <c r="K46"/>
  <c r="M46" s="1"/>
  <c r="I46"/>
  <c r="O45"/>
  <c r="K45"/>
  <c r="M45" s="1"/>
  <c r="I45"/>
  <c r="O44"/>
  <c r="K44"/>
  <c r="M44" s="1"/>
  <c r="I44"/>
  <c r="O43"/>
  <c r="K43"/>
  <c r="M43" s="1"/>
  <c r="I43"/>
  <c r="O42"/>
  <c r="K42"/>
  <c r="M42" s="1"/>
  <c r="I42"/>
  <c r="O41"/>
  <c r="K41"/>
  <c r="M41" s="1"/>
  <c r="I41"/>
  <c r="O40"/>
  <c r="K40"/>
  <c r="M40" s="1"/>
  <c r="I40"/>
  <c r="O39"/>
  <c r="K39"/>
  <c r="M39" s="1"/>
  <c r="I39"/>
  <c r="O38"/>
  <c r="K38"/>
  <c r="M38" s="1"/>
  <c r="I38"/>
  <c r="O37"/>
  <c r="K37"/>
  <c r="M37" s="1"/>
  <c r="I37"/>
  <c r="O36"/>
  <c r="K36"/>
  <c r="M36" s="1"/>
  <c r="I36"/>
  <c r="O35"/>
  <c r="K35"/>
  <c r="M35" s="1"/>
  <c r="I35"/>
  <c r="O34"/>
  <c r="K34"/>
  <c r="M34" s="1"/>
  <c r="I34"/>
  <c r="O33"/>
  <c r="K33"/>
  <c r="M33" s="1"/>
  <c r="I33"/>
  <c r="O32"/>
  <c r="K32"/>
  <c r="M32" s="1"/>
  <c r="I32"/>
  <c r="O31"/>
  <c r="K31"/>
  <c r="M31" s="1"/>
  <c r="I31"/>
  <c r="O30"/>
  <c r="K30"/>
  <c r="M30" s="1"/>
  <c r="I30"/>
  <c r="O29"/>
  <c r="K29"/>
  <c r="M29" s="1"/>
  <c r="I29"/>
  <c r="O28"/>
  <c r="K28"/>
  <c r="M28" s="1"/>
  <c r="I28"/>
  <c r="O27"/>
  <c r="K27"/>
  <c r="M27" s="1"/>
  <c r="I27"/>
  <c r="O26"/>
  <c r="K26"/>
  <c r="M26" s="1"/>
  <c r="I26"/>
  <c r="O25"/>
  <c r="K25"/>
  <c r="M25" s="1"/>
  <c r="I25"/>
  <c r="O24"/>
  <c r="K24"/>
  <c r="M24" s="1"/>
  <c r="I24"/>
  <c r="O23"/>
  <c r="K23"/>
  <c r="M23" s="1"/>
  <c r="I23"/>
  <c r="O22"/>
  <c r="K22"/>
  <c r="M22" s="1"/>
  <c r="I22"/>
  <c r="O21"/>
  <c r="K21"/>
  <c r="M21" s="1"/>
  <c r="I21"/>
  <c r="O20"/>
  <c r="K20"/>
  <c r="M20" s="1"/>
  <c r="I20"/>
  <c r="O19"/>
  <c r="K19"/>
  <c r="M19" s="1"/>
  <c r="I19"/>
  <c r="O18"/>
  <c r="K18"/>
  <c r="M18" s="1"/>
  <c r="I18"/>
  <c r="O17"/>
  <c r="K17"/>
  <c r="M17" s="1"/>
  <c r="I17"/>
  <c r="O16"/>
  <c r="K16"/>
  <c r="M16" s="1"/>
  <c r="I16"/>
  <c r="O15"/>
  <c r="K15"/>
  <c r="M15" s="1"/>
  <c r="I15"/>
  <c r="O14"/>
  <c r="K14"/>
  <c r="M14" s="1"/>
  <c r="I14"/>
  <c r="O13"/>
  <c r="K13"/>
  <c r="M13" s="1"/>
  <c r="I13"/>
  <c r="O12"/>
  <c r="K12"/>
  <c r="M12" s="1"/>
  <c r="I12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AC104" i="23"/>
  <c r="K104"/>
  <c r="P11" i="16"/>
  <c r="AF108" i="23"/>
  <c r="L108"/>
  <c r="M145"/>
  <c r="L179"/>
  <c r="N247"/>
  <c r="L159"/>
  <c r="V11" i="16"/>
  <c r="T10"/>
  <c r="T13"/>
  <c r="AC11"/>
  <c r="AC10"/>
  <c r="AE11" i="17"/>
  <c r="T13"/>
  <c r="L9" i="3"/>
  <c r="AE11" i="16"/>
  <c r="AE10"/>
  <c r="S10"/>
  <c r="T12"/>
  <c r="M126" i="23"/>
  <c r="M114"/>
  <c r="M193"/>
  <c r="M187"/>
  <c r="M174"/>
  <c r="M112"/>
  <c r="M203"/>
  <c r="M243"/>
  <c r="N131"/>
  <c r="N143"/>
  <c r="N147"/>
  <c r="N186"/>
  <c r="M245"/>
  <c r="N115"/>
  <c r="X260"/>
  <c r="L260" s="1"/>
  <c r="Z41" i="31"/>
  <c r="AI41"/>
  <c r="AI47" i="22"/>
  <c r="Z47"/>
  <c r="AJ47" s="1"/>
  <c r="X19"/>
  <c r="AG19"/>
  <c r="AG64" i="5"/>
  <c r="X64"/>
  <c r="AC48" i="26"/>
  <c r="AL48"/>
  <c r="AF38" i="29"/>
  <c r="W38"/>
  <c r="AA46" i="26"/>
  <c r="AJ46"/>
  <c r="AJ54" i="17"/>
  <c r="AA54"/>
  <c r="AG21" i="18"/>
  <c r="X21"/>
  <c r="AB18" i="27"/>
  <c r="AK18"/>
  <c r="AK58" i="16"/>
  <c r="AB58"/>
  <c r="AL58" s="1"/>
  <c r="AH59" i="10"/>
  <c r="Y59"/>
  <c r="AG25"/>
  <c r="X25"/>
  <c r="AG25" i="31"/>
  <c r="X25"/>
  <c r="Z67" i="12"/>
  <c r="AJ67"/>
  <c r="AI67"/>
  <c r="AG15" i="22"/>
  <c r="X15"/>
  <c r="AG39" i="11"/>
  <c r="X39"/>
  <c r="AO16" i="24"/>
  <c r="AF16"/>
  <c r="AF50" i="11"/>
  <c r="W50"/>
  <c r="V35" i="29"/>
  <c r="AE35"/>
  <c r="AE29" i="24"/>
  <c r="AN29"/>
  <c r="AF21" i="19"/>
  <c r="W21"/>
  <c r="AD11" i="9"/>
  <c r="U11"/>
  <c r="AH28" i="32"/>
  <c r="Y28"/>
  <c r="AJ38" i="27"/>
  <c r="AA38"/>
  <c r="AE57" i="10"/>
  <c r="V57"/>
  <c r="AI32" i="26"/>
  <c r="Z32"/>
  <c r="AD35" i="7"/>
  <c r="U35"/>
  <c r="Z18" i="26"/>
  <c r="AI18"/>
  <c r="AG70" i="30"/>
  <c r="X70"/>
  <c r="W73" i="32"/>
  <c r="AF73"/>
  <c r="W58" i="31"/>
  <c r="AF58"/>
  <c r="U69"/>
  <c r="AD69"/>
  <c r="AF49" i="30"/>
  <c r="W49"/>
  <c r="U69" i="29"/>
  <c r="AD69"/>
  <c r="AF59" i="32"/>
  <c r="W59"/>
  <c r="V66" i="31"/>
  <c r="AE66"/>
  <c r="AF70" i="29"/>
  <c r="W70"/>
  <c r="AF14" i="32"/>
  <c r="W14"/>
  <c r="AH80"/>
  <c r="Y80"/>
  <c r="AH56" i="26"/>
  <c r="Y56"/>
  <c r="T14" i="7"/>
  <c r="AC14"/>
  <c r="Z63" i="27"/>
  <c r="AI63"/>
  <c r="Z54"/>
  <c r="AI54"/>
  <c r="AI34"/>
  <c r="Z34"/>
  <c r="AI31"/>
  <c r="Z31"/>
  <c r="Z46"/>
  <c r="AI46"/>
  <c r="AI35"/>
  <c r="Z35"/>
  <c r="U61" i="1"/>
  <c r="AD61"/>
  <c r="Z42" i="27"/>
  <c r="AI42"/>
  <c r="AC28" i="24"/>
  <c r="AL28"/>
  <c r="AL33"/>
  <c r="AC33"/>
  <c r="V20" i="10"/>
  <c r="AE20"/>
  <c r="W68" i="1"/>
  <c r="AF68"/>
  <c r="AG36" i="5"/>
  <c r="X36"/>
  <c r="Y63" i="19"/>
  <c r="AH63"/>
  <c r="Z43" i="20"/>
  <c r="AI43"/>
  <c r="AH44" i="9"/>
  <c r="Y44"/>
  <c r="AA66" i="17"/>
  <c r="AJ66"/>
  <c r="Z21" i="30"/>
  <c r="AI21"/>
  <c r="AH80" i="19"/>
  <c r="Y80"/>
  <c r="Y43"/>
  <c r="AH43"/>
  <c r="X69" i="12"/>
  <c r="AG69"/>
  <c r="Y71" i="19"/>
  <c r="AH71"/>
  <c r="Z36" i="17"/>
  <c r="AI36"/>
  <c r="Z13" i="19"/>
  <c r="AI13"/>
  <c r="Z55" i="5"/>
  <c r="AI55"/>
  <c r="AG55" i="22"/>
  <c r="X55"/>
  <c r="Y31" i="20"/>
  <c r="AH31"/>
  <c r="AE46" i="8"/>
  <c r="AN46"/>
  <c r="AE25" i="22"/>
  <c r="V25"/>
  <c r="W30" i="1"/>
  <c r="AF30"/>
  <c r="AN77" i="8"/>
  <c r="AE77"/>
  <c r="AO61"/>
  <c r="AF61"/>
  <c r="Y26" i="31"/>
  <c r="AH26"/>
  <c r="AI69" i="26"/>
  <c r="Z69"/>
  <c r="W11" i="20"/>
  <c r="AF11"/>
  <c r="AF10"/>
  <c r="V10"/>
  <c r="AE33" i="19"/>
  <c r="W79" i="16"/>
  <c r="AF35" i="5"/>
  <c r="AD44" i="1"/>
  <c r="U31" i="22"/>
  <c r="AL61" i="24"/>
  <c r="AE44" i="32"/>
  <c r="AE26"/>
  <c r="AD41" i="21"/>
  <c r="AC40" i="24"/>
  <c r="AM46" i="23"/>
  <c r="AD58" i="1"/>
  <c r="V29" i="5"/>
  <c r="AE42" i="25"/>
  <c r="AX42"/>
  <c r="V56" i="29"/>
  <c r="AE56"/>
  <c r="X25" i="30"/>
  <c r="AG25"/>
  <c r="AG30" i="32"/>
  <c r="X30"/>
  <c r="AE39" i="12"/>
  <c r="V39"/>
  <c r="AF54" i="29"/>
  <c r="W54"/>
  <c r="AA39" i="25"/>
  <c r="AT39"/>
  <c r="V54" i="30"/>
  <c r="AE54"/>
  <c r="V39"/>
  <c r="AE39"/>
  <c r="U80" i="29"/>
  <c r="AD80"/>
  <c r="AD27" i="31"/>
  <c r="U27"/>
  <c r="AD67"/>
  <c r="U67"/>
  <c r="Y68" i="32"/>
  <c r="AH68"/>
  <c r="U40" i="29"/>
  <c r="AD40"/>
  <c r="AC57" i="1"/>
  <c r="T57"/>
  <c r="AG19" i="18"/>
  <c r="X19"/>
  <c r="AX67" i="23"/>
  <c r="AO67"/>
  <c r="AG31" i="18"/>
  <c r="X31"/>
  <c r="X68" i="20"/>
  <c r="AG68"/>
  <c r="AG19"/>
  <c r="X19"/>
  <c r="X60" i="21"/>
  <c r="AG60"/>
  <c r="X21" i="20"/>
  <c r="AG21"/>
  <c r="V44" i="21"/>
  <c r="AE44"/>
  <c r="W61" i="12"/>
  <c r="AF61"/>
  <c r="AO15" i="23"/>
  <c r="AX15"/>
  <c r="AF72" i="22"/>
  <c r="W72"/>
  <c r="X76" i="20"/>
  <c r="AG76"/>
  <c r="W79" i="10"/>
  <c r="AF79"/>
  <c r="AF16" i="9"/>
  <c r="W16"/>
  <c r="AN50" i="8"/>
  <c r="AE50"/>
  <c r="AH20" i="18"/>
  <c r="Y20"/>
  <c r="V54" i="9"/>
  <c r="AE54"/>
  <c r="W63"/>
  <c r="AF63"/>
  <c r="AG80" i="17"/>
  <c r="X80"/>
  <c r="AW20" i="23"/>
  <c r="AN20"/>
  <c r="AG36" i="18"/>
  <c r="X36"/>
  <c r="AE18" i="1"/>
  <c r="V18"/>
  <c r="AE48" i="11"/>
  <c r="V48"/>
  <c r="AF56"/>
  <c r="W56"/>
  <c r="AF60" i="19"/>
  <c r="W60"/>
  <c r="V32" i="21"/>
  <c r="AE32"/>
  <c r="V57" i="29"/>
  <c r="AE57"/>
  <c r="AV13" i="25"/>
  <c r="AC13"/>
  <c r="W33" i="30"/>
  <c r="AF33"/>
  <c r="AM34" i="8"/>
  <c r="AD34"/>
  <c r="AE37" i="10"/>
  <c r="V37"/>
  <c r="V27" i="1"/>
  <c r="AE27"/>
  <c r="W23" i="5"/>
  <c r="AF23"/>
  <c r="AC63" i="25"/>
  <c r="AV63"/>
  <c r="AU61"/>
  <c r="AB61"/>
  <c r="AE32" i="1"/>
  <c r="V32"/>
  <c r="W40" i="19"/>
  <c r="AF40"/>
  <c r="W74" i="20"/>
  <c r="AF74"/>
  <c r="AF39" i="19"/>
  <c r="W39"/>
  <c r="W73"/>
  <c r="AF73"/>
  <c r="AF52" i="20"/>
  <c r="W52"/>
  <c r="AE57" i="8"/>
  <c r="AN57"/>
  <c r="V73" i="10"/>
  <c r="AE73"/>
  <c r="AG74" i="17"/>
  <c r="X74"/>
  <c r="W30" i="20"/>
  <c r="AF30"/>
  <c r="AE24" i="21"/>
  <c r="V24"/>
  <c r="AV56" i="25"/>
  <c r="AC56"/>
  <c r="AF60" i="11"/>
  <c r="W60"/>
  <c r="V75" i="7"/>
  <c r="AE75"/>
  <c r="AE59"/>
  <c r="V59"/>
  <c r="V72"/>
  <c r="AE72"/>
  <c r="AM39" i="8"/>
  <c r="AD39"/>
  <c r="V67" i="11"/>
  <c r="AE67"/>
  <c r="AE65" i="12"/>
  <c r="V65"/>
  <c r="AF69" i="19"/>
  <c r="W69"/>
  <c r="AN31" i="23"/>
  <c r="AW31"/>
  <c r="AA20" i="25"/>
  <c r="AT20"/>
  <c r="AB46"/>
  <c r="AU46"/>
  <c r="AF63" i="32"/>
  <c r="W63"/>
  <c r="V45" i="31"/>
  <c r="AE45"/>
  <c r="AE33"/>
  <c r="V33"/>
  <c r="AU30" i="25"/>
  <c r="AB30"/>
  <c r="AB45"/>
  <c r="AU45"/>
  <c r="W29" i="30"/>
  <c r="AF29"/>
  <c r="AE13" i="31"/>
  <c r="V13"/>
  <c r="X55" i="32"/>
  <c r="AG55"/>
  <c r="AG62" i="26"/>
  <c r="X62"/>
  <c r="X77"/>
  <c r="AG77"/>
  <c r="U34" i="22"/>
  <c r="AD34"/>
  <c r="T69"/>
  <c r="AC69"/>
  <c r="AD57"/>
  <c r="U57"/>
  <c r="T37"/>
  <c r="AC37"/>
  <c r="T29"/>
  <c r="AC29"/>
  <c r="AC21"/>
  <c r="T21"/>
  <c r="AE14" i="16"/>
  <c r="V14"/>
  <c r="AC65" i="11"/>
  <c r="T65"/>
  <c r="AC76" i="10"/>
  <c r="T76"/>
  <c r="T50" i="7"/>
  <c r="AC50"/>
  <c r="AD42" i="21"/>
  <c r="U42"/>
  <c r="AD16"/>
  <c r="U16"/>
  <c r="AE76" i="19"/>
  <c r="V76"/>
  <c r="V68"/>
  <c r="AE68"/>
  <c r="V22"/>
  <c r="AE22"/>
  <c r="W78" i="17"/>
  <c r="AF78"/>
  <c r="W70"/>
  <c r="AF70"/>
  <c r="AD30" i="12"/>
  <c r="U30"/>
  <c r="U43" i="11"/>
  <c r="AD43"/>
  <c r="U49" i="9"/>
  <c r="AD49"/>
  <c r="U50" i="1"/>
  <c r="AD50"/>
  <c r="AF16" i="18"/>
  <c r="W16"/>
  <c r="V68" i="11"/>
  <c r="AE68"/>
  <c r="AV27" i="23"/>
  <c r="AM27"/>
  <c r="U38" i="21"/>
  <c r="AD38"/>
  <c r="AE42" i="20"/>
  <c r="V42"/>
  <c r="W36" i="16"/>
  <c r="AF36"/>
  <c r="U13" i="10"/>
  <c r="AD13"/>
  <c r="AC33" i="8"/>
  <c r="AL33"/>
  <c r="AE17" i="5"/>
  <c r="V17"/>
  <c r="V13"/>
  <c r="AE13"/>
  <c r="AD26" i="1"/>
  <c r="U26"/>
  <c r="U38"/>
  <c r="AD38"/>
  <c r="AD77" i="22"/>
  <c r="U77"/>
  <c r="U35"/>
  <c r="AD35"/>
  <c r="U68" i="21"/>
  <c r="AD68"/>
  <c r="AD52"/>
  <c r="U52"/>
  <c r="U36"/>
  <c r="AD36"/>
  <c r="U20"/>
  <c r="AD20"/>
  <c r="AE66" i="20"/>
  <c r="V66"/>
  <c r="AE50"/>
  <c r="V50"/>
  <c r="V32"/>
  <c r="AE32"/>
  <c r="V24"/>
  <c r="AE24"/>
  <c r="AE16"/>
  <c r="V16"/>
  <c r="V34" i="19"/>
  <c r="AE34"/>
  <c r="V18"/>
  <c r="AE18"/>
  <c r="W76" i="17"/>
  <c r="AF76"/>
  <c r="AF72"/>
  <c r="W72"/>
  <c r="W60"/>
  <c r="AF60"/>
  <c r="U78" i="12"/>
  <c r="AD78"/>
  <c r="U61" i="10"/>
  <c r="AD61"/>
  <c r="U19"/>
  <c r="AD19"/>
  <c r="U53" i="9"/>
  <c r="AD53"/>
  <c r="AD30"/>
  <c r="U30"/>
  <c r="V72" i="11"/>
  <c r="AE72"/>
  <c r="V12" i="21"/>
  <c r="AE12"/>
  <c r="U28" i="22"/>
  <c r="AD28"/>
  <c r="U66" i="21"/>
  <c r="AD66"/>
  <c r="U50"/>
  <c r="AD50"/>
  <c r="AE72" i="20"/>
  <c r="V72"/>
  <c r="V64"/>
  <c r="AE64"/>
  <c r="AE56"/>
  <c r="V56"/>
  <c r="V48"/>
  <c r="AE48"/>
  <c r="AE33"/>
  <c r="V33"/>
  <c r="V25"/>
  <c r="AE25"/>
  <c r="V17"/>
  <c r="AE17"/>
  <c r="AE75" i="19"/>
  <c r="V75"/>
  <c r="V67"/>
  <c r="AE67"/>
  <c r="AE59"/>
  <c r="V59"/>
  <c r="V51"/>
  <c r="AE51"/>
  <c r="V47"/>
  <c r="AE47"/>
  <c r="V24"/>
  <c r="AE24"/>
  <c r="AD24" i="11"/>
  <c r="U75" i="10"/>
  <c r="AD75"/>
  <c r="AD21" i="9"/>
  <c r="U21"/>
  <c r="AD17"/>
  <c r="U17"/>
  <c r="AL70" i="8"/>
  <c r="AC70"/>
  <c r="AC43"/>
  <c r="AL43"/>
  <c r="AG20" i="16"/>
  <c r="X20"/>
  <c r="AG28"/>
  <c r="X28"/>
  <c r="AG38"/>
  <c r="X38"/>
  <c r="AG46"/>
  <c r="X46"/>
  <c r="AG54"/>
  <c r="X54"/>
  <c r="U19" i="9"/>
  <c r="AD19"/>
  <c r="AN14" i="23"/>
  <c r="AW14"/>
  <c r="U58" i="12"/>
  <c r="AD58"/>
  <c r="AC73" i="1"/>
  <c r="T73"/>
  <c r="AC69"/>
  <c r="T69"/>
  <c r="U14" i="5"/>
  <c r="AD14"/>
  <c r="AD42"/>
  <c r="U42"/>
  <c r="U46"/>
  <c r="AD46"/>
  <c r="AE75"/>
  <c r="V75"/>
  <c r="AB38" i="8"/>
  <c r="AK38"/>
  <c r="AK79"/>
  <c r="AB79"/>
  <c r="T66" i="9"/>
  <c r="AC66"/>
  <c r="T70"/>
  <c r="AC70"/>
  <c r="T76"/>
  <c r="AC76"/>
  <c r="T29" i="10"/>
  <c r="AC29"/>
  <c r="T31"/>
  <c r="AC31"/>
  <c r="AC63"/>
  <c r="T63"/>
  <c r="AC70"/>
  <c r="T70"/>
  <c r="T46" i="11"/>
  <c r="AC46"/>
  <c r="T54"/>
  <c r="AC54"/>
  <c r="AC62"/>
  <c r="T62"/>
  <c r="T70"/>
  <c r="AC70"/>
  <c r="AC78"/>
  <c r="T78"/>
  <c r="AC80"/>
  <c r="T80"/>
  <c r="V37" i="17"/>
  <c r="AE37"/>
  <c r="V61"/>
  <c r="AE61"/>
  <c r="V63"/>
  <c r="AE63"/>
  <c r="AE65"/>
  <c r="V65"/>
  <c r="AE67"/>
  <c r="V67"/>
  <c r="AE69"/>
  <c r="V69"/>
  <c r="V71"/>
  <c r="AE71"/>
  <c r="AE73"/>
  <c r="V73"/>
  <c r="AE75"/>
  <c r="V75"/>
  <c r="AE77"/>
  <c r="V77"/>
  <c r="V79"/>
  <c r="AE79"/>
  <c r="AD11" i="18"/>
  <c r="T10"/>
  <c r="U11"/>
  <c r="U13"/>
  <c r="AD13"/>
  <c r="AD15"/>
  <c r="U15"/>
  <c r="AD23"/>
  <c r="U23"/>
  <c r="U27"/>
  <c r="AD27"/>
  <c r="U14" i="19"/>
  <c r="AD14"/>
  <c r="AD38"/>
  <c r="U38"/>
  <c r="U42"/>
  <c r="AD42"/>
  <c r="U46"/>
  <c r="AD46"/>
  <c r="U50"/>
  <c r="AD50"/>
  <c r="U54"/>
  <c r="AD54"/>
  <c r="U58"/>
  <c r="AD58"/>
  <c r="U62"/>
  <c r="AD62"/>
  <c r="AD64"/>
  <c r="U64"/>
  <c r="U70"/>
  <c r="AD70"/>
  <c r="AD72"/>
  <c r="U72"/>
  <c r="U78"/>
  <c r="AD78"/>
  <c r="AL48" i="23"/>
  <c r="AU48"/>
  <c r="Z54" i="20"/>
  <c r="AI54"/>
  <c r="AD57" i="25"/>
  <c r="AW57"/>
  <c r="X31" i="1"/>
  <c r="AG31"/>
  <c r="Y44" i="19"/>
  <c r="AH44"/>
  <c r="Z51" i="32"/>
  <c r="AI51"/>
  <c r="AG77" i="19"/>
  <c r="X77"/>
  <c r="AH22" i="17"/>
  <c r="Y22"/>
  <c r="AF17" i="10"/>
  <c r="W17"/>
  <c r="AB56" i="27"/>
  <c r="AK56"/>
  <c r="X12" i="22"/>
  <c r="AG12"/>
  <c r="W58" i="21"/>
  <c r="AF58"/>
  <c r="W66" i="10"/>
  <c r="AF66"/>
  <c r="V57" i="11"/>
  <c r="AE57"/>
  <c r="X76"/>
  <c r="AG76"/>
  <c r="AF70" i="12"/>
  <c r="W70"/>
  <c r="AF72" i="21"/>
  <c r="W72"/>
  <c r="AF31" i="9"/>
  <c r="W31"/>
  <c r="AF22" i="1"/>
  <c r="W22"/>
  <c r="AX60" i="23"/>
  <c r="AO60"/>
  <c r="X31" i="5"/>
  <c r="AG31"/>
  <c r="W31" i="11"/>
  <c r="AF31"/>
  <c r="AD32" i="25"/>
  <c r="AW32"/>
  <c r="AG23" i="20"/>
  <c r="X23"/>
  <c r="AF26" i="10"/>
  <c r="W26"/>
  <c r="AX71" i="23"/>
  <c r="AO71"/>
  <c r="W29" i="1"/>
  <c r="AF29"/>
  <c r="W64" i="21"/>
  <c r="AF64"/>
  <c r="AO65" i="23"/>
  <c r="AX65"/>
  <c r="AF77" i="11"/>
  <c r="W77"/>
  <c r="AF27" i="9"/>
  <c r="W27"/>
  <c r="W37"/>
  <c r="AF37"/>
  <c r="AG39" i="20"/>
  <c r="X39"/>
  <c r="W64" i="22"/>
  <c r="AF64"/>
  <c r="AE46" i="10"/>
  <c r="V46"/>
  <c r="V56"/>
  <c r="AE56"/>
  <c r="AH20" i="17"/>
  <c r="Y20"/>
  <c r="W21" i="1"/>
  <c r="AF21"/>
  <c r="AE77" i="10"/>
  <c r="V77"/>
  <c r="W36" i="19"/>
  <c r="AF36"/>
  <c r="AF60" i="20"/>
  <c r="W60"/>
  <c r="V25" i="9"/>
  <c r="AE25"/>
  <c r="AD40" i="1"/>
  <c r="U40"/>
  <c r="AC45" i="8"/>
  <c r="AL45"/>
  <c r="U60" i="22"/>
  <c r="AD60"/>
  <c r="AE40" i="25"/>
  <c r="AX40"/>
  <c r="AB55"/>
  <c r="AU55"/>
  <c r="W53" i="30"/>
  <c r="AF53"/>
  <c r="U50" i="29"/>
  <c r="AD50"/>
  <c r="AF66" i="30"/>
  <c r="W66"/>
  <c r="AC50" i="25"/>
  <c r="AV50"/>
  <c r="AE20" i="1"/>
  <c r="V20"/>
  <c r="AE80" i="9"/>
  <c r="V80"/>
  <c r="AG24" i="18"/>
  <c r="X24"/>
  <c r="W80" i="5"/>
  <c r="AF80"/>
  <c r="V33" i="11"/>
  <c r="AE33"/>
  <c r="AF49" i="19"/>
  <c r="W49"/>
  <c r="V75" i="9"/>
  <c r="AE75"/>
  <c r="AF42" i="18"/>
  <c r="W42"/>
  <c r="V10" i="19"/>
  <c r="W11"/>
  <c r="AF11"/>
  <c r="AF10"/>
  <c r="W62" i="20"/>
  <c r="AF62"/>
  <c r="W78"/>
  <c r="AF78"/>
  <c r="AE56" i="21"/>
  <c r="V56"/>
  <c r="V13" i="22"/>
  <c r="AE13"/>
  <c r="AW13" i="23"/>
  <c r="AN13"/>
  <c r="W72" i="31"/>
  <c r="AF72"/>
  <c r="W55" i="9"/>
  <c r="AF55"/>
  <c r="AE46"/>
  <c r="V46"/>
  <c r="V74" i="21"/>
  <c r="AE74"/>
  <c r="AE33" i="1"/>
  <c r="V33"/>
  <c r="V25"/>
  <c r="AE25"/>
  <c r="AE17"/>
  <c r="V17"/>
  <c r="X68" i="17"/>
  <c r="AG68"/>
  <c r="W26" i="19"/>
  <c r="AF26"/>
  <c r="AF58" i="20"/>
  <c r="W58"/>
  <c r="AE76" i="21"/>
  <c r="V76"/>
  <c r="AF41" i="20"/>
  <c r="W41"/>
  <c r="U43" i="21"/>
  <c r="AD43"/>
  <c r="X34" i="32"/>
  <c r="AG34"/>
  <c r="AE54" i="12"/>
  <c r="V54"/>
  <c r="V24" i="22"/>
  <c r="AE24"/>
  <c r="AE43" i="30"/>
  <c r="V43"/>
  <c r="AD39" i="29"/>
  <c r="U39"/>
  <c r="T42"/>
  <c r="AC42"/>
  <c r="AV14" i="25"/>
  <c r="AC14"/>
  <c r="AU43"/>
  <c r="AB43"/>
  <c r="AU58"/>
  <c r="AB58"/>
  <c r="W70" i="32"/>
  <c r="AF70"/>
  <c r="V64" i="31"/>
  <c r="AE64"/>
  <c r="AF71" i="30"/>
  <c r="W71"/>
  <c r="T19" i="29"/>
  <c r="AC19"/>
  <c r="AC65" i="22"/>
  <c r="T65"/>
  <c r="AC63"/>
  <c r="T63"/>
  <c r="AC58"/>
  <c r="T58"/>
  <c r="T44"/>
  <c r="AC44"/>
  <c r="T41"/>
  <c r="AC41"/>
  <c r="AC10" i="20"/>
  <c r="AD72" i="5"/>
  <c r="U72"/>
  <c r="U43"/>
  <c r="AD43"/>
  <c r="AD46" i="21"/>
  <c r="U46"/>
  <c r="AF34" i="17"/>
  <c r="W34"/>
  <c r="AD78" i="9"/>
  <c r="U78"/>
  <c r="AD73"/>
  <c r="U73"/>
  <c r="AD28"/>
  <c r="U28"/>
  <c r="AC63" i="8"/>
  <c r="AL63"/>
  <c r="AC55"/>
  <c r="AL55"/>
  <c r="AD44" i="7"/>
  <c r="U44"/>
  <c r="AE32" i="5"/>
  <c r="V32"/>
  <c r="W32" i="18"/>
  <c r="AF32"/>
  <c r="V12" i="19"/>
  <c r="AE12"/>
  <c r="V40" i="18"/>
  <c r="AE40"/>
  <c r="AF32" i="17"/>
  <c r="W32"/>
  <c r="AF24"/>
  <c r="W24"/>
  <c r="AL31" i="8"/>
  <c r="AC31"/>
  <c r="AD28" i="7"/>
  <c r="U28"/>
  <c r="AE74" i="19"/>
  <c r="V74"/>
  <c r="V66"/>
  <c r="AE66"/>
  <c r="U68" i="10"/>
  <c r="AD68"/>
  <c r="AL74" i="8"/>
  <c r="AC74"/>
  <c r="AL67"/>
  <c r="AC67"/>
  <c r="AC48"/>
  <c r="AL48"/>
  <c r="AC26"/>
  <c r="AL26"/>
  <c r="U80" i="7"/>
  <c r="AD80"/>
  <c r="U60"/>
  <c r="AD60"/>
  <c r="U56"/>
  <c r="AD56"/>
  <c r="U52"/>
  <c r="AD52"/>
  <c r="V76" i="5"/>
  <c r="AE76"/>
  <c r="V27"/>
  <c r="AE27"/>
  <c r="U37" i="1"/>
  <c r="AD37"/>
  <c r="V52" i="11"/>
  <c r="AE52"/>
  <c r="V55" i="10"/>
  <c r="AE55"/>
  <c r="AE32" i="19"/>
  <c r="V32"/>
  <c r="U57" i="12"/>
  <c r="AD57"/>
  <c r="AL27" i="8"/>
  <c r="AC27"/>
  <c r="AC24"/>
  <c r="AL24"/>
  <c r="U72" i="1"/>
  <c r="AD72"/>
  <c r="U80"/>
  <c r="AD80"/>
  <c r="AD16"/>
  <c r="U16"/>
  <c r="U28"/>
  <c r="AD28"/>
  <c r="AD36"/>
  <c r="U36"/>
  <c r="W28" i="18"/>
  <c r="AF28"/>
  <c r="Z63" i="1"/>
  <c r="AJ63" s="1"/>
  <c r="AI63"/>
  <c r="Y40" i="17"/>
  <c r="AH40"/>
  <c r="X76" i="12"/>
  <c r="AG76"/>
  <c r="W39" i="16"/>
  <c r="AF39"/>
  <c r="W43"/>
  <c r="AF43"/>
  <c r="W47"/>
  <c r="AF47"/>
  <c r="W51"/>
  <c r="AF51"/>
  <c r="W55"/>
  <c r="AF55"/>
  <c r="W18"/>
  <c r="AF18"/>
  <c r="W22"/>
  <c r="AF22"/>
  <c r="W26"/>
  <c r="AF26"/>
  <c r="W30"/>
  <c r="AF30"/>
  <c r="W34"/>
  <c r="AF34"/>
  <c r="W40"/>
  <c r="AF40"/>
  <c r="W44"/>
  <c r="AF44"/>
  <c r="W48"/>
  <c r="AF48"/>
  <c r="W52"/>
  <c r="AF52"/>
  <c r="T39" i="9"/>
  <c r="AC39"/>
  <c r="AD32" i="10"/>
  <c r="U32"/>
  <c r="T35"/>
  <c r="AC35"/>
  <c r="U32" i="11"/>
  <c r="AD32"/>
  <c r="AE33" i="16"/>
  <c r="V33"/>
  <c r="AE31"/>
  <c r="V31"/>
  <c r="AE29"/>
  <c r="V29"/>
  <c r="AE25"/>
  <c r="V25"/>
  <c r="AE23"/>
  <c r="V23"/>
  <c r="AE21"/>
  <c r="V21"/>
  <c r="AE17"/>
  <c r="V17"/>
  <c r="AE15"/>
  <c r="V15"/>
  <c r="AM35" i="23"/>
  <c r="AV35"/>
  <c r="AL42"/>
  <c r="AU42"/>
  <c r="AL39"/>
  <c r="AU39"/>
  <c r="AL34"/>
  <c r="AU34"/>
  <c r="AB65" i="8"/>
  <c r="AK65"/>
  <c r="U23" i="12"/>
  <c r="AD23"/>
  <c r="S40" i="7"/>
  <c r="AB40"/>
  <c r="S71"/>
  <c r="AB71"/>
  <c r="AA69" i="8"/>
  <c r="AJ69"/>
  <c r="AA71"/>
  <c r="AJ71"/>
  <c r="AA73"/>
  <c r="AJ73"/>
  <c r="AA75"/>
  <c r="AJ75"/>
  <c r="AB33" i="9"/>
  <c r="S33"/>
  <c r="AB48"/>
  <c r="S48"/>
  <c r="S60"/>
  <c r="AB60"/>
  <c r="S62"/>
  <c r="AB62"/>
  <c r="S72"/>
  <c r="AB72"/>
  <c r="AB74"/>
  <c r="S74"/>
  <c r="AB21" i="10"/>
  <c r="S21"/>
  <c r="AB23"/>
  <c r="S23"/>
  <c r="AB36"/>
  <c r="S36"/>
  <c r="S45"/>
  <c r="AB45"/>
  <c r="AB47"/>
  <c r="S47"/>
  <c r="AD17" i="17"/>
  <c r="U17"/>
  <c r="AD21"/>
  <c r="U21"/>
  <c r="AD25"/>
  <c r="U25"/>
  <c r="AD29"/>
  <c r="U29"/>
  <c r="AD33"/>
  <c r="U33"/>
  <c r="T25" i="18"/>
  <c r="AC25"/>
  <c r="AB40" i="21"/>
  <c r="S40"/>
  <c r="S16" i="22"/>
  <c r="AB16"/>
  <c r="AK64" i="23"/>
  <c r="AT64"/>
  <c r="AT66"/>
  <c r="AK66"/>
  <c r="AA72" i="24"/>
  <c r="AJ72"/>
  <c r="AJ74"/>
  <c r="AA74"/>
  <c r="X14" i="27"/>
  <c r="AG14"/>
  <c r="AG23"/>
  <c r="X23"/>
  <c r="X33"/>
  <c r="AG33"/>
  <c r="X58"/>
  <c r="AG58"/>
  <c r="X64"/>
  <c r="AG64"/>
  <c r="X66"/>
  <c r="AG66"/>
  <c r="X70"/>
  <c r="AG70"/>
  <c r="X78"/>
  <c r="AG78"/>
  <c r="U50" i="31"/>
  <c r="AD50"/>
  <c r="AD36"/>
  <c r="U36"/>
  <c r="AC47" i="29"/>
  <c r="T47"/>
  <c r="U40" i="30"/>
  <c r="AD40"/>
  <c r="AE56"/>
  <c r="V56"/>
  <c r="U72"/>
  <c r="AD72"/>
  <c r="AC16" i="31"/>
  <c r="T16"/>
  <c r="AC23"/>
  <c r="T23"/>
  <c r="AD32"/>
  <c r="U32"/>
  <c r="AC75"/>
  <c r="T75"/>
  <c r="AD80"/>
  <c r="U80"/>
  <c r="AD16" i="32"/>
  <c r="U16"/>
  <c r="AD32"/>
  <c r="U32"/>
  <c r="U47"/>
  <c r="AD47"/>
  <c r="U69" i="5"/>
  <c r="AD69"/>
  <c r="U45"/>
  <c r="AD45"/>
  <c r="T49" i="7"/>
  <c r="AC49"/>
  <c r="T41"/>
  <c r="AC41"/>
  <c r="AD76"/>
  <c r="U76"/>
  <c r="AD68"/>
  <c r="U68"/>
  <c r="AC56" i="8"/>
  <c r="AL56"/>
  <c r="AL41"/>
  <c r="AC41"/>
  <c r="T43" i="9"/>
  <c r="AC43"/>
  <c r="T38"/>
  <c r="AC38"/>
  <c r="AU26" i="23"/>
  <c r="AL26"/>
  <c r="AU18"/>
  <c r="AL18"/>
  <c r="AI52" i="26"/>
  <c r="Z52"/>
  <c r="AH59"/>
  <c r="Y59"/>
  <c r="U34" i="18"/>
  <c r="AD34"/>
  <c r="U30"/>
  <c r="AD30"/>
  <c r="U22"/>
  <c r="AD22"/>
  <c r="U18"/>
  <c r="AD18"/>
  <c r="S41" i="1"/>
  <c r="AB41"/>
  <c r="AB56"/>
  <c r="S56"/>
  <c r="AB52"/>
  <c r="S52"/>
  <c r="T19" i="5"/>
  <c r="AC19"/>
  <c r="AC39"/>
  <c r="T39"/>
  <c r="AC51"/>
  <c r="T51"/>
  <c r="T66"/>
  <c r="AC66"/>
  <c r="AA16" i="8"/>
  <c r="AJ16"/>
  <c r="AA28"/>
  <c r="AJ28"/>
  <c r="AJ42"/>
  <c r="AA42"/>
  <c r="AA44"/>
  <c r="AJ44"/>
  <c r="S30" i="10"/>
  <c r="AB30"/>
  <c r="AB40"/>
  <c r="S40"/>
  <c r="AB65"/>
  <c r="S65"/>
  <c r="AB41" i="11"/>
  <c r="S41"/>
  <c r="S61"/>
  <c r="AB61"/>
  <c r="AB71"/>
  <c r="S71"/>
  <c r="T12" i="18"/>
  <c r="AC12"/>
  <c r="T14"/>
  <c r="AC14"/>
  <c r="AB33" i="22"/>
  <c r="S33"/>
  <c r="S38"/>
  <c r="AB38"/>
  <c r="S39"/>
  <c r="AB39"/>
  <c r="S49"/>
  <c r="AB49"/>
  <c r="AT45" i="23"/>
  <c r="AK45"/>
  <c r="AK47"/>
  <c r="AT47"/>
  <c r="AT49"/>
  <c r="AK49"/>
  <c r="AK51"/>
  <c r="AT51"/>
  <c r="AK53"/>
  <c r="AT53"/>
  <c r="AK55"/>
  <c r="AT55"/>
  <c r="AK73"/>
  <c r="AT73"/>
  <c r="AK75"/>
  <c r="AT75"/>
  <c r="AA31" i="24"/>
  <c r="AJ31"/>
  <c r="AJ73"/>
  <c r="AA73"/>
  <c r="AJ75"/>
  <c r="AA75"/>
  <c r="AJ77"/>
  <c r="AA77"/>
  <c r="AJ79"/>
  <c r="AA79"/>
  <c r="X37" i="27"/>
  <c r="AG37"/>
  <c r="X45"/>
  <c r="AG45"/>
  <c r="X52"/>
  <c r="AG52"/>
  <c r="X61"/>
  <c r="AG61"/>
  <c r="Y67"/>
  <c r="AH67"/>
  <c r="X69"/>
  <c r="AG69"/>
  <c r="X71"/>
  <c r="AG71"/>
  <c r="X73"/>
  <c r="AG73"/>
  <c r="X75"/>
  <c r="AG75"/>
  <c r="X77"/>
  <c r="AG77"/>
  <c r="X79"/>
  <c r="AG79"/>
  <c r="AD15" i="28"/>
  <c r="U15"/>
  <c r="U40" i="31"/>
  <c r="AD40"/>
  <c r="AD63"/>
  <c r="U63"/>
  <c r="T20" i="29"/>
  <c r="AC20"/>
  <c r="T22"/>
  <c r="AC22"/>
  <c r="AB28"/>
  <c r="S28"/>
  <c r="T30"/>
  <c r="AC30"/>
  <c r="AC52"/>
  <c r="T52"/>
  <c r="S53"/>
  <c r="AB53"/>
  <c r="U71"/>
  <c r="AD71"/>
  <c r="S75"/>
  <c r="AB75"/>
  <c r="U12" i="30"/>
  <c r="U10" s="1"/>
  <c r="AD12"/>
  <c r="U64"/>
  <c r="AD64"/>
  <c r="U73"/>
  <c r="AD73"/>
  <c r="AC24" i="31"/>
  <c r="T24"/>
  <c r="U15" i="32"/>
  <c r="AD15"/>
  <c r="V23"/>
  <c r="AE23"/>
  <c r="V31"/>
  <c r="AE31"/>
  <c r="V46"/>
  <c r="AE46"/>
  <c r="AD48"/>
  <c r="U48"/>
  <c r="U60"/>
  <c r="AD60"/>
  <c r="AE72"/>
  <c r="V72"/>
  <c r="AD74"/>
  <c r="U74"/>
  <c r="AH77" i="30"/>
  <c r="AB49" i="27"/>
  <c r="AG69" i="30"/>
  <c r="AF70"/>
  <c r="AC35" i="7"/>
  <c r="T66" i="1"/>
  <c r="AH18" i="26"/>
  <c r="AK33" i="24"/>
  <c r="AD66" i="31"/>
  <c r="AE59" i="32"/>
  <c r="V15" i="30"/>
  <c r="AC69" i="29"/>
  <c r="AC27" i="31"/>
  <c r="AS39" i="25"/>
  <c r="AB72" i="29"/>
  <c r="AD18" i="1"/>
  <c r="AD25" i="9"/>
  <c r="V80" i="20"/>
  <c r="AK45" i="8"/>
  <c r="AE72" i="22"/>
  <c r="AF12"/>
  <c r="AE58" i="21"/>
  <c r="AE11" i="20"/>
  <c r="AE10" s="1"/>
  <c r="W75" i="22"/>
  <c r="AP25" i="23"/>
  <c r="AA57" i="17"/>
  <c r="AH54" i="20"/>
  <c r="AG26" i="31"/>
  <c r="AG71" i="19"/>
  <c r="AF69" i="12"/>
  <c r="AH55" i="5"/>
  <c r="W45" i="12"/>
  <c r="W13" i="29"/>
  <c r="AG44" i="19"/>
  <c r="AF31" i="1"/>
  <c r="AH36" i="17"/>
  <c r="AW65" i="23"/>
  <c r="AW15"/>
  <c r="AE61" i="12"/>
  <c r="AE60" i="21"/>
  <c r="AM77" i="8"/>
  <c r="AE30" i="1"/>
  <c r="V15" i="10"/>
  <c r="AE17"/>
  <c r="V79" i="22"/>
  <c r="AF76" i="20"/>
  <c r="AE31" i="9"/>
  <c r="U57" i="7"/>
  <c r="V45" i="21"/>
  <c r="W35" i="20"/>
  <c r="W34"/>
  <c r="AF76" i="11"/>
  <c r="AN69" i="23"/>
  <c r="AO69" s="1"/>
  <c r="U10" i="20"/>
  <c r="AM50" i="8"/>
  <c r="AE77" i="11"/>
  <c r="AF23" i="20"/>
  <c r="AF31" i="5"/>
  <c r="V67" i="7"/>
  <c r="V19" i="1"/>
  <c r="AF19" s="1"/>
  <c r="W65" i="19"/>
  <c r="AE72" i="21"/>
  <c r="Z69" i="32"/>
  <c r="AA69" s="1"/>
  <c r="AD73" i="10"/>
  <c r="AD17" i="1"/>
  <c r="AE11" i="19"/>
  <c r="AE79"/>
  <c r="T10" i="20"/>
  <c r="W16" i="17"/>
  <c r="AF36" i="18"/>
  <c r="U26" i="7"/>
  <c r="AD46" i="10"/>
  <c r="AE48" i="19"/>
  <c r="AE74" i="20"/>
  <c r="AT61" i="25"/>
  <c r="AE78" i="20"/>
  <c r="AE66" i="30"/>
  <c r="AE60" i="19"/>
  <c r="AE80" i="5"/>
  <c r="V29" i="20"/>
  <c r="AE72" i="31"/>
  <c r="AD27" i="1"/>
  <c r="AC50" i="29"/>
  <c r="AD57"/>
  <c r="AC40" i="1"/>
  <c r="V52" i="19"/>
  <c r="W18" i="17"/>
  <c r="V21" i="5"/>
  <c r="U47" i="21"/>
  <c r="AC26" i="1"/>
  <c r="AE36" i="16"/>
  <c r="AE32" i="17"/>
  <c r="AD40" i="18"/>
  <c r="AE70" i="17"/>
  <c r="AB29" i="22"/>
  <c r="AF62" i="26"/>
  <c r="Y10" i="25"/>
  <c r="AS20"/>
  <c r="AL11" i="23"/>
  <c r="S77" i="1"/>
  <c r="AC77" s="1"/>
  <c r="AC72" i="5"/>
  <c r="AD14" i="16"/>
  <c r="AC57" i="22"/>
  <c r="AB19" i="29"/>
  <c r="U76" i="31"/>
  <c r="AB31" i="25"/>
  <c r="AA63" i="24"/>
  <c r="S40" i="22"/>
  <c r="AC51" i="9"/>
  <c r="Y51" i="18"/>
  <c r="Z51" s="1"/>
  <c r="Y53"/>
  <c r="Y50"/>
  <c r="AP30" i="23"/>
  <c r="X45" i="11"/>
  <c r="AG47" i="12"/>
  <c r="W59" i="1"/>
  <c r="AG42" i="7"/>
  <c r="AN40" i="8"/>
  <c r="AO54"/>
  <c r="AF76" i="12"/>
  <c r="AG50" i="18"/>
  <c r="AG48"/>
  <c r="AG68"/>
  <c r="AX30" i="23"/>
  <c r="AL60" i="26"/>
  <c r="AF45" i="11"/>
  <c r="W51" i="12"/>
  <c r="W46" i="1"/>
  <c r="W12" i="5"/>
  <c r="W34"/>
  <c r="AG34" s="1"/>
  <c r="W53"/>
  <c r="AN58" i="8"/>
  <c r="AN54"/>
  <c r="AE35" i="11"/>
  <c r="AE64" i="12"/>
  <c r="W71"/>
  <c r="AE76"/>
  <c r="X44" i="17"/>
  <c r="W80" i="18"/>
  <c r="W69"/>
  <c r="W66"/>
  <c r="W64"/>
  <c r="W77"/>
  <c r="W45"/>
  <c r="AN77" i="23"/>
  <c r="AK60" i="26"/>
  <c r="AE45" i="11"/>
  <c r="U24" i="1"/>
  <c r="U79"/>
  <c r="U67"/>
  <c r="U51"/>
  <c r="AE12" i="5"/>
  <c r="AM58" i="8"/>
  <c r="AM23"/>
  <c r="Z47" i="26"/>
  <c r="V13" i="20"/>
  <c r="U20" i="9"/>
  <c r="U28" i="5"/>
  <c r="AE28" s="1"/>
  <c r="AJ13" i="8"/>
  <c r="R10" i="9"/>
  <c r="AC67" i="5"/>
  <c r="AB51" i="9"/>
  <c r="S68"/>
  <c r="S57"/>
  <c r="AB20" i="10"/>
  <c r="AB60" i="11"/>
  <c r="AB56"/>
  <c r="AB52"/>
  <c r="AB51"/>
  <c r="AB21"/>
  <c r="AB50" i="12"/>
  <c r="T31"/>
  <c r="U31" s="1"/>
  <c r="AC36" i="18"/>
  <c r="AC30"/>
  <c r="AC28"/>
  <c r="AC22"/>
  <c r="AC18"/>
  <c r="S11" i="21"/>
  <c r="AB12"/>
  <c r="AB12" i="22"/>
  <c r="AU14" i="23"/>
  <c r="R40" i="9"/>
  <c r="R61"/>
  <c r="AB61" s="1"/>
  <c r="AA48"/>
  <c r="R49" i="10"/>
  <c r="R41"/>
  <c r="AI77" i="8"/>
  <c r="AI73"/>
  <c r="Z30"/>
  <c r="S11" i="22"/>
  <c r="AA33" i="9"/>
  <c r="AB60" i="5"/>
  <c r="S40"/>
  <c r="S26"/>
  <c r="S15"/>
  <c r="AC15"/>
  <c r="R74" i="7"/>
  <c r="R34"/>
  <c r="R33"/>
  <c r="AA26"/>
  <c r="R49" i="11"/>
  <c r="R36"/>
  <c r="R41" i="12"/>
  <c r="R34"/>
  <c r="AB34" s="1"/>
  <c r="AA49" i="1"/>
  <c r="AA74"/>
  <c r="T57" i="16"/>
  <c r="T56"/>
  <c r="AA72" i="9"/>
  <c r="AA61" i="11"/>
  <c r="AB25" i="18"/>
  <c r="AA59" i="22"/>
  <c r="AI79" i="24"/>
  <c r="AI77"/>
  <c r="AI75"/>
  <c r="AI73"/>
  <c r="AI63"/>
  <c r="AI61"/>
  <c r="AA55"/>
  <c r="AI33"/>
  <c r="AI31"/>
  <c r="Z11"/>
  <c r="AJ15"/>
  <c r="AI35"/>
  <c r="Z14"/>
  <c r="AA62"/>
  <c r="AF35" i="26"/>
  <c r="V23"/>
  <c r="V21"/>
  <c r="V19"/>
  <c r="AF19"/>
  <c r="V17"/>
  <c r="V15"/>
  <c r="V13"/>
  <c r="V11"/>
  <c r="AF11" s="1"/>
  <c r="AF79" i="27"/>
  <c r="AF77"/>
  <c r="AF75"/>
  <c r="AF73"/>
  <c r="AF71"/>
  <c r="AF69"/>
  <c r="AF65"/>
  <c r="AF63"/>
  <c r="AF61"/>
  <c r="AF57"/>
  <c r="AF47"/>
  <c r="AF45"/>
  <c r="AF42"/>
  <c r="AF39"/>
  <c r="AF37"/>
  <c r="AF34"/>
  <c r="AG67"/>
  <c r="AG59"/>
  <c r="AF28"/>
  <c r="AF25"/>
  <c r="AF17"/>
  <c r="AF14"/>
  <c r="T12" i="28"/>
  <c r="T14"/>
  <c r="U10" i="26"/>
  <c r="AB36" i="29"/>
  <c r="AD26" i="30"/>
  <c r="AC34" i="31"/>
  <c r="AC40"/>
  <c r="T44"/>
  <c r="AC54"/>
  <c r="U53"/>
  <c r="AE53" s="1"/>
  <c r="AD23" i="32"/>
  <c r="V29"/>
  <c r="U77"/>
  <c r="U79"/>
  <c r="AE79" s="1"/>
  <c r="AA48" i="29"/>
  <c r="AA75"/>
  <c r="AB71"/>
  <c r="AB47"/>
  <c r="AB52"/>
  <c r="AA20"/>
  <c r="R15"/>
  <c r="AC64" i="30"/>
  <c r="AC51"/>
  <c r="U74"/>
  <c r="AD56"/>
  <c r="T36"/>
  <c r="T14"/>
  <c r="AD14" s="1"/>
  <c r="AD48"/>
  <c r="AB76" i="31"/>
  <c r="AB66"/>
  <c r="AB64"/>
  <c r="AB62"/>
  <c r="AB58"/>
  <c r="T55"/>
  <c r="T47"/>
  <c r="AC80"/>
  <c r="U71"/>
  <c r="AC31"/>
  <c r="AB24"/>
  <c r="AB16"/>
  <c r="AC63" i="32"/>
  <c r="AD58"/>
  <c r="AC54"/>
  <c r="AD80"/>
  <c r="T21"/>
  <c r="T19"/>
  <c r="T13"/>
  <c r="AD13" s="1"/>
  <c r="S10"/>
  <c r="T41" i="30"/>
  <c r="S43" i="31"/>
  <c r="AC12" i="30"/>
  <c r="AC10" s="1"/>
  <c r="U65" i="32"/>
  <c r="T49"/>
  <c r="T45"/>
  <c r="T18"/>
  <c r="AA21" i="29"/>
  <c r="AA54"/>
  <c r="R78"/>
  <c r="AC73" i="30"/>
  <c r="AC16" i="32"/>
  <c r="AR14" i="25"/>
  <c r="AR24"/>
  <c r="AR62"/>
  <c r="L10" i="16"/>
  <c r="J9" i="3" s="1"/>
  <c r="N10" i="19"/>
  <c r="L12" i="36" s="1"/>
  <c r="O10" i="20"/>
  <c r="N25" i="23"/>
  <c r="T176" i="7"/>
  <c r="AC176"/>
  <c r="AC180"/>
  <c r="T180"/>
  <c r="AD180" s="1"/>
  <c r="M233" i="23"/>
  <c r="T100" i="19"/>
  <c r="AC100"/>
  <c r="AB103" i="22"/>
  <c r="S103"/>
  <c r="AB95"/>
  <c r="S95"/>
  <c r="T95" s="1"/>
  <c r="S84"/>
  <c r="AB84"/>
  <c r="S218" i="1"/>
  <c r="AB218"/>
  <c r="S216"/>
  <c r="AB216"/>
  <c r="S201"/>
  <c r="AB201"/>
  <c r="S196"/>
  <c r="AB196"/>
  <c r="S182"/>
  <c r="AB182"/>
  <c r="S179"/>
  <c r="AB179"/>
  <c r="S138"/>
  <c r="AB138"/>
  <c r="T223" i="9"/>
  <c r="AC223"/>
  <c r="T219"/>
  <c r="AC219"/>
  <c r="T215"/>
  <c r="AC215"/>
  <c r="AB211"/>
  <c r="S211"/>
  <c r="T210"/>
  <c r="AC210"/>
  <c r="T186"/>
  <c r="AC186"/>
  <c r="T184"/>
  <c r="AC184"/>
  <c r="T182"/>
  <c r="AC182"/>
  <c r="T180"/>
  <c r="AC180"/>
  <c r="T178"/>
  <c r="AC178"/>
  <c r="T176"/>
  <c r="AC176"/>
  <c r="T174"/>
  <c r="AC174"/>
  <c r="T172"/>
  <c r="AC172"/>
  <c r="T170"/>
  <c r="AC170"/>
  <c r="AB169"/>
  <c r="S169"/>
  <c r="T169" s="1"/>
  <c r="U162"/>
  <c r="AD162"/>
  <c r="S158"/>
  <c r="AB158"/>
  <c r="AB226" i="29"/>
  <c r="S226"/>
  <c r="T225"/>
  <c r="AC225"/>
  <c r="AB222"/>
  <c r="S222"/>
  <c r="S220"/>
  <c r="AB220"/>
  <c r="S216"/>
  <c r="AB216"/>
  <c r="S215"/>
  <c r="AB215"/>
  <c r="S186"/>
  <c r="AB186"/>
  <c r="S178"/>
  <c r="AB178"/>
  <c r="S176"/>
  <c r="AB176"/>
  <c r="S174"/>
  <c r="AB174"/>
  <c r="S172"/>
  <c r="AB172"/>
  <c r="S170"/>
  <c r="AB170"/>
  <c r="S168"/>
  <c r="AB168"/>
  <c r="S166"/>
  <c r="AB166"/>
  <c r="S164"/>
  <c r="AB164"/>
  <c r="S162"/>
  <c r="AB162"/>
  <c r="S160"/>
  <c r="AB160"/>
  <c r="S158"/>
  <c r="AB158"/>
  <c r="S156"/>
  <c r="AB156"/>
  <c r="S154"/>
  <c r="AB154"/>
  <c r="S152"/>
  <c r="AB152"/>
  <c r="S150"/>
  <c r="AB150"/>
  <c r="S148"/>
  <c r="AB148"/>
  <c r="S146"/>
  <c r="AB146"/>
  <c r="S144"/>
  <c r="AB144"/>
  <c r="AB136"/>
  <c r="S136"/>
  <c r="AB117"/>
  <c r="S117"/>
  <c r="S115"/>
  <c r="AB115"/>
  <c r="S111"/>
  <c r="AB111"/>
  <c r="S110"/>
  <c r="AB110"/>
  <c r="S108"/>
  <c r="AB108"/>
  <c r="S143" i="10"/>
  <c r="AB143"/>
  <c r="S138"/>
  <c r="AB138"/>
  <c r="T131"/>
  <c r="AC131"/>
  <c r="S130"/>
  <c r="AB130"/>
  <c r="S129"/>
  <c r="AB129"/>
  <c r="T126"/>
  <c r="AC126"/>
  <c r="S125"/>
  <c r="AB125"/>
  <c r="S112"/>
  <c r="AB112"/>
  <c r="T259" i="5"/>
  <c r="AC259"/>
  <c r="T209"/>
  <c r="AC209"/>
  <c r="T205"/>
  <c r="AC205"/>
  <c r="T181"/>
  <c r="AC181"/>
  <c r="T168"/>
  <c r="AC168"/>
  <c r="U164"/>
  <c r="AD164"/>
  <c r="AC153"/>
  <c r="T153"/>
  <c r="U153" s="1"/>
  <c r="U145"/>
  <c r="AD145"/>
  <c r="T144"/>
  <c r="AC144"/>
  <c r="T135"/>
  <c r="AC135"/>
  <c r="T112"/>
  <c r="AC112"/>
  <c r="U218" i="30"/>
  <c r="AD218"/>
  <c r="AE216"/>
  <c r="V216"/>
  <c r="AF216"/>
  <c r="AE212"/>
  <c r="V212"/>
  <c r="U206"/>
  <c r="AD206"/>
  <c r="AD178"/>
  <c r="U178"/>
  <c r="U115"/>
  <c r="AD115"/>
  <c r="T250" i="31"/>
  <c r="AC250"/>
  <c r="M235" i="23"/>
  <c r="M242"/>
  <c r="M180"/>
  <c r="M109"/>
  <c r="M221"/>
  <c r="M83"/>
  <c r="M146"/>
  <c r="N199"/>
  <c r="T108" i="19"/>
  <c r="AC108"/>
  <c r="T104"/>
  <c r="AC104"/>
  <c r="S104" i="22"/>
  <c r="AB104"/>
  <c r="S100"/>
  <c r="AB100"/>
  <c r="S96"/>
  <c r="AB96"/>
  <c r="S92"/>
  <c r="AB92"/>
  <c r="AB103" i="21"/>
  <c r="S103"/>
  <c r="AB95"/>
  <c r="S95"/>
  <c r="AB87"/>
  <c r="S87"/>
  <c r="T244" i="1"/>
  <c r="AC244"/>
  <c r="S197"/>
  <c r="AB197"/>
  <c r="S188"/>
  <c r="AB188"/>
  <c r="S146"/>
  <c r="AB146"/>
  <c r="S136"/>
  <c r="AB136"/>
  <c r="S214" i="9"/>
  <c r="AB214"/>
  <c r="AB213"/>
  <c r="S213"/>
  <c r="AB206"/>
  <c r="S206"/>
  <c r="S160"/>
  <c r="AB160"/>
  <c r="S149"/>
  <c r="AB149"/>
  <c r="AC134"/>
  <c r="T134"/>
  <c r="AC130"/>
  <c r="T130"/>
  <c r="U130" s="1"/>
  <c r="S121"/>
  <c r="AB121"/>
  <c r="S224" i="29"/>
  <c r="AB224"/>
  <c r="S223"/>
  <c r="AB223"/>
  <c r="S221"/>
  <c r="AB221"/>
  <c r="AB218"/>
  <c r="S218"/>
  <c r="T217"/>
  <c r="AC217"/>
  <c r="S182"/>
  <c r="AB182"/>
  <c r="S177"/>
  <c r="AB177"/>
  <c r="S175"/>
  <c r="AB175"/>
  <c r="S173"/>
  <c r="AB173"/>
  <c r="S171"/>
  <c r="AB171"/>
  <c r="S169"/>
  <c r="AB169"/>
  <c r="S167"/>
  <c r="AB167"/>
  <c r="S165"/>
  <c r="AB165"/>
  <c r="S163"/>
  <c r="AB163"/>
  <c r="S161"/>
  <c r="AB161"/>
  <c r="S159"/>
  <c r="AB159"/>
  <c r="S157"/>
  <c r="AB157"/>
  <c r="S155"/>
  <c r="AB155"/>
  <c r="S153"/>
  <c r="AB153"/>
  <c r="S151"/>
  <c r="AB151"/>
  <c r="S149"/>
  <c r="AB149"/>
  <c r="S147"/>
  <c r="AB147"/>
  <c r="S145"/>
  <c r="AB145"/>
  <c r="S143"/>
  <c r="AB143"/>
  <c r="AB141"/>
  <c r="S141"/>
  <c r="S139"/>
  <c r="AB139"/>
  <c r="AB138"/>
  <c r="S138"/>
  <c r="AB137"/>
  <c r="S137"/>
  <c r="AC137" s="1"/>
  <c r="S135"/>
  <c r="AB135"/>
  <c r="S131"/>
  <c r="AB131"/>
  <c r="S116"/>
  <c r="AB116"/>
  <c r="AB113"/>
  <c r="S113"/>
  <c r="T112"/>
  <c r="AC112"/>
  <c r="AB109"/>
  <c r="S109"/>
  <c r="T109" s="1"/>
  <c r="S107"/>
  <c r="AB107"/>
  <c r="T164" i="10"/>
  <c r="AC164"/>
  <c r="V160"/>
  <c r="AE160"/>
  <c r="AB151"/>
  <c r="S151"/>
  <c r="S146"/>
  <c r="AB146"/>
  <c r="T136"/>
  <c r="AC136"/>
  <c r="S135"/>
  <c r="AB135"/>
  <c r="T133"/>
  <c r="AC133"/>
  <c r="S132"/>
  <c r="AB132"/>
  <c r="T128"/>
  <c r="AC128"/>
  <c r="S127"/>
  <c r="AB127"/>
  <c r="T124"/>
  <c r="AC124"/>
  <c r="S116"/>
  <c r="AB116"/>
  <c r="T255" i="5"/>
  <c r="AC255"/>
  <c r="T237"/>
  <c r="AC237"/>
  <c r="T224"/>
  <c r="AC224"/>
  <c r="T157"/>
  <c r="AC157"/>
  <c r="AC149"/>
  <c r="T149"/>
  <c r="U149" s="1"/>
  <c r="U127"/>
  <c r="AD127"/>
  <c r="AC114"/>
  <c r="T114"/>
  <c r="AC83"/>
  <c r="T83"/>
  <c r="U83" s="1"/>
  <c r="AC82"/>
  <c r="T82"/>
  <c r="U214" i="30"/>
  <c r="AD214"/>
  <c r="U210"/>
  <c r="AD210"/>
  <c r="AD202"/>
  <c r="U202"/>
  <c r="AD198"/>
  <c r="U198"/>
  <c r="V198"/>
  <c r="U151"/>
  <c r="AD151"/>
  <c r="U126"/>
  <c r="AD126"/>
  <c r="T259" i="31"/>
  <c r="AC259"/>
  <c r="T241"/>
  <c r="AC241"/>
  <c r="M199" i="23"/>
  <c r="M164"/>
  <c r="M141"/>
  <c r="M255"/>
  <c r="M213"/>
  <c r="N239"/>
  <c r="M183"/>
  <c r="M186"/>
  <c r="M130"/>
  <c r="M81"/>
  <c r="L131"/>
  <c r="L147"/>
  <c r="L207"/>
  <c r="S237" i="31"/>
  <c r="AB237"/>
  <c r="AC222"/>
  <c r="T222"/>
  <c r="AC218"/>
  <c r="T218"/>
  <c r="T193"/>
  <c r="AD193" s="1"/>
  <c r="AC193"/>
  <c r="T158"/>
  <c r="AC158"/>
  <c r="T154"/>
  <c r="U154" s="1"/>
  <c r="AC154"/>
  <c r="AC147"/>
  <c r="T147"/>
  <c r="AC135"/>
  <c r="T135"/>
  <c r="T119"/>
  <c r="AC119"/>
  <c r="T114"/>
  <c r="AD114" s="1"/>
  <c r="AC114"/>
  <c r="AE187" i="32"/>
  <c r="V187"/>
  <c r="U179"/>
  <c r="AD179"/>
  <c r="U125"/>
  <c r="AD125"/>
  <c r="V117"/>
  <c r="AE117"/>
  <c r="T258" i="7"/>
  <c r="AC258"/>
  <c r="AB240"/>
  <c r="S240"/>
  <c r="AB237"/>
  <c r="S237"/>
  <c r="AB241" i="31"/>
  <c r="AB240"/>
  <c r="U239"/>
  <c r="AC234"/>
  <c r="T234"/>
  <c r="T213"/>
  <c r="AC213"/>
  <c r="AC206"/>
  <c r="T206"/>
  <c r="AC202"/>
  <c r="T202"/>
  <c r="AC198"/>
  <c r="T198"/>
  <c r="T159"/>
  <c r="AC159"/>
  <c r="T115"/>
  <c r="AC115"/>
  <c r="AC110"/>
  <c r="T110"/>
  <c r="T83"/>
  <c r="AC83"/>
  <c r="U239" i="32"/>
  <c r="AD239"/>
  <c r="U234"/>
  <c r="AD234"/>
  <c r="U227"/>
  <c r="AD227"/>
  <c r="U215"/>
  <c r="AD215"/>
  <c r="U211"/>
  <c r="AD211"/>
  <c r="U203"/>
  <c r="AD203"/>
  <c r="AD184"/>
  <c r="U184"/>
  <c r="AE183"/>
  <c r="V183"/>
  <c r="U181"/>
  <c r="AD181"/>
  <c r="U149"/>
  <c r="AD149"/>
  <c r="U145"/>
  <c r="AD145"/>
  <c r="U133"/>
  <c r="AD133"/>
  <c r="U129"/>
  <c r="AD129"/>
  <c r="U115"/>
  <c r="AD115"/>
  <c r="U111"/>
  <c r="AD111"/>
  <c r="AE109"/>
  <c r="V109"/>
  <c r="AB243" i="7"/>
  <c r="S243"/>
  <c r="S242"/>
  <c r="AB242"/>
  <c r="AB235"/>
  <c r="S235"/>
  <c r="S234"/>
  <c r="AB234"/>
  <c r="T162"/>
  <c r="AC162"/>
  <c r="AC107" i="16"/>
  <c r="AM107"/>
  <c r="AC96"/>
  <c r="AM96"/>
  <c r="AC109" i="17"/>
  <c r="AM109"/>
  <c r="AB108" i="18"/>
  <c r="AL108"/>
  <c r="AB104"/>
  <c r="AL104"/>
  <c r="AB100"/>
  <c r="AL100"/>
  <c r="AB96"/>
  <c r="AL96"/>
  <c r="AB108" i="19"/>
  <c r="AB104"/>
  <c r="AB100"/>
  <c r="AB96"/>
  <c r="AL96" s="1"/>
  <c r="AB92"/>
  <c r="AL92"/>
  <c r="AB88"/>
  <c r="AL88" s="1"/>
  <c r="AB84"/>
  <c r="AL84"/>
  <c r="AB108" i="20"/>
  <c r="AL108" s="1"/>
  <c r="AB104"/>
  <c r="AL104"/>
  <c r="AA108" i="22"/>
  <c r="AK108" s="1"/>
  <c r="AA104"/>
  <c r="AA100"/>
  <c r="AA96"/>
  <c r="AA92"/>
  <c r="AA84"/>
  <c r="AB244" i="1"/>
  <c r="AA221"/>
  <c r="AK221" s="1"/>
  <c r="AA219"/>
  <c r="AK219"/>
  <c r="AA218"/>
  <c r="AA216"/>
  <c r="AA215"/>
  <c r="AK215"/>
  <c r="AA213"/>
  <c r="AK213" s="1"/>
  <c r="AA209"/>
  <c r="AK209"/>
  <c r="AA206"/>
  <c r="AK206" s="1"/>
  <c r="AA205"/>
  <c r="AK205"/>
  <c r="AA202"/>
  <c r="AK202" s="1"/>
  <c r="AA123"/>
  <c r="AK123"/>
  <c r="AA122"/>
  <c r="AK122" s="1"/>
  <c r="AA121"/>
  <c r="AK121"/>
  <c r="AA119"/>
  <c r="AK119" s="1"/>
  <c r="AA117"/>
  <c r="AK117"/>
  <c r="AA116"/>
  <c r="AK116" s="1"/>
  <c r="AA115"/>
  <c r="AK115"/>
  <c r="AA114"/>
  <c r="AK114" s="1"/>
  <c r="AA113"/>
  <c r="AK113"/>
  <c r="AA112"/>
  <c r="AK112" s="1"/>
  <c r="AA111"/>
  <c r="AK111"/>
  <c r="AA110"/>
  <c r="AK110" s="1"/>
  <c r="AA109"/>
  <c r="AK109"/>
  <c r="AB210" i="9"/>
  <c r="AB207"/>
  <c r="AA204"/>
  <c r="AK204"/>
  <c r="AB225" i="29"/>
  <c r="AA224"/>
  <c r="AA223"/>
  <c r="AA220"/>
  <c r="AB219"/>
  <c r="AK219" s="1"/>
  <c r="AB217"/>
  <c r="AA216"/>
  <c r="AA215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15"/>
  <c r="AB112"/>
  <c r="AA111"/>
  <c r="AA110"/>
  <c r="AA107"/>
  <c r="AB106"/>
  <c r="AA235" i="10"/>
  <c r="AK235"/>
  <c r="AA233"/>
  <c r="AA231"/>
  <c r="AK231"/>
  <c r="AA229"/>
  <c r="AA227"/>
  <c r="AK227"/>
  <c r="AA226"/>
  <c r="AK226"/>
  <c r="AA225"/>
  <c r="AA224"/>
  <c r="AK224" s="1"/>
  <c r="AA223"/>
  <c r="AK223"/>
  <c r="AA222"/>
  <c r="AK222"/>
  <c r="AB164"/>
  <c r="AD160"/>
  <c r="AA149"/>
  <c r="AK149"/>
  <c r="AB147"/>
  <c r="AK147"/>
  <c r="AA146"/>
  <c r="AA143"/>
  <c r="AA141"/>
  <c r="AK141"/>
  <c r="AB139"/>
  <c r="AK139"/>
  <c r="AA138"/>
  <c r="AB136"/>
  <c r="AA135"/>
  <c r="AB133"/>
  <c r="AA132"/>
  <c r="AB131"/>
  <c r="AA130"/>
  <c r="AA129"/>
  <c r="AB128"/>
  <c r="AA127"/>
  <c r="AB126"/>
  <c r="AA125"/>
  <c r="AB124"/>
  <c r="AA122"/>
  <c r="AK122"/>
  <c r="AA106"/>
  <c r="AK106" s="1"/>
  <c r="AB259" i="5"/>
  <c r="AB255"/>
  <c r="AC251"/>
  <c r="AC247"/>
  <c r="AC245"/>
  <c r="AC241"/>
  <c r="AB239"/>
  <c r="AL239"/>
  <c r="AB237"/>
  <c r="AC233"/>
  <c r="AB217"/>
  <c r="AL217"/>
  <c r="AB213"/>
  <c r="AL213" s="1"/>
  <c r="AB209"/>
  <c r="AB205"/>
  <c r="AC201"/>
  <c r="AL201" s="1"/>
  <c r="AC197"/>
  <c r="AC193"/>
  <c r="AL193" s="1"/>
  <c r="AC189"/>
  <c r="AL189"/>
  <c r="AC185"/>
  <c r="AB181"/>
  <c r="AB173"/>
  <c r="AL173"/>
  <c r="AB168"/>
  <c r="AC164"/>
  <c r="AB157"/>
  <c r="AB154"/>
  <c r="AL154"/>
  <c r="AC145"/>
  <c r="AB144"/>
  <c r="AB135"/>
  <c r="AB132"/>
  <c r="AL132" s="1"/>
  <c r="AC127"/>
  <c r="AB124"/>
  <c r="AB103"/>
  <c r="AL103" s="1"/>
  <c r="AB99"/>
  <c r="AL99"/>
  <c r="AB95"/>
  <c r="AL95" s="1"/>
  <c r="AC260" i="30"/>
  <c r="AM260"/>
  <c r="AC256"/>
  <c r="AM256" s="1"/>
  <c r="AC240"/>
  <c r="AM240"/>
  <c r="AC228"/>
  <c r="AM228" s="1"/>
  <c r="AC224"/>
  <c r="AM224"/>
  <c r="AC220"/>
  <c r="AM220" s="1"/>
  <c r="AC218"/>
  <c r="AC214"/>
  <c r="AC210"/>
  <c r="AC206"/>
  <c r="AC203"/>
  <c r="AM203"/>
  <c r="AC183"/>
  <c r="AM183" s="1"/>
  <c r="AC179"/>
  <c r="AM179"/>
  <c r="AC159"/>
  <c r="AM159" s="1"/>
  <c r="AD150"/>
  <c r="AM150"/>
  <c r="AC146"/>
  <c r="AM146" s="1"/>
  <c r="AC145"/>
  <c r="AM145"/>
  <c r="AC126"/>
  <c r="AD119"/>
  <c r="AM119" s="1"/>
  <c r="AC115"/>
  <c r="AC104"/>
  <c r="AM104" s="1"/>
  <c r="AC96"/>
  <c r="AM96"/>
  <c r="AC92"/>
  <c r="AM92" s="1"/>
  <c r="AC88"/>
  <c r="AM88"/>
  <c r="AC84"/>
  <c r="AM84" s="1"/>
  <c r="AB259" i="31"/>
  <c r="AC254"/>
  <c r="AL254" s="1"/>
  <c r="AB250"/>
  <c r="AC246"/>
  <c r="U212" i="11"/>
  <c r="AD212"/>
  <c r="T203"/>
  <c r="AC203"/>
  <c r="S137"/>
  <c r="AB137"/>
  <c r="S133"/>
  <c r="AB133"/>
  <c r="S129"/>
  <c r="AB129"/>
  <c r="S125"/>
  <c r="AB125"/>
  <c r="S109"/>
  <c r="AB109"/>
  <c r="S100"/>
  <c r="AB100"/>
  <c r="AA203" i="8"/>
  <c r="AJ203"/>
  <c r="AA168"/>
  <c r="AJ168"/>
  <c r="AA133"/>
  <c r="AJ133"/>
  <c r="AA117"/>
  <c r="AJ117"/>
  <c r="AC145" i="12"/>
  <c r="T145"/>
  <c r="S129"/>
  <c r="AB129"/>
  <c r="AT257" i="23"/>
  <c r="AK257"/>
  <c r="AK243"/>
  <c r="AU243" s="1"/>
  <c r="AT243"/>
  <c r="AK206"/>
  <c r="AT206"/>
  <c r="AK202"/>
  <c r="AU202" s="1"/>
  <c r="AT202"/>
  <c r="AL200"/>
  <c r="AU200"/>
  <c r="AK185"/>
  <c r="AL185"/>
  <c r="AT185"/>
  <c r="AK177"/>
  <c r="AT177"/>
  <c r="AK165"/>
  <c r="AL165" s="1"/>
  <c r="AT165"/>
  <c r="AK154"/>
  <c r="AT154"/>
  <c r="AK150"/>
  <c r="AL150" s="1"/>
  <c r="AT150"/>
  <c r="AV106"/>
  <c r="AM106"/>
  <c r="AK96"/>
  <c r="AU96" s="1"/>
  <c r="AT96"/>
  <c r="AK184" i="24"/>
  <c r="AB184"/>
  <c r="AK182"/>
  <c r="AB182"/>
  <c r="AK179"/>
  <c r="AB179"/>
  <c r="AK175"/>
  <c r="AB175"/>
  <c r="AC233" i="31"/>
  <c r="AL233"/>
  <c r="AB218"/>
  <c r="AB206"/>
  <c r="AB202"/>
  <c r="AB198"/>
  <c r="AB183"/>
  <c r="AL183" s="1"/>
  <c r="AB180"/>
  <c r="AL180"/>
  <c r="AB172"/>
  <c r="AL172" s="1"/>
  <c r="AB164"/>
  <c r="AL164"/>
  <c r="AB156"/>
  <c r="AL156" s="1"/>
  <c r="AB154"/>
  <c r="AB151"/>
  <c r="AL151" s="1"/>
  <c r="AB150"/>
  <c r="AL150" s="1"/>
  <c r="AB135"/>
  <c r="AB119"/>
  <c r="AC118"/>
  <c r="AL118"/>
  <c r="AB115"/>
  <c r="AB95"/>
  <c r="AL95" s="1"/>
  <c r="AB87"/>
  <c r="AL87"/>
  <c r="AB83"/>
  <c r="AC254" i="32"/>
  <c r="AM254"/>
  <c r="AC250"/>
  <c r="AM250" s="1"/>
  <c r="AC239"/>
  <c r="AD235"/>
  <c r="AM235"/>
  <c r="AC224"/>
  <c r="AM224" s="1"/>
  <c r="AD219"/>
  <c r="AM219"/>
  <c r="AC215"/>
  <c r="AC211"/>
  <c r="AD207"/>
  <c r="AM207"/>
  <c r="AC203"/>
  <c r="AD199"/>
  <c r="AD195"/>
  <c r="AM195"/>
  <c r="AD191"/>
  <c r="AM191" s="1"/>
  <c r="AD187"/>
  <c r="AC179"/>
  <c r="AD175"/>
  <c r="AM175" s="1"/>
  <c r="AD171"/>
  <c r="AM171"/>
  <c r="AD167"/>
  <c r="AD159"/>
  <c r="AM159"/>
  <c r="AD155"/>
  <c r="AM155" s="1"/>
  <c r="AC150"/>
  <c r="AM150"/>
  <c r="AC145"/>
  <c r="AC144"/>
  <c r="AM144" s="1"/>
  <c r="AC141"/>
  <c r="AM141"/>
  <c r="AC137"/>
  <c r="AM137" s="1"/>
  <c r="AC133"/>
  <c r="AC129"/>
  <c r="AC125"/>
  <c r="AD121"/>
  <c r="AM121"/>
  <c r="AD119"/>
  <c r="AM119" s="1"/>
  <c r="AC115"/>
  <c r="AC111"/>
  <c r="AC95"/>
  <c r="AM95"/>
  <c r="AC91"/>
  <c r="AM91"/>
  <c r="AC87"/>
  <c r="AM87"/>
  <c r="AD83"/>
  <c r="R214" i="11"/>
  <c r="AA214"/>
  <c r="S135"/>
  <c r="AB135"/>
  <c r="S131"/>
  <c r="AB131"/>
  <c r="S127"/>
  <c r="AB127"/>
  <c r="S106"/>
  <c r="AB106"/>
  <c r="S102"/>
  <c r="AB102"/>
  <c r="AL167" i="8"/>
  <c r="AC167"/>
  <c r="AB134"/>
  <c r="AK134"/>
  <c r="T142" i="12"/>
  <c r="AC142"/>
  <c r="S126"/>
  <c r="AB126"/>
  <c r="S125"/>
  <c r="AB125"/>
  <c r="AK239" i="23"/>
  <c r="AT239"/>
  <c r="AK167"/>
  <c r="AT167"/>
  <c r="AK161"/>
  <c r="AT161"/>
  <c r="AK152"/>
  <c r="AT152"/>
  <c r="AK128"/>
  <c r="AT128"/>
  <c r="AK109"/>
  <c r="AT109"/>
  <c r="AK98"/>
  <c r="AT98"/>
  <c r="AK183" i="24"/>
  <c r="AB183"/>
  <c r="AK181"/>
  <c r="AB181"/>
  <c r="AA242" i="7"/>
  <c r="AB238"/>
  <c r="AA234"/>
  <c r="AB230"/>
  <c r="AC172"/>
  <c r="AK172" s="1"/>
  <c r="AA108"/>
  <c r="AK108"/>
  <c r="AA212" i="11"/>
  <c r="AB212"/>
  <c r="S180"/>
  <c r="S178"/>
  <c r="S176"/>
  <c r="AA174"/>
  <c r="AK174"/>
  <c r="AB174"/>
  <c r="AA137" i="24"/>
  <c r="AJ137"/>
  <c r="AA136"/>
  <c r="AB136" s="1"/>
  <c r="AJ136"/>
  <c r="AA117"/>
  <c r="AJ117"/>
  <c r="AC116"/>
  <c r="AD116" s="1"/>
  <c r="AL116"/>
  <c r="Z113"/>
  <c r="AI113"/>
  <c r="Z101"/>
  <c r="AJ101" s="1"/>
  <c r="AI101"/>
  <c r="AC96"/>
  <c r="AL96"/>
  <c r="Y233" i="25"/>
  <c r="Z233"/>
  <c r="AR233"/>
  <c r="Z223"/>
  <c r="AT223" s="1"/>
  <c r="AS223"/>
  <c r="Z207"/>
  <c r="AT207" s="1"/>
  <c r="AS207"/>
  <c r="Z172"/>
  <c r="AA172" s="1"/>
  <c r="AS172"/>
  <c r="AA171"/>
  <c r="AT171"/>
  <c r="Z159"/>
  <c r="AA159" s="1"/>
  <c r="AS159"/>
  <c r="AS158"/>
  <c r="Z158"/>
  <c r="AS134"/>
  <c r="Z134"/>
  <c r="Y260"/>
  <c r="AS260" s="1"/>
  <c r="AR260"/>
  <c r="Z256"/>
  <c r="AA256"/>
  <c r="AS256"/>
  <c r="Z248"/>
  <c r="AA248" s="1"/>
  <c r="AS248"/>
  <c r="Y246"/>
  <c r="AR246"/>
  <c r="Y244"/>
  <c r="AS244" s="1"/>
  <c r="AR244"/>
  <c r="Y242"/>
  <c r="AR242"/>
  <c r="Y240"/>
  <c r="AS240"/>
  <c r="AR240"/>
  <c r="Z219"/>
  <c r="AA219" s="1"/>
  <c r="AS219"/>
  <c r="Z211"/>
  <c r="AS211"/>
  <c r="Z151"/>
  <c r="AT151"/>
  <c r="AS151"/>
  <c r="Z149"/>
  <c r="AS149"/>
  <c r="Z147"/>
  <c r="AT147" s="1"/>
  <c r="AS147"/>
  <c r="Z145"/>
  <c r="AS145"/>
  <c r="Z143"/>
  <c r="AT143" s="1"/>
  <c r="AS143"/>
  <c r="Z141"/>
  <c r="AS141"/>
  <c r="Z139"/>
  <c r="AT139" s="1"/>
  <c r="AS139"/>
  <c r="Z137"/>
  <c r="AS137"/>
  <c r="Z135"/>
  <c r="AT135"/>
  <c r="AS135"/>
  <c r="AA140" i="11"/>
  <c r="AK140"/>
  <c r="AA135"/>
  <c r="AA133"/>
  <c r="AA131"/>
  <c r="AA129"/>
  <c r="AA127"/>
  <c r="AA125"/>
  <c r="AA120"/>
  <c r="AK120"/>
  <c r="AA118"/>
  <c r="AK118"/>
  <c r="AA112"/>
  <c r="AK112"/>
  <c r="AA110"/>
  <c r="AK110"/>
  <c r="AA109"/>
  <c r="AA108"/>
  <c r="AK108"/>
  <c r="AI239" i="8"/>
  <c r="AS239" s="1"/>
  <c r="AI237"/>
  <c r="AS237"/>
  <c r="AI231"/>
  <c r="AS231" s="1"/>
  <c r="AI229"/>
  <c r="AS229"/>
  <c r="AI227"/>
  <c r="AS227" s="1"/>
  <c r="AI211"/>
  <c r="AS211"/>
  <c r="AI195"/>
  <c r="AS195" s="1"/>
  <c r="AI193"/>
  <c r="AS193"/>
  <c r="AI187"/>
  <c r="AS187" s="1"/>
  <c r="AI185"/>
  <c r="AS185"/>
  <c r="AI179"/>
  <c r="AS179" s="1"/>
  <c r="AI177"/>
  <c r="AS177"/>
  <c r="AI169"/>
  <c r="AS169" s="1"/>
  <c r="AI163"/>
  <c r="AS163"/>
  <c r="AI133"/>
  <c r="AI117"/>
  <c r="AI115"/>
  <c r="AS115"/>
  <c r="AI111"/>
  <c r="AS111" s="1"/>
  <c r="AI107"/>
  <c r="AS107"/>
  <c r="AI105"/>
  <c r="AS105" s="1"/>
  <c r="AI101"/>
  <c r="AS101"/>
  <c r="AI97"/>
  <c r="AS97" s="1"/>
  <c r="AA129" i="12"/>
  <c r="AB128"/>
  <c r="AK128" s="1"/>
  <c r="AB127"/>
  <c r="AA126"/>
  <c r="AA125"/>
  <c r="AB124"/>
  <c r="AB123"/>
  <c r="AS247" i="23"/>
  <c r="BC247"/>
  <c r="AS206"/>
  <c r="AT200"/>
  <c r="AS185"/>
  <c r="AS177"/>
  <c r="AS167"/>
  <c r="AS165"/>
  <c r="AS161"/>
  <c r="AS154"/>
  <c r="AS109"/>
  <c r="W86"/>
  <c r="K86" s="1"/>
  <c r="AI122" i="24"/>
  <c r="AS122"/>
  <c r="AI119"/>
  <c r="AS119"/>
  <c r="AI116"/>
  <c r="AJ116"/>
  <c r="AA112"/>
  <c r="AA108"/>
  <c r="AK108" s="1"/>
  <c r="AI106"/>
  <c r="AS106"/>
  <c r="AA100"/>
  <c r="AI96"/>
  <c r="AJ96"/>
  <c r="AS228" i="25"/>
  <c r="AA228"/>
  <c r="Z224"/>
  <c r="AT224" s="1"/>
  <c r="Y127"/>
  <c r="AR127"/>
  <c r="Y119"/>
  <c r="AR119"/>
  <c r="Y115"/>
  <c r="AR115"/>
  <c r="Y111"/>
  <c r="AR111"/>
  <c r="Y107"/>
  <c r="AR107"/>
  <c r="Z105"/>
  <c r="AS105"/>
  <c r="Z83"/>
  <c r="AS83"/>
  <c r="AG260" i="26"/>
  <c r="X260"/>
  <c r="Y260"/>
  <c r="W253"/>
  <c r="AF253"/>
  <c r="AF210"/>
  <c r="W210"/>
  <c r="AF208"/>
  <c r="W208"/>
  <c r="AG208" s="1"/>
  <c r="W179"/>
  <c r="AF179"/>
  <c r="W176"/>
  <c r="AF176"/>
  <c r="W141"/>
  <c r="AF141"/>
  <c r="W139"/>
  <c r="AF139"/>
  <c r="W129"/>
  <c r="AF129"/>
  <c r="AF128"/>
  <c r="W128"/>
  <c r="W125"/>
  <c r="AF125"/>
  <c r="W100"/>
  <c r="AF100"/>
  <c r="X237" i="27"/>
  <c r="AG237"/>
  <c r="X229"/>
  <c r="AG229"/>
  <c r="AS215" i="25"/>
  <c r="AR211"/>
  <c r="AR207"/>
  <c r="AS200"/>
  <c r="AR195"/>
  <c r="AR191"/>
  <c r="AR190"/>
  <c r="AS186"/>
  <c r="AS184"/>
  <c r="AS180"/>
  <c r="AS178"/>
  <c r="AS176"/>
  <c r="AR159"/>
  <c r="AR156"/>
  <c r="AR151"/>
  <c r="AR149"/>
  <c r="AR147"/>
  <c r="AR145"/>
  <c r="AR143"/>
  <c r="AR141"/>
  <c r="AR139"/>
  <c r="AR137"/>
  <c r="AR135"/>
  <c r="AR134"/>
  <c r="AS133"/>
  <c r="AR104"/>
  <c r="Y128"/>
  <c r="AR128"/>
  <c r="Y123"/>
  <c r="Z123" s="1"/>
  <c r="AR123"/>
  <c r="Y121"/>
  <c r="AR121"/>
  <c r="Y117"/>
  <c r="Z117" s="1"/>
  <c r="AR117"/>
  <c r="Y113"/>
  <c r="AR113"/>
  <c r="Y109"/>
  <c r="Z109"/>
  <c r="AR109"/>
  <c r="Z84"/>
  <c r="AT84" s="1"/>
  <c r="AS84"/>
  <c r="Z81"/>
  <c r="AS81"/>
  <c r="Z67"/>
  <c r="AT67"/>
  <c r="AS67"/>
  <c r="Z65"/>
  <c r="AS65"/>
  <c r="AG257" i="26"/>
  <c r="X257"/>
  <c r="W235"/>
  <c r="AF235"/>
  <c r="W233"/>
  <c r="AF233"/>
  <c r="W231"/>
  <c r="AF231"/>
  <c r="AF218"/>
  <c r="W218"/>
  <c r="X218" s="1"/>
  <c r="AF216"/>
  <c r="W216"/>
  <c r="W205"/>
  <c r="AF205"/>
  <c r="W181"/>
  <c r="AF181"/>
  <c r="W137"/>
  <c r="AF137"/>
  <c r="W133"/>
  <c r="AF133"/>
  <c r="W104"/>
  <c r="AF104"/>
  <c r="X245" i="27"/>
  <c r="AG245"/>
  <c r="X243"/>
  <c r="AG243"/>
  <c r="Z242"/>
  <c r="AI242"/>
  <c r="Y226"/>
  <c r="AI226" s="1"/>
  <c r="AH226"/>
  <c r="AR219" i="25"/>
  <c r="AR172"/>
  <c r="AS165"/>
  <c r="AR118"/>
  <c r="AR114"/>
  <c r="AR110"/>
  <c r="AR106"/>
  <c r="W219" i="27"/>
  <c r="AF219"/>
  <c r="W211"/>
  <c r="X211" s="1"/>
  <c r="AF211"/>
  <c r="AG205"/>
  <c r="X205"/>
  <c r="AG187"/>
  <c r="X187"/>
  <c r="Y187" s="1"/>
  <c r="AG185"/>
  <c r="X185"/>
  <c r="Y140"/>
  <c r="AH140"/>
  <c r="X100"/>
  <c r="AG100"/>
  <c r="AE143" i="26"/>
  <c r="AO143"/>
  <c r="AE142"/>
  <c r="AO142"/>
  <c r="AE139"/>
  <c r="W215" i="27"/>
  <c r="AF215"/>
  <c r="AG199"/>
  <c r="X199"/>
  <c r="AG197"/>
  <c r="X197"/>
  <c r="AG195"/>
  <c r="X195"/>
  <c r="AG175"/>
  <c r="X175"/>
  <c r="Y136"/>
  <c r="AH136"/>
  <c r="X126"/>
  <c r="AG126"/>
  <c r="AG109"/>
  <c r="X109"/>
  <c r="X104"/>
  <c r="AG104"/>
  <c r="AS93" i="25"/>
  <c r="AS91"/>
  <c r="AS89"/>
  <c r="AR86"/>
  <c r="AR84"/>
  <c r="AR83"/>
  <c r="AR81"/>
  <c r="AT80"/>
  <c r="AS79"/>
  <c r="AS73"/>
  <c r="AS69"/>
  <c r="AR67"/>
  <c r="AR65"/>
  <c r="AE257" i="26"/>
  <c r="AE253"/>
  <c r="AF249"/>
  <c r="AO249"/>
  <c r="AF241"/>
  <c r="AO241"/>
  <c r="AF237"/>
  <c r="AO237" s="1"/>
  <c r="AE235"/>
  <c r="AE233"/>
  <c r="AE231"/>
  <c r="AF229"/>
  <c r="AO229" s="1"/>
  <c r="AF227"/>
  <c r="AF225"/>
  <c r="AO225"/>
  <c r="AF223"/>
  <c r="AO223"/>
  <c r="AF221"/>
  <c r="AO221"/>
  <c r="AE217"/>
  <c r="AO217"/>
  <c r="AE215"/>
  <c r="AO215"/>
  <c r="AE209"/>
  <c r="AO209"/>
  <c r="AE207"/>
  <c r="AO207"/>
  <c r="AE197"/>
  <c r="AO197"/>
  <c r="AF196"/>
  <c r="AO196"/>
  <c r="AE181"/>
  <c r="AE173"/>
  <c r="AO173" s="1"/>
  <c r="AE120"/>
  <c r="AO120"/>
  <c r="AE117"/>
  <c r="AO117" s="1"/>
  <c r="AE116"/>
  <c r="AO116"/>
  <c r="AF245" i="27"/>
  <c r="AF243"/>
  <c r="AH242"/>
  <c r="AF237"/>
  <c r="AF229"/>
  <c r="AF223"/>
  <c r="AP223"/>
  <c r="W220"/>
  <c r="AG220" s="1"/>
  <c r="AG216"/>
  <c r="AP216"/>
  <c r="W212"/>
  <c r="AG212" s="1"/>
  <c r="AF207"/>
  <c r="AP207" s="1"/>
  <c r="AF206"/>
  <c r="AP206"/>
  <c r="AF204"/>
  <c r="AP204" s="1"/>
  <c r="AF198"/>
  <c r="AP198"/>
  <c r="AF196"/>
  <c r="AP196" s="1"/>
  <c r="AF194"/>
  <c r="AP194"/>
  <c r="AF186"/>
  <c r="AP186" s="1"/>
  <c r="AF184"/>
  <c r="AP184"/>
  <c r="AF174"/>
  <c r="AP174" s="1"/>
  <c r="AF171"/>
  <c r="AP171"/>
  <c r="AF169"/>
  <c r="AP169" s="1"/>
  <c r="AG140"/>
  <c r="AG138"/>
  <c r="AG136"/>
  <c r="AF126"/>
  <c r="AF108"/>
  <c r="AP108" s="1"/>
  <c r="N25" i="3"/>
  <c r="AB73" i="23"/>
  <c r="AB69"/>
  <c r="L69"/>
  <c r="AC38"/>
  <c r="J10" i="20"/>
  <c r="N13" i="36" s="1"/>
  <c r="I10" i="22"/>
  <c r="N14" i="36" s="1"/>
  <c r="J10" i="23"/>
  <c r="N32" i="36" s="1"/>
  <c r="I10" i="23"/>
  <c r="L10" i="10"/>
  <c r="J21" i="36" s="1"/>
  <c r="AC248" i="23"/>
  <c r="K248"/>
  <c r="L95"/>
  <c r="L201"/>
  <c r="Z90"/>
  <c r="L90" s="1"/>
  <c r="K10" i="21"/>
  <c r="J15" i="36" s="1"/>
  <c r="Q10" i="24"/>
  <c r="J40" i="36" s="1"/>
  <c r="AB11" i="23"/>
  <c r="L11"/>
  <c r="S10" i="24"/>
  <c r="K38" i="36" s="1"/>
  <c r="AE11" i="23"/>
  <c r="AB75"/>
  <c r="AB59"/>
  <c r="AA79"/>
  <c r="K79"/>
  <c r="AA61"/>
  <c r="AA59"/>
  <c r="K59"/>
  <c r="AA57"/>
  <c r="AA55"/>
  <c r="M55" s="1"/>
  <c r="K55"/>
  <c r="AA53"/>
  <c r="K53"/>
  <c r="AA51"/>
  <c r="M51" s="1"/>
  <c r="K51"/>
  <c r="AA49"/>
  <c r="AA47"/>
  <c r="M47" s="1"/>
  <c r="K47"/>
  <c r="AA45"/>
  <c r="AA43"/>
  <c r="M43" s="1"/>
  <c r="K43"/>
  <c r="AA41"/>
  <c r="AC37"/>
  <c r="AA33"/>
  <c r="M33" s="1"/>
  <c r="K33"/>
  <c r="AA29"/>
  <c r="M29" s="1"/>
  <c r="K29"/>
  <c r="AA27"/>
  <c r="K27"/>
  <c r="AA25"/>
  <c r="M25" s="1"/>
  <c r="K25"/>
  <c r="AA21"/>
  <c r="M21" s="1"/>
  <c r="K21"/>
  <c r="AA17"/>
  <c r="M17" s="1"/>
  <c r="K17"/>
  <c r="AA13"/>
  <c r="AB79"/>
  <c r="L79"/>
  <c r="AB63"/>
  <c r="AD17"/>
  <c r="N17" s="1"/>
  <c r="AA77"/>
  <c r="AA75"/>
  <c r="K75"/>
  <c r="AA73"/>
  <c r="AA71"/>
  <c r="M71" s="1"/>
  <c r="K71"/>
  <c r="AA69"/>
  <c r="AA67"/>
  <c r="M67" s="1"/>
  <c r="K67"/>
  <c r="AA65"/>
  <c r="AA63"/>
  <c r="M63" s="1"/>
  <c r="K63"/>
  <c r="AA39"/>
  <c r="K39"/>
  <c r="L17"/>
  <c r="L25"/>
  <c r="L39"/>
  <c r="AK20" i="8"/>
  <c r="AB20"/>
  <c r="AB19"/>
  <c r="AK19"/>
  <c r="AB18"/>
  <c r="AC18" s="1"/>
  <c r="AK18"/>
  <c r="AB14"/>
  <c r="AK14"/>
  <c r="AB11"/>
  <c r="AK11"/>
  <c r="AH14" i="26"/>
  <c r="Y14"/>
  <c r="Z14" s="1"/>
  <c r="AT17" i="25"/>
  <c r="AA17"/>
  <c r="AU12"/>
  <c r="AB12"/>
  <c r="AC12" s="1"/>
  <c r="S33" i="12"/>
  <c r="AB33"/>
  <c r="AB11" i="21"/>
  <c r="AB10"/>
  <c r="R10"/>
  <c r="K10" i="29"/>
  <c r="K20" i="36" s="1"/>
  <c r="O10" i="26"/>
  <c r="J48" i="36" s="1"/>
  <c r="Q10" i="26"/>
  <c r="K48" i="36" s="1"/>
  <c r="N10" i="27"/>
  <c r="J50" i="36" s="1"/>
  <c r="J49" s="1"/>
  <c r="Q10" i="27"/>
  <c r="K51" i="3" s="1"/>
  <c r="P10" i="26"/>
  <c r="K47" i="36" s="1"/>
  <c r="K46" s="1"/>
  <c r="AU19" i="25"/>
  <c r="AB19"/>
  <c r="P10"/>
  <c r="J44" i="36" s="1"/>
  <c r="AB16" i="25"/>
  <c r="AU16"/>
  <c r="AB18"/>
  <c r="AU18"/>
  <c r="S10"/>
  <c r="K44" i="36" s="1"/>
  <c r="AB19" i="12"/>
  <c r="S19"/>
  <c r="AC29"/>
  <c r="T29"/>
  <c r="AC26"/>
  <c r="T26"/>
  <c r="AC16"/>
  <c r="T16"/>
  <c r="T36"/>
  <c r="AC36"/>
  <c r="AC25"/>
  <c r="T25"/>
  <c r="AC15"/>
  <c r="T15"/>
  <c r="AC13"/>
  <c r="T13"/>
  <c r="AD24"/>
  <c r="U24"/>
  <c r="S21"/>
  <c r="AB21"/>
  <c r="T22"/>
  <c r="AC22"/>
  <c r="T20"/>
  <c r="AC20"/>
  <c r="AC18"/>
  <c r="T18"/>
  <c r="AC17"/>
  <c r="T17"/>
  <c r="AC11"/>
  <c r="T11"/>
  <c r="AD32"/>
  <c r="U32"/>
  <c r="AC19" i="11"/>
  <c r="T19"/>
  <c r="AD19" s="1"/>
  <c r="T20"/>
  <c r="U20" s="1"/>
  <c r="AD20"/>
  <c r="AC20"/>
  <c r="T16"/>
  <c r="U16" s="1"/>
  <c r="AC16"/>
  <c r="T12"/>
  <c r="U12" s="1"/>
  <c r="AC12"/>
  <c r="U16" i="29"/>
  <c r="AD16"/>
  <c r="T11" i="1"/>
  <c r="S10"/>
  <c r="AC11"/>
  <c r="AC10"/>
  <c r="N10" i="32"/>
  <c r="M25" i="36" s="1"/>
  <c r="L10" i="32"/>
  <c r="K25" i="36" s="1"/>
  <c r="L123" i="23"/>
  <c r="AD123"/>
  <c r="N123" s="1"/>
  <c r="AF88"/>
  <c r="N88" s="1"/>
  <c r="L88"/>
  <c r="AC95"/>
  <c r="M95" s="1"/>
  <c r="K95"/>
  <c r="AB98"/>
  <c r="N98" s="1"/>
  <c r="L98"/>
  <c r="AD130"/>
  <c r="N130" s="1"/>
  <c r="L130"/>
  <c r="AD146"/>
  <c r="L146"/>
  <c r="L153"/>
  <c r="AF160"/>
  <c r="L160"/>
  <c r="AB166"/>
  <c r="L166"/>
  <c r="AB177"/>
  <c r="N177" s="1"/>
  <c r="L177"/>
  <c r="AB83"/>
  <c r="N83" s="1"/>
  <c r="L83"/>
  <c r="AD86"/>
  <c r="N86" s="1"/>
  <c r="L86"/>
  <c r="L91"/>
  <c r="AB91"/>
  <c r="N91" s="1"/>
  <c r="AC97"/>
  <c r="M97" s="1"/>
  <c r="K97"/>
  <c r="AF102"/>
  <c r="N102" s="1"/>
  <c r="L102"/>
  <c r="AC106"/>
  <c r="M106" s="1"/>
  <c r="K106"/>
  <c r="AF110"/>
  <c r="L110"/>
  <c r="AD113"/>
  <c r="N113" s="1"/>
  <c r="L113"/>
  <c r="AB118"/>
  <c r="N118" s="1"/>
  <c r="L118"/>
  <c r="AF121"/>
  <c r="N121" s="1"/>
  <c r="L121"/>
  <c r="AD132"/>
  <c r="L132"/>
  <c r="AD140"/>
  <c r="N140" s="1"/>
  <c r="L140"/>
  <c r="AD148"/>
  <c r="N148" s="1"/>
  <c r="L148"/>
  <c r="AF168"/>
  <c r="L168"/>
  <c r="AB193"/>
  <c r="L193"/>
  <c r="AD203"/>
  <c r="L203"/>
  <c r="AF205"/>
  <c r="N205" s="1"/>
  <c r="L205"/>
  <c r="AA250"/>
  <c r="M250" s="1"/>
  <c r="K250"/>
  <c r="AF195"/>
  <c r="L195"/>
  <c r="AC201"/>
  <c r="M201" s="1"/>
  <c r="K201"/>
  <c r="AB238"/>
  <c r="L238"/>
  <c r="AA246"/>
  <c r="AD252"/>
  <c r="L252"/>
  <c r="AC260"/>
  <c r="M260" s="1"/>
  <c r="K260"/>
  <c r="M11" i="20"/>
  <c r="L11" i="21"/>
  <c r="K11" i="23"/>
  <c r="AC11"/>
  <c r="M11" s="1"/>
  <c r="V11" i="8"/>
  <c r="R10"/>
  <c r="AB57" i="23"/>
  <c r="AB65"/>
  <c r="P10" i="28"/>
  <c r="J6" i="3" s="1"/>
  <c r="L256" i="23"/>
  <c r="L114"/>
  <c r="R10" i="24"/>
  <c r="J41" i="36" s="1"/>
  <c r="V10" i="24"/>
  <c r="K41" i="3" s="1"/>
  <c r="M10" i="7"/>
  <c r="L26" i="36" s="1"/>
  <c r="M10" i="32"/>
  <c r="J25" i="36" s="1"/>
  <c r="J10" i="32"/>
  <c r="O25" i="36" s="1"/>
  <c r="L126" i="23"/>
  <c r="L81"/>
  <c r="L92"/>
  <c r="AC96"/>
  <c r="M96" s="1"/>
  <c r="K96"/>
  <c r="AF119"/>
  <c r="L119"/>
  <c r="AD134"/>
  <c r="L134"/>
  <c r="AD142"/>
  <c r="N142" s="1"/>
  <c r="AD150"/>
  <c r="N150" s="1"/>
  <c r="L150"/>
  <c r="AD154"/>
  <c r="N154" s="1"/>
  <c r="AF156"/>
  <c r="L156"/>
  <c r="AB161"/>
  <c r="N161" s="1"/>
  <c r="L161"/>
  <c r="AF176"/>
  <c r="L176"/>
  <c r="AC85"/>
  <c r="AC93"/>
  <c r="K93"/>
  <c r="AC99"/>
  <c r="K99"/>
  <c r="K107"/>
  <c r="AF112"/>
  <c r="N112" s="1"/>
  <c r="L112"/>
  <c r="AB117"/>
  <c r="L117"/>
  <c r="AF120"/>
  <c r="N120" s="1"/>
  <c r="L120"/>
  <c r="AD125"/>
  <c r="N125" s="1"/>
  <c r="L125"/>
  <c r="AD136"/>
  <c r="N136" s="1"/>
  <c r="L136"/>
  <c r="AD144"/>
  <c r="N144" s="1"/>
  <c r="L144"/>
  <c r="AF151"/>
  <c r="L151"/>
  <c r="AB169"/>
  <c r="L169"/>
  <c r="AF185"/>
  <c r="L185"/>
  <c r="AC202"/>
  <c r="M202" s="1"/>
  <c r="AC204"/>
  <c r="AB240"/>
  <c r="N240" s="1"/>
  <c r="L240"/>
  <c r="AB191"/>
  <c r="N191" s="1"/>
  <c r="L191"/>
  <c r="AF198"/>
  <c r="L198"/>
  <c r="AC206"/>
  <c r="M206" s="1"/>
  <c r="K206"/>
  <c r="AB242"/>
  <c r="L242"/>
  <c r="AD254"/>
  <c r="N254" s="1"/>
  <c r="L254"/>
  <c r="AD258"/>
  <c r="N258" s="1"/>
  <c r="L258"/>
  <c r="M11" i="19"/>
  <c r="T11" i="8"/>
  <c r="P10"/>
  <c r="AB53" i="23"/>
  <c r="L53"/>
  <c r="AB61"/>
  <c r="AB77"/>
  <c r="L167"/>
  <c r="L116"/>
  <c r="P10" i="24"/>
  <c r="J39" i="3" s="1"/>
  <c r="K10" i="7"/>
  <c r="J26" i="3" s="1"/>
  <c r="O10" i="32"/>
  <c r="L25" i="36" s="1"/>
  <c r="K10" i="10"/>
  <c r="K21" i="36" s="1"/>
  <c r="M12" i="1"/>
  <c r="M17" i="16"/>
  <c r="P17"/>
  <c r="M25"/>
  <c r="P25"/>
  <c r="M33"/>
  <c r="P33"/>
  <c r="M41"/>
  <c r="P41"/>
  <c r="P12"/>
  <c r="M12"/>
  <c r="P20"/>
  <c r="M20"/>
  <c r="P28"/>
  <c r="M28"/>
  <c r="P36"/>
  <c r="M36"/>
  <c r="P44"/>
  <c r="M44"/>
  <c r="P46"/>
  <c r="M46"/>
  <c r="P48"/>
  <c r="M48"/>
  <c r="P50"/>
  <c r="M50"/>
  <c r="P52"/>
  <c r="M52"/>
  <c r="P54"/>
  <c r="M54"/>
  <c r="P56"/>
  <c r="M56"/>
  <c r="P58"/>
  <c r="M58"/>
  <c r="P60"/>
  <c r="M60"/>
  <c r="P62"/>
  <c r="M62"/>
  <c r="P64"/>
  <c r="M64"/>
  <c r="P66"/>
  <c r="M66"/>
  <c r="P68"/>
  <c r="M68"/>
  <c r="P70"/>
  <c r="M70"/>
  <c r="P72"/>
  <c r="M72"/>
  <c r="P74"/>
  <c r="M74"/>
  <c r="P76"/>
  <c r="M76"/>
  <c r="M78"/>
  <c r="P78"/>
  <c r="M82"/>
  <c r="M89"/>
  <c r="P89"/>
  <c r="M93"/>
  <c r="P93"/>
  <c r="M97"/>
  <c r="P97"/>
  <c r="M101"/>
  <c r="P101"/>
  <c r="M103"/>
  <c r="M105"/>
  <c r="P105"/>
  <c r="M109"/>
  <c r="P109"/>
  <c r="P86"/>
  <c r="M86"/>
  <c r="P88"/>
  <c r="M88"/>
  <c r="P90"/>
  <c r="M90"/>
  <c r="P92"/>
  <c r="M92"/>
  <c r="P94"/>
  <c r="M94"/>
  <c r="P96"/>
  <c r="M96"/>
  <c r="P98"/>
  <c r="M98"/>
  <c r="P100"/>
  <c r="M100"/>
  <c r="P102"/>
  <c r="M102"/>
  <c r="P104"/>
  <c r="M104"/>
  <c r="P106"/>
  <c r="M106"/>
  <c r="P108"/>
  <c r="M108"/>
  <c r="M19"/>
  <c r="P19"/>
  <c r="M27"/>
  <c r="P27"/>
  <c r="M35"/>
  <c r="P35"/>
  <c r="M39"/>
  <c r="M43"/>
  <c r="P43"/>
  <c r="M47"/>
  <c r="P47"/>
  <c r="M51"/>
  <c r="P51"/>
  <c r="M53"/>
  <c r="M55"/>
  <c r="P55"/>
  <c r="M59"/>
  <c r="P59"/>
  <c r="P63"/>
  <c r="M71"/>
  <c r="P71"/>
  <c r="M73"/>
  <c r="M75"/>
  <c r="P75"/>
  <c r="M14"/>
  <c r="P18"/>
  <c r="M18"/>
  <c r="P26"/>
  <c r="M26"/>
  <c r="P34"/>
  <c r="M34"/>
  <c r="P42"/>
  <c r="M42"/>
  <c r="P83"/>
  <c r="M83"/>
  <c r="P81"/>
  <c r="M81"/>
  <c r="M84"/>
  <c r="P84"/>
  <c r="P18" i="17"/>
  <c r="P34"/>
  <c r="M42"/>
  <c r="M62"/>
  <c r="M78"/>
  <c r="M88"/>
  <c r="P88"/>
  <c r="P83"/>
  <c r="M83"/>
  <c r="P87"/>
  <c r="M87"/>
  <c r="P91"/>
  <c r="M91"/>
  <c r="P92"/>
  <c r="M92"/>
  <c r="P100"/>
  <c r="M100"/>
  <c r="P108"/>
  <c r="M108"/>
  <c r="M15"/>
  <c r="M19"/>
  <c r="M23"/>
  <c r="M27"/>
  <c r="M31"/>
  <c r="M35"/>
  <c r="M39"/>
  <c r="M43"/>
  <c r="M47"/>
  <c r="M51"/>
  <c r="M55"/>
  <c r="M61"/>
  <c r="P61"/>
  <c r="M65"/>
  <c r="P65"/>
  <c r="M69"/>
  <c r="P69"/>
  <c r="M73"/>
  <c r="P73"/>
  <c r="M77"/>
  <c r="P77"/>
  <c r="M81"/>
  <c r="P81"/>
  <c r="P20"/>
  <c r="M20"/>
  <c r="P28"/>
  <c r="M28"/>
  <c r="P36"/>
  <c r="M36"/>
  <c r="M40"/>
  <c r="P44"/>
  <c r="M44"/>
  <c r="M48"/>
  <c r="P52"/>
  <c r="M52"/>
  <c r="P60"/>
  <c r="M60"/>
  <c r="P68"/>
  <c r="M68"/>
  <c r="P76"/>
  <c r="M76"/>
  <c r="P99"/>
  <c r="M101"/>
  <c r="P94"/>
  <c r="M94"/>
  <c r="P102"/>
  <c r="M102"/>
  <c r="AD13" i="16"/>
  <c r="U13"/>
  <c r="W11"/>
  <c r="V10"/>
  <c r="AF11"/>
  <c r="AF10"/>
  <c r="U13" i="17"/>
  <c r="AD13"/>
  <c r="AD12" i="16"/>
  <c r="U12"/>
  <c r="Y104" i="27"/>
  <c r="AH104"/>
  <c r="Y126"/>
  <c r="AH126"/>
  <c r="AI136"/>
  <c r="Z136"/>
  <c r="AG215"/>
  <c r="X215"/>
  <c r="AH185"/>
  <c r="Y185"/>
  <c r="AH205"/>
  <c r="Y205"/>
  <c r="AJ242"/>
  <c r="AA242"/>
  <c r="AH243"/>
  <c r="Y243"/>
  <c r="AH245"/>
  <c r="Y245"/>
  <c r="X104" i="26"/>
  <c r="AG104"/>
  <c r="X133"/>
  <c r="AG133"/>
  <c r="X137"/>
  <c r="AG137"/>
  <c r="X181"/>
  <c r="AG181"/>
  <c r="X205"/>
  <c r="AG205"/>
  <c r="X231"/>
  <c r="AG231"/>
  <c r="X233"/>
  <c r="AG233"/>
  <c r="X235"/>
  <c r="AG235"/>
  <c r="AA65" i="25"/>
  <c r="AT65"/>
  <c r="AT81"/>
  <c r="AA81"/>
  <c r="AS113"/>
  <c r="Z113"/>
  <c r="AS121"/>
  <c r="Z121"/>
  <c r="AS128"/>
  <c r="Z128"/>
  <c r="X128" i="26"/>
  <c r="AG128"/>
  <c r="AG210"/>
  <c r="X210"/>
  <c r="AB112" i="24"/>
  <c r="AK112"/>
  <c r="AT134" i="25"/>
  <c r="AA134"/>
  <c r="AA158"/>
  <c r="AT158"/>
  <c r="T176" i="11"/>
  <c r="AC176"/>
  <c r="T180"/>
  <c r="AC180"/>
  <c r="AC181" i="24"/>
  <c r="AL181"/>
  <c r="AC183"/>
  <c r="AL183"/>
  <c r="AD167" i="8"/>
  <c r="AM167"/>
  <c r="AU154" i="23"/>
  <c r="AL154"/>
  <c r="AU177"/>
  <c r="AL177"/>
  <c r="AV200"/>
  <c r="AM200"/>
  <c r="AL206"/>
  <c r="AU206"/>
  <c r="AC129" i="12"/>
  <c r="T129"/>
  <c r="AB117" i="8"/>
  <c r="AK117"/>
  <c r="AK133"/>
  <c r="AB133"/>
  <c r="AB168"/>
  <c r="AK168"/>
  <c r="AB203"/>
  <c r="AK203"/>
  <c r="T100" i="11"/>
  <c r="AC100"/>
  <c r="T109"/>
  <c r="AC109"/>
  <c r="AC125"/>
  <c r="T125"/>
  <c r="AC129"/>
  <c r="T129"/>
  <c r="AC133"/>
  <c r="T133"/>
  <c r="T137"/>
  <c r="AC137"/>
  <c r="U203"/>
  <c r="AD203"/>
  <c r="AE212"/>
  <c r="V212"/>
  <c r="T235" i="7"/>
  <c r="AC235"/>
  <c r="T243"/>
  <c r="AC243"/>
  <c r="W109" i="32"/>
  <c r="AF109"/>
  <c r="W183"/>
  <c r="AF183"/>
  <c r="V184"/>
  <c r="AE184"/>
  <c r="U110" i="31"/>
  <c r="AD110"/>
  <c r="AD198"/>
  <c r="U198"/>
  <c r="AD202"/>
  <c r="U202"/>
  <c r="AD206"/>
  <c r="U206"/>
  <c r="U234"/>
  <c r="AD234"/>
  <c r="U258" i="7"/>
  <c r="AD258"/>
  <c r="W117" i="32"/>
  <c r="AF117"/>
  <c r="V125"/>
  <c r="AE125"/>
  <c r="V179"/>
  <c r="AE179"/>
  <c r="AD119" i="31"/>
  <c r="U119"/>
  <c r="U158"/>
  <c r="AD158"/>
  <c r="T237"/>
  <c r="AC237"/>
  <c r="AE202" i="30"/>
  <c r="V202"/>
  <c r="AD82" i="5"/>
  <c r="U82"/>
  <c r="AD114"/>
  <c r="U114"/>
  <c r="AC151" i="10"/>
  <c r="T151"/>
  <c r="T113" i="29"/>
  <c r="AC113"/>
  <c r="T138"/>
  <c r="AC138"/>
  <c r="T141"/>
  <c r="AC141"/>
  <c r="AH109" i="27"/>
  <c r="Y109"/>
  <c r="AH175"/>
  <c r="Y175"/>
  <c r="AH195"/>
  <c r="Y195"/>
  <c r="AH197"/>
  <c r="Y197"/>
  <c r="AH199"/>
  <c r="Y199"/>
  <c r="Y100"/>
  <c r="AH100"/>
  <c r="Z140"/>
  <c r="AI140"/>
  <c r="AG219"/>
  <c r="X219"/>
  <c r="X216" i="26"/>
  <c r="AG216"/>
  <c r="Y257"/>
  <c r="AH257"/>
  <c r="AH229" i="27"/>
  <c r="Y229"/>
  <c r="AH237"/>
  <c r="Y237"/>
  <c r="X100" i="26"/>
  <c r="AG100"/>
  <c r="X125"/>
  <c r="AG125"/>
  <c r="X129"/>
  <c r="AG129"/>
  <c r="X139"/>
  <c r="AG139"/>
  <c r="X141"/>
  <c r="AG141"/>
  <c r="X176"/>
  <c r="AG176"/>
  <c r="AG179"/>
  <c r="X179"/>
  <c r="AG253"/>
  <c r="X253"/>
  <c r="AA83" i="25"/>
  <c r="AT83"/>
  <c r="AT105"/>
  <c r="AA105"/>
  <c r="Z107"/>
  <c r="AS107"/>
  <c r="Z111"/>
  <c r="AS111"/>
  <c r="Z115"/>
  <c r="AS115"/>
  <c r="Z119"/>
  <c r="AS119"/>
  <c r="Z127"/>
  <c r="AS127"/>
  <c r="AB228"/>
  <c r="AU228"/>
  <c r="AB100" i="24"/>
  <c r="AK100"/>
  <c r="AA135" i="25"/>
  <c r="AT137"/>
  <c r="AA137"/>
  <c r="AA139"/>
  <c r="AT141"/>
  <c r="AA141"/>
  <c r="AA143"/>
  <c r="AT145"/>
  <c r="AA145"/>
  <c r="AA147"/>
  <c r="AT149"/>
  <c r="AA149"/>
  <c r="AA151"/>
  <c r="AT211"/>
  <c r="AA211"/>
  <c r="AT219"/>
  <c r="Z240"/>
  <c r="AS242"/>
  <c r="Z242"/>
  <c r="Z244"/>
  <c r="AS246"/>
  <c r="Z246"/>
  <c r="AT248"/>
  <c r="AT256"/>
  <c r="Z260"/>
  <c r="AT159"/>
  <c r="AU171"/>
  <c r="AB171"/>
  <c r="AT172"/>
  <c r="AA207"/>
  <c r="AA223"/>
  <c r="AS233"/>
  <c r="AD96" i="24"/>
  <c r="AM96"/>
  <c r="AA101"/>
  <c r="AJ113"/>
  <c r="AA113"/>
  <c r="AM116"/>
  <c r="AK117"/>
  <c r="AB117"/>
  <c r="AK136"/>
  <c r="AB137"/>
  <c r="AK137"/>
  <c r="T178" i="11"/>
  <c r="AC178"/>
  <c r="AL98" i="23"/>
  <c r="AU98"/>
  <c r="AU109"/>
  <c r="AL109"/>
  <c r="AL128"/>
  <c r="AU128"/>
  <c r="AU152"/>
  <c r="AL152"/>
  <c r="AU161"/>
  <c r="AL161"/>
  <c r="AU167"/>
  <c r="AL167"/>
  <c r="AL239"/>
  <c r="AU239"/>
  <c r="AC125" i="12"/>
  <c r="T125"/>
  <c r="T126"/>
  <c r="AC126"/>
  <c r="U142"/>
  <c r="AD142"/>
  <c r="AC134" i="8"/>
  <c r="AL134"/>
  <c r="T102" i="11"/>
  <c r="AC102"/>
  <c r="T106"/>
  <c r="AC106"/>
  <c r="AC127"/>
  <c r="T127"/>
  <c r="AC131"/>
  <c r="T131"/>
  <c r="AC135"/>
  <c r="T135"/>
  <c r="S214"/>
  <c r="AB214"/>
  <c r="AC175" i="24"/>
  <c r="AL175"/>
  <c r="AC179"/>
  <c r="AL179"/>
  <c r="AL182"/>
  <c r="AC182"/>
  <c r="AL184"/>
  <c r="AC184"/>
  <c r="AW106" i="23"/>
  <c r="AN106"/>
  <c r="AU257"/>
  <c r="AL257"/>
  <c r="U145" i="12"/>
  <c r="AD145"/>
  <c r="U162" i="7"/>
  <c r="AD162"/>
  <c r="T234"/>
  <c r="AC234"/>
  <c r="T242"/>
  <c r="AC242"/>
  <c r="V111" i="32"/>
  <c r="AE111"/>
  <c r="AE115"/>
  <c r="V115"/>
  <c r="V129"/>
  <c r="AE129"/>
  <c r="AE133"/>
  <c r="V133"/>
  <c r="V145"/>
  <c r="AE145"/>
  <c r="AE149"/>
  <c r="V149"/>
  <c r="AE181"/>
  <c r="V181"/>
  <c r="V203"/>
  <c r="AE203"/>
  <c r="V211"/>
  <c r="AE211"/>
  <c r="V215"/>
  <c r="AE215"/>
  <c r="AE227"/>
  <c r="V227"/>
  <c r="AE234"/>
  <c r="V234"/>
  <c r="V239"/>
  <c r="AE239"/>
  <c r="AD83" i="31"/>
  <c r="U83"/>
  <c r="U115"/>
  <c r="AD115"/>
  <c r="AD159"/>
  <c r="U159"/>
  <c r="U213"/>
  <c r="AD213"/>
  <c r="V239"/>
  <c r="AE239"/>
  <c r="AC237" i="7"/>
  <c r="T237"/>
  <c r="T240"/>
  <c r="AC240"/>
  <c r="W187" i="32"/>
  <c r="AF187"/>
  <c r="AD135" i="31"/>
  <c r="U135"/>
  <c r="U147"/>
  <c r="AD147"/>
  <c r="AD218"/>
  <c r="U218"/>
  <c r="AD222"/>
  <c r="U222"/>
  <c r="AD241"/>
  <c r="U241"/>
  <c r="AD259"/>
  <c r="U259"/>
  <c r="AE126" i="30"/>
  <c r="V126"/>
  <c r="V151"/>
  <c r="AE151"/>
  <c r="V210"/>
  <c r="AE210"/>
  <c r="V214"/>
  <c r="AE214"/>
  <c r="V127" i="5"/>
  <c r="AE127"/>
  <c r="AD157"/>
  <c r="U157"/>
  <c r="U224"/>
  <c r="AD224"/>
  <c r="AD237"/>
  <c r="U237"/>
  <c r="AD255"/>
  <c r="U255"/>
  <c r="T116" i="10"/>
  <c r="AC116"/>
  <c r="U124"/>
  <c r="AD124"/>
  <c r="AC127"/>
  <c r="T127"/>
  <c r="U128"/>
  <c r="AD128"/>
  <c r="AC132"/>
  <c r="T132"/>
  <c r="AD133"/>
  <c r="U133"/>
  <c r="AC135"/>
  <c r="T135"/>
  <c r="AD136"/>
  <c r="U136"/>
  <c r="AC146"/>
  <c r="T146"/>
  <c r="W160"/>
  <c r="AF160"/>
  <c r="U164"/>
  <c r="AD164"/>
  <c r="T107" i="29"/>
  <c r="AC107"/>
  <c r="AD112"/>
  <c r="U112"/>
  <c r="T116"/>
  <c r="AC116"/>
  <c r="T131"/>
  <c r="AC131"/>
  <c r="T135"/>
  <c r="AC135"/>
  <c r="T139"/>
  <c r="AC139"/>
  <c r="T143"/>
  <c r="AC143"/>
  <c r="AC145"/>
  <c r="T145"/>
  <c r="N10" i="10"/>
  <c r="L21" i="36" s="1"/>
  <c r="AC218" i="29"/>
  <c r="T218"/>
  <c r="U134" i="9"/>
  <c r="AD134"/>
  <c r="T206"/>
  <c r="AC206"/>
  <c r="T213"/>
  <c r="AC213"/>
  <c r="AC87" i="21"/>
  <c r="T87"/>
  <c r="AC95"/>
  <c r="T95"/>
  <c r="AC103"/>
  <c r="T103"/>
  <c r="AD250" i="31"/>
  <c r="U250"/>
  <c r="AE115" i="30"/>
  <c r="V115"/>
  <c r="V206"/>
  <c r="AE206"/>
  <c r="V218"/>
  <c r="AE218"/>
  <c r="AD112" i="5"/>
  <c r="U112"/>
  <c r="AD135"/>
  <c r="U135"/>
  <c r="U144"/>
  <c r="AD144"/>
  <c r="V145"/>
  <c r="AE145"/>
  <c r="AE164"/>
  <c r="V164"/>
  <c r="AD168"/>
  <c r="U168"/>
  <c r="AD181"/>
  <c r="U181"/>
  <c r="U205"/>
  <c r="AD205"/>
  <c r="U209"/>
  <c r="AD209"/>
  <c r="AD259"/>
  <c r="U259"/>
  <c r="AC112" i="10"/>
  <c r="T112"/>
  <c r="AC125"/>
  <c r="T125"/>
  <c r="U126"/>
  <c r="AD126"/>
  <c r="AC129"/>
  <c r="T129"/>
  <c r="AC130"/>
  <c r="T130"/>
  <c r="U131"/>
  <c r="AD131"/>
  <c r="AC138"/>
  <c r="T138"/>
  <c r="T143"/>
  <c r="AC143"/>
  <c r="T108" i="29"/>
  <c r="AC108"/>
  <c r="AC110"/>
  <c r="T110"/>
  <c r="T111"/>
  <c r="AC111"/>
  <c r="T115"/>
  <c r="AC115"/>
  <c r="AC144"/>
  <c r="T144"/>
  <c r="AC146"/>
  <c r="T146"/>
  <c r="AC148"/>
  <c r="T148"/>
  <c r="AC150"/>
  <c r="T150"/>
  <c r="AC152"/>
  <c r="T152"/>
  <c r="AC154"/>
  <c r="T154"/>
  <c r="AC156"/>
  <c r="T156"/>
  <c r="AC158"/>
  <c r="T158"/>
  <c r="AC160"/>
  <c r="T160"/>
  <c r="AC162"/>
  <c r="T162"/>
  <c r="AC164"/>
  <c r="T164"/>
  <c r="AC166"/>
  <c r="T166"/>
  <c r="AC168"/>
  <c r="T168"/>
  <c r="AC170"/>
  <c r="T170"/>
  <c r="AC172"/>
  <c r="T172"/>
  <c r="AC174"/>
  <c r="T174"/>
  <c r="AC176"/>
  <c r="T176"/>
  <c r="AC178"/>
  <c r="T178"/>
  <c r="AC186"/>
  <c r="T186"/>
  <c r="AC215"/>
  <c r="T215"/>
  <c r="T216"/>
  <c r="AC216"/>
  <c r="T220"/>
  <c r="AC220"/>
  <c r="U225"/>
  <c r="AD225"/>
  <c r="T158" i="9"/>
  <c r="AC158"/>
  <c r="V162"/>
  <c r="AE162"/>
  <c r="AD170"/>
  <c r="U170"/>
  <c r="AD172"/>
  <c r="U172"/>
  <c r="AD174"/>
  <c r="U174"/>
  <c r="AD176"/>
  <c r="U176"/>
  <c r="AD178"/>
  <c r="U178"/>
  <c r="AD180"/>
  <c r="U180"/>
  <c r="AD182"/>
  <c r="U182"/>
  <c r="AD184"/>
  <c r="U184"/>
  <c r="AD186"/>
  <c r="U186"/>
  <c r="U210"/>
  <c r="AD210"/>
  <c r="U215"/>
  <c r="AD215"/>
  <c r="U219"/>
  <c r="AD219"/>
  <c r="U223"/>
  <c r="AD223"/>
  <c r="T138" i="1"/>
  <c r="AC138"/>
  <c r="T179"/>
  <c r="AC179"/>
  <c r="T182"/>
  <c r="AC182"/>
  <c r="T196"/>
  <c r="AC196"/>
  <c r="AC201"/>
  <c r="T201"/>
  <c r="T216"/>
  <c r="AC216"/>
  <c r="T218"/>
  <c r="AC218"/>
  <c r="AC84" i="22"/>
  <c r="T84"/>
  <c r="AD100" i="19"/>
  <c r="U100"/>
  <c r="AD18" i="32"/>
  <c r="U18"/>
  <c r="AD49"/>
  <c r="U49"/>
  <c r="U41" i="30"/>
  <c r="AD41"/>
  <c r="AD21" i="32"/>
  <c r="U21"/>
  <c r="AD55" i="31"/>
  <c r="U55"/>
  <c r="U36" i="30"/>
  <c r="AD36"/>
  <c r="AE74"/>
  <c r="V74"/>
  <c r="V77" i="32"/>
  <c r="AE77"/>
  <c r="U14" i="28"/>
  <c r="AD14"/>
  <c r="W13" i="26"/>
  <c r="AF13"/>
  <c r="W17"/>
  <c r="AF17"/>
  <c r="W21"/>
  <c r="AF21"/>
  <c r="AB62" i="24"/>
  <c r="AK62"/>
  <c r="AA11"/>
  <c r="AJ11"/>
  <c r="U56" i="16"/>
  <c r="AD56"/>
  <c r="S34" i="12"/>
  <c r="AB36" i="11"/>
  <c r="S36"/>
  <c r="AB34" i="7"/>
  <c r="S34"/>
  <c r="T15" i="5"/>
  <c r="T40"/>
  <c r="AC40"/>
  <c r="AJ30" i="8"/>
  <c r="AA30"/>
  <c r="S49" i="10"/>
  <c r="AB49"/>
  <c r="S61" i="9"/>
  <c r="AD31" i="12"/>
  <c r="T57" i="9"/>
  <c r="AC57"/>
  <c r="V28" i="5"/>
  <c r="W13" i="20"/>
  <c r="AF13"/>
  <c r="AE67" i="1"/>
  <c r="V67"/>
  <c r="X77" i="18"/>
  <c r="AG77"/>
  <c r="X64"/>
  <c r="AG64"/>
  <c r="X69"/>
  <c r="AG69"/>
  <c r="X80"/>
  <c r="AG80"/>
  <c r="Y44" i="17"/>
  <c r="AH44"/>
  <c r="X71" i="12"/>
  <c r="AG71"/>
  <c r="X34" i="5"/>
  <c r="AG46" i="1"/>
  <c r="X46"/>
  <c r="AG59"/>
  <c r="X59"/>
  <c r="Y45" i="11"/>
  <c r="AH45"/>
  <c r="AI51" i="18"/>
  <c r="AC31" i="25"/>
  <c r="AV31"/>
  <c r="T77" i="1"/>
  <c r="AE47" i="21"/>
  <c r="V47"/>
  <c r="AG18" i="17"/>
  <c r="X18"/>
  <c r="V26" i="7"/>
  <c r="AE26"/>
  <c r="AG16" i="17"/>
  <c r="X16"/>
  <c r="AE10" i="19"/>
  <c r="AJ69" i="32"/>
  <c r="W19" i="1"/>
  <c r="AX69" i="23"/>
  <c r="X34" i="20"/>
  <c r="AG34"/>
  <c r="W45" i="21"/>
  <c r="AF45"/>
  <c r="AG45" i="12"/>
  <c r="X45"/>
  <c r="AB57" i="17"/>
  <c r="AL57" s="1"/>
  <c r="AK57"/>
  <c r="AM57" s="1"/>
  <c r="AQ25" i="23"/>
  <c r="AZ25"/>
  <c r="AF80" i="20"/>
  <c r="W80"/>
  <c r="AC49" i="27"/>
  <c r="AL49"/>
  <c r="V74" i="32"/>
  <c r="AE74"/>
  <c r="W72"/>
  <c r="AF72"/>
  <c r="V48"/>
  <c r="AE48"/>
  <c r="AD24" i="31"/>
  <c r="U24"/>
  <c r="AD52" i="29"/>
  <c r="U52"/>
  <c r="AC28"/>
  <c r="T28"/>
  <c r="AE63" i="31"/>
  <c r="V63"/>
  <c r="V15" i="28"/>
  <c r="AE15"/>
  <c r="AK79" i="24"/>
  <c r="AB79"/>
  <c r="AK77"/>
  <c r="AB77"/>
  <c r="AK75"/>
  <c r="AB75"/>
  <c r="AK73"/>
  <c r="AB73"/>
  <c r="AL49" i="23"/>
  <c r="AU49"/>
  <c r="AU45"/>
  <c r="AL45"/>
  <c r="AC33" i="22"/>
  <c r="T33"/>
  <c r="T71" i="11"/>
  <c r="AC71"/>
  <c r="T41"/>
  <c r="AC41"/>
  <c r="T65" i="10"/>
  <c r="AC65"/>
  <c r="AC40"/>
  <c r="T40"/>
  <c r="AK42" i="8"/>
  <c r="AB42"/>
  <c r="AD51" i="5"/>
  <c r="U51"/>
  <c r="AD39"/>
  <c r="U39"/>
  <c r="AC52" i="1"/>
  <c r="T52"/>
  <c r="AC56"/>
  <c r="T56"/>
  <c r="AI59" i="26"/>
  <c r="Z59"/>
  <c r="AJ52"/>
  <c r="AA52"/>
  <c r="AM18" i="23"/>
  <c r="AV18"/>
  <c r="AM26"/>
  <c r="AV26"/>
  <c r="AM41" i="8"/>
  <c r="AD41"/>
  <c r="V68" i="7"/>
  <c r="AE68"/>
  <c r="V76"/>
  <c r="AE76"/>
  <c r="AE32" i="32"/>
  <c r="V32"/>
  <c r="AE16"/>
  <c r="V16"/>
  <c r="AE80" i="31"/>
  <c r="V80"/>
  <c r="U75"/>
  <c r="AD75"/>
  <c r="AE32"/>
  <c r="V32"/>
  <c r="U23"/>
  <c r="AD23"/>
  <c r="U16"/>
  <c r="AD16"/>
  <c r="W56" i="30"/>
  <c r="AF56"/>
  <c r="AD47" i="29"/>
  <c r="U47"/>
  <c r="V36" i="31"/>
  <c r="AE36"/>
  <c r="Y23" i="27"/>
  <c r="AH23"/>
  <c r="AB74" i="24"/>
  <c r="AK74"/>
  <c r="AU66" i="23"/>
  <c r="AL66"/>
  <c r="AC40" i="21"/>
  <c r="T40"/>
  <c r="V33" i="17"/>
  <c r="AE33"/>
  <c r="V29"/>
  <c r="AE29"/>
  <c r="V25"/>
  <c r="AE25"/>
  <c r="V21"/>
  <c r="AE21"/>
  <c r="V17"/>
  <c r="AE17"/>
  <c r="AC47" i="10"/>
  <c r="T47"/>
  <c r="T36"/>
  <c r="AC36"/>
  <c r="AC23"/>
  <c r="T23"/>
  <c r="AC21"/>
  <c r="T21"/>
  <c r="AC74" i="9"/>
  <c r="T74"/>
  <c r="AC48"/>
  <c r="T48"/>
  <c r="T33"/>
  <c r="AC33"/>
  <c r="W15" i="16"/>
  <c r="AF15"/>
  <c r="AF17"/>
  <c r="W17"/>
  <c r="W21"/>
  <c r="AF21"/>
  <c r="W23"/>
  <c r="AF23"/>
  <c r="AF25"/>
  <c r="W25"/>
  <c r="W29"/>
  <c r="AF29"/>
  <c r="W31"/>
  <c r="AF31"/>
  <c r="AF33"/>
  <c r="W33"/>
  <c r="V32" i="10"/>
  <c r="AE32"/>
  <c r="AG28" i="18"/>
  <c r="X28"/>
  <c r="V28" i="1"/>
  <c r="AE28"/>
  <c r="V80"/>
  <c r="AE80"/>
  <c r="V72"/>
  <c r="AE72"/>
  <c r="AD24" i="8"/>
  <c r="AM24"/>
  <c r="V57" i="12"/>
  <c r="AE57"/>
  <c r="W55" i="10"/>
  <c r="AF55"/>
  <c r="W52" i="11"/>
  <c r="AF52"/>
  <c r="V37" i="1"/>
  <c r="AE37"/>
  <c r="AF27" i="5"/>
  <c r="W27"/>
  <c r="W76"/>
  <c r="AF76"/>
  <c r="AE52" i="7"/>
  <c r="V52"/>
  <c r="AE56"/>
  <c r="V56"/>
  <c r="V60"/>
  <c r="AE60"/>
  <c r="V80"/>
  <c r="AE80"/>
  <c r="AM26" i="8"/>
  <c r="AD26"/>
  <c r="AD48"/>
  <c r="AM48"/>
  <c r="AE68" i="10"/>
  <c r="V68"/>
  <c r="W66" i="19"/>
  <c r="AF66"/>
  <c r="AF40" i="18"/>
  <c r="W40"/>
  <c r="AF12" i="19"/>
  <c r="W12"/>
  <c r="X32" i="18"/>
  <c r="AG32"/>
  <c r="AM55" i="8"/>
  <c r="AD55"/>
  <c r="AD63"/>
  <c r="AM63"/>
  <c r="V43" i="5"/>
  <c r="AE43"/>
  <c r="AD41" i="22"/>
  <c r="U41"/>
  <c r="U44"/>
  <c r="AD44"/>
  <c r="AD19" i="29"/>
  <c r="U19"/>
  <c r="AF64" i="31"/>
  <c r="W64"/>
  <c r="AG70" i="32"/>
  <c r="X70"/>
  <c r="U42" i="29"/>
  <c r="AD42"/>
  <c r="AF24" i="22"/>
  <c r="W24"/>
  <c r="Y34" i="32"/>
  <c r="AH34"/>
  <c r="V43" i="21"/>
  <c r="AE43"/>
  <c r="W76"/>
  <c r="AF76"/>
  <c r="X58" i="20"/>
  <c r="AG58"/>
  <c r="AF17" i="1"/>
  <c r="W17"/>
  <c r="W33"/>
  <c r="AF33"/>
  <c r="AF46" i="9"/>
  <c r="W46"/>
  <c r="AO13" i="23"/>
  <c r="AX13"/>
  <c r="W56" i="21"/>
  <c r="AF56"/>
  <c r="W75" i="9"/>
  <c r="AF75"/>
  <c r="AF33" i="11"/>
  <c r="W33"/>
  <c r="AG80" i="5"/>
  <c r="X80"/>
  <c r="AW50" i="25"/>
  <c r="AD50"/>
  <c r="AE50" i="29"/>
  <c r="V50"/>
  <c r="AG53" i="30"/>
  <c r="X53"/>
  <c r="AC55" i="25"/>
  <c r="AV55"/>
  <c r="AY40"/>
  <c r="AF40"/>
  <c r="V60" i="22"/>
  <c r="AE60"/>
  <c r="AD45" i="8"/>
  <c r="AM45"/>
  <c r="AF25" i="9"/>
  <c r="W25"/>
  <c r="X36" i="19"/>
  <c r="AG36"/>
  <c r="AG21" i="1"/>
  <c r="X21"/>
  <c r="W56" i="10"/>
  <c r="AF56"/>
  <c r="X64" i="22"/>
  <c r="AG64"/>
  <c r="X37" i="9"/>
  <c r="AG37"/>
  <c r="AY65" i="23"/>
  <c r="AP65"/>
  <c r="AG64" i="21"/>
  <c r="X64"/>
  <c r="AG29" i="1"/>
  <c r="X29"/>
  <c r="AE32" i="25"/>
  <c r="AX32"/>
  <c r="AG31" i="11"/>
  <c r="X31"/>
  <c r="AH31" i="5"/>
  <c r="Y31"/>
  <c r="Y76" i="11"/>
  <c r="AH76"/>
  <c r="W57"/>
  <c r="AF57"/>
  <c r="X66" i="10"/>
  <c r="AG66"/>
  <c r="X58" i="21"/>
  <c r="AG58"/>
  <c r="AH12" i="22"/>
  <c r="Y12"/>
  <c r="AL56" i="27"/>
  <c r="AC56"/>
  <c r="AJ51" i="32"/>
  <c r="AA51"/>
  <c r="Z44" i="19"/>
  <c r="AI44"/>
  <c r="AH31" i="1"/>
  <c r="Y31"/>
  <c r="AE57" i="25"/>
  <c r="AX57"/>
  <c r="AA54" i="20"/>
  <c r="AK54" s="1"/>
  <c r="AJ54"/>
  <c r="V72" i="19"/>
  <c r="AE72"/>
  <c r="V64"/>
  <c r="AE64"/>
  <c r="V38"/>
  <c r="AE38"/>
  <c r="V23" i="18"/>
  <c r="AE23"/>
  <c r="V15"/>
  <c r="AE15"/>
  <c r="AE11"/>
  <c r="AE10" s="1"/>
  <c r="U10"/>
  <c r="V11"/>
  <c r="AD10"/>
  <c r="W79" i="17"/>
  <c r="AF79"/>
  <c r="AF71"/>
  <c r="W71"/>
  <c r="AF63"/>
  <c r="W63"/>
  <c r="W61"/>
  <c r="AF61"/>
  <c r="W37"/>
  <c r="AF37"/>
  <c r="U70" i="11"/>
  <c r="AD70"/>
  <c r="AD54"/>
  <c r="U54"/>
  <c r="U46"/>
  <c r="AD46"/>
  <c r="AD31" i="10"/>
  <c r="U31"/>
  <c r="AD29"/>
  <c r="U29"/>
  <c r="U76" i="9"/>
  <c r="AD76"/>
  <c r="U70"/>
  <c r="AD70"/>
  <c r="U66"/>
  <c r="AD66"/>
  <c r="AL38" i="8"/>
  <c r="AC38"/>
  <c r="AE46" i="5"/>
  <c r="V46"/>
  <c r="V14"/>
  <c r="AE14"/>
  <c r="V58" i="12"/>
  <c r="AE58"/>
  <c r="AO14" i="23"/>
  <c r="AX14"/>
  <c r="V19" i="9"/>
  <c r="AE19"/>
  <c r="AM43" i="8"/>
  <c r="AD43"/>
  <c r="AE75" i="10"/>
  <c r="V75"/>
  <c r="W24" i="19"/>
  <c r="AF24"/>
  <c r="AF47"/>
  <c r="W47"/>
  <c r="AF51"/>
  <c r="W51"/>
  <c r="W67"/>
  <c r="AF67"/>
  <c r="AF17" i="20"/>
  <c r="W17"/>
  <c r="W25"/>
  <c r="AF25"/>
  <c r="W48"/>
  <c r="AF48"/>
  <c r="W64"/>
  <c r="AF64"/>
  <c r="AE50" i="21"/>
  <c r="V50"/>
  <c r="V66"/>
  <c r="AE66"/>
  <c r="AE28" i="22"/>
  <c r="V28"/>
  <c r="W12" i="21"/>
  <c r="AF12"/>
  <c r="AF72" i="11"/>
  <c r="W72"/>
  <c r="V53" i="9"/>
  <c r="AE53"/>
  <c r="V19" i="10"/>
  <c r="AE19"/>
  <c r="AE61"/>
  <c r="V61"/>
  <c r="V78" i="12"/>
  <c r="AE78"/>
  <c r="AG60" i="17"/>
  <c r="X60"/>
  <c r="X76"/>
  <c r="AG76"/>
  <c r="W18" i="19"/>
  <c r="AF18"/>
  <c r="AF34"/>
  <c r="W34"/>
  <c r="AF24" i="20"/>
  <c r="W24"/>
  <c r="W32"/>
  <c r="AF32"/>
  <c r="V20" i="21"/>
  <c r="AE20"/>
  <c r="AE36"/>
  <c r="V36"/>
  <c r="AE68"/>
  <c r="V68"/>
  <c r="AE35" i="22"/>
  <c r="V35"/>
  <c r="V38" i="1"/>
  <c r="AE38"/>
  <c r="W13" i="5"/>
  <c r="AF13"/>
  <c r="AD33" i="8"/>
  <c r="AM33"/>
  <c r="V13" i="10"/>
  <c r="AE13"/>
  <c r="AG36" i="16"/>
  <c r="X36"/>
  <c r="AE38" i="21"/>
  <c r="V38"/>
  <c r="W68" i="11"/>
  <c r="AF68"/>
  <c r="V50" i="1"/>
  <c r="AE50"/>
  <c r="V49" i="9"/>
  <c r="AE49"/>
  <c r="AE43" i="11"/>
  <c r="V43"/>
  <c r="X70" i="17"/>
  <c r="AG70"/>
  <c r="AG78"/>
  <c r="X78"/>
  <c r="W22" i="19"/>
  <c r="AF22"/>
  <c r="AF68"/>
  <c r="W68"/>
  <c r="U50" i="7"/>
  <c r="AD50"/>
  <c r="U29" i="22"/>
  <c r="AD29"/>
  <c r="AD37"/>
  <c r="U37"/>
  <c r="AD69"/>
  <c r="U69"/>
  <c r="AE34"/>
  <c r="V34"/>
  <c r="AH77" i="26"/>
  <c r="Y77"/>
  <c r="Y55" i="32"/>
  <c r="AH55"/>
  <c r="X29" i="30"/>
  <c r="AG29"/>
  <c r="AV45" i="25"/>
  <c r="AC45"/>
  <c r="AF45" i="31"/>
  <c r="W45"/>
  <c r="AV46" i="25"/>
  <c r="AC46"/>
  <c r="AU20"/>
  <c r="AB20"/>
  <c r="AX31" i="23"/>
  <c r="AO31"/>
  <c r="W67" i="11"/>
  <c r="AF67"/>
  <c r="W72" i="7"/>
  <c r="AF72"/>
  <c r="AF75"/>
  <c r="W75"/>
  <c r="AG30" i="20"/>
  <c r="X30"/>
  <c r="AF73" i="10"/>
  <c r="W73"/>
  <c r="AO57" i="8"/>
  <c r="AF57"/>
  <c r="AG73" i="19"/>
  <c r="X73"/>
  <c r="X74" i="20"/>
  <c r="AG74"/>
  <c r="X40" i="19"/>
  <c r="AG40"/>
  <c r="AW63" i="25"/>
  <c r="AD63"/>
  <c r="X23" i="5"/>
  <c r="AG23"/>
  <c r="W27" i="1"/>
  <c r="AF27"/>
  <c r="AC147" i="29"/>
  <c r="T147"/>
  <c r="AC149"/>
  <c r="T149"/>
  <c r="AC151"/>
  <c r="T151"/>
  <c r="AC153"/>
  <c r="T153"/>
  <c r="AC155"/>
  <c r="T155"/>
  <c r="AC157"/>
  <c r="T157"/>
  <c r="AC159"/>
  <c r="T159"/>
  <c r="AC161"/>
  <c r="T161"/>
  <c r="AC163"/>
  <c r="T163"/>
  <c r="AC165"/>
  <c r="T165"/>
  <c r="AC167"/>
  <c r="T167"/>
  <c r="AC169"/>
  <c r="T169"/>
  <c r="AC171"/>
  <c r="T171"/>
  <c r="AC173"/>
  <c r="T173"/>
  <c r="AC175"/>
  <c r="T175"/>
  <c r="T177"/>
  <c r="AC177"/>
  <c r="AC182"/>
  <c r="T182"/>
  <c r="U217"/>
  <c r="AD217"/>
  <c r="T221"/>
  <c r="AC221"/>
  <c r="AC223"/>
  <c r="T223"/>
  <c r="T224"/>
  <c r="AC224"/>
  <c r="T121" i="9"/>
  <c r="AC121"/>
  <c r="T149"/>
  <c r="AC149"/>
  <c r="T160"/>
  <c r="AC160"/>
  <c r="T214"/>
  <c r="AC214"/>
  <c r="T136" i="1"/>
  <c r="AC136"/>
  <c r="T146"/>
  <c r="AC146"/>
  <c r="T188"/>
  <c r="AC188"/>
  <c r="T197"/>
  <c r="AC197"/>
  <c r="AD244"/>
  <c r="U244"/>
  <c r="AC92" i="22"/>
  <c r="T92"/>
  <c r="AC96"/>
  <c r="T96"/>
  <c r="AC100"/>
  <c r="T100"/>
  <c r="AC104"/>
  <c r="T104"/>
  <c r="AD104" i="19"/>
  <c r="U104"/>
  <c r="AD108"/>
  <c r="U108"/>
  <c r="AE178" i="30"/>
  <c r="V178"/>
  <c r="AF212"/>
  <c r="W212"/>
  <c r="AC117" i="29"/>
  <c r="T117"/>
  <c r="T136"/>
  <c r="AC136"/>
  <c r="AC222"/>
  <c r="T222"/>
  <c r="AC226"/>
  <c r="T226"/>
  <c r="T211" i="9"/>
  <c r="AC211"/>
  <c r="AC103" i="22"/>
  <c r="T103"/>
  <c r="U176" i="7"/>
  <c r="AD176"/>
  <c r="S78" i="29"/>
  <c r="AB78"/>
  <c r="U45" i="32"/>
  <c r="AD45"/>
  <c r="AE65"/>
  <c r="V65"/>
  <c r="T43" i="31"/>
  <c r="AC43"/>
  <c r="AD19" i="32"/>
  <c r="U19"/>
  <c r="V71" i="31"/>
  <c r="AE71"/>
  <c r="U47"/>
  <c r="AD47"/>
  <c r="S15" i="29"/>
  <c r="AB15"/>
  <c r="V79" i="32"/>
  <c r="W29"/>
  <c r="AF29"/>
  <c r="V53" i="31"/>
  <c r="U44"/>
  <c r="AD44"/>
  <c r="U12" i="28"/>
  <c r="AD12"/>
  <c r="W11" i="26"/>
  <c r="X11" s="1"/>
  <c r="W15"/>
  <c r="AF15"/>
  <c r="W23"/>
  <c r="AF23"/>
  <c r="AJ14" i="24"/>
  <c r="AA14"/>
  <c r="AK55"/>
  <c r="AB55"/>
  <c r="U57" i="16"/>
  <c r="AD57"/>
  <c r="AB41" i="12"/>
  <c r="S41"/>
  <c r="S49" i="11"/>
  <c r="AB49"/>
  <c r="AB33" i="7"/>
  <c r="S33"/>
  <c r="S74"/>
  <c r="AB74"/>
  <c r="T26" i="5"/>
  <c r="AC26"/>
  <c r="T11" i="22"/>
  <c r="AC11"/>
  <c r="S10"/>
  <c r="S41" i="10"/>
  <c r="AB41"/>
  <c r="AB40" i="9"/>
  <c r="S40"/>
  <c r="T11" i="21"/>
  <c r="S10"/>
  <c r="AC11"/>
  <c r="T68" i="9"/>
  <c r="AC68"/>
  <c r="V20"/>
  <c r="AE20"/>
  <c r="AA47" i="26"/>
  <c r="AJ47"/>
  <c r="AE51" i="1"/>
  <c r="V51"/>
  <c r="AE79"/>
  <c r="V79"/>
  <c r="V24"/>
  <c r="AE24"/>
  <c r="AX77" i="23"/>
  <c r="AO77"/>
  <c r="X45" i="18"/>
  <c r="AG45"/>
  <c r="X66"/>
  <c r="AG66"/>
  <c r="AG53" i="5"/>
  <c r="X53"/>
  <c r="AG12"/>
  <c r="X12"/>
  <c r="X51" i="12"/>
  <c r="AG51"/>
  <c r="AZ30" i="23"/>
  <c r="AQ30"/>
  <c r="AI50" i="18"/>
  <c r="Z50"/>
  <c r="AI53"/>
  <c r="Z53"/>
  <c r="T40" i="22"/>
  <c r="AC40"/>
  <c r="AK63" i="24"/>
  <c r="AB63"/>
  <c r="V76" i="31"/>
  <c r="AE76"/>
  <c r="AV11" i="23"/>
  <c r="AM11"/>
  <c r="AL10"/>
  <c r="W21" i="5"/>
  <c r="AF21"/>
  <c r="AF52" i="19"/>
  <c r="W52"/>
  <c r="AF29" i="20"/>
  <c r="W29"/>
  <c r="AG65" i="19"/>
  <c r="X65"/>
  <c r="AF67" i="7"/>
  <c r="W67"/>
  <c r="AG35" i="20"/>
  <c r="X35"/>
  <c r="V57" i="7"/>
  <c r="AE57"/>
  <c r="W79" i="22"/>
  <c r="AF79"/>
  <c r="AF15" i="10"/>
  <c r="W15"/>
  <c r="X13" i="29"/>
  <c r="AG13"/>
  <c r="AG75" i="22"/>
  <c r="X75"/>
  <c r="AF15" i="30"/>
  <c r="W15"/>
  <c r="AD66" i="1"/>
  <c r="U66"/>
  <c r="AE66" s="1"/>
  <c r="V60" i="32"/>
  <c r="AE60"/>
  <c r="AF46"/>
  <c r="W46"/>
  <c r="W31"/>
  <c r="AF31"/>
  <c r="W23"/>
  <c r="AF23"/>
  <c r="V15"/>
  <c r="AE15"/>
  <c r="AE73" i="30"/>
  <c r="V73"/>
  <c r="V64"/>
  <c r="AE64"/>
  <c r="V12"/>
  <c r="AE12"/>
  <c r="AC75" i="29"/>
  <c r="T75"/>
  <c r="V71"/>
  <c r="AE71"/>
  <c r="T53"/>
  <c r="AC53"/>
  <c r="U30"/>
  <c r="AD30"/>
  <c r="AD22"/>
  <c r="U22"/>
  <c r="AE22" s="1"/>
  <c r="AD20"/>
  <c r="U20"/>
  <c r="V40" i="31"/>
  <c r="AE40"/>
  <c r="Y79" i="27"/>
  <c r="AH79"/>
  <c r="Y77"/>
  <c r="AH77"/>
  <c r="Y75"/>
  <c r="AH75"/>
  <c r="Y73"/>
  <c r="AH73"/>
  <c r="Y71"/>
  <c r="AH71"/>
  <c r="Y69"/>
  <c r="AH69"/>
  <c r="Z67"/>
  <c r="AI67"/>
  <c r="Y61"/>
  <c r="AH61"/>
  <c r="Y52"/>
  <c r="AH52"/>
  <c r="Y45"/>
  <c r="AH45"/>
  <c r="Y37"/>
  <c r="AH37"/>
  <c r="AB31" i="24"/>
  <c r="AK31"/>
  <c r="AL75" i="23"/>
  <c r="AU75"/>
  <c r="AL73"/>
  <c r="AU73"/>
  <c r="AL55"/>
  <c r="AU55"/>
  <c r="AU53"/>
  <c r="AL53"/>
  <c r="AL51"/>
  <c r="AU51"/>
  <c r="AL47"/>
  <c r="AU47"/>
  <c r="AC49" i="22"/>
  <c r="T49"/>
  <c r="T39"/>
  <c r="AC39"/>
  <c r="T38"/>
  <c r="AC38"/>
  <c r="U14" i="18"/>
  <c r="AD14"/>
  <c r="U12"/>
  <c r="AD12"/>
  <c r="AC61" i="11"/>
  <c r="T61"/>
  <c r="T30" i="10"/>
  <c r="AC30"/>
  <c r="AB44" i="8"/>
  <c r="AK44"/>
  <c r="AB28"/>
  <c r="AK28"/>
  <c r="AK16"/>
  <c r="AB16"/>
  <c r="AD66" i="5"/>
  <c r="U66"/>
  <c r="AE66" s="1"/>
  <c r="AD19"/>
  <c r="U19"/>
  <c r="T41" i="1"/>
  <c r="AD41" s="1"/>
  <c r="AC41"/>
  <c r="V18" i="18"/>
  <c r="AE18"/>
  <c r="V22"/>
  <c r="AE22"/>
  <c r="V30"/>
  <c r="AE30"/>
  <c r="V34"/>
  <c r="AE34"/>
  <c r="AD38" i="9"/>
  <c r="U38"/>
  <c r="U43"/>
  <c r="AD43"/>
  <c r="AD56" i="8"/>
  <c r="AM56"/>
  <c r="U41" i="7"/>
  <c r="AD41"/>
  <c r="U49"/>
  <c r="AD49"/>
  <c r="V45" i="5"/>
  <c r="W45" s="1"/>
  <c r="AE45"/>
  <c r="V69"/>
  <c r="AE69"/>
  <c r="V47" i="32"/>
  <c r="AF47" s="1"/>
  <c r="AE47"/>
  <c r="V72" i="30"/>
  <c r="AE72"/>
  <c r="AE40"/>
  <c r="V40"/>
  <c r="AE50" i="31"/>
  <c r="V50"/>
  <c r="Y78" i="27"/>
  <c r="AI78" s="1"/>
  <c r="AH78"/>
  <c r="Y70"/>
  <c r="AH70"/>
  <c r="Y66"/>
  <c r="AI66" s="1"/>
  <c r="AH66"/>
  <c r="Y64"/>
  <c r="AH64"/>
  <c r="Y58"/>
  <c r="AI58" s="1"/>
  <c r="AH58"/>
  <c r="Y33"/>
  <c r="AH33"/>
  <c r="Y14"/>
  <c r="AI14" s="1"/>
  <c r="AH14"/>
  <c r="AB72" i="24"/>
  <c r="AK72"/>
  <c r="AL64" i="23"/>
  <c r="AV64" s="1"/>
  <c r="AU64"/>
  <c r="AC16" i="22"/>
  <c r="T16"/>
  <c r="AD16" s="1"/>
  <c r="AD25" i="18"/>
  <c r="U25"/>
  <c r="T45" i="10"/>
  <c r="AC45"/>
  <c r="AC72" i="9"/>
  <c r="T72"/>
  <c r="AC62"/>
  <c r="T62"/>
  <c r="AC60"/>
  <c r="T60"/>
  <c r="AB75" i="8"/>
  <c r="AK75"/>
  <c r="AK73"/>
  <c r="AB73"/>
  <c r="AB71"/>
  <c r="AK71"/>
  <c r="AB69"/>
  <c r="AC69" s="1"/>
  <c r="AK69"/>
  <c r="T71" i="7"/>
  <c r="AC71"/>
  <c r="T40"/>
  <c r="AD40" s="1"/>
  <c r="AC40"/>
  <c r="V23" i="12"/>
  <c r="AE23"/>
  <c r="AL65" i="8"/>
  <c r="AC65"/>
  <c r="AM34" i="23"/>
  <c r="AN34" s="1"/>
  <c r="AV34"/>
  <c r="AV39"/>
  <c r="AM39"/>
  <c r="AW39" s="1"/>
  <c r="AM42"/>
  <c r="AV42"/>
  <c r="AN35"/>
  <c r="AW35"/>
  <c r="AE32" i="11"/>
  <c r="V32"/>
  <c r="U35" i="10"/>
  <c r="AD35"/>
  <c r="AD39" i="9"/>
  <c r="U39"/>
  <c r="AG52" i="16"/>
  <c r="X52"/>
  <c r="X48"/>
  <c r="AG48"/>
  <c r="AG44"/>
  <c r="X44"/>
  <c r="X40"/>
  <c r="AG40"/>
  <c r="AG34"/>
  <c r="X34"/>
  <c r="X30"/>
  <c r="AG30"/>
  <c r="AG26"/>
  <c r="X26"/>
  <c r="X22"/>
  <c r="AG22"/>
  <c r="AG18"/>
  <c r="X18"/>
  <c r="AG55"/>
  <c r="X55"/>
  <c r="X51"/>
  <c r="AH51" s="1"/>
  <c r="AG51"/>
  <c r="AG47"/>
  <c r="X47"/>
  <c r="AH47" s="1"/>
  <c r="X43"/>
  <c r="AG43"/>
  <c r="AG39"/>
  <c r="X39"/>
  <c r="AH76" i="12"/>
  <c r="Y76"/>
  <c r="AI40" i="17"/>
  <c r="Z40"/>
  <c r="AA40" s="1"/>
  <c r="AB40" s="1"/>
  <c r="AL40" s="1"/>
  <c r="AE36" i="1"/>
  <c r="V36"/>
  <c r="AF36" s="1"/>
  <c r="V16"/>
  <c r="AE16"/>
  <c r="AM27" i="8"/>
  <c r="AD27"/>
  <c r="AE27"/>
  <c r="W32" i="19"/>
  <c r="AF32"/>
  <c r="AM67" i="8"/>
  <c r="AD67"/>
  <c r="AE67"/>
  <c r="AM74"/>
  <c r="AD74"/>
  <c r="W74" i="19"/>
  <c r="AF74"/>
  <c r="V28" i="7"/>
  <c r="AE28"/>
  <c r="AD31" i="8"/>
  <c r="AM31"/>
  <c r="AG24" i="17"/>
  <c r="X24"/>
  <c r="AG32"/>
  <c r="X32"/>
  <c r="Y32" s="1"/>
  <c r="AF32" i="5"/>
  <c r="W32"/>
  <c r="AE44" i="7"/>
  <c r="V44"/>
  <c r="AF44" s="1"/>
  <c r="AE28" i="9"/>
  <c r="V28"/>
  <c r="AF28" s="1"/>
  <c r="V73"/>
  <c r="AE73"/>
  <c r="V78"/>
  <c r="AE78"/>
  <c r="X34" i="17"/>
  <c r="AG34"/>
  <c r="AE46" i="21"/>
  <c r="V46"/>
  <c r="W46" s="1"/>
  <c r="X46" s="1"/>
  <c r="AE72" i="5"/>
  <c r="V72"/>
  <c r="W72"/>
  <c r="U58" i="22"/>
  <c r="AE58" s="1"/>
  <c r="AD58"/>
  <c r="U63"/>
  <c r="AD63"/>
  <c r="AD65"/>
  <c r="U65"/>
  <c r="AE65" s="1"/>
  <c r="AG71" i="30"/>
  <c r="X71"/>
  <c r="Y71"/>
  <c r="AV58" i="25"/>
  <c r="AC58"/>
  <c r="AW58" s="1"/>
  <c r="AC43"/>
  <c r="AV43"/>
  <c r="AD14"/>
  <c r="AW14"/>
  <c r="AE39" i="29"/>
  <c r="V39"/>
  <c r="AF43" i="30"/>
  <c r="W43"/>
  <c r="X43" s="1"/>
  <c r="W54" i="12"/>
  <c r="AF54"/>
  <c r="X41" i="20"/>
  <c r="AG41"/>
  <c r="AG26" i="19"/>
  <c r="X26"/>
  <c r="AH68" i="17"/>
  <c r="Y68"/>
  <c r="AF25" i="1"/>
  <c r="W25"/>
  <c r="AF74" i="21"/>
  <c r="W74"/>
  <c r="X55" i="9"/>
  <c r="AG55"/>
  <c r="X72" i="31"/>
  <c r="AG72"/>
  <c r="AF13" i="22"/>
  <c r="W13"/>
  <c r="X78" i="20"/>
  <c r="AG78"/>
  <c r="X62"/>
  <c r="AH62" s="1"/>
  <c r="AG62"/>
  <c r="W10" i="19"/>
  <c r="AG11"/>
  <c r="X11"/>
  <c r="X42" i="18"/>
  <c r="AG42"/>
  <c r="AG49" i="19"/>
  <c r="X49"/>
  <c r="Y49" s="1"/>
  <c r="AI49" s="1"/>
  <c r="AH24" i="18"/>
  <c r="Y24"/>
  <c r="AI24" s="1"/>
  <c r="W80" i="9"/>
  <c r="X80" s="1"/>
  <c r="AF80"/>
  <c r="W20" i="1"/>
  <c r="AF20"/>
  <c r="X66" i="30"/>
  <c r="Y66" s="1"/>
  <c r="AG66"/>
  <c r="AE40" i="1"/>
  <c r="V40"/>
  <c r="W40" s="1"/>
  <c r="AG60" i="20"/>
  <c r="X60"/>
  <c r="W77" i="10"/>
  <c r="AF77"/>
  <c r="Z20" i="17"/>
  <c r="AJ20" s="1"/>
  <c r="AI20"/>
  <c r="W46" i="10"/>
  <c r="AF46"/>
  <c r="Y39" i="20"/>
  <c r="AH39"/>
  <c r="AG27" i="9"/>
  <c r="X27"/>
  <c r="AG77" i="11"/>
  <c r="X77"/>
  <c r="Y77" s="1"/>
  <c r="AI77" s="1"/>
  <c r="AP71" i="23"/>
  <c r="AY71"/>
  <c r="X26" i="10"/>
  <c r="Y26" s="1"/>
  <c r="AI26" s="1"/>
  <c r="AG26"/>
  <c r="Y23" i="20"/>
  <c r="AH23"/>
  <c r="AY60" i="23"/>
  <c r="AP60"/>
  <c r="AZ60" s="1"/>
  <c r="X22" i="1"/>
  <c r="Y22" s="1"/>
  <c r="Z22" s="1"/>
  <c r="AG22"/>
  <c r="AG31" i="9"/>
  <c r="X31"/>
  <c r="Y31" s="1"/>
  <c r="AG72" i="21"/>
  <c r="X72"/>
  <c r="X70" i="12"/>
  <c r="Y70" s="1"/>
  <c r="AI70" s="1"/>
  <c r="AG70"/>
  <c r="X17" i="10"/>
  <c r="AG17"/>
  <c r="Z22" i="17"/>
  <c r="AJ22" s="1"/>
  <c r="AI22"/>
  <c r="AH77" i="19"/>
  <c r="Y77"/>
  <c r="AM48" i="23"/>
  <c r="AV48"/>
  <c r="V78" i="19"/>
  <c r="W78" s="1"/>
  <c r="AE78"/>
  <c r="V70"/>
  <c r="AE70"/>
  <c r="AE62"/>
  <c r="V62"/>
  <c r="W62" s="1"/>
  <c r="V58"/>
  <c r="W58" s="1"/>
  <c r="AE58"/>
  <c r="V54"/>
  <c r="AE54"/>
  <c r="V50"/>
  <c r="AF50" s="1"/>
  <c r="AE50"/>
  <c r="AE46"/>
  <c r="V46"/>
  <c r="AF46"/>
  <c r="V42"/>
  <c r="AE42"/>
  <c r="V14"/>
  <c r="AE14"/>
  <c r="AE27" i="18"/>
  <c r="V27"/>
  <c r="V13"/>
  <c r="AE13"/>
  <c r="W77" i="17"/>
  <c r="AG77" s="1"/>
  <c r="AF77"/>
  <c r="W75"/>
  <c r="AF75"/>
  <c r="W73"/>
  <c r="AG73" s="1"/>
  <c r="AF73"/>
  <c r="AF69"/>
  <c r="W69"/>
  <c r="X69" s="1"/>
  <c r="W67"/>
  <c r="AF67"/>
  <c r="W65"/>
  <c r="AG65" s="1"/>
  <c r="AF65"/>
  <c r="U80" i="11"/>
  <c r="AD80"/>
  <c r="AD78"/>
  <c r="U78"/>
  <c r="U62"/>
  <c r="AD62"/>
  <c r="U70" i="10"/>
  <c r="AD70"/>
  <c r="AD63"/>
  <c r="U63"/>
  <c r="V63"/>
  <c r="AL79" i="8"/>
  <c r="AC79"/>
  <c r="AF75" i="5"/>
  <c r="W75"/>
  <c r="AG75" s="1"/>
  <c r="AE42"/>
  <c r="V42"/>
  <c r="U69" i="1"/>
  <c r="AE69" s="1"/>
  <c r="AD69"/>
  <c r="AD73"/>
  <c r="U73"/>
  <c r="Y54" i="16"/>
  <c r="AH54"/>
  <c r="Y46"/>
  <c r="AH46"/>
  <c r="Y38"/>
  <c r="AH38"/>
  <c r="Y28"/>
  <c r="AH28"/>
  <c r="Y20"/>
  <c r="AH20"/>
  <c r="AD70" i="8"/>
  <c r="AM70"/>
  <c r="AE17" i="9"/>
  <c r="V17"/>
  <c r="AF17" s="1"/>
  <c r="AE21"/>
  <c r="V21"/>
  <c r="AF21"/>
  <c r="AF59" i="19"/>
  <c r="W59"/>
  <c r="W75"/>
  <c r="AF75"/>
  <c r="W33" i="20"/>
  <c r="AG33" s="1"/>
  <c r="AF33"/>
  <c r="W56"/>
  <c r="AF56"/>
  <c r="W72"/>
  <c r="X72" s="1"/>
  <c r="AF72"/>
  <c r="V30" i="9"/>
  <c r="AE30"/>
  <c r="X72" i="17"/>
  <c r="Y72" s="1"/>
  <c r="AG72"/>
  <c r="AF16" i="20"/>
  <c r="W16"/>
  <c r="X16" s="1"/>
  <c r="W50"/>
  <c r="AF50"/>
  <c r="W66"/>
  <c r="AG66" s="1"/>
  <c r="AF66"/>
  <c r="V52" i="21"/>
  <c r="AE52"/>
  <c r="AE77" i="22"/>
  <c r="V77"/>
  <c r="V26" i="1"/>
  <c r="AE26"/>
  <c r="W17" i="5"/>
  <c r="AF17"/>
  <c r="AF42" i="20"/>
  <c r="W42"/>
  <c r="AG42" s="1"/>
  <c r="AN27" i="23"/>
  <c r="AW27"/>
  <c r="X16" i="18"/>
  <c r="AH16" s="1"/>
  <c r="AG16"/>
  <c r="AE30" i="12"/>
  <c r="V30"/>
  <c r="W30" s="1"/>
  <c r="W76" i="19"/>
  <c r="AF76"/>
  <c r="AE16" i="21"/>
  <c r="V16"/>
  <c r="AF16" s="1"/>
  <c r="AE42"/>
  <c r="V42"/>
  <c r="W42" s="1"/>
  <c r="U76" i="10"/>
  <c r="AE76" s="1"/>
  <c r="AD76"/>
  <c r="U65" i="11"/>
  <c r="AD65"/>
  <c r="AF14" i="16"/>
  <c r="W14"/>
  <c r="U21" i="22"/>
  <c r="AD21"/>
  <c r="V57"/>
  <c r="AE57"/>
  <c r="Y62" i="26"/>
  <c r="AH62"/>
  <c r="AF13" i="31"/>
  <c r="W13"/>
  <c r="AV30" i="25"/>
  <c r="AC30"/>
  <c r="AD30"/>
  <c r="AF33" i="31"/>
  <c r="W33"/>
  <c r="AG63" i="32"/>
  <c r="X63"/>
  <c r="Y63" s="1"/>
  <c r="X69" i="19"/>
  <c r="AG69"/>
  <c r="AF65" i="12"/>
  <c r="W65"/>
  <c r="X65"/>
  <c r="AE39" i="8"/>
  <c r="AF39" s="1"/>
  <c r="AN39"/>
  <c r="W59" i="7"/>
  <c r="AF59"/>
  <c r="X60" i="11"/>
  <c r="Y60" s="1"/>
  <c r="AG60"/>
  <c r="AW56" i="25"/>
  <c r="AD56"/>
  <c r="AE56" s="1"/>
  <c r="AF24" i="21"/>
  <c r="W24"/>
  <c r="AH74" i="17"/>
  <c r="Y74"/>
  <c r="Z74" s="1"/>
  <c r="X52" i="20"/>
  <c r="AG52"/>
  <c r="X39" i="19"/>
  <c r="AH39" s="1"/>
  <c r="AG39"/>
  <c r="W32" i="1"/>
  <c r="AF32"/>
  <c r="AC61" i="25"/>
  <c r="AW61" s="1"/>
  <c r="AV61"/>
  <c r="AF37" i="10"/>
  <c r="W37"/>
  <c r="X37" s="1"/>
  <c r="AE34" i="8"/>
  <c r="AN34"/>
  <c r="AD13" i="25"/>
  <c r="AE13" s="1"/>
  <c r="AW13"/>
  <c r="X60" i="19"/>
  <c r="Y60" s="1"/>
  <c r="AG60"/>
  <c r="AG56" i="11"/>
  <c r="X56"/>
  <c r="AH56" s="1"/>
  <c r="AF48"/>
  <c r="W48"/>
  <c r="AF18" i="1"/>
  <c r="W18"/>
  <c r="Y36" i="18"/>
  <c r="AH36"/>
  <c r="AO20" i="23"/>
  <c r="AP20" s="1"/>
  <c r="AX20"/>
  <c r="AH80" i="17"/>
  <c r="Y80"/>
  <c r="Z20" i="18"/>
  <c r="AJ20" s="1"/>
  <c r="AI20"/>
  <c r="AF50" i="8"/>
  <c r="AO50"/>
  <c r="AG16" i="9"/>
  <c r="X16"/>
  <c r="AG72" i="22"/>
  <c r="X72"/>
  <c r="Y19" i="20"/>
  <c r="AI19" s="1"/>
  <c r="AH19"/>
  <c r="AH31" i="18"/>
  <c r="Y31"/>
  <c r="AY67" i="23"/>
  <c r="AP67"/>
  <c r="AQ67" s="1"/>
  <c r="AE40" i="29"/>
  <c r="V40"/>
  <c r="AI68" i="32"/>
  <c r="Z68"/>
  <c r="V80" i="29"/>
  <c r="AF80" s="1"/>
  <c r="AE80"/>
  <c r="W39" i="30"/>
  <c r="AF39"/>
  <c r="W54"/>
  <c r="AF54"/>
  <c r="AB39" i="25"/>
  <c r="AU39"/>
  <c r="AH25" i="30"/>
  <c r="Y25"/>
  <c r="AF56" i="29"/>
  <c r="W56"/>
  <c r="X56" s="1"/>
  <c r="AH56" s="1"/>
  <c r="AY42" i="25"/>
  <c r="AF42"/>
  <c r="AD40" i="24"/>
  <c r="AM40"/>
  <c r="AA69" i="26"/>
  <c r="AJ69"/>
  <c r="AG61" i="8"/>
  <c r="AH61" s="1"/>
  <c r="AR61" s="1"/>
  <c r="AP61"/>
  <c r="AO77"/>
  <c r="AF77"/>
  <c r="W25" i="22"/>
  <c r="AG25" s="1"/>
  <c r="AF25"/>
  <c r="Y55"/>
  <c r="AH55"/>
  <c r="AI80" i="19"/>
  <c r="Z80"/>
  <c r="Z44" i="9"/>
  <c r="AJ44"/>
  <c r="AI44"/>
  <c r="AH36" i="5"/>
  <c r="Y36"/>
  <c r="AM33" i="24"/>
  <c r="AD33"/>
  <c r="AJ35" i="27"/>
  <c r="AA35"/>
  <c r="AA31"/>
  <c r="AK31" s="1"/>
  <c r="AJ31"/>
  <c r="AA34"/>
  <c r="AJ34"/>
  <c r="AI56" i="26"/>
  <c r="Z56"/>
  <c r="AA56" s="1"/>
  <c r="AK56" s="1"/>
  <c r="Z80" i="32"/>
  <c r="AA80" s="1"/>
  <c r="AK80" s="1"/>
  <c r="AI80"/>
  <c r="X14"/>
  <c r="AH14" s="1"/>
  <c r="AG14"/>
  <c r="X70" i="29"/>
  <c r="AG70"/>
  <c r="X59" i="32"/>
  <c r="Y59" s="1"/>
  <c r="AI59" s="1"/>
  <c r="AG59"/>
  <c r="X49" i="30"/>
  <c r="AG49"/>
  <c r="Y70"/>
  <c r="AH70"/>
  <c r="AE35" i="7"/>
  <c r="V35"/>
  <c r="AA32" i="26"/>
  <c r="AB32" s="1"/>
  <c r="AJ32"/>
  <c r="AF57" i="10"/>
  <c r="W57"/>
  <c r="AK38" i="27"/>
  <c r="AB38"/>
  <c r="Z28" i="32"/>
  <c r="AA28" s="1"/>
  <c r="AK28" s="1"/>
  <c r="AI28"/>
  <c r="V11" i="9"/>
  <c r="W11" s="1"/>
  <c r="AE11"/>
  <c r="AE10" s="1"/>
  <c r="U10"/>
  <c r="X21" i="19"/>
  <c r="Y21" s="1"/>
  <c r="AG21"/>
  <c r="X50" i="11"/>
  <c r="AG50"/>
  <c r="AI59" i="10"/>
  <c r="Z59"/>
  <c r="AJ59" s="1"/>
  <c r="AK59" s="1"/>
  <c r="Y21" i="18"/>
  <c r="AH21"/>
  <c r="AB54" i="17"/>
  <c r="AL54"/>
  <c r="AK54"/>
  <c r="AB46" i="26"/>
  <c r="AK46"/>
  <c r="AM48"/>
  <c r="AO48" s="1"/>
  <c r="AD48"/>
  <c r="AN48" s="1"/>
  <c r="Y19" i="22"/>
  <c r="Z19"/>
  <c r="AH19"/>
  <c r="AA41" i="31"/>
  <c r="AK41"/>
  <c r="AJ41"/>
  <c r="AL41" s="1"/>
  <c r="X33" i="30"/>
  <c r="AH33"/>
  <c r="AG33"/>
  <c r="W57" i="29"/>
  <c r="AF57"/>
  <c r="AF32" i="21"/>
  <c r="W32"/>
  <c r="X32" s="1"/>
  <c r="AG63" i="9"/>
  <c r="X63"/>
  <c r="Y63" s="1"/>
  <c r="Z63" s="1"/>
  <c r="AJ63" s="1"/>
  <c r="AF54"/>
  <c r="W54"/>
  <c r="X79" i="10"/>
  <c r="AG79"/>
  <c r="AH76" i="20"/>
  <c r="Y76"/>
  <c r="AP15" i="23"/>
  <c r="AY15"/>
  <c r="AG61" i="12"/>
  <c r="X61"/>
  <c r="Y61" s="1"/>
  <c r="AI61" s="1"/>
  <c r="W44" i="21"/>
  <c r="AG44" s="1"/>
  <c r="AF44"/>
  <c r="Y21" i="20"/>
  <c r="Z21" s="1"/>
  <c r="AH21"/>
  <c r="AH60" i="21"/>
  <c r="Y60"/>
  <c r="Y68" i="20"/>
  <c r="Z68"/>
  <c r="AH68"/>
  <c r="Y19" i="18"/>
  <c r="AH19"/>
  <c r="U57" i="1"/>
  <c r="AE57" s="1"/>
  <c r="AD57"/>
  <c r="AE67" i="31"/>
  <c r="V67"/>
  <c r="V27"/>
  <c r="AE27"/>
  <c r="AG54" i="29"/>
  <c r="X54"/>
  <c r="AH54" s="1"/>
  <c r="AF39" i="12"/>
  <c r="W39"/>
  <c r="Y30" i="32"/>
  <c r="Z30" s="1"/>
  <c r="AH30"/>
  <c r="AF29" i="5"/>
  <c r="W29"/>
  <c r="X29" s="1"/>
  <c r="AW46" i="23"/>
  <c r="AN46"/>
  <c r="AO46" s="1"/>
  <c r="V31" i="22"/>
  <c r="AE31"/>
  <c r="X79" i="16"/>
  <c r="AG79"/>
  <c r="AG11" i="20"/>
  <c r="AG10" s="1"/>
  <c r="X11"/>
  <c r="W10"/>
  <c r="AI26" i="31"/>
  <c r="Z26"/>
  <c r="AJ26" s="1"/>
  <c r="AG30" i="1"/>
  <c r="X30"/>
  <c r="AH30" s="1"/>
  <c r="AF46" i="8"/>
  <c r="AO46"/>
  <c r="Z31" i="20"/>
  <c r="AJ31" s="1"/>
  <c r="AI31"/>
  <c r="AA55" i="5"/>
  <c r="AK55" s="1"/>
  <c r="AJ55"/>
  <c r="AJ13" i="19"/>
  <c r="AA13"/>
  <c r="AK13" s="1"/>
  <c r="AJ36" i="17"/>
  <c r="AA36"/>
  <c r="AK36" s="1"/>
  <c r="Z71" i="19"/>
  <c r="AI71"/>
  <c r="Y69" i="12"/>
  <c r="AH69"/>
  <c r="Z43" i="19"/>
  <c r="AI43"/>
  <c r="AA21" i="30"/>
  <c r="AB21" s="1"/>
  <c r="AL21" s="1"/>
  <c r="AJ21"/>
  <c r="AK66" i="17"/>
  <c r="AB66"/>
  <c r="AL66" s="1"/>
  <c r="AM66" s="1"/>
  <c r="AA43" i="20"/>
  <c r="AK43"/>
  <c r="AJ43"/>
  <c r="Z63" i="19"/>
  <c r="AA63"/>
  <c r="AI63"/>
  <c r="AL63" s="1"/>
  <c r="X68" i="1"/>
  <c r="AG68"/>
  <c r="AF20" i="10"/>
  <c r="W20"/>
  <c r="AM28" i="24"/>
  <c r="AD28"/>
  <c r="AE28" s="1"/>
  <c r="AJ42" i="27"/>
  <c r="AA42"/>
  <c r="V61" i="1"/>
  <c r="AF61" s="1"/>
  <c r="AE61"/>
  <c r="AA46" i="27"/>
  <c r="AJ46"/>
  <c r="AJ54"/>
  <c r="AA54"/>
  <c r="AJ63"/>
  <c r="AA63"/>
  <c r="AB63" s="1"/>
  <c r="AD14" i="7"/>
  <c r="U14"/>
  <c r="W66" i="31"/>
  <c r="AF66"/>
  <c r="V69" i="29"/>
  <c r="AF69" s="1"/>
  <c r="AE69"/>
  <c r="AE69" i="31"/>
  <c r="V69"/>
  <c r="W69" s="1"/>
  <c r="AG69" s="1"/>
  <c r="AG58"/>
  <c r="X58"/>
  <c r="AG73" i="32"/>
  <c r="X73"/>
  <c r="Y73" s="1"/>
  <c r="AA18" i="26"/>
  <c r="AJ18"/>
  <c r="AD10" i="9"/>
  <c r="AO29" i="24"/>
  <c r="AF29"/>
  <c r="AP29" s="1"/>
  <c r="AF35" i="29"/>
  <c r="W35"/>
  <c r="AP16" i="24"/>
  <c r="AG16"/>
  <c r="AH16" s="1"/>
  <c r="AR16" s="1"/>
  <c r="AH39" i="11"/>
  <c r="Y39"/>
  <c r="Y15" i="22"/>
  <c r="AH15"/>
  <c r="AH25" i="31"/>
  <c r="Y25"/>
  <c r="AI25" s="1"/>
  <c r="AH25" i="10"/>
  <c r="Y25"/>
  <c r="Z25" s="1"/>
  <c r="AJ25" s="1"/>
  <c r="AC18" i="27"/>
  <c r="AD18" s="1"/>
  <c r="AN18" s="1"/>
  <c r="AL18"/>
  <c r="X38" i="29"/>
  <c r="AG38"/>
  <c r="AH64" i="5"/>
  <c r="Y64"/>
  <c r="AI64" s="1"/>
  <c r="AM54" i="17"/>
  <c r="AF90" i="23"/>
  <c r="N32" i="3"/>
  <c r="AL20" i="8"/>
  <c r="AC20"/>
  <c r="AL18"/>
  <c r="AL19"/>
  <c r="AC19"/>
  <c r="AL14"/>
  <c r="AC14"/>
  <c r="AC11"/>
  <c r="AL11"/>
  <c r="AI14" i="26"/>
  <c r="AU17" i="25"/>
  <c r="AB17"/>
  <c r="AV12"/>
  <c r="T33" i="12"/>
  <c r="AC33"/>
  <c r="AV18" i="25"/>
  <c r="AC18"/>
  <c r="AC16"/>
  <c r="AV16"/>
  <c r="AC19"/>
  <c r="AV19"/>
  <c r="V32" i="12"/>
  <c r="AE32"/>
  <c r="AD11"/>
  <c r="U11"/>
  <c r="AD20"/>
  <c r="U20"/>
  <c r="AD22"/>
  <c r="U22"/>
  <c r="T21"/>
  <c r="AC21"/>
  <c r="AD36"/>
  <c r="U36"/>
  <c r="AD17"/>
  <c r="U17"/>
  <c r="U18"/>
  <c r="AD18"/>
  <c r="V24"/>
  <c r="AE24"/>
  <c r="U13"/>
  <c r="AD13"/>
  <c r="U15"/>
  <c r="AD15"/>
  <c r="U25"/>
  <c r="AD25"/>
  <c r="AD16"/>
  <c r="U16"/>
  <c r="AD26"/>
  <c r="U26"/>
  <c r="AD29"/>
  <c r="U29"/>
  <c r="T19"/>
  <c r="AC19"/>
  <c r="AD16" i="11"/>
  <c r="V16" i="29"/>
  <c r="AE16"/>
  <c r="U11" i="1"/>
  <c r="AD11"/>
  <c r="AD10" s="1"/>
  <c r="T10"/>
  <c r="AG11" i="16"/>
  <c r="AG10"/>
  <c r="V13"/>
  <c r="AE13"/>
  <c r="V13" i="17"/>
  <c r="AE13"/>
  <c r="AE12" i="16"/>
  <c r="V12"/>
  <c r="Y38" i="29"/>
  <c r="AH38"/>
  <c r="Z25" i="31"/>
  <c r="Z39" i="11"/>
  <c r="AJ39"/>
  <c r="AI39"/>
  <c r="AQ16" i="24"/>
  <c r="AG29"/>
  <c r="AH73" i="32"/>
  <c r="Y58" i="31"/>
  <c r="AH58"/>
  <c r="AF69"/>
  <c r="AE14" i="7"/>
  <c r="V14"/>
  <c r="AK63" i="27"/>
  <c r="AB54"/>
  <c r="AK54"/>
  <c r="AK42"/>
  <c r="AB42"/>
  <c r="AN28" i="24"/>
  <c r="AB36" i="17"/>
  <c r="AL36" s="1"/>
  <c r="AA26" i="31"/>
  <c r="AK26" s="1"/>
  <c r="Y79" i="16"/>
  <c r="AH79"/>
  <c r="X39" i="12"/>
  <c r="AG39"/>
  <c r="W67" i="31"/>
  <c r="AF67"/>
  <c r="Z60" i="21"/>
  <c r="AJ60" s="1"/>
  <c r="AK60" s="1"/>
  <c r="AI60"/>
  <c r="AH61" i="12"/>
  <c r="Z76" i="20"/>
  <c r="AI76"/>
  <c r="AG54" i="9"/>
  <c r="X54"/>
  <c r="AH63"/>
  <c r="AG32" i="21"/>
  <c r="V10" i="9"/>
  <c r="AF11"/>
  <c r="AJ28" i="32"/>
  <c r="AK32" i="26"/>
  <c r="AI70" i="30"/>
  <c r="Z70"/>
  <c r="AH49"/>
  <c r="Y49"/>
  <c r="Y70" i="29"/>
  <c r="AH70"/>
  <c r="AJ80" i="32"/>
  <c r="AB34" i="27"/>
  <c r="AK34"/>
  <c r="AB31"/>
  <c r="AI55" i="22"/>
  <c r="Z55"/>
  <c r="AJ55"/>
  <c r="X25"/>
  <c r="AQ61" i="8"/>
  <c r="AB69" i="26"/>
  <c r="AK69"/>
  <c r="AN40" i="24"/>
  <c r="AE40"/>
  <c r="AG54" i="30"/>
  <c r="X54"/>
  <c r="AA20" i="18"/>
  <c r="AK20" s="1"/>
  <c r="AY20" i="23"/>
  <c r="AI36" i="18"/>
  <c r="Z36"/>
  <c r="AH60" i="19"/>
  <c r="AX13" i="25"/>
  <c r="AG37" i="10"/>
  <c r="X24" i="21"/>
  <c r="AG24"/>
  <c r="AG65" i="12"/>
  <c r="AH63" i="32"/>
  <c r="AG33" i="31"/>
  <c r="X33"/>
  <c r="AW30" i="25"/>
  <c r="X13" i="31"/>
  <c r="AG13"/>
  <c r="X14" i="16"/>
  <c r="AG14"/>
  <c r="AF42" i="21"/>
  <c r="W16"/>
  <c r="AF30" i="12"/>
  <c r="AF77" i="22"/>
  <c r="W77"/>
  <c r="X59" i="19"/>
  <c r="AG59"/>
  <c r="W21" i="9"/>
  <c r="AE73" i="1"/>
  <c r="V73"/>
  <c r="W42" i="5"/>
  <c r="AF42"/>
  <c r="X75"/>
  <c r="AD79" i="8"/>
  <c r="AM79"/>
  <c r="AE63" i="10"/>
  <c r="V78" i="11"/>
  <c r="AE78"/>
  <c r="AF27" i="18"/>
  <c r="W27"/>
  <c r="W46" i="19"/>
  <c r="AF62"/>
  <c r="AI77"/>
  <c r="Z77"/>
  <c r="AH72" i="21"/>
  <c r="Y72"/>
  <c r="AH31" i="9"/>
  <c r="AQ60" i="23"/>
  <c r="Y27" i="9"/>
  <c r="AH27"/>
  <c r="AH60" i="20"/>
  <c r="Y60"/>
  <c r="AF40" i="1"/>
  <c r="Z24" i="18"/>
  <c r="AH49" i="19"/>
  <c r="X10"/>
  <c r="Y78" i="20"/>
  <c r="AH78"/>
  <c r="Y72" i="31"/>
  <c r="AH72"/>
  <c r="AH55" i="9"/>
  <c r="Y55"/>
  <c r="W39" i="29"/>
  <c r="AF39"/>
  <c r="AH71" i="30"/>
  <c r="AF72" i="5"/>
  <c r="AF46" i="21"/>
  <c r="W28" i="9"/>
  <c r="W44" i="7"/>
  <c r="AG32" i="5"/>
  <c r="X32"/>
  <c r="AH32" i="17"/>
  <c r="Y24"/>
  <c r="AH24"/>
  <c r="AE74" i="8"/>
  <c r="AN74"/>
  <c r="AN67"/>
  <c r="AN27"/>
  <c r="AJ40" i="17"/>
  <c r="AI76" i="12"/>
  <c r="Z76"/>
  <c r="AJ76" s="1"/>
  <c r="AK76" s="1"/>
  <c r="Y18" i="16"/>
  <c r="AH18"/>
  <c r="Y26"/>
  <c r="AH26"/>
  <c r="Y34"/>
  <c r="AH34"/>
  <c r="Y44"/>
  <c r="AH44"/>
  <c r="Y52"/>
  <c r="AH52"/>
  <c r="V39" i="9"/>
  <c r="AE39"/>
  <c r="W32" i="11"/>
  <c r="AF32"/>
  <c r="AL73" i="8"/>
  <c r="AC73"/>
  <c r="AD60" i="9"/>
  <c r="U60"/>
  <c r="AD72"/>
  <c r="U72"/>
  <c r="AE25" i="18"/>
  <c r="V25"/>
  <c r="V49" i="7"/>
  <c r="AE49"/>
  <c r="AF30" i="18"/>
  <c r="W30"/>
  <c r="AF22"/>
  <c r="W22"/>
  <c r="Z64" i="5"/>
  <c r="AI15" i="22"/>
  <c r="Z15"/>
  <c r="AJ15"/>
  <c r="AK18" i="26"/>
  <c r="AB18"/>
  <c r="W69" i="29"/>
  <c r="X66" i="31"/>
  <c r="AG66"/>
  <c r="AK46" i="27"/>
  <c r="AB46"/>
  <c r="Y68" i="1"/>
  <c r="AH68"/>
  <c r="AJ63" i="19"/>
  <c r="AK63"/>
  <c r="AJ43"/>
  <c r="AA43"/>
  <c r="AK43" s="1"/>
  <c r="AA71"/>
  <c r="AK71"/>
  <c r="AL71"/>
  <c r="AJ71"/>
  <c r="AG46" i="8"/>
  <c r="AP46"/>
  <c r="Y11" i="20"/>
  <c r="AX46" i="23"/>
  <c r="AG29" i="5"/>
  <c r="W27" i="31"/>
  <c r="AF27"/>
  <c r="V57" i="1"/>
  <c r="Z19" i="18"/>
  <c r="AI19"/>
  <c r="AI68" i="20"/>
  <c r="AI21"/>
  <c r="X44" i="21"/>
  <c r="AZ15" i="23"/>
  <c r="AQ15"/>
  <c r="AH79" i="10"/>
  <c r="Y79"/>
  <c r="AG57" i="29"/>
  <c r="X57"/>
  <c r="Y33" i="30"/>
  <c r="AI19" i="22"/>
  <c r="AJ19"/>
  <c r="AL46" i="26"/>
  <c r="AC46"/>
  <c r="AC38" i="27"/>
  <c r="AL38"/>
  <c r="X57" i="10"/>
  <c r="AG57"/>
  <c r="AF35" i="7"/>
  <c r="W35"/>
  <c r="AB35" i="27"/>
  <c r="AK35"/>
  <c r="AE33" i="24"/>
  <c r="AN33"/>
  <c r="AI36" i="5"/>
  <c r="Z36"/>
  <c r="AA80" i="19"/>
  <c r="AK80" s="1"/>
  <c r="AJ80"/>
  <c r="AP77" i="8"/>
  <c r="AG77"/>
  <c r="AZ42" i="25"/>
  <c r="AG42"/>
  <c r="Z25" i="30"/>
  <c r="AI25"/>
  <c r="AA68" i="32"/>
  <c r="AJ68"/>
  <c r="AF40" i="29"/>
  <c r="W40"/>
  <c r="AI31" i="18"/>
  <c r="Z31"/>
  <c r="Y72" i="22"/>
  <c r="AH72"/>
  <c r="Y16" i="9"/>
  <c r="AH16"/>
  <c r="Z80" i="17"/>
  <c r="AI80"/>
  <c r="AG18" i="1"/>
  <c r="X18"/>
  <c r="AG48" i="11"/>
  <c r="X48"/>
  <c r="AO34" i="8"/>
  <c r="AF34"/>
  <c r="X32" i="1"/>
  <c r="AG32"/>
  <c r="Y52" i="20"/>
  <c r="AH52"/>
  <c r="AG59" i="7"/>
  <c r="X59"/>
  <c r="AH69" i="19"/>
  <c r="Y69"/>
  <c r="Z62" i="26"/>
  <c r="AI62"/>
  <c r="W57" i="22"/>
  <c r="AF57"/>
  <c r="AE21"/>
  <c r="V21"/>
  <c r="V65" i="11"/>
  <c r="AE65"/>
  <c r="X76" i="19"/>
  <c r="AG76"/>
  <c r="AX27" i="23"/>
  <c r="AO27"/>
  <c r="X17" i="5"/>
  <c r="AG17"/>
  <c r="AF26" i="1"/>
  <c r="W26"/>
  <c r="W52" i="21"/>
  <c r="AF52"/>
  <c r="X50" i="20"/>
  <c r="AG50"/>
  <c r="W30" i="9"/>
  <c r="AF30"/>
  <c r="AG56" i="20"/>
  <c r="X56"/>
  <c r="X75" i="19"/>
  <c r="AG75"/>
  <c r="AE70" i="8"/>
  <c r="AN70"/>
  <c r="AI20" i="16"/>
  <c r="Z20"/>
  <c r="AI28"/>
  <c r="Z28"/>
  <c r="AI38"/>
  <c r="Z38"/>
  <c r="AI46"/>
  <c r="Z46"/>
  <c r="AI54"/>
  <c r="Z54"/>
  <c r="AE70" i="10"/>
  <c r="V70"/>
  <c r="AE62" i="11"/>
  <c r="V62"/>
  <c r="V80"/>
  <c r="AE80"/>
  <c r="X67" i="17"/>
  <c r="AG67"/>
  <c r="X75"/>
  <c r="AG75"/>
  <c r="W13" i="18"/>
  <c r="AF13"/>
  <c r="AF14" i="19"/>
  <c r="W14"/>
  <c r="AF42"/>
  <c r="W42"/>
  <c r="AF54"/>
  <c r="W54"/>
  <c r="W70"/>
  <c r="AF70"/>
  <c r="AW48" i="23"/>
  <c r="AN48"/>
  <c r="AA22" i="17"/>
  <c r="AH17" i="10"/>
  <c r="Y17"/>
  <c r="AH70" i="12"/>
  <c r="AH22" i="1"/>
  <c r="AI23" i="20"/>
  <c r="Z23"/>
  <c r="AH26" i="10"/>
  <c r="AZ71" i="23"/>
  <c r="AQ71"/>
  <c r="AI39" i="20"/>
  <c r="Z39"/>
  <c r="AG46" i="10"/>
  <c r="X46"/>
  <c r="AA20" i="17"/>
  <c r="X77" i="10"/>
  <c r="AG77"/>
  <c r="AH66" i="30"/>
  <c r="X20" i="1"/>
  <c r="AG20"/>
  <c r="AG80" i="9"/>
  <c r="Y42" i="18"/>
  <c r="AH42"/>
  <c r="AG10" i="19"/>
  <c r="X13" i="22"/>
  <c r="AG13"/>
  <c r="X74" i="21"/>
  <c r="AG74"/>
  <c r="X25" i="1"/>
  <c r="AG25"/>
  <c r="AI68" i="17"/>
  <c r="Z68"/>
  <c r="Y26" i="19"/>
  <c r="AH26"/>
  <c r="Y41" i="20"/>
  <c r="AH41"/>
  <c r="AG54" i="12"/>
  <c r="X54"/>
  <c r="AX14" i="25"/>
  <c r="AE14"/>
  <c r="AD43"/>
  <c r="AW43"/>
  <c r="AE63" i="22"/>
  <c r="V63"/>
  <c r="Y34" i="17"/>
  <c r="AH34"/>
  <c r="AF78" i="9"/>
  <c r="W78"/>
  <c r="W73"/>
  <c r="AF73"/>
  <c r="AE31" i="8"/>
  <c r="AN31"/>
  <c r="W28" i="7"/>
  <c r="AF28"/>
  <c r="X74" i="19"/>
  <c r="AG74"/>
  <c r="AG32"/>
  <c r="X32"/>
  <c r="AF16" i="1"/>
  <c r="W16"/>
  <c r="Y43" i="16"/>
  <c r="AH43"/>
  <c r="Y22"/>
  <c r="AH22"/>
  <c r="Y30"/>
  <c r="AH30"/>
  <c r="Y40"/>
  <c r="AH40"/>
  <c r="Y48"/>
  <c r="AH48"/>
  <c r="V35" i="10"/>
  <c r="AE35"/>
  <c r="AX35" i="23"/>
  <c r="AO35"/>
  <c r="AW42"/>
  <c r="AN42"/>
  <c r="W23" i="12"/>
  <c r="AF23"/>
  <c r="U71" i="7"/>
  <c r="AD71"/>
  <c r="AL71" i="8"/>
  <c r="AC71"/>
  <c r="AL75"/>
  <c r="AC75"/>
  <c r="AD45" i="10"/>
  <c r="U45"/>
  <c r="AC72" i="24"/>
  <c r="AL72"/>
  <c r="Z33" i="27"/>
  <c r="AI33"/>
  <c r="Z64"/>
  <c r="AI64"/>
  <c r="Z70"/>
  <c r="AI70"/>
  <c r="AF72" i="30"/>
  <c r="W72"/>
  <c r="W40"/>
  <c r="AF40"/>
  <c r="AE38" i="9"/>
  <c r="V38"/>
  <c r="AE19" i="5"/>
  <c r="V19"/>
  <c r="AC16" i="8"/>
  <c r="AL16"/>
  <c r="U61" i="11"/>
  <c r="AD61"/>
  <c r="U49" i="22"/>
  <c r="AD49"/>
  <c r="AV53" i="23"/>
  <c r="AM53"/>
  <c r="V20" i="29"/>
  <c r="AE20"/>
  <c r="AD75"/>
  <c r="U75"/>
  <c r="AF73" i="30"/>
  <c r="W73"/>
  <c r="X46" i="32"/>
  <c r="AG46"/>
  <c r="V66" i="1"/>
  <c r="Y13" i="29"/>
  <c r="AH13"/>
  <c r="X79" i="22"/>
  <c r="AG79"/>
  <c r="AF57" i="7"/>
  <c r="W57"/>
  <c r="X21" i="5"/>
  <c r="AG21"/>
  <c r="AW11" i="23"/>
  <c r="AW10"/>
  <c r="AN11"/>
  <c r="AM10"/>
  <c r="AC63" i="24"/>
  <c r="AL63"/>
  <c r="AA53" i="18"/>
  <c r="AK53" s="1"/>
  <c r="AL53" s="1"/>
  <c r="AJ53"/>
  <c r="AA50"/>
  <c r="AK50"/>
  <c r="AJ50"/>
  <c r="BA30" i="23"/>
  <c r="AR30"/>
  <c r="BB30"/>
  <c r="BC30" s="1"/>
  <c r="Y51" i="12"/>
  <c r="AH51"/>
  <c r="AH66" i="18"/>
  <c r="Y66"/>
  <c r="Y45"/>
  <c r="AH45"/>
  <c r="W24" i="1"/>
  <c r="AF24"/>
  <c r="AB47" i="26"/>
  <c r="AK47"/>
  <c r="W20" i="9"/>
  <c r="AF20"/>
  <c r="U68"/>
  <c r="AD68"/>
  <c r="AC40"/>
  <c r="T40"/>
  <c r="AD11" i="22"/>
  <c r="AD10" s="1"/>
  <c r="U11"/>
  <c r="T10"/>
  <c r="U26" i="5"/>
  <c r="AD26"/>
  <c r="AC74" i="7"/>
  <c r="T74"/>
  <c r="AC49" i="11"/>
  <c r="T49"/>
  <c r="V57" i="16"/>
  <c r="AE57"/>
  <c r="X23" i="26"/>
  <c r="AG23"/>
  <c r="X15"/>
  <c r="AG15"/>
  <c r="W53" i="31"/>
  <c r="AF53"/>
  <c r="AF79" i="32"/>
  <c r="W79"/>
  <c r="AE19"/>
  <c r="V19"/>
  <c r="AF65"/>
  <c r="W65"/>
  <c r="AD103" i="22"/>
  <c r="U103"/>
  <c r="AD226" i="29"/>
  <c r="U226"/>
  <c r="AD222"/>
  <c r="U222"/>
  <c r="AD117"/>
  <c r="U117"/>
  <c r="AG212" i="30"/>
  <c r="X212"/>
  <c r="AF178"/>
  <c r="W178"/>
  <c r="V108" i="19"/>
  <c r="AE108"/>
  <c r="V104"/>
  <c r="AE104"/>
  <c r="U104" i="22"/>
  <c r="AD104"/>
  <c r="U100"/>
  <c r="AD100"/>
  <c r="U96"/>
  <c r="AD96"/>
  <c r="U92"/>
  <c r="AD92"/>
  <c r="AE244" i="1"/>
  <c r="V244"/>
  <c r="AD223" i="29"/>
  <c r="U223"/>
  <c r="AD182"/>
  <c r="U182"/>
  <c r="AD175"/>
  <c r="U175"/>
  <c r="AD173"/>
  <c r="U173"/>
  <c r="AD171"/>
  <c r="U171"/>
  <c r="AD169"/>
  <c r="U169"/>
  <c r="AD167"/>
  <c r="U167"/>
  <c r="AD165"/>
  <c r="U165"/>
  <c r="AD163"/>
  <c r="U163"/>
  <c r="AD161"/>
  <c r="U161"/>
  <c r="AD159"/>
  <c r="U159"/>
  <c r="AD157"/>
  <c r="U157"/>
  <c r="AD155"/>
  <c r="U155"/>
  <c r="AD153"/>
  <c r="U153"/>
  <c r="AD151"/>
  <c r="U151"/>
  <c r="AD149"/>
  <c r="U149"/>
  <c r="AD147"/>
  <c r="U147"/>
  <c r="AG27" i="1"/>
  <c r="X27"/>
  <c r="Y23" i="5"/>
  <c r="AH23"/>
  <c r="AH40" i="19"/>
  <c r="Y40"/>
  <c r="Y74" i="20"/>
  <c r="AH74"/>
  <c r="X72" i="7"/>
  <c r="AG72"/>
  <c r="AG67" i="11"/>
  <c r="X67"/>
  <c r="AH29" i="30"/>
  <c r="Y29"/>
  <c r="AI55" i="32"/>
  <c r="Z55"/>
  <c r="V29" i="22"/>
  <c r="AE29"/>
  <c r="V50" i="7"/>
  <c r="AE50"/>
  <c r="X22" i="19"/>
  <c r="AG22"/>
  <c r="AH70" i="17"/>
  <c r="Y70"/>
  <c r="W49" i="9"/>
  <c r="AF49"/>
  <c r="AF50" i="1"/>
  <c r="W50"/>
  <c r="AG68" i="11"/>
  <c r="X68"/>
  <c r="W13" i="10"/>
  <c r="AF13"/>
  <c r="AE33" i="8"/>
  <c r="AN33"/>
  <c r="X13" i="5"/>
  <c r="AG13"/>
  <c r="AF38" i="1"/>
  <c r="W38"/>
  <c r="W20" i="21"/>
  <c r="AF20"/>
  <c r="AG32" i="20"/>
  <c r="X32"/>
  <c r="X18" i="19"/>
  <c r="AG18"/>
  <c r="Y76" i="17"/>
  <c r="AH76"/>
  <c r="AF78" i="12"/>
  <c r="W78"/>
  <c r="W19" i="10"/>
  <c r="AF19"/>
  <c r="W53" i="9"/>
  <c r="AF53"/>
  <c r="AG12" i="21"/>
  <c r="X12"/>
  <c r="AF66"/>
  <c r="W66"/>
  <c r="AG64" i="20"/>
  <c r="X64"/>
  <c r="AG48"/>
  <c r="X48"/>
  <c r="X25"/>
  <c r="AG25"/>
  <c r="X67" i="19"/>
  <c r="AG67"/>
  <c r="AG24"/>
  <c r="X24"/>
  <c r="AH24" s="1"/>
  <c r="AF19" i="9"/>
  <c r="W19"/>
  <c r="AG19" s="1"/>
  <c r="AP14" i="23"/>
  <c r="AY14"/>
  <c r="W58" i="12"/>
  <c r="AF58"/>
  <c r="W14" i="5"/>
  <c r="AF14"/>
  <c r="AE66" i="9"/>
  <c r="V66"/>
  <c r="V70"/>
  <c r="AE70"/>
  <c r="V76"/>
  <c r="AE76"/>
  <c r="AE46" i="11"/>
  <c r="V46"/>
  <c r="W46" s="1"/>
  <c r="V70"/>
  <c r="AE70"/>
  <c r="AG37" i="17"/>
  <c r="X37"/>
  <c r="AH37" s="1"/>
  <c r="X61"/>
  <c r="AG61"/>
  <c r="X79"/>
  <c r="AG79"/>
  <c r="Z31" i="1"/>
  <c r="AJ31" s="1"/>
  <c r="AK31" s="1"/>
  <c r="AI31"/>
  <c r="AK51" i="32"/>
  <c r="AB51"/>
  <c r="AL51" s="1"/>
  <c r="AD56" i="27"/>
  <c r="AM56"/>
  <c r="Z12" i="22"/>
  <c r="AJ12"/>
  <c r="AI12"/>
  <c r="Z31" i="5"/>
  <c r="AI31"/>
  <c r="AH31" i="11"/>
  <c r="Y31"/>
  <c r="Z31" s="1"/>
  <c r="AJ31" s="1"/>
  <c r="AK31" s="1"/>
  <c r="Y29" i="1"/>
  <c r="AH29"/>
  <c r="AH64" i="21"/>
  <c r="Y64"/>
  <c r="Z64" s="1"/>
  <c r="AJ64" s="1"/>
  <c r="AZ65" i="23"/>
  <c r="AQ65"/>
  <c r="Y21" i="1"/>
  <c r="AH21"/>
  <c r="X25" i="9"/>
  <c r="AG25"/>
  <c r="AZ40" i="25"/>
  <c r="AG40"/>
  <c r="Y53" i="30"/>
  <c r="AH53"/>
  <c r="AF50" i="29"/>
  <c r="W50"/>
  <c r="X50" s="1"/>
  <c r="AX50" i="25"/>
  <c r="AE50"/>
  <c r="AH80" i="5"/>
  <c r="Y80"/>
  <c r="AI80" s="1"/>
  <c r="AG33" i="11"/>
  <c r="X33"/>
  <c r="X46" i="9"/>
  <c r="AG46"/>
  <c r="AG17" i="1"/>
  <c r="X17"/>
  <c r="X24" i="22"/>
  <c r="AG24"/>
  <c r="Y70" i="32"/>
  <c r="AH70"/>
  <c r="AG64" i="31"/>
  <c r="X64"/>
  <c r="AE19" i="29"/>
  <c r="V19"/>
  <c r="V41" i="22"/>
  <c r="AE41"/>
  <c r="AN55" i="8"/>
  <c r="AE55"/>
  <c r="AG12" i="19"/>
  <c r="X12"/>
  <c r="Y12" s="1"/>
  <c r="AG40" i="18"/>
  <c r="X40"/>
  <c r="W68" i="10"/>
  <c r="AF68"/>
  <c r="AE26" i="8"/>
  <c r="AN26"/>
  <c r="W56" i="7"/>
  <c r="AF56"/>
  <c r="AF52"/>
  <c r="W52"/>
  <c r="X27" i="5"/>
  <c r="AG27"/>
  <c r="Y28" i="18"/>
  <c r="AH28"/>
  <c r="AG33" i="16"/>
  <c r="X33"/>
  <c r="AG25"/>
  <c r="X25"/>
  <c r="AG17"/>
  <c r="X17"/>
  <c r="AD48" i="9"/>
  <c r="U48"/>
  <c r="U74"/>
  <c r="AD74"/>
  <c r="U21" i="10"/>
  <c r="AD21"/>
  <c r="U23"/>
  <c r="AD23"/>
  <c r="U47"/>
  <c r="AD47"/>
  <c r="AD40" i="21"/>
  <c r="U40"/>
  <c r="AM66" i="23"/>
  <c r="AV66"/>
  <c r="V47" i="29"/>
  <c r="AE47"/>
  <c r="AF32" i="31"/>
  <c r="W32"/>
  <c r="W80"/>
  <c r="AF80"/>
  <c r="AF16" i="32"/>
  <c r="W16"/>
  <c r="W32"/>
  <c r="AF32"/>
  <c r="AF76" i="7"/>
  <c r="W76"/>
  <c r="W68"/>
  <c r="AF68"/>
  <c r="AN26" i="23"/>
  <c r="AW26"/>
  <c r="AW18"/>
  <c r="AN18"/>
  <c r="AD65" i="10"/>
  <c r="U65"/>
  <c r="V65" s="1"/>
  <c r="U41" i="11"/>
  <c r="AD41"/>
  <c r="U71"/>
  <c r="AD71"/>
  <c r="AV49" i="23"/>
  <c r="AM49"/>
  <c r="AF15" i="28"/>
  <c r="W15"/>
  <c r="X15" s="1"/>
  <c r="AF48" i="32"/>
  <c r="W48"/>
  <c r="X72"/>
  <c r="AG72"/>
  <c r="AF74"/>
  <c r="W74"/>
  <c r="AM49" i="27"/>
  <c r="AD49"/>
  <c r="AE49" s="1"/>
  <c r="AO49" s="1"/>
  <c r="AP49" s="1"/>
  <c r="AG80" i="20"/>
  <c r="X80"/>
  <c r="AH45" i="12"/>
  <c r="Y45"/>
  <c r="AI45" s="1"/>
  <c r="AG45" i="21"/>
  <c r="X45"/>
  <c r="AH34" i="20"/>
  <c r="Y34"/>
  <c r="W26" i="7"/>
  <c r="AF26"/>
  <c r="U77" i="1"/>
  <c r="AD77"/>
  <c r="Y59"/>
  <c r="AH59"/>
  <c r="AH46"/>
  <c r="Y46"/>
  <c r="AF67"/>
  <c r="W67"/>
  <c r="T61" i="9"/>
  <c r="AC61"/>
  <c r="AK30" i="8"/>
  <c r="AB30"/>
  <c r="AC30" s="1"/>
  <c r="AD15" i="5"/>
  <c r="U15"/>
  <c r="AC34" i="7"/>
  <c r="T34"/>
  <c r="AD34" s="1"/>
  <c r="T36" i="11"/>
  <c r="AC36"/>
  <c r="AC62" i="24"/>
  <c r="AL62"/>
  <c r="X21" i="26"/>
  <c r="AG21"/>
  <c r="X17"/>
  <c r="AG17"/>
  <c r="X13"/>
  <c r="AG13"/>
  <c r="AE14" i="28"/>
  <c r="V14"/>
  <c r="W77" i="32"/>
  <c r="AF77"/>
  <c r="V36" i="30"/>
  <c r="AE36"/>
  <c r="V41"/>
  <c r="AE41"/>
  <c r="U218" i="1"/>
  <c r="AD218"/>
  <c r="U216"/>
  <c r="AD216"/>
  <c r="AD196"/>
  <c r="U196"/>
  <c r="AD182"/>
  <c r="U182"/>
  <c r="AD179"/>
  <c r="U179"/>
  <c r="AD138"/>
  <c r="U138"/>
  <c r="V223" i="9"/>
  <c r="AE223"/>
  <c r="V219"/>
  <c r="AE219"/>
  <c r="V215"/>
  <c r="AE215"/>
  <c r="V210"/>
  <c r="AE210"/>
  <c r="AF162"/>
  <c r="W162"/>
  <c r="U158"/>
  <c r="AD158"/>
  <c r="V225" i="29"/>
  <c r="AE225"/>
  <c r="AD220"/>
  <c r="U220"/>
  <c r="AE220" s="1"/>
  <c r="AD216"/>
  <c r="U216"/>
  <c r="AD115"/>
  <c r="U115"/>
  <c r="AE115" s="1"/>
  <c r="AD111"/>
  <c r="U111"/>
  <c r="U108"/>
  <c r="AD108"/>
  <c r="U143" i="10"/>
  <c r="AD143"/>
  <c r="AE131"/>
  <c r="V131"/>
  <c r="AF131" s="1"/>
  <c r="AE126"/>
  <c r="V126"/>
  <c r="AE209" i="5"/>
  <c r="V209"/>
  <c r="W209" s="1"/>
  <c r="AE205"/>
  <c r="V205"/>
  <c r="AF145"/>
  <c r="W145"/>
  <c r="AG145" s="1"/>
  <c r="AE144"/>
  <c r="V144"/>
  <c r="W218" i="30"/>
  <c r="AF218"/>
  <c r="AF206"/>
  <c r="W206"/>
  <c r="AD213" i="9"/>
  <c r="U213"/>
  <c r="U206"/>
  <c r="AD206"/>
  <c r="AE134"/>
  <c r="V134"/>
  <c r="W134" s="1"/>
  <c r="AD145" i="29"/>
  <c r="U145"/>
  <c r="V112"/>
  <c r="AE112"/>
  <c r="U146" i="10"/>
  <c r="AD146"/>
  <c r="V136"/>
  <c r="AE136"/>
  <c r="U135"/>
  <c r="AD135"/>
  <c r="AE133"/>
  <c r="V133"/>
  <c r="AF133" s="1"/>
  <c r="AD132"/>
  <c r="U132"/>
  <c r="AD127"/>
  <c r="U127"/>
  <c r="V127" s="1"/>
  <c r="AE255" i="5"/>
  <c r="V255"/>
  <c r="V237"/>
  <c r="AE237"/>
  <c r="V157"/>
  <c r="AE157"/>
  <c r="AF126" i="30"/>
  <c r="W126"/>
  <c r="X126" s="1"/>
  <c r="AE259" i="31"/>
  <c r="V259"/>
  <c r="V241"/>
  <c r="AE241"/>
  <c r="V222"/>
  <c r="AE222"/>
  <c r="V218"/>
  <c r="AE218"/>
  <c r="AE135"/>
  <c r="V135"/>
  <c r="AD237" i="7"/>
  <c r="U237"/>
  <c r="V159" i="31"/>
  <c r="AE159"/>
  <c r="AE83"/>
  <c r="V83"/>
  <c r="AF83" s="1"/>
  <c r="W234" i="32"/>
  <c r="AF234"/>
  <c r="W227"/>
  <c r="AF227"/>
  <c r="W181"/>
  <c r="AF181"/>
  <c r="W149"/>
  <c r="AF149"/>
  <c r="AF133"/>
  <c r="W133"/>
  <c r="X133" s="1"/>
  <c r="W115"/>
  <c r="AF115"/>
  <c r="AV257" i="23"/>
  <c r="AM257"/>
  <c r="AX106"/>
  <c r="AO106"/>
  <c r="AY106" s="1"/>
  <c r="AM184" i="24"/>
  <c r="AD184"/>
  <c r="AM182"/>
  <c r="AD182"/>
  <c r="AN182" s="1"/>
  <c r="AD135" i="11"/>
  <c r="U135"/>
  <c r="AD131"/>
  <c r="U131"/>
  <c r="AE131" s="1"/>
  <c r="AD127"/>
  <c r="U127"/>
  <c r="U125" i="12"/>
  <c r="AD125"/>
  <c r="AV167" i="23"/>
  <c r="AM167"/>
  <c r="AN167" s="1"/>
  <c r="AM161"/>
  <c r="AV161"/>
  <c r="AV152"/>
  <c r="AM152"/>
  <c r="AM109"/>
  <c r="AV109"/>
  <c r="AC117" i="24"/>
  <c r="AL117"/>
  <c r="AB113"/>
  <c r="AK113"/>
  <c r="AB101"/>
  <c r="AK101"/>
  <c r="AB223" i="25"/>
  <c r="AU223"/>
  <c r="AB207"/>
  <c r="AU207"/>
  <c r="AC171"/>
  <c r="AV171"/>
  <c r="AA260"/>
  <c r="AT260"/>
  <c r="AA246"/>
  <c r="AT246"/>
  <c r="AA244"/>
  <c r="AT244"/>
  <c r="AA242"/>
  <c r="AT242"/>
  <c r="AA240"/>
  <c r="AT240"/>
  <c r="AB211"/>
  <c r="AU211"/>
  <c r="AB151"/>
  <c r="AU151"/>
  <c r="AU149"/>
  <c r="AB149"/>
  <c r="AV149" s="1"/>
  <c r="AB147"/>
  <c r="AU147"/>
  <c r="AU145"/>
  <c r="AB145"/>
  <c r="AB143"/>
  <c r="AU143"/>
  <c r="AU141"/>
  <c r="AB141"/>
  <c r="AV141" s="1"/>
  <c r="AB139"/>
  <c r="AU139"/>
  <c r="AU137"/>
  <c r="AB137"/>
  <c r="AB135"/>
  <c r="AU135"/>
  <c r="AU105"/>
  <c r="AB105"/>
  <c r="AV105" s="1"/>
  <c r="Y253" i="26"/>
  <c r="AH253"/>
  <c r="AH179"/>
  <c r="Y179"/>
  <c r="Z237" i="27"/>
  <c r="AI237"/>
  <c r="Z229"/>
  <c r="AI229"/>
  <c r="Y219"/>
  <c r="AH219"/>
  <c r="AI199"/>
  <c r="Z199"/>
  <c r="AI197"/>
  <c r="Z197"/>
  <c r="AA197" s="1"/>
  <c r="AI195"/>
  <c r="Z195"/>
  <c r="AI175"/>
  <c r="Z175"/>
  <c r="AJ175" s="1"/>
  <c r="AI109"/>
  <c r="Z109"/>
  <c r="U141" i="29"/>
  <c r="AD141"/>
  <c r="AD138"/>
  <c r="U138"/>
  <c r="AD113"/>
  <c r="U113"/>
  <c r="AD237" i="31"/>
  <c r="U237"/>
  <c r="AE237" s="1"/>
  <c r="AE158"/>
  <c r="V158"/>
  <c r="W179" i="32"/>
  <c r="AF179"/>
  <c r="AF125"/>
  <c r="W125"/>
  <c r="X125" s="1"/>
  <c r="AG117"/>
  <c r="X117"/>
  <c r="AE258" i="7"/>
  <c r="V258"/>
  <c r="AF258" s="1"/>
  <c r="V234" i="31"/>
  <c r="AE234"/>
  <c r="AE110"/>
  <c r="V110"/>
  <c r="AF184" i="32"/>
  <c r="W184"/>
  <c r="AG183"/>
  <c r="X183"/>
  <c r="AG109"/>
  <c r="X109"/>
  <c r="AD243" i="7"/>
  <c r="U243"/>
  <c r="AD235"/>
  <c r="U235"/>
  <c r="V203" i="11"/>
  <c r="AE203"/>
  <c r="AD137"/>
  <c r="U137"/>
  <c r="U109"/>
  <c r="AD109"/>
  <c r="AD100"/>
  <c r="U100"/>
  <c r="AE100" s="1"/>
  <c r="AL203" i="8"/>
  <c r="AC203"/>
  <c r="AC168"/>
  <c r="AL168"/>
  <c r="AC117"/>
  <c r="AL117"/>
  <c r="AV206" i="23"/>
  <c r="AM206"/>
  <c r="AW206" s="1"/>
  <c r="AN167" i="8"/>
  <c r="AE167"/>
  <c r="AM183" i="24"/>
  <c r="AD183"/>
  <c r="AN183" s="1"/>
  <c r="AM181"/>
  <c r="AD181"/>
  <c r="AD180" i="11"/>
  <c r="U180"/>
  <c r="AD176"/>
  <c r="U176"/>
  <c r="AE176" s="1"/>
  <c r="AU158" i="25"/>
  <c r="AB158"/>
  <c r="AC112" i="24"/>
  <c r="AL112"/>
  <c r="AH128" i="26"/>
  <c r="Y128"/>
  <c r="AI128" s="1"/>
  <c r="AB65" i="25"/>
  <c r="AU65"/>
  <c r="AH235" i="26"/>
  <c r="Y235"/>
  <c r="AH233"/>
  <c r="Y233"/>
  <c r="AH231"/>
  <c r="Y231"/>
  <c r="Y205"/>
  <c r="AH205"/>
  <c r="AH181"/>
  <c r="Y181"/>
  <c r="AI181" s="1"/>
  <c r="AH137"/>
  <c r="Y137"/>
  <c r="Y133"/>
  <c r="AH133"/>
  <c r="AH104"/>
  <c r="Y104"/>
  <c r="AI126" i="27"/>
  <c r="Z126"/>
  <c r="AI104"/>
  <c r="Z104"/>
  <c r="AL28" i="8"/>
  <c r="AC28"/>
  <c r="AM28" s="1"/>
  <c r="AL44"/>
  <c r="AC44"/>
  <c r="U30" i="10"/>
  <c r="AD30"/>
  <c r="AE12" i="18"/>
  <c r="V12"/>
  <c r="AE14"/>
  <c r="V14"/>
  <c r="U38" i="22"/>
  <c r="AD38"/>
  <c r="AD39"/>
  <c r="U39"/>
  <c r="V39" s="1"/>
  <c r="AM47" i="23"/>
  <c r="AV47"/>
  <c r="AM51"/>
  <c r="AV51"/>
  <c r="AM55"/>
  <c r="AV55"/>
  <c r="AV73"/>
  <c r="AM73"/>
  <c r="AM75"/>
  <c r="AV75"/>
  <c r="AL31" i="24"/>
  <c r="AC31"/>
  <c r="AD31" s="1"/>
  <c r="Z37" i="27"/>
  <c r="AI37"/>
  <c r="AI45"/>
  <c r="Z45"/>
  <c r="Z52"/>
  <c r="AI52"/>
  <c r="Z61"/>
  <c r="AI61"/>
  <c r="AJ67"/>
  <c r="AA67"/>
  <c r="Z69"/>
  <c r="AI69"/>
  <c r="Z71"/>
  <c r="AI71"/>
  <c r="Z73"/>
  <c r="AI73"/>
  <c r="Z75"/>
  <c r="AI75"/>
  <c r="Z77"/>
  <c r="AI77"/>
  <c r="Z79"/>
  <c r="AI79"/>
  <c r="W40" i="31"/>
  <c r="AF40"/>
  <c r="V30" i="29"/>
  <c r="AE30"/>
  <c r="AD53"/>
  <c r="U53"/>
  <c r="W71"/>
  <c r="AF71"/>
  <c r="AF12" i="30"/>
  <c r="W12"/>
  <c r="AF64"/>
  <c r="W64"/>
  <c r="X64" s="1"/>
  <c r="W15" i="32"/>
  <c r="AF15"/>
  <c r="X23"/>
  <c r="AG23"/>
  <c r="AG31"/>
  <c r="X31"/>
  <c r="AF60"/>
  <c r="W60"/>
  <c r="AG60" s="1"/>
  <c r="AG15" i="30"/>
  <c r="X15"/>
  <c r="Y75" i="22"/>
  <c r="AH75"/>
  <c r="AG15" i="10"/>
  <c r="X15"/>
  <c r="Y35" i="20"/>
  <c r="AH35"/>
  <c r="X67" i="7"/>
  <c r="AG67"/>
  <c r="Y65" i="19"/>
  <c r="AH65"/>
  <c r="AG29" i="20"/>
  <c r="X29"/>
  <c r="X52" i="19"/>
  <c r="AG52"/>
  <c r="AV10" i="23"/>
  <c r="W76" i="31"/>
  <c r="AF76"/>
  <c r="U40" i="22"/>
  <c r="AD40"/>
  <c r="Y12" i="5"/>
  <c r="AH12"/>
  <c r="Y53"/>
  <c r="AH53"/>
  <c r="AY77" i="23"/>
  <c r="AP77"/>
  <c r="AF79" i="1"/>
  <c r="W79"/>
  <c r="AF51"/>
  <c r="W51"/>
  <c r="AC10" i="21"/>
  <c r="U11"/>
  <c r="AE11" s="1"/>
  <c r="T10"/>
  <c r="AD11"/>
  <c r="AD10" s="1"/>
  <c r="AC41" i="10"/>
  <c r="T41"/>
  <c r="AD41" s="1"/>
  <c r="AC10" i="22"/>
  <c r="T33" i="7"/>
  <c r="AC33"/>
  <c r="T41" i="12"/>
  <c r="AC41"/>
  <c r="AC55" i="24"/>
  <c r="AL55"/>
  <c r="AK14"/>
  <c r="AB14"/>
  <c r="AG11" i="26"/>
  <c r="AG10" s="1"/>
  <c r="W10"/>
  <c r="AE12" i="28"/>
  <c r="V12"/>
  <c r="V44" i="31"/>
  <c r="AE44"/>
  <c r="AG29" i="32"/>
  <c r="X29"/>
  <c r="AC15" i="29"/>
  <c r="T15"/>
  <c r="AE47" i="31"/>
  <c r="V47"/>
  <c r="W71"/>
  <c r="AF71"/>
  <c r="AD43"/>
  <c r="U43"/>
  <c r="V45" i="32"/>
  <c r="AE45"/>
  <c r="T78" i="29"/>
  <c r="U78" s="1"/>
  <c r="AC78"/>
  <c r="AE176" i="7"/>
  <c r="V176"/>
  <c r="AD211" i="9"/>
  <c r="U211"/>
  <c r="AD136" i="29"/>
  <c r="U136"/>
  <c r="AD197" i="1"/>
  <c r="U197"/>
  <c r="AD188"/>
  <c r="U188"/>
  <c r="AD146"/>
  <c r="U146"/>
  <c r="AD136"/>
  <c r="U136"/>
  <c r="U214" i="9"/>
  <c r="AD214"/>
  <c r="U160"/>
  <c r="AD160"/>
  <c r="AD149"/>
  <c r="U149"/>
  <c r="U121"/>
  <c r="V121" s="1"/>
  <c r="AD121"/>
  <c r="AD224" i="29"/>
  <c r="U224"/>
  <c r="U221"/>
  <c r="V221" s="1"/>
  <c r="AD221"/>
  <c r="V217"/>
  <c r="AE217"/>
  <c r="AD177"/>
  <c r="U177"/>
  <c r="AX63" i="25"/>
  <c r="AE63"/>
  <c r="Y73" i="19"/>
  <c r="AI73" s="1"/>
  <c r="AH73"/>
  <c r="AG57" i="8"/>
  <c r="AP57"/>
  <c r="X73" i="10"/>
  <c r="AH73" s="1"/>
  <c r="AG73"/>
  <c r="Y30" i="20"/>
  <c r="AH30"/>
  <c r="AG75" i="7"/>
  <c r="X75"/>
  <c r="AP31" i="23"/>
  <c r="AY31"/>
  <c r="AV20" i="25"/>
  <c r="AC20"/>
  <c r="AW46"/>
  <c r="AD46"/>
  <c r="AG45" i="31"/>
  <c r="X45"/>
  <c r="AW45" i="25"/>
  <c r="AD45"/>
  <c r="Z77" i="26"/>
  <c r="AI77"/>
  <c r="W34" i="22"/>
  <c r="AF34"/>
  <c r="AE69"/>
  <c r="V69"/>
  <c r="W69" s="1"/>
  <c r="V37"/>
  <c r="AF37" s="1"/>
  <c r="AE37"/>
  <c r="AG68" i="19"/>
  <c r="X68"/>
  <c r="AH78" i="17"/>
  <c r="Y78"/>
  <c r="W43" i="11"/>
  <c r="AF43"/>
  <c r="W38" i="21"/>
  <c r="X38" s="1"/>
  <c r="AF38"/>
  <c r="Y36" i="16"/>
  <c r="AH36"/>
  <c r="AF35" i="22"/>
  <c r="W35"/>
  <c r="W68" i="21"/>
  <c r="AF68"/>
  <c r="W36"/>
  <c r="AF36"/>
  <c r="AG24" i="20"/>
  <c r="X24"/>
  <c r="AH24" s="1"/>
  <c r="X34" i="19"/>
  <c r="Y34" s="1"/>
  <c r="AG34"/>
  <c r="AH60" i="17"/>
  <c r="Y60"/>
  <c r="W61" i="10"/>
  <c r="AF61"/>
  <c r="AG72" i="11"/>
  <c r="X72"/>
  <c r="AH72" s="1"/>
  <c r="AF28" i="22"/>
  <c r="W28"/>
  <c r="AF50" i="21"/>
  <c r="W50"/>
  <c r="X50" s="1"/>
  <c r="AG17" i="20"/>
  <c r="X17"/>
  <c r="AG51" i="19"/>
  <c r="X51"/>
  <c r="Y51" s="1"/>
  <c r="AG47"/>
  <c r="X47"/>
  <c r="W75" i="10"/>
  <c r="AF75"/>
  <c r="AE43" i="8"/>
  <c r="AN43"/>
  <c r="W46" i="5"/>
  <c r="AF46"/>
  <c r="AD38" i="8"/>
  <c r="AM38"/>
  <c r="AE29" i="10"/>
  <c r="V29"/>
  <c r="W29" s="1"/>
  <c r="V31"/>
  <c r="AF31" s="1"/>
  <c r="AE31"/>
  <c r="V54" i="11"/>
  <c r="AE54"/>
  <c r="X63" i="17"/>
  <c r="Y63" s="1"/>
  <c r="AG63"/>
  <c r="AG71"/>
  <c r="X71"/>
  <c r="W11" i="18"/>
  <c r="AG11" s="1"/>
  <c r="AG10" s="1"/>
  <c r="V10"/>
  <c r="AF11"/>
  <c r="W15"/>
  <c r="AG15" s="1"/>
  <c r="AF15"/>
  <c r="AF23"/>
  <c r="W23"/>
  <c r="W38" i="19"/>
  <c r="AF38"/>
  <c r="AF64"/>
  <c r="W64"/>
  <c r="AF72"/>
  <c r="W72"/>
  <c r="AG72" s="1"/>
  <c r="AF57" i="25"/>
  <c r="AY57"/>
  <c r="AJ44" i="19"/>
  <c r="AL44" s="1"/>
  <c r="AA44"/>
  <c r="AK44" s="1"/>
  <c r="AH58" i="21"/>
  <c r="Y58"/>
  <c r="AI58" s="1"/>
  <c r="AH66" i="10"/>
  <c r="Y66"/>
  <c r="X57" i="11"/>
  <c r="AG57"/>
  <c r="Z76"/>
  <c r="AJ76"/>
  <c r="AI76"/>
  <c r="AF32" i="25"/>
  <c r="AZ32" s="1"/>
  <c r="AY32"/>
  <c r="AH37" i="9"/>
  <c r="Y37"/>
  <c r="Z37" s="1"/>
  <c r="AJ37" s="1"/>
  <c r="Y64" i="22"/>
  <c r="Z64" s="1"/>
  <c r="AH64"/>
  <c r="X56" i="10"/>
  <c r="AG56"/>
  <c r="AH36" i="19"/>
  <c r="Y36"/>
  <c r="AE45" i="8"/>
  <c r="AN45"/>
  <c r="W60" i="22"/>
  <c r="X60" s="1"/>
  <c r="AF60"/>
  <c r="AW55" i="25"/>
  <c r="AD55"/>
  <c r="AE55" s="1"/>
  <c r="X75" i="9"/>
  <c r="Y75" s="1"/>
  <c r="AG75"/>
  <c r="AG56" i="21"/>
  <c r="X56"/>
  <c r="AP13" i="23"/>
  <c r="AZ13" s="1"/>
  <c r="AY13"/>
  <c r="AG33" i="1"/>
  <c r="X33"/>
  <c r="Y33" s="1"/>
  <c r="AH58" i="20"/>
  <c r="Y58"/>
  <c r="AG76" i="21"/>
  <c r="X76"/>
  <c r="AH76" s="1"/>
  <c r="W43"/>
  <c r="AG43" s="1"/>
  <c r="AF43"/>
  <c r="AI34" i="32"/>
  <c r="Z34"/>
  <c r="V42" i="29"/>
  <c r="W42" s="1"/>
  <c r="AE42"/>
  <c r="V44" i="22"/>
  <c r="W44" s="1"/>
  <c r="AE44"/>
  <c r="AF43" i="5"/>
  <c r="W43"/>
  <c r="AN63" i="8"/>
  <c r="AE63"/>
  <c r="AH32" i="18"/>
  <c r="Y32"/>
  <c r="AG66" i="19"/>
  <c r="X66"/>
  <c r="AE48" i="8"/>
  <c r="AN48"/>
  <c r="W80" i="7"/>
  <c r="X80" s="1"/>
  <c r="AF80"/>
  <c r="AF60"/>
  <c r="W60"/>
  <c r="AG76" i="5"/>
  <c r="X76"/>
  <c r="AF37" i="1"/>
  <c r="W37"/>
  <c r="X52" i="11"/>
  <c r="AH52" s="1"/>
  <c r="AG52"/>
  <c r="AG55" i="10"/>
  <c r="X55"/>
  <c r="AH55" s="1"/>
  <c r="AF57" i="12"/>
  <c r="W57"/>
  <c r="AN24" i="8"/>
  <c r="AE24"/>
  <c r="AF24" s="1"/>
  <c r="W72" i="1"/>
  <c r="AG72" s="1"/>
  <c r="AF72"/>
  <c r="AF80"/>
  <c r="W80"/>
  <c r="W28"/>
  <c r="X28" s="1"/>
  <c r="AF28"/>
  <c r="W32" i="10"/>
  <c r="AF32"/>
  <c r="X31" i="16"/>
  <c r="AG31"/>
  <c r="AG29"/>
  <c r="X29"/>
  <c r="X23"/>
  <c r="Y23" s="1"/>
  <c r="AG23"/>
  <c r="AG21"/>
  <c r="X21"/>
  <c r="X15"/>
  <c r="AG15"/>
  <c r="U33" i="9"/>
  <c r="AD33"/>
  <c r="U36" i="10"/>
  <c r="AE36" s="1"/>
  <c r="AD36"/>
  <c r="AF17" i="17"/>
  <c r="W17"/>
  <c r="X17" s="1"/>
  <c r="AF21"/>
  <c r="W21"/>
  <c r="AF25"/>
  <c r="W25"/>
  <c r="X25" s="1"/>
  <c r="AF29"/>
  <c r="W29"/>
  <c r="AF33"/>
  <c r="W33"/>
  <c r="X33" s="1"/>
  <c r="AC74" i="24"/>
  <c r="AD74" s="1"/>
  <c r="AL74"/>
  <c r="Z23" i="27"/>
  <c r="AI23"/>
  <c r="AF36" i="31"/>
  <c r="W36"/>
  <c r="AG56" i="30"/>
  <c r="X56"/>
  <c r="V16" i="31"/>
  <c r="AE16"/>
  <c r="V23"/>
  <c r="AF23" s="1"/>
  <c r="AE23"/>
  <c r="V75"/>
  <c r="AE75"/>
  <c r="AN41" i="8"/>
  <c r="AE41"/>
  <c r="AF41" s="1"/>
  <c r="AB52" i="26"/>
  <c r="AK52"/>
  <c r="AA59"/>
  <c r="AK59" s="1"/>
  <c r="AJ59"/>
  <c r="AD56" i="1"/>
  <c r="U56"/>
  <c r="AE56" s="1"/>
  <c r="AD52"/>
  <c r="U52"/>
  <c r="V39" i="5"/>
  <c r="AE39"/>
  <c r="AE51"/>
  <c r="V51"/>
  <c r="AC42" i="8"/>
  <c r="AL42"/>
  <c r="U40" i="10"/>
  <c r="AD40"/>
  <c r="U33" i="22"/>
  <c r="AD33"/>
  <c r="AM45" i="23"/>
  <c r="AV45"/>
  <c r="AC73" i="24"/>
  <c r="AL73"/>
  <c r="AC75"/>
  <c r="AL75"/>
  <c r="AC77"/>
  <c r="AL77"/>
  <c r="AC79"/>
  <c r="AL79"/>
  <c r="AF63" i="31"/>
  <c r="W63"/>
  <c r="X63" s="1"/>
  <c r="AD28" i="29"/>
  <c r="U28"/>
  <c r="AE52"/>
  <c r="V52"/>
  <c r="W52" s="1"/>
  <c r="AE24" i="31"/>
  <c r="V24"/>
  <c r="AR25" i="23"/>
  <c r="BB25" s="1"/>
  <c r="BC25" s="1"/>
  <c r="BA25"/>
  <c r="X19" i="1"/>
  <c r="AG19"/>
  <c r="Y16" i="17"/>
  <c r="AI16" s="1"/>
  <c r="AH16"/>
  <c r="AH18"/>
  <c r="Y18"/>
  <c r="W47" i="21"/>
  <c r="AG47" s="1"/>
  <c r="AF47"/>
  <c r="AW31" i="25"/>
  <c r="AD31"/>
  <c r="AX31" s="1"/>
  <c r="Z45" i="11"/>
  <c r="AJ45"/>
  <c r="AK45" s="1"/>
  <c r="AI45"/>
  <c r="Y34" i="5"/>
  <c r="Z34" s="1"/>
  <c r="AH34"/>
  <c r="AH71" i="12"/>
  <c r="Y71"/>
  <c r="AI44" i="17"/>
  <c r="Z44"/>
  <c r="AJ44" s="1"/>
  <c r="AH80" i="18"/>
  <c r="Y80"/>
  <c r="Y69"/>
  <c r="AI69" s="1"/>
  <c r="AH69"/>
  <c r="AH64"/>
  <c r="Y64"/>
  <c r="AH77"/>
  <c r="Y77"/>
  <c r="Z77" s="1"/>
  <c r="X13" i="20"/>
  <c r="Y13" s="1"/>
  <c r="AG13"/>
  <c r="AF28" i="5"/>
  <c r="W28"/>
  <c r="U57" i="9"/>
  <c r="AE57" s="1"/>
  <c r="AD57"/>
  <c r="AC49" i="10"/>
  <c r="T49"/>
  <c r="U40" i="5"/>
  <c r="V40" s="1"/>
  <c r="AD40"/>
  <c r="T34" i="12"/>
  <c r="AC34"/>
  <c r="V56" i="16"/>
  <c r="W56" s="1"/>
  <c r="AE56"/>
  <c r="AK11" i="24"/>
  <c r="AB11"/>
  <c r="W74" i="30"/>
  <c r="X74" s="1"/>
  <c r="AF74"/>
  <c r="AE55" i="31"/>
  <c r="V55"/>
  <c r="V21" i="32"/>
  <c r="W21" s="1"/>
  <c r="AE21"/>
  <c r="AE49"/>
  <c r="V49"/>
  <c r="AE18"/>
  <c r="V18"/>
  <c r="W18" s="1"/>
  <c r="V100" i="19"/>
  <c r="AE100"/>
  <c r="U84" i="22"/>
  <c r="V84" s="1"/>
  <c r="AD84"/>
  <c r="U201" i="1"/>
  <c r="AD201"/>
  <c r="AE186" i="9"/>
  <c r="V186"/>
  <c r="W186" s="1"/>
  <c r="AE184"/>
  <c r="V184"/>
  <c r="AE182"/>
  <c r="V182"/>
  <c r="W182" s="1"/>
  <c r="AE180"/>
  <c r="V180"/>
  <c r="AE178"/>
  <c r="V178"/>
  <c r="W178" s="1"/>
  <c r="AE176"/>
  <c r="V176"/>
  <c r="AE174"/>
  <c r="V174"/>
  <c r="W174" s="1"/>
  <c r="AE172"/>
  <c r="V172"/>
  <c r="AE170"/>
  <c r="V170"/>
  <c r="W170" s="1"/>
  <c r="AD215" i="29"/>
  <c r="U215"/>
  <c r="U186"/>
  <c r="AE186" s="1"/>
  <c r="AD186"/>
  <c r="AD178"/>
  <c r="U178"/>
  <c r="AD176"/>
  <c r="U176"/>
  <c r="AE176" s="1"/>
  <c r="AD174"/>
  <c r="U174"/>
  <c r="AD172"/>
  <c r="U172"/>
  <c r="V172" s="1"/>
  <c r="AD170"/>
  <c r="U170"/>
  <c r="AD168"/>
  <c r="U168"/>
  <c r="AE168" s="1"/>
  <c r="AD166"/>
  <c r="U166"/>
  <c r="AD164"/>
  <c r="U164"/>
  <c r="V164" s="1"/>
  <c r="AD162"/>
  <c r="U162"/>
  <c r="AD160"/>
  <c r="U160"/>
  <c r="AE160" s="1"/>
  <c r="AD158"/>
  <c r="U158"/>
  <c r="AD156"/>
  <c r="U156"/>
  <c r="V156" s="1"/>
  <c r="AD154"/>
  <c r="U154"/>
  <c r="AD152"/>
  <c r="U152"/>
  <c r="AE152" s="1"/>
  <c r="AD150"/>
  <c r="U150"/>
  <c r="AD148"/>
  <c r="U148"/>
  <c r="V148" s="1"/>
  <c r="AD146"/>
  <c r="U146"/>
  <c r="AD144"/>
  <c r="U144"/>
  <c r="AE144" s="1"/>
  <c r="AD110"/>
  <c r="U110"/>
  <c r="U138" i="10"/>
  <c r="AE138" s="1"/>
  <c r="AD138"/>
  <c r="AD130"/>
  <c r="U130"/>
  <c r="U129"/>
  <c r="AE129" s="1"/>
  <c r="AD129"/>
  <c r="U125"/>
  <c r="AD125"/>
  <c r="U112"/>
  <c r="AE112" s="1"/>
  <c r="AD112"/>
  <c r="AE259" i="5"/>
  <c r="V259"/>
  <c r="AE181"/>
  <c r="V181"/>
  <c r="AF181" s="1"/>
  <c r="V168"/>
  <c r="AE168"/>
  <c r="W164"/>
  <c r="X164" s="1"/>
  <c r="AF164"/>
  <c r="V135"/>
  <c r="AE135"/>
  <c r="AE112"/>
  <c r="V112"/>
  <c r="AF112" s="1"/>
  <c r="AF115" i="30"/>
  <c r="W115"/>
  <c r="AE250" i="31"/>
  <c r="V250"/>
  <c r="W250" s="1"/>
  <c r="AD103" i="21"/>
  <c r="U103"/>
  <c r="AD95"/>
  <c r="U95"/>
  <c r="AE95" s="1"/>
  <c r="AD87"/>
  <c r="U87"/>
  <c r="AD218" i="29"/>
  <c r="U218"/>
  <c r="U143"/>
  <c r="V143" s="1"/>
  <c r="AD143"/>
  <c r="AD139"/>
  <c r="U139"/>
  <c r="AD135"/>
  <c r="U135"/>
  <c r="V135" s="1"/>
  <c r="U131"/>
  <c r="AD131"/>
  <c r="U116"/>
  <c r="V116" s="1"/>
  <c r="AD116"/>
  <c r="AD107"/>
  <c r="U107"/>
  <c r="AE164" i="10"/>
  <c r="V164"/>
  <c r="W164" s="1"/>
  <c r="AG160"/>
  <c r="X160"/>
  <c r="AE128"/>
  <c r="V128"/>
  <c r="AF128" s="1"/>
  <c r="AE124"/>
  <c r="V124"/>
  <c r="U116"/>
  <c r="AE116" s="1"/>
  <c r="AD116"/>
  <c r="AE224" i="5"/>
  <c r="V224"/>
  <c r="W224" s="1"/>
  <c r="W127"/>
  <c r="AF127"/>
  <c r="W214" i="30"/>
  <c r="X214"/>
  <c r="AF214"/>
  <c r="W210"/>
  <c r="AF210"/>
  <c r="W151"/>
  <c r="X151" s="1"/>
  <c r="AF151"/>
  <c r="V147" i="31"/>
  <c r="AE147"/>
  <c r="AG187" i="32"/>
  <c r="X187"/>
  <c r="AD240" i="7"/>
  <c r="U240"/>
  <c r="V240" s="1"/>
  <c r="AF239" i="31"/>
  <c r="W239"/>
  <c r="X239" s="1"/>
  <c r="AE213"/>
  <c r="V213"/>
  <c r="V115"/>
  <c r="W115" s="1"/>
  <c r="AE115"/>
  <c r="W239" i="32"/>
  <c r="AF239"/>
  <c r="AF215"/>
  <c r="W215"/>
  <c r="AF211"/>
  <c r="W211"/>
  <c r="X211" s="1"/>
  <c r="AF203"/>
  <c r="W203"/>
  <c r="W145"/>
  <c r="AF145"/>
  <c r="AF129"/>
  <c r="W129"/>
  <c r="W111"/>
  <c r="AF111"/>
  <c r="U242" i="7"/>
  <c r="V242" s="1"/>
  <c r="AD242"/>
  <c r="U234"/>
  <c r="V234" s="1"/>
  <c r="AD234"/>
  <c r="V162"/>
  <c r="W162" s="1"/>
  <c r="AE162"/>
  <c r="AE145" i="12"/>
  <c r="V145"/>
  <c r="AM179" i="24"/>
  <c r="AD179"/>
  <c r="AM175"/>
  <c r="AD175"/>
  <c r="AN175" s="1"/>
  <c r="T214" i="11"/>
  <c r="AC214"/>
  <c r="AD106"/>
  <c r="U106"/>
  <c r="V106" s="1"/>
  <c r="AD102"/>
  <c r="U102"/>
  <c r="AM134" i="8"/>
  <c r="AD134"/>
  <c r="AE134" s="1"/>
  <c r="AE142" i="12"/>
  <c r="V142"/>
  <c r="U126"/>
  <c r="AE126" s="1"/>
  <c r="AD126"/>
  <c r="AM239" i="23"/>
  <c r="AN239"/>
  <c r="AV239"/>
  <c r="AV128"/>
  <c r="AM128"/>
  <c r="AW128" s="1"/>
  <c r="AV98"/>
  <c r="AM98"/>
  <c r="AD178" i="11"/>
  <c r="U178"/>
  <c r="V178" s="1"/>
  <c r="AL137" i="24"/>
  <c r="AC137"/>
  <c r="AN96"/>
  <c r="AE96"/>
  <c r="AO96" s="1"/>
  <c r="AT233" i="25"/>
  <c r="AA233"/>
  <c r="AB256"/>
  <c r="AC256" s="1"/>
  <c r="AU256"/>
  <c r="AC100" i="24"/>
  <c r="AD100" s="1"/>
  <c r="AL100"/>
  <c r="AC228" i="25"/>
  <c r="AD228" s="1"/>
  <c r="AV228"/>
  <c r="AT127"/>
  <c r="AA127"/>
  <c r="AB127" s="1"/>
  <c r="AT119"/>
  <c r="AA119"/>
  <c r="AT115"/>
  <c r="AA115"/>
  <c r="AB115" s="1"/>
  <c r="AT111"/>
  <c r="AA111"/>
  <c r="AT107"/>
  <c r="AA107"/>
  <c r="AB107" s="1"/>
  <c r="AB83"/>
  <c r="AC83" s="1"/>
  <c r="AU83"/>
  <c r="AH176" i="26"/>
  <c r="Y176"/>
  <c r="AI176" s="1"/>
  <c r="AH141"/>
  <c r="Y141"/>
  <c r="AH139"/>
  <c r="Y139"/>
  <c r="AI139" s="1"/>
  <c r="AH129"/>
  <c r="Y129"/>
  <c r="AH125"/>
  <c r="Y125"/>
  <c r="AI125" s="1"/>
  <c r="AH100"/>
  <c r="Y100"/>
  <c r="AI257"/>
  <c r="Z257"/>
  <c r="AH216"/>
  <c r="Y216"/>
  <c r="AI216" s="1"/>
  <c r="AA140" i="27"/>
  <c r="AK140" s="1"/>
  <c r="AJ140"/>
  <c r="AI100"/>
  <c r="Z100"/>
  <c r="AJ100" s="1"/>
  <c r="U151" i="10"/>
  <c r="AE151" s="1"/>
  <c r="AD151"/>
  <c r="V114" i="5"/>
  <c r="AE114"/>
  <c r="AE82"/>
  <c r="V82"/>
  <c r="AF202" i="30"/>
  <c r="W202"/>
  <c r="X202" s="1"/>
  <c r="AF198"/>
  <c r="W198"/>
  <c r="V119" i="31"/>
  <c r="W119"/>
  <c r="AE119"/>
  <c r="V206"/>
  <c r="AF206" s="1"/>
  <c r="AE206"/>
  <c r="V202"/>
  <c r="W202" s="1"/>
  <c r="AE202"/>
  <c r="V198"/>
  <c r="AF198" s="1"/>
  <c r="AE198"/>
  <c r="AF212" i="11"/>
  <c r="W212"/>
  <c r="AD133"/>
  <c r="U133"/>
  <c r="V133" s="1"/>
  <c r="AD129"/>
  <c r="U129"/>
  <c r="AD125"/>
  <c r="U125"/>
  <c r="V125" s="1"/>
  <c r="AC133" i="8"/>
  <c r="AD133" s="1"/>
  <c r="AL133"/>
  <c r="U129" i="12"/>
  <c r="V129" s="1"/>
  <c r="AD129"/>
  <c r="AW200" i="23"/>
  <c r="AN200"/>
  <c r="AX200" s="1"/>
  <c r="AV185"/>
  <c r="AM185"/>
  <c r="AV177"/>
  <c r="AM177"/>
  <c r="AN177" s="1"/>
  <c r="AM154"/>
  <c r="AW154"/>
  <c r="AV154"/>
  <c r="AU134" i="25"/>
  <c r="AB134"/>
  <c r="AV134" s="1"/>
  <c r="AI260" i="26"/>
  <c r="Z260"/>
  <c r="AH210"/>
  <c r="Y210"/>
  <c r="AI210" s="1"/>
  <c r="AA128" i="25"/>
  <c r="AB128" s="1"/>
  <c r="AT128"/>
  <c r="AT121"/>
  <c r="AA121"/>
  <c r="AU121" s="1"/>
  <c r="AT113"/>
  <c r="AA113"/>
  <c r="AB113" s="1"/>
  <c r="AT109"/>
  <c r="AA109"/>
  <c r="AB81"/>
  <c r="AU81"/>
  <c r="Z245" i="27"/>
  <c r="AJ245" s="1"/>
  <c r="AI245"/>
  <c r="Z243"/>
  <c r="AA243"/>
  <c r="AI243"/>
  <c r="AB242"/>
  <c r="AK242"/>
  <c r="AI205"/>
  <c r="Z205"/>
  <c r="AJ205" s="1"/>
  <c r="AI185"/>
  <c r="Z185"/>
  <c r="AA185" s="1"/>
  <c r="Y215"/>
  <c r="AI215" s="1"/>
  <c r="AH215"/>
  <c r="AA136"/>
  <c r="AK136" s="1"/>
  <c r="AJ136"/>
  <c r="AD20" i="8"/>
  <c r="AM20"/>
  <c r="AM19"/>
  <c r="AD19"/>
  <c r="AM14"/>
  <c r="AD14"/>
  <c r="AM11"/>
  <c r="AM10"/>
  <c r="AC10"/>
  <c r="AD11"/>
  <c r="AV17" i="25"/>
  <c r="AC17"/>
  <c r="AD33" i="12"/>
  <c r="U33"/>
  <c r="AD16" i="25"/>
  <c r="AE16" s="1"/>
  <c r="AW16"/>
  <c r="AD19"/>
  <c r="AE19" s="1"/>
  <c r="AW19"/>
  <c r="AW18"/>
  <c r="AD18"/>
  <c r="V29" i="12"/>
  <c r="AE29"/>
  <c r="AE26"/>
  <c r="V26"/>
  <c r="AE16"/>
  <c r="V16"/>
  <c r="V17"/>
  <c r="AE17"/>
  <c r="AE36"/>
  <c r="V36"/>
  <c r="AE22"/>
  <c r="V22"/>
  <c r="V20"/>
  <c r="AE20"/>
  <c r="AE11"/>
  <c r="V11"/>
  <c r="W32"/>
  <c r="AF32"/>
  <c r="U19"/>
  <c r="AD19"/>
  <c r="V25"/>
  <c r="AE25"/>
  <c r="V15"/>
  <c r="AE15"/>
  <c r="AE13"/>
  <c r="V13"/>
  <c r="AF24"/>
  <c r="W24"/>
  <c r="V18"/>
  <c r="AE18"/>
  <c r="AD21"/>
  <c r="U21"/>
  <c r="W16" i="29"/>
  <c r="AF16"/>
  <c r="U10" i="1"/>
  <c r="AE11"/>
  <c r="AE10"/>
  <c r="V11"/>
  <c r="AF13" i="16"/>
  <c r="W13"/>
  <c r="W13" i="17"/>
  <c r="X13" s="1"/>
  <c r="AF13"/>
  <c r="AF12" i="16"/>
  <c r="W12"/>
  <c r="AB136" i="27"/>
  <c r="Z215"/>
  <c r="AL242"/>
  <c r="AC242"/>
  <c r="AJ243"/>
  <c r="AA245"/>
  <c r="AV81" i="25"/>
  <c r="AC81"/>
  <c r="AU128"/>
  <c r="AN154" i="23"/>
  <c r="AE129" i="12"/>
  <c r="W198" i="31"/>
  <c r="W206"/>
  <c r="AF119"/>
  <c r="W114" i="5"/>
  <c r="AF114"/>
  <c r="V151" i="10"/>
  <c r="AB140" i="27"/>
  <c r="AV83" i="25"/>
  <c r="AW228"/>
  <c r="AW239" i="23"/>
  <c r="U214" i="11"/>
  <c r="AD214"/>
  <c r="AF162" i="7"/>
  <c r="AE234"/>
  <c r="AE242"/>
  <c r="AG111" i="32"/>
  <c r="X111"/>
  <c r="AG145"/>
  <c r="X145"/>
  <c r="AG239"/>
  <c r="X239"/>
  <c r="AF115" i="31"/>
  <c r="AF147"/>
  <c r="W147"/>
  <c r="AG151" i="30"/>
  <c r="X210"/>
  <c r="AG210"/>
  <c r="AG214"/>
  <c r="X127" i="5"/>
  <c r="AG127"/>
  <c r="AE116" i="29"/>
  <c r="V131"/>
  <c r="AE131"/>
  <c r="AE143"/>
  <c r="W135" i="5"/>
  <c r="AF135"/>
  <c r="AG164"/>
  <c r="W168"/>
  <c r="AF168"/>
  <c r="V112" i="10"/>
  <c r="AE125"/>
  <c r="V125"/>
  <c r="V129"/>
  <c r="V138"/>
  <c r="V186" i="29"/>
  <c r="V201" i="1"/>
  <c r="AE201"/>
  <c r="AE84" i="22"/>
  <c r="W100" i="19"/>
  <c r="AF100"/>
  <c r="AF21" i="32"/>
  <c r="AG74" i="30"/>
  <c r="AD49" i="10"/>
  <c r="U49"/>
  <c r="AG28" i="5"/>
  <c r="X28"/>
  <c r="AI77" i="18"/>
  <c r="Z64"/>
  <c r="AI64"/>
  <c r="Z80"/>
  <c r="AI80"/>
  <c r="AA44" i="17"/>
  <c r="Z71" i="12"/>
  <c r="AJ71"/>
  <c r="AI71"/>
  <c r="AK71" s="1"/>
  <c r="AE31" i="25"/>
  <c r="X47" i="21"/>
  <c r="Z16" i="17"/>
  <c r="Y19" i="1"/>
  <c r="AH19"/>
  <c r="AD79" i="24"/>
  <c r="AM79"/>
  <c r="AD77"/>
  <c r="AM77"/>
  <c r="AD75"/>
  <c r="AM75"/>
  <c r="AD73"/>
  <c r="AM73"/>
  <c r="AN45" i="23"/>
  <c r="AW45"/>
  <c r="V33" i="22"/>
  <c r="AE33"/>
  <c r="V40" i="10"/>
  <c r="AE40"/>
  <c r="AD42" i="8"/>
  <c r="AM42"/>
  <c r="W39" i="5"/>
  <c r="AF39"/>
  <c r="AC52" i="26"/>
  <c r="AL52"/>
  <c r="Y56" i="30"/>
  <c r="AH56"/>
  <c r="X36" i="31"/>
  <c r="AG36"/>
  <c r="AG29" i="17"/>
  <c r="X29"/>
  <c r="AG21"/>
  <c r="X21"/>
  <c r="Y21" i="16"/>
  <c r="AH21"/>
  <c r="Y29"/>
  <c r="AH29"/>
  <c r="AG80" i="1"/>
  <c r="X80"/>
  <c r="X57" i="12"/>
  <c r="AG57"/>
  <c r="X37" i="1"/>
  <c r="AG37"/>
  <c r="Y76" i="5"/>
  <c r="AH76"/>
  <c r="X60" i="7"/>
  <c r="AG60"/>
  <c r="Y66" i="19"/>
  <c r="AH66"/>
  <c r="AI32" i="18"/>
  <c r="Z32"/>
  <c r="AO63" i="8"/>
  <c r="AF63"/>
  <c r="AG43" i="5"/>
  <c r="X43"/>
  <c r="AJ34" i="32"/>
  <c r="AA34"/>
  <c r="AI58" i="20"/>
  <c r="Z58"/>
  <c r="Y56" i="21"/>
  <c r="AH56"/>
  <c r="Z36" i="19"/>
  <c r="AI36"/>
  <c r="Z66" i="10"/>
  <c r="AJ66"/>
  <c r="AI66"/>
  <c r="Z58" i="21"/>
  <c r="AJ58" s="1"/>
  <c r="X72" i="19"/>
  <c r="X64"/>
  <c r="AG64"/>
  <c r="X23" i="18"/>
  <c r="AG23"/>
  <c r="AF10"/>
  <c r="X11"/>
  <c r="AF54" i="11"/>
  <c r="W54"/>
  <c r="AE38" i="8"/>
  <c r="AN38"/>
  <c r="AG46" i="5"/>
  <c r="X46"/>
  <c r="AF43" i="8"/>
  <c r="AO43"/>
  <c r="X75" i="10"/>
  <c r="AG75"/>
  <c r="AG61"/>
  <c r="X61"/>
  <c r="X36" i="21"/>
  <c r="AG36"/>
  <c r="X68"/>
  <c r="AG68"/>
  <c r="Z36" i="16"/>
  <c r="AI36"/>
  <c r="AG43" i="11"/>
  <c r="X43"/>
  <c r="X34" i="22"/>
  <c r="AG34"/>
  <c r="AJ77" i="26"/>
  <c r="AA77"/>
  <c r="AQ31" i="23"/>
  <c r="AZ31"/>
  <c r="Z30" i="20"/>
  <c r="AI30"/>
  <c r="AH57" i="8"/>
  <c r="AR57" s="1"/>
  <c r="AQ57"/>
  <c r="Z73" i="19"/>
  <c r="W217" i="29"/>
  <c r="AF217"/>
  <c r="AE221"/>
  <c r="AE121" i="9"/>
  <c r="AE160"/>
  <c r="V160"/>
  <c r="V214"/>
  <c r="AE214"/>
  <c r="AD78" i="29"/>
  <c r="AF45" i="32"/>
  <c r="W45"/>
  <c r="AG71" i="31"/>
  <c r="X71"/>
  <c r="W44"/>
  <c r="AF44"/>
  <c r="AC14" i="24"/>
  <c r="AL14"/>
  <c r="U41" i="10"/>
  <c r="U10" i="21"/>
  <c r="V11"/>
  <c r="Z53" i="5"/>
  <c r="AI53"/>
  <c r="AI12"/>
  <c r="Z12"/>
  <c r="AH29" i="20"/>
  <c r="Y29"/>
  <c r="Y15" i="10"/>
  <c r="AH15"/>
  <c r="AH15" i="30"/>
  <c r="Y15"/>
  <c r="AH31" i="32"/>
  <c r="Y31"/>
  <c r="AG12" i="30"/>
  <c r="X12"/>
  <c r="AE53" i="29"/>
  <c r="V53"/>
  <c r="AB67" i="27"/>
  <c r="AK67"/>
  <c r="AJ45"/>
  <c r="AA45"/>
  <c r="AW73" i="23"/>
  <c r="AN73"/>
  <c r="AF14" i="18"/>
  <c r="W14"/>
  <c r="AF12"/>
  <c r="W12"/>
  <c r="AD44" i="8"/>
  <c r="AM44"/>
  <c r="AA104" i="27"/>
  <c r="AJ104"/>
  <c r="AA126"/>
  <c r="AJ126"/>
  <c r="Z104" i="26"/>
  <c r="AI104"/>
  <c r="Z137"/>
  <c r="AI137"/>
  <c r="AI231"/>
  <c r="Z231"/>
  <c r="AI233"/>
  <c r="Z233"/>
  <c r="AI235"/>
  <c r="Z235"/>
  <c r="AC158" i="25"/>
  <c r="AV158"/>
  <c r="V180" i="11"/>
  <c r="AE180"/>
  <c r="AE181" i="24"/>
  <c r="AN181"/>
  <c r="AF167" i="8"/>
  <c r="AO167"/>
  <c r="AD203"/>
  <c r="AM203"/>
  <c r="V137" i="11"/>
  <c r="AE137"/>
  <c r="V235" i="7"/>
  <c r="AE235"/>
  <c r="V243"/>
  <c r="AE243"/>
  <c r="Y109" i="32"/>
  <c r="AH109"/>
  <c r="Y183"/>
  <c r="AH183"/>
  <c r="X184"/>
  <c r="AG184"/>
  <c r="W110" i="31"/>
  <c r="AF110"/>
  <c r="Y117" i="32"/>
  <c r="AH117"/>
  <c r="W158" i="31"/>
  <c r="AF158"/>
  <c r="AE113" i="29"/>
  <c r="V113"/>
  <c r="V138"/>
  <c r="AE138"/>
  <c r="AA109" i="27"/>
  <c r="AJ109"/>
  <c r="AA195"/>
  <c r="AJ195"/>
  <c r="AJ199"/>
  <c r="AA199"/>
  <c r="Z179" i="26"/>
  <c r="AI179"/>
  <c r="AC137" i="25"/>
  <c r="AV137"/>
  <c r="AC145"/>
  <c r="AV145"/>
  <c r="AN152" i="23"/>
  <c r="AW152"/>
  <c r="V127" i="11"/>
  <c r="AE127"/>
  <c r="V135"/>
  <c r="AE135"/>
  <c r="AE184" i="24"/>
  <c r="AN184"/>
  <c r="AW257" i="23"/>
  <c r="AN257"/>
  <c r="V237" i="7"/>
  <c r="AE237"/>
  <c r="W135" i="31"/>
  <c r="AF135"/>
  <c r="W259"/>
  <c r="AF259"/>
  <c r="W255" i="5"/>
  <c r="AF255"/>
  <c r="AE132" i="10"/>
  <c r="V132"/>
  <c r="V145" i="29"/>
  <c r="AE145"/>
  <c r="V213" i="9"/>
  <c r="AE213"/>
  <c r="X206" i="30"/>
  <c r="AG206"/>
  <c r="W144" i="5"/>
  <c r="AF144"/>
  <c r="AF205"/>
  <c r="W205"/>
  <c r="W126" i="10"/>
  <c r="AF126"/>
  <c r="V111" i="29"/>
  <c r="AE111"/>
  <c r="V216"/>
  <c r="AE216"/>
  <c r="AG162" i="9"/>
  <c r="X162"/>
  <c r="V138" i="1"/>
  <c r="AE138"/>
  <c r="V179"/>
  <c r="AE179"/>
  <c r="V182"/>
  <c r="AE182"/>
  <c r="V196"/>
  <c r="AE196"/>
  <c r="AF14" i="28"/>
  <c r="W14"/>
  <c r="V15" i="5"/>
  <c r="AE15"/>
  <c r="AG67" i="1"/>
  <c r="X67"/>
  <c r="Z46"/>
  <c r="AJ46" s="1"/>
  <c r="AI46"/>
  <c r="AI34" i="20"/>
  <c r="Z34"/>
  <c r="Y45" i="21"/>
  <c r="AH45"/>
  <c r="Z45" i="12"/>
  <c r="AJ45" s="1"/>
  <c r="Y80" i="20"/>
  <c r="AH80"/>
  <c r="AN49" i="27"/>
  <c r="X74" i="32"/>
  <c r="AG74"/>
  <c r="AG48"/>
  <c r="X48"/>
  <c r="AN49" i="23"/>
  <c r="AW49"/>
  <c r="AO18"/>
  <c r="AX18"/>
  <c r="X76" i="7"/>
  <c r="AG76"/>
  <c r="X16" i="32"/>
  <c r="AG16"/>
  <c r="X32" i="31"/>
  <c r="AG32"/>
  <c r="AE40" i="21"/>
  <c r="V40"/>
  <c r="AE48" i="9"/>
  <c r="V48"/>
  <c r="Y17" i="16"/>
  <c r="AH17"/>
  <c r="Y25"/>
  <c r="AH25"/>
  <c r="Y33"/>
  <c r="AH33"/>
  <c r="X52" i="7"/>
  <c r="AG52"/>
  <c r="Y40" i="18"/>
  <c r="AH40"/>
  <c r="AO55" i="8"/>
  <c r="AF55"/>
  <c r="W19" i="29"/>
  <c r="AF19"/>
  <c r="Y64" i="31"/>
  <c r="AH64"/>
  <c r="Y17" i="1"/>
  <c r="AH17"/>
  <c r="AH33" i="11"/>
  <c r="Y33"/>
  <c r="AF50" i="25"/>
  <c r="AY50"/>
  <c r="AH40"/>
  <c r="BA40"/>
  <c r="AR65" i="23"/>
  <c r="BB65" s="1"/>
  <c r="BC65" s="1"/>
  <c r="BA65"/>
  <c r="AI31" i="11"/>
  <c r="Y37" i="17"/>
  <c r="AF46" i="11"/>
  <c r="W66" i="9"/>
  <c r="AF66"/>
  <c r="X19"/>
  <c r="Y24" i="19"/>
  <c r="AH48" i="20"/>
  <c r="Y48"/>
  <c r="AH64"/>
  <c r="Y64"/>
  <c r="AG66" i="21"/>
  <c r="X66"/>
  <c r="Y12"/>
  <c r="AH12"/>
  <c r="AG78" i="12"/>
  <c r="X78"/>
  <c r="AH32" i="20"/>
  <c r="Y32"/>
  <c r="X38" i="1"/>
  <c r="AG38"/>
  <c r="Y68" i="11"/>
  <c r="AH68"/>
  <c r="AG50" i="1"/>
  <c r="X50"/>
  <c r="Z70" i="17"/>
  <c r="AI70"/>
  <c r="AJ55" i="32"/>
  <c r="AA55"/>
  <c r="Z29" i="30"/>
  <c r="AI29"/>
  <c r="Y67" i="11"/>
  <c r="AH67"/>
  <c r="AI40" i="19"/>
  <c r="Z40"/>
  <c r="AH27" i="1"/>
  <c r="Y27"/>
  <c r="V147" i="29"/>
  <c r="AE147"/>
  <c r="AE149"/>
  <c r="V149"/>
  <c r="AE151"/>
  <c r="V151"/>
  <c r="V153"/>
  <c r="AE153"/>
  <c r="V155"/>
  <c r="AE155"/>
  <c r="AE157"/>
  <c r="V157"/>
  <c r="AE159"/>
  <c r="V159"/>
  <c r="V161"/>
  <c r="AE161"/>
  <c r="V163"/>
  <c r="AE163"/>
  <c r="AE165"/>
  <c r="V165"/>
  <c r="AE167"/>
  <c r="V167"/>
  <c r="V169"/>
  <c r="AE169"/>
  <c r="V171"/>
  <c r="AE171"/>
  <c r="AE173"/>
  <c r="V173"/>
  <c r="AE175"/>
  <c r="V175"/>
  <c r="AE182"/>
  <c r="V182"/>
  <c r="AE223"/>
  <c r="V223"/>
  <c r="AF244" i="1"/>
  <c r="W244"/>
  <c r="X178" i="30"/>
  <c r="AG178"/>
  <c r="Y212"/>
  <c r="Z212" s="1"/>
  <c r="AH212"/>
  <c r="AE117" i="29"/>
  <c r="V117"/>
  <c r="AE222"/>
  <c r="V222"/>
  <c r="V226"/>
  <c r="AE226"/>
  <c r="V103" i="22"/>
  <c r="AE103"/>
  <c r="AG65" i="32"/>
  <c r="X65"/>
  <c r="AF19"/>
  <c r="W19"/>
  <c r="X79"/>
  <c r="AH79" s="1"/>
  <c r="AG79"/>
  <c r="AD49" i="11"/>
  <c r="U49"/>
  <c r="AD74" i="7"/>
  <c r="U74"/>
  <c r="AE68" i="9"/>
  <c r="V68"/>
  <c r="X20"/>
  <c r="AG20"/>
  <c r="AL47" i="26"/>
  <c r="AC47"/>
  <c r="X24" i="1"/>
  <c r="AG24"/>
  <c r="AI45" i="18"/>
  <c r="Z45"/>
  <c r="AI51" i="12"/>
  <c r="Z51"/>
  <c r="AJ51"/>
  <c r="AK51"/>
  <c r="AM63" i="24"/>
  <c r="AD63"/>
  <c r="AO11" i="23"/>
  <c r="AX11"/>
  <c r="AN10"/>
  <c r="X57" i="7"/>
  <c r="AG57"/>
  <c r="AF66" i="1"/>
  <c r="W66"/>
  <c r="Y46" i="32"/>
  <c r="AH46"/>
  <c r="W20" i="29"/>
  <c r="AF20"/>
  <c r="AE49" i="22"/>
  <c r="V49"/>
  <c r="V61" i="11"/>
  <c r="AE61"/>
  <c r="AD16" i="8"/>
  <c r="AM16"/>
  <c r="X40" i="30"/>
  <c r="AG40"/>
  <c r="AJ70" i="27"/>
  <c r="AA70"/>
  <c r="AJ64"/>
  <c r="AA64"/>
  <c r="AJ33"/>
  <c r="AA33"/>
  <c r="AM72" i="24"/>
  <c r="AD72"/>
  <c r="V71" i="7"/>
  <c r="AE71"/>
  <c r="X23" i="12"/>
  <c r="AG23"/>
  <c r="W35" i="10"/>
  <c r="AF35"/>
  <c r="Z48" i="16"/>
  <c r="AI48"/>
  <c r="Z40"/>
  <c r="AI40"/>
  <c r="Z30"/>
  <c r="AI30"/>
  <c r="Z22"/>
  <c r="AI22"/>
  <c r="Z43"/>
  <c r="AI43"/>
  <c r="Y74" i="19"/>
  <c r="AH74"/>
  <c r="X28" i="7"/>
  <c r="AG28"/>
  <c r="AF31" i="8"/>
  <c r="AO31"/>
  <c r="AG73" i="9"/>
  <c r="X73"/>
  <c r="Z34" i="17"/>
  <c r="AI34"/>
  <c r="AE43" i="25"/>
  <c r="AX43"/>
  <c r="Z41" i="20"/>
  <c r="AA41" s="1"/>
  <c r="AI41"/>
  <c r="Z26" i="19"/>
  <c r="AI26"/>
  <c r="Y25" i="1"/>
  <c r="AI25" s="1"/>
  <c r="AH25"/>
  <c r="Y74" i="21"/>
  <c r="AH74"/>
  <c r="Y13" i="22"/>
  <c r="AH13"/>
  <c r="Z42" i="18"/>
  <c r="AI42"/>
  <c r="AH20" i="1"/>
  <c r="Y20"/>
  <c r="AH77" i="10"/>
  <c r="Y77"/>
  <c r="AK20" i="17"/>
  <c r="AB20"/>
  <c r="AL20" s="1"/>
  <c r="AK22"/>
  <c r="AB22"/>
  <c r="AL22"/>
  <c r="AG70" i="19"/>
  <c r="X70"/>
  <c r="AG13" i="18"/>
  <c r="X13"/>
  <c r="Y75" i="17"/>
  <c r="AH75"/>
  <c r="AH67"/>
  <c r="Y67"/>
  <c r="AF80" i="11"/>
  <c r="W80"/>
  <c r="AF70" i="8"/>
  <c r="AO70"/>
  <c r="AH75" i="19"/>
  <c r="Y75"/>
  <c r="X30" i="9"/>
  <c r="AG30"/>
  <c r="AH50" i="20"/>
  <c r="Y50"/>
  <c r="AG52" i="21"/>
  <c r="X52"/>
  <c r="Y17" i="5"/>
  <c r="AH17"/>
  <c r="Y76" i="19"/>
  <c r="AH76"/>
  <c r="W65" i="11"/>
  <c r="AF65"/>
  <c r="X57" i="22"/>
  <c r="AG57"/>
  <c r="AJ62" i="26"/>
  <c r="AA62"/>
  <c r="AI52" i="20"/>
  <c r="Z52"/>
  <c r="Y32" i="1"/>
  <c r="AH32"/>
  <c r="AJ80" i="17"/>
  <c r="AA80"/>
  <c r="AI16" i="9"/>
  <c r="Z16"/>
  <c r="AJ16"/>
  <c r="AK16"/>
  <c r="AI72" i="22"/>
  <c r="Z72"/>
  <c r="AJ72"/>
  <c r="AK72"/>
  <c r="AK68" i="32"/>
  <c r="AB68"/>
  <c r="AL68"/>
  <c r="AJ25" i="30"/>
  <c r="AA25"/>
  <c r="AF33" i="24"/>
  <c r="AO33"/>
  <c r="AL35" i="27"/>
  <c r="AC35"/>
  <c r="AM35" s="1"/>
  <c r="Y57" i="10"/>
  <c r="AH57"/>
  <c r="AD38" i="27"/>
  <c r="AM38"/>
  <c r="Z33" i="30"/>
  <c r="AI33"/>
  <c r="Y44" i="21"/>
  <c r="AH44"/>
  <c r="AA68" i="20"/>
  <c r="AK68" s="1"/>
  <c r="AL68" s="1"/>
  <c r="AJ68"/>
  <c r="AJ19" i="18"/>
  <c r="AA19"/>
  <c r="AK19"/>
  <c r="AL19" s="1"/>
  <c r="W57" i="1"/>
  <c r="AF57"/>
  <c r="X27" i="31"/>
  <c r="AG27"/>
  <c r="AI11" i="20"/>
  <c r="Z11"/>
  <c r="Y10"/>
  <c r="AC46" i="27"/>
  <c r="AL46"/>
  <c r="AL18" i="26"/>
  <c r="AC18"/>
  <c r="W49" i="7"/>
  <c r="AF49"/>
  <c r="X32" i="11"/>
  <c r="AG32"/>
  <c r="W39" i="9"/>
  <c r="X39" s="1"/>
  <c r="AF39"/>
  <c r="Z52" i="16"/>
  <c r="AI52"/>
  <c r="Z44"/>
  <c r="AA44" s="1"/>
  <c r="AI44"/>
  <c r="Z34"/>
  <c r="AI34"/>
  <c r="Z26"/>
  <c r="AA26" s="1"/>
  <c r="AI26"/>
  <c r="Z18"/>
  <c r="AI18"/>
  <c r="AF27" i="8"/>
  <c r="AO27"/>
  <c r="AO74"/>
  <c r="AF74"/>
  <c r="Z24" i="17"/>
  <c r="AI24"/>
  <c r="X39" i="29"/>
  <c r="AG39"/>
  <c r="AI55" i="9"/>
  <c r="Z55"/>
  <c r="AJ55"/>
  <c r="AK55"/>
  <c r="Z27"/>
  <c r="AJ27" s="1"/>
  <c r="AI27"/>
  <c r="X46" i="19"/>
  <c r="AG46"/>
  <c r="W78" i="11"/>
  <c r="AF78"/>
  <c r="AE79" i="8"/>
  <c r="AN79"/>
  <c r="AH75" i="5"/>
  <c r="Y75"/>
  <c r="X42"/>
  <c r="AG42"/>
  <c r="AG21" i="9"/>
  <c r="X21"/>
  <c r="Y21" s="1"/>
  <c r="Y59" i="19"/>
  <c r="AH59"/>
  <c r="AH14" i="16"/>
  <c r="Y14"/>
  <c r="AI14" s="1"/>
  <c r="AH13" i="31"/>
  <c r="Y13"/>
  <c r="AX30" i="25"/>
  <c r="AE30"/>
  <c r="AY30" s="1"/>
  <c r="AH65" i="12"/>
  <c r="Y65"/>
  <c r="Y24" i="21"/>
  <c r="AH24"/>
  <c r="AL69" i="26"/>
  <c r="AC69"/>
  <c r="Y25" i="22"/>
  <c r="AH25"/>
  <c r="AC34" i="27"/>
  <c r="AL34"/>
  <c r="Z70" i="29"/>
  <c r="AJ70"/>
  <c r="AK70"/>
  <c r="AI70"/>
  <c r="Z59" i="32"/>
  <c r="AF10" i="9"/>
  <c r="AI21" i="19"/>
  <c r="Z21"/>
  <c r="AA21" s="1"/>
  <c r="AK21" s="1"/>
  <c r="AK63" i="9"/>
  <c r="AI63"/>
  <c r="AJ76" i="20"/>
  <c r="AA76"/>
  <c r="AK76"/>
  <c r="AG67" i="31"/>
  <c r="X67"/>
  <c r="AH39" i="12"/>
  <c r="Y39"/>
  <c r="AC42" i="27"/>
  <c r="AL42"/>
  <c r="AF14" i="7"/>
  <c r="W14"/>
  <c r="AE18" i="27"/>
  <c r="AO18" s="1"/>
  <c r="AK12" i="22"/>
  <c r="AJ185" i="27"/>
  <c r="AA205"/>
  <c r="AU109" i="25"/>
  <c r="AB109"/>
  <c r="AU113"/>
  <c r="AB121"/>
  <c r="Z210" i="26"/>
  <c r="AA260"/>
  <c r="AJ260"/>
  <c r="AC134" i="25"/>
  <c r="AW177" i="23"/>
  <c r="AW185"/>
  <c r="AN185"/>
  <c r="AO200"/>
  <c r="AE125" i="11"/>
  <c r="V129"/>
  <c r="AE129"/>
  <c r="AE133"/>
  <c r="X212"/>
  <c r="AG212"/>
  <c r="X198" i="30"/>
  <c r="AG198"/>
  <c r="AG202"/>
  <c r="AF82" i="5"/>
  <c r="W82"/>
  <c r="AA100" i="27"/>
  <c r="Z216" i="26"/>
  <c r="AA257"/>
  <c r="AJ257"/>
  <c r="Z100"/>
  <c r="AI100"/>
  <c r="Z125"/>
  <c r="Z129"/>
  <c r="AI129"/>
  <c r="Z139"/>
  <c r="Z141"/>
  <c r="AI141"/>
  <c r="Z176"/>
  <c r="AU107" i="25"/>
  <c r="AB111"/>
  <c r="AU111"/>
  <c r="AU115"/>
  <c r="AB119"/>
  <c r="AU119"/>
  <c r="AU127"/>
  <c r="AU233"/>
  <c r="AB233"/>
  <c r="AF96" i="24"/>
  <c r="AD137"/>
  <c r="AM137"/>
  <c r="AE178" i="11"/>
  <c r="AW98" i="23"/>
  <c r="AN98"/>
  <c r="AN128"/>
  <c r="W142" i="12"/>
  <c r="AF142"/>
  <c r="AN134" i="8"/>
  <c r="V102" i="11"/>
  <c r="AE102"/>
  <c r="AE106"/>
  <c r="AE175" i="24"/>
  <c r="AE179"/>
  <c r="AN179"/>
  <c r="W145" i="12"/>
  <c r="AF145"/>
  <c r="AG129" i="32"/>
  <c r="X129"/>
  <c r="X203"/>
  <c r="AG203"/>
  <c r="AG211"/>
  <c r="X215"/>
  <c r="AG215"/>
  <c r="W213" i="31"/>
  <c r="AF213"/>
  <c r="AG239"/>
  <c r="AE240" i="7"/>
  <c r="Y187" i="32"/>
  <c r="AH187"/>
  <c r="AF224" i="5"/>
  <c r="W124" i="10"/>
  <c r="AF124"/>
  <c r="W128"/>
  <c r="Y160"/>
  <c r="AH160"/>
  <c r="AF164"/>
  <c r="V107" i="29"/>
  <c r="AE107"/>
  <c r="AE135"/>
  <c r="V139"/>
  <c r="AE139"/>
  <c r="AE218"/>
  <c r="V218"/>
  <c r="V87" i="21"/>
  <c r="AE87"/>
  <c r="V95"/>
  <c r="V103"/>
  <c r="AE103"/>
  <c r="AF250" i="31"/>
  <c r="X115" i="30"/>
  <c r="AG115"/>
  <c r="W112" i="5"/>
  <c r="W181"/>
  <c r="W259"/>
  <c r="AF259"/>
  <c r="AE130" i="10"/>
  <c r="V130"/>
  <c r="AE110" i="29"/>
  <c r="V110"/>
  <c r="V144"/>
  <c r="V146"/>
  <c r="AE146"/>
  <c r="AE148"/>
  <c r="V150"/>
  <c r="AE150"/>
  <c r="V152"/>
  <c r="V154"/>
  <c r="AE154"/>
  <c r="AE156"/>
  <c r="V158"/>
  <c r="AE158"/>
  <c r="V160"/>
  <c r="V162"/>
  <c r="AE162"/>
  <c r="AE164"/>
  <c r="V166"/>
  <c r="AE166"/>
  <c r="V168"/>
  <c r="V170"/>
  <c r="AE170"/>
  <c r="AE172"/>
  <c r="V174"/>
  <c r="AE174"/>
  <c r="V176"/>
  <c r="AE178"/>
  <c r="V178"/>
  <c r="V215"/>
  <c r="AE215"/>
  <c r="AF170" i="9"/>
  <c r="AF172"/>
  <c r="W172"/>
  <c r="AF174"/>
  <c r="AF176"/>
  <c r="W176"/>
  <c r="AF178"/>
  <c r="AF180"/>
  <c r="W180"/>
  <c r="AF182"/>
  <c r="AF184"/>
  <c r="W184"/>
  <c r="AF186"/>
  <c r="AF18" i="32"/>
  <c r="AF49"/>
  <c r="W49"/>
  <c r="W55" i="31"/>
  <c r="AF55"/>
  <c r="AC11" i="24"/>
  <c r="AL11"/>
  <c r="AF56" i="16"/>
  <c r="AD34" i="12"/>
  <c r="U34"/>
  <c r="AE40" i="5"/>
  <c r="V57" i="9"/>
  <c r="AH13" i="20"/>
  <c r="Z69" i="18"/>
  <c r="AI34" i="5"/>
  <c r="Z18" i="17"/>
  <c r="AI18"/>
  <c r="AF24" i="31"/>
  <c r="W24"/>
  <c r="AF52" i="29"/>
  <c r="V28"/>
  <c r="AE28"/>
  <c r="AG63" i="31"/>
  <c r="W51" i="5"/>
  <c r="AF51"/>
  <c r="V52" i="1"/>
  <c r="AE52"/>
  <c r="V56"/>
  <c r="AO41" i="8"/>
  <c r="W75" i="31"/>
  <c r="AF75"/>
  <c r="W23"/>
  <c r="W16"/>
  <c r="AF16"/>
  <c r="AJ23" i="27"/>
  <c r="AA23"/>
  <c r="AM74" i="24"/>
  <c r="V36" i="10"/>
  <c r="AE33" i="9"/>
  <c r="V33"/>
  <c r="Y15" i="16"/>
  <c r="AH15"/>
  <c r="AH23"/>
  <c r="Y31"/>
  <c r="AH31"/>
  <c r="X32" i="10"/>
  <c r="AG32"/>
  <c r="AG28" i="1"/>
  <c r="X72"/>
  <c r="Y52" i="11"/>
  <c r="AG80" i="7"/>
  <c r="AO48" i="8"/>
  <c r="AF48"/>
  <c r="AF44" i="22"/>
  <c r="AF42" i="29"/>
  <c r="X43" i="21"/>
  <c r="AQ13" i="23"/>
  <c r="AH75" i="9"/>
  <c r="AG60" i="22"/>
  <c r="AF45" i="8"/>
  <c r="AO45"/>
  <c r="Y56" i="10"/>
  <c r="AH56"/>
  <c r="AJ64" i="22"/>
  <c r="AI64"/>
  <c r="Y57" i="11"/>
  <c r="AH57"/>
  <c r="AZ57" i="25"/>
  <c r="AG57"/>
  <c r="X38" i="19"/>
  <c r="AG38"/>
  <c r="AH71" i="17"/>
  <c r="Y71"/>
  <c r="Y47" i="19"/>
  <c r="AH47"/>
  <c r="AH17" i="20"/>
  <c r="Y17"/>
  <c r="AG28" i="22"/>
  <c r="X28"/>
  <c r="Z60" i="17"/>
  <c r="AI60"/>
  <c r="AG35" i="22"/>
  <c r="X35"/>
  <c r="Z78" i="17"/>
  <c r="AI78"/>
  <c r="AH68" i="19"/>
  <c r="Y68"/>
  <c r="AE45" i="25"/>
  <c r="AX45"/>
  <c r="AH45" i="31"/>
  <c r="Y45"/>
  <c r="AE46" i="25"/>
  <c r="AX46"/>
  <c r="AD20"/>
  <c r="AX20" s="1"/>
  <c r="AW20"/>
  <c r="AH75" i="7"/>
  <c r="Y75"/>
  <c r="AI75" s="1"/>
  <c r="AY63" i="25"/>
  <c r="AF63"/>
  <c r="AE177" i="29"/>
  <c r="V177"/>
  <c r="V224"/>
  <c r="AE224"/>
  <c r="V149" i="9"/>
  <c r="AE149"/>
  <c r="V136" i="1"/>
  <c r="AE136"/>
  <c r="V146"/>
  <c r="AE146"/>
  <c r="V188"/>
  <c r="AE188"/>
  <c r="V197"/>
  <c r="AE197"/>
  <c r="AE136" i="29"/>
  <c r="V136"/>
  <c r="AE211" i="9"/>
  <c r="V211"/>
  <c r="W176" i="7"/>
  <c r="AF176"/>
  <c r="V43" i="31"/>
  <c r="AE43"/>
  <c r="AF47"/>
  <c r="W47"/>
  <c r="AD15" i="29"/>
  <c r="U15"/>
  <c r="AH29" i="32"/>
  <c r="Y29"/>
  <c r="AF12" i="28"/>
  <c r="W12"/>
  <c r="AD55" i="24"/>
  <c r="AM55"/>
  <c r="U41" i="12"/>
  <c r="AD41"/>
  <c r="U33" i="7"/>
  <c r="AD33"/>
  <c r="AG51" i="1"/>
  <c r="X51"/>
  <c r="AG79"/>
  <c r="X79"/>
  <c r="AZ77" i="23"/>
  <c r="AQ77"/>
  <c r="AE40" i="22"/>
  <c r="V40"/>
  <c r="X76" i="31"/>
  <c r="AG76"/>
  <c r="AH52" i="19"/>
  <c r="Y52"/>
  <c r="AI65"/>
  <c r="Z65"/>
  <c r="Y67" i="7"/>
  <c r="AH67"/>
  <c r="Z35" i="20"/>
  <c r="AI35"/>
  <c r="Z75" i="22"/>
  <c r="AJ75"/>
  <c r="AK75" s="1"/>
  <c r="AI75"/>
  <c r="Y23" i="32"/>
  <c r="AH23"/>
  <c r="AG15"/>
  <c r="X15"/>
  <c r="X71" i="29"/>
  <c r="AG71"/>
  <c r="AF30"/>
  <c r="W30"/>
  <c r="X40" i="31"/>
  <c r="AG40"/>
  <c r="AJ79" i="27"/>
  <c r="AA79"/>
  <c r="AJ77"/>
  <c r="AA77"/>
  <c r="AJ75"/>
  <c r="AA75"/>
  <c r="AJ73"/>
  <c r="AA73"/>
  <c r="AJ71"/>
  <c r="AA71"/>
  <c r="AJ69"/>
  <c r="AA69"/>
  <c r="AJ61"/>
  <c r="AA61"/>
  <c r="AJ52"/>
  <c r="AA52"/>
  <c r="AA37"/>
  <c r="AJ37"/>
  <c r="AW75" i="23"/>
  <c r="AN75"/>
  <c r="AW55"/>
  <c r="AN55"/>
  <c r="AW51"/>
  <c r="AN51"/>
  <c r="AW47"/>
  <c r="AN47"/>
  <c r="AE38" i="22"/>
  <c r="V38"/>
  <c r="V30" i="10"/>
  <c r="AE30"/>
  <c r="Z133" i="26"/>
  <c r="AI133"/>
  <c r="AI205"/>
  <c r="Z205"/>
  <c r="AC65" i="25"/>
  <c r="AV65"/>
  <c r="AD112" i="24"/>
  <c r="AM112"/>
  <c r="AD117" i="8"/>
  <c r="AM117"/>
  <c r="AM168"/>
  <c r="AD168"/>
  <c r="AE109" i="11"/>
  <c r="V109"/>
  <c r="AF203"/>
  <c r="W203"/>
  <c r="W234" i="31"/>
  <c r="AF234"/>
  <c r="AG179" i="32"/>
  <c r="X179"/>
  <c r="V141" i="29"/>
  <c r="AE141"/>
  <c r="Z219" i="27"/>
  <c r="AI219"/>
  <c r="AJ229"/>
  <c r="AA229"/>
  <c r="AJ237"/>
  <c r="AA237"/>
  <c r="AI253" i="26"/>
  <c r="Z253"/>
  <c r="AC135" i="25"/>
  <c r="AV135"/>
  <c r="AC139"/>
  <c r="AV139"/>
  <c r="AC143"/>
  <c r="AV143"/>
  <c r="AC147"/>
  <c r="AV147"/>
  <c r="AC151"/>
  <c r="AV151"/>
  <c r="AV211"/>
  <c r="AC211"/>
  <c r="AB240"/>
  <c r="AU240"/>
  <c r="AU242"/>
  <c r="AB242"/>
  <c r="AB244"/>
  <c r="AU244"/>
  <c r="AU246"/>
  <c r="AB246"/>
  <c r="AB260"/>
  <c r="AU260"/>
  <c r="AD171"/>
  <c r="AW171"/>
  <c r="AV207"/>
  <c r="AC207"/>
  <c r="AV223"/>
  <c r="AC223"/>
  <c r="AC101" i="24"/>
  <c r="AL101"/>
  <c r="AC113"/>
  <c r="AL113"/>
  <c r="AD117"/>
  <c r="AM117"/>
  <c r="AN109" i="23"/>
  <c r="AW109"/>
  <c r="AW161"/>
  <c r="AN161"/>
  <c r="AE125" i="12"/>
  <c r="V125"/>
  <c r="X115" i="32"/>
  <c r="AG115"/>
  <c r="X149"/>
  <c r="AG149"/>
  <c r="AG181"/>
  <c r="X181"/>
  <c r="AG227"/>
  <c r="X227"/>
  <c r="X234"/>
  <c r="AG234"/>
  <c r="AF159" i="31"/>
  <c r="W159"/>
  <c r="AF218"/>
  <c r="W218"/>
  <c r="W222"/>
  <c r="AF222"/>
  <c r="W241"/>
  <c r="AF241"/>
  <c r="AF157" i="5"/>
  <c r="W157"/>
  <c r="W237"/>
  <c r="AF237"/>
  <c r="AE135" i="10"/>
  <c r="V135"/>
  <c r="AF136"/>
  <c r="W136"/>
  <c r="V146"/>
  <c r="AE146"/>
  <c r="W112" i="29"/>
  <c r="AF112"/>
  <c r="V206" i="9"/>
  <c r="AE206"/>
  <c r="X218" i="30"/>
  <c r="AG218"/>
  <c r="V143" i="10"/>
  <c r="AE143"/>
  <c r="V108" i="29"/>
  <c r="AE108"/>
  <c r="W225"/>
  <c r="AF225"/>
  <c r="V158" i="9"/>
  <c r="AE158"/>
  <c r="AF210"/>
  <c r="W210"/>
  <c r="AF215"/>
  <c r="W215"/>
  <c r="AF219"/>
  <c r="W219"/>
  <c r="AF223"/>
  <c r="W223"/>
  <c r="AE216" i="1"/>
  <c r="V216"/>
  <c r="AE218"/>
  <c r="V218"/>
  <c r="AF41" i="30"/>
  <c r="W41"/>
  <c r="W36"/>
  <c r="AF36"/>
  <c r="AG77" i="32"/>
  <c r="X77"/>
  <c r="AH13" i="26"/>
  <c r="Y13"/>
  <c r="AH17"/>
  <c r="Y17"/>
  <c r="AH21"/>
  <c r="Y21"/>
  <c r="AM62" i="24"/>
  <c r="AD62"/>
  <c r="U36" i="11"/>
  <c r="AD36"/>
  <c r="U61" i="9"/>
  <c r="AD61"/>
  <c r="AI59" i="1"/>
  <c r="AK59" s="1"/>
  <c r="Z59"/>
  <c r="AJ59" s="1"/>
  <c r="V77"/>
  <c r="AE77"/>
  <c r="X26" i="7"/>
  <c r="AG26"/>
  <c r="AH72" i="32"/>
  <c r="Y72"/>
  <c r="V71" i="11"/>
  <c r="AE71"/>
  <c r="V41"/>
  <c r="AE41"/>
  <c r="AO26" i="23"/>
  <c r="AX26"/>
  <c r="X68" i="7"/>
  <c r="AG68"/>
  <c r="X32" i="32"/>
  <c r="AG32"/>
  <c r="X80" i="31"/>
  <c r="AG80"/>
  <c r="W47" i="29"/>
  <c r="AF47"/>
  <c r="AW66" i="23"/>
  <c r="AN66"/>
  <c r="V47" i="10"/>
  <c r="AE47"/>
  <c r="V23"/>
  <c r="AE23"/>
  <c r="AE21"/>
  <c r="V21"/>
  <c r="V74" i="9"/>
  <c r="AE74"/>
  <c r="AI28" i="18"/>
  <c r="Z28"/>
  <c r="Y27" i="5"/>
  <c r="AH27"/>
  <c r="AG56" i="7"/>
  <c r="X56"/>
  <c r="AF26" i="8"/>
  <c r="AO26"/>
  <c r="X68" i="10"/>
  <c r="AG68"/>
  <c r="W41" i="22"/>
  <c r="AF41"/>
  <c r="Z70" i="32"/>
  <c r="AI70"/>
  <c r="Y24" i="22"/>
  <c r="AH24"/>
  <c r="AH46" i="9"/>
  <c r="Y46"/>
  <c r="AI46" s="1"/>
  <c r="AI53" i="30"/>
  <c r="Z53"/>
  <c r="Y25" i="9"/>
  <c r="AH25"/>
  <c r="Z21" i="1"/>
  <c r="AJ21" s="1"/>
  <c r="AK21"/>
  <c r="AI21"/>
  <c r="AI29"/>
  <c r="Z29"/>
  <c r="AJ29"/>
  <c r="AJ31" i="5"/>
  <c r="AA31"/>
  <c r="AK31" s="1"/>
  <c r="AL31"/>
  <c r="AE56" i="27"/>
  <c r="AO56" s="1"/>
  <c r="AN56"/>
  <c r="Y79" i="17"/>
  <c r="AH79"/>
  <c r="Y61"/>
  <c r="AH61"/>
  <c r="W70" i="11"/>
  <c r="AF70"/>
  <c r="AF76" i="9"/>
  <c r="W76"/>
  <c r="AF70"/>
  <c r="W70"/>
  <c r="X14" i="5"/>
  <c r="AG14"/>
  <c r="X58" i="12"/>
  <c r="AG58"/>
  <c r="AZ14" i="23"/>
  <c r="AQ14"/>
  <c r="AH67" i="19"/>
  <c r="Y67"/>
  <c r="Y25" i="20"/>
  <c r="AH25"/>
  <c r="X53" i="9"/>
  <c r="AG53"/>
  <c r="AG19" i="10"/>
  <c r="X19"/>
  <c r="AI76" i="17"/>
  <c r="Z76"/>
  <c r="AH18" i="19"/>
  <c r="Y18"/>
  <c r="AG20" i="21"/>
  <c r="X20"/>
  <c r="Y13" i="5"/>
  <c r="AH13"/>
  <c r="AF33" i="8"/>
  <c r="AO33"/>
  <c r="AG13" i="10"/>
  <c r="X13"/>
  <c r="X49" i="9"/>
  <c r="AG49"/>
  <c r="Y22" i="19"/>
  <c r="AH22"/>
  <c r="AF50" i="7"/>
  <c r="W50"/>
  <c r="AF29" i="22"/>
  <c r="W29"/>
  <c r="Y72" i="7"/>
  <c r="AH72"/>
  <c r="AI74" i="20"/>
  <c r="Z74"/>
  <c r="AI23" i="5"/>
  <c r="Z23"/>
  <c r="V92" i="22"/>
  <c r="AE92"/>
  <c r="V96"/>
  <c r="AE96"/>
  <c r="V100"/>
  <c r="AE100"/>
  <c r="V104"/>
  <c r="AE104"/>
  <c r="W104" i="19"/>
  <c r="AF104"/>
  <c r="W108"/>
  <c r="AF108"/>
  <c r="AG53" i="31"/>
  <c r="X53"/>
  <c r="AH15" i="26"/>
  <c r="Y15"/>
  <c r="Z15" s="1"/>
  <c r="AH23"/>
  <c r="Y23"/>
  <c r="AF57" i="16"/>
  <c r="W57"/>
  <c r="V26" i="5"/>
  <c r="AE26"/>
  <c r="AE11" i="22"/>
  <c r="U10"/>
  <c r="V11"/>
  <c r="U40" i="9"/>
  <c r="AE40" s="1"/>
  <c r="AD40"/>
  <c r="AI66" i="18"/>
  <c r="Z66"/>
  <c r="Y21" i="5"/>
  <c r="AH21"/>
  <c r="AH79" i="22"/>
  <c r="Y79"/>
  <c r="Z13" i="29"/>
  <c r="AJ13" s="1"/>
  <c r="AI13"/>
  <c r="AG73" i="30"/>
  <c r="X73"/>
  <c r="AE75" i="29"/>
  <c r="V75"/>
  <c r="AW53" i="23"/>
  <c r="AN53"/>
  <c r="W19" i="5"/>
  <c r="X19" s="1"/>
  <c r="AF19"/>
  <c r="W38" i="9"/>
  <c r="X38" s="1"/>
  <c r="AF38"/>
  <c r="X72" i="30"/>
  <c r="AG72"/>
  <c r="AE45" i="10"/>
  <c r="V45"/>
  <c r="AD75" i="8"/>
  <c r="AM75"/>
  <c r="AD71"/>
  <c r="AE71" s="1"/>
  <c r="AM71"/>
  <c r="AO34" i="23"/>
  <c r="AY34" s="1"/>
  <c r="AX34"/>
  <c r="AO42"/>
  <c r="AX42"/>
  <c r="AP35"/>
  <c r="AQ35" s="1"/>
  <c r="AY35"/>
  <c r="AG16" i="1"/>
  <c r="X16"/>
  <c r="AH32" i="19"/>
  <c r="Y32"/>
  <c r="AG78" i="9"/>
  <c r="X78"/>
  <c r="W63" i="22"/>
  <c r="AG63" s="1"/>
  <c r="AF63"/>
  <c r="AF14" i="25"/>
  <c r="AY14"/>
  <c r="Y54" i="12"/>
  <c r="AH54"/>
  <c r="AJ68" i="17"/>
  <c r="AA68"/>
  <c r="Y80" i="9"/>
  <c r="AH80"/>
  <c r="Y46" i="10"/>
  <c r="Z46" s="1"/>
  <c r="AJ46" s="1"/>
  <c r="AH46"/>
  <c r="AA39" i="20"/>
  <c r="AK39" s="1"/>
  <c r="AJ39"/>
  <c r="BA71" i="23"/>
  <c r="AR71"/>
  <c r="BB71" s="1"/>
  <c r="Z26" i="10"/>
  <c r="AJ26"/>
  <c r="AA23" i="20"/>
  <c r="AK23"/>
  <c r="AL23"/>
  <c r="AJ23"/>
  <c r="AJ22" i="1"/>
  <c r="AI22"/>
  <c r="Z70" i="12"/>
  <c r="AJ70" s="1"/>
  <c r="AI17" i="10"/>
  <c r="Z17"/>
  <c r="AJ17"/>
  <c r="AX48" i="23"/>
  <c r="AO48"/>
  <c r="X78" i="19"/>
  <c r="AG78"/>
  <c r="AG54"/>
  <c r="X54"/>
  <c r="X42"/>
  <c r="AG42"/>
  <c r="AG14"/>
  <c r="X14"/>
  <c r="AF62" i="11"/>
  <c r="W62"/>
  <c r="AF70" i="10"/>
  <c r="W70"/>
  <c r="AJ54" i="16"/>
  <c r="AA54"/>
  <c r="AA46"/>
  <c r="AB46" s="1"/>
  <c r="AL46" s="1"/>
  <c r="AJ46"/>
  <c r="AJ38"/>
  <c r="AA38"/>
  <c r="AA28"/>
  <c r="AK28" s="1"/>
  <c r="AJ28"/>
  <c r="AA20"/>
  <c r="AJ20"/>
  <c r="AH56" i="20"/>
  <c r="Y56"/>
  <c r="AI72" i="17"/>
  <c r="Z72"/>
  <c r="X26" i="1"/>
  <c r="AG26"/>
  <c r="AY27" i="23"/>
  <c r="AP27"/>
  <c r="AF21" i="22"/>
  <c r="W21"/>
  <c r="AI69" i="19"/>
  <c r="Z69"/>
  <c r="AG39" i="8"/>
  <c r="AH39" s="1"/>
  <c r="AP39"/>
  <c r="Y59" i="7"/>
  <c r="AH59"/>
  <c r="AI60" i="11"/>
  <c r="Z60"/>
  <c r="AJ60" s="1"/>
  <c r="AG34" i="8"/>
  <c r="AQ34" s="1"/>
  <c r="AP34"/>
  <c r="Y48" i="11"/>
  <c r="AH48"/>
  <c r="AH18" i="1"/>
  <c r="Y18"/>
  <c r="AA31" i="18"/>
  <c r="AK31" s="1"/>
  <c r="AL31" s="1"/>
  <c r="AJ31"/>
  <c r="BA67" i="23"/>
  <c r="AR67"/>
  <c r="BB67" s="1"/>
  <c r="AG40" i="29"/>
  <c r="X40"/>
  <c r="Y56"/>
  <c r="Z56" s="1"/>
  <c r="AJ56" s="1"/>
  <c r="BA42" i="25"/>
  <c r="AH42"/>
  <c r="AH77" i="8"/>
  <c r="AR77" s="1"/>
  <c r="AQ77"/>
  <c r="AS77" s="1"/>
  <c r="AJ36" i="5"/>
  <c r="AL36" s="1"/>
  <c r="AA36"/>
  <c r="AK36"/>
  <c r="AB56" i="26"/>
  <c r="AG35" i="7"/>
  <c r="X35"/>
  <c r="AM46" i="26"/>
  <c r="AD46"/>
  <c r="AN46" s="1"/>
  <c r="Y57" i="29"/>
  <c r="AI57"/>
  <c r="AH57"/>
  <c r="Z79" i="10"/>
  <c r="AJ79" s="1"/>
  <c r="AI79"/>
  <c r="BA15" i="23"/>
  <c r="BC15" s="1"/>
  <c r="AR15"/>
  <c r="BB15" s="1"/>
  <c r="AJ21" i="20"/>
  <c r="AA21"/>
  <c r="AK21" s="1"/>
  <c r="AA30" i="32"/>
  <c r="AB30" s="1"/>
  <c r="AL30" s="1"/>
  <c r="AJ30"/>
  <c r="AH46" i="8"/>
  <c r="AR46"/>
  <c r="AS46"/>
  <c r="AQ46"/>
  <c r="Z68" i="1"/>
  <c r="AJ68"/>
  <c r="AK68"/>
  <c r="AI68"/>
  <c r="Y66" i="31"/>
  <c r="AI66" s="1"/>
  <c r="AL66" s="1"/>
  <c r="AH66"/>
  <c r="AG69" i="29"/>
  <c r="X69"/>
  <c r="AA64" i="5"/>
  <c r="AK64" s="1"/>
  <c r="AL64" s="1"/>
  <c r="AJ64"/>
  <c r="AG22" i="18"/>
  <c r="X22"/>
  <c r="AG30"/>
  <c r="X30"/>
  <c r="AG45" i="5"/>
  <c r="X45"/>
  <c r="AF25" i="18"/>
  <c r="W25"/>
  <c r="V72" i="9"/>
  <c r="W72" s="1"/>
  <c r="AE72"/>
  <c r="V60"/>
  <c r="AE60"/>
  <c r="AD73" i="8"/>
  <c r="AE73"/>
  <c r="AM73"/>
  <c r="AK40" i="17"/>
  <c r="AM40" s="1"/>
  <c r="AF67" i="8"/>
  <c r="AO67"/>
  <c r="AH32" i="5"/>
  <c r="Y32"/>
  <c r="AG44" i="7"/>
  <c r="X44"/>
  <c r="X28" i="9"/>
  <c r="Y28" s="1"/>
  <c r="AG28"/>
  <c r="AG46" i="21"/>
  <c r="X72" i="5"/>
  <c r="AG72"/>
  <c r="AI71" i="30"/>
  <c r="Z71"/>
  <c r="Z72" i="31"/>
  <c r="AI72"/>
  <c r="Z78" i="20"/>
  <c r="AI78"/>
  <c r="Z49" i="19"/>
  <c r="AA24" i="18"/>
  <c r="AK24"/>
  <c r="AL24"/>
  <c r="AJ24"/>
  <c r="Z60" i="20"/>
  <c r="AI60"/>
  <c r="Z77" i="11"/>
  <c r="AJ77"/>
  <c r="AR60" i="23"/>
  <c r="BB60"/>
  <c r="BC60"/>
  <c r="BA60"/>
  <c r="AI72" i="21"/>
  <c r="Z72"/>
  <c r="AJ72"/>
  <c r="AJ77" i="19"/>
  <c r="AA77"/>
  <c r="AK77"/>
  <c r="X27" i="18"/>
  <c r="AG27"/>
  <c r="W63" i="10"/>
  <c r="AF63"/>
  <c r="W73" i="1"/>
  <c r="AF73"/>
  <c r="X77" i="22"/>
  <c r="AG77"/>
  <c r="X16" i="21"/>
  <c r="AG16"/>
  <c r="AH33" i="31"/>
  <c r="Y33"/>
  <c r="AI60" i="19"/>
  <c r="Z60"/>
  <c r="AJ60" s="1"/>
  <c r="AJ36" i="18"/>
  <c r="AL36" s="1"/>
  <c r="AA36"/>
  <c r="AK36" s="1"/>
  <c r="AH54" i="30"/>
  <c r="Y54"/>
  <c r="AI54" s="1"/>
  <c r="AO40" i="24"/>
  <c r="AF40"/>
  <c r="AC31" i="27"/>
  <c r="AL31"/>
  <c r="AB80" i="32"/>
  <c r="AL80" s="1"/>
  <c r="Z49" i="30"/>
  <c r="AI49"/>
  <c r="AJ70"/>
  <c r="AA70"/>
  <c r="AK70" s="1"/>
  <c r="AB28" i="32"/>
  <c r="AL28"/>
  <c r="AG11" i="9"/>
  <c r="AG10" s="1"/>
  <c r="AH54"/>
  <c r="Y54"/>
  <c r="Z61" i="12"/>
  <c r="AJ61" s="1"/>
  <c r="AI79" i="16"/>
  <c r="Z79"/>
  <c r="AC54" i="27"/>
  <c r="AL54"/>
  <c r="AL63"/>
  <c r="AC63"/>
  <c r="X69" i="31"/>
  <c r="Y69" s="1"/>
  <c r="Z58"/>
  <c r="AI58"/>
  <c r="AI73" i="32"/>
  <c r="Z73"/>
  <c r="AJ73" s="1"/>
  <c r="AQ29" i="24"/>
  <c r="AH29"/>
  <c r="AR29" s="1"/>
  <c r="AA25" i="31"/>
  <c r="AK25" s="1"/>
  <c r="AJ25"/>
  <c r="AI38" i="29"/>
  <c r="Z38"/>
  <c r="AJ38" s="1"/>
  <c r="AN20" i="8"/>
  <c r="AE20"/>
  <c r="AN19"/>
  <c r="AE19"/>
  <c r="AE14"/>
  <c r="AN14"/>
  <c r="AN11"/>
  <c r="AN10" s="1"/>
  <c r="AE11"/>
  <c r="AD10"/>
  <c r="AW17" i="25"/>
  <c r="AD17"/>
  <c r="AE33" i="12"/>
  <c r="V33"/>
  <c r="K14" i="26"/>
  <c r="L14"/>
  <c r="AX19" i="25"/>
  <c r="AX16"/>
  <c r="AX18"/>
  <c r="AE18"/>
  <c r="AF18" i="12"/>
  <c r="W18"/>
  <c r="W15"/>
  <c r="AF15"/>
  <c r="W25"/>
  <c r="AF25"/>
  <c r="V19"/>
  <c r="AE19"/>
  <c r="AF20"/>
  <c r="W20"/>
  <c r="AF17"/>
  <c r="W17"/>
  <c r="W29"/>
  <c r="AF29"/>
  <c r="AE21"/>
  <c r="V21"/>
  <c r="X24"/>
  <c r="AG24"/>
  <c r="W13"/>
  <c r="AF13"/>
  <c r="AG32"/>
  <c r="X32"/>
  <c r="W11"/>
  <c r="V10"/>
  <c r="AF11"/>
  <c r="AF10"/>
  <c r="AF22"/>
  <c r="W22"/>
  <c r="AF36"/>
  <c r="W36"/>
  <c r="AF16"/>
  <c r="W16"/>
  <c r="W26"/>
  <c r="AF26"/>
  <c r="AG16" i="29"/>
  <c r="X16"/>
  <c r="V10" i="1"/>
  <c r="AF11"/>
  <c r="AF10" s="1"/>
  <c r="W11"/>
  <c r="AG13" i="16"/>
  <c r="X13"/>
  <c r="X12"/>
  <c r="AG12"/>
  <c r="AA73" i="32"/>
  <c r="AB70" i="30"/>
  <c r="AL70" s="1"/>
  <c r="Z54"/>
  <c r="AA60" i="19"/>
  <c r="AK60" s="1"/>
  <c r="AI33" i="31"/>
  <c r="Z33"/>
  <c r="Y72" i="5"/>
  <c r="AH72"/>
  <c r="AP67" i="8"/>
  <c r="AG67"/>
  <c r="Z66" i="31"/>
  <c r="AK30" i="32"/>
  <c r="AI56" i="29"/>
  <c r="AH34" i="8"/>
  <c r="AR34" s="1"/>
  <c r="AS34" s="1"/>
  <c r="Z59" i="7"/>
  <c r="AJ59"/>
  <c r="AK59"/>
  <c r="AI59"/>
  <c r="AR39" i="8"/>
  <c r="AQ39"/>
  <c r="AH26" i="1"/>
  <c r="Y26"/>
  <c r="AB20" i="16"/>
  <c r="AL20" s="1"/>
  <c r="AK20"/>
  <c r="AB28"/>
  <c r="AL28" s="1"/>
  <c r="AK46"/>
  <c r="AM46"/>
  <c r="Y42" i="19"/>
  <c r="AH42"/>
  <c r="AI46" i="10"/>
  <c r="AK46"/>
  <c r="AI80" i="9"/>
  <c r="Z80"/>
  <c r="AJ80" s="1"/>
  <c r="AG14" i="25"/>
  <c r="AZ14"/>
  <c r="X63" i="22"/>
  <c r="AZ35" i="23"/>
  <c r="AY42"/>
  <c r="AP42"/>
  <c r="AP34"/>
  <c r="AN71" i="8"/>
  <c r="AN75"/>
  <c r="AE75"/>
  <c r="AH72" i="30"/>
  <c r="Y72"/>
  <c r="AG38" i="9"/>
  <c r="AG19" i="5"/>
  <c r="Z21"/>
  <c r="AI21"/>
  <c r="V40" i="9"/>
  <c r="AG57" i="16"/>
  <c r="X57"/>
  <c r="AI23" i="26"/>
  <c r="Z23"/>
  <c r="AI15"/>
  <c r="AH53" i="31"/>
  <c r="Y53"/>
  <c r="AA23" i="5"/>
  <c r="AK23"/>
  <c r="AJ23"/>
  <c r="X50" i="7"/>
  <c r="AG50"/>
  <c r="Y20" i="21"/>
  <c r="AH20"/>
  <c r="AA76" i="17"/>
  <c r="AJ76"/>
  <c r="AI67" i="19"/>
  <c r="Z67"/>
  <c r="AG76" i="9"/>
  <c r="X76"/>
  <c r="AA53" i="30"/>
  <c r="AJ53"/>
  <c r="Z46" i="9"/>
  <c r="AJ46" s="1"/>
  <c r="AH56" i="7"/>
  <c r="Y56"/>
  <c r="AO66" i="23"/>
  <c r="AX66"/>
  <c r="AI21" i="26"/>
  <c r="Z21"/>
  <c r="AI13"/>
  <c r="Z13"/>
  <c r="AH77" i="32"/>
  <c r="Y77"/>
  <c r="X41" i="30"/>
  <c r="AG41"/>
  <c r="AF218" i="1"/>
  <c r="W218"/>
  <c r="AF216"/>
  <c r="W216"/>
  <c r="X223" i="9"/>
  <c r="AG223"/>
  <c r="X219"/>
  <c r="AG219"/>
  <c r="X215"/>
  <c r="AG215"/>
  <c r="X210"/>
  <c r="AG210"/>
  <c r="X136" i="10"/>
  <c r="AG136"/>
  <c r="W135"/>
  <c r="AF135"/>
  <c r="X218" i="31"/>
  <c r="AG218"/>
  <c r="AH227" i="32"/>
  <c r="Y227"/>
  <c r="AH181"/>
  <c r="Y181"/>
  <c r="W125" i="12"/>
  <c r="AF125"/>
  <c r="AX161" i="23"/>
  <c r="AO161"/>
  <c r="AW223" i="25"/>
  <c r="AD223"/>
  <c r="AW207"/>
  <c r="AD207"/>
  <c r="AC246"/>
  <c r="AV246"/>
  <c r="AW211"/>
  <c r="AD211"/>
  <c r="AA253" i="26"/>
  <c r="AJ253"/>
  <c r="AB229" i="27"/>
  <c r="AK229"/>
  <c r="X203" i="11"/>
  <c r="AG203"/>
  <c r="W109"/>
  <c r="AF109"/>
  <c r="AN168" i="8"/>
  <c r="AE168"/>
  <c r="AJ205" i="26"/>
  <c r="AA205"/>
  <c r="W38" i="22"/>
  <c r="AF38"/>
  <c r="AX47" i="23"/>
  <c r="AO47"/>
  <c r="AX51"/>
  <c r="AO51"/>
  <c r="AX55"/>
  <c r="AO55"/>
  <c r="AX75"/>
  <c r="AO75"/>
  <c r="AB61" i="27"/>
  <c r="AK61"/>
  <c r="AB71"/>
  <c r="AK71"/>
  <c r="AB75"/>
  <c r="AK75"/>
  <c r="AB79"/>
  <c r="AK79"/>
  <c r="AG30" i="29"/>
  <c r="X30"/>
  <c r="Y15" i="32"/>
  <c r="AH15"/>
  <c r="AA65" i="19"/>
  <c r="AK65" s="1"/>
  <c r="AL65"/>
  <c r="AJ65"/>
  <c r="W40" i="22"/>
  <c r="AF40"/>
  <c r="V41" i="12"/>
  <c r="AE41"/>
  <c r="X12" i="28"/>
  <c r="AG12"/>
  <c r="AE15" i="29"/>
  <c r="V15"/>
  <c r="AF15" s="1"/>
  <c r="W211" i="9"/>
  <c r="AF211"/>
  <c r="W177" i="29"/>
  <c r="AF177"/>
  <c r="AZ63" i="25"/>
  <c r="AG63"/>
  <c r="Z75" i="7"/>
  <c r="AJ75"/>
  <c r="Z45" i="31"/>
  <c r="AI45"/>
  <c r="AI68" i="19"/>
  <c r="Z68"/>
  <c r="AH28" i="22"/>
  <c r="Y28"/>
  <c r="AI17" i="20"/>
  <c r="Z17"/>
  <c r="AG29" i="10"/>
  <c r="X29"/>
  <c r="BA57" i="25"/>
  <c r="AH57"/>
  <c r="AH43" i="21"/>
  <c r="Y43"/>
  <c r="AG48" i="8"/>
  <c r="AP48"/>
  <c r="AH28" i="1"/>
  <c r="Y28"/>
  <c r="AB23" i="27"/>
  <c r="AK23"/>
  <c r="X24" i="31"/>
  <c r="AG24"/>
  <c r="AA18" i="17"/>
  <c r="AJ18"/>
  <c r="AI13" i="20"/>
  <c r="Z13"/>
  <c r="W40" i="5"/>
  <c r="AF40"/>
  <c r="X49" i="32"/>
  <c r="AG49"/>
  <c r="AG186" i="9"/>
  <c r="X186"/>
  <c r="AG182"/>
  <c r="X182"/>
  <c r="AG178"/>
  <c r="X178"/>
  <c r="AG174"/>
  <c r="X174"/>
  <c r="AG170"/>
  <c r="X170"/>
  <c r="AF178" i="29"/>
  <c r="W178"/>
  <c r="AF176"/>
  <c r="W176"/>
  <c r="AF160"/>
  <c r="W160"/>
  <c r="AF144"/>
  <c r="W144"/>
  <c r="W110"/>
  <c r="AF110"/>
  <c r="AF130" i="10"/>
  <c r="W130"/>
  <c r="AG250" i="31"/>
  <c r="X250"/>
  <c r="W218" i="29"/>
  <c r="AF218"/>
  <c r="AH129" i="32"/>
  <c r="Y129"/>
  <c r="AX98" i="23"/>
  <c r="AO98"/>
  <c r="X82" i="5"/>
  <c r="AG82"/>
  <c r="AX177" i="23"/>
  <c r="AO177"/>
  <c r="AC113" i="25"/>
  <c r="AV113"/>
  <c r="AD42" i="27"/>
  <c r="AM42"/>
  <c r="AJ21" i="19"/>
  <c r="AJ59" i="32"/>
  <c r="AA59"/>
  <c r="AM69" i="26"/>
  <c r="AD69"/>
  <c r="AN69" s="1"/>
  <c r="Z65" i="12"/>
  <c r="AJ65" s="1"/>
  <c r="AI65"/>
  <c r="AK65" s="1"/>
  <c r="AF30" i="25"/>
  <c r="Z13" i="31"/>
  <c r="AI13"/>
  <c r="Z14" i="16"/>
  <c r="AH21" i="9"/>
  <c r="AI75" i="5"/>
  <c r="Z75"/>
  <c r="AH39" i="29"/>
  <c r="Y39"/>
  <c r="AJ24" i="17"/>
  <c r="AA24"/>
  <c r="AG27" i="8"/>
  <c r="AP27"/>
  <c r="AA18" i="16"/>
  <c r="AJ18"/>
  <c r="AJ26"/>
  <c r="AJ34"/>
  <c r="AA34"/>
  <c r="AJ44"/>
  <c r="AA52"/>
  <c r="AJ52"/>
  <c r="AG39" i="9"/>
  <c r="AH32" i="11"/>
  <c r="Y32"/>
  <c r="AG49" i="7"/>
  <c r="X49"/>
  <c r="AD46" i="27"/>
  <c r="AM46"/>
  <c r="AJ11" i="20"/>
  <c r="AJ10"/>
  <c r="AA11"/>
  <c r="Z10"/>
  <c r="Z32" i="1"/>
  <c r="AJ32" s="1"/>
  <c r="AK32" s="1"/>
  <c r="AI32"/>
  <c r="Y57" i="22"/>
  <c r="AH57"/>
  <c r="X65" i="11"/>
  <c r="AG65"/>
  <c r="Z76" i="19"/>
  <c r="AI76"/>
  <c r="AI17" i="5"/>
  <c r="Z17"/>
  <c r="AH30" i="9"/>
  <c r="Y30"/>
  <c r="AG70" i="8"/>
  <c r="AP70"/>
  <c r="Z75" i="17"/>
  <c r="AI75"/>
  <c r="AA42" i="18"/>
  <c r="AK42"/>
  <c r="AL42" s="1"/>
  <c r="AJ42"/>
  <c r="AI13" i="22"/>
  <c r="Z13"/>
  <c r="AJ13" s="1"/>
  <c r="AI74" i="21"/>
  <c r="Z74"/>
  <c r="AJ74" s="1"/>
  <c r="AK74" s="1"/>
  <c r="Z25" i="1"/>
  <c r="AJ25"/>
  <c r="AJ26" i="19"/>
  <c r="AA26"/>
  <c r="AK26"/>
  <c r="AL26"/>
  <c r="AK41" i="20"/>
  <c r="AF43" i="25"/>
  <c r="AY43"/>
  <c r="AA34" i="17"/>
  <c r="AJ34"/>
  <c r="AP31" i="8"/>
  <c r="AG31"/>
  <c r="AH28" i="7"/>
  <c r="Y28"/>
  <c r="Z74" i="19"/>
  <c r="AI74"/>
  <c r="AJ43" i="16"/>
  <c r="AA43"/>
  <c r="AA22"/>
  <c r="AJ22"/>
  <c r="AJ30"/>
  <c r="AA30"/>
  <c r="AA40"/>
  <c r="AJ40"/>
  <c r="AJ48"/>
  <c r="AA48"/>
  <c r="X35" i="10"/>
  <c r="AG35"/>
  <c r="Y23" i="12"/>
  <c r="AH23"/>
  <c r="W71" i="7"/>
  <c r="AF71"/>
  <c r="Y40" i="30"/>
  <c r="AH40"/>
  <c r="AN16" i="8"/>
  <c r="AE16"/>
  <c r="AF61" i="11"/>
  <c r="W61"/>
  <c r="X20" i="29"/>
  <c r="AG20"/>
  <c r="Z46" i="32"/>
  <c r="AI46"/>
  <c r="AO10" i="23"/>
  <c r="AY11"/>
  <c r="AY10"/>
  <c r="AP11"/>
  <c r="Y24" i="1"/>
  <c r="AH24"/>
  <c r="Y20" i="9"/>
  <c r="AH20"/>
  <c r="W103" i="22"/>
  <c r="AF103"/>
  <c r="W226" i="29"/>
  <c r="AF226"/>
  <c r="AH178" i="30"/>
  <c r="Y178"/>
  <c r="AF171" i="29"/>
  <c r="W171"/>
  <c r="AF169"/>
  <c r="W169"/>
  <c r="AF163"/>
  <c r="W163"/>
  <c r="AF161"/>
  <c r="W161"/>
  <c r="AF155"/>
  <c r="W155"/>
  <c r="AF153"/>
  <c r="W153"/>
  <c r="AF147"/>
  <c r="W147"/>
  <c r="Z67" i="11"/>
  <c r="AJ67" s="1"/>
  <c r="AK67" s="1"/>
  <c r="AI67"/>
  <c r="AA29" i="30"/>
  <c r="AJ29"/>
  <c r="AA70" i="17"/>
  <c r="AJ70"/>
  <c r="Z68" i="11"/>
  <c r="AJ68"/>
  <c r="AK68" s="1"/>
  <c r="AI68"/>
  <c r="Y38" i="1"/>
  <c r="AH38"/>
  <c r="AI12" i="21"/>
  <c r="Z12"/>
  <c r="AJ12"/>
  <c r="AK12"/>
  <c r="X66" i="9"/>
  <c r="AG66"/>
  <c r="Z37" i="17"/>
  <c r="AI37"/>
  <c r="AI40" i="25"/>
  <c r="BB40"/>
  <c r="AG50"/>
  <c r="AZ50"/>
  <c r="Z17" i="1"/>
  <c r="AJ17"/>
  <c r="AI17"/>
  <c r="AK17"/>
  <c r="AI64" i="31"/>
  <c r="Z64"/>
  <c r="AG19" i="29"/>
  <c r="X19"/>
  <c r="AI40" i="18"/>
  <c r="Z40"/>
  <c r="AH52" i="7"/>
  <c r="Y52"/>
  <c r="Z33" i="16"/>
  <c r="AI33"/>
  <c r="Z25"/>
  <c r="AI25"/>
  <c r="Z17"/>
  <c r="AI17"/>
  <c r="Y32" i="31"/>
  <c r="AH32"/>
  <c r="AH16" i="32"/>
  <c r="Y16"/>
  <c r="Y76" i="7"/>
  <c r="AH76"/>
  <c r="AP18" i="23"/>
  <c r="AY18"/>
  <c r="AO49"/>
  <c r="AX49"/>
  <c r="Y74" i="32"/>
  <c r="AH74"/>
  <c r="Z80" i="20"/>
  <c r="AI80"/>
  <c r="AI45" i="21"/>
  <c r="Z45"/>
  <c r="AJ45"/>
  <c r="AK45" s="1"/>
  <c r="AF15" i="5"/>
  <c r="W15"/>
  <c r="W196" i="1"/>
  <c r="AF196"/>
  <c r="W182"/>
  <c r="AF182"/>
  <c r="W179"/>
  <c r="AF179"/>
  <c r="W138"/>
  <c r="AF138"/>
  <c r="W216" i="29"/>
  <c r="AF216"/>
  <c r="W111"/>
  <c r="AF111"/>
  <c r="X126" i="10"/>
  <c r="AG126"/>
  <c r="AG144" i="5"/>
  <c r="X144"/>
  <c r="AH206" i="30"/>
  <c r="Y206"/>
  <c r="W213" i="9"/>
  <c r="AF213"/>
  <c r="AF145" i="29"/>
  <c r="W145"/>
  <c r="AG255" i="5"/>
  <c r="X255"/>
  <c r="X259" i="31"/>
  <c r="AG259"/>
  <c r="X135"/>
  <c r="AG135"/>
  <c r="W237" i="7"/>
  <c r="AF237"/>
  <c r="AO184" i="24"/>
  <c r="AF184"/>
  <c r="W135" i="11"/>
  <c r="AF135"/>
  <c r="W127"/>
  <c r="AF127"/>
  <c r="AO152" i="23"/>
  <c r="AX152"/>
  <c r="AW145" i="25"/>
  <c r="AD145"/>
  <c r="AW137"/>
  <c r="AD137"/>
  <c r="AA179" i="26"/>
  <c r="AJ179"/>
  <c r="AK195" i="27"/>
  <c r="AB195"/>
  <c r="AK109"/>
  <c r="AB109"/>
  <c r="W138" i="29"/>
  <c r="AF138"/>
  <c r="AG158" i="31"/>
  <c r="X158"/>
  <c r="Z117" i="32"/>
  <c r="AI117"/>
  <c r="X110" i="31"/>
  <c r="AG110"/>
  <c r="AH184" i="32"/>
  <c r="Y184"/>
  <c r="AI183"/>
  <c r="Z183"/>
  <c r="Z109"/>
  <c r="AI109"/>
  <c r="AF243" i="7"/>
  <c r="W243"/>
  <c r="AF235"/>
  <c r="W235"/>
  <c r="W137" i="11"/>
  <c r="AF137"/>
  <c r="AN203" i="8"/>
  <c r="AE203"/>
  <c r="AG167"/>
  <c r="AP167"/>
  <c r="AO181" i="24"/>
  <c r="AF181"/>
  <c r="AF180" i="11"/>
  <c r="W180"/>
  <c r="AW158" i="25"/>
  <c r="AD158"/>
  <c r="AA137" i="26"/>
  <c r="AJ137"/>
  <c r="AJ104"/>
  <c r="AA104"/>
  <c r="AK126" i="27"/>
  <c r="AB126"/>
  <c r="AK104"/>
  <c r="AB104"/>
  <c r="AN44" i="8"/>
  <c r="AE44"/>
  <c r="AL67" i="27"/>
  <c r="AC67"/>
  <c r="AI15" i="10"/>
  <c r="Z15"/>
  <c r="AJ15" s="1"/>
  <c r="AK15" s="1"/>
  <c r="AA53" i="5"/>
  <c r="AK53"/>
  <c r="AL53"/>
  <c r="AJ53"/>
  <c r="AH71" i="31"/>
  <c r="Y71"/>
  <c r="X45" i="32"/>
  <c r="AG45"/>
  <c r="AF160" i="9"/>
  <c r="W160"/>
  <c r="AA73" i="19"/>
  <c r="AK73" s="1"/>
  <c r="AJ73"/>
  <c r="AB77" i="26"/>
  <c r="AK77"/>
  <c r="Y43" i="11"/>
  <c r="AH43"/>
  <c r="AI34" i="19"/>
  <c r="Z34"/>
  <c r="Y61" i="10"/>
  <c r="AH61"/>
  <c r="AH46" i="5"/>
  <c r="Y46"/>
  <c r="X54" i="11"/>
  <c r="AG54"/>
  <c r="Z63" i="17"/>
  <c r="AI63"/>
  <c r="X10" i="18"/>
  <c r="Y11"/>
  <c r="AH11"/>
  <c r="AH10" s="1"/>
  <c r="AH23"/>
  <c r="Y23"/>
  <c r="AH64" i="19"/>
  <c r="Y64"/>
  <c r="AA36"/>
  <c r="AK36" s="1"/>
  <c r="AJ36"/>
  <c r="AL36" s="1"/>
  <c r="AI56" i="21"/>
  <c r="Z56"/>
  <c r="AJ56"/>
  <c r="AK56"/>
  <c r="AI66" i="19"/>
  <c r="Z66"/>
  <c r="Y60" i="7"/>
  <c r="AH60"/>
  <c r="Z76" i="5"/>
  <c r="AI76"/>
  <c r="Y37" i="1"/>
  <c r="AH37"/>
  <c r="AH57" i="12"/>
  <c r="Y57"/>
  <c r="AI29" i="16"/>
  <c r="Z29"/>
  <c r="AI21"/>
  <c r="Z21"/>
  <c r="AH36" i="31"/>
  <c r="Y36"/>
  <c r="Z56" i="30"/>
  <c r="AI56"/>
  <c r="AD52" i="26"/>
  <c r="AN52" s="1"/>
  <c r="AO52" s="1"/>
  <c r="AM52"/>
  <c r="AG39" i="5"/>
  <c r="X39"/>
  <c r="AE42" i="8"/>
  <c r="AN42"/>
  <c r="AF40" i="10"/>
  <c r="W40"/>
  <c r="W33" i="22"/>
  <c r="AF33"/>
  <c r="AO45" i="23"/>
  <c r="AX45"/>
  <c r="AN73" i="24"/>
  <c r="AE73"/>
  <c r="AN75"/>
  <c r="AE75"/>
  <c r="AN77"/>
  <c r="AE77"/>
  <c r="AN79"/>
  <c r="AE79"/>
  <c r="AA16" i="17"/>
  <c r="AJ16"/>
  <c r="AK44"/>
  <c r="AB44"/>
  <c r="AL44"/>
  <c r="AM44" s="1"/>
  <c r="AJ80" i="18"/>
  <c r="AA80"/>
  <c r="AK80"/>
  <c r="AL80" s="1"/>
  <c r="AJ64"/>
  <c r="AA64"/>
  <c r="AK64"/>
  <c r="AL64" s="1"/>
  <c r="AG100" i="19"/>
  <c r="X100"/>
  <c r="AF201" i="1"/>
  <c r="W201"/>
  <c r="W138" i="10"/>
  <c r="AF138"/>
  <c r="X168" i="5"/>
  <c r="AG168"/>
  <c r="X135"/>
  <c r="AG135"/>
  <c r="AF131" i="29"/>
  <c r="W131"/>
  <c r="AH127" i="5"/>
  <c r="Y127"/>
  <c r="Y210" i="30"/>
  <c r="AH210"/>
  <c r="AE214" i="11"/>
  <c r="V214"/>
  <c r="AD256" i="25"/>
  <c r="AW256"/>
  <c r="AN100" i="24"/>
  <c r="AE100"/>
  <c r="AF151" i="10"/>
  <c r="W151"/>
  <c r="X114" i="5"/>
  <c r="AG114"/>
  <c r="AO154" i="23"/>
  <c r="AX154"/>
  <c r="AK245" i="27"/>
  <c r="AB245"/>
  <c r="AA215"/>
  <c r="AJ215"/>
  <c r="AA58" i="31"/>
  <c r="AK58" s="1"/>
  <c r="AL58"/>
  <c r="AJ58"/>
  <c r="AD54" i="27"/>
  <c r="AM54"/>
  <c r="Z54" i="9"/>
  <c r="AJ54" s="1"/>
  <c r="AK54" s="1"/>
  <c r="AI54"/>
  <c r="AA49" i="30"/>
  <c r="AJ49"/>
  <c r="AD31" i="27"/>
  <c r="AM31"/>
  <c r="AH16" i="21"/>
  <c r="Y16"/>
  <c r="Y77" i="22"/>
  <c r="AH77"/>
  <c r="AG73" i="1"/>
  <c r="X73"/>
  <c r="AG63" i="10"/>
  <c r="X63"/>
  <c r="AH27" i="18"/>
  <c r="Y27"/>
  <c r="AA60" i="20"/>
  <c r="AK60"/>
  <c r="AJ60"/>
  <c r="AA49" i="19"/>
  <c r="AK49" s="1"/>
  <c r="AL49" s="1"/>
  <c r="AJ49"/>
  <c r="AJ78" i="20"/>
  <c r="AL78" s="1"/>
  <c r="AA78"/>
  <c r="AK78"/>
  <c r="AA72" i="31"/>
  <c r="AK72" s="1"/>
  <c r="AL72" s="1"/>
  <c r="AJ72"/>
  <c r="AA71" i="30"/>
  <c r="AJ71"/>
  <c r="Y44" i="7"/>
  <c r="AH44"/>
  <c r="AI32" i="5"/>
  <c r="Z32"/>
  <c r="AG25" i="18"/>
  <c r="X25"/>
  <c r="AH45" i="5"/>
  <c r="Y45"/>
  <c r="AH30" i="18"/>
  <c r="Y30"/>
  <c r="AH22"/>
  <c r="Y22"/>
  <c r="Y69" i="29"/>
  <c r="AH69"/>
  <c r="Y35" i="7"/>
  <c r="AH35"/>
  <c r="AL56" i="26"/>
  <c r="AC56"/>
  <c r="BB42" i="25"/>
  <c r="AI42"/>
  <c r="AH40" i="29"/>
  <c r="Y40"/>
  <c r="Z18" i="1"/>
  <c r="AJ18"/>
  <c r="AK18"/>
  <c r="AI18"/>
  <c r="AJ69" i="19"/>
  <c r="AA69"/>
  <c r="AK69" s="1"/>
  <c r="AL69" s="1"/>
  <c r="AG21" i="22"/>
  <c r="X21"/>
  <c r="AQ27" i="23"/>
  <c r="AZ27"/>
  <c r="AA72" i="17"/>
  <c r="AJ72"/>
  <c r="Z56" i="20"/>
  <c r="AI56"/>
  <c r="AK38" i="16"/>
  <c r="AB38"/>
  <c r="AL38" s="1"/>
  <c r="AB54"/>
  <c r="AL54" s="1"/>
  <c r="AK54"/>
  <c r="AG70" i="10"/>
  <c r="X70"/>
  <c r="X62" i="11"/>
  <c r="AG62"/>
  <c r="Y14" i="19"/>
  <c r="AH14"/>
  <c r="Y54"/>
  <c r="AH54"/>
  <c r="AP48" i="23"/>
  <c r="AY48"/>
  <c r="AB68" i="17"/>
  <c r="AL68" s="1"/>
  <c r="AK68"/>
  <c r="AH78" i="9"/>
  <c r="Y78"/>
  <c r="AI32" i="19"/>
  <c r="Z32"/>
  <c r="Y16" i="1"/>
  <c r="AH16"/>
  <c r="AF45" i="10"/>
  <c r="W45"/>
  <c r="AO53" i="23"/>
  <c r="AX53"/>
  <c r="AF75" i="29"/>
  <c r="W75"/>
  <c r="Y73" i="30"/>
  <c r="AH73"/>
  <c r="Z79" i="22"/>
  <c r="AJ79" s="1"/>
  <c r="AK79" s="1"/>
  <c r="AI79"/>
  <c r="AA66" i="18"/>
  <c r="AK66" s="1"/>
  <c r="AJ66"/>
  <c r="W11" i="22"/>
  <c r="AF11"/>
  <c r="AF10" s="1"/>
  <c r="V10"/>
  <c r="AE10"/>
  <c r="W26" i="5"/>
  <c r="AF26"/>
  <c r="AG108" i="19"/>
  <c r="X108"/>
  <c r="AG104"/>
  <c r="X104"/>
  <c r="AF104" i="22"/>
  <c r="W104"/>
  <c r="AF100"/>
  <c r="W100"/>
  <c r="AF96"/>
  <c r="W96"/>
  <c r="AF92"/>
  <c r="W92"/>
  <c r="Z72" i="7"/>
  <c r="AJ72" s="1"/>
  <c r="AK72" s="1"/>
  <c r="AI72"/>
  <c r="Z22" i="19"/>
  <c r="AI22"/>
  <c r="Y49" i="9"/>
  <c r="AH49"/>
  <c r="AP33" i="8"/>
  <c r="AG33"/>
  <c r="Z13" i="5"/>
  <c r="AI13"/>
  <c r="Y53" i="9"/>
  <c r="AH53"/>
  <c r="AI25" i="20"/>
  <c r="Z25"/>
  <c r="Y58" i="12"/>
  <c r="AH58"/>
  <c r="Y14" i="5"/>
  <c r="AH14"/>
  <c r="AG70" i="11"/>
  <c r="X70"/>
  <c r="Z61" i="17"/>
  <c r="AI61"/>
  <c r="AI79"/>
  <c r="Z79"/>
  <c r="Z25" i="9"/>
  <c r="AJ25" s="1"/>
  <c r="AK25" s="1"/>
  <c r="AI25"/>
  <c r="Z24" i="22"/>
  <c r="AJ24" s="1"/>
  <c r="AK24" s="1"/>
  <c r="AI24"/>
  <c r="AJ70" i="32"/>
  <c r="AA70"/>
  <c r="X41" i="22"/>
  <c r="AG41"/>
  <c r="AH68" i="10"/>
  <c r="Y68"/>
  <c r="AP26" i="8"/>
  <c r="AG26"/>
  <c r="Z27" i="5"/>
  <c r="AI27"/>
  <c r="W74" i="9"/>
  <c r="AF74"/>
  <c r="AF23" i="10"/>
  <c r="W23"/>
  <c r="AF47"/>
  <c r="W47"/>
  <c r="X47" i="29"/>
  <c r="AG47"/>
  <c r="Y80" i="31"/>
  <c r="AH80"/>
  <c r="Y32" i="32"/>
  <c r="AH32"/>
  <c r="Y68" i="7"/>
  <c r="AH68"/>
  <c r="AY26" i="23"/>
  <c r="AP26"/>
  <c r="W41" i="11"/>
  <c r="AF41"/>
  <c r="AF71"/>
  <c r="W71"/>
  <c r="Y26" i="7"/>
  <c r="AH26"/>
  <c r="AF77" i="1"/>
  <c r="W77"/>
  <c r="V61" i="9"/>
  <c r="AE61"/>
  <c r="V36" i="11"/>
  <c r="AE36"/>
  <c r="X36" i="30"/>
  <c r="AG36"/>
  <c r="AF158" i="9"/>
  <c r="W158"/>
  <c r="X225" i="29"/>
  <c r="AG225"/>
  <c r="W108"/>
  <c r="AF108"/>
  <c r="W143" i="10"/>
  <c r="AF143"/>
  <c r="Y218" i="30"/>
  <c r="AH218"/>
  <c r="AF206" i="9"/>
  <c r="W206"/>
  <c r="X112" i="29"/>
  <c r="AG112"/>
  <c r="AF146" i="10"/>
  <c r="W146"/>
  <c r="X237" i="5"/>
  <c r="AG237"/>
  <c r="AG241" i="31"/>
  <c r="X241"/>
  <c r="AG222"/>
  <c r="X222"/>
  <c r="AH234" i="32"/>
  <c r="Y234"/>
  <c r="Y149"/>
  <c r="AH149"/>
  <c r="AH115"/>
  <c r="Y115"/>
  <c r="AO109" i="23"/>
  <c r="AX109"/>
  <c r="AN117" i="24"/>
  <c r="AE117"/>
  <c r="AM113"/>
  <c r="AD113"/>
  <c r="AM101"/>
  <c r="AD101"/>
  <c r="AX171" i="25"/>
  <c r="AE171"/>
  <c r="AC260"/>
  <c r="AV260"/>
  <c r="AC244"/>
  <c r="AV244"/>
  <c r="AC240"/>
  <c r="AV240"/>
  <c r="AD151"/>
  <c r="AW151"/>
  <c r="AD147"/>
  <c r="AW147"/>
  <c r="AD143"/>
  <c r="AW143"/>
  <c r="AD139"/>
  <c r="AW139"/>
  <c r="AD135"/>
  <c r="AW135"/>
  <c r="AA219" i="27"/>
  <c r="AJ219"/>
  <c r="W141" i="29"/>
  <c r="AF141"/>
  <c r="AG234" i="31"/>
  <c r="X234"/>
  <c r="AN117" i="8"/>
  <c r="AE117"/>
  <c r="AN112" i="24"/>
  <c r="AE112"/>
  <c r="AD65" i="25"/>
  <c r="AW65"/>
  <c r="AA133" i="26"/>
  <c r="AJ133"/>
  <c r="W30" i="10"/>
  <c r="AF30"/>
  <c r="AB37" i="27"/>
  <c r="AK37"/>
  <c r="AH40" i="31"/>
  <c r="Y40"/>
  <c r="AH71" i="29"/>
  <c r="Y71"/>
  <c r="Z23" i="32"/>
  <c r="AI23"/>
  <c r="AA35" i="20"/>
  <c r="AK35"/>
  <c r="AJ35"/>
  <c r="AL35" s="1"/>
  <c r="Z67" i="7"/>
  <c r="AJ67"/>
  <c r="AI67"/>
  <c r="AH76" i="31"/>
  <c r="Y76"/>
  <c r="BA77" i="23"/>
  <c r="AR77"/>
  <c r="BB77" s="1"/>
  <c r="AH79" i="1"/>
  <c r="Y79"/>
  <c r="Y51"/>
  <c r="AH51"/>
  <c r="W43" i="31"/>
  <c r="AF43"/>
  <c r="AG176" i="7"/>
  <c r="X176"/>
  <c r="W197" i="1"/>
  <c r="AF197"/>
  <c r="W188"/>
  <c r="AF188"/>
  <c r="W146"/>
  <c r="AF146"/>
  <c r="W136"/>
  <c r="AF136"/>
  <c r="W149" i="9"/>
  <c r="AF149"/>
  <c r="AF224" i="29"/>
  <c r="W224"/>
  <c r="AE20" i="25"/>
  <c r="AF20" s="1"/>
  <c r="AY46"/>
  <c r="AF46"/>
  <c r="AY45"/>
  <c r="AF45"/>
  <c r="AA78" i="17"/>
  <c r="AJ78"/>
  <c r="AJ60"/>
  <c r="AA60"/>
  <c r="Z47" i="19"/>
  <c r="AI47"/>
  <c r="AH38"/>
  <c r="Y38"/>
  <c r="Z57" i="11"/>
  <c r="AJ57"/>
  <c r="AI57"/>
  <c r="AK57" s="1"/>
  <c r="Z56" i="10"/>
  <c r="AJ56" s="1"/>
  <c r="AK56" s="1"/>
  <c r="AI56"/>
  <c r="AP45" i="8"/>
  <c r="AG45"/>
  <c r="Z75" i="9"/>
  <c r="AJ75" s="1"/>
  <c r="AK75" s="1"/>
  <c r="AI75"/>
  <c r="AR13" i="23"/>
  <c r="BB13" s="1"/>
  <c r="BC13" s="1"/>
  <c r="BA13"/>
  <c r="X44" i="22"/>
  <c r="AG44"/>
  <c r="Y80" i="7"/>
  <c r="AH80"/>
  <c r="AI52" i="11"/>
  <c r="Z52"/>
  <c r="AJ52" s="1"/>
  <c r="Y32" i="10"/>
  <c r="AH32"/>
  <c r="Z31" i="16"/>
  <c r="AI31"/>
  <c r="Z23"/>
  <c r="AI23"/>
  <c r="Z15"/>
  <c r="AI15"/>
  <c r="AF36" i="10"/>
  <c r="W36"/>
  <c r="AN74" i="24"/>
  <c r="AE74"/>
  <c r="X16" i="31"/>
  <c r="AG16"/>
  <c r="X75"/>
  <c r="AG75"/>
  <c r="AG41" i="8"/>
  <c r="AP41"/>
  <c r="AF56" i="1"/>
  <c r="W56"/>
  <c r="AF52"/>
  <c r="W52"/>
  <c r="X51" i="5"/>
  <c r="AG51"/>
  <c r="Y63" i="31"/>
  <c r="AH63"/>
  <c r="AF28" i="29"/>
  <c r="W28"/>
  <c r="AG52"/>
  <c r="X52"/>
  <c r="AJ34" i="5"/>
  <c r="AA34"/>
  <c r="AK34" s="1"/>
  <c r="AJ69" i="18"/>
  <c r="AA69"/>
  <c r="AK69" s="1"/>
  <c r="AE34" i="12"/>
  <c r="V34"/>
  <c r="AM11" i="24"/>
  <c r="AD11"/>
  <c r="X55" i="31"/>
  <c r="AG55"/>
  <c r="X18" i="32"/>
  <c r="AG18"/>
  <c r="AF215" i="29"/>
  <c r="W215"/>
  <c r="AF174"/>
  <c r="W174"/>
  <c r="AF172"/>
  <c r="W172"/>
  <c r="AF170"/>
  <c r="W170"/>
  <c r="AF166"/>
  <c r="W166"/>
  <c r="W164"/>
  <c r="AF164"/>
  <c r="AF162"/>
  <c r="W162"/>
  <c r="AF158"/>
  <c r="W158"/>
  <c r="AF156"/>
  <c r="W156"/>
  <c r="AF154"/>
  <c r="W154"/>
  <c r="AF150"/>
  <c r="W150"/>
  <c r="W148"/>
  <c r="AF148"/>
  <c r="AF146"/>
  <c r="W146"/>
  <c r="AG259" i="5"/>
  <c r="X259"/>
  <c r="AG112"/>
  <c r="X112"/>
  <c r="Y115" i="30"/>
  <c r="AH115"/>
  <c r="W103" i="21"/>
  <c r="AF103"/>
  <c r="W95"/>
  <c r="AF95"/>
  <c r="W87"/>
  <c r="AF87"/>
  <c r="AF139" i="29"/>
  <c r="W139"/>
  <c r="AF135"/>
  <c r="W135"/>
  <c r="AF107"/>
  <c r="W107"/>
  <c r="AG164" i="10"/>
  <c r="X164"/>
  <c r="AI160"/>
  <c r="Z160"/>
  <c r="AJ160"/>
  <c r="X124"/>
  <c r="AG124"/>
  <c r="AG224" i="5"/>
  <c r="X224"/>
  <c r="AI187" i="32"/>
  <c r="Z187"/>
  <c r="W240" i="7"/>
  <c r="AF240"/>
  <c r="Y239" i="31"/>
  <c r="AH239"/>
  <c r="AG213"/>
  <c r="X213"/>
  <c r="Y215" i="32"/>
  <c r="AH215"/>
  <c r="Y211"/>
  <c r="AH211"/>
  <c r="Y203"/>
  <c r="AH203"/>
  <c r="AG145" i="12"/>
  <c r="X145"/>
  <c r="AO179" i="24"/>
  <c r="AF179"/>
  <c r="AO175"/>
  <c r="AF175"/>
  <c r="AF106" i="11"/>
  <c r="W106"/>
  <c r="AF102"/>
  <c r="W102"/>
  <c r="AO134" i="8"/>
  <c r="AF134"/>
  <c r="AG142" i="12"/>
  <c r="X142"/>
  <c r="AF178" i="11"/>
  <c r="W178"/>
  <c r="AE137" i="24"/>
  <c r="AN137"/>
  <c r="AP96"/>
  <c r="AG96"/>
  <c r="AV127" i="25"/>
  <c r="AC127"/>
  <c r="AC119"/>
  <c r="AV119"/>
  <c r="AC115"/>
  <c r="AV115"/>
  <c r="AC111"/>
  <c r="AV111"/>
  <c r="AC107"/>
  <c r="AV107"/>
  <c r="AJ176" i="26"/>
  <c r="AA176"/>
  <c r="AA141"/>
  <c r="AJ141"/>
  <c r="AJ139"/>
  <c r="AA139"/>
  <c r="AJ129"/>
  <c r="AA129"/>
  <c r="AJ125"/>
  <c r="AA125"/>
  <c r="AJ100"/>
  <c r="AA100"/>
  <c r="AK257"/>
  <c r="AB257"/>
  <c r="AJ216"/>
  <c r="AA216"/>
  <c r="AB100" i="27"/>
  <c r="AK100"/>
  <c r="AH202" i="30"/>
  <c r="Y202"/>
  <c r="AH198"/>
  <c r="Y198"/>
  <c r="AH212" i="11"/>
  <c r="Y212"/>
  <c r="W133"/>
  <c r="AF133"/>
  <c r="W129"/>
  <c r="AF129"/>
  <c r="W125"/>
  <c r="AF125"/>
  <c r="AY200" i="23"/>
  <c r="AP200"/>
  <c r="AD134" i="25"/>
  <c r="AW134"/>
  <c r="AK260" i="26"/>
  <c r="AB260"/>
  <c r="AJ210"/>
  <c r="AA210"/>
  <c r="AC121" i="25"/>
  <c r="AV121"/>
  <c r="AK205" i="27"/>
  <c r="AB205"/>
  <c r="X14" i="7"/>
  <c r="AG14"/>
  <c r="AI39" i="12"/>
  <c r="Z39"/>
  <c r="AJ39" s="1"/>
  <c r="AK39" s="1"/>
  <c r="AH67" i="31"/>
  <c r="Y67"/>
  <c r="AM34" i="27"/>
  <c r="AD34"/>
  <c r="Z25" i="22"/>
  <c r="AJ25" s="1"/>
  <c r="AI25"/>
  <c r="Z24" i="21"/>
  <c r="AJ24"/>
  <c r="AI24"/>
  <c r="AK24" s="1"/>
  <c r="AI59" i="19"/>
  <c r="Z59"/>
  <c r="Y42" i="5"/>
  <c r="AH42"/>
  <c r="AO79" i="8"/>
  <c r="AF79"/>
  <c r="AG78" i="11"/>
  <c r="X78"/>
  <c r="AH46" i="19"/>
  <c r="Y46"/>
  <c r="AG74" i="8"/>
  <c r="AQ74"/>
  <c r="AP74"/>
  <c r="AD18" i="26"/>
  <c r="AN18" s="1"/>
  <c r="AM18"/>
  <c r="AI10" i="20"/>
  <c r="AH27" i="31"/>
  <c r="Y27"/>
  <c r="X57" i="1"/>
  <c r="AH57"/>
  <c r="AG57"/>
  <c r="AI44" i="21"/>
  <c r="Z44"/>
  <c r="AJ44"/>
  <c r="AK44"/>
  <c r="AJ33" i="30"/>
  <c r="AA33"/>
  <c r="AN38" i="27"/>
  <c r="AE38"/>
  <c r="AO38" s="1"/>
  <c r="Z57" i="10"/>
  <c r="AJ57" s="1"/>
  <c r="AK57" s="1"/>
  <c r="AI57"/>
  <c r="AG33" i="24"/>
  <c r="AP33"/>
  <c r="AK25" i="30"/>
  <c r="AB25"/>
  <c r="AL25"/>
  <c r="AB80" i="17"/>
  <c r="AL80" s="1"/>
  <c r="AK80"/>
  <c r="AM80" s="1"/>
  <c r="AA52" i="20"/>
  <c r="AK52" s="1"/>
  <c r="AL52" s="1"/>
  <c r="AJ52"/>
  <c r="AB62" i="26"/>
  <c r="AK62"/>
  <c r="AH52" i="21"/>
  <c r="Y52"/>
  <c r="Z50" i="20"/>
  <c r="AJ50"/>
  <c r="AI50"/>
  <c r="AI75" i="19"/>
  <c r="Z75"/>
  <c r="X80" i="11"/>
  <c r="AG80"/>
  <c r="AI67" i="17"/>
  <c r="Z67"/>
  <c r="AH13" i="18"/>
  <c r="Y13"/>
  <c r="Y70" i="19"/>
  <c r="AH70"/>
  <c r="AI77" i="10"/>
  <c r="Z77"/>
  <c r="AJ77" s="1"/>
  <c r="AK77" s="1"/>
  <c r="AI20" i="1"/>
  <c r="Z20"/>
  <c r="AJ20" s="1"/>
  <c r="AH73" i="9"/>
  <c r="Y73"/>
  <c r="AE72" i="24"/>
  <c r="AN72"/>
  <c r="AB33" i="27"/>
  <c r="AK33"/>
  <c r="AB64"/>
  <c r="AK64"/>
  <c r="AB70"/>
  <c r="AK70"/>
  <c r="W49" i="22"/>
  <c r="AF49"/>
  <c r="AG66" i="1"/>
  <c r="X66"/>
  <c r="AH57" i="7"/>
  <c r="Y57"/>
  <c r="AX10" i="23"/>
  <c r="AE63" i="24"/>
  <c r="AN63"/>
  <c r="AA45" i="18"/>
  <c r="AK45" s="1"/>
  <c r="AL45" s="1"/>
  <c r="AJ45"/>
  <c r="AD47" i="26"/>
  <c r="AN47" s="1"/>
  <c r="AM47"/>
  <c r="W68" i="9"/>
  <c r="AF68"/>
  <c r="AE74" i="7"/>
  <c r="V74"/>
  <c r="V49" i="11"/>
  <c r="AE49"/>
  <c r="AG19" i="32"/>
  <c r="X19"/>
  <c r="AH65"/>
  <c r="Y65"/>
  <c r="W222" i="29"/>
  <c r="AF222"/>
  <c r="AF117"/>
  <c r="W117"/>
  <c r="AG244" i="1"/>
  <c r="X244"/>
  <c r="AF223" i="29"/>
  <c r="W223"/>
  <c r="AF182"/>
  <c r="W182"/>
  <c r="AF175"/>
  <c r="W175"/>
  <c r="AF173"/>
  <c r="W173"/>
  <c r="AF167"/>
  <c r="W167"/>
  <c r="AF165"/>
  <c r="W165"/>
  <c r="AG165" s="1"/>
  <c r="AF159"/>
  <c r="W159"/>
  <c r="AF157"/>
  <c r="W157"/>
  <c r="AF151"/>
  <c r="W151"/>
  <c r="AF149"/>
  <c r="W149"/>
  <c r="AG149" s="1"/>
  <c r="Z27" i="1"/>
  <c r="AJ27"/>
  <c r="AK27"/>
  <c r="AI27"/>
  <c r="AJ40" i="19"/>
  <c r="AA40"/>
  <c r="AK40"/>
  <c r="AB55" i="32"/>
  <c r="AL55"/>
  <c r="AM55"/>
  <c r="AK55"/>
  <c r="Y50" i="1"/>
  <c r="AH50"/>
  <c r="AI32" i="20"/>
  <c r="Z32"/>
  <c r="AH78" i="12"/>
  <c r="Y78"/>
  <c r="Y66" i="21"/>
  <c r="AH66"/>
  <c r="AI64" i="20"/>
  <c r="Z64"/>
  <c r="Z48"/>
  <c r="AI48"/>
  <c r="AI24" i="19"/>
  <c r="Z24"/>
  <c r="AA24"/>
  <c r="AK24" s="1"/>
  <c r="AH19" i="9"/>
  <c r="Y19"/>
  <c r="Y50" i="29"/>
  <c r="AH50"/>
  <c r="Z33" i="11"/>
  <c r="AJ33"/>
  <c r="AI33"/>
  <c r="AG55" i="8"/>
  <c r="AP55"/>
  <c r="Z12" i="19"/>
  <c r="AI12"/>
  <c r="AF48" i="9"/>
  <c r="W48"/>
  <c r="W40" i="21"/>
  <c r="AF40"/>
  <c r="W65" i="10"/>
  <c r="AF65"/>
  <c r="Y15" i="28"/>
  <c r="AH15"/>
  <c r="AH48" i="32"/>
  <c r="Y48"/>
  <c r="AA34" i="20"/>
  <c r="AK34" s="1"/>
  <c r="AJ34"/>
  <c r="Y67" i="1"/>
  <c r="AH67"/>
  <c r="AD30" i="8"/>
  <c r="AM30"/>
  <c r="X14" i="28"/>
  <c r="AG14"/>
  <c r="AH162" i="9"/>
  <c r="Y162"/>
  <c r="AG209" i="5"/>
  <c r="X209"/>
  <c r="AG205"/>
  <c r="X205"/>
  <c r="X134" i="9"/>
  <c r="AG134"/>
  <c r="AF132" i="10"/>
  <c r="W132"/>
  <c r="AF127"/>
  <c r="W127"/>
  <c r="X127" s="1"/>
  <c r="Y126" i="30"/>
  <c r="AH126"/>
  <c r="AH133" i="32"/>
  <c r="Y133"/>
  <c r="AO257" i="23"/>
  <c r="AX257"/>
  <c r="AX167"/>
  <c r="AO167"/>
  <c r="AK199" i="27"/>
  <c r="AB199"/>
  <c r="AC199" s="1"/>
  <c r="AK197"/>
  <c r="AB197"/>
  <c r="AF113" i="29"/>
  <c r="W113"/>
  <c r="AG113" s="1"/>
  <c r="AH125" i="32"/>
  <c r="Y125"/>
  <c r="AA235" i="26"/>
  <c r="AJ235"/>
  <c r="AA233"/>
  <c r="AJ233"/>
  <c r="AA231"/>
  <c r="AJ231"/>
  <c r="AG12" i="18"/>
  <c r="X12"/>
  <c r="Y12" s="1"/>
  <c r="AG14"/>
  <c r="X14"/>
  <c r="AF39" i="22"/>
  <c r="W39"/>
  <c r="X39" s="1"/>
  <c r="AO73" i="23"/>
  <c r="AX73"/>
  <c r="AE31" i="24"/>
  <c r="AN31"/>
  <c r="AK45" i="27"/>
  <c r="AB45"/>
  <c r="AF53" i="29"/>
  <c r="W53"/>
  <c r="Y12" i="30"/>
  <c r="AH12"/>
  <c r="Y64"/>
  <c r="AH64"/>
  <c r="Z31" i="32"/>
  <c r="AI31"/>
  <c r="AI15" i="30"/>
  <c r="Z15"/>
  <c r="AA15" s="1"/>
  <c r="AK15" s="1"/>
  <c r="AI29" i="20"/>
  <c r="Z29"/>
  <c r="AJ12" i="5"/>
  <c r="AA12"/>
  <c r="AK12" s="1"/>
  <c r="AF11" i="21"/>
  <c r="AF10"/>
  <c r="W11"/>
  <c r="V10"/>
  <c r="AE10"/>
  <c r="V41" i="10"/>
  <c r="AE41"/>
  <c r="AD14" i="24"/>
  <c r="AM14"/>
  <c r="X44" i="31"/>
  <c r="AH44" s="1"/>
  <c r="AL44" s="1"/>
  <c r="AG44"/>
  <c r="V78" i="29"/>
  <c r="AE78"/>
  <c r="AF214" i="9"/>
  <c r="W214"/>
  <c r="W221" i="29"/>
  <c r="AF221"/>
  <c r="AG217"/>
  <c r="X217"/>
  <c r="AA30" i="20"/>
  <c r="AK30"/>
  <c r="AJ30"/>
  <c r="AR31" i="23"/>
  <c r="BB31"/>
  <c r="BC31"/>
  <c r="BA31"/>
  <c r="Y34" i="22"/>
  <c r="Z34" s="1"/>
  <c r="AJ34" s="1"/>
  <c r="AK34" s="1"/>
  <c r="AH34"/>
  <c r="AJ36" i="16"/>
  <c r="AA36"/>
  <c r="AH68" i="21"/>
  <c r="Y68"/>
  <c r="AH36"/>
  <c r="Y36"/>
  <c r="AH75" i="10"/>
  <c r="Y75"/>
  <c r="AG43" i="8"/>
  <c r="AP43"/>
  <c r="AO38"/>
  <c r="AF38"/>
  <c r="Y72" i="19"/>
  <c r="AH72"/>
  <c r="AY55" i="25"/>
  <c r="AF55"/>
  <c r="AI33" i="1"/>
  <c r="Z33"/>
  <c r="AJ33" s="1"/>
  <c r="AA58" i="20"/>
  <c r="AK58" s="1"/>
  <c r="AJ58"/>
  <c r="AK34" i="32"/>
  <c r="AB34"/>
  <c r="AL34" s="1"/>
  <c r="AM34" s="1"/>
  <c r="AH43" i="5"/>
  <c r="Y43"/>
  <c r="AP63" i="8"/>
  <c r="AG63"/>
  <c r="AA32" i="18"/>
  <c r="AK32" s="1"/>
  <c r="AJ32"/>
  <c r="AL32" s="1"/>
  <c r="AP24" i="8"/>
  <c r="AG24"/>
  <c r="AH24"/>
  <c r="AR24"/>
  <c r="Y80" i="1"/>
  <c r="AH80"/>
  <c r="AH17" i="17"/>
  <c r="Y17"/>
  <c r="Y21"/>
  <c r="AH21"/>
  <c r="AH25"/>
  <c r="Y25"/>
  <c r="Z25" s="1"/>
  <c r="Y29"/>
  <c r="AI29"/>
  <c r="AH29"/>
  <c r="AH33"/>
  <c r="Y33"/>
  <c r="Z19" i="1"/>
  <c r="AJ19" s="1"/>
  <c r="AI19"/>
  <c r="AK19" s="1"/>
  <c r="AH47" i="21"/>
  <c r="Y47"/>
  <c r="AI47"/>
  <c r="AY31" i="25"/>
  <c r="AF31"/>
  <c r="AG31" s="1"/>
  <c r="Y28" i="5"/>
  <c r="AH28"/>
  <c r="AE49" i="10"/>
  <c r="V49"/>
  <c r="AF49"/>
  <c r="Y74" i="30"/>
  <c r="AH74"/>
  <c r="W186" i="29"/>
  <c r="AF186"/>
  <c r="W129" i="10"/>
  <c r="AF129"/>
  <c r="W125"/>
  <c r="AF125"/>
  <c r="W112"/>
  <c r="AF112"/>
  <c r="X147" i="31"/>
  <c r="AG147"/>
  <c r="AH239" i="32"/>
  <c r="Y239"/>
  <c r="Y145"/>
  <c r="AH145"/>
  <c r="Y111"/>
  <c r="AH111"/>
  <c r="AE228" i="25"/>
  <c r="AX228"/>
  <c r="AC140" i="27"/>
  <c r="AL140"/>
  <c r="X206" i="31"/>
  <c r="AG206"/>
  <c r="X202"/>
  <c r="AG202"/>
  <c r="X198"/>
  <c r="AH198" s="1"/>
  <c r="AG198"/>
  <c r="AE133" i="8"/>
  <c r="AN133"/>
  <c r="W129" i="12"/>
  <c r="AF129"/>
  <c r="AD81" i="25"/>
  <c r="AE81" s="1"/>
  <c r="AW81"/>
  <c r="AM242" i="27"/>
  <c r="AD242"/>
  <c r="AC136"/>
  <c r="AL136"/>
  <c r="AK17" i="10"/>
  <c r="BC71" i="23"/>
  <c r="AF20" i="8"/>
  <c r="AO20"/>
  <c r="AO19"/>
  <c r="AF19"/>
  <c r="AO14"/>
  <c r="AF14"/>
  <c r="AF11"/>
  <c r="AO11"/>
  <c r="AO10" s="1"/>
  <c r="AE10"/>
  <c r="AX17" i="25"/>
  <c r="AE17"/>
  <c r="AY17" s="1"/>
  <c r="W33" i="12"/>
  <c r="AF33"/>
  <c r="AY18" i="25"/>
  <c r="AF18"/>
  <c r="AZ18" s="1"/>
  <c r="X16" i="12"/>
  <c r="AG16"/>
  <c r="X36"/>
  <c r="AG36"/>
  <c r="X22"/>
  <c r="AG22"/>
  <c r="X11"/>
  <c r="W10"/>
  <c r="AG11"/>
  <c r="AG10" s="1"/>
  <c r="AG13"/>
  <c r="X13"/>
  <c r="AH24"/>
  <c r="Y24"/>
  <c r="AG17"/>
  <c r="X17"/>
  <c r="X20"/>
  <c r="AG20"/>
  <c r="X18"/>
  <c r="AG18"/>
  <c r="X26"/>
  <c r="AG26"/>
  <c r="AH32"/>
  <c r="Y32"/>
  <c r="AF21"/>
  <c r="W21"/>
  <c r="X29"/>
  <c r="AG29"/>
  <c r="AF19"/>
  <c r="W19"/>
  <c r="AG25"/>
  <c r="X25"/>
  <c r="AG15"/>
  <c r="X15"/>
  <c r="I13" i="8"/>
  <c r="AH16" i="29"/>
  <c r="Y16"/>
  <c r="W10" i="1"/>
  <c r="AG11"/>
  <c r="AG10"/>
  <c r="X11"/>
  <c r="AH13" i="16"/>
  <c r="Y13"/>
  <c r="AH12"/>
  <c r="Y12"/>
  <c r="AD136" i="27"/>
  <c r="AM136"/>
  <c r="AO133" i="8"/>
  <c r="AF133"/>
  <c r="Y206" i="31"/>
  <c r="AH206"/>
  <c r="AI111" i="32"/>
  <c r="Z111"/>
  <c r="X125" i="10"/>
  <c r="AG125"/>
  <c r="AI74" i="30"/>
  <c r="Z74"/>
  <c r="Z29" i="17"/>
  <c r="AI34" i="22"/>
  <c r="AG221" i="29"/>
  <c r="X221"/>
  <c r="Y44" i="31"/>
  <c r="AG39" i="22"/>
  <c r="Y14" i="18"/>
  <c r="AH14"/>
  <c r="AH12"/>
  <c r="X113" i="29"/>
  <c r="AL199" i="27"/>
  <c r="Z133" i="32"/>
  <c r="AI133"/>
  <c r="AG127" i="10"/>
  <c r="X132"/>
  <c r="AG132"/>
  <c r="AH205" i="5"/>
  <c r="Y205"/>
  <c r="Z162" i="9"/>
  <c r="AJ162" s="1"/>
  <c r="AI162"/>
  <c r="AJ24" i="19"/>
  <c r="AL24" s="1"/>
  <c r="AG157" i="29"/>
  <c r="X157"/>
  <c r="AG173"/>
  <c r="X173"/>
  <c r="X223"/>
  <c r="AG223"/>
  <c r="AH244" i="1"/>
  <c r="Y244"/>
  <c r="Z65" i="32"/>
  <c r="AI65"/>
  <c r="W74" i="7"/>
  <c r="AF74"/>
  <c r="AG49" i="22"/>
  <c r="X49"/>
  <c r="AH80" i="11"/>
  <c r="Y80"/>
  <c r="AH33" i="24"/>
  <c r="AR33"/>
  <c r="AS33"/>
  <c r="AQ33"/>
  <c r="Y57" i="1"/>
  <c r="AW121" i="25"/>
  <c r="AD121"/>
  <c r="X125" i="11"/>
  <c r="AG125"/>
  <c r="X133"/>
  <c r="AG133"/>
  <c r="AD107" i="25"/>
  <c r="AW107"/>
  <c r="AD115"/>
  <c r="AW115"/>
  <c r="AI203" i="32"/>
  <c r="Z203"/>
  <c r="Z215"/>
  <c r="AI215"/>
  <c r="AI239" i="31"/>
  <c r="Z239"/>
  <c r="X240" i="7"/>
  <c r="AG240"/>
  <c r="AH124" i="10"/>
  <c r="Y124"/>
  <c r="AG87" i="21"/>
  <c r="X87"/>
  <c r="AG103"/>
  <c r="X103"/>
  <c r="AG148" i="29"/>
  <c r="X148"/>
  <c r="AG164"/>
  <c r="X164"/>
  <c r="AH18" i="32"/>
  <c r="Y18"/>
  <c r="AH52" i="29"/>
  <c r="Y52"/>
  <c r="X52" i="1"/>
  <c r="AG52"/>
  <c r="AO74" i="24"/>
  <c r="AF74"/>
  <c r="AI38" i="19"/>
  <c r="Z38"/>
  <c r="AK60" i="17"/>
  <c r="AB60"/>
  <c r="AL60" s="1"/>
  <c r="AM60" s="1"/>
  <c r="AZ45" i="25"/>
  <c r="AG45"/>
  <c r="AY20"/>
  <c r="Y176" i="7"/>
  <c r="AH176"/>
  <c r="Z40" i="31"/>
  <c r="AI40"/>
  <c r="AO117" i="8"/>
  <c r="AF117"/>
  <c r="AF171" i="25"/>
  <c r="AY171"/>
  <c r="AN113" i="24"/>
  <c r="AE113"/>
  <c r="AI115" i="32"/>
  <c r="Z115"/>
  <c r="AI234"/>
  <c r="Z234"/>
  <c r="X146" i="10"/>
  <c r="AG146"/>
  <c r="X206" i="9"/>
  <c r="AG206"/>
  <c r="AG71" i="11"/>
  <c r="X71"/>
  <c r="AZ26" i="23"/>
  <c r="AQ26"/>
  <c r="AG23" i="10"/>
  <c r="X23"/>
  <c r="AQ26" i="8"/>
  <c r="AH26"/>
  <c r="AR26" s="1"/>
  <c r="AH33"/>
  <c r="AR33" s="1"/>
  <c r="AQ33"/>
  <c r="AG92" i="22"/>
  <c r="X92"/>
  <c r="AH108" i="19"/>
  <c r="Y108"/>
  <c r="W10" i="22"/>
  <c r="AG11"/>
  <c r="X11"/>
  <c r="Z73" i="30"/>
  <c r="AI73"/>
  <c r="Z16" i="1"/>
  <c r="AJ16" s="1"/>
  <c r="AI16"/>
  <c r="Z54" i="19"/>
  <c r="AI54"/>
  <c r="AA56" i="20"/>
  <c r="AK56"/>
  <c r="AJ56"/>
  <c r="AL56" s="1"/>
  <c r="AB72" i="17"/>
  <c r="AL72"/>
  <c r="AK72"/>
  <c r="AR27" i="23"/>
  <c r="BB27"/>
  <c r="BA27"/>
  <c r="BC27"/>
  <c r="Z69" i="29"/>
  <c r="AJ69" s="1"/>
  <c r="AK69" s="1"/>
  <c r="AI69"/>
  <c r="AI44" i="7"/>
  <c r="Z44"/>
  <c r="AJ44"/>
  <c r="AK71" i="30"/>
  <c r="AB71"/>
  <c r="AL71" s="1"/>
  <c r="AM71" s="1"/>
  <c r="Z77" i="22"/>
  <c r="AJ77" s="1"/>
  <c r="AI77"/>
  <c r="AK77" s="1"/>
  <c r="AE31" i="27"/>
  <c r="AO31" s="1"/>
  <c r="AP31" s="1"/>
  <c r="AN31"/>
  <c r="AK49" i="30"/>
  <c r="AB49"/>
  <c r="AL49"/>
  <c r="AM49"/>
  <c r="AN54" i="27"/>
  <c r="AE54"/>
  <c r="AO54"/>
  <c r="AB215"/>
  <c r="AK215"/>
  <c r="AP154" i="23"/>
  <c r="AY154"/>
  <c r="Y114" i="5"/>
  <c r="AH114"/>
  <c r="Z210" i="30"/>
  <c r="AI210"/>
  <c r="AA76" i="5"/>
  <c r="AK76" s="1"/>
  <c r="AJ76"/>
  <c r="Z60" i="7"/>
  <c r="AJ60" s="1"/>
  <c r="AI60"/>
  <c r="AI11" i="18"/>
  <c r="Y10"/>
  <c r="Z11"/>
  <c r="AA34" i="19"/>
  <c r="AK34" s="1"/>
  <c r="AJ34"/>
  <c r="AF44" i="8"/>
  <c r="AO44"/>
  <c r="AL104" i="27"/>
  <c r="AC104"/>
  <c r="AC126"/>
  <c r="AL126"/>
  <c r="AK104" i="26"/>
  <c r="AB104"/>
  <c r="AX158" i="25"/>
  <c r="AE158"/>
  <c r="AG180" i="11"/>
  <c r="X180"/>
  <c r="AI184" i="32"/>
  <c r="Z184"/>
  <c r="AC109" i="27"/>
  <c r="AL109"/>
  <c r="AL195"/>
  <c r="AC195"/>
  <c r="AE137" i="25"/>
  <c r="AX137"/>
  <c r="AE145"/>
  <c r="AX145"/>
  <c r="AG15" i="5"/>
  <c r="X15"/>
  <c r="AJ40" i="18"/>
  <c r="AA40"/>
  <c r="AK40" s="1"/>
  <c r="AL40" s="1"/>
  <c r="AG147" i="29"/>
  <c r="X147"/>
  <c r="AG155"/>
  <c r="X155"/>
  <c r="AG163"/>
  <c r="X163"/>
  <c r="AG171"/>
  <c r="X171"/>
  <c r="AJ212" i="30"/>
  <c r="AA212"/>
  <c r="AQ11" i="23"/>
  <c r="AZ11"/>
  <c r="AP10"/>
  <c r="AH20" i="29"/>
  <c r="Y20"/>
  <c r="AH35" i="10"/>
  <c r="Y35"/>
  <c r="AK22" i="16"/>
  <c r="AB22"/>
  <c r="AL22"/>
  <c r="AM22"/>
  <c r="AJ75" i="17"/>
  <c r="AA75"/>
  <c r="AQ70" i="8"/>
  <c r="AH70"/>
  <c r="AR70"/>
  <c r="AS70"/>
  <c r="AE46" i="27"/>
  <c r="AO46" s="1"/>
  <c r="AP46" s="1"/>
  <c r="AN46"/>
  <c r="Y39" i="9"/>
  <c r="AH39"/>
  <c r="AB44" i="16"/>
  <c r="AL44" s="1"/>
  <c r="AK44"/>
  <c r="AK26"/>
  <c r="AB26"/>
  <c r="AL26"/>
  <c r="AM26"/>
  <c r="Z21" i="9"/>
  <c r="AJ21" s="1"/>
  <c r="AI21"/>
  <c r="AY177" i="23"/>
  <c r="AP177"/>
  <c r="AY98"/>
  <c r="AP98"/>
  <c r="Z129" i="32"/>
  <c r="AI129"/>
  <c r="AG160" i="29"/>
  <c r="X160"/>
  <c r="AG176"/>
  <c r="X176"/>
  <c r="AH170" i="9"/>
  <c r="Y170"/>
  <c r="Y174"/>
  <c r="AH174"/>
  <c r="Y178"/>
  <c r="AH178"/>
  <c r="AH182"/>
  <c r="Y182"/>
  <c r="AH186"/>
  <c r="Y186"/>
  <c r="AJ13" i="20"/>
  <c r="AA13"/>
  <c r="AK13" s="1"/>
  <c r="AL13" s="1"/>
  <c r="AH24" i="31"/>
  <c r="Y24"/>
  <c r="AA45"/>
  <c r="AK45" s="1"/>
  <c r="AJ45"/>
  <c r="AG177" i="29"/>
  <c r="X177"/>
  <c r="Y12" i="28"/>
  <c r="AH12"/>
  <c r="Y30" i="29"/>
  <c r="AH30"/>
  <c r="AY55" i="23"/>
  <c r="AP55"/>
  <c r="AY47"/>
  <c r="AP47"/>
  <c r="AE207" i="25"/>
  <c r="AX207"/>
  <c r="AE223"/>
  <c r="AX223"/>
  <c r="AI227" i="32"/>
  <c r="Z227"/>
  <c r="AI56" i="7"/>
  <c r="Z56"/>
  <c r="AJ56" s="1"/>
  <c r="AK56" s="1"/>
  <c r="AA67" i="19"/>
  <c r="AK67" s="1"/>
  <c r="AL67" s="1"/>
  <c r="AJ67"/>
  <c r="AI53" i="31"/>
  <c r="Z53"/>
  <c r="Y57" i="16"/>
  <c r="AH57"/>
  <c r="Z72" i="30"/>
  <c r="AI72"/>
  <c r="AO75" i="8"/>
  <c r="AF75"/>
  <c r="AQ42" i="23"/>
  <c r="AZ42"/>
  <c r="Z26" i="1"/>
  <c r="AJ26"/>
  <c r="AI26"/>
  <c r="AK26"/>
  <c r="AJ66" i="31"/>
  <c r="AA66"/>
  <c r="AK66"/>
  <c r="AH67" i="8"/>
  <c r="AR67" s="1"/>
  <c r="AQ67"/>
  <c r="AS67" s="1"/>
  <c r="AJ33" i="31"/>
  <c r="AA33"/>
  <c r="AK33"/>
  <c r="AL33"/>
  <c r="AE242" i="27"/>
  <c r="AO242" s="1"/>
  <c r="AN242"/>
  <c r="AI239" i="32"/>
  <c r="Z239"/>
  <c r="W49" i="10"/>
  <c r="AZ31" i="25"/>
  <c r="Z33" i="17"/>
  <c r="AI33"/>
  <c r="Z17"/>
  <c r="AI17"/>
  <c r="AQ24" i="8"/>
  <c r="AQ63"/>
  <c r="AH63"/>
  <c r="AR63" s="1"/>
  <c r="AS63" s="1"/>
  <c r="Z43" i="5"/>
  <c r="AI43"/>
  <c r="AZ55" i="25"/>
  <c r="AG55"/>
  <c r="AG38" i="8"/>
  <c r="AP38"/>
  <c r="AI75" i="10"/>
  <c r="Z75"/>
  <c r="AJ75" s="1"/>
  <c r="AK75" s="1"/>
  <c r="Z36" i="21"/>
  <c r="AJ36" s="1"/>
  <c r="AK36" s="1"/>
  <c r="AI36"/>
  <c r="AI68"/>
  <c r="Z68"/>
  <c r="AJ68"/>
  <c r="AK68" s="1"/>
  <c r="AB36" i="16"/>
  <c r="AL36" s="1"/>
  <c r="AM36" s="1"/>
  <c r="AK36"/>
  <c r="AH217" i="29"/>
  <c r="Y217"/>
  <c r="X214" i="9"/>
  <c r="AG214"/>
  <c r="AA31" i="32"/>
  <c r="AJ31"/>
  <c r="Z64" i="30"/>
  <c r="AI64"/>
  <c r="Z12"/>
  <c r="AI12"/>
  <c r="AF31" i="24"/>
  <c r="AO31"/>
  <c r="AY73" i="23"/>
  <c r="AP73"/>
  <c r="AK231" i="26"/>
  <c r="AB231"/>
  <c r="AB233"/>
  <c r="AK233"/>
  <c r="AB235"/>
  <c r="AK235"/>
  <c r="AP257" i="23"/>
  <c r="AY257"/>
  <c r="AI126" i="30"/>
  <c r="Z126"/>
  <c r="Y134" i="9"/>
  <c r="AH134"/>
  <c r="AH14" i="28"/>
  <c r="Y14"/>
  <c r="AE30" i="8"/>
  <c r="AN30"/>
  <c r="Z67" i="1"/>
  <c r="AJ67"/>
  <c r="AI67"/>
  <c r="Z15" i="28"/>
  <c r="AI15"/>
  <c r="X65" i="10"/>
  <c r="AG65"/>
  <c r="AG40" i="21"/>
  <c r="X40"/>
  <c r="AJ12" i="19"/>
  <c r="AA12"/>
  <c r="AK12" s="1"/>
  <c r="AH55" i="8"/>
  <c r="AR55"/>
  <c r="AS55"/>
  <c r="AQ55"/>
  <c r="Z50" i="29"/>
  <c r="AJ50"/>
  <c r="AI50"/>
  <c r="AJ48" i="20"/>
  <c r="AA48"/>
  <c r="AK48"/>
  <c r="AL48" s="1"/>
  <c r="AI66" i="21"/>
  <c r="Z66"/>
  <c r="AJ66"/>
  <c r="Z50" i="1"/>
  <c r="AJ50" s="1"/>
  <c r="AK50" s="1"/>
  <c r="AI50"/>
  <c r="X222" i="29"/>
  <c r="AG222"/>
  <c r="W49" i="11"/>
  <c r="AF49"/>
  <c r="AG68" i="9"/>
  <c r="X68"/>
  <c r="AF63" i="24"/>
  <c r="AO63"/>
  <c r="Y66" i="1"/>
  <c r="AH66"/>
  <c r="Z73" i="9"/>
  <c r="AJ73" s="1"/>
  <c r="AK73" s="1"/>
  <c r="AI73"/>
  <c r="AI13" i="18"/>
  <c r="Z13"/>
  <c r="AJ67" i="17"/>
  <c r="AA67"/>
  <c r="AJ75" i="19"/>
  <c r="AA75"/>
  <c r="AK75"/>
  <c r="Z52" i="21"/>
  <c r="AJ52" s="1"/>
  <c r="AI52"/>
  <c r="AB33" i="30"/>
  <c r="AL33"/>
  <c r="AM33"/>
  <c r="AK33"/>
  <c r="AI27" i="31"/>
  <c r="Z27"/>
  <c r="Z46" i="19"/>
  <c r="AI46"/>
  <c r="AH78" i="11"/>
  <c r="Y78"/>
  <c r="AG79" i="8"/>
  <c r="AP79"/>
  <c r="AA59" i="19"/>
  <c r="AK59"/>
  <c r="AJ59"/>
  <c r="AE34" i="27"/>
  <c r="AO34" s="1"/>
  <c r="AP34" s="1"/>
  <c r="AN34"/>
  <c r="AI67" i="31"/>
  <c r="Z67"/>
  <c r="AL205" i="27"/>
  <c r="AC205"/>
  <c r="AK210" i="26"/>
  <c r="AB210"/>
  <c r="AC260"/>
  <c r="AL260"/>
  <c r="AQ200" i="23"/>
  <c r="AZ200"/>
  <c r="AI212" i="11"/>
  <c r="AK212" s="1"/>
  <c r="Z212"/>
  <c r="AJ212" s="1"/>
  <c r="Z198" i="30"/>
  <c r="AI198"/>
  <c r="Z202"/>
  <c r="AI202"/>
  <c r="AB216" i="26"/>
  <c r="AK216"/>
  <c r="AL257"/>
  <c r="AC257"/>
  <c r="AK100"/>
  <c r="AB100"/>
  <c r="AK125"/>
  <c r="AB125"/>
  <c r="AK129"/>
  <c r="AB129"/>
  <c r="AB139"/>
  <c r="AK139"/>
  <c r="AK176"/>
  <c r="AB176"/>
  <c r="AD127" i="25"/>
  <c r="AW127"/>
  <c r="AQ96" i="24"/>
  <c r="AH96"/>
  <c r="AR96" s="1"/>
  <c r="AG178" i="11"/>
  <c r="X178"/>
  <c r="AH142" i="12"/>
  <c r="Y142"/>
  <c r="AP134" i="8"/>
  <c r="AG134"/>
  <c r="AG102" i="11"/>
  <c r="X102"/>
  <c r="AG106"/>
  <c r="X106"/>
  <c r="AG175" i="24"/>
  <c r="AP175"/>
  <c r="AG179"/>
  <c r="AP179"/>
  <c r="AH145" i="12"/>
  <c r="Y145"/>
  <c r="Y213" i="31"/>
  <c r="AH213"/>
  <c r="AJ187" i="32"/>
  <c r="AA187"/>
  <c r="Y224" i="5"/>
  <c r="AH224"/>
  <c r="Y164" i="10"/>
  <c r="AH164"/>
  <c r="X107" i="29"/>
  <c r="AG107"/>
  <c r="AG135"/>
  <c r="X135"/>
  <c r="AG139"/>
  <c r="X139"/>
  <c r="Y112" i="5"/>
  <c r="AH112"/>
  <c r="Y259"/>
  <c r="AH259"/>
  <c r="AG146" i="29"/>
  <c r="X146"/>
  <c r="AG150"/>
  <c r="X150"/>
  <c r="AG154"/>
  <c r="X154"/>
  <c r="AG156"/>
  <c r="X156"/>
  <c r="AG158"/>
  <c r="X158"/>
  <c r="AG162"/>
  <c r="X162"/>
  <c r="AG166"/>
  <c r="X166"/>
  <c r="AG170"/>
  <c r="X170"/>
  <c r="AG172"/>
  <c r="X172"/>
  <c r="AG174"/>
  <c r="X174"/>
  <c r="X215"/>
  <c r="AG215"/>
  <c r="AN11" i="24"/>
  <c r="AE11"/>
  <c r="AI63" i="31"/>
  <c r="Z63"/>
  <c r="AH51" i="5"/>
  <c r="Y51"/>
  <c r="AQ41" i="8"/>
  <c r="AH41"/>
  <c r="AR41" s="1"/>
  <c r="AS41" s="1"/>
  <c r="Y75" i="31"/>
  <c r="AH75"/>
  <c r="AH16"/>
  <c r="Y16"/>
  <c r="AA15" i="16"/>
  <c r="AJ15"/>
  <c r="AJ23"/>
  <c r="AA23"/>
  <c r="AA31"/>
  <c r="AJ31"/>
  <c r="AI32" i="10"/>
  <c r="Z32"/>
  <c r="AJ32" s="1"/>
  <c r="AK32" s="1"/>
  <c r="Z80" i="7"/>
  <c r="AJ80"/>
  <c r="AI80"/>
  <c r="Y44" i="22"/>
  <c r="AH44"/>
  <c r="AA47" i="19"/>
  <c r="AK47" s="1"/>
  <c r="AL47" s="1"/>
  <c r="AJ47"/>
  <c r="AB78" i="17"/>
  <c r="AL78"/>
  <c r="AM78"/>
  <c r="AK78"/>
  <c r="X149" i="9"/>
  <c r="AG149"/>
  <c r="X136" i="1"/>
  <c r="AG136"/>
  <c r="X146"/>
  <c r="AG146"/>
  <c r="X188"/>
  <c r="AG188"/>
  <c r="X197"/>
  <c r="AG197"/>
  <c r="X43" i="31"/>
  <c r="AG43"/>
  <c r="AI51" i="1"/>
  <c r="Z51"/>
  <c r="AJ51" s="1"/>
  <c r="AK51" s="1"/>
  <c r="AA23" i="32"/>
  <c r="AJ23"/>
  <c r="AL37" i="27"/>
  <c r="AC37"/>
  <c r="X30" i="10"/>
  <c r="AG30"/>
  <c r="AK133" i="26"/>
  <c r="AB133"/>
  <c r="AE65" i="25"/>
  <c r="AX65"/>
  <c r="AG141" i="29"/>
  <c r="X141"/>
  <c r="AB219" i="27"/>
  <c r="AK219"/>
  <c r="AE135" i="25"/>
  <c r="AX135"/>
  <c r="AE139"/>
  <c r="AX139"/>
  <c r="AE143"/>
  <c r="AX143"/>
  <c r="AE147"/>
  <c r="AX147"/>
  <c r="AE151"/>
  <c r="AX151"/>
  <c r="AD240"/>
  <c r="AW240"/>
  <c r="AD244"/>
  <c r="AW244"/>
  <c r="AD260"/>
  <c r="AW260"/>
  <c r="AP109" i="23"/>
  <c r="AY109"/>
  <c r="AI149" i="32"/>
  <c r="Z149"/>
  <c r="Y237" i="5"/>
  <c r="AH237"/>
  <c r="AH112" i="29"/>
  <c r="Y112"/>
  <c r="AI218" i="30"/>
  <c r="Z218"/>
  <c r="AG143" i="10"/>
  <c r="X143"/>
  <c r="X108" i="29"/>
  <c r="AG108"/>
  <c r="AH225"/>
  <c r="Y225"/>
  <c r="Y36" i="30"/>
  <c r="AH36"/>
  <c r="W36" i="11"/>
  <c r="AF36"/>
  <c r="AF61" i="9"/>
  <c r="W61"/>
  <c r="AI26" i="7"/>
  <c r="Z26"/>
  <c r="AJ26" s="1"/>
  <c r="AK26" s="1"/>
  <c r="X41" i="11"/>
  <c r="AG41"/>
  <c r="Z68" i="7"/>
  <c r="AJ68"/>
  <c r="AK68"/>
  <c r="AI68"/>
  <c r="AI32" i="32"/>
  <c r="Z32"/>
  <c r="AI80" i="31"/>
  <c r="Z80"/>
  <c r="AH47" i="29"/>
  <c r="Y47"/>
  <c r="X74" i="9"/>
  <c r="AG74"/>
  <c r="AA27" i="5"/>
  <c r="AK27"/>
  <c r="AL27"/>
  <c r="AJ27"/>
  <c r="Y41" i="22"/>
  <c r="AH41"/>
  <c r="AJ61" i="17"/>
  <c r="AA61"/>
  <c r="AI14" i="5"/>
  <c r="Z14"/>
  <c r="Z58" i="12"/>
  <c r="AJ58" s="1"/>
  <c r="AI58"/>
  <c r="Z53" i="9"/>
  <c r="AJ53" s="1"/>
  <c r="AI53"/>
  <c r="AJ13" i="5"/>
  <c r="AA13"/>
  <c r="AK13"/>
  <c r="AL13"/>
  <c r="AI49" i="9"/>
  <c r="Z49"/>
  <c r="AJ49"/>
  <c r="AK49"/>
  <c r="AJ22" i="19"/>
  <c r="AA22"/>
  <c r="AK22"/>
  <c r="AL22"/>
  <c r="X26" i="5"/>
  <c r="AG26"/>
  <c r="X75" i="29"/>
  <c r="AG75"/>
  <c r="AG45" i="10"/>
  <c r="X45"/>
  <c r="AA32" i="19"/>
  <c r="AK32"/>
  <c r="AJ32"/>
  <c r="AI78" i="9"/>
  <c r="Z78"/>
  <c r="AJ78"/>
  <c r="AK78"/>
  <c r="Y70" i="10"/>
  <c r="AH70"/>
  <c r="AH21" i="22"/>
  <c r="Y21"/>
  <c r="AI40" i="29"/>
  <c r="Z40"/>
  <c r="AJ40" s="1"/>
  <c r="BC42" i="25"/>
  <c r="AJ42"/>
  <c r="AD56" i="26"/>
  <c r="AN56" s="1"/>
  <c r="AM56"/>
  <c r="Z22" i="18"/>
  <c r="AI22"/>
  <c r="Z30"/>
  <c r="AI30"/>
  <c r="Z45" i="5"/>
  <c r="AI45"/>
  <c r="Y25" i="18"/>
  <c r="AH25"/>
  <c r="AA32" i="5"/>
  <c r="AK32" s="1"/>
  <c r="AL32" s="1"/>
  <c r="AJ32"/>
  <c r="AI27" i="18"/>
  <c r="Z27"/>
  <c r="Y63" i="10"/>
  <c r="AH63"/>
  <c r="Y73" i="1"/>
  <c r="AH73"/>
  <c r="Z16" i="21"/>
  <c r="AJ16" s="1"/>
  <c r="AK16" s="1"/>
  <c r="AI16"/>
  <c r="AC245" i="27"/>
  <c r="AL245"/>
  <c r="AG151" i="10"/>
  <c r="X151"/>
  <c r="AF100" i="24"/>
  <c r="AO100"/>
  <c r="W214" i="11"/>
  <c r="AF214"/>
  <c r="Z127" i="5"/>
  <c r="AI127"/>
  <c r="AG131" i="29"/>
  <c r="X131"/>
  <c r="AG201" i="1"/>
  <c r="X201"/>
  <c r="AH100" i="19"/>
  <c r="Y100"/>
  <c r="AO79" i="24"/>
  <c r="AF79"/>
  <c r="AO77"/>
  <c r="AF77"/>
  <c r="AO75"/>
  <c r="AF75"/>
  <c r="AO73"/>
  <c r="AF73"/>
  <c r="AG40" i="10"/>
  <c r="X40"/>
  <c r="Y39" i="5"/>
  <c r="AH39"/>
  <c r="Z36" i="31"/>
  <c r="AI36"/>
  <c r="AA21" i="16"/>
  <c r="AJ21"/>
  <c r="AJ29"/>
  <c r="AA29"/>
  <c r="AI57" i="12"/>
  <c r="Z57"/>
  <c r="AJ57" s="1"/>
  <c r="AK57" s="1"/>
  <c r="AA66" i="19"/>
  <c r="AK66"/>
  <c r="AL66"/>
  <c r="AJ66"/>
  <c r="Z64"/>
  <c r="AI64"/>
  <c r="AI23" i="18"/>
  <c r="Z23"/>
  <c r="AA63" i="17"/>
  <c r="AJ63"/>
  <c r="AH54" i="11"/>
  <c r="Y54"/>
  <c r="AI61" i="10"/>
  <c r="Z61"/>
  <c r="AJ61"/>
  <c r="AK61" s="1"/>
  <c r="Z43" i="11"/>
  <c r="AJ43"/>
  <c r="AK43"/>
  <c r="AI43"/>
  <c r="AL77" i="26"/>
  <c r="AC77"/>
  <c r="Y45" i="32"/>
  <c r="AH45"/>
  <c r="AK137" i="26"/>
  <c r="AB137"/>
  <c r="AH167" i="8"/>
  <c r="AR167" s="1"/>
  <c r="AQ167"/>
  <c r="X137" i="11"/>
  <c r="AG137"/>
  <c r="AA109" i="32"/>
  <c r="AJ109"/>
  <c r="Y110" i="31"/>
  <c r="AH110"/>
  <c r="AJ117" i="32"/>
  <c r="AA117"/>
  <c r="X138" i="29"/>
  <c r="AG138"/>
  <c r="AB179" i="26"/>
  <c r="AK179"/>
  <c r="AY152" i="23"/>
  <c r="AP152"/>
  <c r="X127" i="11"/>
  <c r="AG127"/>
  <c r="X135"/>
  <c r="AG135"/>
  <c r="X237" i="7"/>
  <c r="AG237"/>
  <c r="Y135" i="31"/>
  <c r="AH135"/>
  <c r="Y259"/>
  <c r="AH259"/>
  <c r="X213" i="9"/>
  <c r="AG213"/>
  <c r="AH126" i="10"/>
  <c r="Y126"/>
  <c r="AG111" i="29"/>
  <c r="X111"/>
  <c r="X216"/>
  <c r="AG216"/>
  <c r="AG138" i="1"/>
  <c r="X138"/>
  <c r="X179"/>
  <c r="AG179"/>
  <c r="X182"/>
  <c r="AG182"/>
  <c r="X196"/>
  <c r="AG196"/>
  <c r="AJ80" i="20"/>
  <c r="AA80"/>
  <c r="AK80" s="1"/>
  <c r="AL80" s="1"/>
  <c r="Z74" i="32"/>
  <c r="AI74"/>
  <c r="AY49" i="23"/>
  <c r="AP49"/>
  <c r="AZ18"/>
  <c r="AQ18"/>
  <c r="AI76" i="7"/>
  <c r="Z76"/>
  <c r="AJ76" s="1"/>
  <c r="AK76" s="1"/>
  <c r="Z32" i="31"/>
  <c r="AI32"/>
  <c r="AA17" i="16"/>
  <c r="AJ17"/>
  <c r="AA25"/>
  <c r="AJ25"/>
  <c r="AJ33"/>
  <c r="AA33"/>
  <c r="AH50" i="25"/>
  <c r="BA50"/>
  <c r="BC40"/>
  <c r="AJ40"/>
  <c r="AJ37" i="17"/>
  <c r="AA37"/>
  <c r="AH66" i="9"/>
  <c r="Y66"/>
  <c r="Z38" i="1"/>
  <c r="AJ38" s="1"/>
  <c r="AI38"/>
  <c r="AK38" s="1"/>
  <c r="AB70" i="17"/>
  <c r="AL70" s="1"/>
  <c r="AM70" s="1"/>
  <c r="AK70"/>
  <c r="AB29" i="30"/>
  <c r="AL29" s="1"/>
  <c r="AM29" s="1"/>
  <c r="AK29"/>
  <c r="X226" i="29"/>
  <c r="AG226"/>
  <c r="AG103" i="22"/>
  <c r="X103"/>
  <c r="AI20" i="9"/>
  <c r="Z20"/>
  <c r="AJ20" s="1"/>
  <c r="AK20" s="1"/>
  <c r="Z24" i="1"/>
  <c r="AJ24"/>
  <c r="AI24"/>
  <c r="X61" i="11"/>
  <c r="AG61"/>
  <c r="AF16" i="8"/>
  <c r="AO16"/>
  <c r="AK48" i="16"/>
  <c r="AB48"/>
  <c r="AL48" s="1"/>
  <c r="AM48" s="1"/>
  <c r="AB30"/>
  <c r="AL30"/>
  <c r="AM30"/>
  <c r="AK30"/>
  <c r="AK43"/>
  <c r="AB43"/>
  <c r="AL43"/>
  <c r="Z28" i="7"/>
  <c r="AJ28" s="1"/>
  <c r="AK28" s="1"/>
  <c r="AI28"/>
  <c r="AQ31" i="8"/>
  <c r="AH31"/>
  <c r="AR31" s="1"/>
  <c r="AS31" s="1"/>
  <c r="Z30" i="9"/>
  <c r="AJ30" s="1"/>
  <c r="AK30" s="1"/>
  <c r="AI30"/>
  <c r="AA17" i="5"/>
  <c r="AK17"/>
  <c r="AL17" s="1"/>
  <c r="AJ17"/>
  <c r="AK11" i="20"/>
  <c r="AK10"/>
  <c r="AA10"/>
  <c r="AH49" i="7"/>
  <c r="Y49"/>
  <c r="AI32" i="11"/>
  <c r="Z32"/>
  <c r="AJ32"/>
  <c r="AK32"/>
  <c r="AB34" i="16"/>
  <c r="AL34" s="1"/>
  <c r="AM34" s="1"/>
  <c r="AK34"/>
  <c r="AK24" i="17"/>
  <c r="AB24"/>
  <c r="AL24"/>
  <c r="Z39" i="29"/>
  <c r="AJ39" s="1"/>
  <c r="AK39" s="1"/>
  <c r="AI39"/>
  <c r="AJ14" i="16"/>
  <c r="AA14"/>
  <c r="AA13" i="31"/>
  <c r="AK13" s="1"/>
  <c r="AJ13"/>
  <c r="AG30" i="25"/>
  <c r="AZ30"/>
  <c r="AE42" i="27"/>
  <c r="AO42" s="1"/>
  <c r="AP42" s="1"/>
  <c r="AN42"/>
  <c r="AW113" i="25"/>
  <c r="AD113"/>
  <c r="Y82" i="5"/>
  <c r="AH82"/>
  <c r="X218" i="29"/>
  <c r="AG218"/>
  <c r="X110"/>
  <c r="AG110"/>
  <c r="Y49" i="32"/>
  <c r="AH49"/>
  <c r="X40" i="5"/>
  <c r="AG40"/>
  <c r="AK18" i="17"/>
  <c r="AB18"/>
  <c r="AL18" s="1"/>
  <c r="AM18" s="1"/>
  <c r="Z28" i="1"/>
  <c r="AJ28"/>
  <c r="AI28"/>
  <c r="AK28"/>
  <c r="Z43" i="21"/>
  <c r="AJ43"/>
  <c r="AK43" s="1"/>
  <c r="AI43"/>
  <c r="AI57" i="25"/>
  <c r="BB57"/>
  <c r="Y29" i="10"/>
  <c r="AH29"/>
  <c r="AA17" i="20"/>
  <c r="AK17" s="1"/>
  <c r="AJ17"/>
  <c r="Z28" i="22"/>
  <c r="AJ28" s="1"/>
  <c r="AK28" s="1"/>
  <c r="AI28"/>
  <c r="AA68" i="19"/>
  <c r="AK68" s="1"/>
  <c r="AL68" s="1"/>
  <c r="AJ68"/>
  <c r="BA63" i="25"/>
  <c r="AH63"/>
  <c r="W15" i="29"/>
  <c r="AG15" s="1"/>
  <c r="W41" i="12"/>
  <c r="AF41"/>
  <c r="X40" i="22"/>
  <c r="AG40"/>
  <c r="AI15" i="32"/>
  <c r="Z15"/>
  <c r="AL79" i="27"/>
  <c r="AC79"/>
  <c r="AL75"/>
  <c r="AC75"/>
  <c r="AL71"/>
  <c r="AC71"/>
  <c r="AL61"/>
  <c r="AC61"/>
  <c r="X38" i="22"/>
  <c r="AG38"/>
  <c r="X109" i="11"/>
  <c r="AG109"/>
  <c r="AH203"/>
  <c r="Y203"/>
  <c r="AC229" i="27"/>
  <c r="AL229"/>
  <c r="AK253" i="26"/>
  <c r="AB253"/>
  <c r="AW246" i="25"/>
  <c r="AD246"/>
  <c r="AG125" i="12"/>
  <c r="X125"/>
  <c r="Y218" i="31"/>
  <c r="AH218"/>
  <c r="X135" i="10"/>
  <c r="AG135"/>
  <c r="Y136"/>
  <c r="AH136"/>
  <c r="AH210" i="9"/>
  <c r="Y210"/>
  <c r="Y215"/>
  <c r="AH215"/>
  <c r="Y219"/>
  <c r="AH219"/>
  <c r="Y223"/>
  <c r="AH223"/>
  <c r="AH41" i="30"/>
  <c r="Y41"/>
  <c r="AP66" i="23"/>
  <c r="AY66"/>
  <c r="AK53" i="30"/>
  <c r="AB53"/>
  <c r="AL53"/>
  <c r="AM53"/>
  <c r="AK76" i="17"/>
  <c r="AM76" s="1"/>
  <c r="AB76"/>
  <c r="AL76" s="1"/>
  <c r="Z20" i="21"/>
  <c r="AJ20" s="1"/>
  <c r="AK20" s="1"/>
  <c r="AI20"/>
  <c r="Y50" i="7"/>
  <c r="AH50"/>
  <c r="AJ21" i="5"/>
  <c r="AA21"/>
  <c r="AK21" s="1"/>
  <c r="AH19"/>
  <c r="Y19"/>
  <c r="Y38" i="9"/>
  <c r="AH38"/>
  <c r="AZ34" i="23"/>
  <c r="AQ34"/>
  <c r="AH63" i="22"/>
  <c r="Y63"/>
  <c r="AH14" i="25"/>
  <c r="BA14"/>
  <c r="Z42" i="19"/>
  <c r="AI42"/>
  <c r="Z72" i="5"/>
  <c r="AI72"/>
  <c r="AJ54" i="30"/>
  <c r="AA54"/>
  <c r="AI69" i="31"/>
  <c r="Z69"/>
  <c r="AK66" i="21"/>
  <c r="AL30" i="20"/>
  <c r="AK25" i="1"/>
  <c r="AK13" i="22"/>
  <c r="AM28" i="16"/>
  <c r="AM20"/>
  <c r="AL60" i="19"/>
  <c r="X129" i="12"/>
  <c r="AG129"/>
  <c r="AH202" i="31"/>
  <c r="Y202"/>
  <c r="Z202" s="1"/>
  <c r="AA202" s="1"/>
  <c r="AK202" s="1"/>
  <c r="AD140" i="27"/>
  <c r="AM140"/>
  <c r="AF228" i="25"/>
  <c r="AY228"/>
  <c r="AI145" i="32"/>
  <c r="Z145"/>
  <c r="Y147" i="31"/>
  <c r="AH147"/>
  <c r="X112" i="10"/>
  <c r="AG112"/>
  <c r="X129"/>
  <c r="AG129"/>
  <c r="X186" i="29"/>
  <c r="AG186"/>
  <c r="Z28" i="5"/>
  <c r="AI28"/>
  <c r="Z21" i="17"/>
  <c r="AI21"/>
  <c r="Z80" i="1"/>
  <c r="AJ80"/>
  <c r="AK80"/>
  <c r="AI80"/>
  <c r="AI72" i="19"/>
  <c r="Z72"/>
  <c r="AQ43" i="8"/>
  <c r="AH43"/>
  <c r="AR43" s="1"/>
  <c r="AS43" s="1"/>
  <c r="W78" i="29"/>
  <c r="AF78"/>
  <c r="AE14" i="24"/>
  <c r="AN14"/>
  <c r="AF41" i="10"/>
  <c r="W41"/>
  <c r="AG11" i="21"/>
  <c r="X11"/>
  <c r="AH11" s="1"/>
  <c r="W10"/>
  <c r="AJ29" i="20"/>
  <c r="AA29"/>
  <c r="AK29" s="1"/>
  <c r="AL29" s="1"/>
  <c r="AG53" i="29"/>
  <c r="X53"/>
  <c r="AC45" i="27"/>
  <c r="AL45"/>
  <c r="Z125" i="32"/>
  <c r="AI125"/>
  <c r="AC197" i="27"/>
  <c r="AL197"/>
  <c r="AY167" i="23"/>
  <c r="AP167"/>
  <c r="AH209" i="5"/>
  <c r="Y209"/>
  <c r="AI48" i="32"/>
  <c r="Z48"/>
  <c r="X48" i="9"/>
  <c r="AG48"/>
  <c r="AI19"/>
  <c r="AK19" s="1"/>
  <c r="Z19"/>
  <c r="AJ19" s="1"/>
  <c r="AA64" i="20"/>
  <c r="AK64" s="1"/>
  <c r="AL64" s="1"/>
  <c r="AJ64"/>
  <c r="Z78" i="12"/>
  <c r="AJ78" s="1"/>
  <c r="AK78" s="1"/>
  <c r="AI78"/>
  <c r="AA32" i="20"/>
  <c r="AK32" s="1"/>
  <c r="AL32" s="1"/>
  <c r="AJ32"/>
  <c r="AG151" i="29"/>
  <c r="X151"/>
  <c r="AG159"/>
  <c r="X159"/>
  <c r="AG167"/>
  <c r="X167"/>
  <c r="AG175"/>
  <c r="X175"/>
  <c r="AG182"/>
  <c r="X182"/>
  <c r="X117"/>
  <c r="AG117"/>
  <c r="Y19" i="32"/>
  <c r="AH19"/>
  <c r="Z57" i="7"/>
  <c r="AJ57" s="1"/>
  <c r="AK57" s="1"/>
  <c r="AI57"/>
  <c r="AL70" i="27"/>
  <c r="AC70"/>
  <c r="AL64"/>
  <c r="AC64"/>
  <c r="AC33"/>
  <c r="AL33"/>
  <c r="AO72" i="24"/>
  <c r="AF72"/>
  <c r="AI70" i="19"/>
  <c r="Z70"/>
  <c r="AC62" i="26"/>
  <c r="AL62"/>
  <c r="Z42" i="5"/>
  <c r="AI42"/>
  <c r="AH14" i="7"/>
  <c r="Y14"/>
  <c r="AE134" i="25"/>
  <c r="AX134"/>
  <c r="X129" i="11"/>
  <c r="AH129" s="1"/>
  <c r="AK129" s="1"/>
  <c r="AG129"/>
  <c r="AL100" i="27"/>
  <c r="AC100"/>
  <c r="AK141" i="26"/>
  <c r="AB141"/>
  <c r="AD111" i="25"/>
  <c r="AE111"/>
  <c r="AW111"/>
  <c r="AD119"/>
  <c r="AW119"/>
  <c r="AF137" i="24"/>
  <c r="AP137" s="1"/>
  <c r="AS137" s="1"/>
  <c r="AO137"/>
  <c r="Z211" i="32"/>
  <c r="AI211"/>
  <c r="AG95" i="21"/>
  <c r="X95"/>
  <c r="AI115" i="30"/>
  <c r="Z115"/>
  <c r="AH55" i="31"/>
  <c r="Y55"/>
  <c r="AF34" i="12"/>
  <c r="W34"/>
  <c r="X28" i="29"/>
  <c r="Y28" s="1"/>
  <c r="Z28" s="1"/>
  <c r="AG28"/>
  <c r="X56" i="1"/>
  <c r="AG56"/>
  <c r="AG36" i="10"/>
  <c r="X36"/>
  <c r="AQ45" i="8"/>
  <c r="AH45"/>
  <c r="AR45" s="1"/>
  <c r="AS45" s="1"/>
  <c r="AZ46" i="25"/>
  <c r="AG46"/>
  <c r="AG224" i="29"/>
  <c r="X224"/>
  <c r="Z79" i="1"/>
  <c r="AJ79"/>
  <c r="AK79"/>
  <c r="AI79"/>
  <c r="AI76" i="31"/>
  <c r="Z76"/>
  <c r="AI71" i="29"/>
  <c r="Z71"/>
  <c r="AJ71" s="1"/>
  <c r="AK71" s="1"/>
  <c r="AF112" i="24"/>
  <c r="AO112"/>
  <c r="Y234" i="31"/>
  <c r="Z234" s="1"/>
  <c r="AJ234" s="1"/>
  <c r="AH234"/>
  <c r="AN101" i="24"/>
  <c r="AE101"/>
  <c r="AF117"/>
  <c r="AO117"/>
  <c r="AH222" i="31"/>
  <c r="Y222"/>
  <c r="Y241"/>
  <c r="AH241"/>
  <c r="AG158" i="9"/>
  <c r="X158"/>
  <c r="X77" i="1"/>
  <c r="AG77"/>
  <c r="AG47" i="10"/>
  <c r="X47"/>
  <c r="Z68"/>
  <c r="AJ68"/>
  <c r="AK68"/>
  <c r="AI68"/>
  <c r="AK70" i="32"/>
  <c r="AB70"/>
  <c r="AL70"/>
  <c r="AM70" s="1"/>
  <c r="AJ79" i="17"/>
  <c r="AA79"/>
  <c r="AH70" i="11"/>
  <c r="Y70"/>
  <c r="AA25" i="20"/>
  <c r="AK25"/>
  <c r="AJ25"/>
  <c r="AG96" i="22"/>
  <c r="X96"/>
  <c r="AG100"/>
  <c r="X100"/>
  <c r="AG104"/>
  <c r="X104"/>
  <c r="AH104" i="19"/>
  <c r="Y104"/>
  <c r="AP53" i="23"/>
  <c r="AZ53" s="1"/>
  <c r="AY53"/>
  <c r="AQ48"/>
  <c r="AZ48"/>
  <c r="Z14" i="19"/>
  <c r="AJ14" s="1"/>
  <c r="AI14"/>
  <c r="Y62" i="11"/>
  <c r="Z62" s="1"/>
  <c r="AJ62" s="1"/>
  <c r="AK62" s="1"/>
  <c r="AH62"/>
  <c r="Z35" i="7"/>
  <c r="AJ35"/>
  <c r="AK35"/>
  <c r="AI35"/>
  <c r="AE256" i="25"/>
  <c r="AY256"/>
  <c r="AX256"/>
  <c r="AH135" i="5"/>
  <c r="Y135"/>
  <c r="AH168"/>
  <c r="Y168"/>
  <c r="X138" i="10"/>
  <c r="AH138"/>
  <c r="AG138"/>
  <c r="AK16" i="17"/>
  <c r="AB16"/>
  <c r="AL16" s="1"/>
  <c r="AM16" s="1"/>
  <c r="AY45" i="23"/>
  <c r="AP45"/>
  <c r="X33" i="22"/>
  <c r="AG33"/>
  <c r="AF42" i="8"/>
  <c r="AG42" s="1"/>
  <c r="AO42"/>
  <c r="AA56" i="30"/>
  <c r="AB56"/>
  <c r="AL56" s="1"/>
  <c r="AJ56"/>
  <c r="Z37" i="1"/>
  <c r="AJ37" s="1"/>
  <c r="AK37" s="1"/>
  <c r="AI37"/>
  <c r="AI46" i="5"/>
  <c r="Z46"/>
  <c r="AG160" i="9"/>
  <c r="X160"/>
  <c r="AI71" i="31"/>
  <c r="Z71"/>
  <c r="AM67" i="27"/>
  <c r="AD67"/>
  <c r="AG181" i="24"/>
  <c r="AQ181"/>
  <c r="AP181"/>
  <c r="AO203" i="8"/>
  <c r="AF203"/>
  <c r="AG235" i="7"/>
  <c r="X235"/>
  <c r="AG243"/>
  <c r="X243"/>
  <c r="AJ183" i="32"/>
  <c r="AA183"/>
  <c r="AH158" i="31"/>
  <c r="Y158"/>
  <c r="AG184" i="24"/>
  <c r="AP184"/>
  <c r="Y255" i="5"/>
  <c r="Z255" s="1"/>
  <c r="AA255" s="1"/>
  <c r="AK255" s="1"/>
  <c r="AH255"/>
  <c r="AG145" i="29"/>
  <c r="X145"/>
  <c r="Z206" i="30"/>
  <c r="AA206" s="1"/>
  <c r="AK206" s="1"/>
  <c r="AI206"/>
  <c r="Y144" i="5"/>
  <c r="Z144" s="1"/>
  <c r="AH144"/>
  <c r="Z16" i="32"/>
  <c r="AI16"/>
  <c r="Z52" i="7"/>
  <c r="AJ52" s="1"/>
  <c r="AI52"/>
  <c r="Y19" i="29"/>
  <c r="AI19" s="1"/>
  <c r="AH19"/>
  <c r="AA64" i="31"/>
  <c r="AK64"/>
  <c r="AL64"/>
  <c r="AJ64"/>
  <c r="AG153" i="29"/>
  <c r="X153"/>
  <c r="AG161"/>
  <c r="X161"/>
  <c r="AG169"/>
  <c r="X169"/>
  <c r="AI178" i="30"/>
  <c r="Z178"/>
  <c r="AJ46" i="32"/>
  <c r="AA46"/>
  <c r="Z40" i="30"/>
  <c r="AA40" s="1"/>
  <c r="AB40" s="1"/>
  <c r="AI40"/>
  <c r="AG71" i="7"/>
  <c r="X71"/>
  <c r="Z23" i="12"/>
  <c r="AJ23"/>
  <c r="AK23"/>
  <c r="AI23"/>
  <c r="AB40" i="16"/>
  <c r="AL40"/>
  <c r="AM40"/>
  <c r="AK40"/>
  <c r="AA74" i="19"/>
  <c r="AK74"/>
  <c r="AL74"/>
  <c r="AJ74"/>
  <c r="AK34" i="17"/>
  <c r="AB34"/>
  <c r="AL34"/>
  <c r="AM34" s="1"/>
  <c r="AZ43" i="25"/>
  <c r="AG43"/>
  <c r="AA76" i="19"/>
  <c r="AK76" s="1"/>
  <c r="AJ76"/>
  <c r="Y65" i="11"/>
  <c r="Z65" s="1"/>
  <c r="AJ65" s="1"/>
  <c r="AH65"/>
  <c r="AK65" s="1"/>
  <c r="Z57" i="22"/>
  <c r="AJ57"/>
  <c r="AK57"/>
  <c r="AI57"/>
  <c r="AB52" i="16"/>
  <c r="AL52" s="1"/>
  <c r="AM52" s="1"/>
  <c r="AK52"/>
  <c r="AK18"/>
  <c r="AB18"/>
  <c r="AL18" s="1"/>
  <c r="AM18" s="1"/>
  <c r="AH27" i="8"/>
  <c r="AR27"/>
  <c r="AQ27"/>
  <c r="AS27" s="1"/>
  <c r="AA75" i="5"/>
  <c r="AK75" s="1"/>
  <c r="AL75" s="1"/>
  <c r="AJ75"/>
  <c r="AB59" i="32"/>
  <c r="AL59" s="1"/>
  <c r="AK59"/>
  <c r="AH250" i="31"/>
  <c r="Y250"/>
  <c r="X130" i="10"/>
  <c r="AH130" s="1"/>
  <c r="AG130"/>
  <c r="AG144" i="29"/>
  <c r="X144"/>
  <c r="AG178"/>
  <c r="X178"/>
  <c r="AC23" i="27"/>
  <c r="AL23"/>
  <c r="AH48" i="8"/>
  <c r="AR48" s="1"/>
  <c r="AS48" s="1"/>
  <c r="AQ48"/>
  <c r="X211" i="9"/>
  <c r="AG211"/>
  <c r="AY75" i="23"/>
  <c r="AP75"/>
  <c r="AY51"/>
  <c r="AP51"/>
  <c r="AB205" i="26"/>
  <c r="AK205"/>
  <c r="AF168" i="8"/>
  <c r="AO168"/>
  <c r="AE211" i="25"/>
  <c r="AX211"/>
  <c r="AP161" i="23"/>
  <c r="AY161"/>
  <c r="Z181" i="32"/>
  <c r="AI181"/>
  <c r="X216" i="1"/>
  <c r="AG216"/>
  <c r="X218"/>
  <c r="AG218"/>
  <c r="AI77" i="32"/>
  <c r="Z77"/>
  <c r="AA13" i="26"/>
  <c r="AK13" s="1"/>
  <c r="AJ13"/>
  <c r="AA21"/>
  <c r="AJ21"/>
  <c r="AH76" i="9"/>
  <c r="Y76"/>
  <c r="AA15" i="26"/>
  <c r="AJ15"/>
  <c r="AA23"/>
  <c r="AJ23"/>
  <c r="AF40" i="9"/>
  <c r="W40"/>
  <c r="AO71" i="8"/>
  <c r="AF71"/>
  <c r="BA35" i="23"/>
  <c r="AR35"/>
  <c r="BB35"/>
  <c r="BC35"/>
  <c r="AB73" i="32"/>
  <c r="AL73"/>
  <c r="AK73"/>
  <c r="AP20" i="8"/>
  <c r="AG20"/>
  <c r="AP19"/>
  <c r="AG19"/>
  <c r="AG14"/>
  <c r="AP14"/>
  <c r="AP11"/>
  <c r="AG11"/>
  <c r="AF10"/>
  <c r="AF17" i="25"/>
  <c r="AZ17" s="1"/>
  <c r="X33" i="12"/>
  <c r="AG33"/>
  <c r="K12" i="26"/>
  <c r="L12"/>
  <c r="AG18" i="25"/>
  <c r="AH18" s="1"/>
  <c r="Y29" i="12"/>
  <c r="AH29"/>
  <c r="Y26"/>
  <c r="AH26"/>
  <c r="AH17"/>
  <c r="Y17"/>
  <c r="AI24"/>
  <c r="AK24" s="1"/>
  <c r="Z24"/>
  <c r="AJ24" s="1"/>
  <c r="Y13"/>
  <c r="AH13"/>
  <c r="X10"/>
  <c r="Y11"/>
  <c r="Y10" s="1"/>
  <c r="AH11"/>
  <c r="AH10" s="1"/>
  <c r="Y22"/>
  <c r="AH22"/>
  <c r="AH36"/>
  <c r="Y36"/>
  <c r="Y16"/>
  <c r="AH16"/>
  <c r="Y15"/>
  <c r="AI15" s="1"/>
  <c r="AH15"/>
  <c r="Y25"/>
  <c r="AH25"/>
  <c r="X19"/>
  <c r="AG19"/>
  <c r="AG21"/>
  <c r="X21"/>
  <c r="AI32"/>
  <c r="Z32"/>
  <c r="AJ32" s="1"/>
  <c r="AK32" s="1"/>
  <c r="AH18"/>
  <c r="Y18"/>
  <c r="Y20"/>
  <c r="AH20"/>
  <c r="I14" i="8"/>
  <c r="K14"/>
  <c r="I18"/>
  <c r="M18"/>
  <c r="J18"/>
  <c r="N18"/>
  <c r="J20"/>
  <c r="L20"/>
  <c r="I20"/>
  <c r="K20"/>
  <c r="I12"/>
  <c r="K12"/>
  <c r="I11"/>
  <c r="K11" s="1"/>
  <c r="AI16" i="29"/>
  <c r="Z16"/>
  <c r="AJ16" s="1"/>
  <c r="AH11" i="1"/>
  <c r="AH10"/>
  <c r="Y11"/>
  <c r="X10"/>
  <c r="AI13" i="16"/>
  <c r="Z13"/>
  <c r="AI12"/>
  <c r="Z12"/>
  <c r="AB23" i="26"/>
  <c r="AK23"/>
  <c r="AB15"/>
  <c r="AK15"/>
  <c r="AB21"/>
  <c r="AK21"/>
  <c r="AH218" i="1"/>
  <c r="Y218"/>
  <c r="AH216"/>
  <c r="Y216"/>
  <c r="AJ181" i="32"/>
  <c r="AA181"/>
  <c r="AZ161" i="23"/>
  <c r="AQ161"/>
  <c r="AY211" i="25"/>
  <c r="AF211"/>
  <c r="AG168" i="8"/>
  <c r="AP168"/>
  <c r="AC205" i="26"/>
  <c r="AL205"/>
  <c r="AH211" i="9"/>
  <c r="Y211"/>
  <c r="AD23" i="27"/>
  <c r="AM23"/>
  <c r="Y130" i="10"/>
  <c r="AI65" i="11"/>
  <c r="AJ16" i="32"/>
  <c r="AA16"/>
  <c r="AJ206" i="30"/>
  <c r="AI255" i="5"/>
  <c r="AH184" i="24"/>
  <c r="AR184" s="1"/>
  <c r="AQ184"/>
  <c r="AH181"/>
  <c r="AR181" s="1"/>
  <c r="AS181" s="1"/>
  <c r="AK56" i="30"/>
  <c r="AP42" i="8"/>
  <c r="AH33" i="22"/>
  <c r="Y33"/>
  <c r="AI62" i="11"/>
  <c r="BA48" i="23"/>
  <c r="AR48"/>
  <c r="BB48" s="1"/>
  <c r="BC48" s="1"/>
  <c r="AQ53"/>
  <c r="Y77" i="1"/>
  <c r="AH77"/>
  <c r="Z241" i="31"/>
  <c r="AI241"/>
  <c r="AG117" i="24"/>
  <c r="AP117"/>
  <c r="AI234" i="31"/>
  <c r="AP112" i="24"/>
  <c r="AG112"/>
  <c r="Y56" i="1"/>
  <c r="AH56"/>
  <c r="AH28" i="29"/>
  <c r="AA211" i="32"/>
  <c r="AJ211"/>
  <c r="AG137" i="24"/>
  <c r="AE119" i="25"/>
  <c r="AX119"/>
  <c r="AX111"/>
  <c r="Y129" i="11"/>
  <c r="AF134" i="25"/>
  <c r="AY134"/>
  <c r="AA42" i="5"/>
  <c r="AK42" s="1"/>
  <c r="AL42" s="1"/>
  <c r="AJ42"/>
  <c r="AM62" i="26"/>
  <c r="AD62"/>
  <c r="AN62" s="1"/>
  <c r="AM33" i="27"/>
  <c r="AD33"/>
  <c r="Z19" i="32"/>
  <c r="AI19"/>
  <c r="Y117" i="29"/>
  <c r="AH117"/>
  <c r="Y48" i="9"/>
  <c r="AH48"/>
  <c r="AD197" i="27"/>
  <c r="AM197"/>
  <c r="AA125" i="32"/>
  <c r="AJ125"/>
  <c r="AD45" i="27"/>
  <c r="AM45"/>
  <c r="Y11" i="21"/>
  <c r="X10"/>
  <c r="X41" i="10"/>
  <c r="AG41"/>
  <c r="AA72" i="19"/>
  <c r="AK72" s="1"/>
  <c r="AJ72"/>
  <c r="AJ145" i="32"/>
  <c r="AA145"/>
  <c r="AI202" i="31"/>
  <c r="AJ69"/>
  <c r="AA69"/>
  <c r="AK69" s="1"/>
  <c r="AA72" i="5"/>
  <c r="AK72" s="1"/>
  <c r="AL72" s="1"/>
  <c r="AJ72"/>
  <c r="AA42" i="19"/>
  <c r="AK42" s="1"/>
  <c r="AJ42"/>
  <c r="AI14" i="25"/>
  <c r="BB14"/>
  <c r="AI38" i="9"/>
  <c r="Z38"/>
  <c r="AJ38"/>
  <c r="Z50" i="7"/>
  <c r="AJ50" s="1"/>
  <c r="AI50"/>
  <c r="AK50" s="1"/>
  <c r="AQ66" i="23"/>
  <c r="AZ66"/>
  <c r="Z223" i="9"/>
  <c r="AJ223"/>
  <c r="AI223"/>
  <c r="AI219"/>
  <c r="Z219"/>
  <c r="AJ219"/>
  <c r="Z215"/>
  <c r="AJ215" s="1"/>
  <c r="AI215"/>
  <c r="Z136" i="10"/>
  <c r="AJ136"/>
  <c r="AK136" s="1"/>
  <c r="AI136"/>
  <c r="AH135"/>
  <c r="Y135"/>
  <c r="Z218" i="31"/>
  <c r="AI218"/>
  <c r="AM229" i="27"/>
  <c r="AD229"/>
  <c r="Y109" i="11"/>
  <c r="AH109"/>
  <c r="AH38" i="22"/>
  <c r="Y38"/>
  <c r="Y40"/>
  <c r="AH40"/>
  <c r="X41" i="12"/>
  <c r="AG41"/>
  <c r="BB63" i="25"/>
  <c r="AI63"/>
  <c r="AH40" i="5"/>
  <c r="Y40"/>
  <c r="Z49" i="32"/>
  <c r="AI49"/>
  <c r="AH110" i="29"/>
  <c r="Y110"/>
  <c r="AH218"/>
  <c r="Y218"/>
  <c r="Z82" i="5"/>
  <c r="AI82"/>
  <c r="AH30" i="25"/>
  <c r="BA30"/>
  <c r="AG16" i="8"/>
  <c r="AP16"/>
  <c r="AH61" i="11"/>
  <c r="Y61"/>
  <c r="AH226" i="29"/>
  <c r="Y226"/>
  <c r="AI50" i="25"/>
  <c r="BB50"/>
  <c r="AB25" i="16"/>
  <c r="AL25" s="1"/>
  <c r="AM25" s="1"/>
  <c r="AK25"/>
  <c r="AK17"/>
  <c r="AB17"/>
  <c r="AL17"/>
  <c r="AA32" i="31"/>
  <c r="AK32" s="1"/>
  <c r="AJ32"/>
  <c r="AL32" s="1"/>
  <c r="AJ74" i="32"/>
  <c r="AA74"/>
  <c r="AH196" i="1"/>
  <c r="Y196"/>
  <c r="AH182"/>
  <c r="Y182"/>
  <c r="AH179"/>
  <c r="Y179"/>
  <c r="AH216" i="29"/>
  <c r="Y216"/>
  <c r="Y213" i="9"/>
  <c r="AH213"/>
  <c r="AI259" i="31"/>
  <c r="Z259"/>
  <c r="AI135"/>
  <c r="Z135"/>
  <c r="Y237" i="7"/>
  <c r="AH237"/>
  <c r="AH135" i="11"/>
  <c r="Y135"/>
  <c r="AH127"/>
  <c r="Y127"/>
  <c r="AL179" i="26"/>
  <c r="AC179"/>
  <c r="AH138" i="29"/>
  <c r="Y138"/>
  <c r="AI110" i="31"/>
  <c r="Z110"/>
  <c r="AK109" i="32"/>
  <c r="AB109"/>
  <c r="AL109" s="1"/>
  <c r="AH137" i="11"/>
  <c r="Y137"/>
  <c r="Z45" i="32"/>
  <c r="AI45"/>
  <c r="AB63" i="17"/>
  <c r="AL63"/>
  <c r="AK63"/>
  <c r="AJ64" i="19"/>
  <c r="AA64"/>
  <c r="AK64" s="1"/>
  <c r="AL64" s="1"/>
  <c r="AK21" i="16"/>
  <c r="AB21"/>
  <c r="AL21" s="1"/>
  <c r="AJ36" i="31"/>
  <c r="AA36"/>
  <c r="AK36" s="1"/>
  <c r="Z39" i="5"/>
  <c r="AI39"/>
  <c r="AA127"/>
  <c r="AK127"/>
  <c r="AL127"/>
  <c r="AJ127"/>
  <c r="X214" i="11"/>
  <c r="AG214"/>
  <c r="AP100" i="24"/>
  <c r="AG100"/>
  <c r="AM245" i="27"/>
  <c r="AD245"/>
  <c r="Z73" i="1"/>
  <c r="AJ73" s="1"/>
  <c r="AI73"/>
  <c r="AK73" s="1"/>
  <c r="Z63" i="10"/>
  <c r="AJ63" s="1"/>
  <c r="AI63"/>
  <c r="AI25" i="18"/>
  <c r="Z25"/>
  <c r="AJ45" i="5"/>
  <c r="AA45"/>
  <c r="AK45"/>
  <c r="AJ30" i="18"/>
  <c r="AA30"/>
  <c r="AK30"/>
  <c r="AL30"/>
  <c r="AA22"/>
  <c r="AK22" s="1"/>
  <c r="AJ22"/>
  <c r="AL22" s="1"/>
  <c r="Z70" i="10"/>
  <c r="AJ70" s="1"/>
  <c r="AK70" s="1"/>
  <c r="AI70"/>
  <c r="Y75" i="29"/>
  <c r="AH75"/>
  <c r="AH26" i="5"/>
  <c r="Y26"/>
  <c r="Z41" i="22"/>
  <c r="AJ41" s="1"/>
  <c r="AK41" s="1"/>
  <c r="AI41"/>
  <c r="AH74" i="9"/>
  <c r="Y74"/>
  <c r="Y41" i="11"/>
  <c r="AH41"/>
  <c r="X36"/>
  <c r="AG36"/>
  <c r="Z36" i="30"/>
  <c r="AI36"/>
  <c r="AH108" i="29"/>
  <c r="Y108"/>
  <c r="AI237" i="5"/>
  <c r="Z237"/>
  <c r="AZ109" i="23"/>
  <c r="AQ109"/>
  <c r="AE260" i="25"/>
  <c r="AX260"/>
  <c r="AE244"/>
  <c r="AX244"/>
  <c r="AE240"/>
  <c r="AX240"/>
  <c r="AY151"/>
  <c r="AF151"/>
  <c r="AY147"/>
  <c r="AF147"/>
  <c r="AY143"/>
  <c r="AF143"/>
  <c r="AY139"/>
  <c r="AF139"/>
  <c r="AY135"/>
  <c r="AF135"/>
  <c r="AL219" i="27"/>
  <c r="AC219"/>
  <c r="AY65" i="25"/>
  <c r="AF65"/>
  <c r="Y30" i="10"/>
  <c r="AH30"/>
  <c r="AK23" i="32"/>
  <c r="AB23"/>
  <c r="AL23" s="1"/>
  <c r="AM23" s="1"/>
  <c r="AH43" i="31"/>
  <c r="Y43"/>
  <c r="AH197" i="1"/>
  <c r="Y197"/>
  <c r="AH188"/>
  <c r="Y188"/>
  <c r="AH146"/>
  <c r="Y146"/>
  <c r="AH136"/>
  <c r="Y136"/>
  <c r="AH149" i="9"/>
  <c r="Y149"/>
  <c r="Z44" i="22"/>
  <c r="AJ44" s="1"/>
  <c r="AI44"/>
  <c r="AK44" s="1"/>
  <c r="AK31" i="16"/>
  <c r="AB31"/>
  <c r="AL31"/>
  <c r="AK15"/>
  <c r="AM15" s="1"/>
  <c r="AB15"/>
  <c r="AL15" s="1"/>
  <c r="AI75" i="31"/>
  <c r="Z75"/>
  <c r="AH174" i="29"/>
  <c r="Y174"/>
  <c r="AH172"/>
  <c r="Y172"/>
  <c r="AH170"/>
  <c r="Y170"/>
  <c r="AH166"/>
  <c r="Y166"/>
  <c r="AH162"/>
  <c r="Y162"/>
  <c r="AH158"/>
  <c r="Y158"/>
  <c r="AH156"/>
  <c r="Y156"/>
  <c r="AH154"/>
  <c r="Y154"/>
  <c r="Y150"/>
  <c r="AH150"/>
  <c r="AH146"/>
  <c r="Y146"/>
  <c r="AH139"/>
  <c r="Y139"/>
  <c r="AH135"/>
  <c r="Y135"/>
  <c r="AK187" i="32"/>
  <c r="AB187"/>
  <c r="AL187" s="1"/>
  <c r="AM187" s="1"/>
  <c r="Z145" i="12"/>
  <c r="AJ145"/>
  <c r="AK145"/>
  <c r="AI145"/>
  <c r="Y106" i="11"/>
  <c r="AH106"/>
  <c r="Y102"/>
  <c r="AH102"/>
  <c r="AH134" i="8"/>
  <c r="AR134"/>
  <c r="AQ134"/>
  <c r="AI142" i="12"/>
  <c r="Z142"/>
  <c r="AJ142"/>
  <c r="AK142" s="1"/>
  <c r="Y178" i="11"/>
  <c r="AH178"/>
  <c r="AC176" i="26"/>
  <c r="AL176"/>
  <c r="AC129"/>
  <c r="AL129"/>
  <c r="AL125"/>
  <c r="AC125"/>
  <c r="AC100"/>
  <c r="AL100"/>
  <c r="AD257"/>
  <c r="AN257"/>
  <c r="AO257"/>
  <c r="AM257"/>
  <c r="AL210"/>
  <c r="AC210"/>
  <c r="AD205" i="27"/>
  <c r="AM205"/>
  <c r="AA67" i="31"/>
  <c r="AK67"/>
  <c r="AL67"/>
  <c r="AJ67"/>
  <c r="Z78" i="11"/>
  <c r="AJ78"/>
  <c r="AK78"/>
  <c r="AI78"/>
  <c r="AA27" i="31"/>
  <c r="AK27"/>
  <c r="AL27"/>
  <c r="AJ27"/>
  <c r="AB67" i="17"/>
  <c r="AL67"/>
  <c r="AM67"/>
  <c r="AK67"/>
  <c r="AJ13" i="18"/>
  <c r="AA13"/>
  <c r="AK13"/>
  <c r="AG63" i="24"/>
  <c r="AP63"/>
  <c r="X49" i="11"/>
  <c r="AG49"/>
  <c r="AH222" i="29"/>
  <c r="Y222"/>
  <c r="Y65" i="10"/>
  <c r="AH65"/>
  <c r="AJ15" i="28"/>
  <c r="AA15"/>
  <c r="AF30" i="8"/>
  <c r="AO30"/>
  <c r="AI134" i="9"/>
  <c r="Z134"/>
  <c r="AJ134"/>
  <c r="AQ257" i="23"/>
  <c r="AZ257"/>
  <c r="AL235" i="26"/>
  <c r="AC235"/>
  <c r="AL233"/>
  <c r="AC233"/>
  <c r="AG31" i="24"/>
  <c r="AP31"/>
  <c r="AJ12" i="30"/>
  <c r="AA12"/>
  <c r="AJ64"/>
  <c r="AA64"/>
  <c r="AB31" i="32"/>
  <c r="AL31" s="1"/>
  <c r="AK31"/>
  <c r="AM31" s="1"/>
  <c r="AH214" i="9"/>
  <c r="Y214"/>
  <c r="AH38" i="8"/>
  <c r="AR38" s="1"/>
  <c r="AS38" s="1"/>
  <c r="AQ38"/>
  <c r="AA43" i="5"/>
  <c r="AK43" s="1"/>
  <c r="AL43" s="1"/>
  <c r="AJ43"/>
  <c r="AA17" i="17"/>
  <c r="AJ17"/>
  <c r="AA33"/>
  <c r="AJ33"/>
  <c r="X49" i="10"/>
  <c r="AG49"/>
  <c r="AJ239" i="32"/>
  <c r="AA239"/>
  <c r="AG75" i="8"/>
  <c r="AP75"/>
  <c r="AA53" i="31"/>
  <c r="AK53" s="1"/>
  <c r="AL53" s="1"/>
  <c r="AJ53"/>
  <c r="AJ227" i="32"/>
  <c r="AA227"/>
  <c r="AQ47" i="23"/>
  <c r="AZ47"/>
  <c r="AQ55"/>
  <c r="AZ55"/>
  <c r="AH177" i="29"/>
  <c r="Y177"/>
  <c r="AI24" i="31"/>
  <c r="Z24"/>
  <c r="AI186" i="9"/>
  <c r="Z186"/>
  <c r="AJ186"/>
  <c r="AI182"/>
  <c r="Z182"/>
  <c r="AJ182" s="1"/>
  <c r="Z170"/>
  <c r="AJ170" s="1"/>
  <c r="AI170"/>
  <c r="AH176" i="29"/>
  <c r="Y176"/>
  <c r="AH160"/>
  <c r="Y160"/>
  <c r="AQ98" i="23"/>
  <c r="AZ98"/>
  <c r="AQ177"/>
  <c r="AZ177"/>
  <c r="AB75" i="17"/>
  <c r="AL75"/>
  <c r="AM75"/>
  <c r="AK75"/>
  <c r="Z35" i="10"/>
  <c r="AJ35"/>
  <c r="AK35"/>
  <c r="AI35"/>
  <c r="Z20" i="29"/>
  <c r="AJ20" s="1"/>
  <c r="AI20"/>
  <c r="AK20" s="1"/>
  <c r="BA11" i="23"/>
  <c r="BA10" s="1"/>
  <c r="AR11"/>
  <c r="AQ10"/>
  <c r="AF145" i="25"/>
  <c r="AY145"/>
  <c r="AF137"/>
  <c r="AY137"/>
  <c r="AD109" i="27"/>
  <c r="AM109"/>
  <c r="AD126"/>
  <c r="AM126"/>
  <c r="AP44" i="8"/>
  <c r="AG44"/>
  <c r="X10" i="22"/>
  <c r="AH11"/>
  <c r="AH10" s="1"/>
  <c r="Y11"/>
  <c r="AH206" i="9"/>
  <c r="Y206"/>
  <c r="Y146" i="10"/>
  <c r="AH146"/>
  <c r="AZ171" i="25"/>
  <c r="AG171"/>
  <c r="AA40" i="31"/>
  <c r="AK40" s="1"/>
  <c r="AL40" s="1"/>
  <c r="AJ40"/>
  <c r="Z176" i="7"/>
  <c r="AJ176" s="1"/>
  <c r="AI176"/>
  <c r="AH52" i="1"/>
  <c r="Y52"/>
  <c r="Y240" i="7"/>
  <c r="AH240"/>
  <c r="AA215" i="32"/>
  <c r="AJ215"/>
  <c r="AE115" i="25"/>
  <c r="AX115"/>
  <c r="AE107"/>
  <c r="AX107"/>
  <c r="Y133" i="11"/>
  <c r="AH133"/>
  <c r="AH125"/>
  <c r="Y125"/>
  <c r="AI57" i="1"/>
  <c r="Z57"/>
  <c r="AJ57" s="1"/>
  <c r="AG74" i="7"/>
  <c r="X74"/>
  <c r="AJ65" i="32"/>
  <c r="AA65"/>
  <c r="AH223" i="29"/>
  <c r="Y223"/>
  <c r="AH132" i="10"/>
  <c r="Y132"/>
  <c r="AJ133" i="32"/>
  <c r="AA133"/>
  <c r="AH113" i="29"/>
  <c r="Y113"/>
  <c r="Z14" i="18"/>
  <c r="AI14"/>
  <c r="AI44" i="31"/>
  <c r="Z44"/>
  <c r="AJ74" i="30"/>
  <c r="AA74"/>
  <c r="AJ111" i="32"/>
  <c r="AA111"/>
  <c r="AG133" i="8"/>
  <c r="AP133"/>
  <c r="AL25" i="20"/>
  <c r="AL32" i="19"/>
  <c r="AK80" i="7"/>
  <c r="AL75" i="19"/>
  <c r="AK67" i="1"/>
  <c r="AP54" i="27"/>
  <c r="AK44" i="7"/>
  <c r="AG71" i="8"/>
  <c r="AP71"/>
  <c r="X40" i="9"/>
  <c r="AG40"/>
  <c r="Z76"/>
  <c r="AJ76" s="1"/>
  <c r="AK76" s="1"/>
  <c r="AI76"/>
  <c r="AA77" i="32"/>
  <c r="AJ77"/>
  <c r="AQ51" i="23"/>
  <c r="AZ51"/>
  <c r="AQ75"/>
  <c r="AZ75"/>
  <c r="AH178" i="29"/>
  <c r="Y178"/>
  <c r="AH144"/>
  <c r="Y144"/>
  <c r="AI250" i="31"/>
  <c r="Z250"/>
  <c r="AH43" i="25"/>
  <c r="BA43"/>
  <c r="AH71" i="7"/>
  <c r="Y71"/>
  <c r="AK46" i="32"/>
  <c r="AB46"/>
  <c r="AL46" s="1"/>
  <c r="AM46" s="1"/>
  <c r="AA178" i="30"/>
  <c r="AJ178"/>
  <c r="AH169" i="29"/>
  <c r="Y169"/>
  <c r="Y161"/>
  <c r="AH161"/>
  <c r="AH153"/>
  <c r="Y153"/>
  <c r="AH145"/>
  <c r="Y145"/>
  <c r="AI158" i="31"/>
  <c r="Z158"/>
  <c r="AB183" i="32"/>
  <c r="AL183"/>
  <c r="AK183"/>
  <c r="Y243" i="7"/>
  <c r="AH243"/>
  <c r="Y235"/>
  <c r="AH235"/>
  <c r="AG203" i="8"/>
  <c r="AP203"/>
  <c r="AN67" i="27"/>
  <c r="AE67"/>
  <c r="AO67"/>
  <c r="AJ71" i="31"/>
  <c r="AA71"/>
  <c r="AK71" s="1"/>
  <c r="AH160" i="9"/>
  <c r="Y160"/>
  <c r="AA46" i="5"/>
  <c r="AK46" s="1"/>
  <c r="AL46" s="1"/>
  <c r="AJ46"/>
  <c r="AQ45" i="23"/>
  <c r="AZ45"/>
  <c r="AI168" i="5"/>
  <c r="Z168"/>
  <c r="Z135"/>
  <c r="AI135"/>
  <c r="AI104" i="19"/>
  <c r="Z104"/>
  <c r="AH104" i="22"/>
  <c r="Y104"/>
  <c r="AH100"/>
  <c r="Y100"/>
  <c r="AH96"/>
  <c r="Y96"/>
  <c r="Z70" i="11"/>
  <c r="AJ70" s="1"/>
  <c r="AK70" s="1"/>
  <c r="AI70"/>
  <c r="AK79" i="17"/>
  <c r="AB79"/>
  <c r="AL79"/>
  <c r="Y47" i="10"/>
  <c r="AH47"/>
  <c r="AH158" i="9"/>
  <c r="Y158"/>
  <c r="Z222" i="31"/>
  <c r="AI222"/>
  <c r="AO101" i="24"/>
  <c r="AF101"/>
  <c r="AA76" i="31"/>
  <c r="AK76" s="1"/>
  <c r="AL76" s="1"/>
  <c r="AJ76"/>
  <c r="AH224" i="29"/>
  <c r="Y224"/>
  <c r="AH46" i="25"/>
  <c r="BA46"/>
  <c r="Y36" i="10"/>
  <c r="AH36"/>
  <c r="X34" i="12"/>
  <c r="AG34"/>
  <c r="AI55" i="31"/>
  <c r="Z55"/>
  <c r="AA115" i="30"/>
  <c r="AJ115"/>
  <c r="AH95" i="21"/>
  <c r="Y95"/>
  <c r="AC141" i="26"/>
  <c r="AL141"/>
  <c r="AD100" i="27"/>
  <c r="AM100"/>
  <c r="AI14" i="7"/>
  <c r="Z14"/>
  <c r="AJ14" s="1"/>
  <c r="AA70" i="19"/>
  <c r="AK70" s="1"/>
  <c r="AJ70"/>
  <c r="AG72" i="24"/>
  <c r="AP72"/>
  <c r="AM64" i="27"/>
  <c r="AD64"/>
  <c r="AM70"/>
  <c r="AD70"/>
  <c r="AH182" i="29"/>
  <c r="Y182"/>
  <c r="AH175"/>
  <c r="Y175"/>
  <c r="AH167"/>
  <c r="Y167"/>
  <c r="AH159"/>
  <c r="Y159"/>
  <c r="Y151"/>
  <c r="AH151"/>
  <c r="AA48" i="32"/>
  <c r="AJ48"/>
  <c r="AI209" i="5"/>
  <c r="Z209"/>
  <c r="AZ167" i="23"/>
  <c r="AQ167"/>
  <c r="Y53" i="29"/>
  <c r="AH53"/>
  <c r="AG10" i="21"/>
  <c r="AO14" i="24"/>
  <c r="AF14"/>
  <c r="AG78" i="29"/>
  <c r="X78"/>
  <c r="AA21" i="17"/>
  <c r="AJ21"/>
  <c r="AA28" i="5"/>
  <c r="AK28" s="1"/>
  <c r="AL28" s="1"/>
  <c r="AJ28"/>
  <c r="Y186" i="29"/>
  <c r="AH186"/>
  <c r="Y129" i="10"/>
  <c r="AH129"/>
  <c r="Y112"/>
  <c r="AH112"/>
  <c r="Z147" i="31"/>
  <c r="AI147"/>
  <c r="AZ228" i="25"/>
  <c r="AG228"/>
  <c r="AE140" i="27"/>
  <c r="AO140" s="1"/>
  <c r="AP140" s="1"/>
  <c r="AN140"/>
  <c r="AH129" i="12"/>
  <c r="Y129"/>
  <c r="AB54" i="30"/>
  <c r="AL54" s="1"/>
  <c r="AK54"/>
  <c r="AI63" i="22"/>
  <c r="Z63"/>
  <c r="AJ63" s="1"/>
  <c r="AK63" s="1"/>
  <c r="AR34" i="23"/>
  <c r="BB34"/>
  <c r="BA34"/>
  <c r="AI19" i="5"/>
  <c r="Z19"/>
  <c r="Z41" i="30"/>
  <c r="AI41"/>
  <c r="AI210" i="9"/>
  <c r="Z210"/>
  <c r="AJ210" s="1"/>
  <c r="AK210" s="1"/>
  <c r="AH125" i="12"/>
  <c r="Y125"/>
  <c r="AE246" i="25"/>
  <c r="AX246"/>
  <c r="AL253" i="26"/>
  <c r="AC253"/>
  <c r="AI203" i="11"/>
  <c r="Z203"/>
  <c r="AJ203" s="1"/>
  <c r="AM61" i="27"/>
  <c r="AD61"/>
  <c r="AM71"/>
  <c r="AD71"/>
  <c r="AM75"/>
  <c r="AD75"/>
  <c r="AM79"/>
  <c r="AD79"/>
  <c r="AA15" i="32"/>
  <c r="AJ15"/>
  <c r="Z29" i="10"/>
  <c r="AJ29" s="1"/>
  <c r="AI29"/>
  <c r="AJ57" i="25"/>
  <c r="BC57"/>
  <c r="AE113"/>
  <c r="AX113"/>
  <c r="AB14" i="16"/>
  <c r="AL14" s="1"/>
  <c r="AK14"/>
  <c r="AM14" s="1"/>
  <c r="Z49" i="7"/>
  <c r="AJ49" s="1"/>
  <c r="AI49"/>
  <c r="AH103" i="22"/>
  <c r="Y103"/>
  <c r="Z66" i="9"/>
  <c r="AJ66"/>
  <c r="AI66"/>
  <c r="AK66" s="1"/>
  <c r="AK37" i="17"/>
  <c r="AB37"/>
  <c r="AL37" s="1"/>
  <c r="AM37" s="1"/>
  <c r="AK40" i="25"/>
  <c r="BD40"/>
  <c r="AK33" i="16"/>
  <c r="AB33"/>
  <c r="AL33"/>
  <c r="AM33"/>
  <c r="AR18" i="23"/>
  <c r="BB18" s="1"/>
  <c r="BA18"/>
  <c r="BC18" s="1"/>
  <c r="AZ49"/>
  <c r="AQ49"/>
  <c r="AR49"/>
  <c r="BB49"/>
  <c r="AH138" i="1"/>
  <c r="Y138"/>
  <c r="AH111" i="29"/>
  <c r="Y111"/>
  <c r="Z126" i="10"/>
  <c r="AJ126"/>
  <c r="AI126"/>
  <c r="AZ152" i="23"/>
  <c r="AQ152"/>
  <c r="BA152" s="1"/>
  <c r="AB117" i="32"/>
  <c r="AL117" s="1"/>
  <c r="AK117"/>
  <c r="AM117" s="1"/>
  <c r="AL137" i="26"/>
  <c r="AC137"/>
  <c r="AM137"/>
  <c r="AD77"/>
  <c r="AN77"/>
  <c r="AM77"/>
  <c r="AI54" i="11"/>
  <c r="Z54"/>
  <c r="AJ54" s="1"/>
  <c r="AK54" s="1"/>
  <c r="AA23" i="18"/>
  <c r="AK23" s="1"/>
  <c r="AJ23"/>
  <c r="AB29" i="16"/>
  <c r="AL29" s="1"/>
  <c r="AK29"/>
  <c r="Y40" i="10"/>
  <c r="AH40"/>
  <c r="AP73" i="24"/>
  <c r="AG73"/>
  <c r="AQ73" s="1"/>
  <c r="AS73" s="1"/>
  <c r="AP75"/>
  <c r="AG75"/>
  <c r="AP77"/>
  <c r="AG77"/>
  <c r="AH77" s="1"/>
  <c r="AR77" s="1"/>
  <c r="AS77" s="1"/>
  <c r="AP79"/>
  <c r="AG79"/>
  <c r="AI100" i="19"/>
  <c r="Z100"/>
  <c r="AJ100"/>
  <c r="AH201" i="1"/>
  <c r="Y201"/>
  <c r="Z201" s="1"/>
  <c r="AJ201" s="1"/>
  <c r="AH131" i="29"/>
  <c r="Y131"/>
  <c r="AI131" s="1"/>
  <c r="AK131" s="1"/>
  <c r="AH151" i="10"/>
  <c r="Y151"/>
  <c r="AA27" i="18"/>
  <c r="AK27"/>
  <c r="AL27"/>
  <c r="AJ27"/>
  <c r="BD42" i="25"/>
  <c r="AK42"/>
  <c r="BE42"/>
  <c r="Z21" i="22"/>
  <c r="AJ21"/>
  <c r="AI21"/>
  <c r="AH45" i="10"/>
  <c r="AK45" s="1"/>
  <c r="Y45"/>
  <c r="AJ14" i="5"/>
  <c r="AL14" s="1"/>
  <c r="AA14"/>
  <c r="AK14" s="1"/>
  <c r="AK61" i="17"/>
  <c r="AB61"/>
  <c r="AL61" s="1"/>
  <c r="AM61" s="1"/>
  <c r="AI47" i="29"/>
  <c r="Z47"/>
  <c r="AJ47"/>
  <c r="AJ80" i="31"/>
  <c r="AA80"/>
  <c r="AK80"/>
  <c r="AL80"/>
  <c r="AA32" i="32"/>
  <c r="AJ32"/>
  <c r="AG61" i="9"/>
  <c r="X61"/>
  <c r="Z225" i="29"/>
  <c r="AJ225"/>
  <c r="AK225"/>
  <c r="AI225"/>
  <c r="AH143" i="10"/>
  <c r="Y143"/>
  <c r="Z143"/>
  <c r="AJ143" s="1"/>
  <c r="AJ218" i="30"/>
  <c r="AA218"/>
  <c r="AK218" s="1"/>
  <c r="Z112" i="29"/>
  <c r="AJ112" s="1"/>
  <c r="AI112"/>
  <c r="AK112" s="1"/>
  <c r="AA149" i="32"/>
  <c r="AJ149"/>
  <c r="AH141" i="29"/>
  <c r="Y141"/>
  <c r="Z141" s="1"/>
  <c r="AJ141" s="1"/>
  <c r="AL133" i="26"/>
  <c r="AC133"/>
  <c r="AD133"/>
  <c r="AN133" s="1"/>
  <c r="AD37" i="27"/>
  <c r="AM37"/>
  <c r="AB23" i="16"/>
  <c r="AL23" s="1"/>
  <c r="AM23" s="1"/>
  <c r="AK23"/>
  <c r="Z16" i="31"/>
  <c r="AI16"/>
  <c r="AI51" i="5"/>
  <c r="Z51"/>
  <c r="AJ51" s="1"/>
  <c r="AA63" i="31"/>
  <c r="AK63" s="1"/>
  <c r="AJ63"/>
  <c r="AF11" i="24"/>
  <c r="AO11"/>
  <c r="AH215" i="29"/>
  <c r="Y215"/>
  <c r="AI259" i="5"/>
  <c r="Z259"/>
  <c r="AI112"/>
  <c r="Z112"/>
  <c r="AH107" i="29"/>
  <c r="Y107"/>
  <c r="Z164" i="10"/>
  <c r="AJ164" s="1"/>
  <c r="AI164"/>
  <c r="Z224" i="5"/>
  <c r="AA224" s="1"/>
  <c r="AK224" s="1"/>
  <c r="AI224"/>
  <c r="Z213" i="31"/>
  <c r="AA213" s="1"/>
  <c r="AK213" s="1"/>
  <c r="AI213"/>
  <c r="AH179" i="24"/>
  <c r="AR179" s="1"/>
  <c r="AQ179"/>
  <c r="AH175"/>
  <c r="AR175" s="1"/>
  <c r="AQ175"/>
  <c r="AS175" s="1"/>
  <c r="AX127" i="25"/>
  <c r="AE127"/>
  <c r="AL139" i="26"/>
  <c r="AC139"/>
  <c r="AC216"/>
  <c r="AM216" s="1"/>
  <c r="AO216" s="1"/>
  <c r="AL216"/>
  <c r="AA202" i="30"/>
  <c r="AJ202"/>
  <c r="AJ198"/>
  <c r="AA198"/>
  <c r="AR200" i="23"/>
  <c r="BB200"/>
  <c r="BC200"/>
  <c r="BA200"/>
  <c r="AD260" i="26"/>
  <c r="AN260"/>
  <c r="AM260"/>
  <c r="AH79" i="8"/>
  <c r="AR79" s="1"/>
  <c r="AQ79"/>
  <c r="AS79" s="1"/>
  <c r="AA46" i="19"/>
  <c r="AK46" s="1"/>
  <c r="AJ46"/>
  <c r="AL46" s="1"/>
  <c r="Z66" i="1"/>
  <c r="AJ66"/>
  <c r="AI66"/>
  <c r="Y68" i="9"/>
  <c r="AI68" s="1"/>
  <c r="AK68" s="1"/>
  <c r="AH68"/>
  <c r="Y40" i="21"/>
  <c r="AI40"/>
  <c r="AH40"/>
  <c r="Z14" i="28"/>
  <c r="AI14"/>
  <c r="AA126" i="30"/>
  <c r="AB126" s="1"/>
  <c r="AL126" s="1"/>
  <c r="AJ126"/>
  <c r="AL231" i="26"/>
  <c r="AC231"/>
  <c r="AZ73" i="23"/>
  <c r="AQ73"/>
  <c r="Z217" i="29"/>
  <c r="AJ217"/>
  <c r="AK217"/>
  <c r="AI217"/>
  <c r="AH55" i="25"/>
  <c r="BB55" s="1"/>
  <c r="BA55"/>
  <c r="AR42" i="23"/>
  <c r="BB42"/>
  <c r="BA42"/>
  <c r="AJ72" i="30"/>
  <c r="AA72"/>
  <c r="Z57" i="16"/>
  <c r="AJ57" s="1"/>
  <c r="AI57"/>
  <c r="AY223" i="25"/>
  <c r="AF223"/>
  <c r="AY207"/>
  <c r="AF207"/>
  <c r="Z30" i="29"/>
  <c r="AJ30"/>
  <c r="AK30"/>
  <c r="AI30"/>
  <c r="AI12" i="28"/>
  <c r="Z12"/>
  <c r="AI178" i="9"/>
  <c r="Z178"/>
  <c r="AJ178" s="1"/>
  <c r="Z174"/>
  <c r="AJ174"/>
  <c r="AI174"/>
  <c r="AJ129" i="32"/>
  <c r="AA129"/>
  <c r="Z39" i="9"/>
  <c r="AJ39"/>
  <c r="AK39"/>
  <c r="AI39"/>
  <c r="AZ10" i="23"/>
  <c r="AK212" i="30"/>
  <c r="AB212"/>
  <c r="AL212" s="1"/>
  <c r="AH171" i="29"/>
  <c r="Y171"/>
  <c r="AH163"/>
  <c r="Y163"/>
  <c r="AH155"/>
  <c r="Y155"/>
  <c r="AH147"/>
  <c r="Y147"/>
  <c r="AH15" i="5"/>
  <c r="Y15"/>
  <c r="AM195" i="27"/>
  <c r="AD195"/>
  <c r="AA184" i="32"/>
  <c r="AJ184"/>
  <c r="Y180" i="11"/>
  <c r="AH180"/>
  <c r="AY158" i="25"/>
  <c r="AF158"/>
  <c r="AL104" i="26"/>
  <c r="AC104"/>
  <c r="AD104" i="27"/>
  <c r="AN104" s="1"/>
  <c r="AM104"/>
  <c r="Z10" i="18"/>
  <c r="AJ11"/>
  <c r="AJ10"/>
  <c r="AA11"/>
  <c r="AA10" s="1"/>
  <c r="AI10"/>
  <c r="AJ210" i="30"/>
  <c r="AA210"/>
  <c r="Z114" i="5"/>
  <c r="AI114"/>
  <c r="AQ154" i="23"/>
  <c r="AZ154"/>
  <c r="AL215" i="27"/>
  <c r="AC215"/>
  <c r="AJ54" i="19"/>
  <c r="AA54"/>
  <c r="AK54" s="1"/>
  <c r="AJ73" i="30"/>
  <c r="AA73"/>
  <c r="AB73" s="1"/>
  <c r="AL73" s="1"/>
  <c r="AM73" s="1"/>
  <c r="AG10" i="22"/>
  <c r="AI108" i="19"/>
  <c r="Z108"/>
  <c r="AA108" s="1"/>
  <c r="AK108" s="1"/>
  <c r="AL108" s="1"/>
  <c r="AH92" i="22"/>
  <c r="Y92"/>
  <c r="AI92" s="1"/>
  <c r="Y23" i="10"/>
  <c r="AH23"/>
  <c r="AR26" i="23"/>
  <c r="BB26" s="1"/>
  <c r="BA26"/>
  <c r="Y71" i="11"/>
  <c r="Z71" s="1"/>
  <c r="AJ71" s="1"/>
  <c r="AK71" s="1"/>
  <c r="AH71"/>
  <c r="AA234" i="32"/>
  <c r="AB234" s="1"/>
  <c r="AL234" s="1"/>
  <c r="AM234" s="1"/>
  <c r="AJ234"/>
  <c r="AJ115"/>
  <c r="AA115"/>
  <c r="AK115" s="1"/>
  <c r="AO113" i="24"/>
  <c r="AF113"/>
  <c r="AG113" s="1"/>
  <c r="AP117" i="8"/>
  <c r="AG117"/>
  <c r="AQ117"/>
  <c r="AH45" i="25"/>
  <c r="BA45"/>
  <c r="AA38" i="19"/>
  <c r="AK38"/>
  <c r="AJ38"/>
  <c r="AL38"/>
  <c r="AP74" i="24"/>
  <c r="AG74"/>
  <c r="AI52" i="29"/>
  <c r="AK52" s="1"/>
  <c r="Z52"/>
  <c r="AJ52" s="1"/>
  <c r="Z18" i="32"/>
  <c r="AJ18" s="1"/>
  <c r="AI18"/>
  <c r="AH164" i="29"/>
  <c r="Y164"/>
  <c r="AI164"/>
  <c r="AH148"/>
  <c r="Y148"/>
  <c r="AH103" i="21"/>
  <c r="Y103"/>
  <c r="Z103" s="1"/>
  <c r="AJ103" s="1"/>
  <c r="AH87"/>
  <c r="Y87"/>
  <c r="AI124" i="10"/>
  <c r="Z124"/>
  <c r="AJ124" s="1"/>
  <c r="AA239" i="31"/>
  <c r="AK239" s="1"/>
  <c r="AJ239"/>
  <c r="AA203" i="32"/>
  <c r="AJ203"/>
  <c r="AE121" i="25"/>
  <c r="AX121"/>
  <c r="Z80" i="11"/>
  <c r="AJ80" s="1"/>
  <c r="AI80"/>
  <c r="AK80" s="1"/>
  <c r="Y49" i="22"/>
  <c r="AH49"/>
  <c r="AI244" i="1"/>
  <c r="Z244"/>
  <c r="AJ244" s="1"/>
  <c r="AH173" i="29"/>
  <c r="Y173"/>
  <c r="AI173" s="1"/>
  <c r="AH157"/>
  <c r="Y157"/>
  <c r="AI157"/>
  <c r="Z205" i="5"/>
  <c r="AI205"/>
  <c r="AH221" i="29"/>
  <c r="Y221"/>
  <c r="AI221" s="1"/>
  <c r="AK221" s="1"/>
  <c r="AA29" i="17"/>
  <c r="AJ29"/>
  <c r="AH125" i="10"/>
  <c r="Y125"/>
  <c r="Z125"/>
  <c r="AJ125" s="1"/>
  <c r="AK125" s="1"/>
  <c r="Z206" i="31"/>
  <c r="AA206" s="1"/>
  <c r="AK206" s="1"/>
  <c r="AI206"/>
  <c r="AN136" i="27"/>
  <c r="AE136"/>
  <c r="AO136" s="1"/>
  <c r="AQ20" i="8"/>
  <c r="AS20"/>
  <c r="AH20"/>
  <c r="AR20"/>
  <c r="AH19"/>
  <c r="AR19"/>
  <c r="AS19"/>
  <c r="AQ19"/>
  <c r="AQ14"/>
  <c r="AH14"/>
  <c r="AR14" s="1"/>
  <c r="AP10"/>
  <c r="AH11"/>
  <c r="AG10"/>
  <c r="AQ11"/>
  <c r="AQ10"/>
  <c r="AG17" i="25"/>
  <c r="BA17" s="1"/>
  <c r="AH33" i="12"/>
  <c r="Y33"/>
  <c r="BA18" i="25"/>
  <c r="AI20" i="12"/>
  <c r="Z20"/>
  <c r="AJ20"/>
  <c r="AK20" s="1"/>
  <c r="AH19"/>
  <c r="Y19"/>
  <c r="Z25"/>
  <c r="AJ25" s="1"/>
  <c r="AI25"/>
  <c r="AK25" s="1"/>
  <c r="AI36"/>
  <c r="Z36"/>
  <c r="AJ36" s="1"/>
  <c r="Z13"/>
  <c r="AJ13" s="1"/>
  <c r="AI13"/>
  <c r="AK13" s="1"/>
  <c r="J13" s="1"/>
  <c r="Z26"/>
  <c r="AJ26" s="1"/>
  <c r="AI26"/>
  <c r="Z29"/>
  <c r="AJ29" s="1"/>
  <c r="AI29"/>
  <c r="AK29" s="1"/>
  <c r="AI18"/>
  <c r="Z18"/>
  <c r="AJ18" s="1"/>
  <c r="AH21"/>
  <c r="Y21"/>
  <c r="AI16"/>
  <c r="Z16"/>
  <c r="AJ16"/>
  <c r="AK16"/>
  <c r="AI22"/>
  <c r="Z22"/>
  <c r="AJ22"/>
  <c r="AK22" s="1"/>
  <c r="AI11"/>
  <c r="AI10"/>
  <c r="Z17"/>
  <c r="AJ17"/>
  <c r="AI17"/>
  <c r="J19" i="8"/>
  <c r="L19"/>
  <c r="I19"/>
  <c r="K19"/>
  <c r="M11"/>
  <c r="N11"/>
  <c r="AI11" i="1"/>
  <c r="Y10"/>
  <c r="Z11"/>
  <c r="AJ13" i="16"/>
  <c r="AA13"/>
  <c r="AA12"/>
  <c r="AJ12"/>
  <c r="AJ206" i="31"/>
  <c r="AB203" i="32"/>
  <c r="AL203"/>
  <c r="AK203"/>
  <c r="BB45" i="25"/>
  <c r="AI45"/>
  <c r="AK234" i="32"/>
  <c r="AI71" i="11"/>
  <c r="AI125" i="10"/>
  <c r="Z221" i="29"/>
  <c r="AJ221"/>
  <c r="Z87" i="21"/>
  <c r="AJ87" s="1"/>
  <c r="AK87" s="1"/>
  <c r="AI87"/>
  <c r="AI148" i="29"/>
  <c r="Z148"/>
  <c r="AJ148"/>
  <c r="AK148"/>
  <c r="Z164"/>
  <c r="AJ164" s="1"/>
  <c r="AH74" i="24"/>
  <c r="AR74"/>
  <c r="AQ74"/>
  <c r="AB115" i="32"/>
  <c r="AL115" s="1"/>
  <c r="AJ108" i="19"/>
  <c r="AK73" i="30"/>
  <c r="AD215" i="27"/>
  <c r="AM215"/>
  <c r="AK210" i="30"/>
  <c r="AB210"/>
  <c r="AL210"/>
  <c r="AE104" i="27"/>
  <c r="AO104" s="1"/>
  <c r="AI180" i="11"/>
  <c r="Z180"/>
  <c r="AJ180" s="1"/>
  <c r="AB184" i="32"/>
  <c r="AL184" s="1"/>
  <c r="AM184" s="1"/>
  <c r="AK184"/>
  <c r="AA14" i="28"/>
  <c r="AJ14"/>
  <c r="Z40" i="21"/>
  <c r="AJ40"/>
  <c r="Z68" i="9"/>
  <c r="AJ68" s="1"/>
  <c r="AB202" i="30"/>
  <c r="AL202" s="1"/>
  <c r="AK202"/>
  <c r="AD216" i="26"/>
  <c r="AN216" s="1"/>
  <c r="AJ213" i="31"/>
  <c r="AA51" i="5"/>
  <c r="AK51" s="1"/>
  <c r="AM133" i="26"/>
  <c r="AO133" s="1"/>
  <c r="AB218" i="30"/>
  <c r="AL218" s="1"/>
  <c r="AI143" i="10"/>
  <c r="AH61" i="9"/>
  <c r="Y61"/>
  <c r="AI45" i="10"/>
  <c r="Z45"/>
  <c r="AJ45"/>
  <c r="AL42" i="25"/>
  <c r="Z151" i="10"/>
  <c r="AJ151"/>
  <c r="AK151"/>
  <c r="AI151"/>
  <c r="Z131" i="29"/>
  <c r="AJ131" s="1"/>
  <c r="AI201" i="1"/>
  <c r="AK201" s="1"/>
  <c r="AA100" i="19"/>
  <c r="AK100"/>
  <c r="AH79" i="24"/>
  <c r="AR79" s="1"/>
  <c r="AS79" s="1"/>
  <c r="AQ79"/>
  <c r="AQ77"/>
  <c r="AH75"/>
  <c r="AR75" s="1"/>
  <c r="AQ75"/>
  <c r="AH73"/>
  <c r="AR73" s="1"/>
  <c r="AD137" i="26"/>
  <c r="AN137"/>
  <c r="AR152" i="23"/>
  <c r="BB152"/>
  <c r="Z111" i="29"/>
  <c r="AJ111" s="1"/>
  <c r="AK111" s="1"/>
  <c r="AI111"/>
  <c r="Z138" i="1"/>
  <c r="AJ138" s="1"/>
  <c r="AK138" s="1"/>
  <c r="AI138"/>
  <c r="BA49" i="23"/>
  <c r="BC49"/>
  <c r="AI103" i="22"/>
  <c r="Z103"/>
  <c r="AJ103"/>
  <c r="BD57" i="25"/>
  <c r="AK57"/>
  <c r="AN79" i="27"/>
  <c r="AE79"/>
  <c r="AO79" s="1"/>
  <c r="AN75"/>
  <c r="AP75" s="1"/>
  <c r="AE75"/>
  <c r="AO75" s="1"/>
  <c r="AN71"/>
  <c r="AE71"/>
  <c r="AO71" s="1"/>
  <c r="AN61"/>
  <c r="AP61" s="1"/>
  <c r="AE61"/>
  <c r="AO61" s="1"/>
  <c r="AD253" i="26"/>
  <c r="AN253"/>
  <c r="AM253"/>
  <c r="AO253" s="1"/>
  <c r="Z125" i="12"/>
  <c r="AJ125"/>
  <c r="AK125"/>
  <c r="AI125"/>
  <c r="AA19" i="5"/>
  <c r="AK19"/>
  <c r="AJ19"/>
  <c r="AI129" i="12"/>
  <c r="Z129"/>
  <c r="AJ129"/>
  <c r="AK129"/>
  <c r="AH228" i="25"/>
  <c r="BA228"/>
  <c r="AH78" i="29"/>
  <c r="Y78"/>
  <c r="AP14" i="24"/>
  <c r="AG14"/>
  <c r="BA167" i="23"/>
  <c r="AR167"/>
  <c r="BB167"/>
  <c r="AA209" i="5"/>
  <c r="AK209" s="1"/>
  <c r="AJ209"/>
  <c r="AI159" i="29"/>
  <c r="Z159"/>
  <c r="AJ159" s="1"/>
  <c r="AI167"/>
  <c r="AK167" s="1"/>
  <c r="Z167"/>
  <c r="AJ167" s="1"/>
  <c r="AI175"/>
  <c r="AK175" s="1"/>
  <c r="Z175"/>
  <c r="AJ175" s="1"/>
  <c r="Z182"/>
  <c r="AJ182" s="1"/>
  <c r="AK182" s="1"/>
  <c r="AI182"/>
  <c r="AN70" i="27"/>
  <c r="AE70"/>
  <c r="AO70" s="1"/>
  <c r="AP70" s="1"/>
  <c r="AN64"/>
  <c r="AE64"/>
  <c r="AO64" s="1"/>
  <c r="AP64" s="1"/>
  <c r="Z95" i="21"/>
  <c r="AJ95"/>
  <c r="AK95" s="1"/>
  <c r="AI95"/>
  <c r="AA55" i="31"/>
  <c r="AK55"/>
  <c r="AJ55"/>
  <c r="Z224" i="29"/>
  <c r="AJ224"/>
  <c r="AI224"/>
  <c r="AP101" i="24"/>
  <c r="AG101"/>
  <c r="Z158" i="9"/>
  <c r="AJ158"/>
  <c r="AI158"/>
  <c r="Z96" i="22"/>
  <c r="AJ96"/>
  <c r="AK96"/>
  <c r="AI96"/>
  <c r="Z100"/>
  <c r="AJ100"/>
  <c r="AI100"/>
  <c r="AI104"/>
  <c r="Z104"/>
  <c r="AJ104"/>
  <c r="AK104"/>
  <c r="AA104" i="19"/>
  <c r="AK104" s="1"/>
  <c r="AL104" s="1"/>
  <c r="AJ104"/>
  <c r="AJ168" i="5"/>
  <c r="AA168"/>
  <c r="AK168" s="1"/>
  <c r="Z160" i="9"/>
  <c r="AJ160"/>
  <c r="AI160"/>
  <c r="AJ158" i="31"/>
  <c r="AA158"/>
  <c r="AK158" s="1"/>
  <c r="Z145" i="29"/>
  <c r="AJ145"/>
  <c r="AK145"/>
  <c r="AI145"/>
  <c r="AI153"/>
  <c r="Z153"/>
  <c r="AJ153" s="1"/>
  <c r="AK153" s="1"/>
  <c r="Z169"/>
  <c r="AJ169"/>
  <c r="AI169"/>
  <c r="Z71" i="7"/>
  <c r="AJ71" s="1"/>
  <c r="AK71" s="1"/>
  <c r="AI71"/>
  <c r="AJ250" i="31"/>
  <c r="AA250"/>
  <c r="AK250" s="1"/>
  <c r="AL250" s="1"/>
  <c r="Z144" i="29"/>
  <c r="AJ144"/>
  <c r="AI144"/>
  <c r="Z178"/>
  <c r="AJ178" s="1"/>
  <c r="AK178" s="1"/>
  <c r="AI178"/>
  <c r="AK111" i="32"/>
  <c r="AB111"/>
  <c r="AL111" s="1"/>
  <c r="AM111" s="1"/>
  <c r="AK74" i="30"/>
  <c r="AB74"/>
  <c r="AL74" s="1"/>
  <c r="AJ44" i="31"/>
  <c r="AA44"/>
  <c r="AK44"/>
  <c r="Z113" i="29"/>
  <c r="AJ113" s="1"/>
  <c r="AI113"/>
  <c r="AK133" i="32"/>
  <c r="AB133"/>
  <c r="AL133"/>
  <c r="Z132" i="10"/>
  <c r="AJ132" s="1"/>
  <c r="AK132" s="1"/>
  <c r="AI132"/>
  <c r="Z223" i="29"/>
  <c r="AJ223"/>
  <c r="AI223"/>
  <c r="AK65" i="32"/>
  <c r="AB65"/>
  <c r="AL65" s="1"/>
  <c r="AM65" s="1"/>
  <c r="Y74" i="7"/>
  <c r="AH74"/>
  <c r="Z125" i="11"/>
  <c r="AJ125" s="1"/>
  <c r="AK125" s="1"/>
  <c r="AI125"/>
  <c r="Z52" i="1"/>
  <c r="AJ52" s="1"/>
  <c r="AK52" s="1"/>
  <c r="AI52"/>
  <c r="BA171" i="25"/>
  <c r="AH171"/>
  <c r="AI206" i="9"/>
  <c r="Z206"/>
  <c r="AJ206" s="1"/>
  <c r="AK206" s="1"/>
  <c r="Y10" i="22"/>
  <c r="AI11"/>
  <c r="Z11"/>
  <c r="AE126" i="27"/>
  <c r="AO126" s="1"/>
  <c r="AP126" s="1"/>
  <c r="AN126"/>
  <c r="AE109"/>
  <c r="AO109" s="1"/>
  <c r="AP109" s="1"/>
  <c r="AN109"/>
  <c r="AZ137" i="25"/>
  <c r="AG137"/>
  <c r="AZ145"/>
  <c r="AG145"/>
  <c r="BB11" i="23"/>
  <c r="AR10"/>
  <c r="Z160" i="29"/>
  <c r="AJ160" s="1"/>
  <c r="AK160" s="1"/>
  <c r="AI160"/>
  <c r="AI176"/>
  <c r="Z176"/>
  <c r="AJ176" s="1"/>
  <c r="AK176" s="1"/>
  <c r="AA24" i="31"/>
  <c r="AK24"/>
  <c r="AL24" s="1"/>
  <c r="AJ24"/>
  <c r="Z177" i="29"/>
  <c r="AJ177"/>
  <c r="AI177"/>
  <c r="AB227" i="32"/>
  <c r="AL227"/>
  <c r="AK227"/>
  <c r="AB239"/>
  <c r="AL239" s="1"/>
  <c r="AK239"/>
  <c r="AB33" i="17"/>
  <c r="AL33" s="1"/>
  <c r="AK33"/>
  <c r="AB17"/>
  <c r="AL17" s="1"/>
  <c r="AK17"/>
  <c r="AH31" i="24"/>
  <c r="AR31" s="1"/>
  <c r="AQ31"/>
  <c r="BA257" i="23"/>
  <c r="AR257"/>
  <c r="BB257" s="1"/>
  <c r="BC257" s="1"/>
  <c r="AP30" i="8"/>
  <c r="AG30"/>
  <c r="Z65" i="10"/>
  <c r="AJ65" s="1"/>
  <c r="AI65"/>
  <c r="Y49" i="11"/>
  <c r="AH49"/>
  <c r="AQ63" i="24"/>
  <c r="AH63"/>
  <c r="AR63" s="1"/>
  <c r="AS63" s="1"/>
  <c r="AD210" i="26"/>
  <c r="AN210" s="1"/>
  <c r="AO210" s="1"/>
  <c r="AM210"/>
  <c r="AM125"/>
  <c r="AD125"/>
  <c r="AN125" s="1"/>
  <c r="Z135" i="29"/>
  <c r="AJ135"/>
  <c r="AK135"/>
  <c r="AI135"/>
  <c r="Z139"/>
  <c r="AJ139"/>
  <c r="AK139"/>
  <c r="AI139"/>
  <c r="AI146"/>
  <c r="Z146"/>
  <c r="AJ146"/>
  <c r="AI154"/>
  <c r="Z154"/>
  <c r="AJ154"/>
  <c r="Z156"/>
  <c r="AJ156" s="1"/>
  <c r="AI156"/>
  <c r="AI158"/>
  <c r="Z158"/>
  <c r="AJ158" s="1"/>
  <c r="AK158" s="1"/>
  <c r="Z162"/>
  <c r="AJ162"/>
  <c r="AK162"/>
  <c r="AI162"/>
  <c r="AI166"/>
  <c r="Z166"/>
  <c r="AJ166"/>
  <c r="AI170"/>
  <c r="Z170"/>
  <c r="AJ170"/>
  <c r="AI172"/>
  <c r="Z172"/>
  <c r="AJ172"/>
  <c r="AI174"/>
  <c r="AK174" s="1"/>
  <c r="Z174"/>
  <c r="AJ174" s="1"/>
  <c r="AJ75" i="31"/>
  <c r="AA75"/>
  <c r="AK75" s="1"/>
  <c r="AL75" s="1"/>
  <c r="AI149" i="9"/>
  <c r="Z149"/>
  <c r="AJ149"/>
  <c r="AI136" i="1"/>
  <c r="Z136"/>
  <c r="AJ136"/>
  <c r="AI146"/>
  <c r="Z146"/>
  <c r="AJ146"/>
  <c r="AK146"/>
  <c r="Z188"/>
  <c r="AJ188" s="1"/>
  <c r="AI188"/>
  <c r="AK188" s="1"/>
  <c r="AI197"/>
  <c r="Z197"/>
  <c r="AJ197"/>
  <c r="Z43" i="31"/>
  <c r="AI43"/>
  <c r="AZ65" i="25"/>
  <c r="AG65"/>
  <c r="AD219" i="27"/>
  <c r="AM219"/>
  <c r="AZ135" i="25"/>
  <c r="AG135"/>
  <c r="AZ139"/>
  <c r="AG139"/>
  <c r="AZ143"/>
  <c r="AG143"/>
  <c r="AZ147"/>
  <c r="AG147"/>
  <c r="AZ151"/>
  <c r="AG151"/>
  <c r="AR109" i="23"/>
  <c r="BB109" s="1"/>
  <c r="BA109"/>
  <c r="AA237" i="5"/>
  <c r="AK237" s="1"/>
  <c r="AJ237"/>
  <c r="AL237" s="1"/>
  <c r="Z108" i="29"/>
  <c r="AJ108" s="1"/>
  <c r="AK108" s="1"/>
  <c r="AI108"/>
  <c r="AI74" i="9"/>
  <c r="Z74"/>
  <c r="AJ74" s="1"/>
  <c r="AK74" s="1"/>
  <c r="AI26" i="5"/>
  <c r="Z26"/>
  <c r="AA25" i="18"/>
  <c r="AK25" s="1"/>
  <c r="AJ25"/>
  <c r="AL25" s="1"/>
  <c r="AE245" i="27"/>
  <c r="AO245" s="1"/>
  <c r="AN245"/>
  <c r="AQ100" i="24"/>
  <c r="AH100"/>
  <c r="AR100"/>
  <c r="Z137" i="11"/>
  <c r="AJ137" s="1"/>
  <c r="AI137"/>
  <c r="AJ110" i="31"/>
  <c r="AA110"/>
  <c r="AK110" s="1"/>
  <c r="Z138" i="29"/>
  <c r="AJ138"/>
  <c r="AK138"/>
  <c r="AI138"/>
  <c r="AD179" i="26"/>
  <c r="AN179"/>
  <c r="AM179"/>
  <c r="Z127" i="11"/>
  <c r="AJ127"/>
  <c r="AK127"/>
  <c r="AI127"/>
  <c r="Z135"/>
  <c r="AJ135"/>
  <c r="AK135"/>
  <c r="AI135"/>
  <c r="AA135" i="31"/>
  <c r="AK135" s="1"/>
  <c r="AL135" s="1"/>
  <c r="AJ135"/>
  <c r="AA259"/>
  <c r="AK259" s="1"/>
  <c r="AL259" s="1"/>
  <c r="AJ259"/>
  <c r="Z216" i="29"/>
  <c r="AJ216" s="1"/>
  <c r="AI216"/>
  <c r="Z179" i="1"/>
  <c r="AJ179" s="1"/>
  <c r="AI179"/>
  <c r="AK179" s="1"/>
  <c r="Z182"/>
  <c r="AJ182" s="1"/>
  <c r="AI182"/>
  <c r="Z196"/>
  <c r="AJ196" s="1"/>
  <c r="AK196" s="1"/>
  <c r="AI196"/>
  <c r="AK74" i="32"/>
  <c r="AB74"/>
  <c r="AL74" s="1"/>
  <c r="AM74" s="1"/>
  <c r="Z226" i="29"/>
  <c r="AJ226"/>
  <c r="AI226"/>
  <c r="AK226" s="1"/>
  <c r="Z61" i="11"/>
  <c r="AJ61"/>
  <c r="AI61"/>
  <c r="Z218" i="29"/>
  <c r="AJ218"/>
  <c r="AK218"/>
  <c r="AI218"/>
  <c r="Z110"/>
  <c r="AJ110"/>
  <c r="AK110"/>
  <c r="AI110"/>
  <c r="Z40" i="5"/>
  <c r="AI40"/>
  <c r="AJ63" i="25"/>
  <c r="BC63"/>
  <c r="Z38" i="22"/>
  <c r="AJ38" s="1"/>
  <c r="AI38"/>
  <c r="AN229" i="27"/>
  <c r="AE229"/>
  <c r="AO229" s="1"/>
  <c r="AP229" s="1"/>
  <c r="Z135" i="10"/>
  <c r="AJ135"/>
  <c r="AI135"/>
  <c r="AB145" i="32"/>
  <c r="AL145" s="1"/>
  <c r="AK145"/>
  <c r="AN45" i="27"/>
  <c r="AE45"/>
  <c r="AO45"/>
  <c r="AK125" i="32"/>
  <c r="AB125"/>
  <c r="AL125" s="1"/>
  <c r="AE197" i="27"/>
  <c r="AO197"/>
  <c r="AN197"/>
  <c r="Z48" i="9"/>
  <c r="AJ48"/>
  <c r="AK48" s="1"/>
  <c r="AI48"/>
  <c r="Z117" i="29"/>
  <c r="AJ117"/>
  <c r="AK117"/>
  <c r="AI117"/>
  <c r="AJ19" i="32"/>
  <c r="AA19"/>
  <c r="AK19"/>
  <c r="AZ134" i="25"/>
  <c r="AG134"/>
  <c r="AH134"/>
  <c r="BB134"/>
  <c r="AY119"/>
  <c r="AF119"/>
  <c r="AZ119"/>
  <c r="AB211" i="32"/>
  <c r="AL211" s="1"/>
  <c r="AK211"/>
  <c r="Z56" i="1"/>
  <c r="AJ56" s="1"/>
  <c r="AI56"/>
  <c r="AK56" s="1"/>
  <c r="AH117" i="24"/>
  <c r="AR117" s="1"/>
  <c r="AQ117"/>
  <c r="AA241" i="31"/>
  <c r="AK241" s="1"/>
  <c r="AJ241"/>
  <c r="AL241" s="1"/>
  <c r="Z77" i="1"/>
  <c r="AJ77" s="1"/>
  <c r="AK77" s="1"/>
  <c r="AI77"/>
  <c r="AE23" i="27"/>
  <c r="AO23" s="1"/>
  <c r="AN23"/>
  <c r="AD205" i="26"/>
  <c r="AN205"/>
  <c r="AO205"/>
  <c r="AM205"/>
  <c r="AH168" i="8"/>
  <c r="AR168"/>
  <c r="AS168"/>
  <c r="AQ168"/>
  <c r="AC21" i="26"/>
  <c r="AL21"/>
  <c r="AC15"/>
  <c r="AL15"/>
  <c r="AC23"/>
  <c r="AL23"/>
  <c r="BC42" i="23"/>
  <c r="AK66" i="1"/>
  <c r="AK47" i="29"/>
  <c r="AM79" i="17"/>
  <c r="AL13" i="18"/>
  <c r="AM31" i="16"/>
  <c r="AM17"/>
  <c r="AK38" i="9"/>
  <c r="AK29" i="17"/>
  <c r="AB29"/>
  <c r="AL29" s="1"/>
  <c r="AA205" i="5"/>
  <c r="AK205"/>
  <c r="AL205"/>
  <c r="AJ205"/>
  <c r="AI49" i="22"/>
  <c r="Z49"/>
  <c r="AJ49"/>
  <c r="AY121" i="25"/>
  <c r="AF121"/>
  <c r="AZ121"/>
  <c r="AI23" i="10"/>
  <c r="Z23"/>
  <c r="AJ23" s="1"/>
  <c r="AK23" s="1"/>
  <c r="AR154" i="23"/>
  <c r="BB154"/>
  <c r="BA154"/>
  <c r="AJ114" i="5"/>
  <c r="AA114"/>
  <c r="AK114"/>
  <c r="AL114"/>
  <c r="AD104" i="26"/>
  <c r="AN104"/>
  <c r="AM104"/>
  <c r="AZ158" i="25"/>
  <c r="AG158"/>
  <c r="AH158"/>
  <c r="AI158"/>
  <c r="AJ158"/>
  <c r="AN195" i="27"/>
  <c r="AE195"/>
  <c r="AO195"/>
  <c r="Z15" i="5"/>
  <c r="AI15"/>
  <c r="AI147" i="29"/>
  <c r="Z147"/>
  <c r="AJ147"/>
  <c r="AI155"/>
  <c r="Z155"/>
  <c r="AJ155"/>
  <c r="AK155"/>
  <c r="AI163"/>
  <c r="Z163"/>
  <c r="AJ163"/>
  <c r="AK163" s="1"/>
  <c r="Z171"/>
  <c r="AJ171"/>
  <c r="AK171"/>
  <c r="AI171"/>
  <c r="AB129" i="32"/>
  <c r="AL129"/>
  <c r="AM129"/>
  <c r="AK129"/>
  <c r="AJ12" i="28"/>
  <c r="AA12"/>
  <c r="AG207" i="25"/>
  <c r="AZ207"/>
  <c r="AG223"/>
  <c r="AZ223"/>
  <c r="AK72" i="30"/>
  <c r="AM72" s="1"/>
  <c r="AB72"/>
  <c r="AL72"/>
  <c r="BA73" i="23"/>
  <c r="AR73"/>
  <c r="BB73" s="1"/>
  <c r="AD231" i="26"/>
  <c r="AN231"/>
  <c r="AO231"/>
  <c r="AM231"/>
  <c r="AB198" i="30"/>
  <c r="AL198"/>
  <c r="AK198"/>
  <c r="AM139" i="26"/>
  <c r="AD139"/>
  <c r="AN139"/>
  <c r="AY127" i="25"/>
  <c r="AF127"/>
  <c r="Z107" i="29"/>
  <c r="AJ107"/>
  <c r="AK107"/>
  <c r="AI107"/>
  <c r="AA112" i="5"/>
  <c r="AK112"/>
  <c r="AL112"/>
  <c r="AJ112"/>
  <c r="AA259"/>
  <c r="AK259"/>
  <c r="AL259"/>
  <c r="AJ259"/>
  <c r="Z215" i="29"/>
  <c r="AJ215" s="1"/>
  <c r="AK215" s="1"/>
  <c r="AI215"/>
  <c r="AG11" i="24"/>
  <c r="AQ11" s="1"/>
  <c r="AP11"/>
  <c r="AA16" i="31"/>
  <c r="AK16" s="1"/>
  <c r="AL16" s="1"/>
  <c r="AJ16"/>
  <c r="AN37" i="27"/>
  <c r="AE37"/>
  <c r="AO37" s="1"/>
  <c r="AP37" s="1"/>
  <c r="AB149" i="32"/>
  <c r="AL149" s="1"/>
  <c r="AM149" s="1"/>
  <c r="AK149"/>
  <c r="AB32"/>
  <c r="AL32"/>
  <c r="AK32"/>
  <c r="AM32" s="1"/>
  <c r="AI40" i="10"/>
  <c r="Z40"/>
  <c r="AJ40"/>
  <c r="AL40" i="25"/>
  <c r="AM40" s="1"/>
  <c r="BE40"/>
  <c r="AF113"/>
  <c r="AY113"/>
  <c r="AB15" i="32"/>
  <c r="AL15"/>
  <c r="AK15"/>
  <c r="AM15" s="1"/>
  <c r="AF246" i="25"/>
  <c r="AG246" s="1"/>
  <c r="AY246"/>
  <c r="AJ41" i="30"/>
  <c r="AA41"/>
  <c r="AA147" i="31"/>
  <c r="AK147" s="1"/>
  <c r="AJ147"/>
  <c r="AI112" i="10"/>
  <c r="Z112"/>
  <c r="AJ112" s="1"/>
  <c r="Z129"/>
  <c r="AJ129" s="1"/>
  <c r="AK129" s="1"/>
  <c r="AI129"/>
  <c r="Z186" i="29"/>
  <c r="AJ186"/>
  <c r="AI186"/>
  <c r="AB21" i="17"/>
  <c r="AL21" s="1"/>
  <c r="AM21" s="1"/>
  <c r="AK21"/>
  <c r="Z53" i="29"/>
  <c r="AJ53" s="1"/>
  <c r="AK53" s="1"/>
  <c r="AI53"/>
  <c r="AK48" i="32"/>
  <c r="AB48"/>
  <c r="AL48"/>
  <c r="AM48"/>
  <c r="Z151" i="29"/>
  <c r="AJ151" s="1"/>
  <c r="AK151" s="1"/>
  <c r="AI151"/>
  <c r="AQ72" i="24"/>
  <c r="AS72" s="1"/>
  <c r="AH72"/>
  <c r="AR72"/>
  <c r="AN100" i="27"/>
  <c r="AE100"/>
  <c r="AO100" s="1"/>
  <c r="AP100" s="1"/>
  <c r="AD141" i="26"/>
  <c r="AN141" s="1"/>
  <c r="AO141" s="1"/>
  <c r="AM141"/>
  <c r="AB115" i="30"/>
  <c r="AL115" s="1"/>
  <c r="AM115" s="1"/>
  <c r="AK115"/>
  <c r="AH34" i="12"/>
  <c r="Y34"/>
  <c r="AI34" s="1"/>
  <c r="Z36" i="10"/>
  <c r="AJ36" s="1"/>
  <c r="AK36" s="1"/>
  <c r="AI36"/>
  <c r="AI46" i="25"/>
  <c r="AJ46" s="1"/>
  <c r="BB46"/>
  <c r="AA222" i="31"/>
  <c r="AK222" s="1"/>
  <c r="AL222" s="1"/>
  <c r="AJ222"/>
  <c r="AI47" i="10"/>
  <c r="Z47"/>
  <c r="AJ47"/>
  <c r="AK47" s="1"/>
  <c r="AA135" i="5"/>
  <c r="AK135" s="1"/>
  <c r="AL135" s="1"/>
  <c r="AJ135"/>
  <c r="BA45" i="23"/>
  <c r="AR45"/>
  <c r="BB45"/>
  <c r="BC45"/>
  <c r="AH203" i="8"/>
  <c r="AR203" s="1"/>
  <c r="AQ203"/>
  <c r="Z235" i="7"/>
  <c r="AJ235" s="1"/>
  <c r="AK235" s="1"/>
  <c r="AI235"/>
  <c r="Z243"/>
  <c r="AJ243"/>
  <c r="AI243"/>
  <c r="Z161" i="29"/>
  <c r="AJ161"/>
  <c r="AK161"/>
  <c r="AI161"/>
  <c r="AB178" i="30"/>
  <c r="AL178"/>
  <c r="AM178"/>
  <c r="AK178"/>
  <c r="BB43" i="25"/>
  <c r="AI43"/>
  <c r="AJ43"/>
  <c r="BA75" i="23"/>
  <c r="AR75"/>
  <c r="BB75" s="1"/>
  <c r="BC75" s="1"/>
  <c r="AR51"/>
  <c r="BB51" s="1"/>
  <c r="BC51" s="1"/>
  <c r="BA51"/>
  <c r="AB77" i="32"/>
  <c r="AL77" s="1"/>
  <c r="AM77" s="1"/>
  <c r="AK77"/>
  <c r="AH40" i="9"/>
  <c r="AK40" s="1"/>
  <c r="Y40"/>
  <c r="AI40" s="1"/>
  <c r="AH71" i="8"/>
  <c r="AR71"/>
  <c r="AS71"/>
  <c r="AQ71"/>
  <c r="AH133"/>
  <c r="AR133" s="1"/>
  <c r="AQ133"/>
  <c r="AJ14" i="18"/>
  <c r="AL14" s="1"/>
  <c r="AA14"/>
  <c r="AK14" s="1"/>
  <c r="Z133" i="11"/>
  <c r="AJ133" s="1"/>
  <c r="AI133"/>
  <c r="AY107" i="25"/>
  <c r="AF107"/>
  <c r="AZ107" s="1"/>
  <c r="AY115"/>
  <c r="AF115"/>
  <c r="AG115" s="1"/>
  <c r="AB215" i="32"/>
  <c r="AL215" s="1"/>
  <c r="AK215"/>
  <c r="Z240" i="7"/>
  <c r="AJ240" s="1"/>
  <c r="AI240"/>
  <c r="Z146" i="10"/>
  <c r="AJ146" s="1"/>
  <c r="AI146"/>
  <c r="AH44" i="8"/>
  <c r="AR44"/>
  <c r="AQ44"/>
  <c r="AS44" s="1"/>
  <c r="BA177" i="23"/>
  <c r="AR177"/>
  <c r="BB177" s="1"/>
  <c r="BC177" s="1"/>
  <c r="AR98"/>
  <c r="BB98"/>
  <c r="BC98"/>
  <c r="BA98"/>
  <c r="BA55"/>
  <c r="AR55"/>
  <c r="BB55" s="1"/>
  <c r="AR47"/>
  <c r="BB47" s="1"/>
  <c r="BC47" s="1"/>
  <c r="BA47"/>
  <c r="AH75" i="8"/>
  <c r="AR75" s="1"/>
  <c r="AS75" s="1"/>
  <c r="AQ75"/>
  <c r="Y49" i="10"/>
  <c r="AI49" s="1"/>
  <c r="AH49"/>
  <c r="Z214" i="9"/>
  <c r="AJ214" s="1"/>
  <c r="AI214"/>
  <c r="AK64" i="30"/>
  <c r="AB64"/>
  <c r="AL64" s="1"/>
  <c r="AB12"/>
  <c r="AL12" s="1"/>
  <c r="AK12"/>
  <c r="AM233" i="26"/>
  <c r="AD233"/>
  <c r="AN233" s="1"/>
  <c r="AM235"/>
  <c r="AO235" s="1"/>
  <c r="AD235"/>
  <c r="AN235" s="1"/>
  <c r="AB15" i="28"/>
  <c r="AL15" s="1"/>
  <c r="AK15"/>
  <c r="Z222" i="29"/>
  <c r="AJ222" s="1"/>
  <c r="AK222" s="1"/>
  <c r="AI222"/>
  <c r="AE205" i="27"/>
  <c r="AO205" s="1"/>
  <c r="AN205"/>
  <c r="AP205" s="1"/>
  <c r="AD100" i="26"/>
  <c r="AN100" s="1"/>
  <c r="AM100"/>
  <c r="AD129"/>
  <c r="AN129" s="1"/>
  <c r="AM129"/>
  <c r="AD176"/>
  <c r="AN176" s="1"/>
  <c r="AO176" s="1"/>
  <c r="AM176"/>
  <c r="Z178" i="11"/>
  <c r="AJ178" s="1"/>
  <c r="AI178"/>
  <c r="AI102"/>
  <c r="Z102"/>
  <c r="AJ102" s="1"/>
  <c r="AK102" s="1"/>
  <c r="Z106"/>
  <c r="AJ106"/>
  <c r="AK106"/>
  <c r="AI106"/>
  <c r="AI150" i="29"/>
  <c r="Z150"/>
  <c r="AJ150" s="1"/>
  <c r="AK150" s="1"/>
  <c r="AI30" i="10"/>
  <c r="Z30"/>
  <c r="AJ30" s="1"/>
  <c r="AK30" s="1"/>
  <c r="AY240" i="25"/>
  <c r="AF240"/>
  <c r="AY244"/>
  <c r="AF244"/>
  <c r="AG244" s="1"/>
  <c r="AY260"/>
  <c r="AF260"/>
  <c r="AJ36" i="30"/>
  <c r="AA36"/>
  <c r="AK36" s="1"/>
  <c r="Y36" i="11"/>
  <c r="AI36"/>
  <c r="AH36"/>
  <c r="Z41"/>
  <c r="AJ41" s="1"/>
  <c r="AK41" s="1"/>
  <c r="AI41"/>
  <c r="AI75" i="29"/>
  <c r="Z75"/>
  <c r="AJ75" s="1"/>
  <c r="AK75" s="1"/>
  <c r="AH214" i="11"/>
  <c r="Y214"/>
  <c r="AA39" i="5"/>
  <c r="AK39"/>
  <c r="AL39"/>
  <c r="AJ39"/>
  <c r="AA45" i="32"/>
  <c r="AJ45"/>
  <c r="AM45" s="1"/>
  <c r="Z237" i="7"/>
  <c r="AJ237" s="1"/>
  <c r="AK237" s="1"/>
  <c r="AI237"/>
  <c r="Z213" i="9"/>
  <c r="AJ213" s="1"/>
  <c r="AK213" s="1"/>
  <c r="AI213"/>
  <c r="AJ50" i="25"/>
  <c r="BC50"/>
  <c r="AQ16" i="8"/>
  <c r="AH16"/>
  <c r="AR16" s="1"/>
  <c r="AI30" i="25"/>
  <c r="BC30" s="1"/>
  <c r="BB30"/>
  <c r="AJ82" i="5"/>
  <c r="AA82"/>
  <c r="AK82" s="1"/>
  <c r="AL82" s="1"/>
  <c r="AA49" i="32"/>
  <c r="AB49" s="1"/>
  <c r="AL49" s="1"/>
  <c r="AJ49"/>
  <c r="Y41" i="12"/>
  <c r="AH41"/>
  <c r="AK41" s="1"/>
  <c r="AI40" i="22"/>
  <c r="AK40" s="1"/>
  <c r="Z40"/>
  <c r="AJ40" s="1"/>
  <c r="Z109" i="11"/>
  <c r="AJ109" s="1"/>
  <c r="AI109"/>
  <c r="AK109" s="1"/>
  <c r="AA218" i="31"/>
  <c r="AK218"/>
  <c r="AJ218"/>
  <c r="AL218" s="1"/>
  <c r="AR66" i="23"/>
  <c r="BB66" s="1"/>
  <c r="BA66"/>
  <c r="AJ14" i="25"/>
  <c r="BD14" s="1"/>
  <c r="BC14"/>
  <c r="Y41" i="10"/>
  <c r="AH41"/>
  <c r="AI11" i="21"/>
  <c r="AI10" s="1"/>
  <c r="Y10"/>
  <c r="Z11"/>
  <c r="AE33" i="27"/>
  <c r="AO33" s="1"/>
  <c r="AN33"/>
  <c r="Z129" i="11"/>
  <c r="AJ129"/>
  <c r="AI129"/>
  <c r="AQ137" i="24"/>
  <c r="AH137"/>
  <c r="AR137"/>
  <c r="AQ112"/>
  <c r="AH112"/>
  <c r="AR112" s="1"/>
  <c r="AS112" s="1"/>
  <c r="BA53" i="23"/>
  <c r="AR53"/>
  <c r="BB53" s="1"/>
  <c r="Z33" i="22"/>
  <c r="AJ33" s="1"/>
  <c r="AK33" s="1"/>
  <c r="AI33"/>
  <c r="AB16" i="32"/>
  <c r="AL16"/>
  <c r="AK16"/>
  <c r="Z130" i="10"/>
  <c r="AJ130" s="1"/>
  <c r="AI130"/>
  <c r="Z211" i="9"/>
  <c r="AJ211" s="1"/>
  <c r="AI211"/>
  <c r="AG211" i="25"/>
  <c r="AH211" s="1"/>
  <c r="AZ211"/>
  <c r="AR161" i="23"/>
  <c r="BB161"/>
  <c r="BC161"/>
  <c r="BA161"/>
  <c r="AK181" i="32"/>
  <c r="AB181"/>
  <c r="AL181"/>
  <c r="Z216" i="1"/>
  <c r="AJ216" s="1"/>
  <c r="AK216" s="1"/>
  <c r="AI216"/>
  <c r="Z218"/>
  <c r="AJ218" s="1"/>
  <c r="AK218" s="1"/>
  <c r="AI218"/>
  <c r="AH10" i="8"/>
  <c r="AR11"/>
  <c r="AH17" i="25"/>
  <c r="BB17" s="1"/>
  <c r="AI33" i="12"/>
  <c r="Z33"/>
  <c r="AJ33" s="1"/>
  <c r="Z21"/>
  <c r="AJ21"/>
  <c r="AI21"/>
  <c r="AK21" s="1"/>
  <c r="Z19"/>
  <c r="AJ19"/>
  <c r="AK19"/>
  <c r="AI19"/>
  <c r="AK17"/>
  <c r="I15" i="8"/>
  <c r="K15" s="1"/>
  <c r="I21"/>
  <c r="K21"/>
  <c r="J21"/>
  <c r="L21"/>
  <c r="J11" i="9"/>
  <c r="I11"/>
  <c r="I10" s="1"/>
  <c r="Z10" i="1"/>
  <c r="AJ11"/>
  <c r="AK11" s="1"/>
  <c r="AJ10"/>
  <c r="AI10"/>
  <c r="AB13" i="16"/>
  <c r="AL13" s="1"/>
  <c r="AK13"/>
  <c r="AM13" s="1"/>
  <c r="AB12"/>
  <c r="AL12"/>
  <c r="AM12"/>
  <c r="AK12"/>
  <c r="Z10" i="21"/>
  <c r="AJ11"/>
  <c r="AJ10"/>
  <c r="Z41" i="10"/>
  <c r="AJ41"/>
  <c r="AI41"/>
  <c r="AK41" s="1"/>
  <c r="Z41" i="12"/>
  <c r="AJ41" s="1"/>
  <c r="AI41"/>
  <c r="AK49" i="32"/>
  <c r="AM49" s="1"/>
  <c r="AJ30" i="25"/>
  <c r="BD30" s="1"/>
  <c r="BD50"/>
  <c r="AK50"/>
  <c r="AL50" s="1"/>
  <c r="AK45" i="32"/>
  <c r="AB45"/>
  <c r="AL45"/>
  <c r="BC46" i="25"/>
  <c r="AZ246"/>
  <c r="AZ113"/>
  <c r="AG113"/>
  <c r="AH113" s="1"/>
  <c r="BF40"/>
  <c r="AZ127"/>
  <c r="AG127"/>
  <c r="AH127" s="1"/>
  <c r="AK12" i="28"/>
  <c r="AB12"/>
  <c r="AL12"/>
  <c r="BA158" i="25"/>
  <c r="AG121"/>
  <c r="BA121" s="1"/>
  <c r="AG119"/>
  <c r="AH119" s="1"/>
  <c r="BA134"/>
  <c r="AA26" i="5"/>
  <c r="AK26" s="1"/>
  <c r="AJ26"/>
  <c r="AH151" i="25"/>
  <c r="BB151" s="1"/>
  <c r="BA151"/>
  <c r="AH147"/>
  <c r="AI147"/>
  <c r="AJ147" s="1"/>
  <c r="BC147"/>
  <c r="BA147"/>
  <c r="AH143"/>
  <c r="BA143"/>
  <c r="AH139"/>
  <c r="AI139" s="1"/>
  <c r="BA139"/>
  <c r="AH135"/>
  <c r="BB135" s="1"/>
  <c r="BA135"/>
  <c r="AH65"/>
  <c r="AI65"/>
  <c r="AJ65" s="1"/>
  <c r="BC65"/>
  <c r="BA65"/>
  <c r="AQ30" i="8"/>
  <c r="AH30"/>
  <c r="AR30" s="1"/>
  <c r="BA145" i="25"/>
  <c r="AH145"/>
  <c r="BB145"/>
  <c r="BA137"/>
  <c r="AH137"/>
  <c r="Z10" i="22"/>
  <c r="AJ11"/>
  <c r="AK11" s="1"/>
  <c r="AJ10"/>
  <c r="Z74" i="7"/>
  <c r="AJ74"/>
  <c r="AI74"/>
  <c r="AK74" s="1"/>
  <c r="BB228" i="25"/>
  <c r="AI228"/>
  <c r="BC228" s="1"/>
  <c r="BE57"/>
  <c r="AL57"/>
  <c r="AM57"/>
  <c r="BG57"/>
  <c r="AK14" i="28"/>
  <c r="AB14"/>
  <c r="AL14" s="1"/>
  <c r="AM14" s="1"/>
  <c r="AN215" i="27"/>
  <c r="AE215"/>
  <c r="AO215"/>
  <c r="AM181" i="32"/>
  <c r="AO139" i="26"/>
  <c r="AK147" i="29"/>
  <c r="AP195" i="27"/>
  <c r="AK49" i="22"/>
  <c r="AP45" i="27"/>
  <c r="AK136" i="1"/>
  <c r="AK149" i="9"/>
  <c r="AK172" i="29"/>
  <c r="AK170"/>
  <c r="AK166"/>
  <c r="AK154"/>
  <c r="AK146"/>
  <c r="AK223"/>
  <c r="AK144"/>
  <c r="AK169"/>
  <c r="AK100" i="22"/>
  <c r="AK158" i="9"/>
  <c r="AK224" i="29"/>
  <c r="AL55" i="31"/>
  <c r="AL19" i="5"/>
  <c r="AO137" i="26"/>
  <c r="AK40" i="21"/>
  <c r="AS74" i="24"/>
  <c r="AM203" i="32"/>
  <c r="BA211" i="25"/>
  <c r="Z214" i="11"/>
  <c r="AJ214" s="1"/>
  <c r="AI214"/>
  <c r="AZ260" i="25"/>
  <c r="AG260"/>
  <c r="AZ240"/>
  <c r="AG240"/>
  <c r="AZ115"/>
  <c r="Z40" i="9"/>
  <c r="AJ40"/>
  <c r="BC43" i="25"/>
  <c r="Z34" i="12"/>
  <c r="AJ34" s="1"/>
  <c r="AB41" i="30"/>
  <c r="AL41" s="1"/>
  <c r="AM41" s="1"/>
  <c r="AK41"/>
  <c r="AH11" i="24"/>
  <c r="AR11" s="1"/>
  <c r="BA223" i="25"/>
  <c r="AH223"/>
  <c r="BB223" s="1"/>
  <c r="BA207"/>
  <c r="AH207"/>
  <c r="AA15" i="5"/>
  <c r="AK15" s="1"/>
  <c r="AL15" s="1"/>
  <c r="AJ15"/>
  <c r="AD23" i="26"/>
  <c r="AN23" s="1"/>
  <c r="AO23" s="1"/>
  <c r="AM23"/>
  <c r="AM15"/>
  <c r="AD15"/>
  <c r="AN15" s="1"/>
  <c r="AD21"/>
  <c r="AN21" s="1"/>
  <c r="AO21" s="1"/>
  <c r="AM21"/>
  <c r="AK63" i="25"/>
  <c r="AL63" s="1"/>
  <c r="BD63"/>
  <c r="AA40" i="5"/>
  <c r="AK40" s="1"/>
  <c r="AL40" s="1"/>
  <c r="AJ40"/>
  <c r="AE219" i="27"/>
  <c r="AO219" s="1"/>
  <c r="AP219" s="1"/>
  <c r="AN219"/>
  <c r="AA43" i="31"/>
  <c r="AK43" s="1"/>
  <c r="AL43" s="1"/>
  <c r="AJ43"/>
  <c r="AI49" i="11"/>
  <c r="Z49"/>
  <c r="AJ49" s="1"/>
  <c r="AK49" s="1"/>
  <c r="BB10" i="23"/>
  <c r="BC11"/>
  <c r="AI10" i="22"/>
  <c r="AI171" i="25"/>
  <c r="BB171"/>
  <c r="AH101" i="24"/>
  <c r="AR101" s="1"/>
  <c r="AS101" s="1"/>
  <c r="AQ101"/>
  <c r="AQ14"/>
  <c r="AH14"/>
  <c r="AR14" s="1"/>
  <c r="Z78" i="29"/>
  <c r="AJ78"/>
  <c r="AK78"/>
  <c r="AI78"/>
  <c r="AM42" i="25"/>
  <c r="BF42"/>
  <c r="Z61" i="9"/>
  <c r="AJ61" s="1"/>
  <c r="AK61" s="1"/>
  <c r="AI61"/>
  <c r="AJ45" i="25"/>
  <c r="AK45"/>
  <c r="BE45" s="1"/>
  <c r="BC45"/>
  <c r="K13" i="26"/>
  <c r="L13"/>
  <c r="I16" i="8"/>
  <c r="K16"/>
  <c r="J16"/>
  <c r="L16"/>
  <c r="J11" i="1"/>
  <c r="I11"/>
  <c r="AN42" i="25"/>
  <c r="BG42"/>
  <c r="AI207"/>
  <c r="BC207"/>
  <c r="BB207"/>
  <c r="AI223"/>
  <c r="BC223" s="1"/>
  <c r="BB65"/>
  <c r="AI135"/>
  <c r="AJ135" s="1"/>
  <c r="AK135" s="1"/>
  <c r="BB139"/>
  <c r="AI143"/>
  <c r="AJ143" s="1"/>
  <c r="BB143"/>
  <c r="BB147"/>
  <c r="AI151"/>
  <c r="AJ151" s="1"/>
  <c r="BD151" s="1"/>
  <c r="AI134"/>
  <c r="BC134"/>
  <c r="BB158"/>
  <c r="AK30"/>
  <c r="AL30" s="1"/>
  <c r="AJ171"/>
  <c r="AK171" s="1"/>
  <c r="BE171" s="1"/>
  <c r="BC171"/>
  <c r="BE63"/>
  <c r="BD43"/>
  <c r="AK43"/>
  <c r="AL43"/>
  <c r="AH240"/>
  <c r="AI240" s="1"/>
  <c r="BC240" s="1"/>
  <c r="BA240"/>
  <c r="AH260"/>
  <c r="BA260"/>
  <c r="AJ228"/>
  <c r="BD228" s="1"/>
  <c r="AI137"/>
  <c r="BB137"/>
  <c r="AI145"/>
  <c r="AJ145"/>
  <c r="AK145" s="1"/>
  <c r="AL145" s="1"/>
  <c r="AH121"/>
  <c r="BB121"/>
  <c r="BA127"/>
  <c r="BA113"/>
  <c r="BE50"/>
  <c r="AM12" i="28"/>
  <c r="AI121" i="25"/>
  <c r="BE43"/>
  <c r="BC158"/>
  <c r="AJ223"/>
  <c r="AK223" s="1"/>
  <c r="BH42"/>
  <c r="AO42"/>
  <c r="BC137"/>
  <c r="AJ137"/>
  <c r="AN57"/>
  <c r="BH57"/>
  <c r="AI260"/>
  <c r="BB260"/>
  <c r="BB240"/>
  <c r="AL45"/>
  <c r="BF45"/>
  <c r="BE30"/>
  <c r="AJ134"/>
  <c r="BD134" s="1"/>
  <c r="BC143"/>
  <c r="AK134"/>
  <c r="BD223"/>
  <c r="AJ121"/>
  <c r="BC121"/>
  <c r="BD121"/>
  <c r="AK121"/>
  <c r="BE121" s="1"/>
  <c r="L12"/>
  <c r="AL121"/>
  <c r="BF121" s="1"/>
  <c r="AM121"/>
  <c r="BG121" s="1"/>
  <c r="L13"/>
  <c r="M13"/>
  <c r="L14"/>
  <c r="L16"/>
  <c r="L11"/>
  <c r="O10" i="30"/>
  <c r="L23" i="36" s="1"/>
  <c r="M10" i="30"/>
  <c r="J23" i="3" s="1"/>
  <c r="AF40" i="23"/>
  <c r="N15" i="36"/>
  <c r="N15" i="3"/>
  <c r="AB47" i="23"/>
  <c r="N47" s="1"/>
  <c r="AB23"/>
  <c r="L222"/>
  <c r="AB222"/>
  <c r="N222" s="1"/>
  <c r="N168"/>
  <c r="K10" i="19"/>
  <c r="K12" i="3" s="1"/>
  <c r="L10" i="24"/>
  <c r="O37" i="3" s="1"/>
  <c r="U10" i="24"/>
  <c r="K40" i="3" s="1"/>
  <c r="T10" i="25"/>
  <c r="K45" i="36" s="1"/>
  <c r="W13" i="23"/>
  <c r="W15"/>
  <c r="AC15" s="1"/>
  <c r="M15" s="1"/>
  <c r="W19"/>
  <c r="Z22"/>
  <c r="AF22" s="1"/>
  <c r="Z24"/>
  <c r="AF24" s="1"/>
  <c r="Z28"/>
  <c r="AF28" s="1"/>
  <c r="Z32"/>
  <c r="AF32" s="1"/>
  <c r="W14"/>
  <c r="W22"/>
  <c r="AC22" s="1"/>
  <c r="Y24"/>
  <c r="AE24" s="1"/>
  <c r="U28"/>
  <c r="AA28" s="1"/>
  <c r="Y32"/>
  <c r="AE32" s="1"/>
  <c r="U36"/>
  <c r="U40"/>
  <c r="AA40" s="1"/>
  <c r="V48"/>
  <c r="X52"/>
  <c r="AD52" s="1"/>
  <c r="Z60"/>
  <c r="AF60" s="1"/>
  <c r="W65"/>
  <c r="K65" s="1"/>
  <c r="X70"/>
  <c r="AD70" s="1"/>
  <c r="X74"/>
  <c r="AD74" s="1"/>
  <c r="X36"/>
  <c r="AD36" s="1"/>
  <c r="Y44"/>
  <c r="AE44" s="1"/>
  <c r="W68"/>
  <c r="AC68" s="1"/>
  <c r="U74"/>
  <c r="AA74" s="1"/>
  <c r="Y78"/>
  <c r="AE78" s="1"/>
  <c r="Z15"/>
  <c r="AF15" s="1"/>
  <c r="X49"/>
  <c r="AD49" s="1"/>
  <c r="X15"/>
  <c r="AD15" s="1"/>
  <c r="Y77"/>
  <c r="AE77" s="1"/>
  <c r="X47"/>
  <c r="AD47" s="1"/>
  <c r="V13"/>
  <c r="L107"/>
  <c r="N235"/>
  <c r="K137"/>
  <c r="K150"/>
  <c r="K134"/>
  <c r="N93"/>
  <c r="M82"/>
  <c r="L84"/>
  <c r="K112"/>
  <c r="K127"/>
  <c r="K148"/>
  <c r="M152"/>
  <c r="K145"/>
  <c r="L139"/>
  <c r="N202"/>
  <c r="Z14"/>
  <c r="AF14" s="1"/>
  <c r="Z18"/>
  <c r="X22"/>
  <c r="X24"/>
  <c r="AD24" s="1"/>
  <c r="X32"/>
  <c r="AD32" s="1"/>
  <c r="Z44"/>
  <c r="AF44" s="1"/>
  <c r="W49"/>
  <c r="V52"/>
  <c r="AB52" s="1"/>
  <c r="Z56"/>
  <c r="AF56" s="1"/>
  <c r="V60"/>
  <c r="AB60" s="1"/>
  <c r="X64"/>
  <c r="AD64" s="1"/>
  <c r="V70"/>
  <c r="AB70" s="1"/>
  <c r="W73"/>
  <c r="K73" s="1"/>
  <c r="Z78"/>
  <c r="AF78" s="1"/>
  <c r="W60"/>
  <c r="AC60" s="1"/>
  <c r="W78"/>
  <c r="AC78" s="1"/>
  <c r="X13"/>
  <c r="AD13" s="1"/>
  <c r="Z23"/>
  <c r="AF23" s="1"/>
  <c r="X77"/>
  <c r="K152"/>
  <c r="K117"/>
  <c r="M172"/>
  <c r="K176"/>
  <c r="K197"/>
  <c r="L189" i="12"/>
  <c r="J211"/>
  <c r="L143"/>
  <c r="L175"/>
  <c r="L207"/>
  <c r="N95"/>
  <c r="J125"/>
  <c r="J157"/>
  <c r="J193"/>
  <c r="J225"/>
  <c r="J245"/>
  <c r="J91"/>
  <c r="N189"/>
  <c r="N221"/>
  <c r="N125"/>
  <c r="N157"/>
  <c r="I81"/>
  <c r="J189"/>
  <c r="I19"/>
  <c r="N129"/>
  <c r="M132" i="23"/>
  <c r="M136"/>
  <c r="K237"/>
  <c r="I37" i="12"/>
  <c r="L10" i="30"/>
  <c r="K23" i="36" s="1"/>
  <c r="AC86" i="23"/>
  <c r="M86" s="1"/>
  <c r="P98" i="17"/>
  <c r="P107"/>
  <c r="M80"/>
  <c r="M16"/>
  <c r="M69" i="16"/>
  <c r="M31"/>
  <c r="M87"/>
  <c r="Q10" i="8"/>
  <c r="AC155" i="23"/>
  <c r="J10" i="7"/>
  <c r="K26" i="36" s="1"/>
  <c r="K82" i="23"/>
  <c r="K238"/>
  <c r="K203"/>
  <c r="K171"/>
  <c r="K163"/>
  <c r="K192"/>
  <c r="K160"/>
  <c r="K114"/>
  <c r="K181"/>
  <c r="K233"/>
  <c r="K220"/>
  <c r="AA197"/>
  <c r="M159"/>
  <c r="K120"/>
  <c r="K89"/>
  <c r="K159"/>
  <c r="K161"/>
  <c r="M91" i="16"/>
  <c r="K21" i="3"/>
  <c r="M109" i="17"/>
  <c r="M93"/>
  <c r="M72"/>
  <c r="P79"/>
  <c r="M57" i="16"/>
  <c r="M107"/>
  <c r="K193" i="23"/>
  <c r="AA127"/>
  <c r="K122"/>
  <c r="K101"/>
  <c r="AA175"/>
  <c r="M182"/>
  <c r="K174"/>
  <c r="K142"/>
  <c r="K158"/>
  <c r="K218"/>
  <c r="K253"/>
  <c r="I21" i="12"/>
  <c r="L164" i="23"/>
  <c r="AB164"/>
  <c r="N164" s="1"/>
  <c r="AC74"/>
  <c r="AA52"/>
  <c r="L51"/>
  <c r="AB51"/>
  <c r="AB21"/>
  <c r="O10" i="24"/>
  <c r="J38" i="36" s="1"/>
  <c r="N211" i="23"/>
  <c r="M117"/>
  <c r="M215"/>
  <c r="M217"/>
  <c r="K198"/>
  <c r="N237" i="12"/>
  <c r="J257"/>
  <c r="Z62" i="23"/>
  <c r="AF62" s="1"/>
  <c r="X66"/>
  <c r="Z72"/>
  <c r="AF72" s="1"/>
  <c r="Z74"/>
  <c r="AF74" s="1"/>
  <c r="Y52"/>
  <c r="U56"/>
  <c r="AA56" s="1"/>
  <c r="Y58"/>
  <c r="W62"/>
  <c r="AC62" s="1"/>
  <c r="Y72"/>
  <c r="AE72" s="1"/>
  <c r="W76"/>
  <c r="AC76" s="1"/>
  <c r="Z49"/>
  <c r="AF49" s="1"/>
  <c r="O10"/>
  <c r="O33" i="3" s="1"/>
  <c r="K94" i="23"/>
  <c r="K100"/>
  <c r="K91"/>
  <c r="K169"/>
  <c r="M240"/>
  <c r="K211"/>
  <c r="K241"/>
  <c r="K249"/>
  <c r="K259"/>
  <c r="K258"/>
  <c r="K154"/>
  <c r="J10" i="19"/>
  <c r="N12" i="3" s="1"/>
  <c r="N229" i="12"/>
  <c r="N249"/>
  <c r="I257"/>
  <c r="I253"/>
  <c r="I241"/>
  <c r="I237"/>
  <c r="I225"/>
  <c r="I221"/>
  <c r="M23" i="23"/>
  <c r="Z68"/>
  <c r="AF68" s="1"/>
  <c r="V74"/>
  <c r="AB74" s="1"/>
  <c r="N74" s="1"/>
  <c r="Y60"/>
  <c r="AE60" s="1"/>
  <c r="Y64"/>
  <c r="AE64" s="1"/>
  <c r="U68"/>
  <c r="V33"/>
  <c r="AB33" s="1"/>
  <c r="N33" s="1"/>
  <c r="M142"/>
  <c r="M131"/>
  <c r="M139"/>
  <c r="K166"/>
  <c r="M170"/>
  <c r="M188"/>
  <c r="K177"/>
  <c r="K195"/>
  <c r="K205"/>
  <c r="K226"/>
  <c r="K234"/>
  <c r="L12" i="21"/>
  <c r="P106" i="17"/>
  <c r="M105"/>
  <c r="M56"/>
  <c r="M24"/>
  <c r="M66"/>
  <c r="M61" i="16"/>
  <c r="M15"/>
  <c r="M72" i="5"/>
  <c r="H10" i="21"/>
  <c r="O15" i="3" s="1"/>
  <c r="O32" i="36"/>
  <c r="O32" i="3"/>
  <c r="T10" i="24"/>
  <c r="K39" i="36" s="1"/>
  <c r="K47" i="3"/>
  <c r="K46" s="1"/>
  <c r="P103" i="17"/>
  <c r="M64"/>
  <c r="M32"/>
  <c r="P75"/>
  <c r="P59"/>
  <c r="M74"/>
  <c r="M65" i="16"/>
  <c r="M23"/>
  <c r="P79"/>
  <c r="I94" i="12"/>
  <c r="I90"/>
  <c r="I87"/>
  <c r="I83"/>
  <c r="I80"/>
  <c r="I71"/>
  <c r="I65"/>
  <c r="I55"/>
  <c r="I49"/>
  <c r="I39"/>
  <c r="I33"/>
  <c r="I23"/>
  <c r="I17"/>
  <c r="K223" i="23"/>
  <c r="K215"/>
  <c r="K230"/>
  <c r="K222"/>
  <c r="K189"/>
  <c r="K173"/>
  <c r="K165"/>
  <c r="K157"/>
  <c r="M133"/>
  <c r="M144"/>
  <c r="K252"/>
  <c r="K255"/>
  <c r="K221"/>
  <c r="K213"/>
  <c r="K167"/>
  <c r="K194"/>
  <c r="K186"/>
  <c r="K170"/>
  <c r="K83"/>
  <c r="AA249"/>
  <c r="M249" s="1"/>
  <c r="AE190"/>
  <c r="M190" s="1"/>
  <c r="AE218"/>
  <c r="AE211"/>
  <c r="K10" i="20"/>
  <c r="K13" i="36" s="1"/>
  <c r="K23" i="23"/>
  <c r="M207"/>
  <c r="K199"/>
  <c r="K179"/>
  <c r="K188"/>
  <c r="K180"/>
  <c r="K172"/>
  <c r="K164"/>
  <c r="K126"/>
  <c r="K118"/>
  <c r="K110"/>
  <c r="K88"/>
  <c r="K141"/>
  <c r="K140"/>
  <c r="K132"/>
  <c r="K109"/>
  <c r="M256"/>
  <c r="K240"/>
  <c r="K232"/>
  <c r="K224"/>
  <c r="K216"/>
  <c r="K208"/>
  <c r="AA205"/>
  <c r="K147"/>
  <c r="K131"/>
  <c r="K123"/>
  <c r="K119"/>
  <c r="K115"/>
  <c r="K111"/>
  <c r="K124"/>
  <c r="K116"/>
  <c r="K108"/>
  <c r="K102"/>
  <c r="K92"/>
  <c r="K84"/>
  <c r="K146"/>
  <c r="K138"/>
  <c r="K130"/>
  <c r="AA198"/>
  <c r="M198" s="1"/>
  <c r="AE241"/>
  <c r="M241" s="1"/>
  <c r="O10" i="8"/>
  <c r="K29" i="36" s="1"/>
  <c r="M10" i="10"/>
  <c r="M21" i="3" s="1"/>
  <c r="K242" i="23"/>
  <c r="K210"/>
  <c r="K207"/>
  <c r="K143"/>
  <c r="K251"/>
  <c r="K191"/>
  <c r="M125"/>
  <c r="K254"/>
  <c r="K229"/>
  <c r="K182"/>
  <c r="K185"/>
  <c r="I93" i="12"/>
  <c r="I89"/>
  <c r="I86"/>
  <c r="I82"/>
  <c r="I77"/>
  <c r="I67"/>
  <c r="I61"/>
  <c r="I51"/>
  <c r="I45"/>
  <c r="I35"/>
  <c r="I29"/>
  <c r="I13"/>
  <c r="AM43" i="25"/>
  <c r="BF43"/>
  <c r="BE145"/>
  <c r="AL134"/>
  <c r="BE134"/>
  <c r="AL171"/>
  <c r="AJ240"/>
  <c r="BD137"/>
  <c r="AK137"/>
  <c r="AK158"/>
  <c r="BD158"/>
  <c r="AL40" i="30"/>
  <c r="AK40"/>
  <c r="AM40" s="1"/>
  <c r="AY111" i="25"/>
  <c r="AF111"/>
  <c r="AK11" i="21"/>
  <c r="AH10"/>
  <c r="AJ202" i="31"/>
  <c r="AK135" i="10"/>
  <c r="AJ260" i="25"/>
  <c r="BC260"/>
  <c r="BI42"/>
  <c r="AP42"/>
  <c r="AK151"/>
  <c r="AB243" i="27"/>
  <c r="AK243"/>
  <c r="AC128" i="25"/>
  <c r="AV128"/>
  <c r="X119" i="31"/>
  <c r="AG119"/>
  <c r="AX239" i="23"/>
  <c r="AO239"/>
  <c r="Y151" i="30"/>
  <c r="AH151"/>
  <c r="Y214"/>
  <c r="AH214"/>
  <c r="BD145" i="25"/>
  <c r="AM45"/>
  <c r="AO57"/>
  <c r="AJ207"/>
  <c r="AM16" i="32"/>
  <c r="AP33" i="27"/>
  <c r="AK243" i="7"/>
  <c r="BC73" i="23"/>
  <c r="AK61" i="11"/>
  <c r="AK156" i="29"/>
  <c r="AL100" i="19"/>
  <c r="AL70"/>
  <c r="AM183" i="32"/>
  <c r="AL72" i="19"/>
  <c r="AM24" i="17"/>
  <c r="AL59" i="19"/>
  <c r="AK52" i="21"/>
  <c r="AM68" i="17"/>
  <c r="AL60" i="20"/>
  <c r="AS57" i="8"/>
  <c r="BD143" i="25"/>
  <c r="AK143"/>
  <c r="AB206" i="30"/>
  <c r="AL206" s="1"/>
  <c r="AJ255" i="5"/>
  <c r="AL255" s="1"/>
  <c r="AJ28" i="29"/>
  <c r="AI28"/>
  <c r="BA31" i="25"/>
  <c r="AH31"/>
  <c r="AF73" i="8"/>
  <c r="AO73"/>
  <c r="X72" i="9"/>
  <c r="AG72"/>
  <c r="BC145" i="25"/>
  <c r="BD45"/>
  <c r="AS14" i="24"/>
  <c r="M14" s="1"/>
  <c r="BC55" i="23"/>
  <c r="AK40" i="10"/>
  <c r="AM227" i="32"/>
  <c r="AK164" i="29"/>
  <c r="AO62" i="26"/>
  <c r="AM43" i="16"/>
  <c r="AK57" i="1"/>
  <c r="AM54" i="30"/>
  <c r="BD135" i="25"/>
  <c r="AA234" i="31"/>
  <c r="AK234" s="1"/>
  <c r="AB15" i="30"/>
  <c r="AL15" s="1"/>
  <c r="AW83" i="25"/>
  <c r="AD83"/>
  <c r="AG162" i="7"/>
  <c r="X162"/>
  <c r="AF242"/>
  <c r="W242"/>
  <c r="X115" i="31"/>
  <c r="AG115"/>
  <c r="AK112" i="10"/>
  <c r="AK36" i="12"/>
  <c r="AM210" i="30"/>
  <c r="AK72" i="21"/>
  <c r="AP215" i="27"/>
  <c r="BC154" i="23"/>
  <c r="AL206" i="31"/>
  <c r="AI21" i="18"/>
  <c r="Z21"/>
  <c r="W69" i="5"/>
  <c r="AF69"/>
  <c r="AE41" i="7"/>
  <c r="V41"/>
  <c r="Y49" i="31"/>
  <c r="AH49"/>
  <c r="X15" i="21"/>
  <c r="AG15"/>
  <c r="AG46" i="31"/>
  <c r="X46"/>
  <c r="AF54" i="22"/>
  <c r="W54"/>
  <c r="AD70" i="24"/>
  <c r="AM70"/>
  <c r="V29" i="21"/>
  <c r="AE29"/>
  <c r="V58" i="1"/>
  <c r="AE58"/>
  <c r="AE48" i="5"/>
  <c r="V48"/>
  <c r="U37" i="29"/>
  <c r="AD37"/>
  <c r="AH54" i="5"/>
  <c r="Y54"/>
  <c r="X35"/>
  <c r="AG35"/>
  <c r="W33" i="19"/>
  <c r="AF33"/>
  <c r="Z51" i="17"/>
  <c r="AI51"/>
  <c r="V77" i="7"/>
  <c r="AE77"/>
  <c r="AF37" i="31"/>
  <c r="W37"/>
  <c r="U35"/>
  <c r="AD35"/>
  <c r="W24" i="32"/>
  <c r="AF24"/>
  <c r="AD56" i="24"/>
  <c r="AM56"/>
  <c r="W62" i="16"/>
  <c r="AF62"/>
  <c r="AM63" i="23"/>
  <c r="AV63"/>
  <c r="U48" i="10"/>
  <c r="AD48"/>
  <c r="X63" i="30"/>
  <c r="AG63"/>
  <c r="W15" i="17"/>
  <c r="AF15"/>
  <c r="U16" i="7"/>
  <c r="AD16"/>
  <c r="AH74" i="31"/>
  <c r="Y74"/>
  <c r="AH69" i="30"/>
  <c r="Y69"/>
  <c r="BF57" i="25"/>
  <c r="AB36" i="30"/>
  <c r="AL36" s="1"/>
  <c r="AB19" i="32"/>
  <c r="AL19"/>
  <c r="AM19" s="1"/>
  <c r="Z49" i="10"/>
  <c r="AJ49" s="1"/>
  <c r="AK49"/>
  <c r="Z36" i="11"/>
  <c r="AJ36" s="1"/>
  <c r="AK36" s="1"/>
  <c r="AI55" i="25"/>
  <c r="AH117" i="8"/>
  <c r="AR117" s="1"/>
  <c r="AS117" s="1"/>
  <c r="Z173" i="29"/>
  <c r="AJ173" s="1"/>
  <c r="Z157"/>
  <c r="AJ157"/>
  <c r="AK157" s="1"/>
  <c r="AF256" i="25"/>
  <c r="Y138" i="10"/>
  <c r="AJ40" i="30"/>
  <c r="AI25" i="17"/>
  <c r="AH74" i="8"/>
  <c r="AR74"/>
  <c r="AS74"/>
  <c r="AA50" i="20"/>
  <c r="AK50" s="1"/>
  <c r="AL50" s="1"/>
  <c r="X165" i="29"/>
  <c r="X149"/>
  <c r="AJ15" i="30"/>
  <c r="Z47" i="21"/>
  <c r="AJ47"/>
  <c r="AK47" s="1"/>
  <c r="Z57" i="29"/>
  <c r="AJ57"/>
  <c r="AK57" s="1"/>
  <c r="AF72" i="9"/>
  <c r="AN73" i="8"/>
  <c r="AM58" i="16"/>
  <c r="AG35" i="29"/>
  <c r="X35"/>
  <c r="X20" i="10"/>
  <c r="AG20"/>
  <c r="Z69" i="12"/>
  <c r="AJ69"/>
  <c r="AI69"/>
  <c r="AB71" i="16"/>
  <c r="AL71" s="1"/>
  <c r="AK71"/>
  <c r="AA74" i="5"/>
  <c r="AK74"/>
  <c r="AJ74"/>
  <c r="AI64" i="16"/>
  <c r="Z64"/>
  <c r="AI31" i="17"/>
  <c r="Z31"/>
  <c r="X68" i="29"/>
  <c r="AG68"/>
  <c r="AF47" i="11"/>
  <c r="W47"/>
  <c r="AJ78" i="26"/>
  <c r="AA78"/>
  <c r="AE12" i="10"/>
  <c r="V12"/>
  <c r="AF74" i="12"/>
  <c r="W74"/>
  <c r="AE66" i="11"/>
  <c r="V66"/>
  <c r="V41" i="21"/>
  <c r="AE41"/>
  <c r="AD61" i="24"/>
  <c r="AM61"/>
  <c r="V33" i="29"/>
  <c r="AE33"/>
  <c r="AW79" i="23"/>
  <c r="AN79"/>
  <c r="AF54" i="31"/>
  <c r="W54"/>
  <c r="AD34" i="29"/>
  <c r="U34"/>
  <c r="V36"/>
  <c r="AE36"/>
  <c r="W14" i="17"/>
  <c r="AF14"/>
  <c r="AM72" i="23"/>
  <c r="AV72"/>
  <c r="AD35" i="21"/>
  <c r="U35"/>
  <c r="U27"/>
  <c r="AD27"/>
  <c r="V27" i="19"/>
  <c r="AE27"/>
  <c r="W69" i="16"/>
  <c r="AF69"/>
  <c r="U42" i="11"/>
  <c r="AD42"/>
  <c r="W78" i="16"/>
  <c r="AF78"/>
  <c r="W70"/>
  <c r="AF70"/>
  <c r="U45" i="9"/>
  <c r="AD45"/>
  <c r="V37" i="18"/>
  <c r="AE37"/>
  <c r="U53" i="12"/>
  <c r="AD53"/>
  <c r="V17" i="22"/>
  <c r="AE17"/>
  <c r="AH64" i="17"/>
  <c r="Y64"/>
  <c r="AF71" i="24"/>
  <c r="AO71"/>
  <c r="AH19" i="30"/>
  <c r="Y19"/>
  <c r="AM71" i="16"/>
  <c r="AK67" i="12"/>
  <c r="AH50" i="11"/>
  <c r="Y50"/>
  <c r="AE56" i="8"/>
  <c r="AN56"/>
  <c r="AE43" i="9"/>
  <c r="V43"/>
  <c r="W34" i="18"/>
  <c r="AF34"/>
  <c r="W18"/>
  <c r="AF18"/>
  <c r="W10" i="16"/>
  <c r="X11"/>
  <c r="J29" i="36"/>
  <c r="J29" i="3"/>
  <c r="J30" i="36"/>
  <c r="J30" i="3"/>
  <c r="AB22" i="25"/>
  <c r="AU22"/>
  <c r="Z15" i="31"/>
  <c r="AI15"/>
  <c r="Y22" i="22"/>
  <c r="AH22"/>
  <c r="Z76" i="32"/>
  <c r="AI76"/>
  <c r="AG49" i="24"/>
  <c r="AP49"/>
  <c r="AF78" i="8"/>
  <c r="AO78"/>
  <c r="AF37" i="21"/>
  <c r="W37"/>
  <c r="W27" i="10"/>
  <c r="AF27"/>
  <c r="Y17" i="30"/>
  <c r="AH17"/>
  <c r="Z55" i="17"/>
  <c r="AI55"/>
  <c r="AE79" i="11"/>
  <c r="V79"/>
  <c r="AF44" i="32"/>
  <c r="W44"/>
  <c r="Y32" i="30"/>
  <c r="AH32"/>
  <c r="AF17" i="19"/>
  <c r="W17"/>
  <c r="AI45" i="17"/>
  <c r="Z45"/>
  <c r="AE12" i="7"/>
  <c r="V12"/>
  <c r="AE59" i="30"/>
  <c r="V59"/>
  <c r="AC51" i="29"/>
  <c r="T51"/>
  <c r="W64" i="32"/>
  <c r="AF64"/>
  <c r="T60" i="29"/>
  <c r="AC60"/>
  <c r="AD41" i="18"/>
  <c r="U41"/>
  <c r="U34" i="9"/>
  <c r="AD34"/>
  <c r="V15" i="19"/>
  <c r="AE15"/>
  <c r="AM33" i="23"/>
  <c r="AV33"/>
  <c r="U28" i="12"/>
  <c r="AD28"/>
  <c r="AV68" i="23"/>
  <c r="AM68"/>
  <c r="AI64" i="11"/>
  <c r="Z64"/>
  <c r="AJ64" s="1"/>
  <c r="AK64" s="1"/>
  <c r="U55" i="7"/>
  <c r="AD55"/>
  <c r="Y66" i="32"/>
  <c r="AH66"/>
  <c r="AK64" i="7"/>
  <c r="AH11" i="20"/>
  <c r="X10"/>
  <c r="AF31" i="22"/>
  <c r="W31"/>
  <c r="AV39" i="25"/>
  <c r="AC39"/>
  <c r="X39" i="30"/>
  <c r="AG39"/>
  <c r="AG50" i="8"/>
  <c r="AP50"/>
  <c r="AH11" i="19"/>
  <c r="Y11"/>
  <c r="AH39" i="16"/>
  <c r="Y39"/>
  <c r="AH55"/>
  <c r="Y55"/>
  <c r="AM65" i="8"/>
  <c r="AD65"/>
  <c r="AD62" i="9"/>
  <c r="U62"/>
  <c r="AF50" i="31"/>
  <c r="W50"/>
  <c r="AH66" i="24"/>
  <c r="AR66" s="1"/>
  <c r="AS66" s="1"/>
  <c r="AQ66"/>
  <c r="AF32"/>
  <c r="AO32"/>
  <c r="AE13" i="7"/>
  <c r="V13"/>
  <c r="Z26" i="30"/>
  <c r="AI26"/>
  <c r="AE80" i="8"/>
  <c r="AN80"/>
  <c r="X26" i="21"/>
  <c r="AG26"/>
  <c r="AF26" i="32"/>
  <c r="W26"/>
  <c r="AE44" i="1"/>
  <c r="V44"/>
  <c r="AA17" i="27"/>
  <c r="AJ17"/>
  <c r="AG27" i="17"/>
  <c r="X27"/>
  <c r="V47" i="7"/>
  <c r="AE47"/>
  <c r="AT15" i="25"/>
  <c r="AA15"/>
  <c r="AD43" i="29"/>
  <c r="U43"/>
  <c r="AD52" i="5"/>
  <c r="U52"/>
  <c r="AC78" i="1"/>
  <c r="T78"/>
  <c r="AM12" i="23"/>
  <c r="AV12"/>
  <c r="U52" i="22"/>
  <c r="AD52"/>
  <c r="AE31" i="19"/>
  <c r="V31"/>
  <c r="W73" i="16"/>
  <c r="AF73"/>
  <c r="AD27" i="12"/>
  <c r="U27"/>
  <c r="AF74" i="16"/>
  <c r="W74"/>
  <c r="Y67" i="32"/>
  <c r="AH67"/>
  <c r="AH48" i="19"/>
  <c r="Y48"/>
  <c r="AW24" i="25"/>
  <c r="AD24"/>
  <c r="W23" i="17"/>
  <c r="AF23"/>
  <c r="AO30" i="24"/>
  <c r="AF30"/>
  <c r="Z77" i="30"/>
  <c r="AI77"/>
  <c r="AH50" i="12"/>
  <c r="Y50"/>
  <c r="AL55" i="5"/>
  <c r="T68" i="31"/>
  <c r="AC68"/>
  <c r="AE24" i="30"/>
  <c r="V24"/>
  <c r="AE33" i="32"/>
  <c r="V33"/>
  <c r="AB62" i="1"/>
  <c r="S62"/>
  <c r="AG44" i="26"/>
  <c r="X44"/>
  <c r="AK78" i="24"/>
  <c r="AB78"/>
  <c r="AG12" i="26"/>
  <c r="X12"/>
  <c r="Y51" i="27"/>
  <c r="AH51"/>
  <c r="V62" i="22"/>
  <c r="AE62"/>
  <c r="AB58" i="32"/>
  <c r="AL58" s="1"/>
  <c r="AM58" s="1"/>
  <c r="AK58"/>
  <c r="W58" i="9"/>
  <c r="AF58"/>
  <c r="V50"/>
  <c r="AE50"/>
  <c r="AE80" i="21"/>
  <c r="V80"/>
  <c r="AE53" i="10"/>
  <c r="V53"/>
  <c r="V60" i="1"/>
  <c r="AE60"/>
  <c r="AB62" i="25"/>
  <c r="AU62"/>
  <c r="V70" i="20"/>
  <c r="AE70"/>
  <c r="V39" i="18"/>
  <c r="AE39"/>
  <c r="AZ22" i="23"/>
  <c r="AQ22"/>
  <c r="W72" i="12"/>
  <c r="AF72"/>
  <c r="W70" i="18"/>
  <c r="AF70"/>
  <c r="W56"/>
  <c r="AF56"/>
  <c r="AE54" i="1"/>
  <c r="V54"/>
  <c r="U31" i="7"/>
  <c r="AD31"/>
  <c r="AC17" i="8"/>
  <c r="AL17"/>
  <c r="AD68"/>
  <c r="AM68"/>
  <c r="V65" i="9"/>
  <c r="AE65"/>
  <c r="W32" i="16"/>
  <c r="AF32"/>
  <c r="AF50"/>
  <c r="W50"/>
  <c r="AC67" i="9"/>
  <c r="T67"/>
  <c r="M59" i="23"/>
  <c r="AG22" i="22"/>
  <c r="AF15" i="24"/>
  <c r="AD13" i="7"/>
  <c r="Y66" i="26"/>
  <c r="Z36" i="25"/>
  <c r="AE38" i="32"/>
  <c r="V38"/>
  <c r="Z52" i="25"/>
  <c r="AS52"/>
  <c r="X20" i="26"/>
  <c r="AG20"/>
  <c r="AK25" i="24"/>
  <c r="AB25"/>
  <c r="T66" i="29"/>
  <c r="AC66"/>
  <c r="W78" i="5"/>
  <c r="AF78"/>
  <c r="AV37" i="23"/>
  <c r="AM37"/>
  <c r="Y51" i="11"/>
  <c r="AH51"/>
  <c r="AF77" i="31"/>
  <c r="W77"/>
  <c r="AE73" i="29"/>
  <c r="V73"/>
  <c r="AB51" i="25"/>
  <c r="AU51"/>
  <c r="AF79" i="30"/>
  <c r="W79"/>
  <c r="AF40" i="8"/>
  <c r="AO40"/>
  <c r="AH68" i="18"/>
  <c r="Y68"/>
  <c r="Y47" i="12"/>
  <c r="AH47"/>
  <c r="AG77" i="5"/>
  <c r="X77"/>
  <c r="W77" i="12"/>
  <c r="AF77"/>
  <c r="AF72" i="18"/>
  <c r="W72"/>
  <c r="AF55"/>
  <c r="W55"/>
  <c r="AF76"/>
  <c r="W76"/>
  <c r="AF65"/>
  <c r="W65"/>
  <c r="AE25" i="7"/>
  <c r="V25"/>
  <c r="AF58" i="8"/>
  <c r="AO58"/>
  <c r="AF41" i="16"/>
  <c r="W41"/>
  <c r="W49"/>
  <c r="AF49"/>
  <c r="AD49" i="5"/>
  <c r="U49"/>
  <c r="N14" i="3"/>
  <c r="W19" i="26"/>
  <c r="V10"/>
  <c r="U14" i="30"/>
  <c r="AC95" i="22"/>
  <c r="AC169" i="9"/>
  <c r="AD153" i="5"/>
  <c r="W216" i="30"/>
  <c r="U13" i="32"/>
  <c r="U180" i="7"/>
  <c r="AD130" i="9"/>
  <c r="AB108" i="24"/>
  <c r="AG218" i="26"/>
  <c r="AG211" i="27"/>
  <c r="T137" i="29"/>
  <c r="AC109"/>
  <c r="AD149" i="5"/>
  <c r="AD83"/>
  <c r="AE198" i="30"/>
  <c r="U193" i="31"/>
  <c r="AD154"/>
  <c r="U114"/>
  <c r="AL243" i="23"/>
  <c r="AL202"/>
  <c r="AU185"/>
  <c r="AU165"/>
  <c r="AU150"/>
  <c r="AL96"/>
  <c r="AA224" i="25"/>
  <c r="AH260" i="26"/>
  <c r="AO260"/>
  <c r="X208"/>
  <c r="AS123" i="25"/>
  <c r="AS117"/>
  <c r="AS109"/>
  <c r="AA84"/>
  <c r="AA67"/>
  <c r="Z226" i="27"/>
  <c r="AH187"/>
  <c r="X220"/>
  <c r="Y21" i="7"/>
  <c r="AH76" i="32"/>
  <c r="Y52" i="9"/>
  <c r="AH15" i="31"/>
  <c r="Y37" i="32"/>
  <c r="AO57" i="23"/>
  <c r="AI74" i="5"/>
  <c r="AL74"/>
  <c r="AF46" i="31"/>
  <c r="AN32" i="23"/>
  <c r="AF26" i="21"/>
  <c r="Y54" i="26"/>
  <c r="AL70" i="24"/>
  <c r="V16" i="30"/>
  <c r="AE54" i="31"/>
  <c r="W31" i="29"/>
  <c r="AG66" i="32"/>
  <c r="T28" i="31"/>
  <c r="U20"/>
  <c r="AD20"/>
  <c r="S26" i="22"/>
  <c r="AB26"/>
  <c r="Y39" i="27"/>
  <c r="AH39"/>
  <c r="AH72"/>
  <c r="Y72"/>
  <c r="X30" i="26"/>
  <c r="AG30"/>
  <c r="AB39" i="24"/>
  <c r="AK39"/>
  <c r="W59" i="11"/>
  <c r="AF59"/>
  <c r="AD68" i="22"/>
  <c r="U68"/>
  <c r="V62" i="12"/>
  <c r="AE62"/>
  <c r="V62" i="30"/>
  <c r="AE62"/>
  <c r="V73" i="31"/>
  <c r="AE73"/>
  <c r="AG48" i="30"/>
  <c r="X48"/>
  <c r="AD43" i="22"/>
  <c r="U43"/>
  <c r="T40" i="11"/>
  <c r="AC40"/>
  <c r="U15" i="1"/>
  <c r="AD15"/>
  <c r="U23"/>
  <c r="AD23"/>
  <c r="AJ37" i="5"/>
  <c r="AA37"/>
  <c r="AK37" s="1"/>
  <c r="AL37" s="1"/>
  <c r="AG66" i="8"/>
  <c r="AP66"/>
  <c r="AH46" i="20"/>
  <c r="Y46"/>
  <c r="AH42" i="7"/>
  <c r="Y42"/>
  <c r="AM60" i="26"/>
  <c r="AD60"/>
  <c r="AN60" s="1"/>
  <c r="AO60" s="1"/>
  <c r="AF20" i="5"/>
  <c r="W20"/>
  <c r="V15" i="7"/>
  <c r="AE15"/>
  <c r="AE25" i="8"/>
  <c r="AN25"/>
  <c r="AF35" i="11"/>
  <c r="W35"/>
  <c r="V52" i="12"/>
  <c r="AE52"/>
  <c r="AF60" i="18"/>
  <c r="W60"/>
  <c r="W57"/>
  <c r="AF57"/>
  <c r="AF47" i="20"/>
  <c r="W47"/>
  <c r="U27" i="7"/>
  <c r="AD27"/>
  <c r="AF24" i="16"/>
  <c r="W24"/>
  <c r="AF42"/>
  <c r="W42"/>
  <c r="W42" i="17"/>
  <c r="AF42"/>
  <c r="K20" i="3"/>
  <c r="AP66" i="24"/>
  <c r="Y16" i="19"/>
  <c r="T63" i="29"/>
  <c r="AC63"/>
  <c r="AA15" i="8"/>
  <c r="AJ15"/>
  <c r="AH80" i="27"/>
  <c r="Y80"/>
  <c r="AH47"/>
  <c r="Y47"/>
  <c r="AH65"/>
  <c r="Y65"/>
  <c r="W71" i="10"/>
  <c r="AF71"/>
  <c r="AG18" i="5"/>
  <c r="X18"/>
  <c r="AG67"/>
  <c r="X67"/>
  <c r="V14" i="20"/>
  <c r="AE14"/>
  <c r="AO35" i="8"/>
  <c r="AF35"/>
  <c r="W23" i="7"/>
  <c r="AF23"/>
  <c r="AG54" i="8"/>
  <c r="AP54"/>
  <c r="AE34" i="11"/>
  <c r="V34"/>
  <c r="W64" i="12"/>
  <c r="AF64"/>
  <c r="AF58" i="18"/>
  <c r="W58"/>
  <c r="AF44"/>
  <c r="W44"/>
  <c r="AF49"/>
  <c r="W49"/>
  <c r="AD36" i="7"/>
  <c r="U36"/>
  <c r="AF24"/>
  <c r="W24"/>
  <c r="AE45"/>
  <c r="V45"/>
  <c r="AE23" i="8"/>
  <c r="AN23"/>
  <c r="V59" i="9"/>
  <c r="AE59"/>
  <c r="W45" i="16"/>
  <c r="AF45"/>
  <c r="AF53"/>
  <c r="W53"/>
  <c r="AF46" i="17"/>
  <c r="W46"/>
  <c r="AI25" i="26"/>
  <c r="Z25"/>
  <c r="AC29" i="11"/>
  <c r="S66" i="7"/>
  <c r="AB66"/>
  <c r="AC51" i="20"/>
  <c r="T51"/>
  <c r="AC55"/>
  <c r="T55"/>
  <c r="AC59"/>
  <c r="T59"/>
  <c r="AC63"/>
  <c r="T63"/>
  <c r="AC67"/>
  <c r="T67"/>
  <c r="AT17" i="23"/>
  <c r="AK17"/>
  <c r="AT21"/>
  <c r="AK21"/>
  <c r="AK28"/>
  <c r="AT28"/>
  <c r="AK56"/>
  <c r="AT56"/>
  <c r="W45" i="26"/>
  <c r="AF45"/>
  <c r="AF49"/>
  <c r="W49"/>
  <c r="AF57"/>
  <c r="W57"/>
  <c r="W61"/>
  <c r="AF61"/>
  <c r="AG29" i="27"/>
  <c r="X29"/>
  <c r="AG53"/>
  <c r="X53"/>
  <c r="V68" i="30"/>
  <c r="AE68"/>
  <c r="T70" i="31"/>
  <c r="AC70"/>
  <c r="Z29" i="25"/>
  <c r="AS29"/>
  <c r="BH230"/>
  <c r="AO230"/>
  <c r="AD25" i="22"/>
  <c r="AK25"/>
  <c r="AC53" i="25"/>
  <c r="X20" i="20"/>
  <c r="AG43" i="19"/>
  <c r="AL43"/>
  <c r="Y38" i="30"/>
  <c r="AH13" i="19"/>
  <c r="AL13"/>
  <c r="Y28" i="17"/>
  <c r="AG31" i="20"/>
  <c r="X26"/>
  <c r="AF55" i="22"/>
  <c r="AV57" i="25"/>
  <c r="W71" i="9"/>
  <c r="AE27"/>
  <c r="AK27"/>
  <c r="AE64" i="21"/>
  <c r="AE66" i="10"/>
  <c r="AK66"/>
  <c r="AF77" i="19"/>
  <c r="AL77" s="1"/>
  <c r="AG22" i="17"/>
  <c r="AM22"/>
  <c r="AE79" i="10"/>
  <c r="AK79"/>
  <c r="AE29" i="1"/>
  <c r="AK29" s="1"/>
  <c r="AF22" i="9"/>
  <c r="AJ56" i="27"/>
  <c r="AP56"/>
  <c r="V48" i="7"/>
  <c r="AF39" i="20"/>
  <c r="AG43"/>
  <c r="AL43" s="1"/>
  <c r="AE26" i="10"/>
  <c r="AK26" s="1"/>
  <c r="W35" i="18"/>
  <c r="V14" i="1"/>
  <c r="AF48"/>
  <c r="AF44" i="9"/>
  <c r="W30" i="5"/>
  <c r="AG36" i="20"/>
  <c r="AE71" i="10"/>
  <c r="AF16" i="19"/>
  <c r="AD80" i="9"/>
  <c r="AK80"/>
  <c r="W62" i="17"/>
  <c r="AV20" i="23"/>
  <c r="T45" i="1"/>
  <c r="U43" i="10"/>
  <c r="V75" i="11"/>
  <c r="U14" i="9"/>
  <c r="AU63" i="25"/>
  <c r="AD54" i="21"/>
  <c r="U29" i="9"/>
  <c r="AD67" i="7"/>
  <c r="AK67"/>
  <c r="W58" i="17"/>
  <c r="AD20" i="1"/>
  <c r="AK20"/>
  <c r="AU50" i="25"/>
  <c r="AE59" i="11"/>
  <c r="AD50" i="9"/>
  <c r="V13" i="1"/>
  <c r="AF22" i="20"/>
  <c r="U60" i="10"/>
  <c r="U69" i="7"/>
  <c r="AE58" i="20"/>
  <c r="AL58" s="1"/>
  <c r="AE59" i="22"/>
  <c r="AE23" i="5"/>
  <c r="AL23"/>
  <c r="U22" i="21"/>
  <c r="AF18" i="5"/>
  <c r="U12" i="1"/>
  <c r="AC52" i="8"/>
  <c r="U59" i="12"/>
  <c r="AF67" i="5"/>
  <c r="AD80" i="21"/>
  <c r="Z33" i="25"/>
  <c r="AD43" i="30"/>
  <c r="AD53" i="10"/>
  <c r="AD61" i="12"/>
  <c r="AK61" s="1"/>
  <c r="U18" i="31"/>
  <c r="Z25" i="25"/>
  <c r="V28" i="19"/>
  <c r="V56"/>
  <c r="AC42" i="21"/>
  <c r="AL16" i="23"/>
  <c r="AB76" i="10"/>
  <c r="T22" i="5"/>
  <c r="AF48" i="30"/>
  <c r="V19" i="31"/>
  <c r="AT58" i="25"/>
  <c r="AD45" i="31"/>
  <c r="AL45"/>
  <c r="AS61" i="25"/>
  <c r="AI37" i="5"/>
  <c r="Y48" i="18"/>
  <c r="W24" i="5"/>
  <c r="AE72" i="12"/>
  <c r="AE34" i="5"/>
  <c r="AL34"/>
  <c r="AE20"/>
  <c r="V33"/>
  <c r="AD15" i="7"/>
  <c r="AD35" i="11"/>
  <c r="U38"/>
  <c r="V37" i="12"/>
  <c r="AE77"/>
  <c r="AE55" i="18"/>
  <c r="AE72"/>
  <c r="AE57"/>
  <c r="AE60"/>
  <c r="AE70"/>
  <c r="AA29" i="26"/>
  <c r="T47" i="1"/>
  <c r="U57" i="5"/>
  <c r="AF77"/>
  <c r="U16"/>
  <c r="AE23" i="7"/>
  <c r="AD34" i="11"/>
  <c r="T44" i="12"/>
  <c r="U60"/>
  <c r="AE45" i="16"/>
  <c r="V78" i="18"/>
  <c r="V73"/>
  <c r="AD54" i="1"/>
  <c r="AL68" i="8"/>
  <c r="AD59" i="9"/>
  <c r="T34" i="10"/>
  <c r="V16" i="16"/>
  <c r="S16" i="10"/>
  <c r="AC62" i="5"/>
  <c r="T62"/>
  <c r="AB79" i="7"/>
  <c r="S79"/>
  <c r="T69" i="20"/>
  <c r="AC69"/>
  <c r="T73"/>
  <c r="AC73"/>
  <c r="AC77"/>
  <c r="T77"/>
  <c r="S78" i="22"/>
  <c r="AB78"/>
  <c r="AK58" i="23"/>
  <c r="AT58"/>
  <c r="AK80"/>
  <c r="AT80"/>
  <c r="AG58" i="26"/>
  <c r="X58"/>
  <c r="AA80" i="24"/>
  <c r="AJ80"/>
  <c r="AF41" i="26"/>
  <c r="W41"/>
  <c r="W64"/>
  <c r="AF64"/>
  <c r="AF72"/>
  <c r="W72"/>
  <c r="AB65" i="29"/>
  <c r="S65"/>
  <c r="U56" i="32"/>
  <c r="AD56"/>
  <c r="AO186" i="25"/>
  <c r="BH186"/>
  <c r="BG156"/>
  <c r="AN156"/>
  <c r="BF234"/>
  <c r="AM234"/>
  <c r="S42" i="12"/>
  <c r="AB42"/>
  <c r="T15" i="20"/>
  <c r="AC15"/>
  <c r="AC49"/>
  <c r="T49"/>
  <c r="T53"/>
  <c r="AC53"/>
  <c r="T57"/>
  <c r="AC57"/>
  <c r="AC61"/>
  <c r="T61"/>
  <c r="AC65"/>
  <c r="T65"/>
  <c r="AT19" i="23"/>
  <c r="AK19"/>
  <c r="AT23"/>
  <c r="AK23"/>
  <c r="AK41"/>
  <c r="AT41"/>
  <c r="AA65" i="24"/>
  <c r="AJ65"/>
  <c r="W34" i="26"/>
  <c r="AF34"/>
  <c r="W51"/>
  <c r="AF51"/>
  <c r="AF63"/>
  <c r="W63"/>
  <c r="X44" i="27"/>
  <c r="AG44"/>
  <c r="AN238" i="25"/>
  <c r="BG238"/>
  <c r="AL179"/>
  <c r="BE179"/>
  <c r="BF93"/>
  <c r="AM93"/>
  <c r="X30" i="17"/>
  <c r="AG20"/>
  <c r="AM20" s="1"/>
  <c r="V34" i="21"/>
  <c r="W34" i="1"/>
  <c r="W44" i="10"/>
  <c r="AH21" i="30"/>
  <c r="V28" i="21"/>
  <c r="V35" i="1"/>
  <c r="V62" i="21"/>
  <c r="AE64" i="22"/>
  <c r="AK64" s="1"/>
  <c r="W37" i="20"/>
  <c r="AE70" i="5"/>
  <c r="U78" i="7"/>
  <c r="AE40" i="19"/>
  <c r="AL40"/>
  <c r="AE39"/>
  <c r="U68" i="5"/>
  <c r="AD63" i="12"/>
  <c r="AA48" i="25"/>
  <c r="AK10" i="23"/>
  <c r="AB21" i="22"/>
  <c r="AK21" s="1"/>
  <c r="AB58"/>
  <c r="T67"/>
  <c r="AF77" i="26"/>
  <c r="AO77" s="1"/>
  <c r="U21" i="31"/>
  <c r="AG51" i="18"/>
  <c r="AG46" i="20"/>
  <c r="AF47" i="12"/>
  <c r="V38" i="7"/>
  <c r="U40" i="12"/>
  <c r="T75" i="1"/>
  <c r="AE41" i="16"/>
  <c r="AA32" i="8"/>
  <c r="AJ32"/>
  <c r="AB75" i="12"/>
  <c r="S75"/>
  <c r="AC71" i="20"/>
  <c r="T71"/>
  <c r="AC75"/>
  <c r="T75"/>
  <c r="AC79"/>
  <c r="T79"/>
  <c r="AB76" i="22"/>
  <c r="S76"/>
  <c r="S80"/>
  <c r="AB80"/>
  <c r="AT29" i="23"/>
  <c r="AK29"/>
  <c r="AT62"/>
  <c r="AK62"/>
  <c r="AK78"/>
  <c r="AT78"/>
  <c r="AA67" i="24"/>
  <c r="AJ67"/>
  <c r="W33" i="26"/>
  <c r="AF33"/>
  <c r="W37"/>
  <c r="AF37"/>
  <c r="X40" i="27"/>
  <c r="AG40"/>
  <c r="U79" i="31"/>
  <c r="AD79"/>
  <c r="S61" i="29"/>
  <c r="AB61"/>
  <c r="AC39" i="31"/>
  <c r="T39"/>
  <c r="BE195" i="25"/>
  <c r="AL195"/>
  <c r="AM94"/>
  <c r="BF94"/>
  <c r="AM110"/>
  <c r="BF110"/>
  <c r="BF257"/>
  <c r="AM257"/>
  <c r="BF253"/>
  <c r="AM253"/>
  <c r="AM218"/>
  <c r="BF218"/>
  <c r="AN69"/>
  <c r="BG69"/>
  <c r="AL74"/>
  <c r="BE74"/>
  <c r="BF79"/>
  <c r="AM79"/>
  <c r="AL189"/>
  <c r="BE189"/>
  <c r="AK112"/>
  <c r="BD112"/>
  <c r="AK162"/>
  <c r="BD162"/>
  <c r="BD138"/>
  <c r="AK138"/>
  <c r="BD247"/>
  <c r="AK247"/>
  <c r="AK92"/>
  <c r="BD92"/>
  <c r="BD86"/>
  <c r="AK86"/>
  <c r="AK167"/>
  <c r="BD167"/>
  <c r="T38" i="18"/>
  <c r="AA54" i="1"/>
  <c r="AB44" i="5"/>
  <c r="S79"/>
  <c r="R46" i="12"/>
  <c r="R45" i="22"/>
  <c r="AS28" i="23"/>
  <c r="Z18" i="24"/>
  <c r="Z22"/>
  <c r="AA26"/>
  <c r="Z59"/>
  <c r="Z69"/>
  <c r="V24" i="26"/>
  <c r="AE37"/>
  <c r="AE41"/>
  <c r="AE45"/>
  <c r="AE49"/>
  <c r="AE51"/>
  <c r="V55"/>
  <c r="AE57"/>
  <c r="AE61"/>
  <c r="AE63"/>
  <c r="V74"/>
  <c r="V76"/>
  <c r="W13" i="27"/>
  <c r="W41"/>
  <c r="W43"/>
  <c r="W50"/>
  <c r="U35" i="30"/>
  <c r="AA76" i="29"/>
  <c r="R77"/>
  <c r="R79"/>
  <c r="AC18" i="30"/>
  <c r="AC26"/>
  <c r="T31"/>
  <c r="T47"/>
  <c r="T50"/>
  <c r="T58"/>
  <c r="T60"/>
  <c r="AD68"/>
  <c r="AB13" i="31"/>
  <c r="AL13"/>
  <c r="AR29" i="25"/>
  <c r="Y27"/>
  <c r="Y26"/>
  <c r="AK143" i="1"/>
  <c r="AM82" i="25"/>
  <c r="BF82"/>
  <c r="BF130"/>
  <c r="AM130"/>
  <c r="BD102"/>
  <c r="AK102"/>
  <c r="AK154"/>
  <c r="BD154"/>
  <c r="AL133"/>
  <c r="BE133"/>
  <c r="AK237"/>
  <c r="BD237"/>
  <c r="AK197"/>
  <c r="BD197"/>
  <c r="AM203"/>
  <c r="BF203"/>
  <c r="AL155"/>
  <c r="BE155"/>
  <c r="AL129"/>
  <c r="BE129"/>
  <c r="AL198"/>
  <c r="BE198"/>
  <c r="BD68"/>
  <c r="AK68"/>
  <c r="R62" i="7"/>
  <c r="R46"/>
  <c r="R20"/>
  <c r="U56" i="17"/>
  <c r="T26" i="18"/>
  <c r="S56" i="5"/>
  <c r="R30" i="7"/>
  <c r="AA66"/>
  <c r="R25" i="11"/>
  <c r="S25" s="1"/>
  <c r="S33" i="18"/>
  <c r="Z12" i="24"/>
  <c r="Z10" s="1"/>
  <c r="AE68" i="26"/>
  <c r="V27"/>
  <c r="AE22"/>
  <c r="AE14"/>
  <c r="AF31"/>
  <c r="AF60" i="27"/>
  <c r="W55"/>
  <c r="Z27" i="24"/>
  <c r="Z37"/>
  <c r="Z41"/>
  <c r="Z45"/>
  <c r="V16" i="26"/>
  <c r="AE33"/>
  <c r="V70"/>
  <c r="W22" i="27"/>
  <c r="W62"/>
  <c r="AC36" i="31"/>
  <c r="AL36"/>
  <c r="AA16" i="29"/>
  <c r="AK16" s="1"/>
  <c r="J16" s="1"/>
  <c r="AC71" i="31"/>
  <c r="AL71"/>
  <c r="AD39" i="32"/>
  <c r="AC74" i="30"/>
  <c r="AM74"/>
  <c r="R46" i="29"/>
  <c r="R55"/>
  <c r="T55" i="30"/>
  <c r="S14" i="31"/>
  <c r="AC56" i="32"/>
  <c r="AR38" i="25"/>
  <c r="AK132" i="9"/>
  <c r="AK85"/>
  <c r="AK91"/>
  <c r="AK88"/>
  <c r="AK95"/>
  <c r="AK145"/>
  <c r="AK202" i="29"/>
  <c r="AL244" i="5"/>
  <c r="AL159"/>
  <c r="AL171"/>
  <c r="AL126"/>
  <c r="AM237" i="30"/>
  <c r="AM245"/>
  <c r="AM229"/>
  <c r="AM114"/>
  <c r="AM166" i="32"/>
  <c r="AK96" i="7"/>
  <c r="AK163" i="12"/>
  <c r="BC254" i="23"/>
  <c r="BC114"/>
  <c r="BC194"/>
  <c r="AO200" i="26"/>
  <c r="AM103" i="17"/>
  <c r="AK107" i="1"/>
  <c r="AK210" i="29"/>
  <c r="AK244"/>
  <c r="AK119" i="10"/>
  <c r="BE193" i="25"/>
  <c r="AL193"/>
  <c r="BE187"/>
  <c r="AL187"/>
  <c r="AM176"/>
  <c r="BF176"/>
  <c r="AM235"/>
  <c r="BF235"/>
  <c r="AK229"/>
  <c r="BD229"/>
  <c r="BE91"/>
  <c r="AL91"/>
  <c r="AL168"/>
  <c r="BE168"/>
  <c r="BD185"/>
  <c r="AK185"/>
  <c r="BD76"/>
  <c r="AK76"/>
  <c r="BE166"/>
  <c r="AL166"/>
  <c r="AK108"/>
  <c r="BD108"/>
  <c r="AK104"/>
  <c r="BD104"/>
  <c r="AK249"/>
  <c r="BD249"/>
  <c r="AM97" i="16"/>
  <c r="AL90" i="20"/>
  <c r="AL101"/>
  <c r="AL98"/>
  <c r="AK91" i="1"/>
  <c r="AK90"/>
  <c r="AK83" i="29"/>
  <c r="AK174" i="10"/>
  <c r="AM225" i="30"/>
  <c r="AM184"/>
  <c r="AM254"/>
  <c r="AM193"/>
  <c r="AM188"/>
  <c r="AM201"/>
  <c r="AM110"/>
  <c r="AM105"/>
  <c r="AM250"/>
  <c r="AM98"/>
  <c r="AM81"/>
  <c r="AM93"/>
  <c r="AM157"/>
  <c r="AL92" i="31"/>
  <c r="AK213" i="7"/>
  <c r="AK90" i="12"/>
  <c r="AK153"/>
  <c r="BC230" i="23"/>
  <c r="AO91" i="26"/>
  <c r="AM92" i="16"/>
  <c r="AK105" i="1"/>
  <c r="AK159" i="9"/>
  <c r="AK196"/>
  <c r="BD164" i="25"/>
  <c r="AK164"/>
  <c r="AL114"/>
  <c r="BE114"/>
  <c r="AL118"/>
  <c r="BE118"/>
  <c r="AK122"/>
  <c r="BD122"/>
  <c r="AL165"/>
  <c r="BE165"/>
  <c r="AK239"/>
  <c r="BD239"/>
  <c r="BC85"/>
  <c r="AJ85"/>
  <c r="AL194"/>
  <c r="BE194"/>
  <c r="AL192"/>
  <c r="BE192"/>
  <c r="BC132"/>
  <c r="AJ132"/>
  <c r="BC231"/>
  <c r="AJ231"/>
  <c r="AK258" i="1"/>
  <c r="AK141" i="9"/>
  <c r="AK86"/>
  <c r="AK128"/>
  <c r="AK144"/>
  <c r="AK197" i="10"/>
  <c r="AK206"/>
  <c r="AL174" i="5"/>
  <c r="AL108"/>
  <c r="AL194"/>
  <c r="AL138"/>
  <c r="AM181" i="30"/>
  <c r="AM148"/>
  <c r="AM233"/>
  <c r="AM241"/>
  <c r="AM221"/>
  <c r="AL204" i="31"/>
  <c r="AK225" i="7"/>
  <c r="AK103" i="12"/>
  <c r="AK88"/>
  <c r="AK151"/>
  <c r="AK84"/>
  <c r="BC91" i="23"/>
  <c r="AS139" i="24"/>
  <c r="AL84" i="20"/>
  <c r="AK242" i="29"/>
  <c r="AK252" i="10"/>
  <c r="BC249" i="25"/>
  <c r="BD89"/>
  <c r="BC144"/>
  <c r="BC167"/>
  <c r="BC104"/>
  <c r="AJ210"/>
  <c r="BD73"/>
  <c r="AK125"/>
  <c r="AL80"/>
  <c r="AJ98"/>
  <c r="BC253"/>
  <c r="AJ201"/>
  <c r="BC108"/>
  <c r="AK200"/>
  <c r="BB231"/>
  <c r="BB132"/>
  <c r="AJ226"/>
  <c r="AJ170"/>
  <c r="AK215"/>
  <c r="AJ214"/>
  <c r="BC68"/>
  <c r="BD178"/>
  <c r="BD192"/>
  <c r="AL181" i="31"/>
  <c r="AL260"/>
  <c r="AL185"/>
  <c r="AM209" i="32"/>
  <c r="AK177" i="11"/>
  <c r="AK205"/>
  <c r="AK171"/>
  <c r="AS216" i="8"/>
  <c r="AS93"/>
  <c r="AS126"/>
  <c r="AS243"/>
  <c r="AK164" i="12"/>
  <c r="AP254" i="27"/>
  <c r="AK156" i="10"/>
  <c r="AP191" i="27"/>
  <c r="AM236" i="30"/>
  <c r="AM120" i="32"/>
  <c r="AM177"/>
  <c r="AO162" i="26"/>
  <c r="AK109" i="7"/>
  <c r="AK175" i="11"/>
  <c r="AK163"/>
  <c r="AL144" i="31"/>
  <c r="AL86"/>
  <c r="AM116" i="32"/>
  <c r="AK255" i="7"/>
  <c r="AK254"/>
  <c r="AK117"/>
  <c r="AK152"/>
  <c r="AS200" i="8"/>
  <c r="AS224"/>
  <c r="BC131" i="23"/>
  <c r="AO106" i="26"/>
  <c r="AF102" i="16"/>
  <c r="W102"/>
  <c r="AG109"/>
  <c r="X109"/>
  <c r="AE238" i="7"/>
  <c r="V238"/>
  <c r="AF97" i="17"/>
  <c r="W97"/>
  <c r="T253" i="7"/>
  <c r="AC253"/>
  <c r="AE230"/>
  <c r="V230"/>
  <c r="S99" i="21"/>
  <c r="AB99"/>
  <c r="AB195" i="1"/>
  <c r="S195"/>
  <c r="S181"/>
  <c r="AB181"/>
  <c r="S208" i="9"/>
  <c r="AB208"/>
  <c r="S168"/>
  <c r="AB168"/>
  <c r="AB164"/>
  <c r="S164"/>
  <c r="S156"/>
  <c r="AB156"/>
  <c r="AB167" i="10"/>
  <c r="S167"/>
  <c r="AB159"/>
  <c r="S159"/>
  <c r="AE102" i="16"/>
  <c r="V99" i="17"/>
  <c r="S247" i="7"/>
  <c r="AD98" i="17"/>
  <c r="U98"/>
  <c r="S107" i="22"/>
  <c r="AB107"/>
  <c r="S99"/>
  <c r="AB99"/>
  <c r="S88"/>
  <c r="AB88"/>
  <c r="AB96" i="21"/>
  <c r="S96"/>
  <c r="S91"/>
  <c r="AB91"/>
  <c r="S83"/>
  <c r="AB83"/>
  <c r="AB214" i="1"/>
  <c r="S214"/>
  <c r="AB183"/>
  <c r="S183"/>
  <c r="AB134" i="29"/>
  <c r="S134"/>
  <c r="S168" i="10"/>
  <c r="AB168"/>
  <c r="AB88" i="21"/>
  <c r="S88"/>
  <c r="S189" i="1"/>
  <c r="AB189"/>
  <c r="S185"/>
  <c r="AB185"/>
  <c r="S224" i="9"/>
  <c r="AB224"/>
  <c r="S220"/>
  <c r="AB220"/>
  <c r="S216"/>
  <c r="AB216"/>
  <c r="S179" i="29"/>
  <c r="AB179"/>
  <c r="S142"/>
  <c r="AB142"/>
  <c r="S163" i="10"/>
  <c r="AB163"/>
  <c r="AC257" i="5"/>
  <c r="T257"/>
  <c r="AE97" i="17"/>
  <c r="S249" i="7"/>
  <c r="M178" i="23"/>
  <c r="S107" i="21"/>
  <c r="AB107"/>
  <c r="AB104"/>
  <c r="S104"/>
  <c r="S193" i="1"/>
  <c r="AB193"/>
  <c r="S144"/>
  <c r="AB144"/>
  <c r="S140"/>
  <c r="AB140"/>
  <c r="AC126" i="9"/>
  <c r="T126"/>
  <c r="S183" i="29"/>
  <c r="AB183"/>
  <c r="AD235" i="5"/>
  <c r="U235"/>
  <c r="T169"/>
  <c r="AC169"/>
  <c r="S195"/>
  <c r="AB195"/>
  <c r="AC191"/>
  <c r="T191"/>
  <c r="S170"/>
  <c r="AB170"/>
  <c r="S161"/>
  <c r="AB161"/>
  <c r="T85"/>
  <c r="AC85"/>
  <c r="U154" i="30"/>
  <c r="AD154"/>
  <c r="AD130"/>
  <c r="U130"/>
  <c r="T226" i="31"/>
  <c r="AC226"/>
  <c r="T209"/>
  <c r="AC209"/>
  <c r="U103" i="16"/>
  <c r="AC107" i="17"/>
  <c r="AM107"/>
  <c r="U102"/>
  <c r="AB88" i="18"/>
  <c r="AL88" s="1"/>
  <c r="AB101" i="19"/>
  <c r="AL101"/>
  <c r="AB96" i="20"/>
  <c r="AL96" s="1"/>
  <c r="S88"/>
  <c r="AA107" i="22"/>
  <c r="AA99"/>
  <c r="AA97"/>
  <c r="AK97"/>
  <c r="AA88"/>
  <c r="AB108" i="21"/>
  <c r="AK108" s="1"/>
  <c r="AA107"/>
  <c r="AB100"/>
  <c r="AK100"/>
  <c r="AA99"/>
  <c r="AA97"/>
  <c r="AK97"/>
  <c r="AA91"/>
  <c r="AA89"/>
  <c r="AK89"/>
  <c r="AB84"/>
  <c r="AK84"/>
  <c r="AA83"/>
  <c r="AA244" i="1"/>
  <c r="AK244"/>
  <c r="AA225"/>
  <c r="AK225" s="1"/>
  <c r="R208"/>
  <c r="R207"/>
  <c r="AA204"/>
  <c r="AK204" s="1"/>
  <c r="AA203"/>
  <c r="AK203"/>
  <c r="AB198"/>
  <c r="AK198" s="1"/>
  <c r="AB178"/>
  <c r="AK178"/>
  <c r="R177"/>
  <c r="R173"/>
  <c r="R153"/>
  <c r="R149"/>
  <c r="R118"/>
  <c r="R256" i="9"/>
  <c r="R248"/>
  <c r="R244"/>
  <c r="R236"/>
  <c r="R232"/>
  <c r="AA224"/>
  <c r="AB223"/>
  <c r="R222"/>
  <c r="S221"/>
  <c r="AA220"/>
  <c r="AB219"/>
  <c r="R218"/>
  <c r="S217"/>
  <c r="AA216"/>
  <c r="AB215"/>
  <c r="R212"/>
  <c r="S209"/>
  <c r="AA208"/>
  <c r="AA207"/>
  <c r="R197"/>
  <c r="AB186"/>
  <c r="AK186"/>
  <c r="AB184"/>
  <c r="AB182"/>
  <c r="AK182"/>
  <c r="AB180"/>
  <c r="AB178"/>
  <c r="AK178"/>
  <c r="AB176"/>
  <c r="AB174"/>
  <c r="AK174"/>
  <c r="AB172"/>
  <c r="AB170"/>
  <c r="AA168"/>
  <c r="AB166"/>
  <c r="AA156"/>
  <c r="AB150"/>
  <c r="T138"/>
  <c r="AA125"/>
  <c r="AK125"/>
  <c r="R112"/>
  <c r="R255" i="29"/>
  <c r="R251"/>
  <c r="R247"/>
  <c r="R243"/>
  <c r="R239"/>
  <c r="R231"/>
  <c r="R227"/>
  <c r="AA198"/>
  <c r="AK198" s="1"/>
  <c r="R194"/>
  <c r="AA190"/>
  <c r="AK190"/>
  <c r="S140"/>
  <c r="R114"/>
  <c r="R234" i="10"/>
  <c r="AA230"/>
  <c r="AK230" s="1"/>
  <c r="AA167"/>
  <c r="R150"/>
  <c r="R142"/>
  <c r="R123"/>
  <c r="AB120"/>
  <c r="AK120"/>
  <c r="AB257" i="5"/>
  <c r="S254"/>
  <c r="AB247"/>
  <c r="AL247"/>
  <c r="AB241"/>
  <c r="T236"/>
  <c r="AB233"/>
  <c r="AL233"/>
  <c r="T225"/>
  <c r="AB211"/>
  <c r="S204"/>
  <c r="AC187"/>
  <c r="AL187" s="1"/>
  <c r="AB185"/>
  <c r="AC176"/>
  <c r="AL176" s="1"/>
  <c r="AB230"/>
  <c r="S230"/>
  <c r="AB228"/>
  <c r="S228"/>
  <c r="AB188"/>
  <c r="S188"/>
  <c r="AB186"/>
  <c r="S186"/>
  <c r="AB180"/>
  <c r="S180"/>
  <c r="T177"/>
  <c r="AC177"/>
  <c r="S152"/>
  <c r="AB152"/>
  <c r="U186" i="30"/>
  <c r="AD186"/>
  <c r="U174"/>
  <c r="AD174"/>
  <c r="U138"/>
  <c r="AD138"/>
  <c r="U134"/>
  <c r="AD134"/>
  <c r="AD231" i="31"/>
  <c r="U231"/>
  <c r="AC214"/>
  <c r="T214"/>
  <c r="N173" i="23"/>
  <c r="AC211" i="5"/>
  <c r="AB212"/>
  <c r="S212"/>
  <c r="S183"/>
  <c r="AB183"/>
  <c r="T172"/>
  <c r="AC172"/>
  <c r="AC109"/>
  <c r="T109"/>
  <c r="AC105"/>
  <c r="T105"/>
  <c r="U217" i="30"/>
  <c r="AD217"/>
  <c r="U182"/>
  <c r="AD182"/>
  <c r="U122"/>
  <c r="AD122"/>
  <c r="T106" i="16"/>
  <c r="S83" i="20"/>
  <c r="AA104" i="21"/>
  <c r="AA96"/>
  <c r="AA88"/>
  <c r="AA214" i="1"/>
  <c r="R199"/>
  <c r="AB192"/>
  <c r="AK192"/>
  <c r="AB184"/>
  <c r="AK184"/>
  <c r="AB180"/>
  <c r="R175"/>
  <c r="R134"/>
  <c r="R230" i="9"/>
  <c r="R199"/>
  <c r="R191"/>
  <c r="R187"/>
  <c r="R185"/>
  <c r="R183"/>
  <c r="R181"/>
  <c r="R179"/>
  <c r="R177"/>
  <c r="R175"/>
  <c r="R173"/>
  <c r="R171"/>
  <c r="AA164"/>
  <c r="AB162"/>
  <c r="AK162"/>
  <c r="R157"/>
  <c r="R106"/>
  <c r="R102"/>
  <c r="AB99"/>
  <c r="AK99" s="1"/>
  <c r="R98"/>
  <c r="AA81"/>
  <c r="AK81"/>
  <c r="R257" i="29"/>
  <c r="R237"/>
  <c r="R199"/>
  <c r="R191"/>
  <c r="R185"/>
  <c r="AB184"/>
  <c r="AK184"/>
  <c r="R181"/>
  <c r="AB180"/>
  <c r="AK180" s="1"/>
  <c r="S132"/>
  <c r="AA170" i="10"/>
  <c r="AA165"/>
  <c r="AA164"/>
  <c r="AK164"/>
  <c r="AC160"/>
  <c r="AK160"/>
  <c r="AA159"/>
  <c r="R144"/>
  <c r="R118"/>
  <c r="S242" i="5"/>
  <c r="S238"/>
  <c r="S234"/>
  <c r="S222"/>
  <c r="AC207"/>
  <c r="AC199"/>
  <c r="AB197"/>
  <c r="AL197"/>
  <c r="S192"/>
  <c r="AB226"/>
  <c r="S226"/>
  <c r="S215"/>
  <c r="AB215"/>
  <c r="AB208"/>
  <c r="S208"/>
  <c r="AB206"/>
  <c r="S206"/>
  <c r="AB200"/>
  <c r="S200"/>
  <c r="AB198"/>
  <c r="S198"/>
  <c r="T93"/>
  <c r="AC93"/>
  <c r="U222" i="30"/>
  <c r="AD222"/>
  <c r="U166"/>
  <c r="AD166"/>
  <c r="S134" i="31"/>
  <c r="AB134"/>
  <c r="AD223" i="32"/>
  <c r="U223"/>
  <c r="T164"/>
  <c r="AC164"/>
  <c r="T140"/>
  <c r="AC140"/>
  <c r="AC113"/>
  <c r="T113"/>
  <c r="AB241" i="7"/>
  <c r="S241"/>
  <c r="S239"/>
  <c r="AB239"/>
  <c r="AB233"/>
  <c r="S233"/>
  <c r="S107" i="11"/>
  <c r="AB107"/>
  <c r="AA202" i="8"/>
  <c r="AJ202"/>
  <c r="AA171"/>
  <c r="AJ171"/>
  <c r="AK215" i="23"/>
  <c r="AT215"/>
  <c r="S143" i="5"/>
  <c r="S136"/>
  <c r="S131"/>
  <c r="S129"/>
  <c r="S121"/>
  <c r="S120"/>
  <c r="S119"/>
  <c r="AB109"/>
  <c r="S107"/>
  <c r="AB105"/>
  <c r="S102"/>
  <c r="T97"/>
  <c r="S90"/>
  <c r="AC216" i="30"/>
  <c r="T215"/>
  <c r="T213"/>
  <c r="AC207"/>
  <c r="AM207" s="1"/>
  <c r="T187"/>
  <c r="T175"/>
  <c r="T167"/>
  <c r="T155"/>
  <c r="T137"/>
  <c r="AC135"/>
  <c r="AM135"/>
  <c r="T121"/>
  <c r="T120"/>
  <c r="AC113"/>
  <c r="AM113"/>
  <c r="T103"/>
  <c r="S258" i="31"/>
  <c r="AB256"/>
  <c r="AL256"/>
  <c r="S255"/>
  <c r="AB248"/>
  <c r="AL248"/>
  <c r="S247"/>
  <c r="T240"/>
  <c r="S232"/>
  <c r="S225"/>
  <c r="S221"/>
  <c r="AB219"/>
  <c r="AL219"/>
  <c r="AC210"/>
  <c r="AL210"/>
  <c r="S205"/>
  <c r="AC194"/>
  <c r="AL194"/>
  <c r="S187"/>
  <c r="S179"/>
  <c r="S168"/>
  <c r="S167"/>
  <c r="S146"/>
  <c r="AC111"/>
  <c r="S106"/>
  <c r="AD228" i="32"/>
  <c r="AM228"/>
  <c r="AD226"/>
  <c r="AM226"/>
  <c r="AC167"/>
  <c r="AM167"/>
  <c r="T136"/>
  <c r="S116" i="31"/>
  <c r="AB116"/>
  <c r="S90"/>
  <c r="AB90"/>
  <c r="T220" i="32"/>
  <c r="AC220"/>
  <c r="T212"/>
  <c r="AC212"/>
  <c r="AC205"/>
  <c r="T205"/>
  <c r="T196"/>
  <c r="AC196"/>
  <c r="AC147"/>
  <c r="T147"/>
  <c r="AC131"/>
  <c r="T131"/>
  <c r="T118"/>
  <c r="AC118"/>
  <c r="AD97"/>
  <c r="U97"/>
  <c r="S136" i="11"/>
  <c r="AB136"/>
  <c r="S128"/>
  <c r="AB128"/>
  <c r="S103"/>
  <c r="AB103"/>
  <c r="S99"/>
  <c r="AB99"/>
  <c r="AJ135" i="8"/>
  <c r="AA135"/>
  <c r="AB135" i="12"/>
  <c r="S135"/>
  <c r="S104"/>
  <c r="AB104"/>
  <c r="AK227" i="23"/>
  <c r="AT227"/>
  <c r="AK219"/>
  <c r="AT219"/>
  <c r="S128" i="5"/>
  <c r="S125"/>
  <c r="S110"/>
  <c r="S106"/>
  <c r="T101"/>
  <c r="AB93"/>
  <c r="T89"/>
  <c r="AB85"/>
  <c r="S81"/>
  <c r="T251" i="30"/>
  <c r="T239"/>
  <c r="T227"/>
  <c r="AC222"/>
  <c r="T205"/>
  <c r="T158"/>
  <c r="AC156"/>
  <c r="AM156"/>
  <c r="T141"/>
  <c r="AC134"/>
  <c r="T133"/>
  <c r="AC131"/>
  <c r="AM131" s="1"/>
  <c r="AC117"/>
  <c r="AM117"/>
  <c r="T116"/>
  <c r="T99"/>
  <c r="T91"/>
  <c r="T83"/>
  <c r="U82"/>
  <c r="AB239" i="31"/>
  <c r="AL239"/>
  <c r="S238"/>
  <c r="AB231"/>
  <c r="S230"/>
  <c r="S229"/>
  <c r="S217"/>
  <c r="AB215"/>
  <c r="AL215" s="1"/>
  <c r="AB207"/>
  <c r="AL207"/>
  <c r="S201"/>
  <c r="AB199"/>
  <c r="AL199"/>
  <c r="AB189"/>
  <c r="AL189" s="1"/>
  <c r="S188"/>
  <c r="S175"/>
  <c r="S155"/>
  <c r="S139"/>
  <c r="AB136"/>
  <c r="AL136"/>
  <c r="AC127"/>
  <c r="AL127"/>
  <c r="S122"/>
  <c r="AB103"/>
  <c r="AL103"/>
  <c r="AC240" i="32"/>
  <c r="AC237"/>
  <c r="V233"/>
  <c r="T232"/>
  <c r="T230"/>
  <c r="AD225"/>
  <c r="AM225"/>
  <c r="AC199"/>
  <c r="AM199"/>
  <c r="T176"/>
  <c r="T161"/>
  <c r="S102" i="31"/>
  <c r="AB102"/>
  <c r="AC252" i="32"/>
  <c r="T252"/>
  <c r="U139"/>
  <c r="AD139"/>
  <c r="S134" i="11"/>
  <c r="AB134"/>
  <c r="S126"/>
  <c r="AB126"/>
  <c r="AJ131" i="8"/>
  <c r="AA131"/>
  <c r="AA95"/>
  <c r="AJ95"/>
  <c r="AB131" i="12"/>
  <c r="S131"/>
  <c r="AK259" i="23"/>
  <c r="AT259"/>
  <c r="AT233"/>
  <c r="AK233"/>
  <c r="AT204"/>
  <c r="AK204"/>
  <c r="AK189"/>
  <c r="AT189"/>
  <c r="AK181"/>
  <c r="AT181"/>
  <c r="AK173"/>
  <c r="AT173"/>
  <c r="AK159"/>
  <c r="AT159"/>
  <c r="AC143" i="31"/>
  <c r="AL143"/>
  <c r="S138"/>
  <c r="T258" i="32"/>
  <c r="AD240"/>
  <c r="V237"/>
  <c r="T236"/>
  <c r="T231"/>
  <c r="AC223"/>
  <c r="T163"/>
  <c r="T160"/>
  <c r="U114"/>
  <c r="AB132" i="31"/>
  <c r="S132"/>
  <c r="AB117"/>
  <c r="S117"/>
  <c r="AB112"/>
  <c r="S112"/>
  <c r="AC221" i="32"/>
  <c r="T221"/>
  <c r="AC213"/>
  <c r="T213"/>
  <c r="T204"/>
  <c r="AC204"/>
  <c r="AC197"/>
  <c r="T197"/>
  <c r="T130"/>
  <c r="AC130"/>
  <c r="AB236" i="7"/>
  <c r="S236"/>
  <c r="AB231"/>
  <c r="S231"/>
  <c r="S107" i="12"/>
  <c r="AB107"/>
  <c r="AK169" i="23"/>
  <c r="AT169"/>
  <c r="AS134"/>
  <c r="AJ134"/>
  <c r="AK173" i="24"/>
  <c r="AB173"/>
  <c r="Z188" i="25"/>
  <c r="AS188"/>
  <c r="W255" i="26"/>
  <c r="AF255"/>
  <c r="AF182"/>
  <c r="W182"/>
  <c r="X180"/>
  <c r="AG180"/>
  <c r="AC103" i="32"/>
  <c r="AM103" s="1"/>
  <c r="AC94"/>
  <c r="AM94"/>
  <c r="AD93"/>
  <c r="AM93" s="1"/>
  <c r="T85"/>
  <c r="AC82"/>
  <c r="AM82"/>
  <c r="AC81"/>
  <c r="AM81"/>
  <c r="AA240" i="7"/>
  <c r="AK240"/>
  <c r="AA230"/>
  <c r="R177"/>
  <c r="AB162"/>
  <c r="AA213" i="11"/>
  <c r="AK213" s="1"/>
  <c r="AA180"/>
  <c r="AK180"/>
  <c r="S168"/>
  <c r="AA149"/>
  <c r="AK149"/>
  <c r="AA145"/>
  <c r="AK145" s="1"/>
  <c r="AA116"/>
  <c r="AK116"/>
  <c r="AA115"/>
  <c r="AK115" s="1"/>
  <c r="AA107"/>
  <c r="AA103"/>
  <c r="AA99"/>
  <c r="AI234" i="8"/>
  <c r="AS234" s="1"/>
  <c r="AI208"/>
  <c r="AS208"/>
  <c r="AI203"/>
  <c r="AS203" s="1"/>
  <c r="AI199"/>
  <c r="AS199"/>
  <c r="AI188"/>
  <c r="AS188" s="1"/>
  <c r="AI186"/>
  <c r="AS186"/>
  <c r="AI184"/>
  <c r="AS184" s="1"/>
  <c r="AI183"/>
  <c r="AS183"/>
  <c r="AI172"/>
  <c r="AS172" s="1"/>
  <c r="Z123"/>
  <c r="Z119"/>
  <c r="AI116"/>
  <c r="AS116" s="1"/>
  <c r="AI114"/>
  <c r="AS114"/>
  <c r="AI113"/>
  <c r="AS113" s="1"/>
  <c r="AI98"/>
  <c r="AS98"/>
  <c r="AI96"/>
  <c r="AS96" s="1"/>
  <c r="AA245" i="12"/>
  <c r="AK245"/>
  <c r="AA241"/>
  <c r="AK241" s="1"/>
  <c r="AA237"/>
  <c r="AK237"/>
  <c r="AA233"/>
  <c r="AK233" s="1"/>
  <c r="AA229"/>
  <c r="AK229"/>
  <c r="AA225"/>
  <c r="AK225" s="1"/>
  <c r="AA221"/>
  <c r="AK221"/>
  <c r="AA217"/>
  <c r="AK217" s="1"/>
  <c r="AA213"/>
  <c r="AK213"/>
  <c r="AA209"/>
  <c r="AK209" s="1"/>
  <c r="AA205"/>
  <c r="AK205"/>
  <c r="AA201"/>
  <c r="AK201" s="1"/>
  <c r="AA197"/>
  <c r="AK197"/>
  <c r="AA193"/>
  <c r="AK193" s="1"/>
  <c r="AA189"/>
  <c r="AK189"/>
  <c r="AA185"/>
  <c r="AK185" s="1"/>
  <c r="AA169"/>
  <c r="AK169"/>
  <c r="AA165"/>
  <c r="AK165" s="1"/>
  <c r="R141"/>
  <c r="R136"/>
  <c r="AB134"/>
  <c r="AK134" s="1"/>
  <c r="R132"/>
  <c r="AB130"/>
  <c r="AK130" s="1"/>
  <c r="AA119"/>
  <c r="AK119"/>
  <c r="AA115"/>
  <c r="AK115" s="1"/>
  <c r="AA111"/>
  <c r="AK111"/>
  <c r="AA107"/>
  <c r="AA104"/>
  <c r="AK245" i="23"/>
  <c r="AK237"/>
  <c r="AK229"/>
  <c r="AK225"/>
  <c r="AK211"/>
  <c r="AK157"/>
  <c r="AS155"/>
  <c r="BC155"/>
  <c r="AS152"/>
  <c r="BC152" s="1"/>
  <c r="AS148"/>
  <c r="BC148"/>
  <c r="AS140"/>
  <c r="BC140" s="1"/>
  <c r="AJ119"/>
  <c r="AA205" i="24"/>
  <c r="AJ205"/>
  <c r="AB176"/>
  <c r="AK176"/>
  <c r="Z100" i="25"/>
  <c r="AS100"/>
  <c r="W214" i="26"/>
  <c r="AF214"/>
  <c r="AC83" i="32"/>
  <c r="AM83" s="1"/>
  <c r="AA178" i="11"/>
  <c r="AK178"/>
  <c r="AA144"/>
  <c r="AK144" s="1"/>
  <c r="AI99" i="8"/>
  <c r="AS99"/>
  <c r="AS117" i="23"/>
  <c r="AJ117"/>
  <c r="AB180" i="24"/>
  <c r="AK180"/>
  <c r="AB174"/>
  <c r="AK174"/>
  <c r="AA138"/>
  <c r="AJ138"/>
  <c r="T102" i="32"/>
  <c r="AC97"/>
  <c r="T90"/>
  <c r="U89"/>
  <c r="AA259" i="7"/>
  <c r="AK259"/>
  <c r="S166"/>
  <c r="AB203" i="11"/>
  <c r="AK203" s="1"/>
  <c r="R202"/>
  <c r="R172"/>
  <c r="R164"/>
  <c r="R150"/>
  <c r="AB139"/>
  <c r="AK139"/>
  <c r="R121"/>
  <c r="R117"/>
  <c r="R111"/>
  <c r="AB105"/>
  <c r="R104"/>
  <c r="AB101"/>
  <c r="AK101"/>
  <c r="Z260" i="8"/>
  <c r="Z259"/>
  <c r="Z258"/>
  <c r="Z257"/>
  <c r="Z256"/>
  <c r="Z255"/>
  <c r="Z254"/>
  <c r="Z253"/>
  <c r="Z252"/>
  <c r="Z251"/>
  <c r="Z250"/>
  <c r="Z249"/>
  <c r="Z248"/>
  <c r="Z247"/>
  <c r="Z246"/>
  <c r="Z245"/>
  <c r="Z244"/>
  <c r="Z232"/>
  <c r="Z230"/>
  <c r="Z228"/>
  <c r="Z226"/>
  <c r="Z198"/>
  <c r="Z182"/>
  <c r="AJ167"/>
  <c r="AS167"/>
  <c r="Z137"/>
  <c r="AI135"/>
  <c r="AI131"/>
  <c r="AI118"/>
  <c r="AS118" s="1"/>
  <c r="Z112"/>
  <c r="Z110"/>
  <c r="R242" i="12"/>
  <c r="R238"/>
  <c r="R234"/>
  <c r="R230"/>
  <c r="AB230" s="1"/>
  <c r="R226"/>
  <c r="R222"/>
  <c r="R218"/>
  <c r="R214"/>
  <c r="R210"/>
  <c r="R206"/>
  <c r="R202"/>
  <c r="R194"/>
  <c r="S194" s="1"/>
  <c r="R190"/>
  <c r="R186"/>
  <c r="R166"/>
  <c r="AA140"/>
  <c r="AK140"/>
  <c r="S138"/>
  <c r="AA135"/>
  <c r="S133"/>
  <c r="AA131"/>
  <c r="R120"/>
  <c r="R116"/>
  <c r="R112"/>
  <c r="R108"/>
  <c r="R105"/>
  <c r="AJ205" i="23"/>
  <c r="AT187"/>
  <c r="BC187"/>
  <c r="AT179"/>
  <c r="BC179"/>
  <c r="AT171"/>
  <c r="BC171"/>
  <c r="AJ142"/>
  <c r="AS129"/>
  <c r="AJ129"/>
  <c r="AT129" s="1"/>
  <c r="AB178" i="24"/>
  <c r="AK178"/>
  <c r="AS96" i="25"/>
  <c r="Z96"/>
  <c r="AS219" i="23"/>
  <c r="AS215"/>
  <c r="AS189"/>
  <c r="AS181"/>
  <c r="AS173"/>
  <c r="AS169"/>
  <c r="AT106"/>
  <c r="AE131" i="26"/>
  <c r="V131"/>
  <c r="X231" i="27"/>
  <c r="AG231"/>
  <c r="AF209"/>
  <c r="W209"/>
  <c r="AF86"/>
  <c r="W86"/>
  <c r="AI205" i="24"/>
  <c r="AI204"/>
  <c r="AS204"/>
  <c r="AI203"/>
  <c r="AS203"/>
  <c r="AI202"/>
  <c r="AS202"/>
  <c r="AI201"/>
  <c r="AS201"/>
  <c r="AI200"/>
  <c r="AS200"/>
  <c r="AI199"/>
  <c r="AS199"/>
  <c r="AI198"/>
  <c r="AS198"/>
  <c r="AI197"/>
  <c r="AS197"/>
  <c r="AI196"/>
  <c r="AS196"/>
  <c r="AI195"/>
  <c r="AS195"/>
  <c r="AI194"/>
  <c r="AS194"/>
  <c r="AI190"/>
  <c r="AS190"/>
  <c r="AI182"/>
  <c r="AI176"/>
  <c r="Y251" i="25"/>
  <c r="Y245"/>
  <c r="Y243"/>
  <c r="Y241"/>
  <c r="Y232"/>
  <c r="Z232" s="1"/>
  <c r="Y220"/>
  <c r="Y217"/>
  <c r="Y212"/>
  <c r="Y209"/>
  <c r="Z208"/>
  <c r="AS203"/>
  <c r="Y183"/>
  <c r="Y182"/>
  <c r="Y175"/>
  <c r="Y174"/>
  <c r="Z169"/>
  <c r="AS166"/>
  <c r="Y153"/>
  <c r="Y148"/>
  <c r="Y140"/>
  <c r="Y124"/>
  <c r="Z124" s="1"/>
  <c r="Y97"/>
  <c r="AS80"/>
  <c r="Y78"/>
  <c r="Y72"/>
  <c r="Y71"/>
  <c r="AE252" i="26"/>
  <c r="AO252"/>
  <c r="AE248"/>
  <c r="AO248"/>
  <c r="AE244"/>
  <c r="AO244"/>
  <c r="AE240"/>
  <c r="AO240"/>
  <c r="AE236"/>
  <c r="AO236"/>
  <c r="W220"/>
  <c r="AE152"/>
  <c r="AO152"/>
  <c r="AE148"/>
  <c r="AO148" s="1"/>
  <c r="AE129"/>
  <c r="AO129"/>
  <c r="AE125"/>
  <c r="AO125" s="1"/>
  <c r="AE104"/>
  <c r="AO104"/>
  <c r="W101"/>
  <c r="AG101" s="1"/>
  <c r="AE82"/>
  <c r="AO82" s="1"/>
  <c r="AF260" i="27"/>
  <c r="AP260" s="1"/>
  <c r="AF252"/>
  <c r="AP252" s="1"/>
  <c r="W228"/>
  <c r="AG226"/>
  <c r="AG210"/>
  <c r="AP210"/>
  <c r="X203"/>
  <c r="X201"/>
  <c r="AF149"/>
  <c r="AP149"/>
  <c r="X137"/>
  <c r="AF121"/>
  <c r="AP121" s="1"/>
  <c r="V168" i="26"/>
  <c r="AE168"/>
  <c r="AF202" i="27"/>
  <c r="W202"/>
  <c r="AF200"/>
  <c r="W200"/>
  <c r="AJ105" i="23"/>
  <c r="AT105" s="1"/>
  <c r="AJ97"/>
  <c r="AJ92"/>
  <c r="AJ84"/>
  <c r="AI191" i="24"/>
  <c r="AS191"/>
  <c r="AI187"/>
  <c r="AS187"/>
  <c r="AI183"/>
  <c r="AI173"/>
  <c r="AI172"/>
  <c r="AS172"/>
  <c r="AI164"/>
  <c r="AS164" s="1"/>
  <c r="AI156"/>
  <c r="AS156"/>
  <c r="Z123"/>
  <c r="AJ123" s="1"/>
  <c r="Z107"/>
  <c r="Z95"/>
  <c r="Y258" i="25"/>
  <c r="Z258" s="1"/>
  <c r="Y254"/>
  <c r="Y250"/>
  <c r="Y225"/>
  <c r="Y221"/>
  <c r="Z221" s="1"/>
  <c r="Y216"/>
  <c r="Z216" s="1"/>
  <c r="Y196"/>
  <c r="Y181"/>
  <c r="Y173"/>
  <c r="Z173" s="1"/>
  <c r="Y157"/>
  <c r="Y150"/>
  <c r="Y142"/>
  <c r="Y120"/>
  <c r="Y103"/>
  <c r="Z103" s="1"/>
  <c r="Y90"/>
  <c r="Y77"/>
  <c r="Y70"/>
  <c r="Z70" s="1"/>
  <c r="Y66"/>
  <c r="W254" i="26"/>
  <c r="V251"/>
  <c r="V247"/>
  <c r="V243"/>
  <c r="AF243" s="1"/>
  <c r="V239"/>
  <c r="AE232"/>
  <c r="AO232"/>
  <c r="V213"/>
  <c r="W213" s="1"/>
  <c r="V195"/>
  <c r="W192"/>
  <c r="V191"/>
  <c r="W188"/>
  <c r="AG188" s="1"/>
  <c r="V187"/>
  <c r="W184"/>
  <c r="V183"/>
  <c r="AE179"/>
  <c r="AO179" s="1"/>
  <c r="AE144"/>
  <c r="AO144"/>
  <c r="W115"/>
  <c r="AG115" s="1"/>
  <c r="W113"/>
  <c r="W111"/>
  <c r="W109"/>
  <c r="AE100"/>
  <c r="AO100" s="1"/>
  <c r="AF256" i="27"/>
  <c r="AP256"/>
  <c r="AF248"/>
  <c r="AP248" s="1"/>
  <c r="AG241"/>
  <c r="AP241"/>
  <c r="AG233"/>
  <c r="AP233" s="1"/>
  <c r="W230"/>
  <c r="W222"/>
  <c r="AG183"/>
  <c r="AP183" s="1"/>
  <c r="AG179"/>
  <c r="AP179"/>
  <c r="W152"/>
  <c r="AG152" s="1"/>
  <c r="W144"/>
  <c r="AG115"/>
  <c r="AP115" s="1"/>
  <c r="AG111"/>
  <c r="AP111"/>
  <c r="AE135" i="26"/>
  <c r="V135"/>
  <c r="V114"/>
  <c r="AE114"/>
  <c r="V112"/>
  <c r="AE112"/>
  <c r="V110"/>
  <c r="AE110"/>
  <c r="V108"/>
  <c r="W108" s="1"/>
  <c r="AE108"/>
  <c r="W247" i="27"/>
  <c r="AF247"/>
  <c r="W221"/>
  <c r="AF221"/>
  <c r="AR96" i="25"/>
  <c r="AE250" i="26"/>
  <c r="AO250"/>
  <c r="AE246"/>
  <c r="AO246"/>
  <c r="AF96"/>
  <c r="AE94"/>
  <c r="AO94"/>
  <c r="AF235" i="27"/>
  <c r="AP235"/>
  <c r="AF96"/>
  <c r="AG172" i="26"/>
  <c r="X172"/>
  <c r="V134"/>
  <c r="AF134" s="1"/>
  <c r="AE134"/>
  <c r="W217" i="27"/>
  <c r="AF217"/>
  <c r="AF213"/>
  <c r="W213"/>
  <c r="AG213" s="1"/>
  <c r="J181" i="12"/>
  <c r="J197"/>
  <c r="J213"/>
  <c r="N165"/>
  <c r="N185"/>
  <c r="N205"/>
  <c r="I205"/>
  <c r="I197"/>
  <c r="I173"/>
  <c r="N93"/>
  <c r="N85"/>
  <c r="N161"/>
  <c r="I209"/>
  <c r="I193"/>
  <c r="I177"/>
  <c r="I145"/>
  <c r="K48" i="3"/>
  <c r="M248" i="23"/>
  <c r="AA64"/>
  <c r="AB41"/>
  <c r="AD78"/>
  <c r="AB15"/>
  <c r="M134"/>
  <c r="AC200"/>
  <c r="K200"/>
  <c r="M157"/>
  <c r="M100"/>
  <c r="N257"/>
  <c r="M108"/>
  <c r="N127"/>
  <c r="M185"/>
  <c r="N171"/>
  <c r="N122"/>
  <c r="K68"/>
  <c r="M124"/>
  <c r="N95"/>
  <c r="N231"/>
  <c r="N243"/>
  <c r="M89"/>
  <c r="L236"/>
  <c r="W57"/>
  <c r="AC57" s="1"/>
  <c r="V64"/>
  <c r="AB64" s="1"/>
  <c r="X68"/>
  <c r="AD68" s="1"/>
  <c r="Z70"/>
  <c r="AF70" s="1"/>
  <c r="V76"/>
  <c r="AB76" s="1"/>
  <c r="W77"/>
  <c r="K77" s="1"/>
  <c r="U46"/>
  <c r="AA46" s="1"/>
  <c r="W48"/>
  <c r="AC48" s="1"/>
  <c r="W56"/>
  <c r="AC56" s="1"/>
  <c r="W64"/>
  <c r="AC64" s="1"/>
  <c r="U78"/>
  <c r="AA78" s="1"/>
  <c r="X37"/>
  <c r="AD37" s="1"/>
  <c r="Z41"/>
  <c r="AF41" s="1"/>
  <c r="X57"/>
  <c r="AD57" s="1"/>
  <c r="X61"/>
  <c r="Z37"/>
  <c r="M121"/>
  <c r="M169"/>
  <c r="N152"/>
  <c r="M166"/>
  <c r="M168"/>
  <c r="M171"/>
  <c r="M218"/>
  <c r="N221"/>
  <c r="X60"/>
  <c r="L60" s="1"/>
  <c r="Z64"/>
  <c r="AF64" s="1"/>
  <c r="V68"/>
  <c r="AB68" s="1"/>
  <c r="Z76"/>
  <c r="AF76" s="1"/>
  <c r="Z65"/>
  <c r="AF65" s="1"/>
  <c r="M179"/>
  <c r="M194"/>
  <c r="M111"/>
  <c r="M128"/>
  <c r="M177"/>
  <c r="M184"/>
  <c r="L85"/>
  <c r="L122"/>
  <c r="L171"/>
  <c r="M197"/>
  <c r="M223"/>
  <c r="M101"/>
  <c r="M137"/>
  <c r="L23" i="3"/>
  <c r="K23"/>
  <c r="L224" i="23"/>
  <c r="AB224"/>
  <c r="N224" s="1"/>
  <c r="AB208"/>
  <c r="N208" s="1"/>
  <c r="L208"/>
  <c r="AB190"/>
  <c r="N190" s="1"/>
  <c r="L190"/>
  <c r="M110"/>
  <c r="M91"/>
  <c r="M135"/>
  <c r="AB232"/>
  <c r="L232"/>
  <c r="L212"/>
  <c r="AB212"/>
  <c r="N212" s="1"/>
  <c r="M90"/>
  <c r="M84"/>
  <c r="AB174"/>
  <c r="N174" s="1"/>
  <c r="L174"/>
  <c r="M161"/>
  <c r="M147"/>
  <c r="AB220"/>
  <c r="N220" s="1"/>
  <c r="L220"/>
  <c r="L175"/>
  <c r="AB175"/>
  <c r="AF111"/>
  <c r="N111" s="1"/>
  <c r="L111"/>
  <c r="N101"/>
  <c r="AA68"/>
  <c r="O30" i="25"/>
  <c r="O10" s="1"/>
  <c r="I97" i="12"/>
  <c r="AB13" i="23"/>
  <c r="K19"/>
  <c r="AF18"/>
  <c r="AD77"/>
  <c r="AC49"/>
  <c r="M49" s="1"/>
  <c r="K49"/>
  <c r="AD22"/>
  <c r="AA36"/>
  <c r="AC13"/>
  <c r="M13" s="1"/>
  <c r="K13"/>
  <c r="AC65"/>
  <c r="M65" s="1"/>
  <c r="K26" i="3"/>
  <c r="K30" i="36"/>
  <c r="K30" i="3"/>
  <c r="L33" i="23"/>
  <c r="J38" i="3"/>
  <c r="K29"/>
  <c r="K28" s="1"/>
  <c r="Y172" i="26"/>
  <c r="AH172"/>
  <c r="AG144" i="27"/>
  <c r="X144"/>
  <c r="X222"/>
  <c r="AG222"/>
  <c r="W247" i="26"/>
  <c r="AF247"/>
  <c r="AT92" i="23"/>
  <c r="AK92"/>
  <c r="Z182" i="25"/>
  <c r="AS182"/>
  <c r="AB166" i="12"/>
  <c r="S166"/>
  <c r="AG221" i="27"/>
  <c r="X221"/>
  <c r="AF112" i="26"/>
  <c r="W112"/>
  <c r="AG109"/>
  <c r="X109"/>
  <c r="AF187"/>
  <c r="W187"/>
  <c r="AF195"/>
  <c r="W195"/>
  <c r="AS66" i="25"/>
  <c r="Z66"/>
  <c r="AS157"/>
  <c r="Z157"/>
  <c r="AS254"/>
  <c r="Z254"/>
  <c r="AT84" i="23"/>
  <c r="AK84"/>
  <c r="AG200" i="27"/>
  <c r="X200"/>
  <c r="Z71" i="25"/>
  <c r="AS71"/>
  <c r="Z97"/>
  <c r="AS97"/>
  <c r="AS153"/>
  <c r="Z153"/>
  <c r="AS175"/>
  <c r="Z175"/>
  <c r="AT208"/>
  <c r="AA208"/>
  <c r="AS220"/>
  <c r="Z220"/>
  <c r="AS245"/>
  <c r="Z245"/>
  <c r="AA96"/>
  <c r="AT96"/>
  <c r="AB108" i="12"/>
  <c r="S108"/>
  <c r="AB214"/>
  <c r="S214"/>
  <c r="AA110" i="8"/>
  <c r="AJ110"/>
  <c r="AA198"/>
  <c r="AJ198"/>
  <c r="AJ232"/>
  <c r="AA232"/>
  <c r="AA247"/>
  <c r="AJ247"/>
  <c r="AA251"/>
  <c r="AJ251"/>
  <c r="AA255"/>
  <c r="AJ255"/>
  <c r="AA259"/>
  <c r="AJ259"/>
  <c r="AB202" i="11"/>
  <c r="S202"/>
  <c r="AE89" i="32"/>
  <c r="V89"/>
  <c r="AD102"/>
  <c r="U102"/>
  <c r="AL174" i="24"/>
  <c r="AC174"/>
  <c r="AA100" i="25"/>
  <c r="AT100"/>
  <c r="AB205" i="24"/>
  <c r="AK205"/>
  <c r="AU225" i="23"/>
  <c r="AL225"/>
  <c r="AB136" i="12"/>
  <c r="S136"/>
  <c r="AD85" i="32"/>
  <c r="U85"/>
  <c r="AL173" i="24"/>
  <c r="AC173"/>
  <c r="T236" i="7"/>
  <c r="AC236"/>
  <c r="AD197" i="32"/>
  <c r="U197"/>
  <c r="AD213"/>
  <c r="U213"/>
  <c r="T112" i="31"/>
  <c r="AC112"/>
  <c r="AC132"/>
  <c r="T132"/>
  <c r="U163" i="32"/>
  <c r="AD163"/>
  <c r="AF237"/>
  <c r="W237"/>
  <c r="AU173" i="23"/>
  <c r="AL173"/>
  <c r="AU189"/>
  <c r="AL189"/>
  <c r="AU259"/>
  <c r="AL259"/>
  <c r="AK95" i="8"/>
  <c r="AB95"/>
  <c r="AC126" i="11"/>
  <c r="T126"/>
  <c r="AD161" i="32"/>
  <c r="U161"/>
  <c r="AD230"/>
  <c r="U230"/>
  <c r="T188" i="31"/>
  <c r="AC188"/>
  <c r="T230"/>
  <c r="AC230"/>
  <c r="V82" i="30"/>
  <c r="AE82"/>
  <c r="AD116"/>
  <c r="U116"/>
  <c r="U205"/>
  <c r="AD205"/>
  <c r="U251"/>
  <c r="AD251"/>
  <c r="T125" i="5"/>
  <c r="AC125"/>
  <c r="T135" i="12"/>
  <c r="AC135"/>
  <c r="AD147" i="32"/>
  <c r="U147"/>
  <c r="AD205"/>
  <c r="U205"/>
  <c r="T179" i="31"/>
  <c r="AC179"/>
  <c r="AC232"/>
  <c r="T232"/>
  <c r="T255"/>
  <c r="AC255"/>
  <c r="AD137" i="30"/>
  <c r="U137"/>
  <c r="AD187"/>
  <c r="U187"/>
  <c r="AC120" i="5"/>
  <c r="T120"/>
  <c r="T136"/>
  <c r="AC136"/>
  <c r="AU215" i="23"/>
  <c r="AL215"/>
  <c r="AB202" i="8"/>
  <c r="AK202"/>
  <c r="U140" i="32"/>
  <c r="AD140"/>
  <c r="AC134" i="31"/>
  <c r="T134"/>
  <c r="AC198" i="5"/>
  <c r="T198"/>
  <c r="AC206"/>
  <c r="T206"/>
  <c r="AC192"/>
  <c r="T192"/>
  <c r="AC242"/>
  <c r="T242"/>
  <c r="AC132" i="29"/>
  <c r="T132"/>
  <c r="S185"/>
  <c r="AB185"/>
  <c r="AB257"/>
  <c r="S257"/>
  <c r="S102" i="9"/>
  <c r="AB102"/>
  <c r="AB177"/>
  <c r="S177"/>
  <c r="AB185"/>
  <c r="S185"/>
  <c r="S230"/>
  <c r="AB230"/>
  <c r="U106" i="16"/>
  <c r="AD106"/>
  <c r="U109" i="5"/>
  <c r="AD109"/>
  <c r="AD214" i="31"/>
  <c r="U214"/>
  <c r="T180" i="5"/>
  <c r="AC180"/>
  <c r="T188"/>
  <c r="AC188"/>
  <c r="T230"/>
  <c r="AC230"/>
  <c r="AD225"/>
  <c r="U225"/>
  <c r="S123" i="10"/>
  <c r="AB123"/>
  <c r="AB231" i="29"/>
  <c r="S231"/>
  <c r="AB251"/>
  <c r="S251"/>
  <c r="AD138" i="9"/>
  <c r="U138"/>
  <c r="AM240" i="32"/>
  <c r="X111" i="26"/>
  <c r="AG111"/>
  <c r="X188"/>
  <c r="AS70" i="25"/>
  <c r="AS173"/>
  <c r="AS258"/>
  <c r="AG220" i="26"/>
  <c r="X220"/>
  <c r="AS209" i="25"/>
  <c r="Z209"/>
  <c r="AS251"/>
  <c r="Z251"/>
  <c r="S218" i="12"/>
  <c r="AB218"/>
  <c r="X213" i="27"/>
  <c r="W135" i="26"/>
  <c r="AF135"/>
  <c r="X115"/>
  <c r="AG184"/>
  <c r="X184"/>
  <c r="AG192"/>
  <c r="X192"/>
  <c r="W239"/>
  <c r="AF239"/>
  <c r="X254"/>
  <c r="AG254"/>
  <c r="Z90" i="25"/>
  <c r="AS90"/>
  <c r="AS150"/>
  <c r="Z150"/>
  <c r="AS196"/>
  <c r="Z196"/>
  <c r="AS250"/>
  <c r="Z250"/>
  <c r="AA107" i="24"/>
  <c r="AJ107"/>
  <c r="AK105" i="23"/>
  <c r="Y137" i="27"/>
  <c r="AH137"/>
  <c r="AH203"/>
  <c r="Y203"/>
  <c r="X101" i="26"/>
  <c r="AS148" i="25"/>
  <c r="Z148"/>
  <c r="Z174"/>
  <c r="AS174"/>
  <c r="AS217"/>
  <c r="Z217"/>
  <c r="AS243"/>
  <c r="Z243"/>
  <c r="AG209" i="27"/>
  <c r="X209"/>
  <c r="AF131" i="26"/>
  <c r="W131"/>
  <c r="AL178" i="24"/>
  <c r="AC178"/>
  <c r="AB105" i="12"/>
  <c r="S105"/>
  <c r="AB120"/>
  <c r="S120"/>
  <c r="AC138"/>
  <c r="T138"/>
  <c r="AB190"/>
  <c r="S190"/>
  <c r="AB210"/>
  <c r="S210"/>
  <c r="S226"/>
  <c r="AB226"/>
  <c r="S242"/>
  <c r="AB242"/>
  <c r="AA182" i="8"/>
  <c r="AJ182"/>
  <c r="AA230"/>
  <c r="AJ230"/>
  <c r="AA246"/>
  <c r="AJ246"/>
  <c r="AA250"/>
  <c r="AJ250"/>
  <c r="AA254"/>
  <c r="AJ254"/>
  <c r="AA258"/>
  <c r="AJ258"/>
  <c r="AB104" i="11"/>
  <c r="S104"/>
  <c r="S121"/>
  <c r="AB121"/>
  <c r="AB172"/>
  <c r="S172"/>
  <c r="AK117" i="23"/>
  <c r="AT117"/>
  <c r="AU211"/>
  <c r="AL211"/>
  <c r="AL245"/>
  <c r="AU245"/>
  <c r="T168" i="11"/>
  <c r="AC168"/>
  <c r="S177" i="7"/>
  <c r="AB177"/>
  <c r="AT188" i="25"/>
  <c r="AA188"/>
  <c r="T107" i="12"/>
  <c r="AC107"/>
  <c r="U130" i="32"/>
  <c r="AD130"/>
  <c r="AD204"/>
  <c r="U204"/>
  <c r="AD160"/>
  <c r="U160"/>
  <c r="U236"/>
  <c r="AD236"/>
  <c r="AC138" i="31"/>
  <c r="T138"/>
  <c r="AU233" i="23"/>
  <c r="AL233"/>
  <c r="U252" i="32"/>
  <c r="AD252"/>
  <c r="T175" i="31"/>
  <c r="AC175"/>
  <c r="T201"/>
  <c r="AC201"/>
  <c r="AC229"/>
  <c r="T229"/>
  <c r="U99" i="30"/>
  <c r="AD99"/>
  <c r="U133"/>
  <c r="AD133"/>
  <c r="U158"/>
  <c r="AD158"/>
  <c r="U239"/>
  <c r="AD239"/>
  <c r="AD89" i="5"/>
  <c r="U89"/>
  <c r="AC110"/>
  <c r="T110"/>
  <c r="AU219" i="23"/>
  <c r="AL219"/>
  <c r="T104" i="12"/>
  <c r="AC104"/>
  <c r="T103" i="11"/>
  <c r="AC103"/>
  <c r="T136"/>
  <c r="AC136"/>
  <c r="U196" i="32"/>
  <c r="AD196"/>
  <c r="U212"/>
  <c r="AD212"/>
  <c r="AC90" i="31"/>
  <c r="T90"/>
  <c r="AC106"/>
  <c r="T106"/>
  <c r="T168"/>
  <c r="AC168"/>
  <c r="AC205"/>
  <c r="T205"/>
  <c r="T225"/>
  <c r="AC225"/>
  <c r="U103" i="30"/>
  <c r="AD103"/>
  <c r="U175"/>
  <c r="AD175"/>
  <c r="U215"/>
  <c r="AD215"/>
  <c r="AC102" i="5"/>
  <c r="T102"/>
  <c r="T119"/>
  <c r="AC119"/>
  <c r="T131"/>
  <c r="AC131"/>
  <c r="T233" i="7"/>
  <c r="AC233"/>
  <c r="AC241"/>
  <c r="T241"/>
  <c r="AE223" i="32"/>
  <c r="V223"/>
  <c r="AD93" i="5"/>
  <c r="U93"/>
  <c r="AC238"/>
  <c r="T238"/>
  <c r="AB237" i="29"/>
  <c r="S237"/>
  <c r="AG217" i="27"/>
  <c r="X217"/>
  <c r="X247"/>
  <c r="AG247"/>
  <c r="AF110" i="26"/>
  <c r="W110"/>
  <c r="AF114"/>
  <c r="W114"/>
  <c r="X152" i="27"/>
  <c r="X230"/>
  <c r="AG230"/>
  <c r="X113" i="26"/>
  <c r="AG113"/>
  <c r="AF183"/>
  <c r="W183"/>
  <c r="AF191"/>
  <c r="W191"/>
  <c r="W251"/>
  <c r="AF251"/>
  <c r="Z77" i="25"/>
  <c r="AS77"/>
  <c r="AS142"/>
  <c r="Z142"/>
  <c r="Z181"/>
  <c r="AS181"/>
  <c r="AS225"/>
  <c r="Z225"/>
  <c r="AJ95" i="24"/>
  <c r="AA95"/>
  <c r="AK97" i="23"/>
  <c r="AT97"/>
  <c r="AG202" i="27"/>
  <c r="X202"/>
  <c r="AH201"/>
  <c r="Y201"/>
  <c r="X228"/>
  <c r="AG228"/>
  <c r="AS78" i="25"/>
  <c r="Z78"/>
  <c r="AS140"/>
  <c r="Z140"/>
  <c r="AA169"/>
  <c r="AT169"/>
  <c r="AS183"/>
  <c r="Z183"/>
  <c r="AS212"/>
  <c r="Z212"/>
  <c r="AS241"/>
  <c r="Z241"/>
  <c r="AH231" i="27"/>
  <c r="Y231"/>
  <c r="AT142" i="23"/>
  <c r="AK142"/>
  <c r="AT205"/>
  <c r="AK205"/>
  <c r="AB116" i="12"/>
  <c r="S116"/>
  <c r="AB186"/>
  <c r="S186"/>
  <c r="AB206"/>
  <c r="S206"/>
  <c r="S222"/>
  <c r="AB222"/>
  <c r="S238"/>
  <c r="AB238"/>
  <c r="AJ228" i="8"/>
  <c r="AA228"/>
  <c r="AJ245"/>
  <c r="AA245"/>
  <c r="AA249"/>
  <c r="AJ249"/>
  <c r="AJ253"/>
  <c r="AA253"/>
  <c r="AA257"/>
  <c r="AJ257"/>
  <c r="S117" i="11"/>
  <c r="AB117"/>
  <c r="AB164"/>
  <c r="S164"/>
  <c r="T166" i="7"/>
  <c r="AC166"/>
  <c r="AK138" i="24"/>
  <c r="AB138"/>
  <c r="AL180"/>
  <c r="AC180"/>
  <c r="AG214" i="26"/>
  <c r="X214"/>
  <c r="AL176" i="24"/>
  <c r="AC176"/>
  <c r="AU157" i="23"/>
  <c r="AL157"/>
  <c r="AL237"/>
  <c r="AU237"/>
  <c r="AB132" i="12"/>
  <c r="S132"/>
  <c r="AA123" i="8"/>
  <c r="AJ123"/>
  <c r="X182" i="26"/>
  <c r="AG182"/>
  <c r="AT134" i="23"/>
  <c r="AK134"/>
  <c r="T231" i="7"/>
  <c r="AC231"/>
  <c r="AD221" i="32"/>
  <c r="U221"/>
  <c r="T117" i="31"/>
  <c r="AC117"/>
  <c r="AE114" i="32"/>
  <c r="V114"/>
  <c r="AD231"/>
  <c r="U231"/>
  <c r="AD258"/>
  <c r="U258"/>
  <c r="AU159" i="23"/>
  <c r="AL159"/>
  <c r="AU181"/>
  <c r="AL181"/>
  <c r="AC134" i="11"/>
  <c r="T134"/>
  <c r="V139" i="32"/>
  <c r="AE139"/>
  <c r="AC102" i="31"/>
  <c r="T102"/>
  <c r="AF233" i="32"/>
  <c r="W233"/>
  <c r="AC122" i="31"/>
  <c r="T122"/>
  <c r="T155"/>
  <c r="AC155"/>
  <c r="AC217"/>
  <c r="T217"/>
  <c r="T238"/>
  <c r="AC238"/>
  <c r="U91" i="30"/>
  <c r="AD91"/>
  <c r="U227"/>
  <c r="AD227"/>
  <c r="AC106" i="5"/>
  <c r="T106"/>
  <c r="AB135" i="8"/>
  <c r="AK135"/>
  <c r="AE97" i="32"/>
  <c r="V97"/>
  <c r="AD131"/>
  <c r="U131"/>
  <c r="U136"/>
  <c r="AD136"/>
  <c r="T167" i="31"/>
  <c r="AC167"/>
  <c r="AC221"/>
  <c r="T221"/>
  <c r="T247"/>
  <c r="AC247"/>
  <c r="T258"/>
  <c r="AC258"/>
  <c r="AD121" i="30"/>
  <c r="U121"/>
  <c r="U167"/>
  <c r="AD167"/>
  <c r="U213"/>
  <c r="AD213"/>
  <c r="U97" i="5"/>
  <c r="AD97"/>
  <c r="AC129"/>
  <c r="T129"/>
  <c r="AB171" i="8"/>
  <c r="AK171"/>
  <c r="T107" i="11"/>
  <c r="AC107"/>
  <c r="AC239" i="7"/>
  <c r="T239"/>
  <c r="AD164" i="32"/>
  <c r="U164"/>
  <c r="AC200" i="5"/>
  <c r="T200"/>
  <c r="AC208"/>
  <c r="T208"/>
  <c r="AC226"/>
  <c r="T226"/>
  <c r="T234"/>
  <c r="AC234"/>
  <c r="AB144" i="10"/>
  <c r="S144"/>
  <c r="S181" i="29"/>
  <c r="AB181"/>
  <c r="AB199"/>
  <c r="S199"/>
  <c r="S98" i="9"/>
  <c r="AB98"/>
  <c r="S157"/>
  <c r="AB157"/>
  <c r="AB173"/>
  <c r="S173"/>
  <c r="AB181"/>
  <c r="S181"/>
  <c r="AB191"/>
  <c r="S191"/>
  <c r="AB175" i="1"/>
  <c r="S175"/>
  <c r="AB199"/>
  <c r="S199"/>
  <c r="AD105" i="5"/>
  <c r="U105"/>
  <c r="AC212"/>
  <c r="T212"/>
  <c r="AE231" i="31"/>
  <c r="V231"/>
  <c r="AC186" i="5"/>
  <c r="T186"/>
  <c r="AC228"/>
  <c r="T228"/>
  <c r="T204"/>
  <c r="AC204"/>
  <c r="AD236"/>
  <c r="U236"/>
  <c r="S150" i="10"/>
  <c r="AB150"/>
  <c r="S114" i="29"/>
  <c r="AB114"/>
  <c r="AB243"/>
  <c r="S243"/>
  <c r="AB112" i="9"/>
  <c r="S112"/>
  <c r="AS120" i="25"/>
  <c r="Z120"/>
  <c r="AF168" i="26"/>
  <c r="W168"/>
  <c r="Z72" i="25"/>
  <c r="AS72"/>
  <c r="X86" i="27"/>
  <c r="AG86"/>
  <c r="AB112" i="12"/>
  <c r="S112"/>
  <c r="T133"/>
  <c r="AC133"/>
  <c r="AB202"/>
  <c r="S202"/>
  <c r="S234"/>
  <c r="AB234"/>
  <c r="AA112" i="8"/>
  <c r="AJ112"/>
  <c r="AJ137"/>
  <c r="AA137"/>
  <c r="AA226"/>
  <c r="AJ226"/>
  <c r="AJ244"/>
  <c r="AA244"/>
  <c r="AJ248"/>
  <c r="AA248"/>
  <c r="AA252"/>
  <c r="AJ252"/>
  <c r="AJ256"/>
  <c r="AA256"/>
  <c r="AA260"/>
  <c r="AJ260"/>
  <c r="S111" i="11"/>
  <c r="AB111"/>
  <c r="S150"/>
  <c r="AB150"/>
  <c r="AD90" i="32"/>
  <c r="U90"/>
  <c r="AT119" i="23"/>
  <c r="AK119"/>
  <c r="AU229"/>
  <c r="AL229"/>
  <c r="S141" i="12"/>
  <c r="AB141"/>
  <c r="AA119" i="8"/>
  <c r="AJ119"/>
  <c r="AH180" i="26"/>
  <c r="Y180"/>
  <c r="AG255"/>
  <c r="X255"/>
  <c r="AU169" i="23"/>
  <c r="AL169"/>
  <c r="AU204"/>
  <c r="AL204"/>
  <c r="T131" i="12"/>
  <c r="AC131"/>
  <c r="AB131" i="8"/>
  <c r="AK131"/>
  <c r="U176" i="32"/>
  <c r="AD176"/>
  <c r="U232"/>
  <c r="AD232"/>
  <c r="AC139" i="31"/>
  <c r="T139"/>
  <c r="U83" i="30"/>
  <c r="AD83"/>
  <c r="U141"/>
  <c r="AD141"/>
  <c r="AC81" i="5"/>
  <c r="T81"/>
  <c r="AD101"/>
  <c r="U101"/>
  <c r="AC128"/>
  <c r="T128"/>
  <c r="AU227" i="23"/>
  <c r="AL227"/>
  <c r="T99" i="11"/>
  <c r="AC99"/>
  <c r="AC128"/>
  <c r="T128"/>
  <c r="U118" i="32"/>
  <c r="AD118"/>
  <c r="AD220"/>
  <c r="U220"/>
  <c r="T116" i="31"/>
  <c r="AC116"/>
  <c r="T146"/>
  <c r="AC146"/>
  <c r="T187"/>
  <c r="AC187"/>
  <c r="AD240"/>
  <c r="U240"/>
  <c r="AD120" i="30"/>
  <c r="U120"/>
  <c r="U155"/>
  <c r="AD155"/>
  <c r="AC90" i="5"/>
  <c r="T90"/>
  <c r="AC107"/>
  <c r="T107"/>
  <c r="AC121"/>
  <c r="T121"/>
  <c r="AC143"/>
  <c r="T143"/>
  <c r="AD113" i="32"/>
  <c r="U113"/>
  <c r="V166" i="30"/>
  <c r="AE166"/>
  <c r="V222"/>
  <c r="AE222"/>
  <c r="AC215" i="5"/>
  <c r="T215"/>
  <c r="T222"/>
  <c r="AC222"/>
  <c r="AB118" i="10"/>
  <c r="S118"/>
  <c r="S191" i="29"/>
  <c r="AB191"/>
  <c r="S197" i="9"/>
  <c r="AB197"/>
  <c r="AB212"/>
  <c r="S212"/>
  <c r="AB218"/>
  <c r="S218"/>
  <c r="AB222"/>
  <c r="S222"/>
  <c r="AB236"/>
  <c r="S236"/>
  <c r="AB118" i="1"/>
  <c r="S118"/>
  <c r="AB177"/>
  <c r="S177"/>
  <c r="V103" i="16"/>
  <c r="AE103"/>
  <c r="U226" i="31"/>
  <c r="AD226"/>
  <c r="V154" i="30"/>
  <c r="AE154"/>
  <c r="AC161" i="5"/>
  <c r="T161"/>
  <c r="U169"/>
  <c r="AD169"/>
  <c r="T144" i="1"/>
  <c r="AC144"/>
  <c r="T249" i="7"/>
  <c r="AC249"/>
  <c r="AC88" i="21"/>
  <c r="T88"/>
  <c r="AC134" i="29"/>
  <c r="T134"/>
  <c r="T214" i="1"/>
  <c r="AC214"/>
  <c r="T247" i="7"/>
  <c r="AC247"/>
  <c r="T156" i="9"/>
  <c r="AC156"/>
  <c r="T168"/>
  <c r="AC168"/>
  <c r="T181" i="1"/>
  <c r="AC181"/>
  <c r="T99" i="21"/>
  <c r="AC99"/>
  <c r="U253" i="7"/>
  <c r="AD253"/>
  <c r="AL125" i="25"/>
  <c r="BE125"/>
  <c r="BD132"/>
  <c r="AK132"/>
  <c r="AK85"/>
  <c r="BD85"/>
  <c r="AL164"/>
  <c r="BE164"/>
  <c r="AM166"/>
  <c r="BF166"/>
  <c r="AL185"/>
  <c r="BE185"/>
  <c r="AM91"/>
  <c r="BF91"/>
  <c r="AM193"/>
  <c r="BF193"/>
  <c r="U55" i="30"/>
  <c r="AD55"/>
  <c r="X62" i="27"/>
  <c r="AG62"/>
  <c r="AF16" i="26"/>
  <c r="W16"/>
  <c r="AJ27" i="24"/>
  <c r="AA27"/>
  <c r="AA12"/>
  <c r="AJ12"/>
  <c r="S30" i="7"/>
  <c r="AB30"/>
  <c r="AB20"/>
  <c r="S20"/>
  <c r="AM129" i="25"/>
  <c r="BF129"/>
  <c r="AN203"/>
  <c r="BG203"/>
  <c r="AL237"/>
  <c r="BE237"/>
  <c r="AL154"/>
  <c r="BE154"/>
  <c r="AD50" i="30"/>
  <c r="U50"/>
  <c r="V35"/>
  <c r="AE35"/>
  <c r="AG13" i="27"/>
  <c r="X13"/>
  <c r="W24" i="26"/>
  <c r="AF24"/>
  <c r="AA22" i="24"/>
  <c r="AJ22"/>
  <c r="AB46" i="12"/>
  <c r="S46"/>
  <c r="U38" i="18"/>
  <c r="AD38"/>
  <c r="AL112" i="25"/>
  <c r="BE112"/>
  <c r="AM74"/>
  <c r="BF74"/>
  <c r="BG218"/>
  <c r="AN218"/>
  <c r="AN94"/>
  <c r="BG94"/>
  <c r="T61" i="29"/>
  <c r="AC61"/>
  <c r="AH40" i="27"/>
  <c r="Y40"/>
  <c r="AG33" i="26"/>
  <c r="X33"/>
  <c r="T80" i="22"/>
  <c r="AC80"/>
  <c r="AB32" i="8"/>
  <c r="AK32"/>
  <c r="AE21" i="31"/>
  <c r="V21"/>
  <c r="V68" i="5"/>
  <c r="AE68"/>
  <c r="W62" i="21"/>
  <c r="AF62"/>
  <c r="X44" i="10"/>
  <c r="AG44"/>
  <c r="AU23" i="23"/>
  <c r="AL23"/>
  <c r="AD65" i="20"/>
  <c r="U65"/>
  <c r="AD49"/>
  <c r="U49"/>
  <c r="V56" i="32"/>
  <c r="AE56"/>
  <c r="AU58" i="23"/>
  <c r="AL58"/>
  <c r="AD69" i="20"/>
  <c r="U69"/>
  <c r="AC16" i="10"/>
  <c r="T16"/>
  <c r="AF73" i="18"/>
  <c r="W73"/>
  <c r="AD44" i="12"/>
  <c r="U44"/>
  <c r="AE16" i="5"/>
  <c r="V16"/>
  <c r="AB29" i="26"/>
  <c r="AK29"/>
  <c r="AF19" i="31"/>
  <c r="W19"/>
  <c r="AM16" i="23"/>
  <c r="AV16"/>
  <c r="AT25" i="25"/>
  <c r="AA25"/>
  <c r="V59" i="12"/>
  <c r="AE59"/>
  <c r="V22" i="21"/>
  <c r="AE22"/>
  <c r="V69" i="7"/>
  <c r="AE69"/>
  <c r="AG58" i="17"/>
  <c r="X58"/>
  <c r="U45" i="1"/>
  <c r="AD45"/>
  <c r="AG71" i="9"/>
  <c r="X71"/>
  <c r="Z38" i="30"/>
  <c r="AI38"/>
  <c r="AW53" i="25"/>
  <c r="AD53"/>
  <c r="Y53" i="27"/>
  <c r="AH53"/>
  <c r="AG49" i="26"/>
  <c r="X49"/>
  <c r="AL21" i="23"/>
  <c r="AU21"/>
  <c r="AD67" i="20"/>
  <c r="U67"/>
  <c r="AD59"/>
  <c r="U59"/>
  <c r="AD51"/>
  <c r="U51"/>
  <c r="W59" i="9"/>
  <c r="AF59"/>
  <c r="X64" i="12"/>
  <c r="AG64"/>
  <c r="AQ54" i="8"/>
  <c r="AH54"/>
  <c r="AR54"/>
  <c r="W14" i="20"/>
  <c r="AF14"/>
  <c r="AG71" i="10"/>
  <c r="X71"/>
  <c r="U63" i="29"/>
  <c r="AD63"/>
  <c r="X42" i="16"/>
  <c r="AG42"/>
  <c r="V23" i="1"/>
  <c r="AE23"/>
  <c r="U40" i="11"/>
  <c r="AD40"/>
  <c r="W62" i="30"/>
  <c r="AF62"/>
  <c r="Y30" i="26"/>
  <c r="AH30"/>
  <c r="Z39" i="27"/>
  <c r="AI39"/>
  <c r="AE20" i="31"/>
  <c r="V20"/>
  <c r="AX32" i="23"/>
  <c r="AO32"/>
  <c r="AI37" i="32"/>
  <c r="Z37"/>
  <c r="AJ226" i="27"/>
  <c r="AA226"/>
  <c r="AU224" i="25"/>
  <c r="AB224"/>
  <c r="V180" i="7"/>
  <c r="AE180"/>
  <c r="X19" i="26"/>
  <c r="AG19"/>
  <c r="X49" i="16"/>
  <c r="AG49"/>
  <c r="AP58" i="8"/>
  <c r="AG58"/>
  <c r="Z51" i="11"/>
  <c r="AJ51"/>
  <c r="AI51"/>
  <c r="AD66" i="29"/>
  <c r="U66"/>
  <c r="AH20" i="26"/>
  <c r="Y20"/>
  <c r="Z66"/>
  <c r="AI66"/>
  <c r="AD67" i="9"/>
  <c r="U67"/>
  <c r="AF54" i="1"/>
  <c r="W54"/>
  <c r="BA22" i="23"/>
  <c r="AR22"/>
  <c r="BB22" s="1"/>
  <c r="BC22" s="1"/>
  <c r="AF80" i="21"/>
  <c r="W80"/>
  <c r="AH12" i="26"/>
  <c r="Y12"/>
  <c r="Y44"/>
  <c r="AH44"/>
  <c r="AF33" i="32"/>
  <c r="W33"/>
  <c r="AD68" i="31"/>
  <c r="U68"/>
  <c r="Z50" i="12"/>
  <c r="AJ50" s="1"/>
  <c r="AK50" s="1"/>
  <c r="AI50"/>
  <c r="AP30" i="24"/>
  <c r="AG30"/>
  <c r="AI48" i="19"/>
  <c r="Z48"/>
  <c r="AG74" i="16"/>
  <c r="X74"/>
  <c r="AE27" i="12"/>
  <c r="V27"/>
  <c r="W31" i="19"/>
  <c r="AF31"/>
  <c r="V52" i="5"/>
  <c r="AE52"/>
  <c r="AB15" i="25"/>
  <c r="AU15"/>
  <c r="Y27" i="17"/>
  <c r="AH27"/>
  <c r="W44" i="1"/>
  <c r="AF44"/>
  <c r="X50" i="31"/>
  <c r="AG50"/>
  <c r="AN65" i="8"/>
  <c r="AE65"/>
  <c r="Z55" i="16"/>
  <c r="AI55"/>
  <c r="Y10" i="19"/>
  <c r="Z11"/>
  <c r="AI11"/>
  <c r="AI10" s="1"/>
  <c r="AW39" i="25"/>
  <c r="AD39"/>
  <c r="X31" i="22"/>
  <c r="AG31"/>
  <c r="AW68" i="23"/>
  <c r="AN68"/>
  <c r="U51" i="29"/>
  <c r="AD51"/>
  <c r="AF12" i="7"/>
  <c r="W12"/>
  <c r="X17" i="19"/>
  <c r="AG17"/>
  <c r="AG44" i="32"/>
  <c r="X44"/>
  <c r="W79" i="11"/>
  <c r="AF79"/>
  <c r="X37" i="21"/>
  <c r="AG37"/>
  <c r="AH11" i="16"/>
  <c r="X10"/>
  <c r="Y11"/>
  <c r="AE35" i="21"/>
  <c r="V35"/>
  <c r="AE34" i="29"/>
  <c r="V34"/>
  <c r="AF66" i="11"/>
  <c r="W66"/>
  <c r="AB78" i="26"/>
  <c r="AK78"/>
  <c r="AH149" i="29"/>
  <c r="Y149"/>
  <c r="AG256" i="25"/>
  <c r="AZ256"/>
  <c r="AJ55"/>
  <c r="BC55"/>
  <c r="Z74" i="31"/>
  <c r="AI74"/>
  <c r="X37"/>
  <c r="AG37"/>
  <c r="Z54" i="5"/>
  <c r="AI54"/>
  <c r="AG69"/>
  <c r="X69"/>
  <c r="Y162" i="7"/>
  <c r="AH162"/>
  <c r="Y72" i="9"/>
  <c r="AH72"/>
  <c r="AI151" i="30"/>
  <c r="Z151"/>
  <c r="Y119" i="31"/>
  <c r="AH119"/>
  <c r="AC243" i="27"/>
  <c r="AL243"/>
  <c r="BD260" i="25"/>
  <c r="AK260"/>
  <c r="AN43"/>
  <c r="BG43"/>
  <c r="S106" i="9"/>
  <c r="AB106"/>
  <c r="AB171"/>
  <c r="S171"/>
  <c r="AB179"/>
  <c r="S179"/>
  <c r="AB187"/>
  <c r="S187"/>
  <c r="AB134" i="1"/>
  <c r="S134"/>
  <c r="AE122" i="30"/>
  <c r="V122"/>
  <c r="AE217"/>
  <c r="V217"/>
  <c r="AD172" i="5"/>
  <c r="U172"/>
  <c r="AE138" i="30"/>
  <c r="V138"/>
  <c r="AE186"/>
  <c r="V186"/>
  <c r="AC152" i="5"/>
  <c r="T152"/>
  <c r="AC254"/>
  <c r="T254"/>
  <c r="S142" i="10"/>
  <c r="AB142"/>
  <c r="AB234"/>
  <c r="S234"/>
  <c r="AB194" i="29"/>
  <c r="S194"/>
  <c r="AB239"/>
  <c r="S239"/>
  <c r="AB255"/>
  <c r="S255"/>
  <c r="T209" i="9"/>
  <c r="AC209"/>
  <c r="T217"/>
  <c r="AC217"/>
  <c r="T221"/>
  <c r="AC221"/>
  <c r="S232"/>
  <c r="AB232"/>
  <c r="AB256"/>
  <c r="S256"/>
  <c r="S173" i="1"/>
  <c r="AB173"/>
  <c r="U191" i="5"/>
  <c r="AD191"/>
  <c r="AD126" i="9"/>
  <c r="U126"/>
  <c r="AC104" i="21"/>
  <c r="T104"/>
  <c r="AC142" i="29"/>
  <c r="T142"/>
  <c r="AC220" i="9"/>
  <c r="T220"/>
  <c r="T185" i="1"/>
  <c r="AC185"/>
  <c r="T189"/>
  <c r="AC189"/>
  <c r="T168" i="10"/>
  <c r="AC168"/>
  <c r="T83" i="21"/>
  <c r="AC83"/>
  <c r="AC99" i="22"/>
  <c r="T99"/>
  <c r="T159" i="10"/>
  <c r="AC159"/>
  <c r="W238" i="7"/>
  <c r="AF238"/>
  <c r="AG102" i="16"/>
  <c r="X102"/>
  <c r="BE215" i="25"/>
  <c r="AL215"/>
  <c r="BD201"/>
  <c r="AK201"/>
  <c r="BF80"/>
  <c r="AM80"/>
  <c r="BF194"/>
  <c r="AM194"/>
  <c r="BE239"/>
  <c r="AL239"/>
  <c r="BE122"/>
  <c r="AL122"/>
  <c r="BF114"/>
  <c r="AM114"/>
  <c r="BE249"/>
  <c r="AL249"/>
  <c r="AL108"/>
  <c r="BE108"/>
  <c r="BE229"/>
  <c r="AL229"/>
  <c r="AN235"/>
  <c r="BG235"/>
  <c r="AC14" i="31"/>
  <c r="T14"/>
  <c r="AJ37" i="24"/>
  <c r="AA37"/>
  <c r="AE56" i="17"/>
  <c r="V56"/>
  <c r="AL68" i="25"/>
  <c r="BE68"/>
  <c r="AN130"/>
  <c r="BG130"/>
  <c r="AD58" i="30"/>
  <c r="U58"/>
  <c r="AG41" i="27"/>
  <c r="X41"/>
  <c r="AK26" i="24"/>
  <c r="AB26"/>
  <c r="AB45" i="22"/>
  <c r="S45"/>
  <c r="BE86" i="25"/>
  <c r="AL86"/>
  <c r="BE247"/>
  <c r="AL247"/>
  <c r="AN79"/>
  <c r="BG79"/>
  <c r="BG257"/>
  <c r="AN257"/>
  <c r="AL62" i="23"/>
  <c r="AU62"/>
  <c r="U79" i="20"/>
  <c r="AD79"/>
  <c r="U71"/>
  <c r="AD71"/>
  <c r="AD75" i="1"/>
  <c r="U75"/>
  <c r="AF38" i="7"/>
  <c r="W38"/>
  <c r="V78"/>
  <c r="AE78"/>
  <c r="W34" i="21"/>
  <c r="AF34"/>
  <c r="BF179" i="25"/>
  <c r="AM179"/>
  <c r="AG34" i="26"/>
  <c r="X34"/>
  <c r="AL41" i="23"/>
  <c r="AU41"/>
  <c r="AD53" i="20"/>
  <c r="U53"/>
  <c r="AD15"/>
  <c r="U15"/>
  <c r="AN234" i="25"/>
  <c r="BG234"/>
  <c r="BH156"/>
  <c r="AO156"/>
  <c r="AG72" i="26"/>
  <c r="X72"/>
  <c r="AG41"/>
  <c r="X41"/>
  <c r="Y58"/>
  <c r="AH58"/>
  <c r="AD77" i="20"/>
  <c r="U77"/>
  <c r="AD62" i="5"/>
  <c r="U62"/>
  <c r="AE60" i="12"/>
  <c r="V60"/>
  <c r="AD47" i="1"/>
  <c r="U47"/>
  <c r="AG24" i="5"/>
  <c r="X24"/>
  <c r="W28" i="19"/>
  <c r="AF28"/>
  <c r="AF13" i="1"/>
  <c r="W13"/>
  <c r="AE43" i="10"/>
  <c r="V43"/>
  <c r="AG30" i="5"/>
  <c r="X30"/>
  <c r="X35" i="18"/>
  <c r="AG35"/>
  <c r="W48" i="7"/>
  <c r="AF48"/>
  <c r="Y26" i="20"/>
  <c r="AH26"/>
  <c r="AH20"/>
  <c r="Y20"/>
  <c r="AA29" i="25"/>
  <c r="AT29"/>
  <c r="W68" i="30"/>
  <c r="AF68"/>
  <c r="AG45" i="26"/>
  <c r="X45"/>
  <c r="AU28" i="23"/>
  <c r="AL28"/>
  <c r="AC66" i="7"/>
  <c r="T66"/>
  <c r="AA25" i="26"/>
  <c r="AJ25"/>
  <c r="AG53" i="16"/>
  <c r="X53"/>
  <c r="AF45" i="7"/>
  <c r="W45"/>
  <c r="V36"/>
  <c r="AE36"/>
  <c r="X44" i="18"/>
  <c r="AG44"/>
  <c r="AH18" i="5"/>
  <c r="Y18"/>
  <c r="AI65" i="27"/>
  <c r="Z65"/>
  <c r="Z80"/>
  <c r="AI80"/>
  <c r="AI16" i="19"/>
  <c r="Z16"/>
  <c r="X42" i="17"/>
  <c r="AG42"/>
  <c r="AE27" i="7"/>
  <c r="V27"/>
  <c r="AG20" i="5"/>
  <c r="X20"/>
  <c r="Z46" i="20"/>
  <c r="AI46"/>
  <c r="Y48" i="30"/>
  <c r="AH48"/>
  <c r="AE68" i="22"/>
  <c r="V68"/>
  <c r="Z54" i="26"/>
  <c r="AI54"/>
  <c r="Z21" i="7"/>
  <c r="AJ21" s="1"/>
  <c r="AI21"/>
  <c r="V114" i="31"/>
  <c r="AE114"/>
  <c r="V49" i="5"/>
  <c r="AE49"/>
  <c r="X65" i="18"/>
  <c r="AG65"/>
  <c r="X55"/>
  <c r="AG55"/>
  <c r="AI68"/>
  <c r="Z68"/>
  <c r="AG79" i="30"/>
  <c r="X79"/>
  <c r="AF73" i="29"/>
  <c r="W73"/>
  <c r="W38" i="32"/>
  <c r="AF38"/>
  <c r="AA36" i="25"/>
  <c r="AT36"/>
  <c r="AP15" i="24"/>
  <c r="AG15"/>
  <c r="W65" i="9"/>
  <c r="AF65"/>
  <c r="AM17" i="8"/>
  <c r="AD17"/>
  <c r="X56" i="18"/>
  <c r="AG56"/>
  <c r="X70"/>
  <c r="AG70"/>
  <c r="AG72" i="12"/>
  <c r="X72"/>
  <c r="AF39" i="18"/>
  <c r="W39"/>
  <c r="AC62" i="25"/>
  <c r="AV62"/>
  <c r="AF50" i="9"/>
  <c r="W50"/>
  <c r="X58"/>
  <c r="AG58"/>
  <c r="Z51" i="27"/>
  <c r="AI51"/>
  <c r="AJ77" i="30"/>
  <c r="AA77"/>
  <c r="Z67" i="32"/>
  <c r="AI67"/>
  <c r="AE52" i="22"/>
  <c r="V52"/>
  <c r="W47" i="7"/>
  <c r="AF47"/>
  <c r="AK17" i="27"/>
  <c r="AB17"/>
  <c r="AH26" i="21"/>
  <c r="Y26"/>
  <c r="AJ26" i="30"/>
  <c r="AA26"/>
  <c r="AP32" i="24"/>
  <c r="AG32"/>
  <c r="AQ50" i="8"/>
  <c r="AH50"/>
  <c r="AR50"/>
  <c r="AS50" s="1"/>
  <c r="Y39" i="30"/>
  <c r="AH39"/>
  <c r="AL11" i="20"/>
  <c r="AH10"/>
  <c r="V55" i="7"/>
  <c r="AE55"/>
  <c r="V28" i="12"/>
  <c r="AE28"/>
  <c r="AF15" i="19"/>
  <c r="W15"/>
  <c r="AG64" i="32"/>
  <c r="X64"/>
  <c r="AI32" i="30"/>
  <c r="Z32"/>
  <c r="AJ55" i="17"/>
  <c r="AA55"/>
  <c r="AA76" i="32"/>
  <c r="AJ76"/>
  <c r="AC22" i="25"/>
  <c r="AV22"/>
  <c r="AG18" i="18"/>
  <c r="X18"/>
  <c r="AG71" i="24"/>
  <c r="AP71"/>
  <c r="W17" i="22"/>
  <c r="AF17"/>
  <c r="AE53" i="12"/>
  <c r="V53"/>
  <c r="AE45" i="9"/>
  <c r="V45"/>
  <c r="X78" i="16"/>
  <c r="AG78"/>
  <c r="X69"/>
  <c r="AG69"/>
  <c r="V27" i="21"/>
  <c r="AE27"/>
  <c r="AN72" i="23"/>
  <c r="AW72"/>
  <c r="AF36" i="29"/>
  <c r="W36"/>
  <c r="W41" i="21"/>
  <c r="AF41"/>
  <c r="Y68" i="29"/>
  <c r="AH68"/>
  <c r="Z138" i="10"/>
  <c r="AJ138"/>
  <c r="AI138"/>
  <c r="Z69" i="30"/>
  <c r="AI69"/>
  <c r="AE16" i="7"/>
  <c r="V16"/>
  <c r="V48" i="10"/>
  <c r="AE48"/>
  <c r="AG62" i="16"/>
  <c r="X62"/>
  <c r="X24" i="32"/>
  <c r="AG24"/>
  <c r="AE35" i="31"/>
  <c r="V35"/>
  <c r="AA51" i="17"/>
  <c r="AJ51"/>
  <c r="Y35" i="5"/>
  <c r="AH35"/>
  <c r="AE37" i="29"/>
  <c r="V37"/>
  <c r="AF29" i="21"/>
  <c r="W29"/>
  <c r="AN70" i="24"/>
  <c r="AE70"/>
  <c r="Y15" i="21"/>
  <c r="AH15"/>
  <c r="AF41" i="7"/>
  <c r="W41"/>
  <c r="BB31" i="25"/>
  <c r="AI31"/>
  <c r="BG45"/>
  <c r="AN45"/>
  <c r="BE151"/>
  <c r="AL151"/>
  <c r="BF134"/>
  <c r="AM134"/>
  <c r="AM145"/>
  <c r="BF145"/>
  <c r="AS54" i="8"/>
  <c r="AK28" i="29"/>
  <c r="AB248" i="9"/>
  <c r="S248"/>
  <c r="AB153" i="1"/>
  <c r="S153"/>
  <c r="AB208"/>
  <c r="S208"/>
  <c r="AC88" i="20"/>
  <c r="T88"/>
  <c r="AE102" i="17"/>
  <c r="V102"/>
  <c r="U209" i="31"/>
  <c r="AD209"/>
  <c r="U85" i="5"/>
  <c r="AD85"/>
  <c r="AC170"/>
  <c r="T170"/>
  <c r="AC195"/>
  <c r="T195"/>
  <c r="T183" i="29"/>
  <c r="AC183"/>
  <c r="T140" i="1"/>
  <c r="AC140"/>
  <c r="T193"/>
  <c r="AC193"/>
  <c r="T107" i="21"/>
  <c r="AC107"/>
  <c r="AD257" i="5"/>
  <c r="U257"/>
  <c r="T183" i="1"/>
  <c r="AC183"/>
  <c r="AC96" i="21"/>
  <c r="T96"/>
  <c r="V98" i="17"/>
  <c r="AE98"/>
  <c r="AC208" i="9"/>
  <c r="T208"/>
  <c r="BD214" i="25"/>
  <c r="AK214"/>
  <c r="AK226"/>
  <c r="BD226"/>
  <c r="AK98"/>
  <c r="BD98"/>
  <c r="BD210"/>
  <c r="AK210"/>
  <c r="AK231"/>
  <c r="BD231"/>
  <c r="BE76"/>
  <c r="AL76"/>
  <c r="AM187"/>
  <c r="BF187"/>
  <c r="AB46" i="29"/>
  <c r="S46"/>
  <c r="AF70" i="26"/>
  <c r="W70"/>
  <c r="AA41" i="24"/>
  <c r="AJ41"/>
  <c r="AF27" i="26"/>
  <c r="W27"/>
  <c r="AD26" i="18"/>
  <c r="U26"/>
  <c r="S62" i="7"/>
  <c r="AB62"/>
  <c r="BF198" i="25"/>
  <c r="AM198"/>
  <c r="AM155"/>
  <c r="BF155"/>
  <c r="AL197"/>
  <c r="BE197"/>
  <c r="AM133"/>
  <c r="BF133"/>
  <c r="BG82"/>
  <c r="AN82"/>
  <c r="Z27"/>
  <c r="AS27"/>
  <c r="AD60" i="30"/>
  <c r="U60"/>
  <c r="U31"/>
  <c r="AD31"/>
  <c r="S77" i="29"/>
  <c r="AB77"/>
  <c r="X43" i="27"/>
  <c r="AG43"/>
  <c r="W74" i="26"/>
  <c r="AF74"/>
  <c r="W55"/>
  <c r="AF55"/>
  <c r="AJ59" i="24"/>
  <c r="AA59"/>
  <c r="AL167" i="25"/>
  <c r="BE167"/>
  <c r="BE92"/>
  <c r="AL92"/>
  <c r="BE162"/>
  <c r="AL162"/>
  <c r="BF189"/>
  <c r="AM189"/>
  <c r="AO69"/>
  <c r="BH69"/>
  <c r="BG110"/>
  <c r="AN110"/>
  <c r="V79" i="31"/>
  <c r="AE79"/>
  <c r="AG37" i="26"/>
  <c r="X37"/>
  <c r="AB67" i="24"/>
  <c r="AK67"/>
  <c r="AU78" i="23"/>
  <c r="AL78"/>
  <c r="U67" i="22"/>
  <c r="AD67"/>
  <c r="AB48" i="25"/>
  <c r="AU48"/>
  <c r="W28" i="21"/>
  <c r="AF28"/>
  <c r="AN93" i="25"/>
  <c r="BG93"/>
  <c r="AG63" i="26"/>
  <c r="X63"/>
  <c r="AL19" i="23"/>
  <c r="AU19"/>
  <c r="AD61" i="20"/>
  <c r="U61"/>
  <c r="BI186" i="25"/>
  <c r="AP186"/>
  <c r="AG64" i="26"/>
  <c r="X64"/>
  <c r="AB80" i="24"/>
  <c r="AK80"/>
  <c r="AU80" i="23"/>
  <c r="AL80"/>
  <c r="T78" i="22"/>
  <c r="AC78"/>
  <c r="AD73" i="20"/>
  <c r="U73"/>
  <c r="U34" i="10"/>
  <c r="AD34"/>
  <c r="AE57" i="5"/>
  <c r="V57"/>
  <c r="AE38" i="11"/>
  <c r="V38"/>
  <c r="AF33" i="5"/>
  <c r="W33"/>
  <c r="Z48" i="18"/>
  <c r="AI48"/>
  <c r="U22" i="5"/>
  <c r="AD22"/>
  <c r="AF56" i="19"/>
  <c r="W56"/>
  <c r="AE12" i="1"/>
  <c r="V12"/>
  <c r="AE29" i="9"/>
  <c r="V29"/>
  <c r="AF75" i="11"/>
  <c r="W75"/>
  <c r="AG62" i="17"/>
  <c r="X62"/>
  <c r="AF14" i="1"/>
  <c r="W14"/>
  <c r="AI28" i="17"/>
  <c r="Z28"/>
  <c r="BI230" i="25"/>
  <c r="AP230"/>
  <c r="AH29" i="27"/>
  <c r="Y29"/>
  <c r="X57" i="26"/>
  <c r="AG57"/>
  <c r="AU17" i="23"/>
  <c r="AL17"/>
  <c r="U63" i="20"/>
  <c r="AD63"/>
  <c r="U55"/>
  <c r="AD55"/>
  <c r="AG45" i="16"/>
  <c r="X45"/>
  <c r="AF23" i="8"/>
  <c r="AO23"/>
  <c r="X23" i="7"/>
  <c r="AG23"/>
  <c r="AB15" i="8"/>
  <c r="AK15"/>
  <c r="AG24" i="16"/>
  <c r="X24"/>
  <c r="X47" i="20"/>
  <c r="AG47"/>
  <c r="X60" i="18"/>
  <c r="Y60" s="1"/>
  <c r="AG60"/>
  <c r="X35" i="11"/>
  <c r="AG35"/>
  <c r="AF15" i="7"/>
  <c r="W15"/>
  <c r="AH66" i="8"/>
  <c r="AR66" s="1"/>
  <c r="AS66" s="1"/>
  <c r="AQ66"/>
  <c r="V15" i="1"/>
  <c r="AE15"/>
  <c r="AF73" i="31"/>
  <c r="W73"/>
  <c r="AF62" i="12"/>
  <c r="W62"/>
  <c r="X59" i="11"/>
  <c r="AG59"/>
  <c r="AL39" i="24"/>
  <c r="AC39"/>
  <c r="T26" i="22"/>
  <c r="AC26"/>
  <c r="AG31" i="29"/>
  <c r="X31"/>
  <c r="AI52" i="9"/>
  <c r="Z52"/>
  <c r="AJ52"/>
  <c r="AH220" i="27"/>
  <c r="Y220"/>
  <c r="AU84" i="25"/>
  <c r="AB84"/>
  <c r="AH208" i="26"/>
  <c r="Y208"/>
  <c r="AM243" i="23"/>
  <c r="AV243"/>
  <c r="AD137" i="29"/>
  <c r="U137"/>
  <c r="AL108" i="24"/>
  <c r="AC108"/>
  <c r="X216" i="30"/>
  <c r="AG216"/>
  <c r="V14"/>
  <c r="AE14"/>
  <c r="X77" i="12"/>
  <c r="AH77" s="1"/>
  <c r="AG77"/>
  <c r="Z47"/>
  <c r="AJ47"/>
  <c r="AI47"/>
  <c r="AG40" i="8"/>
  <c r="AP40"/>
  <c r="AC51" i="25"/>
  <c r="AV51"/>
  <c r="X78" i="5"/>
  <c r="AG78"/>
  <c r="AT52" i="25"/>
  <c r="AA52"/>
  <c r="AG50" i="16"/>
  <c r="X50"/>
  <c r="AF53" i="10"/>
  <c r="W53"/>
  <c r="AC78" i="24"/>
  <c r="AL78"/>
  <c r="AC62" i="1"/>
  <c r="T62"/>
  <c r="W24" i="30"/>
  <c r="AF24"/>
  <c r="AE24" i="25"/>
  <c r="AX24"/>
  <c r="U78" i="1"/>
  <c r="AD78"/>
  <c r="V43" i="29"/>
  <c r="AE43"/>
  <c r="AG26" i="32"/>
  <c r="X26"/>
  <c r="W13" i="7"/>
  <c r="AF13"/>
  <c r="AE62" i="9"/>
  <c r="V62"/>
  <c r="Z39" i="16"/>
  <c r="AI39"/>
  <c r="AE41" i="18"/>
  <c r="V41"/>
  <c r="AF59" i="30"/>
  <c r="W59"/>
  <c r="AJ45" i="17"/>
  <c r="AA45"/>
  <c r="AK45" s="1"/>
  <c r="AF43" i="9"/>
  <c r="W43"/>
  <c r="Z50" i="11"/>
  <c r="AJ50" s="1"/>
  <c r="AI50"/>
  <c r="Z19" i="30"/>
  <c r="AI19"/>
  <c r="AI64" i="17"/>
  <c r="Z64"/>
  <c r="AJ64" s="1"/>
  <c r="X54" i="31"/>
  <c r="AG54"/>
  <c r="AO79" i="23"/>
  <c r="AP79" s="1"/>
  <c r="AX79"/>
  <c r="X74" i="12"/>
  <c r="AG74"/>
  <c r="W12" i="10"/>
  <c r="AF12"/>
  <c r="X47" i="11"/>
  <c r="AG47"/>
  <c r="AA31" i="17"/>
  <c r="AJ31"/>
  <c r="AA64" i="16"/>
  <c r="AJ64"/>
  <c r="Y35" i="29"/>
  <c r="Z35" s="1"/>
  <c r="AJ35" s="1"/>
  <c r="AH35"/>
  <c r="AF48" i="5"/>
  <c r="W48"/>
  <c r="X54" i="22"/>
  <c r="AG54"/>
  <c r="Y46" i="31"/>
  <c r="Z46" s="1"/>
  <c r="AH46"/>
  <c r="AI49"/>
  <c r="Z49"/>
  <c r="AG242" i="7"/>
  <c r="X242"/>
  <c r="AX83" i="25"/>
  <c r="AE83"/>
  <c r="BE135"/>
  <c r="AL135"/>
  <c r="AP73" i="8"/>
  <c r="AG73"/>
  <c r="BD207" i="25"/>
  <c r="AK207"/>
  <c r="Z214" i="30"/>
  <c r="AI214"/>
  <c r="AD128" i="25"/>
  <c r="AX128" s="1"/>
  <c r="AW128"/>
  <c r="AG111"/>
  <c r="AZ111"/>
  <c r="AL137"/>
  <c r="AM137" s="1"/>
  <c r="BE137"/>
  <c r="AM171"/>
  <c r="BF171"/>
  <c r="AK69" i="12"/>
  <c r="AB175" i="9"/>
  <c r="S175"/>
  <c r="AB183"/>
  <c r="S183"/>
  <c r="AB199"/>
  <c r="S199"/>
  <c r="AC199" s="1"/>
  <c r="T83" i="20"/>
  <c r="AC83"/>
  <c r="AE182" i="30"/>
  <c r="V182"/>
  <c r="T183" i="5"/>
  <c r="AC183"/>
  <c r="AE134" i="30"/>
  <c r="V134"/>
  <c r="V174"/>
  <c r="AE174"/>
  <c r="AD177" i="5"/>
  <c r="U177"/>
  <c r="AC140" i="29"/>
  <c r="T140"/>
  <c r="AB227"/>
  <c r="S227"/>
  <c r="AB247"/>
  <c r="S247"/>
  <c r="AC247" s="1"/>
  <c r="AB244" i="9"/>
  <c r="S244"/>
  <c r="AB149" i="1"/>
  <c r="S149"/>
  <c r="AB207"/>
  <c r="S207"/>
  <c r="AE130" i="30"/>
  <c r="V130"/>
  <c r="AF130" s="1"/>
  <c r="AE235" i="5"/>
  <c r="V235"/>
  <c r="AC163" i="10"/>
  <c r="T163"/>
  <c r="AC179" i="29"/>
  <c r="T179"/>
  <c r="AC216" i="9"/>
  <c r="T216"/>
  <c r="U216" s="1"/>
  <c r="AC224"/>
  <c r="T224"/>
  <c r="T91" i="21"/>
  <c r="AC91"/>
  <c r="AC88" i="22"/>
  <c r="T88"/>
  <c r="T107"/>
  <c r="AC107"/>
  <c r="W99" i="17"/>
  <c r="AF99"/>
  <c r="AC167" i="10"/>
  <c r="T167"/>
  <c r="T164" i="9"/>
  <c r="U164" s="1"/>
  <c r="AC164"/>
  <c r="T195" i="1"/>
  <c r="AC195"/>
  <c r="W230" i="7"/>
  <c r="AF230"/>
  <c r="AG97" i="17"/>
  <c r="X97"/>
  <c r="Y97" s="1"/>
  <c r="Y109" i="16"/>
  <c r="AI109" s="1"/>
  <c r="AH109"/>
  <c r="AK170" i="25"/>
  <c r="BD170"/>
  <c r="BE200"/>
  <c r="AL200"/>
  <c r="BF192"/>
  <c r="AM192"/>
  <c r="BF165"/>
  <c r="AM165"/>
  <c r="BF118"/>
  <c r="AM118"/>
  <c r="BG118" s="1"/>
  <c r="BE104"/>
  <c r="AL104"/>
  <c r="AM168"/>
  <c r="BF168"/>
  <c r="AN176"/>
  <c r="BG176"/>
  <c r="S55" i="29"/>
  <c r="AC55" s="1"/>
  <c r="AB55"/>
  <c r="X22" i="27"/>
  <c r="AG22"/>
  <c r="AJ45" i="24"/>
  <c r="AA45"/>
  <c r="AG55" i="27"/>
  <c r="X55"/>
  <c r="AC33" i="18"/>
  <c r="T33"/>
  <c r="AC56" i="5"/>
  <c r="T56"/>
  <c r="AD56" s="1"/>
  <c r="AB46" i="7"/>
  <c r="S46"/>
  <c r="AL102" i="25"/>
  <c r="BE102"/>
  <c r="AS26"/>
  <c r="Z26"/>
  <c r="U47" i="30"/>
  <c r="AD47"/>
  <c r="AB79" i="29"/>
  <c r="S79"/>
  <c r="X50" i="27"/>
  <c r="AG50"/>
  <c r="AF76" i="26"/>
  <c r="W76"/>
  <c r="AA69" i="24"/>
  <c r="AJ69"/>
  <c r="AA18"/>
  <c r="AJ18"/>
  <c r="T79" i="5"/>
  <c r="AC79"/>
  <c r="AL138" i="25"/>
  <c r="AM138" s="1"/>
  <c r="BE138"/>
  <c r="BG253"/>
  <c r="AN253"/>
  <c r="AO253" s="1"/>
  <c r="BF195"/>
  <c r="AM195"/>
  <c r="U39" i="31"/>
  <c r="AD39"/>
  <c r="AU29" i="23"/>
  <c r="AL29"/>
  <c r="AC76" i="22"/>
  <c r="T76"/>
  <c r="AD75" i="20"/>
  <c r="U75"/>
  <c r="T75" i="12"/>
  <c r="AC75"/>
  <c r="V40"/>
  <c r="AE40"/>
  <c r="X37" i="20"/>
  <c r="AG37"/>
  <c r="AF35" i="1"/>
  <c r="W35"/>
  <c r="AG34"/>
  <c r="X34"/>
  <c r="Y34" s="1"/>
  <c r="AH30" i="17"/>
  <c r="Y30"/>
  <c r="AO238" i="25"/>
  <c r="AP238" s="1"/>
  <c r="BH238"/>
  <c r="Y44" i="27"/>
  <c r="AH44"/>
  <c r="AG51" i="26"/>
  <c r="X51"/>
  <c r="AK65" i="24"/>
  <c r="AB65"/>
  <c r="AC65" s="1"/>
  <c r="AD57" i="20"/>
  <c r="U57"/>
  <c r="T42" i="12"/>
  <c r="AC42"/>
  <c r="AC65" i="29"/>
  <c r="T65"/>
  <c r="T79" i="7"/>
  <c r="AC79"/>
  <c r="AF16" i="16"/>
  <c r="W16"/>
  <c r="W78" i="18"/>
  <c r="AF78"/>
  <c r="W37" i="12"/>
  <c r="AF37"/>
  <c r="AE18" i="31"/>
  <c r="V18"/>
  <c r="AA33" i="25"/>
  <c r="AT33"/>
  <c r="AM52" i="8"/>
  <c r="AD52"/>
  <c r="AE60" i="10"/>
  <c r="V60"/>
  <c r="AF60" s="1"/>
  <c r="AE14" i="9"/>
  <c r="V14"/>
  <c r="AD70" i="31"/>
  <c r="U70"/>
  <c r="AE70" s="1"/>
  <c r="AG61" i="26"/>
  <c r="X61"/>
  <c r="AL56" i="23"/>
  <c r="AU56"/>
  <c r="X46" i="17"/>
  <c r="Y46" s="1"/>
  <c r="AG46"/>
  <c r="X24" i="7"/>
  <c r="AG24"/>
  <c r="X49" i="18"/>
  <c r="AG49"/>
  <c r="X58"/>
  <c r="Y58" s="1"/>
  <c r="AG58"/>
  <c r="W34" i="11"/>
  <c r="AF34"/>
  <c r="AG35" i="8"/>
  <c r="AH35" s="1"/>
  <c r="AR35" s="1"/>
  <c r="AS35" s="1"/>
  <c r="AP35"/>
  <c r="AH67" i="5"/>
  <c r="Y67"/>
  <c r="AI47" i="27"/>
  <c r="Z47"/>
  <c r="X57" i="18"/>
  <c r="AG57"/>
  <c r="AF52" i="12"/>
  <c r="W52"/>
  <c r="X52" s="1"/>
  <c r="AO25" i="8"/>
  <c r="AF25"/>
  <c r="Z42" i="7"/>
  <c r="AJ42"/>
  <c r="AI42"/>
  <c r="AK42" s="1"/>
  <c r="AE43" i="22"/>
  <c r="V43"/>
  <c r="AI72" i="27"/>
  <c r="Z72"/>
  <c r="U28" i="31"/>
  <c r="AD28"/>
  <c r="W16" i="30"/>
  <c r="AF16"/>
  <c r="AP57" i="23"/>
  <c r="AZ57" s="1"/>
  <c r="AY57"/>
  <c r="AU67" i="25"/>
  <c r="AB67"/>
  <c r="AC67" s="1"/>
  <c r="AV96" i="23"/>
  <c r="AM96"/>
  <c r="AV202"/>
  <c r="AM202"/>
  <c r="AW202" s="1"/>
  <c r="V193" i="31"/>
  <c r="AE193"/>
  <c r="V13" i="32"/>
  <c r="AE13"/>
  <c r="AG41" i="16"/>
  <c r="X41"/>
  <c r="AH41" s="1"/>
  <c r="AF25" i="7"/>
  <c r="W25"/>
  <c r="X76" i="18"/>
  <c r="Y76" s="1"/>
  <c r="AG76"/>
  <c r="AG72"/>
  <c r="X72"/>
  <c r="Y77" i="5"/>
  <c r="AH77"/>
  <c r="X77" i="31"/>
  <c r="AG77"/>
  <c r="AN37" i="23"/>
  <c r="AO37" s="1"/>
  <c r="AW37"/>
  <c r="AL25" i="24"/>
  <c r="AC25"/>
  <c r="AG32" i="16"/>
  <c r="X32"/>
  <c r="AE68" i="8"/>
  <c r="AO68" s="1"/>
  <c r="AN68"/>
  <c r="V31" i="7"/>
  <c r="AE31"/>
  <c r="AF70" i="20"/>
  <c r="W70"/>
  <c r="W60" i="1"/>
  <c r="AF60"/>
  <c r="AF62" i="22"/>
  <c r="W62"/>
  <c r="X23" i="17"/>
  <c r="AG23"/>
  <c r="X73" i="16"/>
  <c r="Y73" s="1"/>
  <c r="AG73"/>
  <c r="AW12" i="23"/>
  <c r="AN12"/>
  <c r="AF80" i="8"/>
  <c r="AO80"/>
  <c r="AH10" i="19"/>
  <c r="AI66" i="32"/>
  <c r="Z66"/>
  <c r="AN33" i="23"/>
  <c r="AX33" s="1"/>
  <c r="AW33"/>
  <c r="V34" i="9"/>
  <c r="AE34"/>
  <c r="U60" i="29"/>
  <c r="AD60"/>
  <c r="Z17" i="30"/>
  <c r="AJ17" s="1"/>
  <c r="AI17"/>
  <c r="X27" i="10"/>
  <c r="AG27"/>
  <c r="AP78" i="8"/>
  <c r="AG78"/>
  <c r="AH49" i="24"/>
  <c r="AR49"/>
  <c r="AQ49"/>
  <c r="AS49" s="1"/>
  <c r="AI22" i="22"/>
  <c r="Z22"/>
  <c r="AJ22"/>
  <c r="AA15" i="31"/>
  <c r="AK15" s="1"/>
  <c r="AL15" s="1"/>
  <c r="AJ15"/>
  <c r="AG34" i="18"/>
  <c r="X34"/>
  <c r="AF56" i="8"/>
  <c r="AO56"/>
  <c r="AF37" i="18"/>
  <c r="W37"/>
  <c r="X70" i="16"/>
  <c r="AH70" s="1"/>
  <c r="AG70"/>
  <c r="V42" i="11"/>
  <c r="AE42"/>
  <c r="W27" i="19"/>
  <c r="AF27"/>
  <c r="X14" i="17"/>
  <c r="AG14"/>
  <c r="AF33" i="29"/>
  <c r="W33"/>
  <c r="AE61" i="24"/>
  <c r="AO61" s="1"/>
  <c r="AN61"/>
  <c r="Y20" i="10"/>
  <c r="Z20" s="1"/>
  <c r="AJ20" s="1"/>
  <c r="AK20" s="1"/>
  <c r="AH20"/>
  <c r="AH165" i="29"/>
  <c r="Y165"/>
  <c r="AG15" i="17"/>
  <c r="X15"/>
  <c r="AH63" i="30"/>
  <c r="Y63"/>
  <c r="AI63" s="1"/>
  <c r="AN63" i="23"/>
  <c r="AW63"/>
  <c r="AE56" i="24"/>
  <c r="AN56"/>
  <c r="AF77" i="7"/>
  <c r="W77"/>
  <c r="AG77" s="1"/>
  <c r="AK77" s="1"/>
  <c r="X33" i="19"/>
  <c r="AG33"/>
  <c r="W58" i="1"/>
  <c r="AF58"/>
  <c r="AJ21" i="18"/>
  <c r="AL21" s="1"/>
  <c r="AA21"/>
  <c r="AK21"/>
  <c r="Y115" i="31"/>
  <c r="AH115"/>
  <c r="BE143" i="25"/>
  <c r="AL143"/>
  <c r="BI57"/>
  <c r="AP57"/>
  <c r="AP239" i="23"/>
  <c r="AY239"/>
  <c r="BJ42" i="25"/>
  <c r="AQ42"/>
  <c r="BK42" s="1"/>
  <c r="BL42" s="1"/>
  <c r="BE158"/>
  <c r="AL158"/>
  <c r="AM158" s="1"/>
  <c r="BD240"/>
  <c r="AK240"/>
  <c r="AL211" i="5"/>
  <c r="AC77" i="23"/>
  <c r="AD60"/>
  <c r="AD61"/>
  <c r="L65"/>
  <c r="AF37"/>
  <c r="K57"/>
  <c r="AZ239"/>
  <c r="AQ239"/>
  <c r="AG37" i="18"/>
  <c r="X37"/>
  <c r="AH78" i="8"/>
  <c r="AR78" s="1"/>
  <c r="AQ78"/>
  <c r="AJ66" i="32"/>
  <c r="AA66"/>
  <c r="Y32" i="16"/>
  <c r="AH32"/>
  <c r="AM25" i="24"/>
  <c r="AD25"/>
  <c r="X77" i="7"/>
  <c r="Z63" i="30"/>
  <c r="Y34" i="18"/>
  <c r="AH34"/>
  <c r="X62" i="22"/>
  <c r="AG62"/>
  <c r="X70" i="20"/>
  <c r="AG70"/>
  <c r="Y41" i="16"/>
  <c r="AN202" i="23"/>
  <c r="AV67" i="25"/>
  <c r="AG52" i="12"/>
  <c r="AA47" i="27"/>
  <c r="AJ47"/>
  <c r="Y61" i="26"/>
  <c r="AH61"/>
  <c r="AF14" i="9"/>
  <c r="W14"/>
  <c r="AE52" i="8"/>
  <c r="AN52"/>
  <c r="AF18" i="31"/>
  <c r="W18"/>
  <c r="AG16" i="16"/>
  <c r="X16"/>
  <c r="AD65" i="29"/>
  <c r="U65"/>
  <c r="AE57" i="20"/>
  <c r="V57"/>
  <c r="Y51" i="26"/>
  <c r="AH51"/>
  <c r="Z30" i="17"/>
  <c r="AI30"/>
  <c r="AG35" i="1"/>
  <c r="X35"/>
  <c r="V75" i="20"/>
  <c r="AE75"/>
  <c r="AV29" i="23"/>
  <c r="AM29"/>
  <c r="AN195" i="25"/>
  <c r="BG195"/>
  <c r="X76" i="26"/>
  <c r="AG76"/>
  <c r="AC79" i="29"/>
  <c r="T79"/>
  <c r="AT26" i="25"/>
  <c r="AA26"/>
  <c r="AC46" i="7"/>
  <c r="T46"/>
  <c r="U33" i="18"/>
  <c r="AD33"/>
  <c r="AB45" i="24"/>
  <c r="AK45"/>
  <c r="BF104" i="25"/>
  <c r="AM104"/>
  <c r="BG165"/>
  <c r="AN165"/>
  <c r="BF200"/>
  <c r="AM200"/>
  <c r="AD88" i="22"/>
  <c r="U88"/>
  <c r="AD224" i="9"/>
  <c r="U224"/>
  <c r="U179" i="29"/>
  <c r="AD179"/>
  <c r="W235" i="5"/>
  <c r="AF235"/>
  <c r="AC207" i="1"/>
  <c r="T207"/>
  <c r="T244" i="9"/>
  <c r="AC244"/>
  <c r="T227" i="29"/>
  <c r="AC227"/>
  <c r="AE177" i="5"/>
  <c r="V177"/>
  <c r="W182" i="30"/>
  <c r="AF182"/>
  <c r="AC183" i="9"/>
  <c r="T183"/>
  <c r="AN171" i="25"/>
  <c r="BG171"/>
  <c r="BA111"/>
  <c r="AH111"/>
  <c r="AJ214" i="30"/>
  <c r="AA214"/>
  <c r="Y54" i="22"/>
  <c r="AH54"/>
  <c r="X12" i="10"/>
  <c r="AG12"/>
  <c r="AJ19" i="30"/>
  <c r="AA19"/>
  <c r="AA39" i="16"/>
  <c r="AJ39"/>
  <c r="W43" i="29"/>
  <c r="AF43"/>
  <c r="AD51" i="25"/>
  <c r="AW51"/>
  <c r="AH216" i="30"/>
  <c r="Y216"/>
  <c r="AD26" i="22"/>
  <c r="U26"/>
  <c r="Y59" i="11"/>
  <c r="AH59"/>
  <c r="AC15" i="8"/>
  <c r="AL15"/>
  <c r="AH23" i="7"/>
  <c r="Y23"/>
  <c r="AG23" i="8"/>
  <c r="AP23"/>
  <c r="V55" i="20"/>
  <c r="AE55"/>
  <c r="AE22" i="5"/>
  <c r="V22"/>
  <c r="AV19" i="23"/>
  <c r="AM19"/>
  <c r="AO93" i="25"/>
  <c r="BH93"/>
  <c r="V67" i="22"/>
  <c r="AE67"/>
  <c r="AP69" i="25"/>
  <c r="BI69"/>
  <c r="BF167"/>
  <c r="AM167"/>
  <c r="AQ57"/>
  <c r="BK57"/>
  <c r="BJ57"/>
  <c r="BL57"/>
  <c r="AM143"/>
  <c r="BF143"/>
  <c r="AI115" i="31"/>
  <c r="Z115"/>
  <c r="AG58" i="1"/>
  <c r="X58"/>
  <c r="AH33" i="19"/>
  <c r="Y33"/>
  <c r="AO63" i="23"/>
  <c r="AX63"/>
  <c r="AI20" i="10"/>
  <c r="Y14" i="17"/>
  <c r="AH14"/>
  <c r="AF42" i="11"/>
  <c r="W42"/>
  <c r="AG56" i="8"/>
  <c r="AP56"/>
  <c r="AE60" i="29"/>
  <c r="V60"/>
  <c r="AP80" i="8"/>
  <c r="AG80"/>
  <c r="AG60" i="1"/>
  <c r="X60"/>
  <c r="W31" i="7"/>
  <c r="AF31"/>
  <c r="Y77" i="31"/>
  <c r="AH77"/>
  <c r="W193"/>
  <c r="AF193"/>
  <c r="AH24" i="7"/>
  <c r="Y24"/>
  <c r="AM56" i="23"/>
  <c r="AV56"/>
  <c r="AU33" i="25"/>
  <c r="AB33"/>
  <c r="X78" i="18"/>
  <c r="AG78"/>
  <c r="AD79" i="7"/>
  <c r="U79"/>
  <c r="U42" i="12"/>
  <c r="AD42"/>
  <c r="AI44" i="27"/>
  <c r="Z44"/>
  <c r="Y37" i="20"/>
  <c r="AH37"/>
  <c r="U75" i="12"/>
  <c r="AD75"/>
  <c r="V39" i="31"/>
  <c r="AE39"/>
  <c r="AD79" i="5"/>
  <c r="U79"/>
  <c r="AB69" i="24"/>
  <c r="AK69"/>
  <c r="AH50" i="27"/>
  <c r="Y50"/>
  <c r="V47" i="30"/>
  <c r="AE47"/>
  <c r="AM102" i="25"/>
  <c r="BF102"/>
  <c r="Y22" i="27"/>
  <c r="AH22"/>
  <c r="BH176" i="25"/>
  <c r="AO176"/>
  <c r="BG168"/>
  <c r="AN168"/>
  <c r="BE170"/>
  <c r="AL170"/>
  <c r="AD195" i="1"/>
  <c r="U195"/>
  <c r="U107" i="22"/>
  <c r="AD107"/>
  <c r="U91" i="21"/>
  <c r="AD91"/>
  <c r="AL207" i="25"/>
  <c r="BE207"/>
  <c r="AM135"/>
  <c r="BF135"/>
  <c r="AF83"/>
  <c r="AY83"/>
  <c r="AH242" i="7"/>
  <c r="Y242"/>
  <c r="X43" i="9"/>
  <c r="AG43"/>
  <c r="AB45" i="17"/>
  <c r="AL45" s="1"/>
  <c r="W41" i="18"/>
  <c r="AF41"/>
  <c r="AD62" i="1"/>
  <c r="U62"/>
  <c r="Y50" i="16"/>
  <c r="AH50"/>
  <c r="AB52" i="25"/>
  <c r="AU52"/>
  <c r="AE137" i="29"/>
  <c r="V137"/>
  <c r="AI208" i="26"/>
  <c r="Z208"/>
  <c r="Z220" i="27"/>
  <c r="AI220"/>
  <c r="AG73" i="31"/>
  <c r="X73"/>
  <c r="X25" i="7"/>
  <c r="AG25"/>
  <c r="AN96" i="23"/>
  <c r="AW96"/>
  <c r="AA72" i="27"/>
  <c r="AJ72"/>
  <c r="W43" i="22"/>
  <c r="AF43"/>
  <c r="AI67" i="5"/>
  <c r="Z67"/>
  <c r="U76" i="22"/>
  <c r="AD76"/>
  <c r="AH55" i="27"/>
  <c r="Y55"/>
  <c r="AN192" i="25"/>
  <c r="BG192"/>
  <c r="U167" i="10"/>
  <c r="AD167"/>
  <c r="AD163"/>
  <c r="U163"/>
  <c r="T149" i="1"/>
  <c r="AC149"/>
  <c r="U140" i="29"/>
  <c r="AD140"/>
  <c r="W134" i="30"/>
  <c r="AF134"/>
  <c r="AC175" i="9"/>
  <c r="T175"/>
  <c r="BF137" i="25"/>
  <c r="AE128"/>
  <c r="AI46" i="31"/>
  <c r="AB64" i="16"/>
  <c r="AL64"/>
  <c r="AK64"/>
  <c r="AK31" i="17"/>
  <c r="AB31"/>
  <c r="AL31"/>
  <c r="AH47" i="11"/>
  <c r="Y47"/>
  <c r="Y74" i="12"/>
  <c r="AH74"/>
  <c r="Y54" i="31"/>
  <c r="AH54"/>
  <c r="X13" i="7"/>
  <c r="AG13"/>
  <c r="V78" i="1"/>
  <c r="AE78"/>
  <c r="AY24" i="25"/>
  <c r="AF24"/>
  <c r="AG24" i="30"/>
  <c r="X24"/>
  <c r="AD78" i="24"/>
  <c r="AM78"/>
  <c r="AH78" i="5"/>
  <c r="Y78"/>
  <c r="AQ40" i="8"/>
  <c r="AH40"/>
  <c r="AR40" s="1"/>
  <c r="AS40" s="1"/>
  <c r="W14" i="30"/>
  <c r="AF14"/>
  <c r="AW243" i="23"/>
  <c r="AN243"/>
  <c r="AF15" i="1"/>
  <c r="W15"/>
  <c r="AH15" i="17"/>
  <c r="Y15"/>
  <c r="AI165" i="29"/>
  <c r="AK165"/>
  <c r="Z165"/>
  <c r="AJ165"/>
  <c r="X33"/>
  <c r="AG33"/>
  <c r="AX12" i="23"/>
  <c r="AO12"/>
  <c r="Y72" i="18"/>
  <c r="AH72"/>
  <c r="AG25" i="8"/>
  <c r="AP25"/>
  <c r="BE240" i="25"/>
  <c r="AL240"/>
  <c r="AF56" i="24"/>
  <c r="AO56"/>
  <c r="AG27" i="19"/>
  <c r="X27"/>
  <c r="AH27" i="10"/>
  <c r="Y27"/>
  <c r="W34" i="9"/>
  <c r="AF34"/>
  <c r="Y23" i="17"/>
  <c r="AH23"/>
  <c r="AI77" i="5"/>
  <c r="Z77"/>
  <c r="W13" i="32"/>
  <c r="AF13"/>
  <c r="X16" i="30"/>
  <c r="AG16"/>
  <c r="AE28" i="31"/>
  <c r="V28"/>
  <c r="Y57" i="18"/>
  <c r="AH57"/>
  <c r="AQ35" i="8"/>
  <c r="X34" i="11"/>
  <c r="AG34"/>
  <c r="Y49" i="18"/>
  <c r="AH49"/>
  <c r="X37" i="12"/>
  <c r="AG37"/>
  <c r="W40"/>
  <c r="AF40"/>
  <c r="AK18" i="24"/>
  <c r="AB18"/>
  <c r="AG230" i="7"/>
  <c r="X230"/>
  <c r="AG99" i="17"/>
  <c r="X99"/>
  <c r="W174" i="30"/>
  <c r="AF174"/>
  <c r="U183" i="5"/>
  <c r="AD183"/>
  <c r="U83" i="20"/>
  <c r="AD83"/>
  <c r="AQ73" i="8"/>
  <c r="AH73"/>
  <c r="AR73" s="1"/>
  <c r="AS73" s="1"/>
  <c r="AA49" i="31"/>
  <c r="AK49" s="1"/>
  <c r="AL49" s="1"/>
  <c r="AJ49"/>
  <c r="X48" i="5"/>
  <c r="AG48"/>
  <c r="X59" i="30"/>
  <c r="AG59"/>
  <c r="AF62" i="9"/>
  <c r="W62"/>
  <c r="Y26" i="32"/>
  <c r="AH26"/>
  <c r="AG53" i="10"/>
  <c r="X53"/>
  <c r="AM108" i="24"/>
  <c r="AD108"/>
  <c r="AV84" i="25"/>
  <c r="AC84"/>
  <c r="Y31" i="29"/>
  <c r="AH31"/>
  <c r="AM39" i="24"/>
  <c r="AD39"/>
  <c r="X62" i="12"/>
  <c r="AG62"/>
  <c r="Y45" i="16"/>
  <c r="AH45"/>
  <c r="AQ230" i="25"/>
  <c r="BK230"/>
  <c r="BJ230"/>
  <c r="Y62" i="17"/>
  <c r="AH62"/>
  <c r="AK22" i="22"/>
  <c r="AM64" i="16"/>
  <c r="AM31" i="17"/>
  <c r="AK47" i="12"/>
  <c r="X55" i="26"/>
  <c r="AG55"/>
  <c r="Y43" i="27"/>
  <c r="AH43"/>
  <c r="V31" i="30"/>
  <c r="AE31"/>
  <c r="AA27" i="25"/>
  <c r="AT27"/>
  <c r="AM197"/>
  <c r="BF197"/>
  <c r="AN187"/>
  <c r="BG187"/>
  <c r="AL231"/>
  <c r="BE231"/>
  <c r="BE98"/>
  <c r="AL98"/>
  <c r="AF98" i="17"/>
  <c r="W98"/>
  <c r="AD183" i="1"/>
  <c r="U183"/>
  <c r="AD193"/>
  <c r="U193"/>
  <c r="AD183" i="29"/>
  <c r="U183"/>
  <c r="V85" i="5"/>
  <c r="AE85"/>
  <c r="BG134" i="25"/>
  <c r="AN134"/>
  <c r="AF70" i="24"/>
  <c r="AO70"/>
  <c r="W37" i="29"/>
  <c r="AF37"/>
  <c r="W16" i="7"/>
  <c r="AF16"/>
  <c r="Z68" i="29"/>
  <c r="AJ68" s="1"/>
  <c r="AK68" s="1"/>
  <c r="AI68"/>
  <c r="X41" i="21"/>
  <c r="AG41"/>
  <c r="AO72" i="23"/>
  <c r="AX72"/>
  <c r="AH69" i="16"/>
  <c r="Y69"/>
  <c r="X17" i="22"/>
  <c r="AG17"/>
  <c r="AB76" i="32"/>
  <c r="AL76"/>
  <c r="AK76"/>
  <c r="AF55" i="7"/>
  <c r="W55"/>
  <c r="AG47"/>
  <c r="X47"/>
  <c r="AA67" i="32"/>
  <c r="AJ67"/>
  <c r="AA51" i="27"/>
  <c r="AJ51"/>
  <c r="Y70" i="18"/>
  <c r="AH70"/>
  <c r="AG65" i="9"/>
  <c r="X65"/>
  <c r="AG38" i="32"/>
  <c r="X38"/>
  <c r="AH55" i="18"/>
  <c r="Y55"/>
  <c r="W49" i="5"/>
  <c r="AF49"/>
  <c r="AH20"/>
  <c r="Y20"/>
  <c r="Y44" i="18"/>
  <c r="AH44"/>
  <c r="AU29" i="25"/>
  <c r="AB29"/>
  <c r="AI26" i="20"/>
  <c r="Z26"/>
  <c r="Y35" i="18"/>
  <c r="AH35"/>
  <c r="X28" i="19"/>
  <c r="AG28"/>
  <c r="AV41" i="23"/>
  <c r="AM41"/>
  <c r="AF78" i="7"/>
  <c r="W78"/>
  <c r="V79" i="20"/>
  <c r="AE79"/>
  <c r="BF68" i="25"/>
  <c r="AM68"/>
  <c r="U159" i="10"/>
  <c r="AD159"/>
  <c r="AD83" i="21"/>
  <c r="U83"/>
  <c r="AD189" i="1"/>
  <c r="U189"/>
  <c r="V191" i="5"/>
  <c r="AE191"/>
  <c r="AD221" i="9"/>
  <c r="U221"/>
  <c r="U209"/>
  <c r="AD209"/>
  <c r="AC106"/>
  <c r="T106"/>
  <c r="AL260" i="25"/>
  <c r="BE260"/>
  <c r="AJ151" i="30"/>
  <c r="AA151"/>
  <c r="AJ54" i="5"/>
  <c r="AA54"/>
  <c r="AK54"/>
  <c r="AJ74" i="31"/>
  <c r="AA74"/>
  <c r="AK74"/>
  <c r="AH256" i="25"/>
  <c r="BA256"/>
  <c r="AE39"/>
  <c r="AX39"/>
  <c r="AJ55" i="16"/>
  <c r="AA55"/>
  <c r="Y50" i="31"/>
  <c r="AH50"/>
  <c r="Z27" i="17"/>
  <c r="AI27"/>
  <c r="W52" i="5"/>
  <c r="AF52"/>
  <c r="X80" i="21"/>
  <c r="AG80"/>
  <c r="V67" i="9"/>
  <c r="AE67"/>
  <c r="Z20" i="26"/>
  <c r="AI20"/>
  <c r="AQ58" i="8"/>
  <c r="AH58"/>
  <c r="AR58" s="1"/>
  <c r="AS58" s="1"/>
  <c r="AV224" i="25"/>
  <c r="AC224"/>
  <c r="AY32" i="23"/>
  <c r="AP32"/>
  <c r="AE59" i="20"/>
  <c r="V59"/>
  <c r="V44" i="12"/>
  <c r="AE44"/>
  <c r="U16" i="10"/>
  <c r="AD16"/>
  <c r="AM58" i="23"/>
  <c r="AV58"/>
  <c r="V49" i="20"/>
  <c r="AE49"/>
  <c r="AV23" i="23"/>
  <c r="AM23"/>
  <c r="W21" i="31"/>
  <c r="AF21"/>
  <c r="Z40" i="27"/>
  <c r="AI40"/>
  <c r="BH218" i="25"/>
  <c r="AO218"/>
  <c r="AH13" i="27"/>
  <c r="Y13"/>
  <c r="AE50" i="30"/>
  <c r="V50"/>
  <c r="T20" i="7"/>
  <c r="AC20"/>
  <c r="X16" i="26"/>
  <c r="AG16"/>
  <c r="BE132" i="25"/>
  <c r="AL132"/>
  <c r="AD88" i="21"/>
  <c r="U88"/>
  <c r="AD161" i="5"/>
  <c r="U161"/>
  <c r="AC118" i="1"/>
  <c r="T118"/>
  <c r="AC222" i="9"/>
  <c r="T222"/>
  <c r="AC212"/>
  <c r="T212"/>
  <c r="AC191" i="29"/>
  <c r="T191"/>
  <c r="U222" i="5"/>
  <c r="AD222"/>
  <c r="W222" i="30"/>
  <c r="AF222"/>
  <c r="AE155"/>
  <c r="V155"/>
  <c r="AD146" i="31"/>
  <c r="U146"/>
  <c r="V141" i="30"/>
  <c r="AE141"/>
  <c r="AE176" i="32"/>
  <c r="V176"/>
  <c r="AD131" i="12"/>
  <c r="U131"/>
  <c r="AC141"/>
  <c r="T141"/>
  <c r="AC150" i="11"/>
  <c r="T150"/>
  <c r="AB260" i="8"/>
  <c r="AK260"/>
  <c r="AB252"/>
  <c r="AK252"/>
  <c r="T234" i="12"/>
  <c r="AC234"/>
  <c r="AD133"/>
  <c r="U133"/>
  <c r="Y86" i="27"/>
  <c r="AH86"/>
  <c r="T114" i="29"/>
  <c r="AC114"/>
  <c r="AC157" i="9"/>
  <c r="T157"/>
  <c r="AC171" i="8"/>
  <c r="AL171"/>
  <c r="V97" i="5"/>
  <c r="AE97"/>
  <c r="V167" i="30"/>
  <c r="AE167"/>
  <c r="AD258" i="31"/>
  <c r="U258"/>
  <c r="AC135" i="8"/>
  <c r="AL135"/>
  <c r="V227" i="30"/>
  <c r="AE227"/>
  <c r="AD238" i="31"/>
  <c r="U238"/>
  <c r="U155"/>
  <c r="AD155"/>
  <c r="AF139" i="32"/>
  <c r="W139"/>
  <c r="AB123" i="8"/>
  <c r="AK123"/>
  <c r="AM237" i="23"/>
  <c r="AV237"/>
  <c r="AB257" i="8"/>
  <c r="AK257"/>
  <c r="AB249"/>
  <c r="AK249"/>
  <c r="T222" i="12"/>
  <c r="AC222"/>
  <c r="AU169" i="25"/>
  <c r="AB169"/>
  <c r="AL97" i="23"/>
  <c r="AU97"/>
  <c r="AG251" i="26"/>
  <c r="X251"/>
  <c r="AH230" i="27"/>
  <c r="Y230"/>
  <c r="Y247"/>
  <c r="AH247"/>
  <c r="U233" i="7"/>
  <c r="AD233"/>
  <c r="U119" i="5"/>
  <c r="AD119"/>
  <c r="AE215" i="30"/>
  <c r="V215"/>
  <c r="V103"/>
  <c r="AE103"/>
  <c r="V212" i="32"/>
  <c r="AE212"/>
  <c r="U136" i="11"/>
  <c r="AD136"/>
  <c r="AD104" i="12"/>
  <c r="U104"/>
  <c r="V239" i="30"/>
  <c r="AE239"/>
  <c r="AE133"/>
  <c r="V133"/>
  <c r="AD175" i="31"/>
  <c r="U175"/>
  <c r="AE252" i="32"/>
  <c r="V252"/>
  <c r="AE236"/>
  <c r="V236"/>
  <c r="AD168" i="11"/>
  <c r="U168"/>
  <c r="AL117" i="23"/>
  <c r="AU117"/>
  <c r="AB254" i="8"/>
  <c r="AK254"/>
  <c r="AB246"/>
  <c r="AK246"/>
  <c r="AK182"/>
  <c r="AB182"/>
  <c r="T226" i="12"/>
  <c r="AC226"/>
  <c r="AH101" i="26"/>
  <c r="Y101"/>
  <c r="AI137" i="27"/>
  <c r="Z137"/>
  <c r="AK107" i="24"/>
  <c r="AB107"/>
  <c r="AT90" i="25"/>
  <c r="AA90"/>
  <c r="AG239" i="26"/>
  <c r="X239"/>
  <c r="X135"/>
  <c r="AG135"/>
  <c r="T218" i="12"/>
  <c r="AC218"/>
  <c r="Y111" i="26"/>
  <c r="AH111"/>
  <c r="U188" i="5"/>
  <c r="AD188"/>
  <c r="V109"/>
  <c r="AE109"/>
  <c r="T230" i="9"/>
  <c r="AC230"/>
  <c r="AD125" i="5"/>
  <c r="U125"/>
  <c r="V205" i="30"/>
  <c r="AE205"/>
  <c r="W82"/>
  <c r="AF82"/>
  <c r="AD188" i="31"/>
  <c r="U188"/>
  <c r="U236" i="7"/>
  <c r="AD236"/>
  <c r="AC205" i="24"/>
  <c r="AL205"/>
  <c r="AB259" i="8"/>
  <c r="AK259"/>
  <c r="AB251"/>
  <c r="AK251"/>
  <c r="AK110"/>
  <c r="AB110"/>
  <c r="AU96" i="25"/>
  <c r="AB96"/>
  <c r="AT97"/>
  <c r="AA97"/>
  <c r="AT182"/>
  <c r="AA182"/>
  <c r="AG247" i="26"/>
  <c r="X247"/>
  <c r="Y222" i="27"/>
  <c r="AH222"/>
  <c r="AI172" i="26"/>
  <c r="Z172"/>
  <c r="AG15" i="7"/>
  <c r="X15"/>
  <c r="Y24" i="16"/>
  <c r="AH24"/>
  <c r="AM17" i="23"/>
  <c r="AV17"/>
  <c r="AI29" i="27"/>
  <c r="Z29"/>
  <c r="AJ28" i="17"/>
  <c r="AA28"/>
  <c r="AG14" i="1"/>
  <c r="X14"/>
  <c r="AG75" i="11"/>
  <c r="X75"/>
  <c r="W12" i="1"/>
  <c r="AF12"/>
  <c r="W38" i="11"/>
  <c r="AF38"/>
  <c r="AE73" i="20"/>
  <c r="V73"/>
  <c r="AM80" i="23"/>
  <c r="AV80"/>
  <c r="Y64" i="26"/>
  <c r="AH64"/>
  <c r="AV78" i="23"/>
  <c r="AM78"/>
  <c r="Y37" i="26"/>
  <c r="AH37"/>
  <c r="BG189" i="25"/>
  <c r="AN189"/>
  <c r="AM162"/>
  <c r="BF162"/>
  <c r="AN198"/>
  <c r="BG198"/>
  <c r="AE26" i="18"/>
  <c r="V26"/>
  <c r="X27" i="26"/>
  <c r="AG27"/>
  <c r="AG70"/>
  <c r="X70"/>
  <c r="AL214" i="25"/>
  <c r="BE214"/>
  <c r="V257" i="5"/>
  <c r="AE257"/>
  <c r="AD170"/>
  <c r="U170"/>
  <c r="W102" i="17"/>
  <c r="AF102"/>
  <c r="AC208" i="1"/>
  <c r="T208"/>
  <c r="T248" i="9"/>
  <c r="AC248"/>
  <c r="BG145" i="25"/>
  <c r="AN145"/>
  <c r="Z15" i="21"/>
  <c r="AJ15" s="1"/>
  <c r="AK15" s="1"/>
  <c r="AI15"/>
  <c r="AI35" i="5"/>
  <c r="Z35"/>
  <c r="AF45" i="9"/>
  <c r="W45"/>
  <c r="Y18" i="18"/>
  <c r="AH18"/>
  <c r="AK55" i="17"/>
  <c r="AB55"/>
  <c r="AL55" s="1"/>
  <c r="AM55" s="1"/>
  <c r="AG15" i="19"/>
  <c r="X15"/>
  <c r="Z26" i="21"/>
  <c r="AJ26" s="1"/>
  <c r="AK26" s="1"/>
  <c r="AI26"/>
  <c r="X50" i="9"/>
  <c r="AG50"/>
  <c r="AG39" i="18"/>
  <c r="X39"/>
  <c r="AH15" i="24"/>
  <c r="AR15" s="1"/>
  <c r="AQ15"/>
  <c r="AS15" s="1"/>
  <c r="X73" i="29"/>
  <c r="AG73"/>
  <c r="AA68" i="18"/>
  <c r="AK68"/>
  <c r="AL68"/>
  <c r="AJ68"/>
  <c r="AJ54" i="26"/>
  <c r="AA54"/>
  <c r="AJ46" i="20"/>
  <c r="AA46"/>
  <c r="AK46"/>
  <c r="AL46"/>
  <c r="W27" i="7"/>
  <c r="AF27"/>
  <c r="AA16" i="19"/>
  <c r="AK16"/>
  <c r="AL16" s="1"/>
  <c r="AJ16"/>
  <c r="AJ65" i="27"/>
  <c r="AA65"/>
  <c r="AI18" i="5"/>
  <c r="Z18"/>
  <c r="X45" i="7"/>
  <c r="AG45"/>
  <c r="U66"/>
  <c r="AD66"/>
  <c r="AH45" i="26"/>
  <c r="Y45"/>
  <c r="AF43" i="10"/>
  <c r="W43"/>
  <c r="AE47" i="1"/>
  <c r="V47"/>
  <c r="AE77" i="20"/>
  <c r="V77"/>
  <c r="Y41" i="26"/>
  <c r="AH41"/>
  <c r="BI156" i="25"/>
  <c r="AP156"/>
  <c r="AE15" i="20"/>
  <c r="V15"/>
  <c r="AN179" i="25"/>
  <c r="BG179"/>
  <c r="AE75" i="1"/>
  <c r="V75"/>
  <c r="BH257" i="25"/>
  <c r="AO257"/>
  <c r="BF86"/>
  <c r="AM86"/>
  <c r="AL26" i="24"/>
  <c r="AC26"/>
  <c r="AE58" i="30"/>
  <c r="V58"/>
  <c r="AB37" i="24"/>
  <c r="AK37"/>
  <c r="AM229" i="25"/>
  <c r="BF229"/>
  <c r="AM249"/>
  <c r="BF249"/>
  <c r="BF122"/>
  <c r="AM122"/>
  <c r="BG194"/>
  <c r="AN194"/>
  <c r="AL201"/>
  <c r="BE201"/>
  <c r="Y102" i="16"/>
  <c r="AH102"/>
  <c r="AD220" i="9"/>
  <c r="U220"/>
  <c r="AD104" i="21"/>
  <c r="U104"/>
  <c r="T256" i="9"/>
  <c r="AC256"/>
  <c r="T239" i="29"/>
  <c r="AC239"/>
  <c r="T234" i="10"/>
  <c r="AC234"/>
  <c r="U254" i="5"/>
  <c r="AD254"/>
  <c r="W186" i="30"/>
  <c r="AF186"/>
  <c r="AF217"/>
  <c r="W217"/>
  <c r="AC134" i="1"/>
  <c r="T134"/>
  <c r="T179" i="9"/>
  <c r="AC179"/>
  <c r="Z119" i="31"/>
  <c r="AI119"/>
  <c r="Z72" i="9"/>
  <c r="AJ72" s="1"/>
  <c r="AK72" s="1"/>
  <c r="AI72"/>
  <c r="AG66" i="11"/>
  <c r="X66"/>
  <c r="W34" i="29"/>
  <c r="AF34"/>
  <c r="Y10" i="16"/>
  <c r="AI11"/>
  <c r="AI10"/>
  <c r="Z11"/>
  <c r="AG79" i="11"/>
  <c r="X79"/>
  <c r="Y31" i="22"/>
  <c r="AH31"/>
  <c r="AF27" i="12"/>
  <c r="W27"/>
  <c r="AA48" i="19"/>
  <c r="AK48" s="1"/>
  <c r="AL48" s="1"/>
  <c r="AJ48"/>
  <c r="AH30" i="24"/>
  <c r="AR30" s="1"/>
  <c r="AS30" s="1"/>
  <c r="AQ30"/>
  <c r="AJ66" i="26"/>
  <c r="AA66"/>
  <c r="Y49" i="16"/>
  <c r="AH49"/>
  <c r="W180" i="7"/>
  <c r="AF180"/>
  <c r="AI30" i="26"/>
  <c r="Z30"/>
  <c r="AG62" i="30"/>
  <c r="X62"/>
  <c r="W23" i="1"/>
  <c r="AF23"/>
  <c r="Y42" i="16"/>
  <c r="AH42"/>
  <c r="AH64" i="12"/>
  <c r="Y64"/>
  <c r="AG59" i="9"/>
  <c r="X59"/>
  <c r="AF22" i="21"/>
  <c r="W22"/>
  <c r="W56" i="32"/>
  <c r="AF56"/>
  <c r="AH44" i="10"/>
  <c r="Y44"/>
  <c r="AF68" i="5"/>
  <c r="W68"/>
  <c r="U80" i="22"/>
  <c r="AD80"/>
  <c r="U61" i="29"/>
  <c r="AD61"/>
  <c r="AO94" i="25"/>
  <c r="BH94"/>
  <c r="X24" i="26"/>
  <c r="AG24"/>
  <c r="W35" i="30"/>
  <c r="AF35"/>
  <c r="BF237" i="25"/>
  <c r="AM237"/>
  <c r="AN129"/>
  <c r="BG129"/>
  <c r="AC30" i="7"/>
  <c r="T30"/>
  <c r="Y62" i="27"/>
  <c r="AH62"/>
  <c r="AN193" i="25"/>
  <c r="BG193"/>
  <c r="BG91"/>
  <c r="AN91"/>
  <c r="BG166"/>
  <c r="AN166"/>
  <c r="AL85"/>
  <c r="BE85"/>
  <c r="BF125"/>
  <c r="AM125"/>
  <c r="U99" i="21"/>
  <c r="AD99"/>
  <c r="U168" i="9"/>
  <c r="AD168"/>
  <c r="U247" i="7"/>
  <c r="AD247"/>
  <c r="AD144" i="1"/>
  <c r="U144"/>
  <c r="AE169" i="5"/>
  <c r="V169"/>
  <c r="AE226" i="31"/>
  <c r="V226"/>
  <c r="T197" i="9"/>
  <c r="AC197"/>
  <c r="AD143" i="5"/>
  <c r="U143"/>
  <c r="U107"/>
  <c r="AD107"/>
  <c r="V240" i="31"/>
  <c r="AE240"/>
  <c r="V220" i="32"/>
  <c r="AE220"/>
  <c r="U128" i="11"/>
  <c r="AD128"/>
  <c r="AM227" i="23"/>
  <c r="AV227"/>
  <c r="V101" i="5"/>
  <c r="AE101"/>
  <c r="AD139" i="31"/>
  <c r="U139"/>
  <c r="AM204" i="23"/>
  <c r="AV204"/>
  <c r="AM169"/>
  <c r="AV169"/>
  <c r="AI180" i="26"/>
  <c r="Z180"/>
  <c r="AL119" i="23"/>
  <c r="AU119"/>
  <c r="AK244" i="8"/>
  <c r="AB244"/>
  <c r="AK137"/>
  <c r="AB137"/>
  <c r="X168" i="26"/>
  <c r="AG168"/>
  <c r="AC112" i="9"/>
  <c r="T112"/>
  <c r="V236" i="5"/>
  <c r="AE236"/>
  <c r="AD228"/>
  <c r="U228"/>
  <c r="W231" i="31"/>
  <c r="AF231"/>
  <c r="V105" i="5"/>
  <c r="AE105"/>
  <c r="T175" i="1"/>
  <c r="AC175"/>
  <c r="T181" i="9"/>
  <c r="AC181"/>
  <c r="AC199" i="29"/>
  <c r="T199"/>
  <c r="T144" i="10"/>
  <c r="AC144"/>
  <c r="U226" i="5"/>
  <c r="AD226"/>
  <c r="U200"/>
  <c r="AD200"/>
  <c r="V164" i="32"/>
  <c r="AE164"/>
  <c r="U221" i="31"/>
  <c r="AD221"/>
  <c r="AE131" i="32"/>
  <c r="V131"/>
  <c r="X233"/>
  <c r="AG233"/>
  <c r="AM181" i="23"/>
  <c r="AV181"/>
  <c r="V258" i="32"/>
  <c r="AE258"/>
  <c r="W114"/>
  <c r="AF114"/>
  <c r="AE221"/>
  <c r="V221"/>
  <c r="AL134" i="23"/>
  <c r="AU134"/>
  <c r="AD176" i="24"/>
  <c r="AM176"/>
  <c r="Y214" i="26"/>
  <c r="AH214"/>
  <c r="AC138" i="24"/>
  <c r="AL138"/>
  <c r="T164" i="11"/>
  <c r="AC164"/>
  <c r="AB228" i="8"/>
  <c r="AK228"/>
  <c r="AC186" i="12"/>
  <c r="T186"/>
  <c r="AU205" i="23"/>
  <c r="AL205"/>
  <c r="AI231" i="27"/>
  <c r="Z231"/>
  <c r="AA212" i="25"/>
  <c r="AT212"/>
  <c r="AA78"/>
  <c r="AT78"/>
  <c r="Z201" i="27"/>
  <c r="AI201"/>
  <c r="AA225" i="25"/>
  <c r="AT225"/>
  <c r="AT142"/>
  <c r="AA142"/>
  <c r="AG183" i="26"/>
  <c r="X183"/>
  <c r="AG114"/>
  <c r="X114"/>
  <c r="T237" i="29"/>
  <c r="AC237"/>
  <c r="V93" i="5"/>
  <c r="AE93"/>
  <c r="W223" i="32"/>
  <c r="AF223"/>
  <c r="U205" i="31"/>
  <c r="AD205"/>
  <c r="U106"/>
  <c r="AD106"/>
  <c r="U110" i="5"/>
  <c r="AD110"/>
  <c r="U229" i="31"/>
  <c r="AD229"/>
  <c r="AM233" i="23"/>
  <c r="AV233"/>
  <c r="V204" i="32"/>
  <c r="AE204"/>
  <c r="AU188" i="25"/>
  <c r="AB188"/>
  <c r="AM211" i="23"/>
  <c r="AV211"/>
  <c r="T172" i="11"/>
  <c r="AC172"/>
  <c r="T104"/>
  <c r="AC104"/>
  <c r="AC190" i="12"/>
  <c r="T190"/>
  <c r="AC120"/>
  <c r="T120"/>
  <c r="AD178" i="24"/>
  <c r="AM178"/>
  <c r="AH209" i="27"/>
  <c r="Y209"/>
  <c r="AA217" i="25"/>
  <c r="AT217"/>
  <c r="AA148"/>
  <c r="AT148"/>
  <c r="AA196"/>
  <c r="AT196"/>
  <c r="Y184" i="26"/>
  <c r="AH184"/>
  <c r="AA209" i="25"/>
  <c r="AT209"/>
  <c r="V138" i="9"/>
  <c r="AE138"/>
  <c r="T231" i="29"/>
  <c r="AC231"/>
  <c r="AE225" i="5"/>
  <c r="V225"/>
  <c r="AE214" i="31"/>
  <c r="V214"/>
  <c r="T177" i="9"/>
  <c r="AC177"/>
  <c r="T257" i="29"/>
  <c r="AC257"/>
  <c r="U132"/>
  <c r="AD132"/>
  <c r="U206" i="5"/>
  <c r="AD206"/>
  <c r="U134" i="31"/>
  <c r="AD134"/>
  <c r="AM215" i="23"/>
  <c r="AV215"/>
  <c r="AD120" i="5"/>
  <c r="U120"/>
  <c r="AE137" i="30"/>
  <c r="V137"/>
  <c r="U232" i="31"/>
  <c r="AD232"/>
  <c r="AE205" i="32"/>
  <c r="V205"/>
  <c r="V161"/>
  <c r="AE161"/>
  <c r="AL95" i="8"/>
  <c r="AC95"/>
  <c r="AM189" i="23"/>
  <c r="AV189"/>
  <c r="X237" i="32"/>
  <c r="AG237"/>
  <c r="U132" i="31"/>
  <c r="AD132"/>
  <c r="AE213" i="32"/>
  <c r="V213"/>
  <c r="AD173" i="24"/>
  <c r="AM173"/>
  <c r="T136" i="12"/>
  <c r="AC136"/>
  <c r="AD174" i="24"/>
  <c r="AM174"/>
  <c r="W89" i="32"/>
  <c r="AF89"/>
  <c r="AK232" i="8"/>
  <c r="AB232"/>
  <c r="AC214" i="12"/>
  <c r="T214"/>
  <c r="AC108"/>
  <c r="T108"/>
  <c r="AA220" i="25"/>
  <c r="AT220"/>
  <c r="AA175"/>
  <c r="AT175"/>
  <c r="AL84" i="23"/>
  <c r="AU84"/>
  <c r="AT254" i="25"/>
  <c r="AA254"/>
  <c r="AT157"/>
  <c r="AA157"/>
  <c r="AA66"/>
  <c r="AT66"/>
  <c r="AG195" i="26"/>
  <c r="X195"/>
  <c r="Y109"/>
  <c r="AH109"/>
  <c r="AG112"/>
  <c r="X112"/>
  <c r="AH221" i="27"/>
  <c r="Y221"/>
  <c r="T166" i="12"/>
  <c r="AC166"/>
  <c r="AL92" i="23"/>
  <c r="AU92"/>
  <c r="AK138" i="10"/>
  <c r="AH35" i="11"/>
  <c r="Y35"/>
  <c r="Y47" i="20"/>
  <c r="AH47"/>
  <c r="V63"/>
  <c r="AE63"/>
  <c r="Y57" i="26"/>
  <c r="AH57"/>
  <c r="AA48" i="18"/>
  <c r="AK48" s="1"/>
  <c r="AL48" s="1"/>
  <c r="AJ48"/>
  <c r="V34" i="10"/>
  <c r="AE34"/>
  <c r="AD78" i="22"/>
  <c r="U78"/>
  <c r="AC80" i="24"/>
  <c r="AL80"/>
  <c r="X28" i="21"/>
  <c r="AG28"/>
  <c r="AC48" i="25"/>
  <c r="AV48"/>
  <c r="AC67" i="24"/>
  <c r="AL67"/>
  <c r="W79" i="31"/>
  <c r="AF79"/>
  <c r="X74" i="26"/>
  <c r="AG74"/>
  <c r="AC77" i="29"/>
  <c r="T77"/>
  <c r="U77" s="1"/>
  <c r="BG133" i="25"/>
  <c r="AN133"/>
  <c r="AN155"/>
  <c r="BG155"/>
  <c r="T62" i="7"/>
  <c r="AC62"/>
  <c r="AB41" i="24"/>
  <c r="AK41"/>
  <c r="AL226" i="25"/>
  <c r="BE226"/>
  <c r="U107" i="21"/>
  <c r="AD107"/>
  <c r="AD140" i="1"/>
  <c r="U140"/>
  <c r="AE140" s="1"/>
  <c r="V209" i="31"/>
  <c r="AE209"/>
  <c r="AM151" i="25"/>
  <c r="BF151"/>
  <c r="AO45"/>
  <c r="BH45"/>
  <c r="BC31"/>
  <c r="AJ31"/>
  <c r="BD31" s="1"/>
  <c r="AG41" i="7"/>
  <c r="X41"/>
  <c r="AG29" i="21"/>
  <c r="X29"/>
  <c r="AH29" s="1"/>
  <c r="AK29" s="1"/>
  <c r="W35" i="31"/>
  <c r="AF35"/>
  <c r="Y62" i="16"/>
  <c r="AH62"/>
  <c r="AA69" i="30"/>
  <c r="AJ69"/>
  <c r="AF27" i="21"/>
  <c r="W27"/>
  <c r="AH78" i="16"/>
  <c r="Y78"/>
  <c r="AQ71" i="24"/>
  <c r="AH71"/>
  <c r="AR71" s="1"/>
  <c r="AD22" i="25"/>
  <c r="AE22" s="1"/>
  <c r="AW22"/>
  <c r="W28" i="12"/>
  <c r="X28" s="1"/>
  <c r="AF28"/>
  <c r="Z39" i="30"/>
  <c r="AI39"/>
  <c r="Y58" i="9"/>
  <c r="AH58"/>
  <c r="AW62" i="25"/>
  <c r="AD62"/>
  <c r="Y56" i="18"/>
  <c r="AH56"/>
  <c r="AB36" i="25"/>
  <c r="AU36"/>
  <c r="AH65" i="18"/>
  <c r="Y65"/>
  <c r="W114" i="31"/>
  <c r="AF114"/>
  <c r="AF68" i="22"/>
  <c r="W68"/>
  <c r="AH42" i="17"/>
  <c r="Y42"/>
  <c r="AJ80" i="27"/>
  <c r="AA80"/>
  <c r="W36" i="7"/>
  <c r="AF36"/>
  <c r="AB25" i="26"/>
  <c r="AK25"/>
  <c r="AG68" i="30"/>
  <c r="X68"/>
  <c r="Y68" s="1"/>
  <c r="AG48" i="7"/>
  <c r="X48"/>
  <c r="Z58" i="26"/>
  <c r="AI58"/>
  <c r="BH234" i="25"/>
  <c r="AO234"/>
  <c r="X34" i="21"/>
  <c r="AG34"/>
  <c r="V71" i="20"/>
  <c r="AE71"/>
  <c r="AV62" i="23"/>
  <c r="AM62"/>
  <c r="BH79" i="25"/>
  <c r="AO79"/>
  <c r="BH130"/>
  <c r="AO130"/>
  <c r="BI130" s="1"/>
  <c r="AO235"/>
  <c r="BH235"/>
  <c r="BF108"/>
  <c r="AM108"/>
  <c r="AG238" i="7"/>
  <c r="X238"/>
  <c r="U168" i="10"/>
  <c r="AD168"/>
  <c r="AD185" i="1"/>
  <c r="U185"/>
  <c r="T173"/>
  <c r="AC173"/>
  <c r="T232" i="9"/>
  <c r="AC232"/>
  <c r="AD217"/>
  <c r="U217"/>
  <c r="V217" s="1"/>
  <c r="AC142" i="10"/>
  <c r="T142"/>
  <c r="Y69" i="5"/>
  <c r="AH69"/>
  <c r="AH37" i="31"/>
  <c r="Y37"/>
  <c r="AK55" i="25"/>
  <c r="BD55"/>
  <c r="AC78" i="26"/>
  <c r="AL78"/>
  <c r="AH44" i="32"/>
  <c r="Y44"/>
  <c r="X12" i="7"/>
  <c r="AG12"/>
  <c r="AO68" i="23"/>
  <c r="AX68"/>
  <c r="AG44" i="1"/>
  <c r="X44"/>
  <c r="AC15" i="25"/>
  <c r="AV15"/>
  <c r="X31" i="19"/>
  <c r="AG31"/>
  <c r="AG33" i="32"/>
  <c r="X33"/>
  <c r="Z12" i="26"/>
  <c r="AI12"/>
  <c r="X54" i="1"/>
  <c r="AG54"/>
  <c r="V66" i="29"/>
  <c r="AE66"/>
  <c r="AB226" i="27"/>
  <c r="AK226"/>
  <c r="AJ37" i="32"/>
  <c r="AA37"/>
  <c r="AF20" i="31"/>
  <c r="W20"/>
  <c r="Y71" i="10"/>
  <c r="AH71"/>
  <c r="V51" i="20"/>
  <c r="AE51"/>
  <c r="V67"/>
  <c r="AE67"/>
  <c r="Y49" i="26"/>
  <c r="AH49"/>
  <c r="AX53" i="25"/>
  <c r="AE53"/>
  <c r="Y71" i="9"/>
  <c r="AH71"/>
  <c r="AH58" i="17"/>
  <c r="Y58"/>
  <c r="AU25" i="25"/>
  <c r="AB25"/>
  <c r="AV25" s="1"/>
  <c r="AG19" i="31"/>
  <c r="X19"/>
  <c r="AF16" i="5"/>
  <c r="W16"/>
  <c r="X73" i="18"/>
  <c r="AG73"/>
  <c r="V69" i="20"/>
  <c r="AE69"/>
  <c r="V65"/>
  <c r="AE65"/>
  <c r="AH33" i="26"/>
  <c r="Y33"/>
  <c r="AC46" i="12"/>
  <c r="T46"/>
  <c r="AK27" i="24"/>
  <c r="AB27"/>
  <c r="AC27" s="1"/>
  <c r="AD134" i="29"/>
  <c r="U134"/>
  <c r="T177" i="1"/>
  <c r="AC177"/>
  <c r="T236" i="9"/>
  <c r="AC236"/>
  <c r="AC218"/>
  <c r="T218"/>
  <c r="W166" i="30"/>
  <c r="AF166"/>
  <c r="AD187" i="31"/>
  <c r="U187"/>
  <c r="AD116"/>
  <c r="U116"/>
  <c r="AE116" s="1"/>
  <c r="V118" i="32"/>
  <c r="AE118"/>
  <c r="AD99" i="11"/>
  <c r="U99"/>
  <c r="V83" i="30"/>
  <c r="AE83"/>
  <c r="AE232" i="32"/>
  <c r="V232"/>
  <c r="AF232" s="1"/>
  <c r="AC131" i="8"/>
  <c r="AL131"/>
  <c r="AB119"/>
  <c r="AK119"/>
  <c r="AC111" i="11"/>
  <c r="T111"/>
  <c r="AB226" i="8"/>
  <c r="AK226"/>
  <c r="AK112"/>
  <c r="AB112"/>
  <c r="AT72" i="25"/>
  <c r="AA72"/>
  <c r="AC150" i="10"/>
  <c r="T150"/>
  <c r="U204" i="5"/>
  <c r="AD204"/>
  <c r="T98" i="9"/>
  <c r="AC98"/>
  <c r="AC181" i="29"/>
  <c r="T181"/>
  <c r="AD181" s="1"/>
  <c r="AD234" i="5"/>
  <c r="U234"/>
  <c r="AD107" i="11"/>
  <c r="U107"/>
  <c r="AE213" i="30"/>
  <c r="V213"/>
  <c r="AF213" s="1"/>
  <c r="U247" i="31"/>
  <c r="AD247"/>
  <c r="AD167"/>
  <c r="U167"/>
  <c r="AE136" i="32"/>
  <c r="V136"/>
  <c r="V91" i="30"/>
  <c r="AE91"/>
  <c r="AD117" i="31"/>
  <c r="U117"/>
  <c r="U231" i="7"/>
  <c r="AD231"/>
  <c r="Y182" i="26"/>
  <c r="AH182"/>
  <c r="U166" i="7"/>
  <c r="AD166"/>
  <c r="AC117" i="11"/>
  <c r="T117"/>
  <c r="T238" i="12"/>
  <c r="AC238"/>
  <c r="Y228" i="27"/>
  <c r="AH228"/>
  <c r="AT181" i="25"/>
  <c r="AA181"/>
  <c r="AB181" s="1"/>
  <c r="AT77"/>
  <c r="AA77"/>
  <c r="Y113" i="26"/>
  <c r="AH113"/>
  <c r="AD131" i="5"/>
  <c r="U131"/>
  <c r="AE175" i="30"/>
  <c r="V175"/>
  <c r="AD225" i="31"/>
  <c r="U225"/>
  <c r="U168"/>
  <c r="AD168"/>
  <c r="V196" i="32"/>
  <c r="AE196"/>
  <c r="AD103" i="11"/>
  <c r="U103"/>
  <c r="V103" s="1"/>
  <c r="AE158" i="30"/>
  <c r="V158"/>
  <c r="V99"/>
  <c r="AE99"/>
  <c r="AD201" i="31"/>
  <c r="U201"/>
  <c r="V130" i="32"/>
  <c r="AE130"/>
  <c r="AD107" i="12"/>
  <c r="U107"/>
  <c r="T177" i="7"/>
  <c r="AC177"/>
  <c r="AV245" i="23"/>
  <c r="AM245"/>
  <c r="AC121" i="11"/>
  <c r="T121"/>
  <c r="AB258" i="8"/>
  <c r="AK258"/>
  <c r="AB250"/>
  <c r="AK250"/>
  <c r="AK230"/>
  <c r="AB230"/>
  <c r="AC230" s="1"/>
  <c r="T242" i="12"/>
  <c r="AD242" s="1"/>
  <c r="AC242"/>
  <c r="AT174" i="25"/>
  <c r="AA174"/>
  <c r="Y254" i="26"/>
  <c r="AH254"/>
  <c r="AC123" i="10"/>
  <c r="T123"/>
  <c r="AD230" i="5"/>
  <c r="U230"/>
  <c r="U180"/>
  <c r="AE180" s="1"/>
  <c r="AD180"/>
  <c r="V106" i="16"/>
  <c r="AE106"/>
  <c r="AC102" i="9"/>
  <c r="T102"/>
  <c r="U102" s="1"/>
  <c r="AC185" i="29"/>
  <c r="T185"/>
  <c r="AE140" i="32"/>
  <c r="V140"/>
  <c r="AC202" i="8"/>
  <c r="AD202" s="1"/>
  <c r="AL202"/>
  <c r="U136" i="5"/>
  <c r="AD136"/>
  <c r="U255" i="31"/>
  <c r="AD255"/>
  <c r="AD179"/>
  <c r="U179"/>
  <c r="V179" s="1"/>
  <c r="AD135" i="12"/>
  <c r="U135"/>
  <c r="V251" i="30"/>
  <c r="AE251"/>
  <c r="AD230" i="31"/>
  <c r="U230"/>
  <c r="AE163" i="32"/>
  <c r="V163"/>
  <c r="AD112" i="31"/>
  <c r="U112"/>
  <c r="AU100" i="25"/>
  <c r="AB100"/>
  <c r="AB255" i="8"/>
  <c r="AL255" s="1"/>
  <c r="AK255"/>
  <c r="AB247"/>
  <c r="AK247"/>
  <c r="AK198"/>
  <c r="AB198"/>
  <c r="AT71" i="25"/>
  <c r="AA71"/>
  <c r="AU71" s="1"/>
  <c r="W29" i="9"/>
  <c r="X29" s="1"/>
  <c r="AF29"/>
  <c r="AG56" i="19"/>
  <c r="X56"/>
  <c r="AG33" i="5"/>
  <c r="X33"/>
  <c r="AF57"/>
  <c r="W57"/>
  <c r="X57" s="1"/>
  <c r="AQ186" i="25"/>
  <c r="BK186" s="1"/>
  <c r="BJ186"/>
  <c r="V61" i="20"/>
  <c r="AE61"/>
  <c r="Y63" i="26"/>
  <c r="AH63"/>
  <c r="AO110" i="25"/>
  <c r="AP110" s="1"/>
  <c r="BH110"/>
  <c r="AM92"/>
  <c r="BF92"/>
  <c r="AK59" i="24"/>
  <c r="AB59"/>
  <c r="AL59" s="1"/>
  <c r="V60" i="30"/>
  <c r="AF60" s="1"/>
  <c r="AE60"/>
  <c r="BH82" i="25"/>
  <c r="AO82"/>
  <c r="BI82" s="1"/>
  <c r="BL82" s="1"/>
  <c r="AC46" i="29"/>
  <c r="T46"/>
  <c r="U46" s="1"/>
  <c r="AM76" i="25"/>
  <c r="BF76"/>
  <c r="BE210"/>
  <c r="AL210"/>
  <c r="U208" i="9"/>
  <c r="AD208"/>
  <c r="AD96" i="21"/>
  <c r="U96"/>
  <c r="U195" i="5"/>
  <c r="AE195" s="1"/>
  <c r="AD195"/>
  <c r="U88" i="20"/>
  <c r="AD88"/>
  <c r="T153" i="1"/>
  <c r="AC153"/>
  <c r="AK51" i="17"/>
  <c r="AB51"/>
  <c r="AL51" s="1"/>
  <c r="AH24" i="32"/>
  <c r="Y24"/>
  <c r="AF48" i="10"/>
  <c r="W48"/>
  <c r="X48" s="1"/>
  <c r="AG36" i="29"/>
  <c r="X36"/>
  <c r="W53" i="12"/>
  <c r="AG53" s="1"/>
  <c r="AK53" s="1"/>
  <c r="AF53"/>
  <c r="AA32" i="30"/>
  <c r="AB32" s="1"/>
  <c r="AL32" s="1"/>
  <c r="AJ32"/>
  <c r="AH64" i="32"/>
  <c r="Y64"/>
  <c r="AQ32" i="24"/>
  <c r="AH32"/>
  <c r="AR32" s="1"/>
  <c r="AS32" s="1"/>
  <c r="AB26" i="30"/>
  <c r="AL26"/>
  <c r="AM26" s="1"/>
  <c r="AK26"/>
  <c r="AL17" i="27"/>
  <c r="AC17"/>
  <c r="AD17" s="1"/>
  <c r="AF52" i="22"/>
  <c r="W52"/>
  <c r="AB77" i="30"/>
  <c r="AL77"/>
  <c r="AK77"/>
  <c r="AM77"/>
  <c r="Y72" i="12"/>
  <c r="AI72" s="1"/>
  <c r="AH72"/>
  <c r="AE17" i="8"/>
  <c r="AN17"/>
  <c r="Y79" i="30"/>
  <c r="AI79" s="1"/>
  <c r="AH79"/>
  <c r="AI48"/>
  <c r="Z48"/>
  <c r="AH53" i="16"/>
  <c r="Y53"/>
  <c r="AV28" i="23"/>
  <c r="AM28"/>
  <c r="AN28" s="1"/>
  <c r="AI20" i="20"/>
  <c r="Z20"/>
  <c r="Y30" i="5"/>
  <c r="AI30" s="1"/>
  <c r="AH30"/>
  <c r="X13" i="1"/>
  <c r="AG13"/>
  <c r="AH24" i="5"/>
  <c r="Y24"/>
  <c r="AI24" s="1"/>
  <c r="W60" i="12"/>
  <c r="AF60"/>
  <c r="AE62" i="5"/>
  <c r="V62"/>
  <c r="AF62" s="1"/>
  <c r="AH72" i="26"/>
  <c r="Y72"/>
  <c r="AE53" i="20"/>
  <c r="V53"/>
  <c r="AF53" s="1"/>
  <c r="AH34" i="26"/>
  <c r="Y34"/>
  <c r="X38" i="7"/>
  <c r="AH38" s="1"/>
  <c r="AG38"/>
  <c r="AM247" i="25"/>
  <c r="BF247"/>
  <c r="AC45" i="22"/>
  <c r="T45"/>
  <c r="AD45" s="1"/>
  <c r="Y41" i="27"/>
  <c r="AH41"/>
  <c r="W56" i="17"/>
  <c r="AG56" s="1"/>
  <c r="AF56"/>
  <c r="AD14" i="31"/>
  <c r="U14"/>
  <c r="BG114" i="25"/>
  <c r="AN114"/>
  <c r="BF239"/>
  <c r="AM239"/>
  <c r="BG239" s="1"/>
  <c r="AN80"/>
  <c r="BG80"/>
  <c r="BF215"/>
  <c r="AM215"/>
  <c r="BG215" s="1"/>
  <c r="AD99" i="22"/>
  <c r="U99"/>
  <c r="AD142" i="29"/>
  <c r="U142"/>
  <c r="V142" s="1"/>
  <c r="V126" i="9"/>
  <c r="AE126"/>
  <c r="T255" i="29"/>
  <c r="U255" s="1"/>
  <c r="AC255"/>
  <c r="AC194"/>
  <c r="T194"/>
  <c r="U152" i="5"/>
  <c r="AE152" s="1"/>
  <c r="AD152"/>
  <c r="W138" i="30"/>
  <c r="AF138"/>
  <c r="V172" i="5"/>
  <c r="AF172" s="1"/>
  <c r="AE172"/>
  <c r="W122" i="30"/>
  <c r="AF122"/>
  <c r="T187" i="9"/>
  <c r="AD187" s="1"/>
  <c r="AC187"/>
  <c r="T171"/>
  <c r="AC171"/>
  <c r="AO43" i="25"/>
  <c r="AP43" s="1"/>
  <c r="BH43"/>
  <c r="AD243" i="27"/>
  <c r="AM243"/>
  <c r="Z162" i="7"/>
  <c r="AJ162" s="1"/>
  <c r="AI162"/>
  <c r="AI149" i="29"/>
  <c r="AK149"/>
  <c r="Z149"/>
  <c r="AJ149"/>
  <c r="AF35" i="21"/>
  <c r="W35"/>
  <c r="AH10" i="16"/>
  <c r="Y37" i="21"/>
  <c r="Z37" s="1"/>
  <c r="AJ37" s="1"/>
  <c r="AH37"/>
  <c r="Y17" i="19"/>
  <c r="AI17" s="1"/>
  <c r="AL17" s="1"/>
  <c r="AH17"/>
  <c r="AE51" i="29"/>
  <c r="V51"/>
  <c r="AF51" s="1"/>
  <c r="AJ11" i="19"/>
  <c r="AJ10" s="1"/>
  <c r="Z10"/>
  <c r="AA11"/>
  <c r="AF65" i="8"/>
  <c r="AO65"/>
  <c r="AH74" i="16"/>
  <c r="Y74"/>
  <c r="V68" i="31"/>
  <c r="W68" s="1"/>
  <c r="AE68"/>
  <c r="AI44" i="26"/>
  <c r="Z44"/>
  <c r="Y19"/>
  <c r="AH19"/>
  <c r="AJ39" i="27"/>
  <c r="AA39"/>
  <c r="V40" i="11"/>
  <c r="W40" s="1"/>
  <c r="AE40"/>
  <c r="AE63" i="29"/>
  <c r="V63"/>
  <c r="W63" s="1"/>
  <c r="X14" i="20"/>
  <c r="Y14" s="1"/>
  <c r="AG14"/>
  <c r="AV21" i="23"/>
  <c r="AM21"/>
  <c r="Z53" i="27"/>
  <c r="AA53" s="1"/>
  <c r="AI53"/>
  <c r="AA38" i="30"/>
  <c r="AJ38"/>
  <c r="V45" i="1"/>
  <c r="AF45" s="1"/>
  <c r="AE45"/>
  <c r="AF69" i="7"/>
  <c r="W69"/>
  <c r="X69" s="1"/>
  <c r="W59" i="12"/>
  <c r="X59" s="1"/>
  <c r="AF59"/>
  <c r="AW16" i="23"/>
  <c r="AN16"/>
  <c r="AC29" i="26"/>
  <c r="AM29" s="1"/>
  <c r="AO29" s="1"/>
  <c r="AL29"/>
  <c r="X62" i="21"/>
  <c r="AG62"/>
  <c r="AL32" i="8"/>
  <c r="AC32"/>
  <c r="BG74" i="25"/>
  <c r="AN74"/>
  <c r="BF112"/>
  <c r="AM112"/>
  <c r="AN112" s="1"/>
  <c r="AE38" i="18"/>
  <c r="V38"/>
  <c r="AB22" i="24"/>
  <c r="AK22"/>
  <c r="BF154" i="25"/>
  <c r="AM154"/>
  <c r="BH203"/>
  <c r="AO203"/>
  <c r="AK12" i="24"/>
  <c r="AB12"/>
  <c r="AE55" i="30"/>
  <c r="V55"/>
  <c r="W55" s="1"/>
  <c r="BF185" i="25"/>
  <c r="AM185"/>
  <c r="AM164"/>
  <c r="BF164"/>
  <c r="V253" i="7"/>
  <c r="AF253" s="1"/>
  <c r="AK253" s="1"/>
  <c r="AE253"/>
  <c r="AD181" i="1"/>
  <c r="U181"/>
  <c r="U156" i="9"/>
  <c r="V156" s="1"/>
  <c r="AD156"/>
  <c r="AD214" i="1"/>
  <c r="U214"/>
  <c r="AE214" s="1"/>
  <c r="U249" i="7"/>
  <c r="AE249" s="1"/>
  <c r="AD249"/>
  <c r="W154" i="30"/>
  <c r="X154" s="1"/>
  <c r="AF154"/>
  <c r="AF103" i="16"/>
  <c r="W103"/>
  <c r="X103" s="1"/>
  <c r="AC118" i="10"/>
  <c r="T118"/>
  <c r="U215" i="5"/>
  <c r="AD215"/>
  <c r="AE113" i="32"/>
  <c r="V113"/>
  <c r="AD121" i="5"/>
  <c r="U121"/>
  <c r="U90"/>
  <c r="AE90" s="1"/>
  <c r="AD90"/>
  <c r="AE120" i="30"/>
  <c r="V120"/>
  <c r="AF120" s="1"/>
  <c r="U128" i="5"/>
  <c r="AE128" s="1"/>
  <c r="AD128"/>
  <c r="AD81"/>
  <c r="U81"/>
  <c r="AH255" i="26"/>
  <c r="Y255"/>
  <c r="AM229" i="23"/>
  <c r="AV229"/>
  <c r="V90" i="32"/>
  <c r="AE90"/>
  <c r="AB256" i="8"/>
  <c r="AL256" s="1"/>
  <c r="AK256"/>
  <c r="AB248"/>
  <c r="AK248"/>
  <c r="AC202" i="12"/>
  <c r="T202"/>
  <c r="AC112"/>
  <c r="T112"/>
  <c r="U112" s="1"/>
  <c r="AA120" i="25"/>
  <c r="AU120" s="1"/>
  <c r="AT120"/>
  <c r="T243" i="29"/>
  <c r="AC243"/>
  <c r="U186" i="5"/>
  <c r="V186" s="1"/>
  <c r="AD186"/>
  <c r="U212"/>
  <c r="AD212"/>
  <c r="AC199" i="1"/>
  <c r="T199"/>
  <c r="T191" i="9"/>
  <c r="AC191"/>
  <c r="T173"/>
  <c r="U173" s="1"/>
  <c r="AC173"/>
  <c r="U208" i="5"/>
  <c r="AD208"/>
  <c r="U239" i="7"/>
  <c r="AE239" s="1"/>
  <c r="AD239"/>
  <c r="AD129" i="5"/>
  <c r="U129"/>
  <c r="AE121" i="30"/>
  <c r="V121"/>
  <c r="W97" i="32"/>
  <c r="AF97"/>
  <c r="U106" i="5"/>
  <c r="AE106" s="1"/>
  <c r="AD106"/>
  <c r="U217" i="31"/>
  <c r="AD217"/>
  <c r="U122"/>
  <c r="V122" s="1"/>
  <c r="AD122"/>
  <c r="U102"/>
  <c r="AD102"/>
  <c r="U134" i="11"/>
  <c r="V134" s="1"/>
  <c r="AD134"/>
  <c r="AV159" i="23"/>
  <c r="AM159"/>
  <c r="AW159" s="1"/>
  <c r="V231" i="32"/>
  <c r="W231" s="1"/>
  <c r="AE231"/>
  <c r="T132" i="12"/>
  <c r="AC132"/>
  <c r="AM157" i="23"/>
  <c r="AN157" s="1"/>
  <c r="AV157"/>
  <c r="AD180" i="24"/>
  <c r="AE180" s="1"/>
  <c r="AM180"/>
  <c r="AB253" i="8"/>
  <c r="AK253"/>
  <c r="AB245"/>
  <c r="AC245" s="1"/>
  <c r="AK245"/>
  <c r="AC206" i="12"/>
  <c r="T206"/>
  <c r="U206" s="1"/>
  <c r="AC116"/>
  <c r="T116"/>
  <c r="AL142" i="23"/>
  <c r="AU142"/>
  <c r="AA241" i="25"/>
  <c r="AB241" s="1"/>
  <c r="AT241"/>
  <c r="AA183"/>
  <c r="AT183"/>
  <c r="AA140"/>
  <c r="AU140" s="1"/>
  <c r="AT140"/>
  <c r="AH202" i="27"/>
  <c r="Y202"/>
  <c r="AI202" s="1"/>
  <c r="AK95" i="24"/>
  <c r="AB95"/>
  <c r="AG191" i="26"/>
  <c r="X191"/>
  <c r="Y191" s="1"/>
  <c r="Y152" i="27"/>
  <c r="Z152" s="1"/>
  <c r="AH152"/>
  <c r="AG110" i="26"/>
  <c r="X110"/>
  <c r="AH217" i="27"/>
  <c r="Y217"/>
  <c r="U238" i="5"/>
  <c r="AD238"/>
  <c r="U241" i="7"/>
  <c r="AD241"/>
  <c r="U102" i="5"/>
  <c r="V102" s="1"/>
  <c r="AD102"/>
  <c r="U90" i="31"/>
  <c r="AD90"/>
  <c r="AM219" i="23"/>
  <c r="AN219" s="1"/>
  <c r="AV219"/>
  <c r="V89" i="5"/>
  <c r="AE89"/>
  <c r="U138" i="31"/>
  <c r="V138" s="1"/>
  <c r="AD138"/>
  <c r="V160" i="32"/>
  <c r="AE160"/>
  <c r="AC210" i="12"/>
  <c r="T210"/>
  <c r="U210" s="1"/>
  <c r="AD138"/>
  <c r="U138"/>
  <c r="T105"/>
  <c r="AC105"/>
  <c r="X131" i="26"/>
  <c r="AH131" s="1"/>
  <c r="AG131"/>
  <c r="AT243" i="25"/>
  <c r="AA243"/>
  <c r="AB243" s="1"/>
  <c r="Z203" i="27"/>
  <c r="AJ203" s="1"/>
  <c r="AI203"/>
  <c r="AL105" i="23"/>
  <c r="AU105"/>
  <c r="AT250" i="25"/>
  <c r="AA250"/>
  <c r="AT150"/>
  <c r="AA150"/>
  <c r="AB150" s="1"/>
  <c r="Y192" i="26"/>
  <c r="Z192" s="1"/>
  <c r="AH192"/>
  <c r="Y115"/>
  <c r="AH115"/>
  <c r="AH213" i="27"/>
  <c r="Y213"/>
  <c r="AT251" i="25"/>
  <c r="AA251"/>
  <c r="AU251" s="1"/>
  <c r="Y220" i="26"/>
  <c r="AI220" s="1"/>
  <c r="AH220"/>
  <c r="Y188"/>
  <c r="AH188"/>
  <c r="T251" i="29"/>
  <c r="AD251" s="1"/>
  <c r="AC251"/>
  <c r="T185" i="9"/>
  <c r="AC185"/>
  <c r="U242" i="5"/>
  <c r="AE242" s="1"/>
  <c r="AD242"/>
  <c r="U192"/>
  <c r="AD192"/>
  <c r="U198"/>
  <c r="AE198" s="1"/>
  <c r="AD198"/>
  <c r="V187" i="30"/>
  <c r="AE187"/>
  <c r="AE147" i="32"/>
  <c r="V147"/>
  <c r="V116" i="30"/>
  <c r="AE116"/>
  <c r="V230" i="32"/>
  <c r="AF230" s="1"/>
  <c r="AE230"/>
  <c r="U126" i="11"/>
  <c r="AD126"/>
  <c r="AV259" i="23"/>
  <c r="AM259"/>
  <c r="AM173"/>
  <c r="AV173"/>
  <c r="AE197" i="32"/>
  <c r="V197"/>
  <c r="AE85"/>
  <c r="V85"/>
  <c r="AM225" i="23"/>
  <c r="AW225" s="1"/>
  <c r="AV225"/>
  <c r="V102" i="32"/>
  <c r="AE102"/>
  <c r="T202" i="11"/>
  <c r="AD202" s="1"/>
  <c r="AC202"/>
  <c r="AA245" i="25"/>
  <c r="AB245" s="1"/>
  <c r="AT245"/>
  <c r="AB208"/>
  <c r="AU208"/>
  <c r="AA153"/>
  <c r="AU153" s="1"/>
  <c r="AT153"/>
  <c r="AH200" i="27"/>
  <c r="Y200"/>
  <c r="Z200" s="1"/>
  <c r="AG187" i="26"/>
  <c r="X187"/>
  <c r="Y144" i="27"/>
  <c r="Z144" s="1"/>
  <c r="AH144"/>
  <c r="AB251" i="25"/>
  <c r="AU150"/>
  <c r="AH191" i="26"/>
  <c r="Y187"/>
  <c r="AH187"/>
  <c r="AF197" i="32"/>
  <c r="W197"/>
  <c r="AN259" i="23"/>
  <c r="AW259"/>
  <c r="W147" i="32"/>
  <c r="AF147"/>
  <c r="Z213" i="27"/>
  <c r="AI213"/>
  <c r="AB250" i="25"/>
  <c r="AU250"/>
  <c r="V138" i="12"/>
  <c r="AE138"/>
  <c r="Z217" i="27"/>
  <c r="AI217"/>
  <c r="AL95" i="24"/>
  <c r="AC95"/>
  <c r="AD116" i="12"/>
  <c r="U116"/>
  <c r="AF121" i="30"/>
  <c r="W121"/>
  <c r="AD199" i="1"/>
  <c r="U199"/>
  <c r="AD202" i="12"/>
  <c r="U202"/>
  <c r="Z255" i="26"/>
  <c r="AI255"/>
  <c r="AF113" i="32"/>
  <c r="W113"/>
  <c r="U118" i="10"/>
  <c r="AD118"/>
  <c r="BG185" i="25"/>
  <c r="AN185"/>
  <c r="AC12" i="24"/>
  <c r="AL12"/>
  <c r="BG154" i="25"/>
  <c r="AN154"/>
  <c r="AF38" i="18"/>
  <c r="W38"/>
  <c r="BH74" i="25"/>
  <c r="AO74"/>
  <c r="AD32" i="8"/>
  <c r="AM32"/>
  <c r="AB39" i="27"/>
  <c r="AK39"/>
  <c r="AJ44" i="26"/>
  <c r="AA44"/>
  <c r="AE142" i="29"/>
  <c r="AN215" i="25"/>
  <c r="AN239"/>
  <c r="U45" i="22"/>
  <c r="W53" i="20"/>
  <c r="W62" i="5"/>
  <c r="Z24"/>
  <c r="AW28" i="23"/>
  <c r="AG52" i="22"/>
  <c r="X52"/>
  <c r="AI64" i="32"/>
  <c r="Z64"/>
  <c r="AG48" i="10"/>
  <c r="AD46" i="29"/>
  <c r="AP82" i="25"/>
  <c r="AC59" i="24"/>
  <c r="AH33" i="5"/>
  <c r="Y33"/>
  <c r="W163" i="32"/>
  <c r="AF163"/>
  <c r="AF140"/>
  <c r="W140"/>
  <c r="AE230" i="5"/>
  <c r="V230"/>
  <c r="AU174" i="25"/>
  <c r="AB174"/>
  <c r="W175" i="30"/>
  <c r="AF175"/>
  <c r="AE167" i="31"/>
  <c r="V167"/>
  <c r="AU72" i="25"/>
  <c r="AB72"/>
  <c r="AE99" i="11"/>
  <c r="V99"/>
  <c r="U46" i="12"/>
  <c r="AD46"/>
  <c r="AG20" i="31"/>
  <c r="X20"/>
  <c r="Y44" i="1"/>
  <c r="AH44"/>
  <c r="BG108" i="25"/>
  <c r="AN108"/>
  <c r="AN62" i="23"/>
  <c r="AW62"/>
  <c r="AK80" i="27"/>
  <c r="AB80"/>
  <c r="AC36" i="25"/>
  <c r="AV36"/>
  <c r="AJ39" i="30"/>
  <c r="AA39"/>
  <c r="Y29" i="21"/>
  <c r="AK31" i="25"/>
  <c r="V140" i="1"/>
  <c r="AD77" i="29"/>
  <c r="AC208" i="25"/>
  <c r="AV208"/>
  <c r="AF102" i="32"/>
  <c r="W102"/>
  <c r="AN173" i="23"/>
  <c r="AW173"/>
  <c r="V126" i="11"/>
  <c r="AE126"/>
  <c r="AF116" i="30"/>
  <c r="W116"/>
  <c r="W187"/>
  <c r="AF187"/>
  <c r="AE192" i="5"/>
  <c r="V192"/>
  <c r="U185" i="9"/>
  <c r="AD185"/>
  <c r="AI188" i="26"/>
  <c r="Z188"/>
  <c r="AI115"/>
  <c r="Z115"/>
  <c r="AM105" i="23"/>
  <c r="AV105"/>
  <c r="AD105" i="12"/>
  <c r="U105"/>
  <c r="AF160" i="32"/>
  <c r="W160"/>
  <c r="W89" i="5"/>
  <c r="AF89"/>
  <c r="AE90" i="31"/>
  <c r="V90"/>
  <c r="V241" i="7"/>
  <c r="AE241"/>
  <c r="V238" i="5"/>
  <c r="AE238"/>
  <c r="AU183" i="25"/>
  <c r="AB183"/>
  <c r="AM142" i="23"/>
  <c r="AV142"/>
  <c r="AC253" i="8"/>
  <c r="AL253"/>
  <c r="AD132" i="12"/>
  <c r="U132"/>
  <c r="AE102" i="31"/>
  <c r="V102"/>
  <c r="AE217"/>
  <c r="V217"/>
  <c r="AG97" i="32"/>
  <c r="X97"/>
  <c r="V208" i="5"/>
  <c r="AE208"/>
  <c r="AD191" i="9"/>
  <c r="U191"/>
  <c r="V212" i="5"/>
  <c r="AE212"/>
  <c r="AD243" i="29"/>
  <c r="U243"/>
  <c r="AC248" i="8"/>
  <c r="AL248"/>
  <c r="AF90" i="32"/>
  <c r="W90"/>
  <c r="AN229" i="23"/>
  <c r="AW229"/>
  <c r="V215" i="5"/>
  <c r="AE215"/>
  <c r="AN164" i="25"/>
  <c r="BG164"/>
  <c r="AL22" i="24"/>
  <c r="AC22"/>
  <c r="Y62" i="21"/>
  <c r="AH62"/>
  <c r="AB38" i="30"/>
  <c r="AL38" s="1"/>
  <c r="AM38" s="1"/>
  <c r="AK38"/>
  <c r="AI74" i="16"/>
  <c r="Z74"/>
  <c r="AA10" i="19"/>
  <c r="AK11"/>
  <c r="AK10" s="1"/>
  <c r="AE243" i="27"/>
  <c r="AO243" s="1"/>
  <c r="AP243" s="1"/>
  <c r="AN243"/>
  <c r="AD171" i="9"/>
  <c r="U171"/>
  <c r="AG122" i="30"/>
  <c r="X122"/>
  <c r="X138"/>
  <c r="AG138"/>
  <c r="W126" i="9"/>
  <c r="AF126"/>
  <c r="AO80" i="25"/>
  <c r="BH80"/>
  <c r="Z41" i="27"/>
  <c r="AI41"/>
  <c r="AN247" i="25"/>
  <c r="BG247"/>
  <c r="X60" i="12"/>
  <c r="AG60"/>
  <c r="AH13" i="1"/>
  <c r="Y13"/>
  <c r="AO17" i="8"/>
  <c r="AF17"/>
  <c r="AK32" i="30"/>
  <c r="V88" i="20"/>
  <c r="AE88"/>
  <c r="BG92" i="25"/>
  <c r="AN92"/>
  <c r="AF61" i="20"/>
  <c r="W61"/>
  <c r="AE255" i="31"/>
  <c r="V255"/>
  <c r="W106" i="16"/>
  <c r="AF106"/>
  <c r="AC250" i="8"/>
  <c r="AL250"/>
  <c r="W85" i="32"/>
  <c r="AF85"/>
  <c r="AH110" i="26"/>
  <c r="Y110"/>
  <c r="AE129" i="5"/>
  <c r="V129"/>
  <c r="AE81"/>
  <c r="V81"/>
  <c r="V121"/>
  <c r="AE121"/>
  <c r="AE181" i="1"/>
  <c r="V181"/>
  <c r="BI203" i="25"/>
  <c r="AP203"/>
  <c r="AX16" i="23"/>
  <c r="AO16"/>
  <c r="AN21"/>
  <c r="AW21"/>
  <c r="AP65" i="8"/>
  <c r="AG65"/>
  <c r="X35" i="21"/>
  <c r="AG35"/>
  <c r="AD194" i="29"/>
  <c r="U194"/>
  <c r="AE99" i="22"/>
  <c r="V99"/>
  <c r="BH114" i="25"/>
  <c r="AO114"/>
  <c r="V14" i="31"/>
  <c r="AE14"/>
  <c r="AI34" i="26"/>
  <c r="Z34"/>
  <c r="AI72"/>
  <c r="Z72"/>
  <c r="AJ20" i="20"/>
  <c r="AA20"/>
  <c r="AK20" s="1"/>
  <c r="AL20" s="1"/>
  <c r="AI53" i="16"/>
  <c r="Z53"/>
  <c r="AJ48" i="30"/>
  <c r="AA48"/>
  <c r="Y36" i="29"/>
  <c r="AH36"/>
  <c r="Z24" i="32"/>
  <c r="AI24"/>
  <c r="AE96" i="21"/>
  <c r="V96"/>
  <c r="AM210" i="25"/>
  <c r="BF210"/>
  <c r="Y56" i="19"/>
  <c r="AH56"/>
  <c r="AL198" i="8"/>
  <c r="AC198"/>
  <c r="AV100" i="25"/>
  <c r="AC100"/>
  <c r="AE112" i="31"/>
  <c r="V112"/>
  <c r="V230"/>
  <c r="AE230"/>
  <c r="V135" i="12"/>
  <c r="AE135"/>
  <c r="U185" i="29"/>
  <c r="AD185"/>
  <c r="U123" i="10"/>
  <c r="AD123"/>
  <c r="AD121" i="11"/>
  <c r="U121"/>
  <c r="AN245" i="23"/>
  <c r="AW245"/>
  <c r="AE107" i="12"/>
  <c r="V107"/>
  <c r="AH112" i="26"/>
  <c r="Y112"/>
  <c r="Y195"/>
  <c r="AH195"/>
  <c r="AB157" i="25"/>
  <c r="AU157"/>
  <c r="AD214" i="12"/>
  <c r="U214"/>
  <c r="AI200" i="27"/>
  <c r="AD210" i="12"/>
  <c r="Z202" i="27"/>
  <c r="AI144"/>
  <c r="AB153" i="25"/>
  <c r="AU245"/>
  <c r="U202" i="11"/>
  <c r="AN225" i="23"/>
  <c r="W230" i="32"/>
  <c r="V198" i="5"/>
  <c r="V242"/>
  <c r="U251" i="29"/>
  <c r="Z220" i="26"/>
  <c r="AI192"/>
  <c r="AA203" i="27"/>
  <c r="Y131" i="26"/>
  <c r="AE138" i="31"/>
  <c r="AW219" i="23"/>
  <c r="AE102" i="5"/>
  <c r="AI152" i="27"/>
  <c r="AB140" i="25"/>
  <c r="AU241"/>
  <c r="AL245" i="8"/>
  <c r="AN180" i="24"/>
  <c r="AW157" i="23"/>
  <c r="AF231" i="32"/>
  <c r="AE134" i="11"/>
  <c r="AE122" i="31"/>
  <c r="V106" i="5"/>
  <c r="V239" i="7"/>
  <c r="AD173" i="9"/>
  <c r="AE186" i="5"/>
  <c r="AB120" i="25"/>
  <c r="AC256" i="8"/>
  <c r="V128" i="5"/>
  <c r="V90"/>
  <c r="AG154" i="30"/>
  <c r="V249" i="7"/>
  <c r="AE156" i="9"/>
  <c r="W253" i="7"/>
  <c r="AD29" i="26"/>
  <c r="AN29" s="1"/>
  <c r="AG59" i="12"/>
  <c r="W45" i="1"/>
  <c r="AJ53" i="27"/>
  <c r="AH14" i="20"/>
  <c r="AF40" i="11"/>
  <c r="Z19" i="26"/>
  <c r="AI19"/>
  <c r="AL11" i="19"/>
  <c r="Z17"/>
  <c r="AI37" i="21"/>
  <c r="AK37" s="1"/>
  <c r="BI43" i="25"/>
  <c r="U187" i="9"/>
  <c r="W172" i="5"/>
  <c r="V152"/>
  <c r="AD255" i="29"/>
  <c r="X56" i="17"/>
  <c r="Y38" i="7"/>
  <c r="Z30" i="5"/>
  <c r="Z72" i="12"/>
  <c r="AJ72" s="1"/>
  <c r="X53"/>
  <c r="U153" i="1"/>
  <c r="AD153"/>
  <c r="V208" i="9"/>
  <c r="AE208"/>
  <c r="BG76" i="25"/>
  <c r="AN76"/>
  <c r="Z63" i="26"/>
  <c r="AI63"/>
  <c r="AG29" i="9"/>
  <c r="AC247" i="8"/>
  <c r="AL247"/>
  <c r="AF251" i="30"/>
  <c r="W251"/>
  <c r="V136" i="5"/>
  <c r="AE136"/>
  <c r="AI254" i="26"/>
  <c r="Z254"/>
  <c r="AC258" i="8"/>
  <c r="AL258"/>
  <c r="AD177" i="7"/>
  <c r="U177"/>
  <c r="AF130" i="32"/>
  <c r="W130"/>
  <c r="AF99" i="30"/>
  <c r="W99"/>
  <c r="V168" i="31"/>
  <c r="AE168"/>
  <c r="AI113" i="26"/>
  <c r="Z113"/>
  <c r="U238" i="12"/>
  <c r="AD238"/>
  <c r="AE166" i="7"/>
  <c r="V166"/>
  <c r="V231"/>
  <c r="AE231"/>
  <c r="AF91" i="30"/>
  <c r="W91"/>
  <c r="AE204" i="5"/>
  <c r="V204"/>
  <c r="AC226" i="8"/>
  <c r="AL226"/>
  <c r="AC119"/>
  <c r="AL119"/>
  <c r="X166" i="30"/>
  <c r="AG166"/>
  <c r="AD236" i="9"/>
  <c r="U236"/>
  <c r="AF65" i="20"/>
  <c r="W65"/>
  <c r="AH73" i="18"/>
  <c r="Y73"/>
  <c r="AI71" i="9"/>
  <c r="AK71" s="1"/>
  <c r="Z71"/>
  <c r="AJ71"/>
  <c r="Z49" i="26"/>
  <c r="AI49"/>
  <c r="W51" i="20"/>
  <c r="AF51"/>
  <c r="AC226" i="27"/>
  <c r="AL226"/>
  <c r="AH54" i="1"/>
  <c r="Y54"/>
  <c r="AA12" i="26"/>
  <c r="AJ12"/>
  <c r="AH31" i="19"/>
  <c r="Y31"/>
  <c r="Y12" i="7"/>
  <c r="AH12"/>
  <c r="AL55" i="25"/>
  <c r="BE55"/>
  <c r="Z69" i="5"/>
  <c r="AI69"/>
  <c r="U173" i="1"/>
  <c r="AD173"/>
  <c r="AE168" i="10"/>
  <c r="V168"/>
  <c r="Y34" i="21"/>
  <c r="AH34"/>
  <c r="AJ58" i="26"/>
  <c r="AA58"/>
  <c r="AG36" i="7"/>
  <c r="X36"/>
  <c r="Z78" i="16"/>
  <c r="AI78"/>
  <c r="Z62"/>
  <c r="AI62"/>
  <c r="AN151" i="25"/>
  <c r="BG151"/>
  <c r="AM226"/>
  <c r="BF226"/>
  <c r="AL41" i="24"/>
  <c r="AC41"/>
  <c r="AO155" i="25"/>
  <c r="BH155"/>
  <c r="AM67" i="24"/>
  <c r="AD67"/>
  <c r="AW48" i="25"/>
  <c r="AD48"/>
  <c r="AD80" i="24"/>
  <c r="AM80"/>
  <c r="AF34" i="10"/>
  <c r="W34"/>
  <c r="AI57" i="26"/>
  <c r="Z57"/>
  <c r="AI47" i="20"/>
  <c r="Z47"/>
  <c r="AV92" i="23"/>
  <c r="AM92"/>
  <c r="AI109" i="26"/>
  <c r="Z109"/>
  <c r="AU66" i="25"/>
  <c r="AB66"/>
  <c r="AU175"/>
  <c r="AB175"/>
  <c r="V201" i="31"/>
  <c r="AE201"/>
  <c r="W158" i="30"/>
  <c r="AF158"/>
  <c r="AE225" i="31"/>
  <c r="V225"/>
  <c r="V131" i="5"/>
  <c r="AE131"/>
  <c r="AU77" i="25"/>
  <c r="AB77"/>
  <c r="U117" i="11"/>
  <c r="AD117"/>
  <c r="AE117" i="31"/>
  <c r="V117"/>
  <c r="AF136" i="32"/>
  <c r="W136"/>
  <c r="AE107" i="11"/>
  <c r="V107"/>
  <c r="V234" i="5"/>
  <c r="AE234"/>
  <c r="AD150" i="10"/>
  <c r="U150"/>
  <c r="AL112" i="8"/>
  <c r="AC112"/>
  <c r="AD111" i="11"/>
  <c r="U111"/>
  <c r="V187" i="31"/>
  <c r="AE187"/>
  <c r="AD218" i="9"/>
  <c r="U218"/>
  <c r="AE134" i="29"/>
  <c r="V134"/>
  <c r="AI33" i="26"/>
  <c r="Z33"/>
  <c r="AG16" i="5"/>
  <c r="X16"/>
  <c r="Y19" i="31"/>
  <c r="AH19"/>
  <c r="Z58" i="17"/>
  <c r="AI58"/>
  <c r="AY53" i="25"/>
  <c r="AF53"/>
  <c r="AB37" i="32"/>
  <c r="AL37"/>
  <c r="AK37"/>
  <c r="AM37" s="1"/>
  <c r="Y33"/>
  <c r="AH33"/>
  <c r="AI44"/>
  <c r="Z44"/>
  <c r="AI37" i="31"/>
  <c r="Z37"/>
  <c r="AD142" i="10"/>
  <c r="U142"/>
  <c r="AE185" i="1"/>
  <c r="V185"/>
  <c r="Y238" i="7"/>
  <c r="AH238"/>
  <c r="BI79" i="25"/>
  <c r="AP79"/>
  <c r="BI234"/>
  <c r="AP234"/>
  <c r="Y48" i="7"/>
  <c r="AH48"/>
  <c r="Z42" i="17"/>
  <c r="AI42"/>
  <c r="AG68" i="22"/>
  <c r="X68"/>
  <c r="X114" i="31"/>
  <c r="AG114"/>
  <c r="Z56" i="18"/>
  <c r="AI56"/>
  <c r="AI58" i="9"/>
  <c r="Z58"/>
  <c r="AJ58" s="1"/>
  <c r="AK58" s="1"/>
  <c r="AX22" i="25"/>
  <c r="AB69" i="30"/>
  <c r="AL69"/>
  <c r="AM69"/>
  <c r="AK69"/>
  <c r="AH41" i="7"/>
  <c r="Y41"/>
  <c r="AO133" i="25"/>
  <c r="BH133"/>
  <c r="V78" i="22"/>
  <c r="AE78"/>
  <c r="Z35" i="11"/>
  <c r="AJ35" s="1"/>
  <c r="AK35" s="1"/>
  <c r="AI35"/>
  <c r="AD166" i="12"/>
  <c r="U166"/>
  <c r="AV84" i="23"/>
  <c r="AM84"/>
  <c r="AB220" i="25"/>
  <c r="AU220"/>
  <c r="AG89" i="32"/>
  <c r="X89"/>
  <c r="AN174" i="24"/>
  <c r="AE174"/>
  <c r="AN173"/>
  <c r="AE173"/>
  <c r="V132" i="31"/>
  <c r="AE132"/>
  <c r="AN189" i="23"/>
  <c r="AW189"/>
  <c r="AF161" i="32"/>
  <c r="W161"/>
  <c r="AE232" i="31"/>
  <c r="V232"/>
  <c r="V206" i="5"/>
  <c r="AE206"/>
  <c r="AE132" i="29"/>
  <c r="V132"/>
  <c r="U177" i="9"/>
  <c r="AD177"/>
  <c r="AF138"/>
  <c r="W138"/>
  <c r="AI184" i="26"/>
  <c r="Z184"/>
  <c r="AU148" i="25"/>
  <c r="AB148"/>
  <c r="U104" i="11"/>
  <c r="AD104"/>
  <c r="AN211" i="23"/>
  <c r="AW211"/>
  <c r="AN233"/>
  <c r="AW233"/>
  <c r="V110" i="5"/>
  <c r="AE110"/>
  <c r="V205" i="31"/>
  <c r="AE205"/>
  <c r="AF93" i="5"/>
  <c r="W93"/>
  <c r="AJ201" i="27"/>
  <c r="AA201"/>
  <c r="AU212" i="25"/>
  <c r="AB212"/>
  <c r="AL228" i="8"/>
  <c r="AC228"/>
  <c r="AM138" i="24"/>
  <c r="AD138"/>
  <c r="AN176"/>
  <c r="AE176"/>
  <c r="AF258" i="32"/>
  <c r="W258"/>
  <c r="Y233"/>
  <c r="AH233"/>
  <c r="AE200" i="5"/>
  <c r="V200"/>
  <c r="U144" i="10"/>
  <c r="AD144"/>
  <c r="U181" i="9"/>
  <c r="AD181"/>
  <c r="AF105" i="5"/>
  <c r="W105"/>
  <c r="AM119" i="23"/>
  <c r="AV119"/>
  <c r="AN169"/>
  <c r="AW169"/>
  <c r="AN227"/>
  <c r="AW227"/>
  <c r="W220" i="32"/>
  <c r="AF220"/>
  <c r="V107" i="5"/>
  <c r="AE107"/>
  <c r="V247" i="7"/>
  <c r="AE247"/>
  <c r="AE99" i="21"/>
  <c r="V99"/>
  <c r="AM85" i="25"/>
  <c r="BF85"/>
  <c r="AI62" i="27"/>
  <c r="Z62"/>
  <c r="AO129" i="25"/>
  <c r="BH129"/>
  <c r="X35" i="30"/>
  <c r="AG35"/>
  <c r="V61" i="29"/>
  <c r="AE61"/>
  <c r="X56" i="32"/>
  <c r="AG56"/>
  <c r="Z42" i="16"/>
  <c r="AI42"/>
  <c r="AG180" i="7"/>
  <c r="X180"/>
  <c r="Z31" i="22"/>
  <c r="AJ31"/>
  <c r="AI31"/>
  <c r="U134" i="1"/>
  <c r="AD134"/>
  <c r="V220" i="9"/>
  <c r="AE220"/>
  <c r="AN122" i="25"/>
  <c r="BG122"/>
  <c r="AM26" i="24"/>
  <c r="AD26"/>
  <c r="AF75" i="1"/>
  <c r="W75"/>
  <c r="AF15" i="20"/>
  <c r="W15"/>
  <c r="AF47" i="1"/>
  <c r="W47"/>
  <c r="AI45" i="26"/>
  <c r="Z45"/>
  <c r="AA18" i="5"/>
  <c r="AK18"/>
  <c r="AJ18"/>
  <c r="AH73" i="29"/>
  <c r="Y73"/>
  <c r="AH50" i="9"/>
  <c r="Y50"/>
  <c r="AM214" i="25"/>
  <c r="BF214"/>
  <c r="AN162"/>
  <c r="BG162"/>
  <c r="AW80" i="23"/>
  <c r="AN80"/>
  <c r="AG38" i="11"/>
  <c r="X38"/>
  <c r="AN17" i="23"/>
  <c r="AW17"/>
  <c r="Z222" i="27"/>
  <c r="AI222"/>
  <c r="AC259" i="8"/>
  <c r="AL259"/>
  <c r="AE236" i="7"/>
  <c r="V236"/>
  <c r="AG82" i="30"/>
  <c r="X82"/>
  <c r="AD230" i="9"/>
  <c r="U230"/>
  <c r="AE188" i="5"/>
  <c r="V188"/>
  <c r="U218" i="12"/>
  <c r="AD218"/>
  <c r="AC254" i="8"/>
  <c r="AL254"/>
  <c r="W212" i="32"/>
  <c r="AF212"/>
  <c r="V233" i="7"/>
  <c r="AE233"/>
  <c r="AV97" i="23"/>
  <c r="AM97"/>
  <c r="U222" i="12"/>
  <c r="AD222"/>
  <c r="AC257" i="8"/>
  <c r="AL257"/>
  <c r="AC123"/>
  <c r="AL123"/>
  <c r="AE155" i="31"/>
  <c r="V155"/>
  <c r="AF227" i="30"/>
  <c r="W227"/>
  <c r="W97" i="5"/>
  <c r="AF97"/>
  <c r="AI86" i="27"/>
  <c r="Z86"/>
  <c r="U234" i="12"/>
  <c r="AD234"/>
  <c r="AC260" i="8"/>
  <c r="AL260"/>
  <c r="W141" i="30"/>
  <c r="AF141"/>
  <c r="AE222" i="5"/>
  <c r="V222"/>
  <c r="Y16" i="26"/>
  <c r="AH16"/>
  <c r="AN58" i="23"/>
  <c r="AW58"/>
  <c r="W44" i="12"/>
  <c r="AF44"/>
  <c r="AJ20" i="26"/>
  <c r="AA20"/>
  <c r="AJ27" i="17"/>
  <c r="AA27"/>
  <c r="AI50" i="31"/>
  <c r="Z50"/>
  <c r="AY39" i="25"/>
  <c r="AF39"/>
  <c r="BB256"/>
  <c r="AI256"/>
  <c r="AE209" i="9"/>
  <c r="V209"/>
  <c r="AF191" i="5"/>
  <c r="W191"/>
  <c r="AF79" i="20"/>
  <c r="W79"/>
  <c r="AH28" i="19"/>
  <c r="Y28"/>
  <c r="Z44" i="18"/>
  <c r="AI44"/>
  <c r="AI70"/>
  <c r="Z70"/>
  <c r="Y41" i="21"/>
  <c r="AH41"/>
  <c r="AG16" i="7"/>
  <c r="X16"/>
  <c r="AG70" i="24"/>
  <c r="AP70"/>
  <c r="AN197" i="25"/>
  <c r="BG197"/>
  <c r="AB27"/>
  <c r="AU27"/>
  <c r="AI43" i="27"/>
  <c r="Z43"/>
  <c r="AI62" i="17"/>
  <c r="Z62"/>
  <c r="AI26" i="32"/>
  <c r="Z26"/>
  <c r="Y59" i="30"/>
  <c r="AH59"/>
  <c r="Y48" i="5"/>
  <c r="AH48"/>
  <c r="AE83" i="20"/>
  <c r="V83"/>
  <c r="X174" i="30"/>
  <c r="AG174"/>
  <c r="AI23" i="17"/>
  <c r="Z23"/>
  <c r="AQ25" i="8"/>
  <c r="AH25"/>
  <c r="AR25"/>
  <c r="AS25" s="1"/>
  <c r="AH33" i="29"/>
  <c r="Y33"/>
  <c r="AG15" i="1"/>
  <c r="X15"/>
  <c r="AX243" i="23"/>
  <c r="AO243"/>
  <c r="AG24" i="25"/>
  <c r="BA24" s="1"/>
  <c r="AZ24"/>
  <c r="AY128"/>
  <c r="AF128"/>
  <c r="AA67" i="5"/>
  <c r="AK67" s="1"/>
  <c r="AJ67"/>
  <c r="AL67" s="1"/>
  <c r="AJ220" i="27"/>
  <c r="AA220"/>
  <c r="Z50" i="16"/>
  <c r="AI50"/>
  <c r="AG41" i="18"/>
  <c r="X41"/>
  <c r="AZ83" i="25"/>
  <c r="AG83"/>
  <c r="V91" i="21"/>
  <c r="AE91"/>
  <c r="Z22" i="27"/>
  <c r="AI22"/>
  <c r="W47" i="30"/>
  <c r="AF47"/>
  <c r="AL69" i="24"/>
  <c r="AC69"/>
  <c r="AF39" i="31"/>
  <c r="W39"/>
  <c r="Z37" i="20"/>
  <c r="AI37"/>
  <c r="AE42" i="12"/>
  <c r="V42"/>
  <c r="Y78" i="18"/>
  <c r="AH78"/>
  <c r="AN56" i="23"/>
  <c r="AW56"/>
  <c r="AG193" i="31"/>
  <c r="X193"/>
  <c r="AI77"/>
  <c r="Z77"/>
  <c r="AQ56" i="8"/>
  <c r="AH56"/>
  <c r="AR56" s="1"/>
  <c r="AS56" s="1"/>
  <c r="AI14" i="17"/>
  <c r="Z14"/>
  <c r="AQ69" i="25"/>
  <c r="BK69"/>
  <c r="BJ69"/>
  <c r="AX51"/>
  <c r="AE51"/>
  <c r="X43" i="29"/>
  <c r="AG43"/>
  <c r="AH12" i="10"/>
  <c r="Y12"/>
  <c r="X182" i="30"/>
  <c r="AG182"/>
  <c r="U227" i="29"/>
  <c r="AD227"/>
  <c r="AE179"/>
  <c r="V179"/>
  <c r="AC45" i="24"/>
  <c r="AL45"/>
  <c r="AI51" i="26"/>
  <c r="Z51"/>
  <c r="AI61"/>
  <c r="Z61"/>
  <c r="AK47" i="27"/>
  <c r="AB47"/>
  <c r="Z41" i="16"/>
  <c r="AI41"/>
  <c r="Y62" i="22"/>
  <c r="AH62"/>
  <c r="AI34" i="18"/>
  <c r="Z34"/>
  <c r="V120" i="5"/>
  <c r="AE120"/>
  <c r="AF225"/>
  <c r="W225"/>
  <c r="Z209" i="27"/>
  <c r="AI209"/>
  <c r="AD120" i="12"/>
  <c r="U120"/>
  <c r="AH114" i="26"/>
  <c r="Y114"/>
  <c r="AU142" i="25"/>
  <c r="AB142"/>
  <c r="AV205" i="23"/>
  <c r="AM205"/>
  <c r="AF221" i="32"/>
  <c r="W221"/>
  <c r="V228" i="5"/>
  <c r="AE228"/>
  <c r="AD112" i="9"/>
  <c r="U112"/>
  <c r="AL137" i="8"/>
  <c r="AC137"/>
  <c r="V139" i="31"/>
  <c r="AE139"/>
  <c r="W226"/>
  <c r="AF226"/>
  <c r="AE144" i="1"/>
  <c r="V144"/>
  <c r="AO91" i="25"/>
  <c r="BH91"/>
  <c r="X68" i="5"/>
  <c r="AG68"/>
  <c r="AH59" i="9"/>
  <c r="Y59"/>
  <c r="Y62" i="30"/>
  <c r="AH62"/>
  <c r="AK66" i="26"/>
  <c r="AB66"/>
  <c r="AJ119" i="31"/>
  <c r="AA119"/>
  <c r="AK119"/>
  <c r="AD179" i="9"/>
  <c r="U179"/>
  <c r="AE254" i="5"/>
  <c r="V254"/>
  <c r="U239" i="29"/>
  <c r="AD239"/>
  <c r="AI102" i="16"/>
  <c r="Z102"/>
  <c r="AN249" i="25"/>
  <c r="BG249"/>
  <c r="BG229"/>
  <c r="AN229"/>
  <c r="BH179"/>
  <c r="AO179"/>
  <c r="V66" i="7"/>
  <c r="AE66"/>
  <c r="AH45"/>
  <c r="Y45"/>
  <c r="X27"/>
  <c r="AG27"/>
  <c r="Y15" i="19"/>
  <c r="AH15"/>
  <c r="AG45" i="9"/>
  <c r="X45"/>
  <c r="AJ35" i="5"/>
  <c r="AL35" s="1"/>
  <c r="AA35"/>
  <c r="AK35"/>
  <c r="BH145" i="25"/>
  <c r="AO145"/>
  <c r="U208" i="1"/>
  <c r="AD208"/>
  <c r="V170" i="5"/>
  <c r="AE170"/>
  <c r="AH70" i="26"/>
  <c r="Y70"/>
  <c r="W26" i="18"/>
  <c r="X26" s="1"/>
  <c r="AF26"/>
  <c r="AW78" i="23"/>
  <c r="AN78"/>
  <c r="Y75" i="11"/>
  <c r="Z75" s="1"/>
  <c r="AJ75" s="1"/>
  <c r="AK75" s="1"/>
  <c r="AH75"/>
  <c r="AB28" i="17"/>
  <c r="AL28"/>
  <c r="AK28"/>
  <c r="Y15" i="7"/>
  <c r="AH15"/>
  <c r="AU182" i="25"/>
  <c r="AB182"/>
  <c r="AB97"/>
  <c r="AU97"/>
  <c r="AL110" i="8"/>
  <c r="AC110"/>
  <c r="AE125" i="5"/>
  <c r="V125"/>
  <c r="Y239" i="26"/>
  <c r="AH239"/>
  <c r="AL107" i="24"/>
  <c r="AC107"/>
  <c r="AI101" i="26"/>
  <c r="Z101"/>
  <c r="AL182" i="8"/>
  <c r="AC182"/>
  <c r="AE168" i="11"/>
  <c r="V168"/>
  <c r="W252" i="32"/>
  <c r="AF252"/>
  <c r="AF133" i="30"/>
  <c r="W133"/>
  <c r="AE104" i="12"/>
  <c r="V104"/>
  <c r="W215" i="30"/>
  <c r="AF215"/>
  <c r="AI230" i="27"/>
  <c r="Z230"/>
  <c r="V258" i="31"/>
  <c r="AE258"/>
  <c r="AD157" i="9"/>
  <c r="U157"/>
  <c r="V131" i="12"/>
  <c r="AE131"/>
  <c r="W155" i="30"/>
  <c r="AF155"/>
  <c r="AD212" i="9"/>
  <c r="U212"/>
  <c r="U118" i="1"/>
  <c r="AD118"/>
  <c r="AE88" i="21"/>
  <c r="V88"/>
  <c r="AF50" i="30"/>
  <c r="W50"/>
  <c r="BI218" i="25"/>
  <c r="AP218"/>
  <c r="AN23" i="23"/>
  <c r="AW23"/>
  <c r="AQ32"/>
  <c r="AZ32"/>
  <c r="AB151" i="30"/>
  <c r="AL151"/>
  <c r="AK151"/>
  <c r="U106" i="9"/>
  <c r="AD106"/>
  <c r="AE83" i="21"/>
  <c r="V83"/>
  <c r="AN41" i="23"/>
  <c r="AW41"/>
  <c r="AJ26" i="20"/>
  <c r="AL26" s="1"/>
  <c r="AA26"/>
  <c r="AK26"/>
  <c r="Z55" i="18"/>
  <c r="AA55" s="1"/>
  <c r="AK55" s="1"/>
  <c r="AI55"/>
  <c r="Y65" i="9"/>
  <c r="AH65"/>
  <c r="Z69" i="16"/>
  <c r="AI69"/>
  <c r="AO134" i="25"/>
  <c r="BH134"/>
  <c r="V183" i="29"/>
  <c r="AE183"/>
  <c r="AE183" i="1"/>
  <c r="V183"/>
  <c r="AM98" i="25"/>
  <c r="BF98"/>
  <c r="AN39" i="24"/>
  <c r="AE39"/>
  <c r="AD84" i="25"/>
  <c r="AW84"/>
  <c r="Y53" i="10"/>
  <c r="AH53"/>
  <c r="AG62" i="9"/>
  <c r="X62"/>
  <c r="AF28" i="31"/>
  <c r="W28"/>
  <c r="Y27" i="19"/>
  <c r="AH27"/>
  <c r="Z15" i="17"/>
  <c r="AA15" s="1"/>
  <c r="AI15"/>
  <c r="AG14" i="30"/>
  <c r="X14"/>
  <c r="AF78" i="1"/>
  <c r="W78"/>
  <c r="AI54" i="31"/>
  <c r="Z54"/>
  <c r="AG134" i="30"/>
  <c r="X134"/>
  <c r="V140" i="29"/>
  <c r="AE140"/>
  <c r="U149" i="1"/>
  <c r="AD149"/>
  <c r="AE167" i="10"/>
  <c r="V167"/>
  <c r="AO192" i="25"/>
  <c r="BH192"/>
  <c r="V76" i="22"/>
  <c r="AE76"/>
  <c r="AK72" i="27"/>
  <c r="AB72"/>
  <c r="AX96" i="23"/>
  <c r="AO96"/>
  <c r="AF137" i="29"/>
  <c r="W137"/>
  <c r="AE195" i="1"/>
  <c r="V195"/>
  <c r="BH168" i="25"/>
  <c r="AO168"/>
  <c r="AH60" i="1"/>
  <c r="Y60"/>
  <c r="AH80" i="8"/>
  <c r="AR80"/>
  <c r="AQ80"/>
  <c r="W60" i="29"/>
  <c r="AF60"/>
  <c r="AH58" i="1"/>
  <c r="Y58"/>
  <c r="AN143" i="25"/>
  <c r="BG143"/>
  <c r="AN19" i="23"/>
  <c r="AW19"/>
  <c r="W22" i="5"/>
  <c r="AF22"/>
  <c r="Z23" i="7"/>
  <c r="AJ23" s="1"/>
  <c r="AK23" s="1"/>
  <c r="AI23"/>
  <c r="AE26" i="22"/>
  <c r="V26"/>
  <c r="AB19" i="30"/>
  <c r="AL19" s="1"/>
  <c r="AM19" s="1"/>
  <c r="AK19"/>
  <c r="U207" i="1"/>
  <c r="AD207"/>
  <c r="V88" i="22"/>
  <c r="AE88"/>
  <c r="BH165" i="25"/>
  <c r="AO165"/>
  <c r="AD46" i="7"/>
  <c r="U46"/>
  <c r="AD79" i="29"/>
  <c r="U79"/>
  <c r="AN29" i="23"/>
  <c r="AW29"/>
  <c r="AH35" i="1"/>
  <c r="Y35"/>
  <c r="AE65" i="29"/>
  <c r="V65"/>
  <c r="X18" i="31"/>
  <c r="AG18"/>
  <c r="X14" i="9"/>
  <c r="AG14"/>
  <c r="Y77" i="7"/>
  <c r="AH77"/>
  <c r="AE25" i="24"/>
  <c r="AN25"/>
  <c r="AK66" i="32"/>
  <c r="AB66"/>
  <c r="AL66" s="1"/>
  <c r="AM66" s="1"/>
  <c r="AH37" i="18"/>
  <c r="Y37"/>
  <c r="AR239" i="23"/>
  <c r="BB239" s="1"/>
  <c r="BA239"/>
  <c r="AK31" i="22"/>
  <c r="BL69" i="25"/>
  <c r="AD136" i="12"/>
  <c r="U136"/>
  <c r="Y237" i="32"/>
  <c r="AH237"/>
  <c r="AN215" i="23"/>
  <c r="AW215"/>
  <c r="AE134" i="31"/>
  <c r="V134"/>
  <c r="U257" i="29"/>
  <c r="AD257"/>
  <c r="AD231"/>
  <c r="U231"/>
  <c r="AU209" i="25"/>
  <c r="AB209"/>
  <c r="AU196"/>
  <c r="AB196"/>
  <c r="AU217"/>
  <c r="AB217"/>
  <c r="AN178" i="24"/>
  <c r="AE178"/>
  <c r="AD172" i="11"/>
  <c r="U172"/>
  <c r="W204" i="32"/>
  <c r="AF204"/>
  <c r="AE229" i="31"/>
  <c r="V229"/>
  <c r="AE106"/>
  <c r="V106"/>
  <c r="X223" i="32"/>
  <c r="AG223"/>
  <c r="AD237" i="29"/>
  <c r="U237"/>
  <c r="AU225" i="25"/>
  <c r="AB225"/>
  <c r="AB78"/>
  <c r="AU78"/>
  <c r="AD164" i="11"/>
  <c r="U164"/>
  <c r="AI214" i="26"/>
  <c r="Z214"/>
  <c r="AM134" i="23"/>
  <c r="AV134"/>
  <c r="AG114" i="32"/>
  <c r="X114"/>
  <c r="AN181" i="23"/>
  <c r="AW181"/>
  <c r="AE221" i="31"/>
  <c r="V221"/>
  <c r="AF164" i="32"/>
  <c r="W164"/>
  <c r="AE226" i="5"/>
  <c r="V226"/>
  <c r="AD175" i="1"/>
  <c r="U175"/>
  <c r="X231" i="31"/>
  <c r="AG231"/>
  <c r="AF236" i="5"/>
  <c r="W236"/>
  <c r="AH168" i="26"/>
  <c r="Y168"/>
  <c r="AW204" i="23"/>
  <c r="AN204"/>
  <c r="W101" i="5"/>
  <c r="AF101"/>
  <c r="V128" i="11"/>
  <c r="AE128"/>
  <c r="W240" i="31"/>
  <c r="AF240"/>
  <c r="AD197" i="9"/>
  <c r="U197"/>
  <c r="AE197" s="1"/>
  <c r="AE168"/>
  <c r="V168"/>
  <c r="AO193" i="25"/>
  <c r="BH193"/>
  <c r="Y24" i="26"/>
  <c r="AH24"/>
  <c r="BI94" i="25"/>
  <c r="AP94"/>
  <c r="V80" i="22"/>
  <c r="AE80"/>
  <c r="AG23" i="1"/>
  <c r="X23"/>
  <c r="Z49" i="16"/>
  <c r="AI49"/>
  <c r="AH66" i="11"/>
  <c r="Y66"/>
  <c r="X217" i="30"/>
  <c r="AG217"/>
  <c r="AE104" i="21"/>
  <c r="V104"/>
  <c r="AO194" i="25"/>
  <c r="BH194"/>
  <c r="AF58" i="30"/>
  <c r="W58"/>
  <c r="BG86" i="25"/>
  <c r="AN86"/>
  <c r="AO86" s="1"/>
  <c r="BI257"/>
  <c r="AP257"/>
  <c r="BJ156"/>
  <c r="AQ156"/>
  <c r="BK156" s="1"/>
  <c r="AF77" i="20"/>
  <c r="W77"/>
  <c r="X43" i="10"/>
  <c r="Y43" s="1"/>
  <c r="AG43"/>
  <c r="AB65" i="27"/>
  <c r="AK65"/>
  <c r="AI18" i="18"/>
  <c r="Z18"/>
  <c r="U248" i="9"/>
  <c r="AD248"/>
  <c r="X102" i="17"/>
  <c r="AG102"/>
  <c r="AF257" i="5"/>
  <c r="W257"/>
  <c r="Y27" i="26"/>
  <c r="AH27"/>
  <c r="AO198" i="25"/>
  <c r="BI198" s="1"/>
  <c r="BH198"/>
  <c r="AI37" i="26"/>
  <c r="Z37"/>
  <c r="Z64"/>
  <c r="AI64"/>
  <c r="AG12" i="1"/>
  <c r="X12"/>
  <c r="Z24" i="16"/>
  <c r="AJ24" s="1"/>
  <c r="AI24"/>
  <c r="AC251" i="8"/>
  <c r="AL251"/>
  <c r="AM205" i="24"/>
  <c r="AD205"/>
  <c r="AF205" i="30"/>
  <c r="W205"/>
  <c r="W109" i="5"/>
  <c r="AF109"/>
  <c r="AI111" i="26"/>
  <c r="Z111"/>
  <c r="Y135"/>
  <c r="AI135" s="1"/>
  <c r="AH135"/>
  <c r="U226" i="12"/>
  <c r="AD226"/>
  <c r="AC246" i="8"/>
  <c r="AL246"/>
  <c r="AM117" i="23"/>
  <c r="AV117"/>
  <c r="AF239" i="30"/>
  <c r="W239"/>
  <c r="V136" i="11"/>
  <c r="AE136"/>
  <c r="AF103" i="30"/>
  <c r="W103"/>
  <c r="AE119" i="5"/>
  <c r="V119"/>
  <c r="Z247" i="27"/>
  <c r="AJ247" s="1"/>
  <c r="AI247"/>
  <c r="AC249" i="8"/>
  <c r="AL249"/>
  <c r="AW237" i="23"/>
  <c r="AN237"/>
  <c r="AM135" i="8"/>
  <c r="AD135"/>
  <c r="W167" i="30"/>
  <c r="AF167"/>
  <c r="AM171" i="8"/>
  <c r="AD171"/>
  <c r="U114" i="29"/>
  <c r="V114" s="1"/>
  <c r="AD114"/>
  <c r="AC252" i="8"/>
  <c r="AL252"/>
  <c r="AG222" i="30"/>
  <c r="X222"/>
  <c r="AD20" i="7"/>
  <c r="U20"/>
  <c r="AA40" i="27"/>
  <c r="AJ40"/>
  <c r="X21" i="31"/>
  <c r="AG21"/>
  <c r="W49" i="20"/>
  <c r="X49" s="1"/>
  <c r="AF49"/>
  <c r="V16" i="10"/>
  <c r="AE16"/>
  <c r="AF67" i="9"/>
  <c r="W67"/>
  <c r="AH80" i="21"/>
  <c r="Y80"/>
  <c r="Z80" s="1"/>
  <c r="AJ80" s="1"/>
  <c r="X52" i="5"/>
  <c r="AG52"/>
  <c r="AM260" i="25"/>
  <c r="BF260"/>
  <c r="AE159" i="10"/>
  <c r="V159"/>
  <c r="AI35" i="18"/>
  <c r="Z35"/>
  <c r="AJ35" s="1"/>
  <c r="AL35" s="1"/>
  <c r="AG49" i="5"/>
  <c r="X49"/>
  <c r="Y49" s="1"/>
  <c r="AB51" i="27"/>
  <c r="AK51"/>
  <c r="AB67" i="32"/>
  <c r="AL67"/>
  <c r="AK67"/>
  <c r="AH17" i="22"/>
  <c r="Y17"/>
  <c r="AP72" i="23"/>
  <c r="AQ72" s="1"/>
  <c r="AY72"/>
  <c r="X37" i="29"/>
  <c r="AG37"/>
  <c r="W85" i="5"/>
  <c r="AF85"/>
  <c r="AM231" i="25"/>
  <c r="BF231"/>
  <c r="BH187"/>
  <c r="AO187"/>
  <c r="AF31" i="30"/>
  <c r="W31"/>
  <c r="Y55" i="26"/>
  <c r="AH55"/>
  <c r="Z45" i="16"/>
  <c r="AI45"/>
  <c r="Y62" i="12"/>
  <c r="AH62"/>
  <c r="Z31" i="29"/>
  <c r="AJ31" s="1"/>
  <c r="AK31" s="1"/>
  <c r="AI31"/>
  <c r="V183" i="5"/>
  <c r="AE183"/>
  <c r="AG40" i="12"/>
  <c r="X40"/>
  <c r="Y37"/>
  <c r="Z37" s="1"/>
  <c r="AJ37" s="1"/>
  <c r="AH37"/>
  <c r="Z49" i="18"/>
  <c r="AI49"/>
  <c r="Y34" i="11"/>
  <c r="AI34" s="1"/>
  <c r="AH34"/>
  <c r="AI57" i="18"/>
  <c r="Z57"/>
  <c r="AH16" i="30"/>
  <c r="Y16"/>
  <c r="Z16" s="1"/>
  <c r="X13" i="32"/>
  <c r="AG13"/>
  <c r="X34" i="9"/>
  <c r="AG34"/>
  <c r="AG56" i="24"/>
  <c r="AQ56" s="1"/>
  <c r="AP56"/>
  <c r="Z72" i="18"/>
  <c r="AI72"/>
  <c r="AI78" i="5"/>
  <c r="Z78"/>
  <c r="AH24" i="30"/>
  <c r="Y24"/>
  <c r="Z47" i="11"/>
  <c r="AJ47" s="1"/>
  <c r="AK47" s="1"/>
  <c r="AI47"/>
  <c r="AD175" i="9"/>
  <c r="U175"/>
  <c r="V175" s="1"/>
  <c r="V163" i="10"/>
  <c r="AE163"/>
  <c r="Z55" i="27"/>
  <c r="AI55"/>
  <c r="AC52" i="25"/>
  <c r="AV52"/>
  <c r="AH43" i="9"/>
  <c r="Y43"/>
  <c r="AN135" i="25"/>
  <c r="BH135" s="1"/>
  <c r="BG135"/>
  <c r="AM207"/>
  <c r="BF207"/>
  <c r="V107" i="22"/>
  <c r="AE107"/>
  <c r="AN102" i="25"/>
  <c r="BG102"/>
  <c r="V75" i="12"/>
  <c r="W75" s="1"/>
  <c r="AE75"/>
  <c r="AG31" i="7"/>
  <c r="X31"/>
  <c r="AY63" i="23"/>
  <c r="AP63"/>
  <c r="AF67" i="22"/>
  <c r="W67"/>
  <c r="BI93" i="25"/>
  <c r="AP93"/>
  <c r="AF55" i="20"/>
  <c r="W55"/>
  <c r="AG55" s="1"/>
  <c r="AQ23" i="8"/>
  <c r="AH23"/>
  <c r="AR23"/>
  <c r="AM15"/>
  <c r="AD15"/>
  <c r="AE15" s="1"/>
  <c r="Z59" i="11"/>
  <c r="AJ59" s="1"/>
  <c r="AI59"/>
  <c r="AB39" i="16"/>
  <c r="AL39" s="1"/>
  <c r="AM39" s="1"/>
  <c r="AK39"/>
  <c r="Z54" i="22"/>
  <c r="AJ54"/>
  <c r="AI54"/>
  <c r="AO171" i="25"/>
  <c r="BH171"/>
  <c r="U244" i="9"/>
  <c r="AD244"/>
  <c r="X235" i="5"/>
  <c r="AG235"/>
  <c r="AE33" i="18"/>
  <c r="V33"/>
  <c r="Y76" i="26"/>
  <c r="AH76"/>
  <c r="BH195" i="25"/>
  <c r="AO195"/>
  <c r="AF75" i="20"/>
  <c r="W75"/>
  <c r="AG75" s="1"/>
  <c r="AA30" i="17"/>
  <c r="AJ30"/>
  <c r="AO52" i="8"/>
  <c r="AF52"/>
  <c r="AP52" s="1"/>
  <c r="AH70" i="20"/>
  <c r="Y70"/>
  <c r="AJ63" i="30"/>
  <c r="AA63"/>
  <c r="AB63" s="1"/>
  <c r="AL63" s="1"/>
  <c r="Z32" i="16"/>
  <c r="AI32"/>
  <c r="AL119" i="31"/>
  <c r="W196" i="32"/>
  <c r="AF196"/>
  <c r="Z228" i="27"/>
  <c r="AA228" s="1"/>
  <c r="AI228"/>
  <c r="AI182" i="26"/>
  <c r="Z182"/>
  <c r="AE247" i="31"/>
  <c r="V247"/>
  <c r="AD98" i="9"/>
  <c r="U98"/>
  <c r="AM131" i="8"/>
  <c r="AD131"/>
  <c r="AF83" i="30"/>
  <c r="W83"/>
  <c r="AF118" i="32"/>
  <c r="W118"/>
  <c r="AD177" i="1"/>
  <c r="U177"/>
  <c r="W69" i="20"/>
  <c r="AF69"/>
  <c r="AF67"/>
  <c r="W67"/>
  <c r="AI71" i="10"/>
  <c r="Z71"/>
  <c r="AJ71" s="1"/>
  <c r="AK71" s="1"/>
  <c r="AF66" i="29"/>
  <c r="W66"/>
  <c r="AG66" s="1"/>
  <c r="AD15" i="25"/>
  <c r="AE15" s="1"/>
  <c r="AW15"/>
  <c r="AP68" i="23"/>
  <c r="AY68"/>
  <c r="AD78" i="26"/>
  <c r="AN78" s="1"/>
  <c r="AO78" s="1"/>
  <c r="AM78"/>
  <c r="U232" i="9"/>
  <c r="AD232"/>
  <c r="BI235" i="25"/>
  <c r="AP235"/>
  <c r="AF71" i="20"/>
  <c r="W71"/>
  <c r="AL25" i="26"/>
  <c r="AC25"/>
  <c r="AI65" i="18"/>
  <c r="Z65"/>
  <c r="AA65" s="1"/>
  <c r="AK65" s="1"/>
  <c r="AX62" i="25"/>
  <c r="AE62"/>
  <c r="X27" i="21"/>
  <c r="AG27"/>
  <c r="AG35" i="31"/>
  <c r="X35"/>
  <c r="AP45" i="25"/>
  <c r="BI45"/>
  <c r="AF209" i="31"/>
  <c r="W209"/>
  <c r="V107" i="21"/>
  <c r="AF107" s="1"/>
  <c r="AE107"/>
  <c r="U62" i="7"/>
  <c r="AD62"/>
  <c r="Y74" i="26"/>
  <c r="AH74"/>
  <c r="AG79" i="31"/>
  <c r="X79"/>
  <c r="Y28" i="21"/>
  <c r="AH28"/>
  <c r="AF63" i="20"/>
  <c r="W63"/>
  <c r="Z221" i="27"/>
  <c r="AA221" s="1"/>
  <c r="AI221"/>
  <c r="AB254" i="25"/>
  <c r="AU254"/>
  <c r="AD108" i="12"/>
  <c r="U108"/>
  <c r="AC232" i="8"/>
  <c r="AL232"/>
  <c r="AF213" i="32"/>
  <c r="W213"/>
  <c r="AG213" s="1"/>
  <c r="AD95" i="8"/>
  <c r="AE95" s="1"/>
  <c r="AM95"/>
  <c r="AF205" i="32"/>
  <c r="W205"/>
  <c r="AF137" i="30"/>
  <c r="W137"/>
  <c r="AF214" i="31"/>
  <c r="W214"/>
  <c r="AD190" i="12"/>
  <c r="U190"/>
  <c r="AV188" i="25"/>
  <c r="AC188"/>
  <c r="Y183" i="26"/>
  <c r="AH183"/>
  <c r="AA231" i="27"/>
  <c r="AJ231"/>
  <c r="AD186" i="12"/>
  <c r="U186"/>
  <c r="AE186" s="1"/>
  <c r="AF131" i="32"/>
  <c r="W131"/>
  <c r="AD199" i="29"/>
  <c r="U199"/>
  <c r="AC244" i="8"/>
  <c r="AD244" s="1"/>
  <c r="AL244"/>
  <c r="AJ180" i="26"/>
  <c r="AA180"/>
  <c r="AK180" s="1"/>
  <c r="V143" i="5"/>
  <c r="W143" s="1"/>
  <c r="AE143"/>
  <c r="W169"/>
  <c r="AF169"/>
  <c r="BG125" i="25"/>
  <c r="AN125"/>
  <c r="BH166"/>
  <c r="AO166"/>
  <c r="U30" i="7"/>
  <c r="AD30"/>
  <c r="AN237" i="25"/>
  <c r="BG237"/>
  <c r="Z44" i="10"/>
  <c r="AJ44"/>
  <c r="AI44"/>
  <c r="AK44" s="1"/>
  <c r="X22" i="21"/>
  <c r="AG22"/>
  <c r="Z64" i="12"/>
  <c r="AJ64" s="1"/>
  <c r="AK64" s="1"/>
  <c r="AI64"/>
  <c r="AA30" i="26"/>
  <c r="AJ30"/>
  <c r="AG27" i="12"/>
  <c r="X27"/>
  <c r="AH79" i="11"/>
  <c r="Y79"/>
  <c r="AI79" s="1"/>
  <c r="AJ11" i="16"/>
  <c r="Z10"/>
  <c r="AA11"/>
  <c r="AK11" s="1"/>
  <c r="AG34" i="29"/>
  <c r="X34"/>
  <c r="X186" i="30"/>
  <c r="AG186"/>
  <c r="U234" i="10"/>
  <c r="AE234" s="1"/>
  <c r="AD234"/>
  <c r="AD256" i="9"/>
  <c r="U256"/>
  <c r="V256" s="1"/>
  <c r="BF201" i="25"/>
  <c r="AM201"/>
  <c r="AL37" i="24"/>
  <c r="AC37"/>
  <c r="Z41" i="26"/>
  <c r="AI41"/>
  <c r="AK54"/>
  <c r="AB54"/>
  <c r="AH39" i="18"/>
  <c r="Y39"/>
  <c r="AI39" s="1"/>
  <c r="BH189" i="25"/>
  <c r="AO189"/>
  <c r="AP189" s="1"/>
  <c r="AF73" i="20"/>
  <c r="W73"/>
  <c r="AH14" i="1"/>
  <c r="Y14"/>
  <c r="AI14" s="1"/>
  <c r="AK14" s="1"/>
  <c r="AA29" i="27"/>
  <c r="AK29" s="1"/>
  <c r="AJ29"/>
  <c r="AA172" i="26"/>
  <c r="AJ172"/>
  <c r="Y247"/>
  <c r="AH247"/>
  <c r="AV96" i="25"/>
  <c r="AC96"/>
  <c r="AE188" i="31"/>
  <c r="V188"/>
  <c r="W188" s="1"/>
  <c r="AU90" i="25"/>
  <c r="AB90"/>
  <c r="AV90" s="1"/>
  <c r="AA137" i="27"/>
  <c r="AK137" s="1"/>
  <c r="AJ137"/>
  <c r="AF236" i="32"/>
  <c r="W236"/>
  <c r="AG236" s="1"/>
  <c r="AE175" i="31"/>
  <c r="V175"/>
  <c r="Y251" i="26"/>
  <c r="AH251"/>
  <c r="AC169" i="25"/>
  <c r="AV169"/>
  <c r="AG139" i="32"/>
  <c r="X139"/>
  <c r="AH139" s="1"/>
  <c r="V238" i="31"/>
  <c r="W238" s="1"/>
  <c r="AE238"/>
  <c r="V133" i="12"/>
  <c r="AE133"/>
  <c r="AD150" i="11"/>
  <c r="U150"/>
  <c r="AD141" i="12"/>
  <c r="U141"/>
  <c r="V141" s="1"/>
  <c r="W176" i="32"/>
  <c r="AF176"/>
  <c r="V146" i="31"/>
  <c r="AE146"/>
  <c r="U191" i="29"/>
  <c r="V191" s="1"/>
  <c r="AD191"/>
  <c r="AD222" i="9"/>
  <c r="U222"/>
  <c r="AE222" s="1"/>
  <c r="AE161" i="5"/>
  <c r="V161"/>
  <c r="AM132" i="25"/>
  <c r="BF132"/>
  <c r="AI13" i="27"/>
  <c r="Z13"/>
  <c r="AJ13" s="1"/>
  <c r="AF59" i="20"/>
  <c r="W59"/>
  <c r="AG59" s="1"/>
  <c r="AD224" i="25"/>
  <c r="AW224"/>
  <c r="AB55" i="16"/>
  <c r="AL55" s="1"/>
  <c r="AM55" s="1"/>
  <c r="AK55"/>
  <c r="AE221" i="9"/>
  <c r="V221"/>
  <c r="AF221" s="1"/>
  <c r="AE189" i="1"/>
  <c r="V189"/>
  <c r="AN68" i="25"/>
  <c r="BG68"/>
  <c r="X78" i="7"/>
  <c r="AG78"/>
  <c r="AV29" i="25"/>
  <c r="AC29"/>
  <c r="AI20" i="5"/>
  <c r="Z20"/>
  <c r="AH38" i="32"/>
  <c r="Y38"/>
  <c r="AH47" i="7"/>
  <c r="Y47"/>
  <c r="AG55"/>
  <c r="X55"/>
  <c r="AE193" i="1"/>
  <c r="V193"/>
  <c r="AG98" i="17"/>
  <c r="X98"/>
  <c r="AH98" s="1"/>
  <c r="AE108" i="24"/>
  <c r="AN108"/>
  <c r="AH99" i="17"/>
  <c r="Y99"/>
  <c r="AH230" i="7"/>
  <c r="Y230"/>
  <c r="Z230" s="1"/>
  <c r="AJ230" s="1"/>
  <c r="AK230" s="1"/>
  <c r="AC18" i="24"/>
  <c r="AL18"/>
  <c r="AA77" i="5"/>
  <c r="AK77" s="1"/>
  <c r="AJ77"/>
  <c r="AL77" s="1"/>
  <c r="AI27" i="10"/>
  <c r="Z27"/>
  <c r="AJ27" s="1"/>
  <c r="AK27" s="1"/>
  <c r="AM240" i="25"/>
  <c r="BF240"/>
  <c r="AP12" i="23"/>
  <c r="AZ12" s="1"/>
  <c r="BC12" s="1"/>
  <c r="AY12"/>
  <c r="AE78" i="24"/>
  <c r="AN78"/>
  <c r="AH13" i="7"/>
  <c r="Y13"/>
  <c r="AI74" i="12"/>
  <c r="Z74"/>
  <c r="AJ74" s="1"/>
  <c r="AK74" s="1"/>
  <c r="AG43" i="22"/>
  <c r="X43"/>
  <c r="AH25" i="7"/>
  <c r="Y25"/>
  <c r="Y73" i="31"/>
  <c r="AH73"/>
  <c r="AA208" i="26"/>
  <c r="AK208" s="1"/>
  <c r="AJ208"/>
  <c r="V62" i="1"/>
  <c r="AE62"/>
  <c r="AI242" i="7"/>
  <c r="Z242"/>
  <c r="AJ242" s="1"/>
  <c r="AK242" s="1"/>
  <c r="BF170" i="25"/>
  <c r="AM170"/>
  <c r="BI176"/>
  <c r="AP176"/>
  <c r="AI50" i="27"/>
  <c r="Z50"/>
  <c r="V79" i="5"/>
  <c r="AE79"/>
  <c r="AA44" i="27"/>
  <c r="AJ44"/>
  <c r="V79" i="7"/>
  <c r="AE79"/>
  <c r="AV33" i="25"/>
  <c r="AC33"/>
  <c r="Z24" i="7"/>
  <c r="AJ24"/>
  <c r="AK24"/>
  <c r="AI24"/>
  <c r="X42" i="11"/>
  <c r="AG42"/>
  <c r="Z33" i="19"/>
  <c r="AI33"/>
  <c r="AA115" i="31"/>
  <c r="AK115" s="1"/>
  <c r="AL115" s="1"/>
  <c r="AJ115"/>
  <c r="AN167" i="25"/>
  <c r="BH167" s="1"/>
  <c r="BG167"/>
  <c r="AI216" i="30"/>
  <c r="Z216"/>
  <c r="AB214"/>
  <c r="AL214" s="1"/>
  <c r="AM214" s="1"/>
  <c r="AK214"/>
  <c r="AI111" i="25"/>
  <c r="BC111" s="1"/>
  <c r="BB111"/>
  <c r="AD183" i="9"/>
  <c r="U183"/>
  <c r="AF177" i="5"/>
  <c r="W177"/>
  <c r="V224" i="9"/>
  <c r="AE224"/>
  <c r="AN200" i="25"/>
  <c r="BH200" s="1"/>
  <c r="BG200"/>
  <c r="AN104"/>
  <c r="BG104"/>
  <c r="AU26"/>
  <c r="AB26"/>
  <c r="W57" i="20"/>
  <c r="AF57"/>
  <c r="Y16" i="16"/>
  <c r="AH16"/>
  <c r="AX202" i="23"/>
  <c r="AO202"/>
  <c r="AL18" i="5"/>
  <c r="AM67" i="32"/>
  <c r="AM76"/>
  <c r="AO200" i="25"/>
  <c r="AJ111"/>
  <c r="AI47" i="7"/>
  <c r="Z47"/>
  <c r="AJ47"/>
  <c r="AK47"/>
  <c r="Z38" i="32"/>
  <c r="AI38"/>
  <c r="AW29" i="25"/>
  <c r="AD29"/>
  <c r="AF189" i="1"/>
  <c r="W189"/>
  <c r="AE150" i="11"/>
  <c r="V150"/>
  <c r="AF175" i="31"/>
  <c r="W175"/>
  <c r="AL54" i="26"/>
  <c r="AC54"/>
  <c r="AM37" i="24"/>
  <c r="AD37"/>
  <c r="AJ10" i="16"/>
  <c r="AH22" i="21"/>
  <c r="Y22"/>
  <c r="AF143" i="5"/>
  <c r="AN95" i="8"/>
  <c r="AJ221" i="27"/>
  <c r="W107" i="21"/>
  <c r="AX15" i="25"/>
  <c r="AG69" i="20"/>
  <c r="X69"/>
  <c r="AG57"/>
  <c r="X57"/>
  <c r="BH104" i="25"/>
  <c r="AO104"/>
  <c r="W224" i="9"/>
  <c r="AF224"/>
  <c r="AO167" i="25"/>
  <c r="AW33"/>
  <c r="AD33"/>
  <c r="AJ50" i="27"/>
  <c r="AA50"/>
  <c r="AN170" i="25"/>
  <c r="BG170"/>
  <c r="Z25" i="7"/>
  <c r="AJ25"/>
  <c r="AI25"/>
  <c r="AI230"/>
  <c r="AH55"/>
  <c r="Y55"/>
  <c r="AA20" i="5"/>
  <c r="AK20" s="1"/>
  <c r="AJ20"/>
  <c r="W221" i="9"/>
  <c r="X59" i="20"/>
  <c r="V222" i="9"/>
  <c r="AE141" i="12"/>
  <c r="Y139" i="32"/>
  <c r="X236"/>
  <c r="AC90" i="25"/>
  <c r="AF188" i="31"/>
  <c r="Z14" i="1"/>
  <c r="AJ14"/>
  <c r="BI189" i="25"/>
  <c r="Z39" i="18"/>
  <c r="AE256" i="9"/>
  <c r="AA10" i="16"/>
  <c r="AE30" i="7"/>
  <c r="V30"/>
  <c r="AG169" i="5"/>
  <c r="X169"/>
  <c r="AI183" i="26"/>
  <c r="Z183"/>
  <c r="AM232" i="8"/>
  <c r="AD232"/>
  <c r="AV254" i="25"/>
  <c r="AC254"/>
  <c r="Z74" i="26"/>
  <c r="AI74"/>
  <c r="AQ45" i="25"/>
  <c r="BK45" s="1"/>
  <c r="BL45" s="1"/>
  <c r="BJ45"/>
  <c r="AH27" i="21"/>
  <c r="Y27"/>
  <c r="Z76" i="26"/>
  <c r="AI76"/>
  <c r="AH235" i="5"/>
  <c r="Y235"/>
  <c r="BI171" i="25"/>
  <c r="AP171"/>
  <c r="W107" i="22"/>
  <c r="AF107"/>
  <c r="AW52" i="25"/>
  <c r="AD52"/>
  <c r="AA55" i="27"/>
  <c r="AJ55"/>
  <c r="AH56" i="24"/>
  <c r="AR56" s="1"/>
  <c r="Z34" i="11"/>
  <c r="AJ34" s="1"/>
  <c r="AJ45" i="16"/>
  <c r="AA45"/>
  <c r="Z55" i="26"/>
  <c r="AI55"/>
  <c r="X85" i="5"/>
  <c r="AG85"/>
  <c r="AN260" i="25"/>
  <c r="BG260"/>
  <c r="AK40" i="27"/>
  <c r="AB40"/>
  <c r="AG167" i="30"/>
  <c r="X167"/>
  <c r="AM246" i="8"/>
  <c r="AD246"/>
  <c r="AG109" i="5"/>
  <c r="X109"/>
  <c r="AJ64" i="26"/>
  <c r="AA64"/>
  <c r="AH102" i="17"/>
  <c r="Y102"/>
  <c r="BI194" i="25"/>
  <c r="AP194"/>
  <c r="AH217" i="30"/>
  <c r="Y217"/>
  <c r="AJ49" i="16"/>
  <c r="AA49"/>
  <c r="AP193" i="25"/>
  <c r="BI193"/>
  <c r="AF128" i="11"/>
  <c r="W128"/>
  <c r="AO181" i="23"/>
  <c r="AX181"/>
  <c r="AN134"/>
  <c r="AW134"/>
  <c r="Y223" i="32"/>
  <c r="AH223"/>
  <c r="AI237"/>
  <c r="Z237"/>
  <c r="AI77" i="7"/>
  <c r="Z77"/>
  <c r="AJ77"/>
  <c r="Y14" i="9"/>
  <c r="AH14"/>
  <c r="AO29" i="23"/>
  <c r="AX29"/>
  <c r="AF88" i="22"/>
  <c r="W88"/>
  <c r="AG22" i="5"/>
  <c r="X22"/>
  <c r="X60" i="29"/>
  <c r="AG60"/>
  <c r="W76" i="22"/>
  <c r="AF76"/>
  <c r="W140" i="29"/>
  <c r="AF140"/>
  <c r="AJ15" i="17"/>
  <c r="AX84" i="25"/>
  <c r="AE84"/>
  <c r="AP134"/>
  <c r="BI134"/>
  <c r="AO41" i="23"/>
  <c r="AX41"/>
  <c r="AE106" i="9"/>
  <c r="V106"/>
  <c r="AR32" i="23"/>
  <c r="BB32"/>
  <c r="BA32"/>
  <c r="AX23"/>
  <c r="AO23"/>
  <c r="W131" i="12"/>
  <c r="AF131"/>
  <c r="AG252" i="32"/>
  <c r="X252"/>
  <c r="AC97" i="25"/>
  <c r="AV97"/>
  <c r="AI15" i="7"/>
  <c r="Z15"/>
  <c r="AJ15"/>
  <c r="AK15"/>
  <c r="AI75" i="11"/>
  <c r="W170" i="5"/>
  <c r="AF170"/>
  <c r="Y27" i="7"/>
  <c r="AH27"/>
  <c r="W66"/>
  <c r="AF66"/>
  <c r="AI62" i="30"/>
  <c r="Z62"/>
  <c r="Y68" i="5"/>
  <c r="AH68"/>
  <c r="BI91" i="25"/>
  <c r="AP91"/>
  <c r="X226" i="31"/>
  <c r="AG226"/>
  <c r="AF228" i="5"/>
  <c r="W228"/>
  <c r="AJ209" i="27"/>
  <c r="AA209"/>
  <c r="AJ61" i="26"/>
  <c r="AA61"/>
  <c r="W179" i="29"/>
  <c r="AF179"/>
  <c r="AJ14" i="17"/>
  <c r="AA14"/>
  <c r="AA77" i="31"/>
  <c r="AK77"/>
  <c r="AL77"/>
  <c r="AJ77"/>
  <c r="AD69" i="24"/>
  <c r="AM69"/>
  <c r="Y15" i="1"/>
  <c r="AH15"/>
  <c r="AA23" i="17"/>
  <c r="AJ23"/>
  <c r="AA26" i="32"/>
  <c r="AJ26"/>
  <c r="AA43" i="27"/>
  <c r="AJ43"/>
  <c r="AH16" i="7"/>
  <c r="Y16"/>
  <c r="X79" i="20"/>
  <c r="AG79"/>
  <c r="AG191" i="5"/>
  <c r="X191"/>
  <c r="AZ39" i="25"/>
  <c r="AG39"/>
  <c r="AB27" i="17"/>
  <c r="AL27" s="1"/>
  <c r="AM27" s="1"/>
  <c r="AK27"/>
  <c r="W155" i="31"/>
  <c r="AF155"/>
  <c r="AN97" i="23"/>
  <c r="AW97"/>
  <c r="AE230" i="9"/>
  <c r="V230"/>
  <c r="W236" i="7"/>
  <c r="AF236"/>
  <c r="AH38" i="11"/>
  <c r="Y38"/>
  <c r="AO122" i="25"/>
  <c r="BH122"/>
  <c r="AE134" i="1"/>
  <c r="V134"/>
  <c r="AF61" i="29"/>
  <c r="W61"/>
  <c r="AP129" i="25"/>
  <c r="BI129"/>
  <c r="AN85"/>
  <c r="BG85"/>
  <c r="AF247" i="7"/>
  <c r="W247"/>
  <c r="AF107" i="5"/>
  <c r="W107"/>
  <c r="AO227" i="23"/>
  <c r="AX227"/>
  <c r="AW119"/>
  <c r="AN119"/>
  <c r="V181" i="9"/>
  <c r="AE181"/>
  <c r="W110" i="5"/>
  <c r="AF110"/>
  <c r="V104" i="11"/>
  <c r="AE104"/>
  <c r="V177" i="9"/>
  <c r="AE177"/>
  <c r="AF206" i="5"/>
  <c r="W206"/>
  <c r="AX189" i="23"/>
  <c r="AO189"/>
  <c r="AF78" i="22"/>
  <c r="W78"/>
  <c r="AA42" i="17"/>
  <c r="AJ42"/>
  <c r="AI238" i="7"/>
  <c r="Z238"/>
  <c r="AJ238" s="1"/>
  <c r="AI33" i="32"/>
  <c r="Z33"/>
  <c r="AI19" i="31"/>
  <c r="Z19"/>
  <c r="W187"/>
  <c r="AF187"/>
  <c r="AF234" i="5"/>
  <c r="W234"/>
  <c r="AE117" i="11"/>
  <c r="V117"/>
  <c r="AF131" i="5"/>
  <c r="W131"/>
  <c r="X158" i="30"/>
  <c r="AG158"/>
  <c r="AN80" i="24"/>
  <c r="AE80"/>
  <c r="AJ62" i="16"/>
  <c r="AA62"/>
  <c r="AA78"/>
  <c r="AJ78"/>
  <c r="AA69" i="5"/>
  <c r="AK69" s="1"/>
  <c r="AL69" s="1"/>
  <c r="AJ69"/>
  <c r="Z12" i="7"/>
  <c r="AJ12" s="1"/>
  <c r="AK12" s="1"/>
  <c r="AI12"/>
  <c r="AK12" i="26"/>
  <c r="AB12"/>
  <c r="AM226" i="27"/>
  <c r="AD226"/>
  <c r="AA49" i="26"/>
  <c r="AJ49"/>
  <c r="AD119" i="8"/>
  <c r="AM119"/>
  <c r="W231" i="7"/>
  <c r="AF231"/>
  <c r="AE238" i="12"/>
  <c r="V238"/>
  <c r="AF168" i="31"/>
  <c r="W168"/>
  <c r="AF136" i="5"/>
  <c r="W136"/>
  <c r="AD247" i="8"/>
  <c r="AM247"/>
  <c r="AJ63" i="26"/>
  <c r="AA63"/>
  <c r="W208" i="9"/>
  <c r="AF208"/>
  <c r="AE153" i="1"/>
  <c r="V153"/>
  <c r="Y53" i="12"/>
  <c r="AH53"/>
  <c r="AI38" i="7"/>
  <c r="Z38"/>
  <c r="AJ38"/>
  <c r="X172" i="5"/>
  <c r="AG172"/>
  <c r="X253" i="7"/>
  <c r="AG253"/>
  <c r="W249"/>
  <c r="AF249"/>
  <c r="AF90" i="5"/>
  <c r="W90"/>
  <c r="AD256" i="8"/>
  <c r="AM256"/>
  <c r="AF239" i="7"/>
  <c r="W239"/>
  <c r="Z131" i="26"/>
  <c r="AI131"/>
  <c r="AE251" i="29"/>
  <c r="V251"/>
  <c r="AF198" i="5"/>
  <c r="W198"/>
  <c r="AX225" i="23"/>
  <c r="AO225"/>
  <c r="Z112" i="26"/>
  <c r="AI112"/>
  <c r="W107" i="12"/>
  <c r="AF107"/>
  <c r="AE121" i="11"/>
  <c r="V121"/>
  <c r="AF112" i="31"/>
  <c r="W112"/>
  <c r="AD198" i="8"/>
  <c r="AM198"/>
  <c r="AF96" i="21"/>
  <c r="W96"/>
  <c r="AB48" i="30"/>
  <c r="AL48" s="1"/>
  <c r="AK48"/>
  <c r="AA34" i="26"/>
  <c r="AJ34"/>
  <c r="BI114" i="25"/>
  <c r="AP114"/>
  <c r="AE194" i="29"/>
  <c r="V194"/>
  <c r="AH65" i="8"/>
  <c r="AR65" s="1"/>
  <c r="AS65" s="1"/>
  <c r="AQ65"/>
  <c r="AP16" i="23"/>
  <c r="AY16"/>
  <c r="AQ203" i="25"/>
  <c r="BK203" s="1"/>
  <c r="BL203" s="1"/>
  <c r="BJ203"/>
  <c r="AF181" i="1"/>
  <c r="W181"/>
  <c r="W81" i="5"/>
  <c r="AF81"/>
  <c r="AF129"/>
  <c r="W129"/>
  <c r="AI110" i="26"/>
  <c r="Z110"/>
  <c r="W255" i="31"/>
  <c r="AF255"/>
  <c r="AG61" i="20"/>
  <c r="X61"/>
  <c r="AO92" i="25"/>
  <c r="BH92"/>
  <c r="AH122" i="30"/>
  <c r="Y122"/>
  <c r="AO164" i="25"/>
  <c r="BH164"/>
  <c r="AD253" i="8"/>
  <c r="AM253"/>
  <c r="AF241" i="7"/>
  <c r="W241"/>
  <c r="AG89" i="5"/>
  <c r="X89"/>
  <c r="V185" i="9"/>
  <c r="AE185"/>
  <c r="X187" i="30"/>
  <c r="AG187"/>
  <c r="W126" i="11"/>
  <c r="AF126"/>
  <c r="AL31" i="25"/>
  <c r="BE31"/>
  <c r="AW36"/>
  <c r="AD36"/>
  <c r="AO62" i="23"/>
  <c r="AX62"/>
  <c r="Z44" i="1"/>
  <c r="AJ44" s="1"/>
  <c r="AI44"/>
  <c r="AD59" i="24"/>
  <c r="AM59"/>
  <c r="AG62" i="5"/>
  <c r="X62"/>
  <c r="AE45" i="22"/>
  <c r="V45"/>
  <c r="AO239" i="25"/>
  <c r="BH239"/>
  <c r="AC39" i="27"/>
  <c r="AL39"/>
  <c r="AJ255" i="26"/>
  <c r="AA255"/>
  <c r="W138" i="12"/>
  <c r="AF138"/>
  <c r="AJ213" i="27"/>
  <c r="AA213"/>
  <c r="AX259" i="23"/>
  <c r="AO259"/>
  <c r="AI187" i="26"/>
  <c r="Z187"/>
  <c r="V183" i="9"/>
  <c r="AE183"/>
  <c r="Y42" i="11"/>
  <c r="AH42"/>
  <c r="AF79" i="5"/>
  <c r="W79"/>
  <c r="AD18" i="24"/>
  <c r="AM18"/>
  <c r="AH78" i="7"/>
  <c r="Y78"/>
  <c r="AE224" i="25"/>
  <c r="AX224"/>
  <c r="AG176" i="32"/>
  <c r="X176"/>
  <c r="AW169" i="25"/>
  <c r="AD169"/>
  <c r="Z247" i="26"/>
  <c r="AI247"/>
  <c r="AA41"/>
  <c r="AJ41"/>
  <c r="Z79" i="11"/>
  <c r="AJ79" s="1"/>
  <c r="AO125" i="25"/>
  <c r="BH125"/>
  <c r="V199" i="29"/>
  <c r="AE199"/>
  <c r="V190" i="12"/>
  <c r="AE190"/>
  <c r="AG205" i="32"/>
  <c r="X205"/>
  <c r="AG63" i="20"/>
  <c r="X63"/>
  <c r="X209" i="31"/>
  <c r="AG209"/>
  <c r="AM25" i="26"/>
  <c r="AD25"/>
  <c r="AN25"/>
  <c r="AO25"/>
  <c r="AQ235" i="25"/>
  <c r="BK235"/>
  <c r="BJ235"/>
  <c r="BL235" s="1"/>
  <c r="X67" i="20"/>
  <c r="AG67"/>
  <c r="AG118" i="32"/>
  <c r="X118"/>
  <c r="AN131" i="8"/>
  <c r="AE131"/>
  <c r="W247" i="31"/>
  <c r="AF247"/>
  <c r="AK63" i="30"/>
  <c r="AG52" i="8"/>
  <c r="X75" i="20"/>
  <c r="AN15" i="8"/>
  <c r="X55" i="20"/>
  <c r="BJ93" i="25"/>
  <c r="AQ93"/>
  <c r="BK93" s="1"/>
  <c r="Z43" i="9"/>
  <c r="AJ43" s="1"/>
  <c r="AK43" s="1"/>
  <c r="AI43"/>
  <c r="AE175"/>
  <c r="AI24" i="30"/>
  <c r="Z24"/>
  <c r="AI16"/>
  <c r="AP187" i="25"/>
  <c r="BI187"/>
  <c r="AH49" i="5"/>
  <c r="AA35" i="18"/>
  <c r="AK35" s="1"/>
  <c r="AI80" i="21"/>
  <c r="Y222" i="30"/>
  <c r="AH222"/>
  <c r="AX237" i="23"/>
  <c r="AO237"/>
  <c r="AG103" i="30"/>
  <c r="X103"/>
  <c r="X239"/>
  <c r="AG239"/>
  <c r="AN205" i="24"/>
  <c r="AE205"/>
  <c r="BH86" i="25"/>
  <c r="AQ94"/>
  <c r="BK94" s="1"/>
  <c r="BL94" s="1"/>
  <c r="BJ94"/>
  <c r="V197" i="9"/>
  <c r="AO204" i="23"/>
  <c r="AX204"/>
  <c r="AG236" i="5"/>
  <c r="X236"/>
  <c r="V175" i="1"/>
  <c r="AE175"/>
  <c r="X164" i="32"/>
  <c r="AG164"/>
  <c r="AE164" i="11"/>
  <c r="V164"/>
  <c r="AC225" i="25"/>
  <c r="AV225"/>
  <c r="W229" i="31"/>
  <c r="AF229"/>
  <c r="AE172" i="11"/>
  <c r="V172"/>
  <c r="AC217" i="25"/>
  <c r="AV217"/>
  <c r="AC209"/>
  <c r="AV209"/>
  <c r="AE231" i="29"/>
  <c r="V231"/>
  <c r="AF134" i="31"/>
  <c r="W134"/>
  <c r="AF65" i="29"/>
  <c r="W65"/>
  <c r="V46" i="7"/>
  <c r="AE46"/>
  <c r="AI58" i="1"/>
  <c r="Z58"/>
  <c r="AJ58"/>
  <c r="AK58"/>
  <c r="AI60"/>
  <c r="AK60" s="1"/>
  <c r="Z60"/>
  <c r="AJ60"/>
  <c r="BI168" i="25"/>
  <c r="AP168"/>
  <c r="X137" i="29"/>
  <c r="AG137"/>
  <c r="AY96" i="23"/>
  <c r="AP96"/>
  <c r="AF167" i="10"/>
  <c r="W167"/>
  <c r="X78" i="1"/>
  <c r="AG78"/>
  <c r="X28" i="31"/>
  <c r="AG28"/>
  <c r="Y62" i="9"/>
  <c r="AH62"/>
  <c r="AF183" i="1"/>
  <c r="W183"/>
  <c r="BJ218" i="25"/>
  <c r="BL218" s="1"/>
  <c r="AQ218"/>
  <c r="BK218" s="1"/>
  <c r="W88" i="21"/>
  <c r="AF88"/>
  <c r="AE212" i="9"/>
  <c r="V212"/>
  <c r="AE157"/>
  <c r="V157"/>
  <c r="AA230" i="27"/>
  <c r="AJ230"/>
  <c r="W104" i="12"/>
  <c r="AF104"/>
  <c r="AM182" i="8"/>
  <c r="AD182"/>
  <c r="AD107" i="24"/>
  <c r="AM107"/>
  <c r="W125" i="5"/>
  <c r="AF125"/>
  <c r="AP145" i="25"/>
  <c r="BI145"/>
  <c r="Y45" i="9"/>
  <c r="AH45"/>
  <c r="AO229" i="25"/>
  <c r="BH229"/>
  <c r="AA102" i="16"/>
  <c r="AJ102"/>
  <c r="AF254" i="5"/>
  <c r="W254"/>
  <c r="AM137" i="8"/>
  <c r="AD137"/>
  <c r="AW205" i="23"/>
  <c r="AN205"/>
  <c r="Z114" i="26"/>
  <c r="AI114"/>
  <c r="AG225" i="5"/>
  <c r="X225"/>
  <c r="AM45" i="24"/>
  <c r="AD45"/>
  <c r="AE227" i="29"/>
  <c r="V227"/>
  <c r="AX56" i="23"/>
  <c r="AO56"/>
  <c r="X47" i="30"/>
  <c r="AG47"/>
  <c r="W91" i="21"/>
  <c r="AF91"/>
  <c r="Z48" i="5"/>
  <c r="AI48"/>
  <c r="Z59" i="30"/>
  <c r="AI59"/>
  <c r="AV27" i="25"/>
  <c r="AC27"/>
  <c r="AH70" i="24"/>
  <c r="AR70"/>
  <c r="AQ70"/>
  <c r="AS70"/>
  <c r="Z41" i="21"/>
  <c r="AJ41"/>
  <c r="AI41"/>
  <c r="AK41"/>
  <c r="X44" i="12"/>
  <c r="AG44"/>
  <c r="Z16" i="26"/>
  <c r="AI16"/>
  <c r="AM260" i="8"/>
  <c r="AD260"/>
  <c r="AD123"/>
  <c r="AM123"/>
  <c r="AE222" i="12"/>
  <c r="V222"/>
  <c r="AF233" i="7"/>
  <c r="W233"/>
  <c r="AM254" i="8"/>
  <c r="AD254"/>
  <c r="AM259"/>
  <c r="AD259"/>
  <c r="AO17" i="23"/>
  <c r="AX17"/>
  <c r="AO162" i="25"/>
  <c r="BH162"/>
  <c r="X47" i="1"/>
  <c r="AG47"/>
  <c r="AG75"/>
  <c r="X75"/>
  <c r="W200" i="5"/>
  <c r="AF200"/>
  <c r="AG258" i="32"/>
  <c r="X258"/>
  <c r="AN138" i="24"/>
  <c r="AE138"/>
  <c r="AV212" i="25"/>
  <c r="AC212"/>
  <c r="X93" i="5"/>
  <c r="AG93"/>
  <c r="AA184" i="26"/>
  <c r="AJ184"/>
  <c r="AF232" i="31"/>
  <c r="W232"/>
  <c r="AO173" i="24"/>
  <c r="AF173"/>
  <c r="AH89" i="32"/>
  <c r="Y89"/>
  <c r="AW84" i="23"/>
  <c r="AN84"/>
  <c r="Z41" i="7"/>
  <c r="AJ41"/>
  <c r="AI41"/>
  <c r="BJ234" i="25"/>
  <c r="AQ234"/>
  <c r="BK234"/>
  <c r="AE142" i="10"/>
  <c r="V142"/>
  <c r="AA37" i="31"/>
  <c r="AK37"/>
  <c r="AJ37"/>
  <c r="AZ53" i="25"/>
  <c r="AG53"/>
  <c r="AJ33" i="26"/>
  <c r="AA33"/>
  <c r="AF134" i="29"/>
  <c r="W134"/>
  <c r="AD112" i="8"/>
  <c r="AE112" s="1"/>
  <c r="AM112"/>
  <c r="X136" i="32"/>
  <c r="AG136"/>
  <c r="AV66" i="25"/>
  <c r="AC66"/>
  <c r="AN92" i="23"/>
  <c r="AW92"/>
  <c r="AJ57" i="26"/>
  <c r="AA57"/>
  <c r="AE67" i="24"/>
  <c r="AN67"/>
  <c r="AM41"/>
  <c r="AD41"/>
  <c r="AK58" i="26"/>
  <c r="AB58"/>
  <c r="AF168" i="10"/>
  <c r="W168"/>
  <c r="AG65" i="20"/>
  <c r="X65"/>
  <c r="V236" i="9"/>
  <c r="AE236"/>
  <c r="W204" i="5"/>
  <c r="AF204"/>
  <c r="X130" i="32"/>
  <c r="AG130"/>
  <c r="AJ254" i="26"/>
  <c r="AA254"/>
  <c r="Z195"/>
  <c r="AJ195" s="1"/>
  <c r="AI195"/>
  <c r="AO245" i="23"/>
  <c r="AX245"/>
  <c r="V185" i="29"/>
  <c r="W185" s="1"/>
  <c r="AE185"/>
  <c r="W230" i="31"/>
  <c r="AF230"/>
  <c r="BG210" i="25"/>
  <c r="AN210"/>
  <c r="AJ24" i="32"/>
  <c r="AA24"/>
  <c r="Z36" i="29"/>
  <c r="AJ36" s="1"/>
  <c r="AI36"/>
  <c r="W14" i="31"/>
  <c r="AF14"/>
  <c r="Y35" i="21"/>
  <c r="AH35"/>
  <c r="AO247" i="25"/>
  <c r="BH247"/>
  <c r="AP80"/>
  <c r="BI80"/>
  <c r="Y138" i="30"/>
  <c r="AH138"/>
  <c r="AG90" i="32"/>
  <c r="X90"/>
  <c r="AE243" i="29"/>
  <c r="V243"/>
  <c r="V191" i="9"/>
  <c r="AE191"/>
  <c r="AH97" i="32"/>
  <c r="Y97"/>
  <c r="W102" i="31"/>
  <c r="AF102"/>
  <c r="AC183" i="25"/>
  <c r="AW183" s="1"/>
  <c r="AV183"/>
  <c r="AE105" i="12"/>
  <c r="V105"/>
  <c r="AJ115" i="26"/>
  <c r="AA115"/>
  <c r="X102" i="32"/>
  <c r="AG102"/>
  <c r="AB39" i="30"/>
  <c r="AL39"/>
  <c r="AK39"/>
  <c r="AC80" i="27"/>
  <c r="AL80"/>
  <c r="AO108" i="25"/>
  <c r="BH108"/>
  <c r="AI33" i="5"/>
  <c r="Z33"/>
  <c r="Y52" i="22"/>
  <c r="AH52"/>
  <c r="BI74" i="25"/>
  <c r="AP74"/>
  <c r="BH154"/>
  <c r="AO154"/>
  <c r="AO185"/>
  <c r="BH185"/>
  <c r="X113" i="32"/>
  <c r="AG113"/>
  <c r="AE202" i="12"/>
  <c r="V202"/>
  <c r="AG121" i="30"/>
  <c r="X121"/>
  <c r="AD95" i="24"/>
  <c r="AM95"/>
  <c r="AC251" i="25"/>
  <c r="AV251"/>
  <c r="BC32" i="23"/>
  <c r="AB208" i="26"/>
  <c r="AQ12" i="23"/>
  <c r="AM244" i="8"/>
  <c r="AJ32" i="16"/>
  <c r="AA32"/>
  <c r="AB30" i="17"/>
  <c r="AL30"/>
  <c r="AK30"/>
  <c r="AM30" s="1"/>
  <c r="AE244" i="9"/>
  <c r="V244"/>
  <c r="AO102" i="25"/>
  <c r="BH102"/>
  <c r="AN207"/>
  <c r="BG207"/>
  <c r="AF163" i="10"/>
  <c r="W163"/>
  <c r="AA72" i="18"/>
  <c r="AK72" s="1"/>
  <c r="AL72" s="1"/>
  <c r="AJ72"/>
  <c r="Y34" i="9"/>
  <c r="AH34"/>
  <c r="Y13" i="32"/>
  <c r="AH13"/>
  <c r="AA49" i="18"/>
  <c r="AK49" s="1"/>
  <c r="AJ49"/>
  <c r="W183" i="5"/>
  <c r="AF183"/>
  <c r="AI62" i="12"/>
  <c r="AK62" s="1"/>
  <c r="Z62"/>
  <c r="AJ62"/>
  <c r="AN231" i="25"/>
  <c r="BG231"/>
  <c r="Y37" i="29"/>
  <c r="AH37"/>
  <c r="AL51" i="27"/>
  <c r="AC51"/>
  <c r="AH52" i="5"/>
  <c r="Y52"/>
  <c r="AI52" s="1"/>
  <c r="W16" i="10"/>
  <c r="AF16"/>
  <c r="AH21" i="31"/>
  <c r="Y21"/>
  <c r="AI21" s="1"/>
  <c r="AM252" i="8"/>
  <c r="AD252"/>
  <c r="AD249"/>
  <c r="AM249"/>
  <c r="AF136" i="11"/>
  <c r="W136"/>
  <c r="AN117" i="23"/>
  <c r="AW117"/>
  <c r="AE226" i="12"/>
  <c r="V226"/>
  <c r="AM251" i="8"/>
  <c r="AD251"/>
  <c r="AE251" s="1"/>
  <c r="AF251" s="1"/>
  <c r="Z27" i="26"/>
  <c r="AI27"/>
  <c r="V248" i="9"/>
  <c r="AE248"/>
  <c r="AL65" i="27"/>
  <c r="AC65"/>
  <c r="W80" i="22"/>
  <c r="AF80"/>
  <c r="Z24" i="26"/>
  <c r="AI24"/>
  <c r="AG240" i="31"/>
  <c r="X240"/>
  <c r="AH240" s="1"/>
  <c r="X101" i="5"/>
  <c r="AG101"/>
  <c r="AH231" i="31"/>
  <c r="Y231"/>
  <c r="AI231" s="1"/>
  <c r="AC78" i="25"/>
  <c r="AV78"/>
  <c r="X204" i="32"/>
  <c r="AG204"/>
  <c r="V257" i="29"/>
  <c r="AE257"/>
  <c r="AO215" i="23"/>
  <c r="AX215"/>
  <c r="AO25" i="24"/>
  <c r="AF25"/>
  <c r="Y18" i="31"/>
  <c r="AH18"/>
  <c r="V207" i="1"/>
  <c r="AE207"/>
  <c r="AX19" i="23"/>
  <c r="AO19"/>
  <c r="AO143" i="25"/>
  <c r="BH143"/>
  <c r="AP192"/>
  <c r="BI192"/>
  <c r="AE149" i="1"/>
  <c r="V149"/>
  <c r="Z27" i="19"/>
  <c r="AI27"/>
  <c r="Z53" i="10"/>
  <c r="AJ53" s="1"/>
  <c r="AI53"/>
  <c r="AK53" s="1"/>
  <c r="BG98" i="25"/>
  <c r="AN98"/>
  <c r="AF183" i="29"/>
  <c r="W183"/>
  <c r="X183" s="1"/>
  <c r="AJ69" i="16"/>
  <c r="AA69"/>
  <c r="Z65" i="9"/>
  <c r="AJ65"/>
  <c r="AI65"/>
  <c r="AK65" s="1"/>
  <c r="V118" i="1"/>
  <c r="AE118"/>
  <c r="AG155" i="30"/>
  <c r="X155"/>
  <c r="W258" i="31"/>
  <c r="AF258"/>
  <c r="X215" i="30"/>
  <c r="AG215"/>
  <c r="Z239" i="26"/>
  <c r="AI239"/>
  <c r="AE208" i="1"/>
  <c r="V208"/>
  <c r="AI15" i="19"/>
  <c r="Z15"/>
  <c r="BH249" i="25"/>
  <c r="AO249"/>
  <c r="AE239" i="29"/>
  <c r="V239"/>
  <c r="W139" i="31"/>
  <c r="X139" s="1"/>
  <c r="AF139"/>
  <c r="W120" i="5"/>
  <c r="AF120"/>
  <c r="AA34" i="18"/>
  <c r="AK34" s="1"/>
  <c r="AL34" s="1"/>
  <c r="AJ34"/>
  <c r="AC47" i="27"/>
  <c r="AL47"/>
  <c r="AJ51" i="26"/>
  <c r="AA51"/>
  <c r="Z12" i="10"/>
  <c r="AJ12" s="1"/>
  <c r="AK12" s="1"/>
  <c r="AI12"/>
  <c r="AF51" i="25"/>
  <c r="AY51"/>
  <c r="Y193" i="31"/>
  <c r="AH193"/>
  <c r="AF42" i="12"/>
  <c r="W42"/>
  <c r="X39" i="31"/>
  <c r="AG39"/>
  <c r="AH83" i="25"/>
  <c r="AI83" s="1"/>
  <c r="BA83"/>
  <c r="AH41" i="18"/>
  <c r="Y41"/>
  <c r="AB220" i="27"/>
  <c r="AK220"/>
  <c r="AG128" i="25"/>
  <c r="AZ128"/>
  <c r="AY243" i="23"/>
  <c r="AP243"/>
  <c r="AI33" i="29"/>
  <c r="Z33"/>
  <c r="AJ33"/>
  <c r="AK33"/>
  <c r="W83" i="20"/>
  <c r="AF83"/>
  <c r="AJ62" i="17"/>
  <c r="AA62"/>
  <c r="AJ70" i="18"/>
  <c r="AA70"/>
  <c r="AK70" s="1"/>
  <c r="AL70" s="1"/>
  <c r="AI28" i="19"/>
  <c r="Z28"/>
  <c r="AF209" i="9"/>
  <c r="W209"/>
  <c r="BC256" i="25"/>
  <c r="AJ256"/>
  <c r="AK256" s="1"/>
  <c r="AL256" s="1"/>
  <c r="AJ50" i="31"/>
  <c r="AA50"/>
  <c r="AK50" s="1"/>
  <c r="AL50" s="1"/>
  <c r="AB20" i="26"/>
  <c r="AK20"/>
  <c r="AF222" i="5"/>
  <c r="W222"/>
  <c r="AA86" i="27"/>
  <c r="AJ86"/>
  <c r="X227" i="30"/>
  <c r="AH227" s="1"/>
  <c r="AG227"/>
  <c r="AF188" i="5"/>
  <c r="W188"/>
  <c r="Y82" i="30"/>
  <c r="AH82"/>
  <c r="AO80" i="23"/>
  <c r="AX80"/>
  <c r="Z50" i="9"/>
  <c r="AJ50" s="1"/>
  <c r="AK50" s="1"/>
  <c r="AI50"/>
  <c r="Z73" i="29"/>
  <c r="AJ73" s="1"/>
  <c r="AK73" s="1"/>
  <c r="AI73"/>
  <c r="W220" i="9"/>
  <c r="AF220"/>
  <c r="AJ42" i="16"/>
  <c r="AA42"/>
  <c r="AH56" i="32"/>
  <c r="Y56"/>
  <c r="AH35" i="30"/>
  <c r="Y35"/>
  <c r="X220" i="32"/>
  <c r="AG220"/>
  <c r="AO169" i="23"/>
  <c r="AX169"/>
  <c r="AE144" i="10"/>
  <c r="V144"/>
  <c r="AI233" i="32"/>
  <c r="Z233"/>
  <c r="AF205" i="31"/>
  <c r="W205"/>
  <c r="AO233" i="23"/>
  <c r="AX233"/>
  <c r="AO211"/>
  <c r="AX211"/>
  <c r="AF132" i="31"/>
  <c r="W132"/>
  <c r="AC220" i="25"/>
  <c r="AV220"/>
  <c r="BI133"/>
  <c r="AP133"/>
  <c r="Z48" i="7"/>
  <c r="AJ48"/>
  <c r="AI48"/>
  <c r="AA58" i="17"/>
  <c r="AJ58"/>
  <c r="AF201" i="31"/>
  <c r="W201"/>
  <c r="BI155" i="25"/>
  <c r="AP155"/>
  <c r="AN226"/>
  <c r="AO226" s="1"/>
  <c r="BG226"/>
  <c r="AO151"/>
  <c r="BH151"/>
  <c r="AI34" i="21"/>
  <c r="Z34"/>
  <c r="AJ34" s="1"/>
  <c r="AK34" s="1"/>
  <c r="AE173" i="1"/>
  <c r="V173"/>
  <c r="W173" s="1"/>
  <c r="BF55" i="25"/>
  <c r="AM55"/>
  <c r="X51" i="20"/>
  <c r="AG51"/>
  <c r="AH166" i="30"/>
  <c r="Y166"/>
  <c r="AM226" i="8"/>
  <c r="AD226"/>
  <c r="AE226" s="1"/>
  <c r="AD258"/>
  <c r="AM258"/>
  <c r="AJ17" i="19"/>
  <c r="AA17"/>
  <c r="AK17"/>
  <c r="AJ19" i="26"/>
  <c r="AA19"/>
  <c r="X45" i="1"/>
  <c r="AG45"/>
  <c r="AE214" i="12"/>
  <c r="V214"/>
  <c r="AD100" i="25"/>
  <c r="AW100"/>
  <c r="AA53" i="16"/>
  <c r="AJ53"/>
  <c r="AA72" i="26"/>
  <c r="AB72" s="1"/>
  <c r="AJ72"/>
  <c r="AF99" i="22"/>
  <c r="W99"/>
  <c r="X99" s="1"/>
  <c r="AG17" i="8"/>
  <c r="AP17"/>
  <c r="Z13" i="1"/>
  <c r="AJ13"/>
  <c r="AK13"/>
  <c r="AI13"/>
  <c r="V171" i="9"/>
  <c r="AE171"/>
  <c r="AA74" i="16"/>
  <c r="AJ74"/>
  <c r="Z62" i="21"/>
  <c r="AJ62" s="1"/>
  <c r="AK62" s="1"/>
  <c r="AI62"/>
  <c r="AF215" i="5"/>
  <c r="W215"/>
  <c r="X215" s="1"/>
  <c r="AX229" i="23"/>
  <c r="AO229"/>
  <c r="AM248" i="8"/>
  <c r="AD248"/>
  <c r="AE248" s="1"/>
  <c r="AF212" i="5"/>
  <c r="W212"/>
  <c r="AF208"/>
  <c r="W208"/>
  <c r="AG208" s="1"/>
  <c r="AN142" i="23"/>
  <c r="AW142"/>
  <c r="W238" i="5"/>
  <c r="AF238"/>
  <c r="AN105" i="23"/>
  <c r="AW105"/>
  <c r="AO173"/>
  <c r="AX173"/>
  <c r="AD208" i="25"/>
  <c r="AW208"/>
  <c r="V46" i="12"/>
  <c r="AF46" s="1"/>
  <c r="AE46"/>
  <c r="AG175" i="30"/>
  <c r="X175"/>
  <c r="AG163" i="32"/>
  <c r="X163"/>
  <c r="AE32" i="8"/>
  <c r="AN32"/>
  <c r="AD12" i="24"/>
  <c r="AM12"/>
  <c r="AE118" i="10"/>
  <c r="V118"/>
  <c r="AF118" s="1"/>
  <c r="AA217" i="27"/>
  <c r="AJ217"/>
  <c r="AV250" i="25"/>
  <c r="AC250"/>
  <c r="AD250" s="1"/>
  <c r="AG147" i="32"/>
  <c r="X147"/>
  <c r="AJ216" i="30"/>
  <c r="AA216"/>
  <c r="W79" i="7"/>
  <c r="X79" s="1"/>
  <c r="AF79"/>
  <c r="AI73" i="31"/>
  <c r="Z73"/>
  <c r="Z16" i="16"/>
  <c r="AI16"/>
  <c r="AQ176" i="25"/>
  <c r="BK176" s="1"/>
  <c r="BL176" s="1"/>
  <c r="BJ176"/>
  <c r="Y43" i="22"/>
  <c r="AH43"/>
  <c r="Z13" i="7"/>
  <c r="AJ13" s="1"/>
  <c r="AK13" s="1"/>
  <c r="AI13"/>
  <c r="AI99" i="17"/>
  <c r="Z99"/>
  <c r="W193" i="1"/>
  <c r="AF193"/>
  <c r="AF161" i="5"/>
  <c r="W161"/>
  <c r="AD96" i="25"/>
  <c r="AW96"/>
  <c r="AG73" i="20"/>
  <c r="X73"/>
  <c r="AH73" s="1"/>
  <c r="AN201" i="25"/>
  <c r="BG201"/>
  <c r="Y34" i="29"/>
  <c r="AH34"/>
  <c r="AK30" i="26"/>
  <c r="AB30"/>
  <c r="AO237" i="25"/>
  <c r="BI237" s="1"/>
  <c r="BH237"/>
  <c r="AK231" i="27"/>
  <c r="AB231"/>
  <c r="AI28" i="21"/>
  <c r="Z28"/>
  <c r="AJ28" s="1"/>
  <c r="AK28" s="1"/>
  <c r="V62" i="7"/>
  <c r="AE62"/>
  <c r="AE232" i="9"/>
  <c r="V232"/>
  <c r="AQ68" i="23"/>
  <c r="AZ68"/>
  <c r="AG196" i="32"/>
  <c r="X196"/>
  <c r="AY202" i="23"/>
  <c r="AP202"/>
  <c r="AQ202" s="1"/>
  <c r="AC26" i="25"/>
  <c r="AV26"/>
  <c r="X177" i="5"/>
  <c r="AG177"/>
  <c r="AA33" i="19"/>
  <c r="AK33" s="1"/>
  <c r="AL33" s="1"/>
  <c r="AJ33"/>
  <c r="AK44" i="27"/>
  <c r="AB44"/>
  <c r="AL44" s="1"/>
  <c r="AF62" i="1"/>
  <c r="W62"/>
  <c r="AF78" i="24"/>
  <c r="AO78"/>
  <c r="AN240" i="25"/>
  <c r="BH240" s="1"/>
  <c r="BG240"/>
  <c r="AO108" i="24"/>
  <c r="AF108"/>
  <c r="AO68" i="25"/>
  <c r="BH68"/>
  <c r="AN132"/>
  <c r="BG132"/>
  <c r="AF146" i="31"/>
  <c r="W146"/>
  <c r="AG146" s="1"/>
  <c r="AF133" i="12"/>
  <c r="W133"/>
  <c r="Z251" i="26"/>
  <c r="AI251"/>
  <c r="AK172"/>
  <c r="AB172"/>
  <c r="Y186" i="30"/>
  <c r="AH186"/>
  <c r="Y27" i="12"/>
  <c r="Z27" s="1"/>
  <c r="AJ27" s="1"/>
  <c r="AK27" s="1"/>
  <c r="AH27"/>
  <c r="AP166" i="25"/>
  <c r="BI166"/>
  <c r="AG131" i="32"/>
  <c r="X131"/>
  <c r="AD188" i="25"/>
  <c r="AX188" s="1"/>
  <c r="AW188"/>
  <c r="AG214" i="31"/>
  <c r="X214"/>
  <c r="X137" i="30"/>
  <c r="AG137"/>
  <c r="AE108" i="12"/>
  <c r="V108"/>
  <c r="AF108" s="1"/>
  <c r="AH79" i="31"/>
  <c r="Y79"/>
  <c r="Y35"/>
  <c r="Z35" s="1"/>
  <c r="AH35"/>
  <c r="AY62" i="25"/>
  <c r="AF62"/>
  <c r="X71" i="20"/>
  <c r="AG71"/>
  <c r="AE177" i="1"/>
  <c r="V177"/>
  <c r="AG83" i="30"/>
  <c r="X83"/>
  <c r="AH83" s="1"/>
  <c r="AE98" i="9"/>
  <c r="V98"/>
  <c r="AA182" i="26"/>
  <c r="AK182" s="1"/>
  <c r="AJ182"/>
  <c r="AI70" i="20"/>
  <c r="Z70"/>
  <c r="AJ70" s="1"/>
  <c r="AP195" i="25"/>
  <c r="BI195"/>
  <c r="W33" i="18"/>
  <c r="AF33"/>
  <c r="X67" i="22"/>
  <c r="AG67"/>
  <c r="AQ63" i="23"/>
  <c r="AZ63"/>
  <c r="AH31" i="7"/>
  <c r="Y31"/>
  <c r="AJ78" i="5"/>
  <c r="AA78"/>
  <c r="AK78" s="1"/>
  <c r="AA57" i="18"/>
  <c r="AK57"/>
  <c r="AJ57"/>
  <c r="Y40" i="12"/>
  <c r="AH40"/>
  <c r="AG31" i="30"/>
  <c r="X31"/>
  <c r="AH31" s="1"/>
  <c r="AI17" i="22"/>
  <c r="Z17"/>
  <c r="AJ17"/>
  <c r="AF159" i="10"/>
  <c r="W159"/>
  <c r="AG67" i="9"/>
  <c r="X67"/>
  <c r="Y67" s="1"/>
  <c r="AE20" i="7"/>
  <c r="V20"/>
  <c r="AE171" i="8"/>
  <c r="AO171" s="1"/>
  <c r="AN171"/>
  <c r="AN135"/>
  <c r="AE135"/>
  <c r="AF119" i="5"/>
  <c r="W119"/>
  <c r="AG119" s="1"/>
  <c r="AJ111" i="26"/>
  <c r="AA111"/>
  <c r="X205" i="30"/>
  <c r="Y205" s="1"/>
  <c r="AG205"/>
  <c r="Y12" i="1"/>
  <c r="AH12"/>
  <c r="AA37" i="26"/>
  <c r="AB37" s="1"/>
  <c r="AJ37"/>
  <c r="X257" i="5"/>
  <c r="AG257"/>
  <c r="AA18" i="18"/>
  <c r="AK18" s="1"/>
  <c r="AL18" s="1"/>
  <c r="AJ18"/>
  <c r="X77" i="20"/>
  <c r="AG77"/>
  <c r="AQ257" i="25"/>
  <c r="BK257"/>
  <c r="BL257"/>
  <c r="BJ257"/>
  <c r="AG58" i="30"/>
  <c r="X58"/>
  <c r="AF104" i="21"/>
  <c r="W104"/>
  <c r="AG104" s="1"/>
  <c r="Z66" i="11"/>
  <c r="AJ66"/>
  <c r="AK66"/>
  <c r="AI66"/>
  <c r="Y23" i="1"/>
  <c r="AH23"/>
  <c r="W168" i="9"/>
  <c r="AF168"/>
  <c r="Z168" i="26"/>
  <c r="AI168"/>
  <c r="AF226" i="5"/>
  <c r="W226"/>
  <c r="AG226" s="1"/>
  <c r="AF221" i="31"/>
  <c r="W221"/>
  <c r="AH114" i="32"/>
  <c r="Y114"/>
  <c r="AI114" s="1"/>
  <c r="AA214" i="26"/>
  <c r="AJ214"/>
  <c r="AE237" i="29"/>
  <c r="V237"/>
  <c r="AF237" s="1"/>
  <c r="W106" i="31"/>
  <c r="AF106"/>
  <c r="AO178" i="24"/>
  <c r="AF178"/>
  <c r="AP178" s="1"/>
  <c r="AC196" i="25"/>
  <c r="AV196"/>
  <c r="V136" i="12"/>
  <c r="AE136"/>
  <c r="Z37" i="18"/>
  <c r="AI37"/>
  <c r="AI35" i="1"/>
  <c r="Z35"/>
  <c r="AJ35" s="1"/>
  <c r="AK35" s="1"/>
  <c r="AE79" i="29"/>
  <c r="V79"/>
  <c r="AP165" i="25"/>
  <c r="AQ165" s="1"/>
  <c r="BK165" s="1"/>
  <c r="BL165" s="1"/>
  <c r="BI165"/>
  <c r="AF26" i="22"/>
  <c r="W26"/>
  <c r="AG26" s="1"/>
  <c r="AF195" i="1"/>
  <c r="W195"/>
  <c r="AL72" i="27"/>
  <c r="AC72"/>
  <c r="AM72" s="1"/>
  <c r="AH134" i="30"/>
  <c r="Y134"/>
  <c r="AA54" i="31"/>
  <c r="AK54"/>
  <c r="AL54"/>
  <c r="AJ54"/>
  <c r="Y14" i="30"/>
  <c r="AH14"/>
  <c r="AF39" i="24"/>
  <c r="AO39"/>
  <c r="AF83" i="21"/>
  <c r="W83"/>
  <c r="X50" i="30"/>
  <c r="AH50" s="1"/>
  <c r="AG50"/>
  <c r="AG133"/>
  <c r="X133"/>
  <c r="AH133" s="1"/>
  <c r="AF168" i="11"/>
  <c r="W168"/>
  <c r="AA101" i="26"/>
  <c r="AJ101"/>
  <c r="AM110" i="8"/>
  <c r="AD110"/>
  <c r="AV182" i="25"/>
  <c r="AC182"/>
  <c r="AD182" s="1"/>
  <c r="AO78" i="23"/>
  <c r="AX78"/>
  <c r="AI70" i="26"/>
  <c r="Z70"/>
  <c r="AA70" s="1"/>
  <c r="AI45" i="7"/>
  <c r="Z45"/>
  <c r="AJ45"/>
  <c r="AK45"/>
  <c r="BI179" i="25"/>
  <c r="AP179"/>
  <c r="V179" i="9"/>
  <c r="AE179"/>
  <c r="AL66" i="26"/>
  <c r="AC66"/>
  <c r="Z59" i="9"/>
  <c r="AJ59" s="1"/>
  <c r="AK59" s="1"/>
  <c r="AI59"/>
  <c r="W144" i="1"/>
  <c r="AF144"/>
  <c r="V112" i="9"/>
  <c r="W112" s="1"/>
  <c r="AE112"/>
  <c r="X221" i="32"/>
  <c r="AG221"/>
  <c r="AV142" i="25"/>
  <c r="AC142"/>
  <c r="AD142" s="1"/>
  <c r="V120" i="12"/>
  <c r="AE120"/>
  <c r="Z62" i="22"/>
  <c r="AJ62" s="1"/>
  <c r="AK62" s="1"/>
  <c r="AI62"/>
  <c r="AA41" i="16"/>
  <c r="AJ41"/>
  <c r="AH182" i="30"/>
  <c r="Y182"/>
  <c r="Y43" i="29"/>
  <c r="Z43" s="1"/>
  <c r="AJ43" s="1"/>
  <c r="AK43" s="1"/>
  <c r="AH43"/>
  <c r="AI78" i="18"/>
  <c r="Z78"/>
  <c r="AA37" i="20"/>
  <c r="AK37"/>
  <c r="AJ37"/>
  <c r="AL37" s="1"/>
  <c r="AA22" i="27"/>
  <c r="AK22" s="1"/>
  <c r="AJ22"/>
  <c r="AA50" i="16"/>
  <c r="AJ50"/>
  <c r="AH24" i="25"/>
  <c r="BB24" s="1"/>
  <c r="AH174" i="30"/>
  <c r="Y174"/>
  <c r="BH197" i="25"/>
  <c r="AO197"/>
  <c r="AA44" i="18"/>
  <c r="AK44" s="1"/>
  <c r="AL44" s="1"/>
  <c r="AJ44"/>
  <c r="AO58" i="23"/>
  <c r="AX58"/>
  <c r="X141" i="30"/>
  <c r="AG141"/>
  <c r="V234" i="12"/>
  <c r="AE234"/>
  <c r="X97" i="5"/>
  <c r="AG97"/>
  <c r="AM257" i="8"/>
  <c r="AD257"/>
  <c r="AN257" s="1"/>
  <c r="AG212" i="32"/>
  <c r="X212"/>
  <c r="V218" i="12"/>
  <c r="AE218"/>
  <c r="AJ222" i="27"/>
  <c r="AA222"/>
  <c r="AN214" i="25"/>
  <c r="BG214"/>
  <c r="AA45" i="26"/>
  <c r="AJ45"/>
  <c r="X15" i="20"/>
  <c r="AG15"/>
  <c r="AE26" i="24"/>
  <c r="AN26"/>
  <c r="Y180" i="7"/>
  <c r="AH180"/>
  <c r="AA62" i="27"/>
  <c r="AJ62"/>
  <c r="AF99" i="21"/>
  <c r="W99"/>
  <c r="X105" i="5"/>
  <c r="AG105"/>
  <c r="AO176" i="24"/>
  <c r="AF176"/>
  <c r="AP176" s="1"/>
  <c r="AS176" s="1"/>
  <c r="AM228" i="8"/>
  <c r="AD228"/>
  <c r="AB201" i="27"/>
  <c r="AK201"/>
  <c r="AC148" i="25"/>
  <c r="AV148"/>
  <c r="X138" i="9"/>
  <c r="AG138"/>
  <c r="W132" i="29"/>
  <c r="AF132"/>
  <c r="X161" i="32"/>
  <c r="AG161"/>
  <c r="AF174" i="24"/>
  <c r="AP174" s="1"/>
  <c r="AO174"/>
  <c r="V166" i="12"/>
  <c r="AE166"/>
  <c r="AJ56" i="18"/>
  <c r="AA56"/>
  <c r="AK56" s="1"/>
  <c r="AL56" s="1"/>
  <c r="AH114" i="31"/>
  <c r="Y114"/>
  <c r="Z114" s="1"/>
  <c r="AA114" s="1"/>
  <c r="AK114" s="1"/>
  <c r="Y68" i="22"/>
  <c r="AI68" s="1"/>
  <c r="AK68" s="1"/>
  <c r="AH68"/>
  <c r="BJ79" i="25"/>
  <c r="AQ79"/>
  <c r="BK79" s="1"/>
  <c r="BL79" s="1"/>
  <c r="W185" i="1"/>
  <c r="AF185"/>
  <c r="AA44" i="32"/>
  <c r="AB44" s="1"/>
  <c r="AL44" s="1"/>
  <c r="AJ44"/>
  <c r="Y16" i="5"/>
  <c r="AH16"/>
  <c r="V218" i="9"/>
  <c r="AF218" s="1"/>
  <c r="AE218"/>
  <c r="AE111" i="11"/>
  <c r="V111"/>
  <c r="AF111" s="1"/>
  <c r="AE150" i="10"/>
  <c r="V150"/>
  <c r="W107" i="11"/>
  <c r="AF107"/>
  <c r="W117" i="31"/>
  <c r="AG117" s="1"/>
  <c r="AF117"/>
  <c r="AV77" i="25"/>
  <c r="AC77"/>
  <c r="AW77" s="1"/>
  <c r="W225" i="31"/>
  <c r="X225" s="1"/>
  <c r="AF225"/>
  <c r="AV175" i="25"/>
  <c r="AC175"/>
  <c r="AD175" s="1"/>
  <c r="AE175" s="1"/>
  <c r="AF175" s="1"/>
  <c r="AJ109" i="26"/>
  <c r="AA109"/>
  <c r="AA47" i="20"/>
  <c r="AK47"/>
  <c r="AL47"/>
  <c r="AJ47"/>
  <c r="X34" i="10"/>
  <c r="AG34"/>
  <c r="AE48" i="25"/>
  <c r="AY48" s="1"/>
  <c r="AX48"/>
  <c r="AH36" i="7"/>
  <c r="Y36"/>
  <c r="Z36" s="1"/>
  <c r="AJ36" s="1"/>
  <c r="AK36" s="1"/>
  <c r="Z31" i="19"/>
  <c r="AJ31" s="1"/>
  <c r="AL31" s="1"/>
  <c r="AI31"/>
  <c r="Z54" i="1"/>
  <c r="AJ54"/>
  <c r="AK54"/>
  <c r="AI54"/>
  <c r="Z73" i="18"/>
  <c r="AI73"/>
  <c r="X91" i="30"/>
  <c r="AH91" s="1"/>
  <c r="AG91"/>
  <c r="AF166" i="7"/>
  <c r="W166"/>
  <c r="AG166" s="1"/>
  <c r="AA113" i="26"/>
  <c r="AB113" s="1"/>
  <c r="AJ113"/>
  <c r="X99" i="30"/>
  <c r="AG99"/>
  <c r="V177" i="7"/>
  <c r="W177" s="1"/>
  <c r="AE177"/>
  <c r="AG251" i="30"/>
  <c r="X251"/>
  <c r="BH76" i="25"/>
  <c r="AO76"/>
  <c r="BI76" s="1"/>
  <c r="AA30" i="5"/>
  <c r="AK30" s="1"/>
  <c r="AJ30"/>
  <c r="AH56" i="17"/>
  <c r="Y56"/>
  <c r="AF152" i="5"/>
  <c r="W152"/>
  <c r="X152" s="1"/>
  <c r="AE187" i="9"/>
  <c r="V187"/>
  <c r="AF128" i="5"/>
  <c r="W128"/>
  <c r="AC120" i="25"/>
  <c r="AD120" s="1"/>
  <c r="AV120"/>
  <c r="AF106" i="5"/>
  <c r="W106"/>
  <c r="X106" s="1"/>
  <c r="Y106" s="1"/>
  <c r="AC140" i="25"/>
  <c r="AW140" s="1"/>
  <c r="AV140"/>
  <c r="AK203" i="27"/>
  <c r="AB203"/>
  <c r="AA220" i="26"/>
  <c r="AJ220"/>
  <c r="AF242" i="5"/>
  <c r="W242"/>
  <c r="AG230" i="32"/>
  <c r="X230"/>
  <c r="AE202" i="11"/>
  <c r="V202"/>
  <c r="AV153" i="25"/>
  <c r="AC153"/>
  <c r="AW153" s="1"/>
  <c r="AA202" i="27"/>
  <c r="AJ202"/>
  <c r="AC157" i="25"/>
  <c r="AW157" s="1"/>
  <c r="AV157"/>
  <c r="AE123" i="10"/>
  <c r="V123"/>
  <c r="W135" i="12"/>
  <c r="AG135" s="1"/>
  <c r="AF135"/>
  <c r="AI56" i="19"/>
  <c r="AL56" s="1"/>
  <c r="Z56"/>
  <c r="AX21" i="23"/>
  <c r="AO21"/>
  <c r="AY21" s="1"/>
  <c r="AF121" i="5"/>
  <c r="W121"/>
  <c r="AG85" i="32"/>
  <c r="X85"/>
  <c r="AH85" s="1"/>
  <c r="AD250" i="8"/>
  <c r="AE250" s="1"/>
  <c r="AM250"/>
  <c r="AG106" i="16"/>
  <c r="X106"/>
  <c r="Y106" s="1"/>
  <c r="W88" i="20"/>
  <c r="AG88" s="1"/>
  <c r="AF88"/>
  <c r="AH60" i="12"/>
  <c r="AK60" s="1"/>
  <c r="Y60"/>
  <c r="AA41" i="27"/>
  <c r="AJ41"/>
  <c r="X126" i="9"/>
  <c r="AH126" s="1"/>
  <c r="AG126"/>
  <c r="AD22" i="24"/>
  <c r="AM22"/>
  <c r="AF217" i="31"/>
  <c r="W217"/>
  <c r="V132" i="12"/>
  <c r="AE132"/>
  <c r="W90" i="31"/>
  <c r="AG90" s="1"/>
  <c r="AF90"/>
  <c r="X160" i="32"/>
  <c r="AG160"/>
  <c r="AJ188" i="26"/>
  <c r="AA188"/>
  <c r="AF192" i="5"/>
  <c r="W192"/>
  <c r="X192" s="1"/>
  <c r="AG116" i="30"/>
  <c r="X116"/>
  <c r="W140" i="1"/>
  <c r="AF140"/>
  <c r="AI29" i="21"/>
  <c r="Z29"/>
  <c r="AJ29"/>
  <c r="AH20" i="31"/>
  <c r="Y20"/>
  <c r="W99" i="11"/>
  <c r="X99" s="1"/>
  <c r="AF99"/>
  <c r="AV72" i="25"/>
  <c r="AC72"/>
  <c r="AD72" s="1"/>
  <c r="AF167" i="31"/>
  <c r="W167"/>
  <c r="AV174" i="25"/>
  <c r="AC174"/>
  <c r="W230" i="5"/>
  <c r="AF230"/>
  <c r="X140" i="32"/>
  <c r="Y140" s="1"/>
  <c r="AG140"/>
  <c r="BJ82" i="25"/>
  <c r="AQ82"/>
  <c r="BK82"/>
  <c r="AA64" i="32"/>
  <c r="AJ64"/>
  <c r="AJ24" i="5"/>
  <c r="AA24"/>
  <c r="AK24" s="1"/>
  <c r="AG53" i="20"/>
  <c r="X53"/>
  <c r="BH215" i="25"/>
  <c r="AO215"/>
  <c r="AK44" i="26"/>
  <c r="AB44"/>
  <c r="AG38" i="18"/>
  <c r="X38"/>
  <c r="AE199" i="1"/>
  <c r="V199"/>
  <c r="V116" i="12"/>
  <c r="AF116" s="1"/>
  <c r="AE116"/>
  <c r="AG197" i="32"/>
  <c r="X197"/>
  <c r="AK54" i="22"/>
  <c r="AS80" i="8"/>
  <c r="AK48" i="7"/>
  <c r="Y38" i="18"/>
  <c r="AH38"/>
  <c r="Z20" i="31"/>
  <c r="AI20"/>
  <c r="AG192" i="5"/>
  <c r="AH106" i="16"/>
  <c r="Y85" i="32"/>
  <c r="AP21" i="23"/>
  <c r="AA56" i="19"/>
  <c r="AK56" s="1"/>
  <c r="AJ56"/>
  <c r="AF202" i="11"/>
  <c r="W202"/>
  <c r="AG242" i="5"/>
  <c r="X242"/>
  <c r="AL203" i="27"/>
  <c r="AC203"/>
  <c r="W187" i="9"/>
  <c r="AF187"/>
  <c r="AI56" i="17"/>
  <c r="Z56"/>
  <c r="AP76" i="25"/>
  <c r="X166" i="7"/>
  <c r="AK109" i="26"/>
  <c r="AB109"/>
  <c r="W150" i="10"/>
  <c r="AF150"/>
  <c r="AI114" i="31"/>
  <c r="AE228" i="8"/>
  <c r="AN228"/>
  <c r="X99" i="21"/>
  <c r="AG99"/>
  <c r="AK222" i="27"/>
  <c r="AB222"/>
  <c r="Y212" i="32"/>
  <c r="AH212"/>
  <c r="AI24" i="25"/>
  <c r="AJ24" s="1"/>
  <c r="Z182" i="30"/>
  <c r="AI182"/>
  <c r="AE110" i="8"/>
  <c r="AN110"/>
  <c r="AG168" i="11"/>
  <c r="X168"/>
  <c r="X83" i="21"/>
  <c r="AG83"/>
  <c r="AD72" i="27"/>
  <c r="AF79" i="29"/>
  <c r="W79"/>
  <c r="AG178" i="24"/>
  <c r="W237" i="29"/>
  <c r="Z114" i="32"/>
  <c r="X226" i="5"/>
  <c r="Y58" i="30"/>
  <c r="AH58"/>
  <c r="AB111" i="26"/>
  <c r="AK111"/>
  <c r="AF135" i="8"/>
  <c r="AO135"/>
  <c r="W20" i="7"/>
  <c r="AF20"/>
  <c r="X159" i="10"/>
  <c r="AG159"/>
  <c r="AF98" i="9"/>
  <c r="W98"/>
  <c r="AF177" i="1"/>
  <c r="W177"/>
  <c r="AZ62" i="25"/>
  <c r="AG62"/>
  <c r="Z79" i="31"/>
  <c r="AI79"/>
  <c r="AH214"/>
  <c r="Y214"/>
  <c r="Y131" i="32"/>
  <c r="AH131"/>
  <c r="AC172" i="26"/>
  <c r="AL172"/>
  <c r="X133" i="12"/>
  <c r="AG133"/>
  <c r="AP108" i="24"/>
  <c r="AG108"/>
  <c r="AG62" i="1"/>
  <c r="X62"/>
  <c r="AZ202" i="23"/>
  <c r="AH196" i="32"/>
  <c r="Y196"/>
  <c r="AF232" i="9"/>
  <c r="W232"/>
  <c r="AL231" i="27"/>
  <c r="AC231"/>
  <c r="AL30" i="26"/>
  <c r="AC30"/>
  <c r="X161" i="5"/>
  <c r="AG161"/>
  <c r="AJ99" i="17"/>
  <c r="AA99"/>
  <c r="AA73" i="31"/>
  <c r="AK73" s="1"/>
  <c r="AJ73"/>
  <c r="AL73" s="1"/>
  <c r="AK216" i="30"/>
  <c r="AB216"/>
  <c r="AL216"/>
  <c r="AM216"/>
  <c r="AW250" i="25"/>
  <c r="W118" i="10"/>
  <c r="Y175" i="30"/>
  <c r="AH175"/>
  <c r="X208" i="5"/>
  <c r="AN248" i="8"/>
  <c r="AG215" i="5"/>
  <c r="AG99" i="22"/>
  <c r="AN226" i="8"/>
  <c r="AF173" i="1"/>
  <c r="BJ155" i="25"/>
  <c r="AQ155"/>
  <c r="BK155" s="1"/>
  <c r="BL155" s="1"/>
  <c r="AA233" i="32"/>
  <c r="AJ233"/>
  <c r="Z56"/>
  <c r="AI56"/>
  <c r="X188" i="5"/>
  <c r="AG188"/>
  <c r="BD256" i="25"/>
  <c r="Z41" i="18"/>
  <c r="AI41"/>
  <c r="W239" i="29"/>
  <c r="AF239"/>
  <c r="AA15" i="19"/>
  <c r="AK15" s="1"/>
  <c r="AL15" s="1"/>
  <c r="AJ15"/>
  <c r="Z231" i="31"/>
  <c r="Y240"/>
  <c r="AN251" i="8"/>
  <c r="Z21" i="31"/>
  <c r="Z52" i="5"/>
  <c r="AE95" i="24"/>
  <c r="AN95"/>
  <c r="BI185" i="25"/>
  <c r="AP185"/>
  <c r="AM80" i="27"/>
  <c r="AD80"/>
  <c r="AD183" i="25"/>
  <c r="BJ80"/>
  <c r="AQ80"/>
  <c r="BK80" s="1"/>
  <c r="BL80" s="1"/>
  <c r="X14" i="31"/>
  <c r="AG14"/>
  <c r="AF185" i="29"/>
  <c r="AA195" i="26"/>
  <c r="X204" i="5"/>
  <c r="AG204"/>
  <c r="AN112" i="8"/>
  <c r="Z89" i="32"/>
  <c r="AI89"/>
  <c r="AG232" i="31"/>
  <c r="X232"/>
  <c r="AO138" i="24"/>
  <c r="AF138"/>
  <c r="AN254" i="8"/>
  <c r="AE254"/>
  <c r="AF222" i="12"/>
  <c r="W222"/>
  <c r="AN260" i="8"/>
  <c r="AE260"/>
  <c r="W227" i="29"/>
  <c r="AF227"/>
  <c r="Y225" i="5"/>
  <c r="AH225"/>
  <c r="AO205" i="23"/>
  <c r="AX205"/>
  <c r="X254" i="5"/>
  <c r="AG254"/>
  <c r="AF157" i="9"/>
  <c r="W157"/>
  <c r="X183" i="1"/>
  <c r="AG183"/>
  <c r="AG167" i="10"/>
  <c r="X167"/>
  <c r="AG65" i="29"/>
  <c r="X65"/>
  <c r="W231"/>
  <c r="AF231"/>
  <c r="W164" i="11"/>
  <c r="AF164"/>
  <c r="AP237" i="23"/>
  <c r="AY237"/>
  <c r="AA24" i="30"/>
  <c r="AJ24"/>
  <c r="AQ52" i="8"/>
  <c r="AH52"/>
  <c r="AR52" s="1"/>
  <c r="AF131"/>
  <c r="AO131"/>
  <c r="Y63" i="20"/>
  <c r="AH63"/>
  <c r="AH205" i="32"/>
  <c r="Y205"/>
  <c r="AA187" i="26"/>
  <c r="AJ187"/>
  <c r="AB213" i="27"/>
  <c r="AK213"/>
  <c r="AB255" i="26"/>
  <c r="AK255"/>
  <c r="Y62" i="5"/>
  <c r="AH62"/>
  <c r="AX36" i="25"/>
  <c r="AE36"/>
  <c r="AG241" i="7"/>
  <c r="X241"/>
  <c r="AP92" i="25"/>
  <c r="BI92"/>
  <c r="AG255" i="31"/>
  <c r="X255"/>
  <c r="AG107" i="12"/>
  <c r="X107"/>
  <c r="AH253" i="7"/>
  <c r="Y253"/>
  <c r="Y172" i="5"/>
  <c r="AH172"/>
  <c r="Z53" i="12"/>
  <c r="AJ53"/>
  <c r="AI53"/>
  <c r="X208" i="9"/>
  <c r="AG208"/>
  <c r="AN247" i="8"/>
  <c r="AE247"/>
  <c r="AG231" i="7"/>
  <c r="X231"/>
  <c r="AB49" i="26"/>
  <c r="AK49"/>
  <c r="AK78" i="16"/>
  <c r="AB78"/>
  <c r="AL78"/>
  <c r="W104" i="11"/>
  <c r="AF104"/>
  <c r="X110" i="5"/>
  <c r="AG110"/>
  <c r="AO85" i="25"/>
  <c r="BH85"/>
  <c r="Z38" i="11"/>
  <c r="AJ38" s="1"/>
  <c r="AI38"/>
  <c r="AF230" i="9"/>
  <c r="W230"/>
  <c r="AK14" i="17"/>
  <c r="AB14"/>
  <c r="AL14" s="1"/>
  <c r="AK61" i="26"/>
  <c r="AB61"/>
  <c r="AB209" i="27"/>
  <c r="AK209"/>
  <c r="AH22" i="5"/>
  <c r="Y22"/>
  <c r="AG88" i="22"/>
  <c r="X88"/>
  <c r="AA237" i="32"/>
  <c r="AJ237"/>
  <c r="X128" i="11"/>
  <c r="AG128"/>
  <c r="AK49" i="16"/>
  <c r="AB49"/>
  <c r="AL49"/>
  <c r="AQ194" i="25"/>
  <c r="BK194" s="1"/>
  <c r="BJ194"/>
  <c r="BL194" s="1"/>
  <c r="Z102" i="17"/>
  <c r="AI102"/>
  <c r="AK64" i="26"/>
  <c r="AB64"/>
  <c r="Y109" i="5"/>
  <c r="AH109"/>
  <c r="AN246" i="8"/>
  <c r="AE246"/>
  <c r="AH167" i="30"/>
  <c r="Y167"/>
  <c r="AC40" i="27"/>
  <c r="AL40"/>
  <c r="AB45" i="16"/>
  <c r="AL45" s="1"/>
  <c r="AM45" s="1"/>
  <c r="AK45"/>
  <c r="BJ171" i="25"/>
  <c r="AQ171"/>
  <c r="BK171"/>
  <c r="Z27" i="21"/>
  <c r="AJ27"/>
  <c r="AI27"/>
  <c r="AD254" i="25"/>
  <c r="AW254"/>
  <c r="AA183" i="26"/>
  <c r="AJ183"/>
  <c r="W30" i="7"/>
  <c r="AF30"/>
  <c r="AA39" i="18"/>
  <c r="AK39" s="1"/>
  <c r="AJ39"/>
  <c r="AW90" i="25"/>
  <c r="AD90"/>
  <c r="Z139" i="32"/>
  <c r="AI139"/>
  <c r="W222" i="9"/>
  <c r="AF222"/>
  <c r="AO170" i="25"/>
  <c r="BH170"/>
  <c r="Y57" i="20"/>
  <c r="AH57"/>
  <c r="AD54" i="26"/>
  <c r="AN54"/>
  <c r="AM54"/>
  <c r="W150" i="11"/>
  <c r="AF150"/>
  <c r="AX29" i="25"/>
  <c r="AE29"/>
  <c r="AB64" i="32"/>
  <c r="AL64" s="1"/>
  <c r="AK64"/>
  <c r="AH140"/>
  <c r="AG99" i="11"/>
  <c r="X90" i="31"/>
  <c r="Y126" i="9"/>
  <c r="Z126" s="1"/>
  <c r="AJ126" s="1"/>
  <c r="X88" i="20"/>
  <c r="AN250" i="8"/>
  <c r="AB202" i="27"/>
  <c r="AK202"/>
  <c r="AB220" i="26"/>
  <c r="AK220"/>
  <c r="AF177" i="7"/>
  <c r="AK113" i="26"/>
  <c r="Y91" i="30"/>
  <c r="AF48" i="25"/>
  <c r="X107" i="11"/>
  <c r="AG107"/>
  <c r="Z16" i="5"/>
  <c r="AI16"/>
  <c r="X185" i="1"/>
  <c r="AG185"/>
  <c r="Z68" i="22"/>
  <c r="AJ68" s="1"/>
  <c r="W166" i="12"/>
  <c r="AF166"/>
  <c r="Y161" i="32"/>
  <c r="AH161"/>
  <c r="Y138" i="9"/>
  <c r="AH138"/>
  <c r="AC201" i="27"/>
  <c r="AL201"/>
  <c r="AH105" i="5"/>
  <c r="Y105"/>
  <c r="AB62" i="27"/>
  <c r="AK62"/>
  <c r="AH15" i="20"/>
  <c r="Y15"/>
  <c r="BH214" i="25"/>
  <c r="AO214"/>
  <c r="AF218" i="12"/>
  <c r="W218"/>
  <c r="AF234"/>
  <c r="W234"/>
  <c r="AP58" i="23"/>
  <c r="AY58"/>
  <c r="AI43" i="29"/>
  <c r="AB101" i="26"/>
  <c r="AK101"/>
  <c r="AP39" i="24"/>
  <c r="AG39"/>
  <c r="BJ165" i="25"/>
  <c r="AF136" i="12"/>
  <c r="W136"/>
  <c r="AW196" i="25"/>
  <c r="AD196"/>
  <c r="AG106" i="31"/>
  <c r="X106"/>
  <c r="AK214" i="26"/>
  <c r="AB214"/>
  <c r="AA168"/>
  <c r="AJ168"/>
  <c r="AI23" i="1"/>
  <c r="Z23"/>
  <c r="AJ23" s="1"/>
  <c r="AK23" s="1"/>
  <c r="AK37" i="26"/>
  <c r="AH205" i="30"/>
  <c r="AF171" i="8"/>
  <c r="AI40" i="12"/>
  <c r="Z40"/>
  <c r="AJ40"/>
  <c r="AK40"/>
  <c r="AH67" i="22"/>
  <c r="Y67"/>
  <c r="AQ195" i="25"/>
  <c r="BK195"/>
  <c r="BJ195"/>
  <c r="BL195" s="1"/>
  <c r="Y71" i="20"/>
  <c r="AH71"/>
  <c r="Y137" i="30"/>
  <c r="AH137"/>
  <c r="AI27" i="12"/>
  <c r="AJ251" i="26"/>
  <c r="AA251"/>
  <c r="AD26" i="25"/>
  <c r="AW26"/>
  <c r="BA68" i="23"/>
  <c r="AR68"/>
  <c r="BB68"/>
  <c r="BC68"/>
  <c r="AI34" i="29"/>
  <c r="Z34"/>
  <c r="AJ34" s="1"/>
  <c r="AG193" i="1"/>
  <c r="X193"/>
  <c r="AI43" i="22"/>
  <c r="Z43"/>
  <c r="AJ43"/>
  <c r="AJ16" i="16"/>
  <c r="AA16"/>
  <c r="AB217" i="27"/>
  <c r="AK217"/>
  <c r="AN12" i="24"/>
  <c r="AE12"/>
  <c r="AX208" i="25"/>
  <c r="AE208"/>
  <c r="AO105" i="23"/>
  <c r="AX105"/>
  <c r="AO142"/>
  <c r="AX142"/>
  <c r="AN258" i="8"/>
  <c r="AE258"/>
  <c r="AK58" i="17"/>
  <c r="AB58"/>
  <c r="AL58" s="1"/>
  <c r="AP211" i="23"/>
  <c r="AY211"/>
  <c r="Y220" i="32"/>
  <c r="AH220"/>
  <c r="AI82" i="30"/>
  <c r="Z82"/>
  <c r="AL220" i="27"/>
  <c r="AC220"/>
  <c r="X120" i="5"/>
  <c r="AH120" s="1"/>
  <c r="AG120"/>
  <c r="Y215" i="30"/>
  <c r="AH215"/>
  <c r="Z18" i="31"/>
  <c r="AI18"/>
  <c r="W257" i="29"/>
  <c r="AF257"/>
  <c r="AW78" i="25"/>
  <c r="AD78"/>
  <c r="Y101" i="5"/>
  <c r="AH101"/>
  <c r="AA24" i="26"/>
  <c r="AJ24"/>
  <c r="AA27"/>
  <c r="AJ27"/>
  <c r="AG16" i="10"/>
  <c r="X16"/>
  <c r="AO231" i="25"/>
  <c r="BH231"/>
  <c r="Z34" i="9"/>
  <c r="AJ34" s="1"/>
  <c r="AI34"/>
  <c r="AK34" s="1"/>
  <c r="AP102" i="25"/>
  <c r="BI102"/>
  <c r="AR12" i="23"/>
  <c r="BB12"/>
  <c r="BA12"/>
  <c r="AL208" i="26"/>
  <c r="AC208"/>
  <c r="W202" i="12"/>
  <c r="X202" s="1"/>
  <c r="Y202" s="1"/>
  <c r="AF202"/>
  <c r="AQ74" i="25"/>
  <c r="BK74" s="1"/>
  <c r="BL74" s="1"/>
  <c r="BJ74"/>
  <c r="AA33" i="5"/>
  <c r="AK33" s="1"/>
  <c r="AL33" s="1"/>
  <c r="AJ33"/>
  <c r="AB115" i="26"/>
  <c r="AK115"/>
  <c r="Z97" i="32"/>
  <c r="AI97"/>
  <c r="W243" i="29"/>
  <c r="AF243"/>
  <c r="BH210" i="25"/>
  <c r="AO210"/>
  <c r="Y65" i="20"/>
  <c r="AH65"/>
  <c r="X168" i="10"/>
  <c r="AG168"/>
  <c r="AN41" i="24"/>
  <c r="AE41"/>
  <c r="AK57" i="26"/>
  <c r="AB57"/>
  <c r="AW66" i="25"/>
  <c r="AD66"/>
  <c r="AB33" i="26"/>
  <c r="AK33"/>
  <c r="AK184"/>
  <c r="AB184"/>
  <c r="AG200" i="5"/>
  <c r="X200"/>
  <c r="AP162" i="25"/>
  <c r="BI162"/>
  <c r="AN123" i="8"/>
  <c r="AE123"/>
  <c r="AA16" i="26"/>
  <c r="AJ16"/>
  <c r="AJ48" i="5"/>
  <c r="AA48"/>
  <c r="AK48" s="1"/>
  <c r="AL48" s="1"/>
  <c r="AG91" i="21"/>
  <c r="X91"/>
  <c r="Y91" s="1"/>
  <c r="Z91" s="1"/>
  <c r="AJ91" s="1"/>
  <c r="AJ114" i="26"/>
  <c r="AA114"/>
  <c r="AB102" i="16"/>
  <c r="AL102"/>
  <c r="AK102"/>
  <c r="Z45" i="9"/>
  <c r="AJ45" s="1"/>
  <c r="AK45" s="1"/>
  <c r="AI45"/>
  <c r="AG125" i="5"/>
  <c r="X125"/>
  <c r="AK230" i="27"/>
  <c r="AB230"/>
  <c r="Y28" i="31"/>
  <c r="AH28"/>
  <c r="Y78" i="1"/>
  <c r="AH78"/>
  <c r="W46" i="7"/>
  <c r="AF46"/>
  <c r="AW209" i="25"/>
  <c r="AD209"/>
  <c r="AW225"/>
  <c r="AD225"/>
  <c r="Y164" i="32"/>
  <c r="AH164"/>
  <c r="W197" i="9"/>
  <c r="AF197"/>
  <c r="Z222" i="30"/>
  <c r="AI222"/>
  <c r="Y55" i="20"/>
  <c r="AH55"/>
  <c r="AH75"/>
  <c r="Y75"/>
  <c r="X247" i="31"/>
  <c r="AG247"/>
  <c r="AH67" i="20"/>
  <c r="Y67"/>
  <c r="AB41" i="26"/>
  <c r="AK41"/>
  <c r="AJ247"/>
  <c r="AA247"/>
  <c r="AY224" i="25"/>
  <c r="AF224"/>
  <c r="AE18" i="24"/>
  <c r="AN18"/>
  <c r="W183" i="9"/>
  <c r="AF183"/>
  <c r="X138" i="12"/>
  <c r="AG138"/>
  <c r="AM39" i="27"/>
  <c r="AD39"/>
  <c r="AN59" i="24"/>
  <c r="AE59"/>
  <c r="AY62" i="23"/>
  <c r="AP62"/>
  <c r="AM31" i="25"/>
  <c r="BF31"/>
  <c r="Y187" i="30"/>
  <c r="AH187"/>
  <c r="AN253" i="8"/>
  <c r="AE253"/>
  <c r="BI164" i="25"/>
  <c r="AP164"/>
  <c r="AI122" i="30"/>
  <c r="Z122"/>
  <c r="AA110" i="26"/>
  <c r="AJ110"/>
  <c r="AG129" i="5"/>
  <c r="X129"/>
  <c r="BJ114" i="25"/>
  <c r="BL114" s="1"/>
  <c r="AQ114"/>
  <c r="BK114"/>
  <c r="AG96" i="21"/>
  <c r="X96"/>
  <c r="AG112" i="31"/>
  <c r="X112"/>
  <c r="AP225" i="23"/>
  <c r="AY225"/>
  <c r="W251" i="29"/>
  <c r="AF251"/>
  <c r="AG239" i="7"/>
  <c r="X239"/>
  <c r="AG90" i="5"/>
  <c r="X90"/>
  <c r="X168" i="31"/>
  <c r="AG168"/>
  <c r="AL12" i="26"/>
  <c r="AC12"/>
  <c r="AF80" i="24"/>
  <c r="AO80"/>
  <c r="AG131" i="5"/>
  <c r="X131"/>
  <c r="X234"/>
  <c r="AG234"/>
  <c r="AA19" i="31"/>
  <c r="AK19"/>
  <c r="AJ19"/>
  <c r="AL19" s="1"/>
  <c r="AG78" i="22"/>
  <c r="X78"/>
  <c r="Y78" s="1"/>
  <c r="AI78" s="1"/>
  <c r="AG206" i="5"/>
  <c r="X206"/>
  <c r="AO119" i="23"/>
  <c r="AX119"/>
  <c r="X107" i="5"/>
  <c r="AG107"/>
  <c r="X61" i="29"/>
  <c r="AG61"/>
  <c r="AF134" i="1"/>
  <c r="W134"/>
  <c r="X236" i="7"/>
  <c r="AG236"/>
  <c r="AO97" i="23"/>
  <c r="AP97" s="1"/>
  <c r="AZ97" s="1"/>
  <c r="AX97"/>
  <c r="AK26" i="32"/>
  <c r="AB26"/>
  <c r="AL26" s="1"/>
  <c r="AM26" s="1"/>
  <c r="Z15" i="1"/>
  <c r="AJ15"/>
  <c r="AI15"/>
  <c r="AK15" s="1"/>
  <c r="AG179" i="29"/>
  <c r="X179"/>
  <c r="AI27" i="7"/>
  <c r="Z27"/>
  <c r="AJ27"/>
  <c r="AG140" i="29"/>
  <c r="X140"/>
  <c r="AH60"/>
  <c r="Y60"/>
  <c r="Z60" s="1"/>
  <c r="AJ60" s="1"/>
  <c r="AK60" s="1"/>
  <c r="AP29" i="23"/>
  <c r="AY29"/>
  <c r="AI223" i="32"/>
  <c r="Z223"/>
  <c r="AA223" s="1"/>
  <c r="AB223" s="1"/>
  <c r="AL223" s="1"/>
  <c r="AP181" i="23"/>
  <c r="AQ181" s="1"/>
  <c r="AY181"/>
  <c r="BJ193" i="25"/>
  <c r="AQ193"/>
  <c r="BK193" s="1"/>
  <c r="BL193" s="1"/>
  <c r="AJ55" i="26"/>
  <c r="AA55"/>
  <c r="AG107" i="22"/>
  <c r="X107"/>
  <c r="Z55" i="7"/>
  <c r="AJ55"/>
  <c r="AI55"/>
  <c r="AE33" i="25"/>
  <c r="AX33"/>
  <c r="BI167"/>
  <c r="AP167"/>
  <c r="AG107" i="21"/>
  <c r="X107"/>
  <c r="AJ38" i="32"/>
  <c r="AA38"/>
  <c r="AM78" i="16"/>
  <c r="AH197" i="32"/>
  <c r="Y197"/>
  <c r="AF199" i="1"/>
  <c r="W199"/>
  <c r="AC44" i="26"/>
  <c r="AL44"/>
  <c r="AP215" i="25"/>
  <c r="BI215"/>
  <c r="AH53" i="20"/>
  <c r="Y53"/>
  <c r="AW174" i="25"/>
  <c r="AD174"/>
  <c r="AG167" i="31"/>
  <c r="X167"/>
  <c r="Y116" i="30"/>
  <c r="AH116"/>
  <c r="AK188" i="26"/>
  <c r="AB188"/>
  <c r="X217" i="31"/>
  <c r="AG217"/>
  <c r="Z60" i="12"/>
  <c r="AJ60"/>
  <c r="AI60"/>
  <c r="AG121" i="5"/>
  <c r="X121"/>
  <c r="W123" i="10"/>
  <c r="X123" s="1"/>
  <c r="AH123" s="1"/>
  <c r="AF123"/>
  <c r="AH230" i="32"/>
  <c r="Y230"/>
  <c r="Z230" s="1"/>
  <c r="AA230" s="1"/>
  <c r="X128" i="5"/>
  <c r="Y128" s="1"/>
  <c r="AG128"/>
  <c r="AG152"/>
  <c r="Y251" i="30"/>
  <c r="AH251"/>
  <c r="AI36" i="7"/>
  <c r="AW175" i="25"/>
  <c r="AD77"/>
  <c r="AE77" s="1"/>
  <c r="AF77" s="1"/>
  <c r="W111" i="11"/>
  <c r="AG176" i="24"/>
  <c r="AH176" s="1"/>
  <c r="AR176" s="1"/>
  <c r="AE257" i="8"/>
  <c r="AF257" s="1"/>
  <c r="AP257" s="1"/>
  <c r="BI197" i="25"/>
  <c r="AP197"/>
  <c r="AI174" i="30"/>
  <c r="Z174"/>
  <c r="AA174" s="1"/>
  <c r="AK174" s="1"/>
  <c r="AA78" i="18"/>
  <c r="AK78" s="1"/>
  <c r="AJ78"/>
  <c r="AW142" i="25"/>
  <c r="AM66" i="26"/>
  <c r="AD66"/>
  <c r="AN66"/>
  <c r="AO66"/>
  <c r="AQ179" i="25"/>
  <c r="BK179" s="1"/>
  <c r="BJ179"/>
  <c r="AJ70" i="26"/>
  <c r="AW182" i="25"/>
  <c r="Y133" i="30"/>
  <c r="AI133" s="1"/>
  <c r="Z134"/>
  <c r="AI134"/>
  <c r="X195" i="1"/>
  <c r="Y195" s="1"/>
  <c r="Z195" s="1"/>
  <c r="AJ195" s="1"/>
  <c r="AG195"/>
  <c r="X26" i="22"/>
  <c r="AG221" i="31"/>
  <c r="X221"/>
  <c r="X104" i="21"/>
  <c r="X119" i="5"/>
  <c r="AH119" s="1"/>
  <c r="AH67" i="9"/>
  <c r="Y31" i="30"/>
  <c r="Z31" s="1"/>
  <c r="Z31" i="7"/>
  <c r="AJ31"/>
  <c r="AK31"/>
  <c r="AI31"/>
  <c r="AA70" i="20"/>
  <c r="AK70"/>
  <c r="Y83" i="30"/>
  <c r="W108" i="12"/>
  <c r="AG108" s="1"/>
  <c r="X146" i="31"/>
  <c r="AC44" i="27"/>
  <c r="Y73" i="20"/>
  <c r="Z73" s="1"/>
  <c r="AJ73" s="1"/>
  <c r="AH147" i="32"/>
  <c r="Y147"/>
  <c r="Y163"/>
  <c r="AI163" s="1"/>
  <c r="AH163"/>
  <c r="X212" i="5"/>
  <c r="AG212"/>
  <c r="AP229" i="23"/>
  <c r="AZ229" s="1"/>
  <c r="AY229"/>
  <c r="W214" i="12"/>
  <c r="AF214"/>
  <c r="AK19" i="26"/>
  <c r="AB19"/>
  <c r="AI166" i="30"/>
  <c r="Z166"/>
  <c r="AN55" i="25"/>
  <c r="AO55" s="1"/>
  <c r="AP55" s="1"/>
  <c r="BG55"/>
  <c r="AG201" i="31"/>
  <c r="X201"/>
  <c r="BJ133" i="25"/>
  <c r="AQ133"/>
  <c r="BK133"/>
  <c r="X132" i="31"/>
  <c r="Y132" s="1"/>
  <c r="Z132" s="1"/>
  <c r="AG132"/>
  <c r="X205"/>
  <c r="AG205"/>
  <c r="W144" i="10"/>
  <c r="X144" s="1"/>
  <c r="AF144"/>
  <c r="Z35" i="30"/>
  <c r="AI35"/>
  <c r="AB42" i="16"/>
  <c r="AL42" s="1"/>
  <c r="AK42"/>
  <c r="AM42" s="1"/>
  <c r="AG222" i="5"/>
  <c r="X222"/>
  <c r="AG209" i="9"/>
  <c r="X209"/>
  <c r="AH209" s="1"/>
  <c r="AA28" i="19"/>
  <c r="AK28" s="1"/>
  <c r="AJ28"/>
  <c r="AB62" i="17"/>
  <c r="AL62" s="1"/>
  <c r="AK62"/>
  <c r="AM62" s="1"/>
  <c r="AQ243" i="23"/>
  <c r="BA243" s="1"/>
  <c r="AZ243"/>
  <c r="X42" i="12"/>
  <c r="AG42"/>
  <c r="AK51" i="26"/>
  <c r="AB51"/>
  <c r="AP249" i="25"/>
  <c r="BI249"/>
  <c r="AF208" i="1"/>
  <c r="W208"/>
  <c r="Y155" i="30"/>
  <c r="AH155"/>
  <c r="AB69" i="16"/>
  <c r="AL69"/>
  <c r="AM69"/>
  <c r="AK69"/>
  <c r="AO98" i="25"/>
  <c r="BH98"/>
  <c r="AF149" i="1"/>
  <c r="W149"/>
  <c r="AY19" i="23"/>
  <c r="AP19"/>
  <c r="AP25" i="24"/>
  <c r="AG25"/>
  <c r="AM65" i="27"/>
  <c r="AD65"/>
  <c r="AF226" i="12"/>
  <c r="W226"/>
  <c r="X136" i="11"/>
  <c r="AG136"/>
  <c r="AN252" i="8"/>
  <c r="AE252"/>
  <c r="AM51" i="27"/>
  <c r="AD51"/>
  <c r="X163" i="10"/>
  <c r="AG163"/>
  <c r="AF244" i="9"/>
  <c r="W244"/>
  <c r="AB32" i="16"/>
  <c r="AL32" s="1"/>
  <c r="AM32" s="1"/>
  <c r="AK32"/>
  <c r="AW251" i="25"/>
  <c r="AD251"/>
  <c r="Y113" i="32"/>
  <c r="AI113" s="1"/>
  <c r="AH113"/>
  <c r="Z52" i="22"/>
  <c r="AJ52" s="1"/>
  <c r="AK52" s="1"/>
  <c r="AI52"/>
  <c r="AP108" i="25"/>
  <c r="AQ108" s="1"/>
  <c r="BK108" s="1"/>
  <c r="BI108"/>
  <c r="Y102" i="32"/>
  <c r="AH102"/>
  <c r="X102" i="31"/>
  <c r="AG102"/>
  <c r="W191" i="9"/>
  <c r="AF191"/>
  <c r="AI138" i="30"/>
  <c r="Z138"/>
  <c r="BI247" i="25"/>
  <c r="AP247"/>
  <c r="Z35" i="21"/>
  <c r="AJ35"/>
  <c r="AI35"/>
  <c r="AK35" s="1"/>
  <c r="X230" i="31"/>
  <c r="AG230"/>
  <c r="AP245" i="23"/>
  <c r="AQ245" s="1"/>
  <c r="AR245" s="1"/>
  <c r="AY245"/>
  <c r="Y130" i="32"/>
  <c r="AH130"/>
  <c r="AF236" i="9"/>
  <c r="W236"/>
  <c r="AG236" s="1"/>
  <c r="AF67" i="24"/>
  <c r="AO67"/>
  <c r="AO92" i="23"/>
  <c r="AY92" s="1"/>
  <c r="AX92"/>
  <c r="Y136" i="32"/>
  <c r="AH136"/>
  <c r="AO84" i="23"/>
  <c r="AX84"/>
  <c r="AP173" i="24"/>
  <c r="AG173"/>
  <c r="AD212" i="25"/>
  <c r="AX212" s="1"/>
  <c r="AW212"/>
  <c r="Y258" i="32"/>
  <c r="AH258"/>
  <c r="Y75" i="1"/>
  <c r="Z75" s="1"/>
  <c r="AJ75" s="1"/>
  <c r="AH75"/>
  <c r="AN259" i="8"/>
  <c r="AE259"/>
  <c r="AG233" i="7"/>
  <c r="X233"/>
  <c r="Y233" s="1"/>
  <c r="Z233" s="1"/>
  <c r="AJ233" s="1"/>
  <c r="AW27" i="25"/>
  <c r="AD27"/>
  <c r="AY56" i="23"/>
  <c r="AP56"/>
  <c r="AE45" i="24"/>
  <c r="AF45" s="1"/>
  <c r="AN45"/>
  <c r="AN137" i="8"/>
  <c r="AE137"/>
  <c r="AE182"/>
  <c r="AN182"/>
  <c r="AF212" i="9"/>
  <c r="W212"/>
  <c r="AZ96" i="23"/>
  <c r="AQ96"/>
  <c r="BJ168" i="25"/>
  <c r="AQ168"/>
  <c r="BK168" s="1"/>
  <c r="BL168" s="1"/>
  <c r="AG134" i="31"/>
  <c r="X134"/>
  <c r="W172" i="11"/>
  <c r="AF172"/>
  <c r="AH236" i="5"/>
  <c r="Y236"/>
  <c r="AO205" i="24"/>
  <c r="AF205"/>
  <c r="AH103" i="30"/>
  <c r="Y103"/>
  <c r="AI103" s="1"/>
  <c r="AH118" i="32"/>
  <c r="Y118"/>
  <c r="AE169" i="25"/>
  <c r="AX169"/>
  <c r="AH176" i="32"/>
  <c r="Y176"/>
  <c r="Z78" i="7"/>
  <c r="AJ78"/>
  <c r="AI78"/>
  <c r="AG79" i="5"/>
  <c r="X79"/>
  <c r="AP259" i="23"/>
  <c r="AY259"/>
  <c r="W45" i="22"/>
  <c r="AF45"/>
  <c r="AH89" i="5"/>
  <c r="Y89"/>
  <c r="X81"/>
  <c r="AG81"/>
  <c r="AQ16" i="23"/>
  <c r="BA16" s="1"/>
  <c r="BC16" s="1"/>
  <c r="AZ16"/>
  <c r="AK34" i="26"/>
  <c r="AB34"/>
  <c r="AE198" i="8"/>
  <c r="AF198" s="1"/>
  <c r="AG198" s="1"/>
  <c r="AN198"/>
  <c r="AA112" i="26"/>
  <c r="AJ112"/>
  <c r="AJ131"/>
  <c r="AA131"/>
  <c r="AN256" i="8"/>
  <c r="AE256"/>
  <c r="X249" i="7"/>
  <c r="AH249" s="1"/>
  <c r="AG249"/>
  <c r="AE119" i="8"/>
  <c r="AO119" s="1"/>
  <c r="AN119"/>
  <c r="Y158" i="30"/>
  <c r="AH158"/>
  <c r="X187" i="31"/>
  <c r="AG187"/>
  <c r="AB42" i="17"/>
  <c r="AL42" s="1"/>
  <c r="AM42" s="1"/>
  <c r="AK42"/>
  <c r="W177" i="9"/>
  <c r="AG177" s="1"/>
  <c r="AF177"/>
  <c r="W181"/>
  <c r="AF181"/>
  <c r="AP227" i="23"/>
  <c r="AY227"/>
  <c r="AQ129" i="25"/>
  <c r="BK129" s="1"/>
  <c r="BL129" s="1"/>
  <c r="BJ129"/>
  <c r="BI122"/>
  <c r="AP122"/>
  <c r="AH39"/>
  <c r="BA39"/>
  <c r="AH191" i="5"/>
  <c r="Y191"/>
  <c r="AI16" i="7"/>
  <c r="Z16"/>
  <c r="AJ16"/>
  <c r="AK16"/>
  <c r="X228" i="5"/>
  <c r="AG228"/>
  <c r="BJ91" i="25"/>
  <c r="AQ91"/>
  <c r="BK91"/>
  <c r="AA62" i="30"/>
  <c r="AK62" s="1"/>
  <c r="AJ62"/>
  <c r="Y252" i="32"/>
  <c r="AI252" s="1"/>
  <c r="AH252"/>
  <c r="AY23" i="23"/>
  <c r="AP23"/>
  <c r="AF106" i="9"/>
  <c r="W106"/>
  <c r="AY84" i="25"/>
  <c r="AF84"/>
  <c r="Z217" i="30"/>
  <c r="AI217"/>
  <c r="AE52" i="25"/>
  <c r="AX52"/>
  <c r="AI235" i="5"/>
  <c r="Z235"/>
  <c r="AJ235" s="1"/>
  <c r="AE232" i="8"/>
  <c r="AF232" s="1"/>
  <c r="AN232"/>
  <c r="AH169" i="5"/>
  <c r="Y169"/>
  <c r="AI169" s="1"/>
  <c r="X221" i="9"/>
  <c r="AH221" s="1"/>
  <c r="AG221"/>
  <c r="BI104" i="25"/>
  <c r="AP104"/>
  <c r="AH69" i="20"/>
  <c r="Y69"/>
  <c r="AI22" i="21"/>
  <c r="Z22"/>
  <c r="AJ22" s="1"/>
  <c r="AK22" s="1"/>
  <c r="AN37" i="24"/>
  <c r="AE37"/>
  <c r="X175" i="31"/>
  <c r="Y175" s="1"/>
  <c r="AG175"/>
  <c r="AG189" i="1"/>
  <c r="X189"/>
  <c r="BI200" i="25"/>
  <c r="AP200"/>
  <c r="BJ200" s="1"/>
  <c r="AM102" i="16"/>
  <c r="W116" i="12"/>
  <c r="X230" i="5"/>
  <c r="AG230"/>
  <c r="X140" i="1"/>
  <c r="AG140"/>
  <c r="AH160" i="32"/>
  <c r="Y160"/>
  <c r="AF132" i="12"/>
  <c r="W132"/>
  <c r="AG132" s="1"/>
  <c r="AN22" i="24"/>
  <c r="AE22"/>
  <c r="AB41" i="27"/>
  <c r="AK41"/>
  <c r="X135" i="12"/>
  <c r="AD157" i="25"/>
  <c r="AX157" s="1"/>
  <c r="AD140"/>
  <c r="AE140" s="1"/>
  <c r="AW120"/>
  <c r="AH99" i="30"/>
  <c r="Y99"/>
  <c r="AA73" i="18"/>
  <c r="AK73"/>
  <c r="AJ73"/>
  <c r="AA31" i="19"/>
  <c r="AK31"/>
  <c r="AH34" i="10"/>
  <c r="Y34"/>
  <c r="Z34" s="1"/>
  <c r="AJ34" s="1"/>
  <c r="AG225" i="31"/>
  <c r="X117"/>
  <c r="W218" i="9"/>
  <c r="X218" s="1"/>
  <c r="AH218" s="1"/>
  <c r="AG174" i="24"/>
  <c r="AH174" s="1"/>
  <c r="AR174" s="1"/>
  <c r="X132" i="29"/>
  <c r="AG132"/>
  <c r="AW148" i="25"/>
  <c r="AD148"/>
  <c r="AE148" s="1"/>
  <c r="Z180" i="7"/>
  <c r="AJ180"/>
  <c r="AI180"/>
  <c r="AK180" s="1"/>
  <c r="AO26" i="24"/>
  <c r="AF26"/>
  <c r="AP26" s="1"/>
  <c r="AB45" i="26"/>
  <c r="AL45" s="1"/>
  <c r="AK45"/>
  <c r="Y97" i="5"/>
  <c r="AH97"/>
  <c r="AH141" i="30"/>
  <c r="Y141"/>
  <c r="AB50" i="16"/>
  <c r="AL50"/>
  <c r="AM50"/>
  <c r="AK50"/>
  <c r="AB41"/>
  <c r="AL41"/>
  <c r="AK41"/>
  <c r="W120" i="12"/>
  <c r="AF120"/>
  <c r="AH221" i="32"/>
  <c r="Y221"/>
  <c r="X144" i="1"/>
  <c r="AG144"/>
  <c r="W179" i="9"/>
  <c r="AG179" s="1"/>
  <c r="AF179"/>
  <c r="AP78" i="23"/>
  <c r="AY78"/>
  <c r="AI14" i="30"/>
  <c r="Z14"/>
  <c r="AA14" s="1"/>
  <c r="AA37" i="18"/>
  <c r="AK37" s="1"/>
  <c r="AL37" s="1"/>
  <c r="AJ37"/>
  <c r="X168" i="9"/>
  <c r="AG168"/>
  <c r="Y77" i="20"/>
  <c r="AH77"/>
  <c r="AH257" i="5"/>
  <c r="Y257"/>
  <c r="AI12" i="1"/>
  <c r="Z12"/>
  <c r="AJ12"/>
  <c r="AK12"/>
  <c r="AR63" i="23"/>
  <c r="BB63"/>
  <c r="BC63"/>
  <c r="BA63"/>
  <c r="X33" i="18"/>
  <c r="AG33"/>
  <c r="AQ166" i="25"/>
  <c r="BK166" s="1"/>
  <c r="BJ166"/>
  <c r="BL166" s="1"/>
  <c r="AI186" i="30"/>
  <c r="Z186"/>
  <c r="AO132" i="25"/>
  <c r="BH132"/>
  <c r="BI68"/>
  <c r="BL68" s="1"/>
  <c r="AP68"/>
  <c r="AG78" i="24"/>
  <c r="AP78"/>
  <c r="AS78" s="1"/>
  <c r="Y177" i="5"/>
  <c r="AI177" s="1"/>
  <c r="AH177"/>
  <c r="AF62" i="7"/>
  <c r="W62"/>
  <c r="X62" s="1"/>
  <c r="AO201" i="25"/>
  <c r="AP201" s="1"/>
  <c r="BJ201" s="1"/>
  <c r="BH201"/>
  <c r="AX96"/>
  <c r="AE96"/>
  <c r="AF32" i="8"/>
  <c r="AO32"/>
  <c r="AP173" i="23"/>
  <c r="AQ173" s="1"/>
  <c r="AY173"/>
  <c r="AG238" i="5"/>
  <c r="X238"/>
  <c r="AH238" s="1"/>
  <c r="AB74" i="16"/>
  <c r="AL74" s="1"/>
  <c r="AM74" s="1"/>
  <c r="AK74"/>
  <c r="W171" i="9"/>
  <c r="AG171" s="1"/>
  <c r="AF171"/>
  <c r="AQ17" i="8"/>
  <c r="AH17"/>
  <c r="AR17"/>
  <c r="AS17"/>
  <c r="AB53" i="16"/>
  <c r="AL53"/>
  <c r="AM53"/>
  <c r="AK53"/>
  <c r="AE100" i="25"/>
  <c r="AX100"/>
  <c r="Y45" i="1"/>
  <c r="AI45" s="1"/>
  <c r="AH45"/>
  <c r="Y51" i="20"/>
  <c r="Z51" s="1"/>
  <c r="AJ51" s="1"/>
  <c r="AH51"/>
  <c r="BI151" i="25"/>
  <c r="AP151"/>
  <c r="AD220"/>
  <c r="AE220" s="1"/>
  <c r="AW220"/>
  <c r="AP233" i="23"/>
  <c r="AZ233" s="1"/>
  <c r="AY233"/>
  <c r="AP169"/>
  <c r="AY169"/>
  <c r="AG220" i="9"/>
  <c r="X220"/>
  <c r="AP80" i="23"/>
  <c r="AZ80" s="1"/>
  <c r="AY80"/>
  <c r="AB86" i="27"/>
  <c r="AK86"/>
  <c r="AC20" i="26"/>
  <c r="AL20"/>
  <c r="AG83" i="20"/>
  <c r="X83"/>
  <c r="BA128" i="25"/>
  <c r="AH128"/>
  <c r="BB128" s="1"/>
  <c r="Y39" i="31"/>
  <c r="AH39"/>
  <c r="AI193"/>
  <c r="Z193"/>
  <c r="AJ193" s="1"/>
  <c r="AL193" s="1"/>
  <c r="AZ51" i="25"/>
  <c r="AG51"/>
  <c r="AD47" i="27"/>
  <c r="AN47" s="1"/>
  <c r="AM47"/>
  <c r="AP47" s="1"/>
  <c r="AJ239" i="26"/>
  <c r="AA239"/>
  <c r="AK239" s="1"/>
  <c r="AG258" i="31"/>
  <c r="X258"/>
  <c r="AF118" i="1"/>
  <c r="W118"/>
  <c r="AA27" i="19"/>
  <c r="AK27" s="1"/>
  <c r="AL27" s="1"/>
  <c r="AJ27"/>
  <c r="AQ192" i="25"/>
  <c r="BK192" s="1"/>
  <c r="BJ192"/>
  <c r="AP143"/>
  <c r="AQ143" s="1"/>
  <c r="BK143" s="1"/>
  <c r="BI143"/>
  <c r="AF207" i="1"/>
  <c r="W207"/>
  <c r="AP215" i="23"/>
  <c r="AZ215" s="1"/>
  <c r="AY215"/>
  <c r="Y204" i="32"/>
  <c r="AH204"/>
  <c r="AG80" i="22"/>
  <c r="X80"/>
  <c r="AF248" i="9"/>
  <c r="W248"/>
  <c r="X248" s="1"/>
  <c r="AO117" i="23"/>
  <c r="AP117" s="1"/>
  <c r="AQ117" s="1"/>
  <c r="AX117"/>
  <c r="AN249" i="8"/>
  <c r="AE249"/>
  <c r="Z37" i="29"/>
  <c r="AJ37" s="1"/>
  <c r="AI37"/>
  <c r="AK37" s="1"/>
  <c r="AG183" i="5"/>
  <c r="X183"/>
  <c r="AI13" i="32"/>
  <c r="Z13"/>
  <c r="AO207" i="25"/>
  <c r="AP207" s="1"/>
  <c r="BH207"/>
  <c r="Y121" i="30"/>
  <c r="AH121"/>
  <c r="BI154" i="25"/>
  <c r="AP154"/>
  <c r="AQ154" s="1"/>
  <c r="BK154" s="1"/>
  <c r="W105" i="12"/>
  <c r="AF105"/>
  <c r="AH90" i="32"/>
  <c r="Y90"/>
  <c r="AB24"/>
  <c r="AL24"/>
  <c r="AK24"/>
  <c r="AM24" s="1"/>
  <c r="AB254" i="26"/>
  <c r="AL254" s="1"/>
  <c r="AK254"/>
  <c r="AC58"/>
  <c r="AL58"/>
  <c r="X134" i="29"/>
  <c r="Y134" s="1"/>
  <c r="Z134" s="1"/>
  <c r="AJ134" s="1"/>
  <c r="AG134"/>
  <c r="AH53" i="25"/>
  <c r="BA53"/>
  <c r="W142" i="10"/>
  <c r="AG142" s="1"/>
  <c r="AF142"/>
  <c r="Y93" i="5"/>
  <c r="AH93"/>
  <c r="Y47" i="1"/>
  <c r="AH47"/>
  <c r="AP17" i="23"/>
  <c r="AQ17" s="1"/>
  <c r="AY17"/>
  <c r="AH44" i="12"/>
  <c r="Y44"/>
  <c r="AA59" i="30"/>
  <c r="AB59" s="1"/>
  <c r="AL59" s="1"/>
  <c r="AJ59"/>
  <c r="AH47"/>
  <c r="Y47"/>
  <c r="BI229" i="25"/>
  <c r="AP229"/>
  <c r="AQ145"/>
  <c r="BK145" s="1"/>
  <c r="BL145" s="1"/>
  <c r="BJ145"/>
  <c r="AE107" i="24"/>
  <c r="AN107"/>
  <c r="AG104" i="12"/>
  <c r="X104"/>
  <c r="AG88" i="21"/>
  <c r="X88"/>
  <c r="AH88" s="1"/>
  <c r="Z62" i="9"/>
  <c r="AJ62" s="1"/>
  <c r="AK62" s="1"/>
  <c r="AI62"/>
  <c r="AH137" i="29"/>
  <c r="Y137"/>
  <c r="AW217" i="25"/>
  <c r="AD217"/>
  <c r="AG229" i="31"/>
  <c r="X229"/>
  <c r="AF175" i="1"/>
  <c r="W175"/>
  <c r="AG175" s="1"/>
  <c r="AP204" i="23"/>
  <c r="AY204"/>
  <c r="Y239" i="30"/>
  <c r="AI239" s="1"/>
  <c r="AH239"/>
  <c r="BJ187" i="25"/>
  <c r="AQ187"/>
  <c r="BK187"/>
  <c r="AH209" i="31"/>
  <c r="Y209"/>
  <c r="W190" i="12"/>
  <c r="AF190"/>
  <c r="AF199" i="29"/>
  <c r="W199"/>
  <c r="BI125" i="25"/>
  <c r="AP125"/>
  <c r="Z42" i="11"/>
  <c r="AJ42"/>
  <c r="AI42"/>
  <c r="AK42" s="1"/>
  <c r="AP239" i="25"/>
  <c r="BI239"/>
  <c r="X126" i="11"/>
  <c r="AG126"/>
  <c r="W185" i="9"/>
  <c r="X185" s="1"/>
  <c r="Y185" s="1"/>
  <c r="AF185"/>
  <c r="Y61" i="20"/>
  <c r="AI61" s="1"/>
  <c r="AH61"/>
  <c r="X181" i="1"/>
  <c r="AH181" s="1"/>
  <c r="AG181"/>
  <c r="AF194" i="29"/>
  <c r="W194"/>
  <c r="W121" i="11"/>
  <c r="X121" s="1"/>
  <c r="Y121" s="1"/>
  <c r="AF121"/>
  <c r="AG198" i="5"/>
  <c r="X198"/>
  <c r="Y198" s="1"/>
  <c r="Z198" s="1"/>
  <c r="AF153" i="1"/>
  <c r="W153"/>
  <c r="AK63" i="26"/>
  <c r="AB63"/>
  <c r="X136" i="5"/>
  <c r="AH136" s="1"/>
  <c r="AG136"/>
  <c r="AF238" i="12"/>
  <c r="W238"/>
  <c r="AG238" s="1"/>
  <c r="AE226" i="27"/>
  <c r="AO226" s="1"/>
  <c r="AN226"/>
  <c r="AK62" i="16"/>
  <c r="AB62"/>
  <c r="AL62"/>
  <c r="AM62"/>
  <c r="W117" i="11"/>
  <c r="AG117" s="1"/>
  <c r="AF117"/>
  <c r="AJ33" i="32"/>
  <c r="AA33"/>
  <c r="AK33" s="1"/>
  <c r="AP189" i="23"/>
  <c r="AZ189" s="1"/>
  <c r="AY189"/>
  <c r="X247" i="7"/>
  <c r="AG247"/>
  <c r="AG155" i="31"/>
  <c r="X155"/>
  <c r="Y79" i="20"/>
  <c r="AH79"/>
  <c r="AK43" i="27"/>
  <c r="AB43"/>
  <c r="AK23" i="17"/>
  <c r="AB23"/>
  <c r="AL23" s="1"/>
  <c r="AM23" s="1"/>
  <c r="AE69" i="24"/>
  <c r="AN69"/>
  <c r="Y226" i="31"/>
  <c r="Z226" s="1"/>
  <c r="AH226"/>
  <c r="AI68" i="5"/>
  <c r="Z68"/>
  <c r="X66" i="7"/>
  <c r="Y66" s="1"/>
  <c r="AI66" s="1"/>
  <c r="AG66"/>
  <c r="X170" i="5"/>
  <c r="AG170"/>
  <c r="AW97" i="25"/>
  <c r="AD97"/>
  <c r="AE97" s="1"/>
  <c r="X131" i="12"/>
  <c r="AG131"/>
  <c r="AY41" i="23"/>
  <c r="AP41"/>
  <c r="AQ41" s="1"/>
  <c r="BA41" s="1"/>
  <c r="AQ134" i="25"/>
  <c r="BK134" s="1"/>
  <c r="BL134" s="1"/>
  <c r="BJ134"/>
  <c r="AG76" i="22"/>
  <c r="X76"/>
  <c r="Y76" s="1"/>
  <c r="Z14" i="9"/>
  <c r="AJ14" s="1"/>
  <c r="AI14"/>
  <c r="AO134" i="23"/>
  <c r="AX134"/>
  <c r="AO260" i="25"/>
  <c r="BH260"/>
  <c r="AH85" i="5"/>
  <c r="Y85"/>
  <c r="Z85" s="1"/>
  <c r="AA85" s="1"/>
  <c r="AB55" i="27"/>
  <c r="AC55" s="1"/>
  <c r="AM55" s="1"/>
  <c r="AK55"/>
  <c r="AA76" i="26"/>
  <c r="AJ76"/>
  <c r="AJ74"/>
  <c r="AA74"/>
  <c r="AH236" i="32"/>
  <c r="Y236"/>
  <c r="Y59" i="20"/>
  <c r="AH59"/>
  <c r="AK50" i="27"/>
  <c r="AB50"/>
  <c r="AL50" s="1"/>
  <c r="AG224" i="9"/>
  <c r="X224"/>
  <c r="Y224" s="1"/>
  <c r="AI224" s="1"/>
  <c r="AK111" i="25"/>
  <c r="BD111"/>
  <c r="AK17" i="22"/>
  <c r="AL57" i="18"/>
  <c r="AM39" i="30"/>
  <c r="AK41" i="7"/>
  <c r="AP134" i="23"/>
  <c r="AY134"/>
  <c r="Y131" i="12"/>
  <c r="AH131"/>
  <c r="AH170" i="5"/>
  <c r="Y170"/>
  <c r="AO69" i="24"/>
  <c r="AF69"/>
  <c r="AH247" i="7"/>
  <c r="Y247"/>
  <c r="Y126" i="11"/>
  <c r="AH126"/>
  <c r="AQ239" i="25"/>
  <c r="BK239" s="1"/>
  <c r="BJ239"/>
  <c r="AZ17" i="23"/>
  <c r="X142" i="10"/>
  <c r="AH142" s="1"/>
  <c r="AH134" i="29"/>
  <c r="AC254" i="26"/>
  <c r="AD254" s="1"/>
  <c r="AN254" s="1"/>
  <c r="AG105" i="12"/>
  <c r="X105"/>
  <c r="AI121" i="30"/>
  <c r="Z121"/>
  <c r="AY117" i="23"/>
  <c r="AQ215"/>
  <c r="AR215" s="1"/>
  <c r="BB215" s="1"/>
  <c r="AE47" i="27"/>
  <c r="AO47"/>
  <c r="AL86"/>
  <c r="AC86"/>
  <c r="AZ169" i="23"/>
  <c r="AQ169"/>
  <c r="AZ173"/>
  <c r="BI201" i="25"/>
  <c r="Z177" i="5"/>
  <c r="AA177" s="1"/>
  <c r="AK177" s="1"/>
  <c r="Y33" i="18"/>
  <c r="AH33"/>
  <c r="Z77" i="20"/>
  <c r="AI77"/>
  <c r="AQ78" i="23"/>
  <c r="AR78" s="1"/>
  <c r="BB78" s="1"/>
  <c r="AZ78"/>
  <c r="AH144" i="1"/>
  <c r="Y144"/>
  <c r="AG120" i="12"/>
  <c r="X120"/>
  <c r="AC45" i="26"/>
  <c r="AG218" i="9"/>
  <c r="AL41" i="27"/>
  <c r="AC41"/>
  <c r="AH140" i="1"/>
  <c r="Y140"/>
  <c r="AH230" i="5"/>
  <c r="Y230"/>
  <c r="Y221" i="9"/>
  <c r="AY52" i="25"/>
  <c r="AF52"/>
  <c r="Z252" i="32"/>
  <c r="AB62" i="30"/>
  <c r="AL62" s="1"/>
  <c r="AH228" i="5"/>
  <c r="Y228"/>
  <c r="BB39" i="25"/>
  <c r="AI39"/>
  <c r="X181" i="9"/>
  <c r="AG181"/>
  <c r="Y187" i="31"/>
  <c r="AH187"/>
  <c r="AK112" i="26"/>
  <c r="AB112"/>
  <c r="Y81" i="5"/>
  <c r="AH81"/>
  <c r="AQ259" i="23"/>
  <c r="AZ259"/>
  <c r="AG172" i="11"/>
  <c r="X172"/>
  <c r="AO182" i="8"/>
  <c r="AF182"/>
  <c r="AP84" i="23"/>
  <c r="AZ84" s="1"/>
  <c r="AY84"/>
  <c r="AG191" i="9"/>
  <c r="X191"/>
  <c r="Z102" i="32"/>
  <c r="AI102"/>
  <c r="Y163" i="10"/>
  <c r="AI163" s="1"/>
  <c r="AH163"/>
  <c r="Z155" i="30"/>
  <c r="AI155"/>
  <c r="AQ249" i="25"/>
  <c r="BK249"/>
  <c r="BL249" s="1"/>
  <c r="BJ249"/>
  <c r="Y42" i="12"/>
  <c r="AH42"/>
  <c r="AG144" i="10"/>
  <c r="AH132" i="31"/>
  <c r="BH55" i="25"/>
  <c r="AG214" i="12"/>
  <c r="X214"/>
  <c r="AQ229" i="23"/>
  <c r="BA229" s="1"/>
  <c r="Z163" i="32"/>
  <c r="AI73" i="20"/>
  <c r="X108" i="12"/>
  <c r="AI31" i="30"/>
  <c r="Y119" i="5"/>
  <c r="AH195" i="1"/>
  <c r="Z133" i="30"/>
  <c r="AH128" i="5"/>
  <c r="AG123" i="10"/>
  <c r="AH217" i="31"/>
  <c r="Y217"/>
  <c r="AI116" i="30"/>
  <c r="Z116"/>
  <c r="AM44" i="26"/>
  <c r="AD44"/>
  <c r="AN44" s="1"/>
  <c r="AO44" s="1"/>
  <c r="Y107" i="21"/>
  <c r="AH107"/>
  <c r="BJ167" i="25"/>
  <c r="AQ167"/>
  <c r="BK167" s="1"/>
  <c r="AJ223" i="32"/>
  <c r="AI60" i="29"/>
  <c r="AH78" i="22"/>
  <c r="AH239" i="7"/>
  <c r="Y239"/>
  <c r="AH96" i="21"/>
  <c r="Y96"/>
  <c r="AH129" i="5"/>
  <c r="Y129"/>
  <c r="AJ122" i="30"/>
  <c r="AA122"/>
  <c r="AO253" i="8"/>
  <c r="AF253"/>
  <c r="AN39" i="27"/>
  <c r="AE39"/>
  <c r="AO39" s="1"/>
  <c r="AK247" i="26"/>
  <c r="AB247"/>
  <c r="AI75" i="20"/>
  <c r="Z75"/>
  <c r="AX209" i="25"/>
  <c r="AE209"/>
  <c r="AH125" i="5"/>
  <c r="Y125"/>
  <c r="AC184" i="26"/>
  <c r="AM184" s="1"/>
  <c r="AL184"/>
  <c r="Z65" i="20"/>
  <c r="AI65"/>
  <c r="AA97" i="32"/>
  <c r="AJ97"/>
  <c r="AG202" i="12"/>
  <c r="AK24" i="26"/>
  <c r="AB24"/>
  <c r="AA18" i="31"/>
  <c r="AK18"/>
  <c r="AJ18"/>
  <c r="AI215" i="30"/>
  <c r="Z215"/>
  <c r="Z220" i="32"/>
  <c r="AI220"/>
  <c r="AP142" i="23"/>
  <c r="AZ142" s="1"/>
  <c r="AY142"/>
  <c r="AC217" i="27"/>
  <c r="AD217" s="1"/>
  <c r="AL217"/>
  <c r="AB168" i="26"/>
  <c r="AK168"/>
  <c r="AC101"/>
  <c r="AD101" s="1"/>
  <c r="AL101"/>
  <c r="AC62" i="27"/>
  <c r="AL62"/>
  <c r="AM201"/>
  <c r="AD201"/>
  <c r="Z161" i="32"/>
  <c r="AI161"/>
  <c r="AJ16" i="5"/>
  <c r="AL16" s="1"/>
  <c r="AA16"/>
  <c r="AK16" s="1"/>
  <c r="AG48" i="25"/>
  <c r="AZ48"/>
  <c r="AC202" i="27"/>
  <c r="AL202"/>
  <c r="AI126" i="9"/>
  <c r="X150" i="11"/>
  <c r="AG150"/>
  <c r="AJ139" i="32"/>
  <c r="AA139"/>
  <c r="AK183" i="26"/>
  <c r="AB183"/>
  <c r="Z109" i="5"/>
  <c r="AI109"/>
  <c r="AA102" i="17"/>
  <c r="AJ102"/>
  <c r="AB237" i="32"/>
  <c r="AL237"/>
  <c r="AK237"/>
  <c r="AC209" i="27"/>
  <c r="AL209"/>
  <c r="AH110" i="5"/>
  <c r="Y110"/>
  <c r="Y208" i="9"/>
  <c r="AH208"/>
  <c r="Z172" i="5"/>
  <c r="AI172"/>
  <c r="Y241" i="7"/>
  <c r="AH241"/>
  <c r="AI205" i="32"/>
  <c r="Z205"/>
  <c r="Y65" i="29"/>
  <c r="AH65"/>
  <c r="AO260" i="8"/>
  <c r="AF260"/>
  <c r="AO254"/>
  <c r="AF254"/>
  <c r="AG138" i="24"/>
  <c r="AP138"/>
  <c r="AX183" i="25"/>
  <c r="AE183"/>
  <c r="AN80" i="27"/>
  <c r="AE80"/>
  <c r="AO80" s="1"/>
  <c r="AA21" i="31"/>
  <c r="AK21" s="1"/>
  <c r="AJ21"/>
  <c r="AI240"/>
  <c r="Z240"/>
  <c r="AA240" s="1"/>
  <c r="AK240" s="1"/>
  <c r="AD231" i="27"/>
  <c r="AM231"/>
  <c r="Z196" i="32"/>
  <c r="AI196"/>
  <c r="Y62" i="1"/>
  <c r="AI62" s="1"/>
  <c r="AH62"/>
  <c r="AH108" i="24"/>
  <c r="AR108"/>
  <c r="AQ108"/>
  <c r="AI214" i="31"/>
  <c r="Z214"/>
  <c r="AH62" i="25"/>
  <c r="BA62"/>
  <c r="AG98" i="9"/>
  <c r="X98"/>
  <c r="AH98" s="1"/>
  <c r="Y168" i="11"/>
  <c r="AH168"/>
  <c r="AH166" i="7"/>
  <c r="Y166"/>
  <c r="AA56" i="17"/>
  <c r="AJ56"/>
  <c r="AD203" i="27"/>
  <c r="AM203"/>
  <c r="AG202" i="11"/>
  <c r="X202"/>
  <c r="AH202" s="1"/>
  <c r="AK27" i="21"/>
  <c r="AI236" i="32"/>
  <c r="Z236"/>
  <c r="AB74" i="26"/>
  <c r="AK74"/>
  <c r="AI85" i="5"/>
  <c r="AH76" i="22"/>
  <c r="AJ68" i="5"/>
  <c r="AA68"/>
  <c r="AK68" s="1"/>
  <c r="AL68" s="1"/>
  <c r="AL43" i="27"/>
  <c r="AC43"/>
  <c r="AB33" i="32"/>
  <c r="AL33" s="1"/>
  <c r="AL63" i="26"/>
  <c r="AC63"/>
  <c r="X194" i="29"/>
  <c r="AG194"/>
  <c r="X199"/>
  <c r="AG199"/>
  <c r="Z209" i="31"/>
  <c r="AI209"/>
  <c r="AX217" i="25"/>
  <c r="AE217"/>
  <c r="Y104" i="12"/>
  <c r="AH104"/>
  <c r="AJ13" i="32"/>
  <c r="AA13"/>
  <c r="Y80" i="22"/>
  <c r="AH80"/>
  <c r="AG118" i="1"/>
  <c r="X118"/>
  <c r="AH118" s="1"/>
  <c r="AA193" i="31"/>
  <c r="AK193"/>
  <c r="AI128" i="25"/>
  <c r="AH220" i="9"/>
  <c r="Y220"/>
  <c r="AQ151" i="25"/>
  <c r="BK151"/>
  <c r="BJ151"/>
  <c r="AQ68"/>
  <c r="BK68" s="1"/>
  <c r="BJ68"/>
  <c r="AA186" i="30"/>
  <c r="AK186" s="1"/>
  <c r="AJ186"/>
  <c r="Z141"/>
  <c r="AA141" s="1"/>
  <c r="AI141"/>
  <c r="AX148" i="25"/>
  <c r="AQ174" i="24"/>
  <c r="Z99" i="30"/>
  <c r="AI99"/>
  <c r="AX140" i="25"/>
  <c r="AE157"/>
  <c r="X132" i="12"/>
  <c r="AH189" i="1"/>
  <c r="Y189"/>
  <c r="AF37" i="24"/>
  <c r="AO37"/>
  <c r="AQ104" i="25"/>
  <c r="BK104" s="1"/>
  <c r="BJ104"/>
  <c r="Z169" i="5"/>
  <c r="AG106" i="9"/>
  <c r="X106"/>
  <c r="AO256" i="8"/>
  <c r="AF256"/>
  <c r="AL34" i="26"/>
  <c r="AC34"/>
  <c r="Z89" i="5"/>
  <c r="AI89"/>
  <c r="AI176" i="32"/>
  <c r="Z176"/>
  <c r="Z118"/>
  <c r="AI118"/>
  <c r="Z103" i="30"/>
  <c r="AA103" s="1"/>
  <c r="AH233" i="7"/>
  <c r="X236" i="9"/>
  <c r="AQ247" i="25"/>
  <c r="BK247" s="1"/>
  <c r="BJ247"/>
  <c r="BL247" s="1"/>
  <c r="AX251"/>
  <c r="AE251"/>
  <c r="AO252" i="8"/>
  <c r="AF252"/>
  <c r="AG226" i="12"/>
  <c r="X226"/>
  <c r="AH25" i="24"/>
  <c r="AR25"/>
  <c r="AS25"/>
  <c r="AQ25"/>
  <c r="X149" i="1"/>
  <c r="AG149"/>
  <c r="Y209" i="9"/>
  <c r="AI209" s="1"/>
  <c r="AI147" i="32"/>
  <c r="Z147"/>
  <c r="AH221" i="31"/>
  <c r="Y221"/>
  <c r="AJ174" i="30"/>
  <c r="AO257" i="8"/>
  <c r="AQ176" i="24"/>
  <c r="Y121" i="5"/>
  <c r="Z121" s="1"/>
  <c r="AH121"/>
  <c r="Y167" i="31"/>
  <c r="AH167"/>
  <c r="AI53" i="20"/>
  <c r="Z53"/>
  <c r="AA53" s="1"/>
  <c r="AK53" s="1"/>
  <c r="AI197" i="32"/>
  <c r="Z197"/>
  <c r="AF33" i="25"/>
  <c r="AZ33" s="1"/>
  <c r="AY33"/>
  <c r="AZ29" i="23"/>
  <c r="AQ29"/>
  <c r="BA29" s="1"/>
  <c r="Y107" i="5"/>
  <c r="AH107"/>
  <c r="AG251" i="29"/>
  <c r="X251"/>
  <c r="AK110" i="26"/>
  <c r="AB110"/>
  <c r="AI187" i="30"/>
  <c r="Z187"/>
  <c r="AJ187" s="1"/>
  <c r="Y138" i="12"/>
  <c r="AH138"/>
  <c r="AG183" i="9"/>
  <c r="X183"/>
  <c r="Y183" s="1"/>
  <c r="AL41" i="26"/>
  <c r="AC41"/>
  <c r="Z55" i="20"/>
  <c r="AJ55" s="1"/>
  <c r="AI55"/>
  <c r="X197" i="9"/>
  <c r="AH197" s="1"/>
  <c r="AG197"/>
  <c r="AG46" i="7"/>
  <c r="X46"/>
  <c r="AI28" i="31"/>
  <c r="Z28"/>
  <c r="AE66" i="25"/>
  <c r="AX66"/>
  <c r="AF41" i="24"/>
  <c r="AO41"/>
  <c r="AH16" i="10"/>
  <c r="Y16"/>
  <c r="AX78" i="25"/>
  <c r="AE78"/>
  <c r="AO258" i="8"/>
  <c r="AF258"/>
  <c r="AY208" i="25"/>
  <c r="AF208"/>
  <c r="AB16" i="16"/>
  <c r="AL16"/>
  <c r="AM16"/>
  <c r="AK16"/>
  <c r="AB251" i="26"/>
  <c r="AK251"/>
  <c r="Z67" i="22"/>
  <c r="AJ67" s="1"/>
  <c r="AI67"/>
  <c r="AP171" i="8"/>
  <c r="AG171"/>
  <c r="AH106" i="31"/>
  <c r="Y106"/>
  <c r="X136" i="12"/>
  <c r="AH136" s="1"/>
  <c r="AG136"/>
  <c r="AH39" i="24"/>
  <c r="AR39"/>
  <c r="AQ39"/>
  <c r="AS39" s="1"/>
  <c r="AG234" i="12"/>
  <c r="X234"/>
  <c r="Y234" s="1"/>
  <c r="BI214" i="25"/>
  <c r="AP214"/>
  <c r="AI167" i="30"/>
  <c r="Z167"/>
  <c r="AI22" i="5"/>
  <c r="Z22"/>
  <c r="AG230" i="9"/>
  <c r="X230"/>
  <c r="AH231" i="7"/>
  <c r="Y231"/>
  <c r="Z253"/>
  <c r="AJ253"/>
  <c r="AI253"/>
  <c r="AH255" i="31"/>
  <c r="Y255"/>
  <c r="Z255" s="1"/>
  <c r="AL255" i="26"/>
  <c r="AC255"/>
  <c r="AK187"/>
  <c r="AB187"/>
  <c r="AL187" s="1"/>
  <c r="AI63" i="20"/>
  <c r="Z63"/>
  <c r="AG131" i="8"/>
  <c r="AH131" s="1"/>
  <c r="AP131"/>
  <c r="AB24" i="30"/>
  <c r="AL24"/>
  <c r="AM24"/>
  <c r="AK24"/>
  <c r="AG231" i="29"/>
  <c r="X231"/>
  <c r="AY205" i="23"/>
  <c r="AP205"/>
  <c r="AG227" i="29"/>
  <c r="X227"/>
  <c r="AA52" i="5"/>
  <c r="AK52" s="1"/>
  <c r="AJ52"/>
  <c r="AA231" i="31"/>
  <c r="AK231" s="1"/>
  <c r="AJ231"/>
  <c r="AG239" i="29"/>
  <c r="X239"/>
  <c r="AH239" s="1"/>
  <c r="AJ56" i="32"/>
  <c r="AA56"/>
  <c r="Y133" i="12"/>
  <c r="AH133"/>
  <c r="Z131" i="32"/>
  <c r="AI131"/>
  <c r="AJ79" i="31"/>
  <c r="AA79"/>
  <c r="AK79" s="1"/>
  <c r="AL79" s="1"/>
  <c r="AH159" i="10"/>
  <c r="Y159"/>
  <c r="AG135" i="8"/>
  <c r="AP135"/>
  <c r="AI58" i="30"/>
  <c r="Z58"/>
  <c r="AH83" i="21"/>
  <c r="Y83"/>
  <c r="Z83" s="1"/>
  <c r="AF110" i="8"/>
  <c r="AG110" s="1"/>
  <c r="AO110"/>
  <c r="AF228"/>
  <c r="AO228"/>
  <c r="AQ76" i="25"/>
  <c r="BK76" s="1"/>
  <c r="BJ76"/>
  <c r="X187" i="9"/>
  <c r="AH187" s="1"/>
  <c r="AG187"/>
  <c r="AA20" i="31"/>
  <c r="AK20" s="1"/>
  <c r="AJ20"/>
  <c r="AI38" i="18"/>
  <c r="Z38"/>
  <c r="AL18" i="31"/>
  <c r="BE111" i="25"/>
  <c r="AL111"/>
  <c r="AI59" i="20"/>
  <c r="Z59"/>
  <c r="AK76" i="26"/>
  <c r="AB76"/>
  <c r="BI260" i="25"/>
  <c r="AP260"/>
  <c r="AH66" i="7"/>
  <c r="AI226" i="31"/>
  <c r="AI79" i="20"/>
  <c r="Z79"/>
  <c r="AQ189" i="23"/>
  <c r="AR189" s="1"/>
  <c r="BB189" s="1"/>
  <c r="X117" i="11"/>
  <c r="Y117" s="1"/>
  <c r="Y136" i="5"/>
  <c r="AG121" i="11"/>
  <c r="Y181" i="1"/>
  <c r="AI181" s="1"/>
  <c r="Z61" i="20"/>
  <c r="AA61" s="1"/>
  <c r="AK61" s="1"/>
  <c r="AG185" i="9"/>
  <c r="AG190" i="12"/>
  <c r="X190"/>
  <c r="AQ204" i="23"/>
  <c r="AZ204"/>
  <c r="AO107" i="24"/>
  <c r="AF107"/>
  <c r="Z47" i="1"/>
  <c r="AJ47"/>
  <c r="AI47"/>
  <c r="AK47" s="1"/>
  <c r="Z93" i="5"/>
  <c r="AI93"/>
  <c r="BB53" i="25"/>
  <c r="AI53"/>
  <c r="AM58" i="26"/>
  <c r="AD58"/>
  <c r="AN58"/>
  <c r="BI207" i="25"/>
  <c r="Z204" i="32"/>
  <c r="AI204"/>
  <c r="Z39" i="31"/>
  <c r="AI39"/>
  <c r="AD20" i="26"/>
  <c r="AN20" s="1"/>
  <c r="AM20"/>
  <c r="AQ80" i="23"/>
  <c r="AQ233"/>
  <c r="BA233" s="1"/>
  <c r="AX220" i="25"/>
  <c r="AI51" i="20"/>
  <c r="Z45" i="1"/>
  <c r="AJ45" s="1"/>
  <c r="AY100" i="25"/>
  <c r="AF100"/>
  <c r="AG100" s="1"/>
  <c r="AG32" i="8"/>
  <c r="AP32"/>
  <c r="AH78" i="24"/>
  <c r="AR78"/>
  <c r="AQ78"/>
  <c r="AP132" i="25"/>
  <c r="BI132"/>
  <c r="Y168" i="9"/>
  <c r="AI168" s="1"/>
  <c r="AH168"/>
  <c r="Z97" i="5"/>
  <c r="AJ97" s="1"/>
  <c r="AI97"/>
  <c r="AH132" i="29"/>
  <c r="Y132"/>
  <c r="Z132" s="1"/>
  <c r="AJ132" s="1"/>
  <c r="AH135" i="12"/>
  <c r="Y135"/>
  <c r="AI135" s="1"/>
  <c r="AG116"/>
  <c r="X116"/>
  <c r="Y116" s="1"/>
  <c r="AJ217" i="30"/>
  <c r="AA217"/>
  <c r="AQ227" i="23"/>
  <c r="AZ227"/>
  <c r="AI158" i="30"/>
  <c r="Z158"/>
  <c r="Y249" i="7"/>
  <c r="Z249" s="1"/>
  <c r="AO198" i="8"/>
  <c r="AR16" i="23"/>
  <c r="BB16" s="1"/>
  <c r="AG45" i="22"/>
  <c r="X45"/>
  <c r="AF169" i="25"/>
  <c r="AY169"/>
  <c r="Z258" i="32"/>
  <c r="AI258"/>
  <c r="AI136"/>
  <c r="Z136"/>
  <c r="AG67" i="24"/>
  <c r="AP67"/>
  <c r="AI130" i="32"/>
  <c r="Z130"/>
  <c r="AJ130" s="1"/>
  <c r="AH230" i="31"/>
  <c r="Y230"/>
  <c r="AH102"/>
  <c r="Y102"/>
  <c r="Y136" i="11"/>
  <c r="Z136" s="1"/>
  <c r="AH136"/>
  <c r="AP98" i="25"/>
  <c r="BI98"/>
  <c r="AR243" i="23"/>
  <c r="BB243"/>
  <c r="AA35" i="30"/>
  <c r="AJ35"/>
  <c r="AH205" i="31"/>
  <c r="Y205"/>
  <c r="Z205" s="1"/>
  <c r="AJ205" s="1"/>
  <c r="AH212" i="5"/>
  <c r="Y212"/>
  <c r="AJ134" i="30"/>
  <c r="AA134"/>
  <c r="X111" i="11"/>
  <c r="AH111" s="1"/>
  <c r="AG111"/>
  <c r="Z251" i="30"/>
  <c r="AI251"/>
  <c r="BJ215" i="25"/>
  <c r="AQ215"/>
  <c r="BK215" s="1"/>
  <c r="AB38" i="32"/>
  <c r="AL38" s="1"/>
  <c r="AK38"/>
  <c r="AH107" i="22"/>
  <c r="Y107"/>
  <c r="AB55" i="26"/>
  <c r="AL55" s="1"/>
  <c r="AK55"/>
  <c r="AH140" i="29"/>
  <c r="Y140"/>
  <c r="AH179"/>
  <c r="Y179"/>
  <c r="AG134" i="1"/>
  <c r="X134"/>
  <c r="Y206" i="5"/>
  <c r="AH206"/>
  <c r="Y131"/>
  <c r="Z131" s="1"/>
  <c r="AH131"/>
  <c r="AD12" i="26"/>
  <c r="AN12"/>
  <c r="AO12"/>
  <c r="AM12"/>
  <c r="Y90" i="5"/>
  <c r="AH90"/>
  <c r="AH112" i="31"/>
  <c r="Y112"/>
  <c r="AQ164" i="25"/>
  <c r="BK164"/>
  <c r="BJ164"/>
  <c r="BL164" s="1"/>
  <c r="AQ62" i="23"/>
  <c r="AZ62"/>
  <c r="AF59" i="24"/>
  <c r="AP59" s="1"/>
  <c r="AO59"/>
  <c r="AG224" i="25"/>
  <c r="AZ224"/>
  <c r="AI67" i="20"/>
  <c r="Z67"/>
  <c r="AA67" s="1"/>
  <c r="AE225" i="25"/>
  <c r="AF225" s="1"/>
  <c r="AX225"/>
  <c r="AL230" i="27"/>
  <c r="AC230"/>
  <c r="AK114" i="26"/>
  <c r="AB114"/>
  <c r="AF123" i="8"/>
  <c r="AO123"/>
  <c r="AH200" i="5"/>
  <c r="Y200"/>
  <c r="Z200" s="1"/>
  <c r="AC33" i="26"/>
  <c r="AD33" s="1"/>
  <c r="AL33"/>
  <c r="AH168" i="10"/>
  <c r="Y168"/>
  <c r="AI168" s="1"/>
  <c r="X243" i="29"/>
  <c r="AG243"/>
  <c r="AC115" i="26"/>
  <c r="AL115"/>
  <c r="AQ102" i="25"/>
  <c r="BK102"/>
  <c r="BL102"/>
  <c r="BJ102"/>
  <c r="BI231"/>
  <c r="AP231"/>
  <c r="AQ231" s="1"/>
  <c r="BK231" s="1"/>
  <c r="AB27" i="26"/>
  <c r="AL27" s="1"/>
  <c r="AK27"/>
  <c r="AI101" i="5"/>
  <c r="Z101"/>
  <c r="AJ101" s="1"/>
  <c r="AG257" i="29"/>
  <c r="X257"/>
  <c r="AZ211" i="23"/>
  <c r="AQ211"/>
  <c r="AP105"/>
  <c r="AZ105" s="1"/>
  <c r="AY105"/>
  <c r="AX26" i="25"/>
  <c r="AE26"/>
  <c r="AY26" s="1"/>
  <c r="Z137" i="30"/>
  <c r="AI137"/>
  <c r="AI71" i="20"/>
  <c r="Z71"/>
  <c r="AA71" s="1"/>
  <c r="AQ58" i="23"/>
  <c r="AZ58"/>
  <c r="Z138" i="9"/>
  <c r="AJ138"/>
  <c r="AK138" s="1"/>
  <c r="AI138"/>
  <c r="X166" i="12"/>
  <c r="AG166"/>
  <c r="AH185" i="1"/>
  <c r="Y185"/>
  <c r="Y107" i="11"/>
  <c r="AH107"/>
  <c r="AC220" i="26"/>
  <c r="AL220"/>
  <c r="AI57" i="20"/>
  <c r="Z57"/>
  <c r="AP170" i="25"/>
  <c r="BI170"/>
  <c r="AG222" i="9"/>
  <c r="X222"/>
  <c r="X30" i="7"/>
  <c r="AG30"/>
  <c r="AX254" i="25"/>
  <c r="AE254"/>
  <c r="AM40" i="27"/>
  <c r="AD40"/>
  <c r="Y128" i="11"/>
  <c r="AH128"/>
  <c r="AP85" i="25"/>
  <c r="BI85"/>
  <c r="AG104" i="11"/>
  <c r="X104"/>
  <c r="AL49" i="26"/>
  <c r="AC49"/>
  <c r="AM49" s="1"/>
  <c r="BJ92" i="25"/>
  <c r="AQ92"/>
  <c r="BK92" s="1"/>
  <c r="BL92" s="1"/>
  <c r="AF36"/>
  <c r="AG36" s="1"/>
  <c r="AY36"/>
  <c r="Y167" i="10"/>
  <c r="AH167"/>
  <c r="X157" i="9"/>
  <c r="Y157" s="1"/>
  <c r="AG157"/>
  <c r="X222" i="12"/>
  <c r="AG222"/>
  <c r="Y232" i="31"/>
  <c r="AH232"/>
  <c r="AQ185" i="25"/>
  <c r="BK185"/>
  <c r="BL185" s="1"/>
  <c r="BJ185"/>
  <c r="AO251" i="8"/>
  <c r="BE256" i="25"/>
  <c r="AH208" i="5"/>
  <c r="Y208"/>
  <c r="X118" i="10"/>
  <c r="AG118"/>
  <c r="AK99" i="17"/>
  <c r="AB99"/>
  <c r="AL99" s="1"/>
  <c r="AM99" s="1"/>
  <c r="AM30" i="26"/>
  <c r="AD30"/>
  <c r="AN30"/>
  <c r="X232" i="9"/>
  <c r="AG232"/>
  <c r="X177" i="1"/>
  <c r="AG177"/>
  <c r="AJ114" i="32"/>
  <c r="AA114"/>
  <c r="AH178" i="24"/>
  <c r="AR178"/>
  <c r="AQ178"/>
  <c r="X79" i="29"/>
  <c r="AG79"/>
  <c r="BC24" i="25"/>
  <c r="AC222" i="27"/>
  <c r="AL222"/>
  <c r="AL114" i="31"/>
  <c r="AJ114"/>
  <c r="AC109" i="26"/>
  <c r="AL109"/>
  <c r="AH242" i="5"/>
  <c r="Y242"/>
  <c r="Z242" s="1"/>
  <c r="AZ21" i="23"/>
  <c r="AQ21"/>
  <c r="BA21" s="1"/>
  <c r="AH224" i="9"/>
  <c r="AC50" i="27"/>
  <c r="AZ41" i="23"/>
  <c r="AX97" i="25"/>
  <c r="Y155" i="31"/>
  <c r="AH155"/>
  <c r="X153" i="1"/>
  <c r="Y153" s="1"/>
  <c r="AG153"/>
  <c r="AQ125" i="25"/>
  <c r="BK125" s="1"/>
  <c r="BJ125"/>
  <c r="BL125" s="1"/>
  <c r="AH229" i="31"/>
  <c r="Y229"/>
  <c r="Z137" i="29"/>
  <c r="AJ137"/>
  <c r="AK137" s="1"/>
  <c r="AI137"/>
  <c r="Y88" i="21"/>
  <c r="BJ229" i="25"/>
  <c r="AQ229"/>
  <c r="BK229"/>
  <c r="Z47" i="30"/>
  <c r="AI47"/>
  <c r="Z44" i="12"/>
  <c r="AJ44"/>
  <c r="AI44"/>
  <c r="AK44" s="1"/>
  <c r="Z90" i="32"/>
  <c r="AA90" s="1"/>
  <c r="AI90"/>
  <c r="BJ154" i="25"/>
  <c r="AH183" i="5"/>
  <c r="Y183"/>
  <c r="AF249" i="8"/>
  <c r="AO249"/>
  <c r="AG207" i="1"/>
  <c r="X207"/>
  <c r="Y258" i="31"/>
  <c r="AH258"/>
  <c r="AH51" i="25"/>
  <c r="BA51"/>
  <c r="Y83" i="20"/>
  <c r="AH83"/>
  <c r="AY96" i="25"/>
  <c r="AF96"/>
  <c r="AI257" i="5"/>
  <c r="Z257"/>
  <c r="AJ257" s="1"/>
  <c r="AI221" i="32"/>
  <c r="Z221"/>
  <c r="Y117" i="31"/>
  <c r="Z117" s="1"/>
  <c r="AH117"/>
  <c r="AK34" i="10"/>
  <c r="AI34"/>
  <c r="AX120" i="25"/>
  <c r="AE120"/>
  <c r="AF120" s="1"/>
  <c r="AO22" i="24"/>
  <c r="AF22"/>
  <c r="Z160" i="32"/>
  <c r="AJ160" s="1"/>
  <c r="AI160"/>
  <c r="AQ200" i="25"/>
  <c r="BK200" s="1"/>
  <c r="AI69" i="20"/>
  <c r="Z69"/>
  <c r="AA235" i="5"/>
  <c r="AK235" s="1"/>
  <c r="AZ84" i="25"/>
  <c r="AG84"/>
  <c r="AQ23" i="23"/>
  <c r="AZ23"/>
  <c r="Z191" i="5"/>
  <c r="AI191"/>
  <c r="BJ122" i="25"/>
  <c r="BL122" s="1"/>
  <c r="AQ122"/>
  <c r="BK122" s="1"/>
  <c r="AK131" i="26"/>
  <c r="AB131"/>
  <c r="AH79" i="5"/>
  <c r="Y79"/>
  <c r="AG205" i="24"/>
  <c r="AP205"/>
  <c r="AI236" i="5"/>
  <c r="Z236"/>
  <c r="AJ236" s="1"/>
  <c r="AH134" i="31"/>
  <c r="Y134"/>
  <c r="AR96" i="23"/>
  <c r="BB96" s="1"/>
  <c r="BA96"/>
  <c r="AG212" i="9"/>
  <c r="X212"/>
  <c r="AH212" s="1"/>
  <c r="AF137" i="8"/>
  <c r="AO137"/>
  <c r="AQ56" i="23"/>
  <c r="AR56" s="1"/>
  <c r="BB56" s="1"/>
  <c r="AZ56"/>
  <c r="AE27" i="25"/>
  <c r="AX27"/>
  <c r="AO259" i="8"/>
  <c r="AF259"/>
  <c r="AG259" s="1"/>
  <c r="AQ173" i="24"/>
  <c r="AH173"/>
  <c r="AR173"/>
  <c r="AA138" i="30"/>
  <c r="AJ138"/>
  <c r="X244" i="9"/>
  <c r="AG244"/>
  <c r="AN51" i="27"/>
  <c r="AE51"/>
  <c r="AO51" s="1"/>
  <c r="AP51"/>
  <c r="AE65"/>
  <c r="AO65" s="1"/>
  <c r="AN65"/>
  <c r="AQ19" i="23"/>
  <c r="AZ19"/>
  <c r="AG208" i="1"/>
  <c r="X208"/>
  <c r="AC51" i="26"/>
  <c r="AM51" s="1"/>
  <c r="AL51"/>
  <c r="Y222" i="5"/>
  <c r="AH222"/>
  <c r="AH201" i="31"/>
  <c r="Y201"/>
  <c r="AJ166" i="30"/>
  <c r="AA166"/>
  <c r="AK166" s="1"/>
  <c r="AL19" i="26"/>
  <c r="AC19"/>
  <c r="AM44" i="27"/>
  <c r="AD44"/>
  <c r="Y146" i="31"/>
  <c r="AH146"/>
  <c r="AI83" i="30"/>
  <c r="Z83"/>
  <c r="AH104" i="21"/>
  <c r="Y104"/>
  <c r="AH26" i="22"/>
  <c r="Y26"/>
  <c r="BJ197" i="25"/>
  <c r="AQ197"/>
  <c r="BK197" s="1"/>
  <c r="BL197" s="1"/>
  <c r="AX175"/>
  <c r="AH106" i="5"/>
  <c r="AC188" i="26"/>
  <c r="AL188"/>
  <c r="AX174" i="25"/>
  <c r="AE174"/>
  <c r="X199" i="1"/>
  <c r="AG199"/>
  <c r="Y236" i="7"/>
  <c r="AH236"/>
  <c r="AH61" i="29"/>
  <c r="Y61"/>
  <c r="AP119" i="23"/>
  <c r="AY119"/>
  <c r="Y234" i="5"/>
  <c r="Z234" s="1"/>
  <c r="AH234"/>
  <c r="AG80" i="24"/>
  <c r="AP80"/>
  <c r="Y168" i="31"/>
  <c r="AI168" s="1"/>
  <c r="AH168"/>
  <c r="AQ225" i="23"/>
  <c r="AZ225"/>
  <c r="AN31" i="25"/>
  <c r="BH31" s="1"/>
  <c r="BG31"/>
  <c r="AO18" i="24"/>
  <c r="AF18"/>
  <c r="Y247" i="31"/>
  <c r="AH247"/>
  <c r="AJ222" i="30"/>
  <c r="AA222"/>
  <c r="AK222" s="1"/>
  <c r="Z164" i="32"/>
  <c r="AI164"/>
  <c r="Z78" i="1"/>
  <c r="AJ78"/>
  <c r="AK78" s="1"/>
  <c r="AI78"/>
  <c r="AB16" i="26"/>
  <c r="AL16" s="1"/>
  <c r="AK16"/>
  <c r="AQ162" i="25"/>
  <c r="BK162" s="1"/>
  <c r="BL162" s="1"/>
  <c r="BJ162"/>
  <c r="AC57" i="26"/>
  <c r="AL57"/>
  <c r="BI210" i="25"/>
  <c r="AP210"/>
  <c r="BJ210" s="1"/>
  <c r="AD208" i="26"/>
  <c r="AN208"/>
  <c r="AM208"/>
  <c r="Y139" i="31"/>
  <c r="Z139" s="1"/>
  <c r="AH139"/>
  <c r="AD220" i="27"/>
  <c r="AM220"/>
  <c r="AA82" i="30"/>
  <c r="AJ82"/>
  <c r="AO12" i="24"/>
  <c r="AF12"/>
  <c r="AG12" s="1"/>
  <c r="Y79" i="7"/>
  <c r="AI79" s="1"/>
  <c r="AH79"/>
  <c r="AH193" i="1"/>
  <c r="Y193"/>
  <c r="AC214" i="26"/>
  <c r="AM214" s="1"/>
  <c r="AL214"/>
  <c r="AE196" i="25"/>
  <c r="AX196"/>
  <c r="X112" i="9"/>
  <c r="AH112" s="1"/>
  <c r="AG112"/>
  <c r="AG218" i="12"/>
  <c r="X218"/>
  <c r="AI15" i="20"/>
  <c r="Z15"/>
  <c r="AI105" i="5"/>
  <c r="Z105"/>
  <c r="AA105" s="1"/>
  <c r="AK105" s="1"/>
  <c r="Z91" i="30"/>
  <c r="AI91"/>
  <c r="Y88" i="20"/>
  <c r="Z88" s="1"/>
  <c r="AH88"/>
  <c r="Y90" i="31"/>
  <c r="AH90"/>
  <c r="AY29" i="25"/>
  <c r="AF29"/>
  <c r="AE90"/>
  <c r="AF90" s="1"/>
  <c r="AX90"/>
  <c r="AF246" i="8"/>
  <c r="AP246" s="1"/>
  <c r="AO246"/>
  <c r="AL64" i="26"/>
  <c r="AC64"/>
  <c r="AH88" i="22"/>
  <c r="Y88"/>
  <c r="AI88" s="1"/>
  <c r="AC61" i="26"/>
  <c r="AL61"/>
  <c r="AF247" i="8"/>
  <c r="AP247" s="1"/>
  <c r="AO247"/>
  <c r="Y107" i="12"/>
  <c r="AI107" s="1"/>
  <c r="AH107"/>
  <c r="AI62" i="5"/>
  <c r="Z62"/>
  <c r="AC213" i="27"/>
  <c r="AL213"/>
  <c r="AQ237" i="23"/>
  <c r="AZ237"/>
  <c r="X164" i="11"/>
  <c r="AG164"/>
  <c r="AH183" i="1"/>
  <c r="Y183"/>
  <c r="AI183" s="1"/>
  <c r="Y254" i="5"/>
  <c r="AH254"/>
  <c r="Z225"/>
  <c r="AA225" s="1"/>
  <c r="AI225"/>
  <c r="AA89" i="32"/>
  <c r="AJ89"/>
  <c r="AH204" i="5"/>
  <c r="Y204"/>
  <c r="AK195" i="26"/>
  <c r="AB195"/>
  <c r="Y14" i="31"/>
  <c r="Z14" s="1"/>
  <c r="AH14"/>
  <c r="AO95" i="24"/>
  <c r="AF95"/>
  <c r="AA41" i="18"/>
  <c r="AK41" s="1"/>
  <c r="AJ41"/>
  <c r="AH188" i="5"/>
  <c r="Y188"/>
  <c r="AB233" i="32"/>
  <c r="AL233"/>
  <c r="AK233"/>
  <c r="Z175" i="30"/>
  <c r="AI175"/>
  <c r="AH161" i="5"/>
  <c r="Y161"/>
  <c r="AD172" i="26"/>
  <c r="AN172"/>
  <c r="AM172"/>
  <c r="AG20" i="7"/>
  <c r="X20"/>
  <c r="AC111" i="26"/>
  <c r="AD111" s="1"/>
  <c r="AN111" s="1"/>
  <c r="AL111"/>
  <c r="Y226" i="5"/>
  <c r="AH226"/>
  <c r="X237" i="29"/>
  <c r="Y237" s="1"/>
  <c r="AG237"/>
  <c r="AN72" i="27"/>
  <c r="AE72"/>
  <c r="AO72"/>
  <c r="AA182" i="30"/>
  <c r="AJ182"/>
  <c r="Z212" i="32"/>
  <c r="AJ212" s="1"/>
  <c r="AI212"/>
  <c r="Y99" i="21"/>
  <c r="AH99"/>
  <c r="X150" i="10"/>
  <c r="Y150" s="1"/>
  <c r="AG150"/>
  <c r="AI85" i="32"/>
  <c r="Z85"/>
  <c r="AK14" i="9"/>
  <c r="BL187" i="25"/>
  <c r="BL91"/>
  <c r="AK78" i="7"/>
  <c r="BL133" i="25"/>
  <c r="AK43" i="22"/>
  <c r="AO54" i="26"/>
  <c r="AM14" i="17"/>
  <c r="Z99" i="21"/>
  <c r="AJ99"/>
  <c r="AK99"/>
  <c r="AI99"/>
  <c r="AB182" i="30"/>
  <c r="AL182"/>
  <c r="AK182"/>
  <c r="AH237" i="29"/>
  <c r="AM111" i="26"/>
  <c r="AA175" i="30"/>
  <c r="AJ175"/>
  <c r="AB89" i="32"/>
  <c r="AL89"/>
  <c r="AM89" s="1"/>
  <c r="AK89"/>
  <c r="AI254" i="5"/>
  <c r="Z254"/>
  <c r="Y164" i="11"/>
  <c r="AH164"/>
  <c r="Z88" i="22"/>
  <c r="AJ88" s="1"/>
  <c r="AL105" i="5"/>
  <c r="AJ105"/>
  <c r="AI104" i="21"/>
  <c r="Z104"/>
  <c r="AJ104" s="1"/>
  <c r="AB166" i="30"/>
  <c r="AL166" s="1"/>
  <c r="AM166" s="1"/>
  <c r="AA236" i="5"/>
  <c r="AK236"/>
  <c r="AI79"/>
  <c r="Z79"/>
  <c r="BA84" i="25"/>
  <c r="AH84"/>
  <c r="AG22" i="24"/>
  <c r="AP22"/>
  <c r="Y248" i="9"/>
  <c r="AH248"/>
  <c r="Z183" i="5"/>
  <c r="AI183"/>
  <c r="AY97" i="25"/>
  <c r="AF97"/>
  <c r="Z224" i="9"/>
  <c r="AJ224" s="1"/>
  <c r="AD109" i="26"/>
  <c r="AN109" s="1"/>
  <c r="AO109"/>
  <c r="AM109"/>
  <c r="AH79" i="29"/>
  <c r="Y79"/>
  <c r="AH232" i="9"/>
  <c r="Y232"/>
  <c r="AG251" i="8"/>
  <c r="AP251"/>
  <c r="AH157" i="9"/>
  <c r="AD115" i="26"/>
  <c r="AN115" s="1"/>
  <c r="AM115"/>
  <c r="AN33"/>
  <c r="AY225" i="25"/>
  <c r="AG59" i="24"/>
  <c r="Z90" i="5"/>
  <c r="AI90"/>
  <c r="AI131"/>
  <c r="AC55" i="26"/>
  <c r="AA251" i="30"/>
  <c r="AJ251"/>
  <c r="AK35"/>
  <c r="AB35"/>
  <c r="AL35" s="1"/>
  <c r="AM35" s="1"/>
  <c r="AJ136" i="11"/>
  <c r="AH67" i="24"/>
  <c r="AR67" s="1"/>
  <c r="AQ67"/>
  <c r="AJ258" i="32"/>
  <c r="AA258"/>
  <c r="AZ169" i="25"/>
  <c r="AG169"/>
  <c r="AA97" i="5"/>
  <c r="AK97" s="1"/>
  <c r="Z168" i="9"/>
  <c r="AJ168" s="1"/>
  <c r="BJ132" i="25"/>
  <c r="AQ132"/>
  <c r="BK132" s="1"/>
  <c r="AH32" i="8"/>
  <c r="AR32"/>
  <c r="AS32"/>
  <c r="AQ32"/>
  <c r="AR80" i="23"/>
  <c r="BB80" s="1"/>
  <c r="BA80"/>
  <c r="AJ39" i="31"/>
  <c r="AA39"/>
  <c r="AK39" s="1"/>
  <c r="AJ204" i="32"/>
  <c r="AA204"/>
  <c r="AH185" i="9"/>
  <c r="AA226" i="31"/>
  <c r="AK226" s="1"/>
  <c r="AJ226"/>
  <c r="Y187" i="9"/>
  <c r="AG228" i="8"/>
  <c r="AP228"/>
  <c r="AQ135"/>
  <c r="AH135"/>
  <c r="AR135"/>
  <c r="AI133" i="12"/>
  <c r="Z133"/>
  <c r="AJ133" s="1"/>
  <c r="AR131" i="8"/>
  <c r="AL251" i="26"/>
  <c r="AC251"/>
  <c r="AG41" i="24"/>
  <c r="AP41"/>
  <c r="AA55" i="20"/>
  <c r="AK55"/>
  <c r="AI107" i="5"/>
  <c r="Z107"/>
  <c r="AB174" i="30"/>
  <c r="AL174" s="1"/>
  <c r="AH149" i="1"/>
  <c r="Y149"/>
  <c r="AK233" i="7"/>
  <c r="AI233"/>
  <c r="AP37" i="24"/>
  <c r="AG37"/>
  <c r="AA99" i="30"/>
  <c r="AJ99"/>
  <c r="AB186"/>
  <c r="AL186" s="1"/>
  <c r="AI104" i="12"/>
  <c r="Z104"/>
  <c r="AJ104" s="1"/>
  <c r="AH199" i="29"/>
  <c r="Y199"/>
  <c r="AL74" i="26"/>
  <c r="AC74"/>
  <c r="AK56" i="17"/>
  <c r="AB56"/>
  <c r="AL56" s="1"/>
  <c r="AM56" s="1"/>
  <c r="Z168" i="11"/>
  <c r="AJ168" s="1"/>
  <c r="AI168"/>
  <c r="Z62" i="1"/>
  <c r="AJ62"/>
  <c r="AN231" i="27"/>
  <c r="AE231"/>
  <c r="AO231" s="1"/>
  <c r="AI65" i="29"/>
  <c r="Z65"/>
  <c r="AJ65" s="1"/>
  <c r="Z208" i="9"/>
  <c r="AJ208" s="1"/>
  <c r="AK208" s="1"/>
  <c r="AI208"/>
  <c r="AA109" i="5"/>
  <c r="AK109"/>
  <c r="AJ109"/>
  <c r="AN101" i="26"/>
  <c r="AM217" i="27"/>
  <c r="AQ142" i="23"/>
  <c r="AH202" i="12"/>
  <c r="AJ65" i="20"/>
  <c r="AA65"/>
  <c r="AK65" s="1"/>
  <c r="AD184" i="26"/>
  <c r="AN184" s="1"/>
  <c r="Z78" i="22"/>
  <c r="AJ78" s="1"/>
  <c r="AR229" i="23"/>
  <c r="BB229" s="1"/>
  <c r="Z163" i="10"/>
  <c r="AJ163" s="1"/>
  <c r="BA259" i="23"/>
  <c r="AR259"/>
  <c r="BB259" s="1"/>
  <c r="Z81" i="5"/>
  <c r="AI81"/>
  <c r="Z221" i="9"/>
  <c r="AJ221" s="1"/>
  <c r="AI221"/>
  <c r="BA78" i="23"/>
  <c r="Z33" i="18"/>
  <c r="AI33"/>
  <c r="AJ177" i="5"/>
  <c r="AL177" s="1"/>
  <c r="BA215" i="23"/>
  <c r="BC215" s="1"/>
  <c r="AO254" i="26"/>
  <c r="AM254"/>
  <c r="Z131" i="12"/>
  <c r="AJ131" s="1"/>
  <c r="AK131" s="1"/>
  <c r="AI131"/>
  <c r="AO172" i="26"/>
  <c r="AM233" i="32"/>
  <c r="AS173" i="24"/>
  <c r="BL229" i="25"/>
  <c r="AM38" i="32"/>
  <c r="AK45" i="1"/>
  <c r="AL20" i="31"/>
  <c r="AK67" i="22"/>
  <c r="AM237" i="32"/>
  <c r="AK126" i="9"/>
  <c r="AA85" i="32"/>
  <c r="AJ85"/>
  <c r="AC195" i="26"/>
  <c r="AL195"/>
  <c r="AJ62" i="5"/>
  <c r="AA62"/>
  <c r="AK62" s="1"/>
  <c r="AM61" i="26"/>
  <c r="AD61"/>
  <c r="AN61"/>
  <c r="Z90" i="31"/>
  <c r="AI90"/>
  <c r="AA91" i="30"/>
  <c r="AJ91"/>
  <c r="AF196" i="25"/>
  <c r="AY196"/>
  <c r="AN220" i="27"/>
  <c r="AE220"/>
  <c r="AO220"/>
  <c r="AI234" i="5"/>
  <c r="AD188" i="26"/>
  <c r="AN188" s="1"/>
  <c r="AM188"/>
  <c r="AY175" i="25"/>
  <c r="AR19" i="23"/>
  <c r="BB19" s="1"/>
  <c r="BA19"/>
  <c r="BC19" s="1"/>
  <c r="AH205" i="24"/>
  <c r="AR205"/>
  <c r="AS205" s="1"/>
  <c r="AQ205"/>
  <c r="BA23" i="23"/>
  <c r="AR23"/>
  <c r="BB23" s="1"/>
  <c r="AA160" i="32"/>
  <c r="AG249" i="8"/>
  <c r="AP249"/>
  <c r="AA47" i="30"/>
  <c r="AJ47"/>
  <c r="Z155" i="31"/>
  <c r="AI155"/>
  <c r="AR41" i="23"/>
  <c r="BB41" s="1"/>
  <c r="AB114" i="32"/>
  <c r="AL114" s="1"/>
  <c r="AM114" s="1"/>
  <c r="AK114"/>
  <c r="AM256" i="25"/>
  <c r="BF256"/>
  <c r="AH104" i="11"/>
  <c r="Y104"/>
  <c r="AE40" i="27"/>
  <c r="AO40" s="1"/>
  <c r="AP40"/>
  <c r="AN40"/>
  <c r="AY254" i="25"/>
  <c r="AF254"/>
  <c r="AH222" i="9"/>
  <c r="Y222"/>
  <c r="AA57" i="20"/>
  <c r="AK57" s="1"/>
  <c r="AJ57"/>
  <c r="AL57" s="1"/>
  <c r="Z185" i="1"/>
  <c r="AJ185" s="1"/>
  <c r="AK185"/>
  <c r="AI185"/>
  <c r="AK71" i="20"/>
  <c r="AF26" i="25"/>
  <c r="AA101" i="5"/>
  <c r="AK101" s="1"/>
  <c r="AL101" s="1"/>
  <c r="BL231" i="25"/>
  <c r="BJ231"/>
  <c r="AC114" i="26"/>
  <c r="AL114"/>
  <c r="AK67" i="20"/>
  <c r="Y134" i="1"/>
  <c r="AH134"/>
  <c r="Z140" i="29"/>
  <c r="AJ140"/>
  <c r="AK140"/>
  <c r="AI140"/>
  <c r="Z230" i="31"/>
  <c r="AI230"/>
  <c r="AP198" i="8"/>
  <c r="AB217" i="30"/>
  <c r="AL217" s="1"/>
  <c r="AK217"/>
  <c r="AH116" i="12"/>
  <c r="Z135"/>
  <c r="AJ135"/>
  <c r="AK132" i="29"/>
  <c r="AI132"/>
  <c r="AJ53" i="25"/>
  <c r="BC53"/>
  <c r="Z181" i="1"/>
  <c r="AJ181" s="1"/>
  <c r="Z136" i="5"/>
  <c r="AI136"/>
  <c r="BC189" i="23"/>
  <c r="BA189"/>
  <c r="AJ59" i="20"/>
  <c r="AA59"/>
  <c r="AK59"/>
  <c r="BF111" i="25"/>
  <c r="AM111"/>
  <c r="AA38" i="18"/>
  <c r="AK38"/>
  <c r="AL38"/>
  <c r="AJ38"/>
  <c r="AJ83" i="21"/>
  <c r="Y239" i="29"/>
  <c r="AZ205" i="23"/>
  <c r="AQ205"/>
  <c r="AC187" i="26"/>
  <c r="AI255" i="31"/>
  <c r="Z231" i="7"/>
  <c r="AJ231" s="1"/>
  <c r="AI231"/>
  <c r="AH230" i="9"/>
  <c r="Y230"/>
  <c r="AJ167" i="30"/>
  <c r="AA167"/>
  <c r="AH234" i="12"/>
  <c r="Z106" i="31"/>
  <c r="AI106"/>
  <c r="AZ208" i="25"/>
  <c r="AG208"/>
  <c r="AG258" i="8"/>
  <c r="AP258"/>
  <c r="AY78" i="25"/>
  <c r="AF78"/>
  <c r="AA28" i="31"/>
  <c r="AK28" s="1"/>
  <c r="AJ28"/>
  <c r="AH183" i="9"/>
  <c r="AA187" i="30"/>
  <c r="AR29" i="23"/>
  <c r="BB29" s="1"/>
  <c r="BC29" s="1"/>
  <c r="AJ53" i="20"/>
  <c r="AL53" s="1"/>
  <c r="AJ147" i="32"/>
  <c r="AA147"/>
  <c r="Y226" i="12"/>
  <c r="AH226"/>
  <c r="AF251" i="25"/>
  <c r="AY251"/>
  <c r="AA176" i="32"/>
  <c r="AJ176"/>
  <c r="AD34" i="26"/>
  <c r="AN34" s="1"/>
  <c r="AM34"/>
  <c r="Y106" i="9"/>
  <c r="AH106"/>
  <c r="AF157" i="25"/>
  <c r="AY157"/>
  <c r="Z220" i="9"/>
  <c r="AJ220"/>
  <c r="AK220"/>
  <c r="AI220"/>
  <c r="Y118" i="1"/>
  <c r="AB13" i="32"/>
  <c r="AL13" s="1"/>
  <c r="AK13"/>
  <c r="AI198" i="5"/>
  <c r="AM43" i="27"/>
  <c r="AD43"/>
  <c r="Y202" i="11"/>
  <c r="Y98" i="9"/>
  <c r="AA214" i="31"/>
  <c r="AK214" s="1"/>
  <c r="AJ214"/>
  <c r="AJ240"/>
  <c r="AP254" i="8"/>
  <c r="AG254"/>
  <c r="AE201" i="27"/>
  <c r="AO201" s="1"/>
  <c r="AP201" s="1"/>
  <c r="AN201"/>
  <c r="AA215" i="30"/>
  <c r="AJ215"/>
  <c r="AI125" i="5"/>
  <c r="Z125"/>
  <c r="AF209" i="25"/>
  <c r="AY209"/>
  <c r="AJ75" i="20"/>
  <c r="AA75"/>
  <c r="AK75" s="1"/>
  <c r="AC247" i="26"/>
  <c r="AL247"/>
  <c r="AB122" i="30"/>
  <c r="AL122"/>
  <c r="AK122"/>
  <c r="AI96" i="21"/>
  <c r="Z96"/>
  <c r="AJ96" s="1"/>
  <c r="AK96" s="1"/>
  <c r="AI217" i="31"/>
  <c r="Z217"/>
  <c r="AI128" i="5"/>
  <c r="Z128"/>
  <c r="AI195" i="1"/>
  <c r="AK195" s="1"/>
  <c r="AA73" i="20"/>
  <c r="AK73" s="1"/>
  <c r="Y191" i="9"/>
  <c r="AH191"/>
  <c r="Y172" i="11"/>
  <c r="AH172"/>
  <c r="BC39" i="25"/>
  <c r="AJ39"/>
  <c r="Z140" i="1"/>
  <c r="AJ140"/>
  <c r="AK140"/>
  <c r="AI140"/>
  <c r="Y218" i="9"/>
  <c r="Y120" i="12"/>
  <c r="AH120"/>
  <c r="AR173" i="23"/>
  <c r="BB173" s="1"/>
  <c r="BA173"/>
  <c r="BC173" s="1"/>
  <c r="AR169"/>
  <c r="BB169" s="1"/>
  <c r="BA169"/>
  <c r="AA121" i="30"/>
  <c r="AJ121"/>
  <c r="AP69" i="24"/>
  <c r="AG69"/>
  <c r="AD55" i="27"/>
  <c r="AH150" i="10"/>
  <c r="AA212" i="32"/>
  <c r="AI226" i="5"/>
  <c r="Z226"/>
  <c r="AI14" i="31"/>
  <c r="AK225" i="5"/>
  <c r="AJ225"/>
  <c r="AD213" i="27"/>
  <c r="AM213"/>
  <c r="AD64" i="26"/>
  <c r="AN64" s="1"/>
  <c r="AM64"/>
  <c r="AZ29" i="25"/>
  <c r="AG29"/>
  <c r="AA15" i="20"/>
  <c r="AK15" s="1"/>
  <c r="AJ15"/>
  <c r="Z193" i="1"/>
  <c r="AJ193" s="1"/>
  <c r="AI193"/>
  <c r="AP12" i="24"/>
  <c r="AQ210" i="25"/>
  <c r="BK210" s="1"/>
  <c r="AB222" i="30"/>
  <c r="AL222" s="1"/>
  <c r="AM222" s="1"/>
  <c r="AG18" i="24"/>
  <c r="AP18"/>
  <c r="Z61" i="29"/>
  <c r="AJ61" s="1"/>
  <c r="AI61"/>
  <c r="AF174" i="25"/>
  <c r="AY174"/>
  <c r="Z26" i="22"/>
  <c r="AJ26"/>
  <c r="AI26"/>
  <c r="AJ83" i="30"/>
  <c r="AA83"/>
  <c r="AD19" i="26"/>
  <c r="AN19"/>
  <c r="AO19"/>
  <c r="AM19"/>
  <c r="AI201" i="31"/>
  <c r="Z201"/>
  <c r="AP259" i="8"/>
  <c r="Y212" i="9"/>
  <c r="AI212" s="1"/>
  <c r="AK212" s="1"/>
  <c r="AI134" i="31"/>
  <c r="Z134"/>
  <c r="AY120" i="25"/>
  <c r="AA221" i="32"/>
  <c r="AJ221"/>
  <c r="AA257" i="5"/>
  <c r="AK257" s="1"/>
  <c r="AG96" i="25"/>
  <c r="AZ96"/>
  <c r="AI88" i="21"/>
  <c r="Z88"/>
  <c r="AJ88" s="1"/>
  <c r="Z229" i="31"/>
  <c r="AI229"/>
  <c r="AH177" i="1"/>
  <c r="Y177"/>
  <c r="Z232" i="31"/>
  <c r="AI232"/>
  <c r="Y222" i="12"/>
  <c r="AH222"/>
  <c r="Z167" i="10"/>
  <c r="AJ167"/>
  <c r="AI167"/>
  <c r="AZ36" i="25"/>
  <c r="BJ85"/>
  <c r="AQ85"/>
  <c r="BK85"/>
  <c r="Z128" i="11"/>
  <c r="AJ128"/>
  <c r="AK128"/>
  <c r="AI128"/>
  <c r="Y30" i="7"/>
  <c r="AH30"/>
  <c r="AQ170" i="25"/>
  <c r="BK170" s="1"/>
  <c r="BJ170"/>
  <c r="AD220" i="26"/>
  <c r="AN220" s="1"/>
  <c r="AM220"/>
  <c r="AI107" i="11"/>
  <c r="Z107"/>
  <c r="AJ107" s="1"/>
  <c r="AH166" i="12"/>
  <c r="Y166"/>
  <c r="BA58" i="23"/>
  <c r="BC58" s="1"/>
  <c r="AR58"/>
  <c r="BB58"/>
  <c r="AJ137" i="30"/>
  <c r="AA137"/>
  <c r="AQ105" i="23"/>
  <c r="AC27" i="26"/>
  <c r="Y243" i="29"/>
  <c r="AH243"/>
  <c r="AG123" i="8"/>
  <c r="AP123"/>
  <c r="BA224" i="25"/>
  <c r="AH224"/>
  <c r="BA62" i="23"/>
  <c r="BC62" s="1"/>
  <c r="AR62"/>
  <c r="BB62"/>
  <c r="Z206" i="5"/>
  <c r="AI206"/>
  <c r="Y111" i="11"/>
  <c r="AQ98" i="25"/>
  <c r="BK98" s="1"/>
  <c r="BJ98"/>
  <c r="BL98" s="1"/>
  <c r="BA227" i="23"/>
  <c r="AR227"/>
  <c r="BB227"/>
  <c r="AA51" i="20"/>
  <c r="AK51"/>
  <c r="AA93" i="5"/>
  <c r="AK93" s="1"/>
  <c r="AJ93"/>
  <c r="AR204" i="23"/>
  <c r="BB204" s="1"/>
  <c r="BA204"/>
  <c r="AJ61" i="20"/>
  <c r="AH117" i="11"/>
  <c r="AP110" i="8"/>
  <c r="AJ131" i="32"/>
  <c r="AA131"/>
  <c r="Y136" i="12"/>
  <c r="AF66" i="25"/>
  <c r="AY66"/>
  <c r="Z138" i="12"/>
  <c r="AJ138"/>
  <c r="AI138"/>
  <c r="Z167" i="31"/>
  <c r="AI167"/>
  <c r="Z209" i="9"/>
  <c r="AJ209"/>
  <c r="AH236"/>
  <c r="Y236"/>
  <c r="Z236" s="1"/>
  <c r="AJ236" s="1"/>
  <c r="AK236" s="1"/>
  <c r="AA118" i="32"/>
  <c r="AJ118"/>
  <c r="AA89" i="5"/>
  <c r="AK89"/>
  <c r="AJ89"/>
  <c r="AH132" i="12"/>
  <c r="Y132"/>
  <c r="AI80" i="22"/>
  <c r="AK80" s="1"/>
  <c r="Z80"/>
  <c r="AJ80" s="1"/>
  <c r="AA209" i="31"/>
  <c r="AK209"/>
  <c r="AJ209"/>
  <c r="Y194" i="29"/>
  <c r="AH194"/>
  <c r="AE203" i="27"/>
  <c r="AO203" s="1"/>
  <c r="AN203"/>
  <c r="AI62" i="25"/>
  <c r="BB62"/>
  <c r="AA196" i="32"/>
  <c r="AJ196"/>
  <c r="AH138" i="24"/>
  <c r="AR138"/>
  <c r="AQ138"/>
  <c r="Z241" i="7"/>
  <c r="AJ241"/>
  <c r="AK241"/>
  <c r="AI241"/>
  <c r="AJ172" i="5"/>
  <c r="AA172"/>
  <c r="AK172"/>
  <c r="AL172" s="1"/>
  <c r="AD209" i="27"/>
  <c r="AM209"/>
  <c r="AB102" i="17"/>
  <c r="AL102" s="1"/>
  <c r="AM102" s="1"/>
  <c r="AK102"/>
  <c r="Y150" i="11"/>
  <c r="AH150"/>
  <c r="AD202" i="27"/>
  <c r="AM202"/>
  <c r="BA48" i="25"/>
  <c r="AH48"/>
  <c r="AA161" i="32"/>
  <c r="AJ161"/>
  <c r="AD62" i="27"/>
  <c r="AM62"/>
  <c r="AL168" i="26"/>
  <c r="AC168"/>
  <c r="AJ220" i="32"/>
  <c r="AA220"/>
  <c r="AB97"/>
  <c r="AL97"/>
  <c r="AM97" s="1"/>
  <c r="AK97"/>
  <c r="AK223"/>
  <c r="Z107" i="21"/>
  <c r="AJ107" s="1"/>
  <c r="AK107" s="1"/>
  <c r="AI107"/>
  <c r="Y123" i="10"/>
  <c r="BI55" i="25"/>
  <c r="AI132" i="31"/>
  <c r="Z42" i="12"/>
  <c r="AJ42" s="1"/>
  <c r="AI42"/>
  <c r="AA155" i="30"/>
  <c r="AJ155"/>
  <c r="AA102" i="32"/>
  <c r="AJ102"/>
  <c r="Z187" i="31"/>
  <c r="AI187"/>
  <c r="Y181" i="9"/>
  <c r="AH181"/>
  <c r="AA77" i="20"/>
  <c r="AK77"/>
  <c r="AJ77"/>
  <c r="AQ201" i="25"/>
  <c r="BK201"/>
  <c r="AZ117" i="23"/>
  <c r="AI134" i="29"/>
  <c r="Z126" i="11"/>
  <c r="AJ126" s="1"/>
  <c r="AI126"/>
  <c r="AZ134" i="23"/>
  <c r="AQ134"/>
  <c r="BA134" s="1"/>
  <c r="BC134" s="1"/>
  <c r="AI161" i="5"/>
  <c r="Z161"/>
  <c r="AI188"/>
  <c r="Z188"/>
  <c r="AG95" i="24"/>
  <c r="AP95"/>
  <c r="Z183" i="1"/>
  <c r="AJ183" s="1"/>
  <c r="Z107" i="12"/>
  <c r="AJ107"/>
  <c r="AG247" i="8"/>
  <c r="AG246"/>
  <c r="AY90" i="25"/>
  <c r="AI88" i="20"/>
  <c r="Y112" i="9"/>
  <c r="AD214" i="26"/>
  <c r="AN214" s="1"/>
  <c r="Z79" i="7"/>
  <c r="AJ79"/>
  <c r="AI139" i="31"/>
  <c r="AD57" i="26"/>
  <c r="AN57"/>
  <c r="AO57"/>
  <c r="AM57"/>
  <c r="AC16"/>
  <c r="AD16" s="1"/>
  <c r="AN16" s="1"/>
  <c r="AA164" i="32"/>
  <c r="AJ164"/>
  <c r="AI247" i="31"/>
  <c r="Z247"/>
  <c r="AA247" s="1"/>
  <c r="AK247" s="1"/>
  <c r="AR225" i="23"/>
  <c r="BB225" s="1"/>
  <c r="BA225"/>
  <c r="AQ80" i="24"/>
  <c r="AS80" s="1"/>
  <c r="AH80"/>
  <c r="AR80" s="1"/>
  <c r="AQ119" i="23"/>
  <c r="AZ119"/>
  <c r="Z236" i="7"/>
  <c r="AJ236"/>
  <c r="AI236"/>
  <c r="Y199" i="1"/>
  <c r="AH199"/>
  <c r="Z146" i="31"/>
  <c r="AI146"/>
  <c r="Z222" i="5"/>
  <c r="AI222"/>
  <c r="AH244" i="9"/>
  <c r="Y244"/>
  <c r="AI244" s="1"/>
  <c r="AK138" i="30"/>
  <c r="AB138"/>
  <c r="AL138"/>
  <c r="AY27" i="25"/>
  <c r="AF27"/>
  <c r="AP137" i="8"/>
  <c r="AG137"/>
  <c r="AA191" i="5"/>
  <c r="AK191" s="1"/>
  <c r="AL191" s="1"/>
  <c r="AJ191"/>
  <c r="AI117" i="31"/>
  <c r="Z83" i="20"/>
  <c r="AI83"/>
  <c r="AI258" i="31"/>
  <c r="Z258"/>
  <c r="AJ90" i="32"/>
  <c r="AH153" i="1"/>
  <c r="AR21" i="23"/>
  <c r="BB21"/>
  <c r="AI242" i="5"/>
  <c r="AD49" i="26"/>
  <c r="AN49" s="1"/>
  <c r="BA211" i="23"/>
  <c r="AR211"/>
  <c r="BB211"/>
  <c r="BC211"/>
  <c r="Y257" i="29"/>
  <c r="AH257"/>
  <c r="Z168" i="10"/>
  <c r="AJ168"/>
  <c r="AM230" i="27"/>
  <c r="AD230"/>
  <c r="Z112" i="31"/>
  <c r="AI112"/>
  <c r="AI179" i="29"/>
  <c r="AK179" s="1"/>
  <c r="Z179"/>
  <c r="AJ179" s="1"/>
  <c r="AI107" i="22"/>
  <c r="AK107" s="1"/>
  <c r="Z107"/>
  <c r="AJ107" s="1"/>
  <c r="AK134" i="30"/>
  <c r="AM134" s="1"/>
  <c r="AB134"/>
  <c r="AL134" s="1"/>
  <c r="AI212" i="5"/>
  <c r="Z212"/>
  <c r="AI102" i="31"/>
  <c r="Z102"/>
  <c r="AA136" i="32"/>
  <c r="AB136" s="1"/>
  <c r="AL136" s="1"/>
  <c r="AJ136"/>
  <c r="AH45" i="22"/>
  <c r="Y45"/>
  <c r="AJ249" i="7"/>
  <c r="AA158" i="30"/>
  <c r="AJ158"/>
  <c r="AP232" i="8"/>
  <c r="AG232"/>
  <c r="AR233" i="23"/>
  <c r="BB233" s="1"/>
  <c r="BC233" s="1"/>
  <c r="AP107" i="24"/>
  <c r="AG107"/>
  <c r="AH190" i="12"/>
  <c r="Y190"/>
  <c r="AH121" i="11"/>
  <c r="AA79" i="20"/>
  <c r="AK79"/>
  <c r="AL79"/>
  <c r="AJ79"/>
  <c r="Z66" i="7"/>
  <c r="AJ66"/>
  <c r="AQ260" i="25"/>
  <c r="BK260"/>
  <c r="BL260" s="1"/>
  <c r="BJ260"/>
  <c r="AC76" i="26"/>
  <c r="AL76"/>
  <c r="AJ58" i="30"/>
  <c r="AA58"/>
  <c r="AK58" s="1"/>
  <c r="Z159" i="10"/>
  <c r="AJ159" s="1"/>
  <c r="AK159" s="1"/>
  <c r="AI159"/>
  <c r="AK56" i="32"/>
  <c r="AB56"/>
  <c r="AL56"/>
  <c r="AM56" s="1"/>
  <c r="Y227" i="29"/>
  <c r="AH227"/>
  <c r="Y231"/>
  <c r="AH231"/>
  <c r="AJ63" i="20"/>
  <c r="AA63"/>
  <c r="AK63" s="1"/>
  <c r="AL63"/>
  <c r="AD255" i="26"/>
  <c r="AN255" s="1"/>
  <c r="AM255"/>
  <c r="AJ22" i="5"/>
  <c r="AA22"/>
  <c r="AK22"/>
  <c r="AL22"/>
  <c r="BJ214" i="25"/>
  <c r="AQ214"/>
  <c r="BK214" s="1"/>
  <c r="AH171" i="8"/>
  <c r="AR171" s="1"/>
  <c r="AQ171"/>
  <c r="Z16" i="10"/>
  <c r="AJ16" s="1"/>
  <c r="AI16"/>
  <c r="Y46" i="7"/>
  <c r="AH46"/>
  <c r="AM41" i="26"/>
  <c r="AD41"/>
  <c r="AN41" s="1"/>
  <c r="AO41"/>
  <c r="AL110"/>
  <c r="AC110"/>
  <c r="AH251" i="29"/>
  <c r="Y251"/>
  <c r="AQ97" i="23"/>
  <c r="AA197" i="32"/>
  <c r="AJ197"/>
  <c r="AJ230"/>
  <c r="AY77" i="25"/>
  <c r="AG257" i="8"/>
  <c r="AH257" s="1"/>
  <c r="AR257" s="1"/>
  <c r="AS257" s="1"/>
  <c r="AI221" i="31"/>
  <c r="Z221"/>
  <c r="AP252" i="8"/>
  <c r="AG252"/>
  <c r="AG256"/>
  <c r="AP256"/>
  <c r="AA169" i="5"/>
  <c r="AK169"/>
  <c r="AJ169"/>
  <c r="AI189" i="1"/>
  <c r="Z189"/>
  <c r="AJ189"/>
  <c r="AK189" s="1"/>
  <c r="AJ128" i="25"/>
  <c r="BC128"/>
  <c r="AY217"/>
  <c r="AF217"/>
  <c r="AM63" i="26"/>
  <c r="AD63"/>
  <c r="AN63" s="1"/>
  <c r="AO63" s="1"/>
  <c r="AK85" i="5"/>
  <c r="AJ85"/>
  <c r="AJ236" i="32"/>
  <c r="AA236"/>
  <c r="AI166" i="7"/>
  <c r="Z166"/>
  <c r="AJ166" s="1"/>
  <c r="AY183" i="25"/>
  <c r="AF183"/>
  <c r="AP260" i="8"/>
  <c r="AG260"/>
  <c r="AA205" i="32"/>
  <c r="AJ205"/>
  <c r="Z110" i="5"/>
  <c r="AI110"/>
  <c r="AC183" i="26"/>
  <c r="AL183"/>
  <c r="AK139" i="32"/>
  <c r="AB139"/>
  <c r="AL139" s="1"/>
  <c r="AL24" i="26"/>
  <c r="AC24"/>
  <c r="AI91" i="21"/>
  <c r="AG253" i="8"/>
  <c r="AP253"/>
  <c r="AI129" i="5"/>
  <c r="Z129"/>
  <c r="AI239" i="7"/>
  <c r="AK239" s="1"/>
  <c r="Z239"/>
  <c r="AJ239"/>
  <c r="AJ116" i="30"/>
  <c r="AA116"/>
  <c r="AA133"/>
  <c r="AJ133"/>
  <c r="AI119" i="5"/>
  <c r="Z119"/>
  <c r="Y108" i="12"/>
  <c r="AH108"/>
  <c r="AA163" i="32"/>
  <c r="AJ163"/>
  <c r="Y214" i="12"/>
  <c r="AH214"/>
  <c r="BB245" i="23"/>
  <c r="BA245"/>
  <c r="AG182" i="8"/>
  <c r="AP182"/>
  <c r="AC112" i="26"/>
  <c r="AL112"/>
  <c r="AI228" i="5"/>
  <c r="Z228"/>
  <c r="AA252" i="32"/>
  <c r="AJ252"/>
  <c r="AZ52" i="25"/>
  <c r="AG52"/>
  <c r="AI230" i="5"/>
  <c r="Z230"/>
  <c r="AD41" i="27"/>
  <c r="AM41"/>
  <c r="AM45" i="26"/>
  <c r="AD45"/>
  <c r="AN45" s="1"/>
  <c r="Z144" i="1"/>
  <c r="AJ144" s="1"/>
  <c r="AK144" s="1"/>
  <c r="AI144"/>
  <c r="AD86" i="27"/>
  <c r="AM86"/>
  <c r="Y105" i="12"/>
  <c r="AH105"/>
  <c r="Z247" i="7"/>
  <c r="AJ247" s="1"/>
  <c r="AI247"/>
  <c r="AI170" i="5"/>
  <c r="Z170"/>
  <c r="AO30" i="26"/>
  <c r="BC243" i="23"/>
  <c r="AO58" i="26"/>
  <c r="AM33" i="32"/>
  <c r="AP39" i="27"/>
  <c r="AA170" i="5"/>
  <c r="AK170"/>
  <c r="AL170"/>
  <c r="AJ170"/>
  <c r="BA52" i="25"/>
  <c r="AH52"/>
  <c r="AJ228" i="5"/>
  <c r="AL228" s="1"/>
  <c r="AA228"/>
  <c r="AK228" s="1"/>
  <c r="AZ183" i="25"/>
  <c r="AG183"/>
  <c r="AM110" i="26"/>
  <c r="AD110"/>
  <c r="AN110" s="1"/>
  <c r="AB58" i="30"/>
  <c r="AL58" s="1"/>
  <c r="AI121" i="11"/>
  <c r="Z121"/>
  <c r="AJ121" s="1"/>
  <c r="AH107" i="24"/>
  <c r="AR107"/>
  <c r="AQ107"/>
  <c r="AA205" i="31"/>
  <c r="AK205" s="1"/>
  <c r="AH137" i="8"/>
  <c r="AR137" s="1"/>
  <c r="AQ137"/>
  <c r="AS137" s="1"/>
  <c r="Z244" i="9"/>
  <c r="AJ244" s="1"/>
  <c r="AJ247" i="31"/>
  <c r="AA139"/>
  <c r="AK139" s="1"/>
  <c r="AJ139"/>
  <c r="AA88" i="20"/>
  <c r="AK88"/>
  <c r="AJ88"/>
  <c r="AA188" i="5"/>
  <c r="AK188"/>
  <c r="AL188"/>
  <c r="AJ188"/>
  <c r="AA161"/>
  <c r="AK161"/>
  <c r="AL161"/>
  <c r="AJ161"/>
  <c r="AR134" i="23"/>
  <c r="BB134"/>
  <c r="AQ55" i="25"/>
  <c r="BK55"/>
  <c r="BJ55"/>
  <c r="AK220" i="32"/>
  <c r="AM220" s="1"/>
  <c r="AB220"/>
  <c r="AL220" s="1"/>
  <c r="AM168" i="26"/>
  <c r="AD168"/>
  <c r="AN168" s="1"/>
  <c r="AO168" s="1"/>
  <c r="AI236" i="9"/>
  <c r="AI136" i="12"/>
  <c r="AK136" s="1"/>
  <c r="Z136"/>
  <c r="AJ136" s="1"/>
  <c r="BB224" i="25"/>
  <c r="AI224"/>
  <c r="AB137" i="30"/>
  <c r="AL137" s="1"/>
  <c r="AM137" s="1"/>
  <c r="AK137"/>
  <c r="AI166" i="12"/>
  <c r="Z166"/>
  <c r="AJ166" s="1"/>
  <c r="AK166" s="1"/>
  <c r="AZ120" i="25"/>
  <c r="AG120"/>
  <c r="Z212" i="9"/>
  <c r="AJ212"/>
  <c r="AJ201" i="31"/>
  <c r="AA201"/>
  <c r="AK201" s="1"/>
  <c r="AL201" s="1"/>
  <c r="AB83" i="30"/>
  <c r="AL83"/>
  <c r="AM83"/>
  <c r="AK83"/>
  <c r="BA29" i="25"/>
  <c r="AH29"/>
  <c r="AA226" i="5"/>
  <c r="AK226" s="1"/>
  <c r="AJ226"/>
  <c r="Z150" i="10"/>
  <c r="AJ150" s="1"/>
  <c r="AI150"/>
  <c r="AK150" s="1"/>
  <c r="Z172" i="11"/>
  <c r="AJ172"/>
  <c r="AK172"/>
  <c r="AI172"/>
  <c r="AI191" i="9"/>
  <c r="Z191"/>
  <c r="AJ191"/>
  <c r="AD247" i="26"/>
  <c r="AN247"/>
  <c r="AM247"/>
  <c r="AO247" s="1"/>
  <c r="AZ209" i="25"/>
  <c r="AG209"/>
  <c r="AB215" i="30"/>
  <c r="AL215"/>
  <c r="AK215"/>
  <c r="AM215" s="1"/>
  <c r="Z202" i="11"/>
  <c r="AJ202"/>
  <c r="AK202" s="1"/>
  <c r="AI202"/>
  <c r="AG157" i="25"/>
  <c r="AZ157"/>
  <c r="Z106" i="9"/>
  <c r="AJ106" s="1"/>
  <c r="AK106" s="1"/>
  <c r="AI106"/>
  <c r="AB176" i="32"/>
  <c r="AL176" s="1"/>
  <c r="AM176" s="1"/>
  <c r="AK176"/>
  <c r="Z226" i="12"/>
  <c r="AJ226" s="1"/>
  <c r="AK226" s="1"/>
  <c r="AI226"/>
  <c r="Z183" i="9"/>
  <c r="AJ183" s="1"/>
  <c r="AI183"/>
  <c r="AA255" i="31"/>
  <c r="AK255" s="1"/>
  <c r="AJ255"/>
  <c r="AA136" i="5"/>
  <c r="AK136" s="1"/>
  <c r="AJ136"/>
  <c r="AL136" s="1"/>
  <c r="AJ230" i="31"/>
  <c r="AA230"/>
  <c r="AK230" s="1"/>
  <c r="AL230" s="1"/>
  <c r="AI134" i="1"/>
  <c r="Z134"/>
  <c r="AJ134"/>
  <c r="AD114" i="26"/>
  <c r="AN114" s="1"/>
  <c r="AM114"/>
  <c r="AO114" s="1"/>
  <c r="AZ26" i="25"/>
  <c r="AG26"/>
  <c r="AN256"/>
  <c r="BG256"/>
  <c r="AB160" i="32"/>
  <c r="AL160"/>
  <c r="AM160"/>
  <c r="AK160"/>
  <c r="AZ196" i="25"/>
  <c r="AG196"/>
  <c r="AA90" i="31"/>
  <c r="AK90" s="1"/>
  <c r="AJ90"/>
  <c r="AL90" s="1"/>
  <c r="AD195" i="26"/>
  <c r="AN195" s="1"/>
  <c r="AM195"/>
  <c r="AA33" i="18"/>
  <c r="AK33" s="1"/>
  <c r="AJ33"/>
  <c r="AL33" s="1"/>
  <c r="AA81" i="5"/>
  <c r="AK81" s="1"/>
  <c r="AJ81"/>
  <c r="Z202" i="12"/>
  <c r="AJ202" s="1"/>
  <c r="AI202"/>
  <c r="AK202" s="1"/>
  <c r="AE217" i="27"/>
  <c r="AO217" s="1"/>
  <c r="AN217"/>
  <c r="AB99" i="30"/>
  <c r="AL99" s="1"/>
  <c r="AK99"/>
  <c r="AM99" s="1"/>
  <c r="AH41" i="24"/>
  <c r="AR41"/>
  <c r="AS41"/>
  <c r="AQ41"/>
  <c r="Z187" i="9"/>
  <c r="AJ187"/>
  <c r="AK187"/>
  <c r="AI187"/>
  <c r="AB251" i="30"/>
  <c r="AL251"/>
  <c r="AM251"/>
  <c r="AK251"/>
  <c r="AH59" i="24"/>
  <c r="AR59"/>
  <c r="AS59"/>
  <c r="AQ59"/>
  <c r="AQ251" i="8"/>
  <c r="AH251"/>
  <c r="AR251"/>
  <c r="Z248" i="9"/>
  <c r="AJ248"/>
  <c r="AI248"/>
  <c r="AI164" i="11"/>
  <c r="Z164"/>
  <c r="AJ164"/>
  <c r="AB175" i="30"/>
  <c r="AL175"/>
  <c r="AM175"/>
  <c r="AK175"/>
  <c r="Z237" i="29"/>
  <c r="AJ237"/>
  <c r="AK237"/>
  <c r="AI237"/>
  <c r="Z105" i="12"/>
  <c r="AJ105"/>
  <c r="AK105"/>
  <c r="AI105"/>
  <c r="AK252" i="32"/>
  <c r="AB252"/>
  <c r="AL252"/>
  <c r="AD112" i="26"/>
  <c r="AN112" s="1"/>
  <c r="AM112"/>
  <c r="AI214" i="12"/>
  <c r="Z214"/>
  <c r="AJ214"/>
  <c r="AK163" i="32"/>
  <c r="AB163"/>
  <c r="AL163" s="1"/>
  <c r="AM163" s="1"/>
  <c r="AA110" i="5"/>
  <c r="AK110"/>
  <c r="AL110" s="1"/>
  <c r="AJ110"/>
  <c r="AH256" i="8"/>
  <c r="AR256" s="1"/>
  <c r="AQ256"/>
  <c r="AS256" s="1"/>
  <c r="AQ257"/>
  <c r="AI231" i="29"/>
  <c r="Z231"/>
  <c r="AJ231" s="1"/>
  <c r="AK231" s="1"/>
  <c r="AB158" i="30"/>
  <c r="AL158"/>
  <c r="AM158"/>
  <c r="AK158"/>
  <c r="AJ112" i="31"/>
  <c r="AA112"/>
  <c r="AK112"/>
  <c r="AA242" i="5"/>
  <c r="AK242"/>
  <c r="AL242" s="1"/>
  <c r="AJ242"/>
  <c r="AA117" i="31"/>
  <c r="AK117"/>
  <c r="AL117"/>
  <c r="AJ117"/>
  <c r="AA222" i="5"/>
  <c r="AK222"/>
  <c r="AL222"/>
  <c r="AJ222"/>
  <c r="Z199" i="1"/>
  <c r="AJ199"/>
  <c r="AK199"/>
  <c r="AI199"/>
  <c r="BA119" i="23"/>
  <c r="AR119"/>
  <c r="BB119"/>
  <c r="AK164" i="32"/>
  <c r="AB164"/>
  <c r="AL164"/>
  <c r="AG90" i="25"/>
  <c r="AZ90"/>
  <c r="AQ95" i="24"/>
  <c r="AH95"/>
  <c r="AR95"/>
  <c r="AR117" i="23"/>
  <c r="BB117" s="1"/>
  <c r="BA117"/>
  <c r="AA187" i="31"/>
  <c r="AK187" s="1"/>
  <c r="AJ187"/>
  <c r="AL187" s="1"/>
  <c r="AB155" i="30"/>
  <c r="AL155" s="1"/>
  <c r="AK155"/>
  <c r="AA132" i="31"/>
  <c r="AK132" s="1"/>
  <c r="AJ132"/>
  <c r="AL132" s="1"/>
  <c r="AE62" i="27"/>
  <c r="AO62" s="1"/>
  <c r="AN62"/>
  <c r="Z150" i="11"/>
  <c r="AJ150" s="1"/>
  <c r="AI150"/>
  <c r="AK150" s="1"/>
  <c r="AE209" i="27"/>
  <c r="AO209" s="1"/>
  <c r="AN209"/>
  <c r="AK196" i="32"/>
  <c r="AB196"/>
  <c r="AL196"/>
  <c r="Z194" i="29"/>
  <c r="AJ194"/>
  <c r="AK194"/>
  <c r="AI194"/>
  <c r="AB118" i="32"/>
  <c r="AL118"/>
  <c r="AM118"/>
  <c r="AK118"/>
  <c r="AZ66" i="25"/>
  <c r="AG66"/>
  <c r="Z243" i="29"/>
  <c r="AJ243" s="1"/>
  <c r="AI243"/>
  <c r="AI222" i="12"/>
  <c r="Z222"/>
  <c r="AJ222"/>
  <c r="AA229" i="31"/>
  <c r="AK229"/>
  <c r="AJ229"/>
  <c r="AL229" s="1"/>
  <c r="AH96" i="25"/>
  <c r="BA96"/>
  <c r="AK221" i="32"/>
  <c r="AB221"/>
  <c r="AL221"/>
  <c r="AN55" i="27"/>
  <c r="AE55"/>
  <c r="AO55"/>
  <c r="Z218" i="9"/>
  <c r="AJ218" s="1"/>
  <c r="AI218"/>
  <c r="AA217" i="31"/>
  <c r="AK217"/>
  <c r="AL217"/>
  <c r="AJ217"/>
  <c r="AH254" i="8"/>
  <c r="AR254" s="1"/>
  <c r="AQ254"/>
  <c r="AN43" i="27"/>
  <c r="AE43"/>
  <c r="AO43"/>
  <c r="Z118" i="1"/>
  <c r="AJ118" s="1"/>
  <c r="AI118"/>
  <c r="AK118" s="1"/>
  <c r="AZ78" i="25"/>
  <c r="AG78"/>
  <c r="BA208"/>
  <c r="AH208"/>
  <c r="Z234" i="12"/>
  <c r="AJ234"/>
  <c r="AK234"/>
  <c r="AI234"/>
  <c r="Z230" i="9"/>
  <c r="AJ230"/>
  <c r="AK230"/>
  <c r="AI230"/>
  <c r="AM187" i="26"/>
  <c r="AD187"/>
  <c r="AN187"/>
  <c r="BA205" i="23"/>
  <c r="AR205"/>
  <c r="BB205"/>
  <c r="AG254" i="25"/>
  <c r="AZ254"/>
  <c r="AI104" i="11"/>
  <c r="Z104"/>
  <c r="AJ104"/>
  <c r="AJ234" i="5"/>
  <c r="AA234"/>
  <c r="AK234"/>
  <c r="AH37" i="24"/>
  <c r="AR37"/>
  <c r="AS37"/>
  <c r="AQ37"/>
  <c r="AA107" i="5"/>
  <c r="AK107"/>
  <c r="AL107"/>
  <c r="AJ107"/>
  <c r="AK204" i="32"/>
  <c r="AB204"/>
  <c r="AL204"/>
  <c r="BA169" i="25"/>
  <c r="AH169"/>
  <c r="AA131" i="5"/>
  <c r="AK131" s="1"/>
  <c r="AJ131"/>
  <c r="AI79" i="29"/>
  <c r="Z79"/>
  <c r="AJ79"/>
  <c r="AG97" i="25"/>
  <c r="AZ97"/>
  <c r="AK126" i="11"/>
  <c r="AK26" i="22"/>
  <c r="AK61" i="29"/>
  <c r="AL15" i="20"/>
  <c r="AO64" i="26"/>
  <c r="AL240" i="31"/>
  <c r="AL59" i="20"/>
  <c r="AK135" i="12"/>
  <c r="BC23" i="23"/>
  <c r="AO61" i="26"/>
  <c r="AS135" i="8"/>
  <c r="AK104" i="21"/>
  <c r="AJ230" i="5"/>
  <c r="AA230"/>
  <c r="AK230" s="1"/>
  <c r="AL230" s="1"/>
  <c r="AJ119"/>
  <c r="AA119"/>
  <c r="AK119" s="1"/>
  <c r="AL119" s="1"/>
  <c r="AK116" i="30"/>
  <c r="AB116"/>
  <c r="AL116"/>
  <c r="AJ129" i="5"/>
  <c r="AA129"/>
  <c r="AK129" s="1"/>
  <c r="AL129" s="1"/>
  <c r="AM24" i="26"/>
  <c r="AD24"/>
  <c r="AN24" s="1"/>
  <c r="AO24" s="1"/>
  <c r="AH260" i="8"/>
  <c r="AR260"/>
  <c r="AS260"/>
  <c r="AQ260"/>
  <c r="AK236" i="32"/>
  <c r="AB236"/>
  <c r="AL236" s="1"/>
  <c r="AM236" s="1"/>
  <c r="AZ217" i="25"/>
  <c r="AG217"/>
  <c r="AA221" i="31"/>
  <c r="AK221" s="1"/>
  <c r="AJ221"/>
  <c r="AB230" i="32"/>
  <c r="AL230" s="1"/>
  <c r="AK230"/>
  <c r="AI251" i="29"/>
  <c r="Z251"/>
  <c r="AJ251"/>
  <c r="Z190" i="12"/>
  <c r="AJ190" s="1"/>
  <c r="AK190" s="1"/>
  <c r="AI190"/>
  <c r="BA100" i="25"/>
  <c r="AH100"/>
  <c r="AH232" i="8"/>
  <c r="AR232" s="1"/>
  <c r="AQ232"/>
  <c r="Z45" i="22"/>
  <c r="AJ45" s="1"/>
  <c r="AI45"/>
  <c r="AJ102" i="31"/>
  <c r="AA102"/>
  <c r="AK102"/>
  <c r="AJ212" i="5"/>
  <c r="AA212"/>
  <c r="AK212" s="1"/>
  <c r="AL212" s="1"/>
  <c r="Z153" i="1"/>
  <c r="AJ153"/>
  <c r="AK153"/>
  <c r="AI153"/>
  <c r="AA258" i="31"/>
  <c r="AK258"/>
  <c r="AL258"/>
  <c r="AJ258"/>
  <c r="AZ27" i="25"/>
  <c r="AG27"/>
  <c r="AI112" i="9"/>
  <c r="Z112"/>
  <c r="AJ112"/>
  <c r="AH247" i="8"/>
  <c r="AR247"/>
  <c r="AQ247"/>
  <c r="AS247" s="1"/>
  <c r="Z123" i="10"/>
  <c r="AJ123"/>
  <c r="AK123"/>
  <c r="AI123"/>
  <c r="AI48" i="25"/>
  <c r="BB48"/>
  <c r="AI132" i="12"/>
  <c r="Z132"/>
  <c r="AJ132"/>
  <c r="AB131" i="32"/>
  <c r="AL131" s="1"/>
  <c r="AK131"/>
  <c r="AI117" i="11"/>
  <c r="Z117"/>
  <c r="AJ117"/>
  <c r="Z111"/>
  <c r="AJ111"/>
  <c r="AI111"/>
  <c r="AK111" s="1"/>
  <c r="BA105" i="23"/>
  <c r="AR105"/>
  <c r="BB105" s="1"/>
  <c r="BC105" s="1"/>
  <c r="BA36" i="25"/>
  <c r="AH36"/>
  <c r="AI36" s="1"/>
  <c r="Z177" i="1"/>
  <c r="AJ177" s="1"/>
  <c r="AK177" s="1"/>
  <c r="AI177"/>
  <c r="AA134" i="31"/>
  <c r="AK134" s="1"/>
  <c r="AL134" s="1"/>
  <c r="AJ134"/>
  <c r="AH259" i="8"/>
  <c r="AR259" s="1"/>
  <c r="AS259" s="1"/>
  <c r="AQ259"/>
  <c r="AA14" i="31"/>
  <c r="AK14" s="1"/>
  <c r="AL14" s="1"/>
  <c r="AJ14"/>
  <c r="AK212" i="32"/>
  <c r="AB212"/>
  <c r="AL212" s="1"/>
  <c r="AM212" s="1"/>
  <c r="AK121" i="30"/>
  <c r="AB121"/>
  <c r="AL121" s="1"/>
  <c r="AM121" s="1"/>
  <c r="Z120" i="12"/>
  <c r="AJ120" s="1"/>
  <c r="AK120" s="1"/>
  <c r="AI120"/>
  <c r="AA198" i="5"/>
  <c r="AK198" s="1"/>
  <c r="AJ198"/>
  <c r="AG251" i="25"/>
  <c r="AZ251"/>
  <c r="AK187" i="30"/>
  <c r="AB187"/>
  <c r="AL187" s="1"/>
  <c r="AM187" s="1"/>
  <c r="AQ258" i="8"/>
  <c r="AH258"/>
  <c r="AR258" s="1"/>
  <c r="AA106" i="31"/>
  <c r="AK106"/>
  <c r="AL106" s="1"/>
  <c r="AJ106"/>
  <c r="Z239" i="29"/>
  <c r="AJ239" s="1"/>
  <c r="AI239"/>
  <c r="AK239" s="1"/>
  <c r="AK53" i="25"/>
  <c r="BE53" s="1"/>
  <c r="BD53"/>
  <c r="AQ198" i="8"/>
  <c r="AH198"/>
  <c r="AR198" s="1"/>
  <c r="AS198" s="1"/>
  <c r="AJ155" i="31"/>
  <c r="AA155"/>
  <c r="AK155"/>
  <c r="AB47" i="30"/>
  <c r="AL47" s="1"/>
  <c r="AK47"/>
  <c r="AH249" i="8"/>
  <c r="AR249" s="1"/>
  <c r="AQ249"/>
  <c r="AS249" s="1"/>
  <c r="AK91" i="30"/>
  <c r="AB91"/>
  <c r="AL91"/>
  <c r="AB85" i="32"/>
  <c r="AL85"/>
  <c r="AK85"/>
  <c r="AM85" s="1"/>
  <c r="AR142" i="23"/>
  <c r="BB142" s="1"/>
  <c r="BC142" s="1"/>
  <c r="BA142"/>
  <c r="AH228" i="8"/>
  <c r="AR228" s="1"/>
  <c r="AS228" s="1"/>
  <c r="AQ228"/>
  <c r="Z185" i="9"/>
  <c r="AJ185" s="1"/>
  <c r="AK185" s="1"/>
  <c r="AI185"/>
  <c r="AJ90" i="5"/>
  <c r="AA90"/>
  <c r="AK90"/>
  <c r="AZ225" i="25"/>
  <c r="AG225"/>
  <c r="Z157" i="9"/>
  <c r="AJ157" s="1"/>
  <c r="AK157" s="1"/>
  <c r="AI157"/>
  <c r="AA183" i="5"/>
  <c r="AK183" s="1"/>
  <c r="AL183" s="1"/>
  <c r="AJ183"/>
  <c r="AH22" i="24"/>
  <c r="AR22" s="1"/>
  <c r="AS22" s="1"/>
  <c r="AQ22"/>
  <c r="AM138" i="30"/>
  <c r="AM223" i="32"/>
  <c r="AK107" i="11"/>
  <c r="AE86" i="27"/>
  <c r="AO86" s="1"/>
  <c r="AP86" s="1"/>
  <c r="AN86"/>
  <c r="AN41"/>
  <c r="AE41"/>
  <c r="AO41"/>
  <c r="AP41" s="1"/>
  <c r="AH182" i="8"/>
  <c r="AR182" s="1"/>
  <c r="AQ182"/>
  <c r="Z108" i="12"/>
  <c r="AJ108" s="1"/>
  <c r="AI108"/>
  <c r="AK108" s="1"/>
  <c r="AB133" i="30"/>
  <c r="AL133" s="1"/>
  <c r="AK133"/>
  <c r="AH253" i="8"/>
  <c r="AR253" s="1"/>
  <c r="AQ253"/>
  <c r="AS253" s="1"/>
  <c r="AM183" i="26"/>
  <c r="AO183" s="1"/>
  <c r="AD183"/>
  <c r="AN183"/>
  <c r="AB205" i="32"/>
  <c r="AL205" s="1"/>
  <c r="AK205"/>
  <c r="AK128" i="25"/>
  <c r="BD128"/>
  <c r="AG77"/>
  <c r="AZ77"/>
  <c r="AB197" i="32"/>
  <c r="AL197" s="1"/>
  <c r="AM197" s="1"/>
  <c r="AK197"/>
  <c r="BA97" i="23"/>
  <c r="AR97"/>
  <c r="BB97" s="1"/>
  <c r="AI46" i="7"/>
  <c r="Z46"/>
  <c r="AJ46"/>
  <c r="Z227" i="29"/>
  <c r="AJ227" s="1"/>
  <c r="AK227" s="1"/>
  <c r="AI227"/>
  <c r="AM76" i="26"/>
  <c r="AD76"/>
  <c r="AN76"/>
  <c r="AO76" s="1"/>
  <c r="AI257" i="29"/>
  <c r="Z257"/>
  <c r="AJ257" s="1"/>
  <c r="AK257" s="1"/>
  <c r="AB90" i="32"/>
  <c r="AL90" s="1"/>
  <c r="AM90" s="1"/>
  <c r="AK90"/>
  <c r="AA83" i="20"/>
  <c r="AK83" s="1"/>
  <c r="AL83" s="1"/>
  <c r="AJ83"/>
  <c r="AA146" i="31"/>
  <c r="AK146" s="1"/>
  <c r="AL146" s="1"/>
  <c r="AJ146"/>
  <c r="AH246" i="8"/>
  <c r="AR246" s="1"/>
  <c r="AS246" s="1"/>
  <c r="AQ246"/>
  <c r="Z181" i="9"/>
  <c r="AJ181" s="1"/>
  <c r="AK181" s="1"/>
  <c r="AI181"/>
  <c r="AK102" i="32"/>
  <c r="AB102"/>
  <c r="AL102" s="1"/>
  <c r="AM102" s="1"/>
  <c r="AB161"/>
  <c r="AL161" s="1"/>
  <c r="AK161"/>
  <c r="AE202" i="27"/>
  <c r="AO202" s="1"/>
  <c r="AN202"/>
  <c r="AP202" s="1"/>
  <c r="AJ62" i="25"/>
  <c r="BC62"/>
  <c r="AA167" i="31"/>
  <c r="AK167"/>
  <c r="AL167"/>
  <c r="AJ167"/>
  <c r="AH110" i="8"/>
  <c r="AR110" s="1"/>
  <c r="AS110" s="1"/>
  <c r="AQ110"/>
  <c r="AA206" i="5"/>
  <c r="AK206" s="1"/>
  <c r="AJ206"/>
  <c r="AH123" i="8"/>
  <c r="AR123" s="1"/>
  <c r="AQ123"/>
  <c r="AS123" s="1"/>
  <c r="AM27" i="26"/>
  <c r="AO27" s="1"/>
  <c r="AD27"/>
  <c r="AN27"/>
  <c r="Z30" i="7"/>
  <c r="AJ30"/>
  <c r="AI30"/>
  <c r="AK30" s="1"/>
  <c r="AA232" i="31"/>
  <c r="AK232" s="1"/>
  <c r="AL232" s="1"/>
  <c r="AJ232"/>
  <c r="AZ174" i="25"/>
  <c r="AG174"/>
  <c r="AH18" i="24"/>
  <c r="AR18" s="1"/>
  <c r="AS18" s="1"/>
  <c r="AQ18"/>
  <c r="AE213" i="27"/>
  <c r="AO213"/>
  <c r="AP213"/>
  <c r="AN213"/>
  <c r="AH69" i="24"/>
  <c r="AR69"/>
  <c r="AS69"/>
  <c r="AQ69"/>
  <c r="AK39" i="25"/>
  <c r="BE39" s="1"/>
  <c r="BD39"/>
  <c r="AA128" i="5"/>
  <c r="AK128" s="1"/>
  <c r="AL128" s="1"/>
  <c r="AJ128"/>
  <c r="AJ125"/>
  <c r="AA125"/>
  <c r="AK125" s="1"/>
  <c r="AL125" s="1"/>
  <c r="AI98" i="9"/>
  <c r="Z98"/>
  <c r="AJ98"/>
  <c r="AB147" i="32"/>
  <c r="AL147" s="1"/>
  <c r="AM147" s="1"/>
  <c r="AK147"/>
  <c r="AK167" i="30"/>
  <c r="AB167"/>
  <c r="AL167" s="1"/>
  <c r="AN111" i="25"/>
  <c r="BH111" s="1"/>
  <c r="BG111"/>
  <c r="AI116" i="12"/>
  <c r="Z116"/>
  <c r="AJ116"/>
  <c r="AK116" s="1"/>
  <c r="AJ200" i="5"/>
  <c r="AA200"/>
  <c r="AK200"/>
  <c r="Z222" i="9"/>
  <c r="AJ222" s="1"/>
  <c r="AI222"/>
  <c r="AZ175" i="25"/>
  <c r="AG175"/>
  <c r="AM74" i="26"/>
  <c r="AD74"/>
  <c r="AN74" s="1"/>
  <c r="AO74" s="1"/>
  <c r="Z199" i="29"/>
  <c r="AJ199" s="1"/>
  <c r="AK199" s="1"/>
  <c r="AI199"/>
  <c r="AB141" i="30"/>
  <c r="AL141" s="1"/>
  <c r="AK141"/>
  <c r="AB103"/>
  <c r="AL103" s="1"/>
  <c r="AK103"/>
  <c r="Z149" i="1"/>
  <c r="AJ149" s="1"/>
  <c r="AK149" s="1"/>
  <c r="AI149"/>
  <c r="AJ121" i="5"/>
  <c r="AA121"/>
  <c r="AK121"/>
  <c r="AM251" i="26"/>
  <c r="AD251"/>
  <c r="AN251" s="1"/>
  <c r="AO251" s="1"/>
  <c r="AK258" i="32"/>
  <c r="AB258"/>
  <c r="AL258" s="1"/>
  <c r="AM258" s="1"/>
  <c r="AD55" i="26"/>
  <c r="AN55" s="1"/>
  <c r="AO55" s="1"/>
  <c r="AM55"/>
  <c r="Z232" i="9"/>
  <c r="AJ232" s="1"/>
  <c r="AK232" s="1"/>
  <c r="AI232"/>
  <c r="AI84" i="25"/>
  <c r="BB84"/>
  <c r="AJ79" i="5"/>
  <c r="AA79"/>
  <c r="AK79"/>
  <c r="AL79" s="1"/>
  <c r="AJ254"/>
  <c r="AL254" s="1"/>
  <c r="AA254"/>
  <c r="AK254" s="1"/>
  <c r="AL85"/>
  <c r="AL169"/>
  <c r="AK16" i="10"/>
  <c r="AS171" i="8"/>
  <c r="AK236" i="7"/>
  <c r="AO214" i="26"/>
  <c r="AK107" i="12"/>
  <c r="AK134" i="29"/>
  <c r="AL77" i="20"/>
  <c r="AK42" i="12"/>
  <c r="AS138" i="24"/>
  <c r="AL209" i="31"/>
  <c r="AK209" i="9"/>
  <c r="AK138" i="12"/>
  <c r="AL61" i="20"/>
  <c r="BC204" i="23"/>
  <c r="AL51" i="20"/>
  <c r="AO220" i="26"/>
  <c r="AK167" i="10"/>
  <c r="AL257" i="5"/>
  <c r="AL225"/>
  <c r="AL75" i="20"/>
  <c r="AP220" i="27"/>
  <c r="AL62" i="5"/>
  <c r="BC78" i="23"/>
  <c r="BC259"/>
  <c r="AL65" i="20"/>
  <c r="AK65" i="29"/>
  <c r="AP231" i="27"/>
  <c r="AK104" i="12"/>
  <c r="AK133"/>
  <c r="AL39" i="31"/>
  <c r="BL132" i="25"/>
  <c r="AO111" i="26"/>
  <c r="AL39" i="25"/>
  <c r="AM39" s="1"/>
  <c r="AL53"/>
  <c r="AM53" s="1"/>
  <c r="AH251"/>
  <c r="AI251" s="1"/>
  <c r="BA251"/>
  <c r="AH97"/>
  <c r="BA97"/>
  <c r="AH90"/>
  <c r="AI90" s="1"/>
  <c r="BA90"/>
  <c r="AO256"/>
  <c r="BH256"/>
  <c r="BA157"/>
  <c r="AH157"/>
  <c r="AL88" i="20"/>
  <c r="AK244" i="9"/>
  <c r="AS107" i="24"/>
  <c r="BA225" i="25"/>
  <c r="AH225"/>
  <c r="BB225" s="1"/>
  <c r="BA27"/>
  <c r="AH27"/>
  <c r="BA217"/>
  <c r="AH217"/>
  <c r="BB208"/>
  <c r="AI208"/>
  <c r="BC208" s="1"/>
  <c r="AH26"/>
  <c r="BB26" s="1"/>
  <c r="BA26"/>
  <c r="AH209"/>
  <c r="BA209"/>
  <c r="AK98" i="9"/>
  <c r="AM91" i="30"/>
  <c r="AK132" i="12"/>
  <c r="AL102" i="31"/>
  <c r="AM116" i="30"/>
  <c r="AL234" i="5"/>
  <c r="AK104" i="11"/>
  <c r="BC205" i="23"/>
  <c r="AM221" i="32"/>
  <c r="AK222" i="12"/>
  <c r="AM196" i="32"/>
  <c r="BC119" i="23"/>
  <c r="AK134" i="1"/>
  <c r="AK191" i="9"/>
  <c r="BC84" i="25"/>
  <c r="AJ84"/>
  <c r="AK84" s="1"/>
  <c r="AK62"/>
  <c r="BD62"/>
  <c r="BA77"/>
  <c r="AH77"/>
  <c r="BE128"/>
  <c r="AL128"/>
  <c r="BC48"/>
  <c r="AJ48"/>
  <c r="BA254"/>
  <c r="AH254"/>
  <c r="BB96"/>
  <c r="AI96"/>
  <c r="BA175"/>
  <c r="AH175"/>
  <c r="AH174"/>
  <c r="BA174"/>
  <c r="BB100"/>
  <c r="AI100"/>
  <c r="AJ100" s="1"/>
  <c r="AI169"/>
  <c r="BB169"/>
  <c r="BA78"/>
  <c r="AH78"/>
  <c r="BA66"/>
  <c r="AH66"/>
  <c r="BB66" s="1"/>
  <c r="BA196"/>
  <c r="AH196"/>
  <c r="BB29"/>
  <c r="AI29"/>
  <c r="BA120"/>
  <c r="AH120"/>
  <c r="AJ224"/>
  <c r="BC224"/>
  <c r="AH183"/>
  <c r="BA183"/>
  <c r="AI52"/>
  <c r="AJ52" s="1"/>
  <c r="BB52"/>
  <c r="AK46" i="7"/>
  <c r="AL90" i="5"/>
  <c r="AL155" i="31"/>
  <c r="AK117" i="11"/>
  <c r="AK251" i="29"/>
  <c r="AK79"/>
  <c r="AM204" i="32"/>
  <c r="AO187" i="26"/>
  <c r="AP43" i="27"/>
  <c r="AS95" i="24"/>
  <c r="AM164" i="32"/>
  <c r="AL112" i="31"/>
  <c r="AK214" i="12"/>
  <c r="AM252" i="32"/>
  <c r="AK164" i="11"/>
  <c r="AS251" i="8"/>
  <c r="AK121" i="11"/>
  <c r="AI183" i="25"/>
  <c r="BB183"/>
  <c r="AK224"/>
  <c r="AL224" s="1"/>
  <c r="BD224"/>
  <c r="BC169"/>
  <c r="AJ169"/>
  <c r="AI27"/>
  <c r="BB27"/>
  <c r="BB97"/>
  <c r="AI97"/>
  <c r="AJ97" s="1"/>
  <c r="BC29"/>
  <c r="AJ29"/>
  <c r="AK29" s="1"/>
  <c r="AI78"/>
  <c r="AJ78" s="1"/>
  <c r="BB78"/>
  <c r="AM128"/>
  <c r="AN128" s="1"/>
  <c r="BF128"/>
  <c r="BB157"/>
  <c r="AI157"/>
  <c r="BC157" s="1"/>
  <c r="AI174"/>
  <c r="BC174" s="1"/>
  <c r="BB174"/>
  <c r="AL62"/>
  <c r="BF62" s="1"/>
  <c r="BE62"/>
  <c r="AI217"/>
  <c r="BC217" s="1"/>
  <c r="BB217"/>
  <c r="AP256"/>
  <c r="BI256"/>
  <c r="AI120"/>
  <c r="BC120" s="1"/>
  <c r="BB120"/>
  <c r="AI196"/>
  <c r="AJ196" s="1"/>
  <c r="BB196"/>
  <c r="AI175"/>
  <c r="BC175" s="1"/>
  <c r="BB175"/>
  <c r="AJ96"/>
  <c r="BD96" s="1"/>
  <c r="BC96"/>
  <c r="AI254"/>
  <c r="BB254"/>
  <c r="BD48"/>
  <c r="AK48"/>
  <c r="BE48" s="1"/>
  <c r="AI77"/>
  <c r="BB77"/>
  <c r="AI209"/>
  <c r="BC209" s="1"/>
  <c r="BB209"/>
  <c r="AJ209"/>
  <c r="AK209" s="1"/>
  <c r="AK96"/>
  <c r="AL96" s="1"/>
  <c r="AJ175"/>
  <c r="BC196"/>
  <c r="AJ120"/>
  <c r="BD120" s="1"/>
  <c r="AQ256"/>
  <c r="BK256" s="1"/>
  <c r="BJ256"/>
  <c r="AJ217"/>
  <c r="AM62"/>
  <c r="BG62" s="1"/>
  <c r="AJ174"/>
  <c r="BD174" s="1"/>
  <c r="BG128"/>
  <c r="BC78"/>
  <c r="BC183"/>
  <c r="AJ183"/>
  <c r="AL48"/>
  <c r="BF48" s="1"/>
  <c r="AJ157"/>
  <c r="BD29"/>
  <c r="BC97"/>
  <c r="BC77"/>
  <c r="AJ77"/>
  <c r="AJ254"/>
  <c r="BC254"/>
  <c r="AJ27"/>
  <c r="BC27"/>
  <c r="BD169"/>
  <c r="AK169"/>
  <c r="AL169" s="1"/>
  <c r="BD27"/>
  <c r="AK27"/>
  <c r="BD254"/>
  <c r="AK254"/>
  <c r="BE254" s="1"/>
  <c r="AM48"/>
  <c r="AN48" s="1"/>
  <c r="AN62"/>
  <c r="AK175"/>
  <c r="BD175"/>
  <c r="BD77"/>
  <c r="AK77"/>
  <c r="BD157"/>
  <c r="AK157"/>
  <c r="AL157" s="1"/>
  <c r="AK183"/>
  <c r="BE183" s="1"/>
  <c r="BD183"/>
  <c r="BD217"/>
  <c r="AK217"/>
  <c r="BE217" s="1"/>
  <c r="AL77"/>
  <c r="BE77"/>
  <c r="AO62"/>
  <c r="AP62" s="1"/>
  <c r="BH62"/>
  <c r="AL27"/>
  <c r="BE27"/>
  <c r="AL183"/>
  <c r="AM183" s="1"/>
  <c r="BE175"/>
  <c r="AL175"/>
  <c r="BF175" s="1"/>
  <c r="AL254"/>
  <c r="BF254" s="1"/>
  <c r="BI62"/>
  <c r="BF27"/>
  <c r="AM27"/>
  <c r="BF77"/>
  <c r="AM77"/>
  <c r="AN77" s="1"/>
  <c r="AM254"/>
  <c r="BG254" s="1"/>
  <c r="BG77"/>
  <c r="BG27"/>
  <c r="AN27"/>
  <c r="AO27" s="1"/>
  <c r="V10" i="8"/>
  <c r="L30" i="36" s="1"/>
  <c r="L10" i="7"/>
  <c r="M26" i="3" s="1"/>
  <c r="M10" i="19"/>
  <c r="M12" i="3" s="1"/>
  <c r="S10" i="8"/>
  <c r="M29" i="36" s="1"/>
  <c r="N206" i="23"/>
  <c r="M88"/>
  <c r="L155"/>
  <c r="W69"/>
  <c r="K69" s="1"/>
  <c r="K209"/>
  <c r="K190"/>
  <c r="M115"/>
  <c r="M119"/>
  <c r="M156"/>
  <c r="K187"/>
  <c r="K175"/>
  <c r="M143"/>
  <c r="AC175"/>
  <c r="M175" s="1"/>
  <c r="Z26" i="27" l="1"/>
  <c r="AI26"/>
  <c r="X15"/>
  <c r="AG15"/>
  <c r="AP23"/>
  <c r="Z24"/>
  <c r="AI24"/>
  <c r="AG20"/>
  <c r="X20"/>
  <c r="AB22"/>
  <c r="AA13"/>
  <c r="AJ18"/>
  <c r="Z21"/>
  <c r="AF20"/>
  <c r="AH26"/>
  <c r="AF18"/>
  <c r="AY22" i="25"/>
  <c r="AF22"/>
  <c r="AI18"/>
  <c r="BB18"/>
  <c r="AK24"/>
  <c r="BD24"/>
  <c r="AY16"/>
  <c r="AF16"/>
  <c r="AG20"/>
  <c r="AZ20"/>
  <c r="AY19"/>
  <c r="AF19"/>
  <c r="AS10"/>
  <c r="AQ12" i="24"/>
  <c r="AH12"/>
  <c r="AS11"/>
  <c r="M11" s="1"/>
  <c r="AA13"/>
  <c r="AA10" s="1"/>
  <c r="AJ13"/>
  <c r="AJ10"/>
  <c r="AI13"/>
  <c r="AI10" s="1"/>
  <c r="AB14" i="12"/>
  <c r="S14"/>
  <c r="AK15"/>
  <c r="J15" s="1"/>
  <c r="AB12"/>
  <c r="AB10" s="1"/>
  <c r="R10"/>
  <c r="S12"/>
  <c r="Z11"/>
  <c r="Z15"/>
  <c r="AJ15" s="1"/>
  <c r="K15"/>
  <c r="L15"/>
  <c r="L10" s="1"/>
  <c r="J31" i="36" s="1"/>
  <c r="N15" i="12"/>
  <c r="N10" s="1"/>
  <c r="L31" i="36" s="1"/>
  <c r="AA12" i="8"/>
  <c r="AJ12"/>
  <c r="AJ10" s="1"/>
  <c r="Z10"/>
  <c r="AS11"/>
  <c r="J11" s="1"/>
  <c r="L11" s="1"/>
  <c r="I10"/>
  <c r="K13"/>
  <c r="AD14" i="11"/>
  <c r="U14"/>
  <c r="AE24"/>
  <c r="V24"/>
  <c r="AC13"/>
  <c r="T13"/>
  <c r="V20"/>
  <c r="AE20"/>
  <c r="AD11"/>
  <c r="AD10" s="1"/>
  <c r="U11"/>
  <c r="T10"/>
  <c r="U29"/>
  <c r="AD29"/>
  <c r="AC25"/>
  <c r="T25"/>
  <c r="AD18"/>
  <c r="U18"/>
  <c r="U27"/>
  <c r="AD27"/>
  <c r="S17"/>
  <c r="AB17"/>
  <c r="AC23"/>
  <c r="T23"/>
  <c r="AC30"/>
  <c r="T30"/>
  <c r="AB25"/>
  <c r="U19"/>
  <c r="AD12"/>
  <c r="K10"/>
  <c r="AC11"/>
  <c r="U28"/>
  <c r="AC14"/>
  <c r="AC28"/>
  <c r="AB29"/>
  <c r="AA16"/>
  <c r="Q10"/>
  <c r="S26"/>
  <c r="R15"/>
  <c r="AB23"/>
  <c r="AC18"/>
  <c r="T21"/>
  <c r="R10"/>
  <c r="AA30"/>
  <c r="AC24"/>
  <c r="AA27"/>
  <c r="AA18"/>
  <c r="AA26"/>
  <c r="AA10" s="1"/>
  <c r="S11" i="7"/>
  <c r="T11" i="31"/>
  <c r="AC11"/>
  <c r="AC10" s="1"/>
  <c r="S10"/>
  <c r="AJ14" i="30"/>
  <c r="AM12"/>
  <c r="AC12" i="29"/>
  <c r="T12"/>
  <c r="AG21"/>
  <c r="X21"/>
  <c r="X15"/>
  <c r="S23"/>
  <c r="S26"/>
  <c r="R18"/>
  <c r="V25"/>
  <c r="AF21"/>
  <c r="AD13"/>
  <c r="AK13" s="1"/>
  <c r="J13" s="1"/>
  <c r="Y13" i="17"/>
  <c r="AH13"/>
  <c r="M11"/>
  <c r="P11"/>
  <c r="AF11"/>
  <c r="W11"/>
  <c r="AC10"/>
  <c r="P13"/>
  <c r="T12"/>
  <c r="AG13"/>
  <c r="N12"/>
  <c r="K12"/>
  <c r="L11"/>
  <c r="N11"/>
  <c r="AD11"/>
  <c r="S10"/>
  <c r="L12"/>
  <c r="I12"/>
  <c r="J11"/>
  <c r="J6" i="36"/>
  <c r="K6" i="3"/>
  <c r="T11" i="28"/>
  <c r="K6" i="36"/>
  <c r="AC11" i="28"/>
  <c r="O12" i="3"/>
  <c r="O12" i="36"/>
  <c r="L13"/>
  <c r="L13" i="3"/>
  <c r="J14" i="36"/>
  <c r="J14" i="3"/>
  <c r="P30" i="17"/>
  <c r="K10" i="16"/>
  <c r="M80"/>
  <c r="M89" i="17"/>
  <c r="M24" i="16"/>
  <c r="M16"/>
  <c r="M58" i="17"/>
  <c r="L10" i="9"/>
  <c r="L70" i="23"/>
  <c r="M78"/>
  <c r="M40" i="16"/>
  <c r="K13" i="3"/>
  <c r="O15" i="36"/>
  <c r="L47" i="23"/>
  <c r="AC73"/>
  <c r="M73" s="1"/>
  <c r="K10" i="31"/>
  <c r="M32" i="16"/>
  <c r="P22" i="17"/>
  <c r="K44" i="3"/>
  <c r="P46" i="17"/>
  <c r="M29" i="16"/>
  <c r="P82" i="17"/>
  <c r="J10" i="9"/>
  <c r="L26" i="3"/>
  <c r="AD260" i="23"/>
  <c r="N260" s="1"/>
  <c r="P63" i="17"/>
  <c r="P86"/>
  <c r="P38"/>
  <c r="N35" i="3"/>
  <c r="M103" i="23"/>
  <c r="N250"/>
  <c r="M252"/>
  <c r="N87"/>
  <c r="N104"/>
  <c r="N157"/>
  <c r="L64"/>
  <c r="P54" i="17"/>
  <c r="O33" i="36"/>
  <c r="N65" i="23"/>
  <c r="M57"/>
  <c r="K10" i="18"/>
  <c r="K11" i="36" s="1"/>
  <c r="M85" i="17"/>
  <c r="K10" i="1"/>
  <c r="P90" i="17"/>
  <c r="P14"/>
  <c r="K105" i="23"/>
  <c r="N184"/>
  <c r="L231" i="12"/>
  <c r="L247"/>
  <c r="A4" i="35"/>
  <c r="W72" i="23"/>
  <c r="AC72" s="1"/>
  <c r="M244"/>
  <c r="M258"/>
  <c r="L251" i="12"/>
  <c r="Z75" i="23"/>
  <c r="N10" i="8"/>
  <c r="I137" i="12"/>
  <c r="I133"/>
  <c r="I129"/>
  <c r="I125"/>
  <c r="I121"/>
  <c r="I117"/>
  <c r="I113"/>
  <c r="I109"/>
  <c r="I105"/>
  <c r="I101"/>
  <c r="I85"/>
  <c r="I73"/>
  <c r="I57"/>
  <c r="I41"/>
  <c r="K219" i="23"/>
  <c r="BJ62" i="25"/>
  <c r="AQ62"/>
  <c r="BK62" s="1"/>
  <c r="AL209"/>
  <c r="BE209"/>
  <c r="BI27"/>
  <c r="AP27"/>
  <c r="AN183"/>
  <c r="BG183"/>
  <c r="BF157"/>
  <c r="AM157"/>
  <c r="AM96"/>
  <c r="BF96"/>
  <c r="BD196"/>
  <c r="AK196"/>
  <c r="AK78"/>
  <c r="BD78"/>
  <c r="AK100"/>
  <c r="BD100"/>
  <c r="BE84"/>
  <c r="AL84"/>
  <c r="AN39"/>
  <c r="BG39"/>
  <c r="AM167" i="30"/>
  <c r="AL206" i="5"/>
  <c r="AM161" i="32"/>
  <c r="AM205"/>
  <c r="AM47" i="30"/>
  <c r="AM131" i="32"/>
  <c r="AK45" i="22"/>
  <c r="AP209" i="27"/>
  <c r="AP62"/>
  <c r="AM155" i="30"/>
  <c r="BC117" i="23"/>
  <c r="AP217" i="27"/>
  <c r="AL81" i="5"/>
  <c r="AO195" i="26"/>
  <c r="AO112"/>
  <c r="BF169" i="25"/>
  <c r="AM169"/>
  <c r="BF224"/>
  <c r="AM224"/>
  <c r="BH77"/>
  <c r="AO77"/>
  <c r="AO48"/>
  <c r="BH48"/>
  <c r="BE29"/>
  <c r="AL29"/>
  <c r="BD97"/>
  <c r="AK97"/>
  <c r="BD52"/>
  <c r="AK52"/>
  <c r="BG53"/>
  <c r="AN53"/>
  <c r="BL62"/>
  <c r="AM133" i="30"/>
  <c r="AS182" i="8"/>
  <c r="AS258"/>
  <c r="AL131" i="5"/>
  <c r="AS254" i="8"/>
  <c r="AL255" i="31"/>
  <c r="AL226" i="5"/>
  <c r="AO128" i="25"/>
  <c r="BH128"/>
  <c r="BC90"/>
  <c r="AJ90"/>
  <c r="AJ251"/>
  <c r="BC251"/>
  <c r="BC36"/>
  <c r="AJ36"/>
  <c r="AK222" i="9"/>
  <c r="AL221" i="31"/>
  <c r="AK218" i="9"/>
  <c r="AK243" i="29"/>
  <c r="AK183" i="9"/>
  <c r="AH252" i="8"/>
  <c r="AR252" s="1"/>
  <c r="AQ252"/>
  <c r="AS252" s="1"/>
  <c r="AH20" i="7"/>
  <c r="Y20"/>
  <c r="Y218" i="12"/>
  <c r="AH218"/>
  <c r="BB51" i="25"/>
  <c r="AI51"/>
  <c r="AH118" i="10"/>
  <c r="Y118"/>
  <c r="AB14" i="30"/>
  <c r="AL14" s="1"/>
  <c r="AK14"/>
  <c r="AY140" i="25"/>
  <c r="AF140"/>
  <c r="AA31" i="30"/>
  <c r="AJ31"/>
  <c r="AR181" i="23"/>
  <c r="BB181" s="1"/>
  <c r="BA181"/>
  <c r="AE72" i="25"/>
  <c r="AX72"/>
  <c r="AG177" i="7"/>
  <c r="X177"/>
  <c r="AL113" i="26"/>
  <c r="AC113"/>
  <c r="Y225" i="31"/>
  <c r="AH225"/>
  <c r="Z67" i="9"/>
  <c r="AJ67" s="1"/>
  <c r="AI67"/>
  <c r="AR202" i="23"/>
  <c r="BB202" s="1"/>
  <c r="BA202"/>
  <c r="BC202" s="1"/>
  <c r="AX250" i="25"/>
  <c r="AE250"/>
  <c r="AH99" i="22"/>
  <c r="Y99"/>
  <c r="AG185" i="29"/>
  <c r="X185"/>
  <c r="AF112" i="8"/>
  <c r="AO112"/>
  <c r="AO95"/>
  <c r="AF95"/>
  <c r="AH49" i="20"/>
  <c r="Y49"/>
  <c r="W114" i="29"/>
  <c r="AF114"/>
  <c r="Z43" i="10"/>
  <c r="AJ43" s="1"/>
  <c r="AI43"/>
  <c r="AH26" i="18"/>
  <c r="Y26"/>
  <c r="AV245" i="25"/>
  <c r="AC245"/>
  <c r="AF138" i="31"/>
  <c r="W138"/>
  <c r="AO219" i="23"/>
  <c r="AX219"/>
  <c r="AF102" i="5"/>
  <c r="W102"/>
  <c r="AX157" i="23"/>
  <c r="AO157"/>
  <c r="AG231" i="32"/>
  <c r="X231"/>
  <c r="W134" i="11"/>
  <c r="AF134"/>
  <c r="W122" i="31"/>
  <c r="AF122"/>
  <c r="V173" i="9"/>
  <c r="AE173"/>
  <c r="W186" i="5"/>
  <c r="AF186"/>
  <c r="W156" i="9"/>
  <c r="AF156"/>
  <c r="AX28" i="23"/>
  <c r="AO28"/>
  <c r="AH29" i="9"/>
  <c r="Y29"/>
  <c r="AE202" i="8"/>
  <c r="AN202"/>
  <c r="AH28" i="12"/>
  <c r="Y28"/>
  <c r="AY37" i="23"/>
  <c r="AP37"/>
  <c r="Z76" i="18"/>
  <c r="AI76"/>
  <c r="AD65" i="24"/>
  <c r="AM65"/>
  <c r="AI97" i="17"/>
  <c r="Z97"/>
  <c r="V216" i="9"/>
  <c r="AE216"/>
  <c r="BG137" i="25"/>
  <c r="AN137"/>
  <c r="AZ79" i="23"/>
  <c r="AQ79"/>
  <c r="AN254" i="25"/>
  <c r="BH27"/>
  <c r="AM175"/>
  <c r="BF183"/>
  <c r="BG48"/>
  <c r="BE157"/>
  <c r="AL217"/>
  <c r="AK174"/>
  <c r="BE169"/>
  <c r="BD209"/>
  <c r="AK120"/>
  <c r="BE96"/>
  <c r="BE224"/>
  <c r="BF53"/>
  <c r="BC100"/>
  <c r="AI66"/>
  <c r="AI225"/>
  <c r="AJ208"/>
  <c r="BC52"/>
  <c r="AI26"/>
  <c r="BD84"/>
  <c r="BF39"/>
  <c r="BB251"/>
  <c r="BB90"/>
  <c r="AO111"/>
  <c r="BB36"/>
  <c r="AK136" i="32"/>
  <c r="AM136" s="1"/>
  <c r="AM16" i="26"/>
  <c r="AO16" s="1"/>
  <c r="AK247" i="7"/>
  <c r="AO110" i="26"/>
  <c r="AO255"/>
  <c r="BC227" i="23"/>
  <c r="BC169"/>
  <c r="BA56"/>
  <c r="BC56" s="1"/>
  <c r="AD51" i="26"/>
  <c r="AN51" s="1"/>
  <c r="AO51" s="1"/>
  <c r="AO31" i="25"/>
  <c r="AL41" i="18"/>
  <c r="AK224" i="9"/>
  <c r="AO49" i="26"/>
  <c r="BL85" i="25"/>
  <c r="BL170"/>
  <c r="AM217" i="30"/>
  <c r="AM174"/>
  <c r="AK62" i="1"/>
  <c r="AK78" i="22"/>
  <c r="AO45" i="26"/>
  <c r="AM62" i="30"/>
  <c r="AL28" i="19"/>
  <c r="AS174" i="24"/>
  <c r="AL231" i="31"/>
  <c r="AL21"/>
  <c r="AL52" i="5"/>
  <c r="BL200" i="25"/>
  <c r="AO208" i="26"/>
  <c r="AL20" i="5"/>
  <c r="AS52" i="8"/>
  <c r="AS56" i="24"/>
  <c r="AL24" i="5"/>
  <c r="AM63" i="30"/>
  <c r="AM45" i="17"/>
  <c r="AE230" i="27"/>
  <c r="AO230" s="1"/>
  <c r="AN230"/>
  <c r="AP230" s="1"/>
  <c r="AR237" i="23"/>
  <c r="BB237" s="1"/>
  <c r="BA237"/>
  <c r="AB82" i="30"/>
  <c r="AL82" s="1"/>
  <c r="AK82"/>
  <c r="AM82" s="1"/>
  <c r="AE44" i="27"/>
  <c r="AO44" s="1"/>
  <c r="AN44"/>
  <c r="AP44" s="1"/>
  <c r="Y208" i="1"/>
  <c r="AH208"/>
  <c r="AA69" i="20"/>
  <c r="AK69" s="1"/>
  <c r="AJ69"/>
  <c r="AL69" s="1"/>
  <c r="AH207" i="1"/>
  <c r="Y207"/>
  <c r="AD50" i="27"/>
  <c r="AM50"/>
  <c r="AD222"/>
  <c r="AM222"/>
  <c r="AY220" i="25"/>
  <c r="AF220"/>
  <c r="AH144" i="10"/>
  <c r="Y144"/>
  <c r="AH99" i="11"/>
  <c r="Y99"/>
  <c r="AI106" i="16"/>
  <c r="Z106"/>
  <c r="AC72" i="26"/>
  <c r="AL72"/>
  <c r="AO226" i="8"/>
  <c r="AF226"/>
  <c r="AG173" i="1"/>
  <c r="X173"/>
  <c r="AF141" i="12"/>
  <c r="W141"/>
  <c r="AQ189" i="25"/>
  <c r="BK189" s="1"/>
  <c r="BJ189"/>
  <c r="BL189" s="1"/>
  <c r="W256" i="9"/>
  <c r="AF256"/>
  <c r="AK10" i="16"/>
  <c r="AR72" i="23"/>
  <c r="BB72" s="1"/>
  <c r="BA72"/>
  <c r="Z49" i="5"/>
  <c r="AI49"/>
  <c r="BI86" i="25"/>
  <c r="AP86"/>
  <c r="AB15" i="17"/>
  <c r="AL15" s="1"/>
  <c r="AK15"/>
  <c r="AM15" s="1"/>
  <c r="AV150" i="25"/>
  <c r="AC150"/>
  <c r="AC243"/>
  <c r="AV243"/>
  <c r="V210" i="12"/>
  <c r="AE210"/>
  <c r="Z191" i="26"/>
  <c r="AI191"/>
  <c r="V206" i="12"/>
  <c r="AE206"/>
  <c r="Y103" i="16"/>
  <c r="AH103"/>
  <c r="AH69" i="7"/>
  <c r="Y69"/>
  <c r="X63" i="29"/>
  <c r="AG63"/>
  <c r="AQ43" i="25"/>
  <c r="BK43" s="1"/>
  <c r="BJ43"/>
  <c r="BL43" s="1"/>
  <c r="AE255" i="29"/>
  <c r="V255"/>
  <c r="AF103" i="11"/>
  <c r="W103"/>
  <c r="AV181" i="25"/>
  <c r="AC181"/>
  <c r="AD27" i="24"/>
  <c r="AM27"/>
  <c r="AN158" i="25"/>
  <c r="BG158"/>
  <c r="Z58" i="18"/>
  <c r="AI58"/>
  <c r="AQ238" i="25"/>
  <c r="BK238" s="1"/>
  <c r="BJ238"/>
  <c r="V164" i="9"/>
  <c r="AE164"/>
  <c r="AT70" i="25"/>
  <c r="AA70"/>
  <c r="AT173"/>
  <c r="AA173"/>
  <c r="AA221"/>
  <c r="AT221"/>
  <c r="AA258"/>
  <c r="AT258"/>
  <c r="AM58" i="30"/>
  <c r="Z168" i="31"/>
  <c r="AK88" i="22"/>
  <c r="AP65" i="27"/>
  <c r="AL97" i="5"/>
  <c r="AL109"/>
  <c r="AK163" i="10"/>
  <c r="BC80" i="23"/>
  <c r="BC21"/>
  <c r="AL78" i="18"/>
  <c r="AL78" i="5"/>
  <c r="AL70" i="20"/>
  <c r="AK36" i="29"/>
  <c r="AK80" i="21"/>
  <c r="AM139" i="32"/>
  <c r="AK79" i="11"/>
  <c r="AK59"/>
  <c r="AK72" i="12"/>
  <c r="AM32" i="30"/>
  <c r="AS78" i="8"/>
  <c r="AO115" i="26"/>
  <c r="Z204" i="5"/>
  <c r="AI204"/>
  <c r="AR17" i="23"/>
  <c r="BB17" s="1"/>
  <c r="BA17"/>
  <c r="BC17" s="1"/>
  <c r="AH62" i="7"/>
  <c r="Y62"/>
  <c r="AY148" i="25"/>
  <c r="AF148"/>
  <c r="AI175" i="31"/>
  <c r="Z175"/>
  <c r="AG45" i="24"/>
  <c r="AP45"/>
  <c r="AO250" i="8"/>
  <c r="AF250"/>
  <c r="AX142" i="25"/>
  <c r="AE142"/>
  <c r="AK70" i="26"/>
  <c r="AB70"/>
  <c r="AX182" i="25"/>
  <c r="AE182"/>
  <c r="AF248" i="8"/>
  <c r="AO248"/>
  <c r="AH215" i="5"/>
  <c r="Y215"/>
  <c r="AP226" i="25"/>
  <c r="BI226"/>
  <c r="BC83"/>
  <c r="AJ83"/>
  <c r="Y183" i="29"/>
  <c r="AH183"/>
  <c r="W191"/>
  <c r="AF191"/>
  <c r="X238" i="31"/>
  <c r="AG238"/>
  <c r="AG143" i="5"/>
  <c r="X143"/>
  <c r="AN244" i="8"/>
  <c r="AE244"/>
  <c r="AK221" i="27"/>
  <c r="AB221"/>
  <c r="AY15" i="25"/>
  <c r="AF15"/>
  <c r="AB228" i="27"/>
  <c r="AK228"/>
  <c r="AF175" i="9"/>
  <c r="W175"/>
  <c r="AJ16" i="30"/>
  <c r="AA16"/>
  <c r="AA144" i="27"/>
  <c r="AJ144"/>
  <c r="AJ192" i="26"/>
  <c r="AA192"/>
  <c r="AA152" i="27"/>
  <c r="AJ152"/>
  <c r="AV241" i="25"/>
  <c r="AC241"/>
  <c r="AM245" i="8"/>
  <c r="AD245"/>
  <c r="AF180" i="24"/>
  <c r="AO180"/>
  <c r="Y154" i="30"/>
  <c r="AH154"/>
  <c r="AH59" i="12"/>
  <c r="Y59"/>
  <c r="AK53" i="27"/>
  <c r="AB53"/>
  <c r="Z14" i="20"/>
  <c r="AI14"/>
  <c r="AG40" i="11"/>
  <c r="X40"/>
  <c r="AF142" i="29"/>
  <c r="W142"/>
  <c r="AE17" i="27"/>
  <c r="AO17" s="1"/>
  <c r="AN17"/>
  <c r="AQ110" i="25"/>
  <c r="BK110" s="1"/>
  <c r="BJ110"/>
  <c r="Z73" i="16"/>
  <c r="AI73"/>
  <c r="AH52" i="12"/>
  <c r="Y52"/>
  <c r="AI34" i="1"/>
  <c r="Z34"/>
  <c r="AJ34" s="1"/>
  <c r="BI253" i="25"/>
  <c r="AP253"/>
  <c r="AJ46" i="31"/>
  <c r="AL46" s="1"/>
  <c r="AA46"/>
  <c r="AK46" s="1"/>
  <c r="X108" i="26"/>
  <c r="AG108"/>
  <c r="X213"/>
  <c r="AG213"/>
  <c r="AA103" i="25"/>
  <c r="AT103"/>
  <c r="AA216"/>
  <c r="AT216"/>
  <c r="AA124"/>
  <c r="AT124"/>
  <c r="AT232"/>
  <c r="AA232"/>
  <c r="AK231" i="7"/>
  <c r="AO34" i="26"/>
  <c r="AP80" i="27"/>
  <c r="AO184" i="26"/>
  <c r="AK66" i="7"/>
  <c r="AK181" i="1"/>
  <c r="AO20" i="26"/>
  <c r="BL104" i="25"/>
  <c r="AL235" i="5"/>
  <c r="BC229" i="23"/>
  <c r="AM58" i="17"/>
  <c r="AP72" i="27"/>
  <c r="AS178" i="24"/>
  <c r="AK34" i="29"/>
  <c r="AL73" i="20"/>
  <c r="BL167" i="25"/>
  <c r="AL55" i="20"/>
  <c r="AK34" i="11"/>
  <c r="BC225" i="23"/>
  <c r="AP203" i="27"/>
  <c r="BL215" i="25"/>
  <c r="BL239"/>
  <c r="AM51" i="17"/>
  <c r="AO188" i="26"/>
  <c r="AC131"/>
  <c r="AL131"/>
  <c r="Z208" i="5"/>
  <c r="AI208"/>
  <c r="Z76" i="22"/>
  <c r="AJ76" s="1"/>
  <c r="AI76"/>
  <c r="AK76" s="1"/>
  <c r="AQ207" i="25"/>
  <c r="BK207" s="1"/>
  <c r="BJ207"/>
  <c r="Z140" i="32"/>
  <c r="AI140"/>
  <c r="Y192" i="5"/>
  <c r="AH192"/>
  <c r="AI106"/>
  <c r="Z106"/>
  <c r="Y152"/>
  <c r="AH152"/>
  <c r="AC37" i="26"/>
  <c r="AL37"/>
  <c r="Z205" i="30"/>
  <c r="AI205"/>
  <c r="AA35" i="31"/>
  <c r="AK35" s="1"/>
  <c r="AJ35"/>
  <c r="X188"/>
  <c r="AG188"/>
  <c r="AF15" i="8"/>
  <c r="AO15"/>
  <c r="AG75" i="12"/>
  <c r="X75"/>
  <c r="AA200" i="27"/>
  <c r="AJ200"/>
  <c r="AE112" i="12"/>
  <c r="V112"/>
  <c r="X55" i="30"/>
  <c r="AG55"/>
  <c r="AO112" i="25"/>
  <c r="BH112"/>
  <c r="AG68" i="31"/>
  <c r="X68"/>
  <c r="Y48" i="10"/>
  <c r="AH48"/>
  <c r="V46" i="29"/>
  <c r="AE46"/>
  <c r="AH57" i="5"/>
  <c r="Y57"/>
  <c r="AF179" i="31"/>
  <c r="W179"/>
  <c r="V102" i="9"/>
  <c r="AE102"/>
  <c r="AD230" i="8"/>
  <c r="AM230"/>
  <c r="W217" i="9"/>
  <c r="AF217"/>
  <c r="Z68" i="30"/>
  <c r="AI68"/>
  <c r="V77" i="29"/>
  <c r="AE77"/>
  <c r="AD67" i="25"/>
  <c r="AW67"/>
  <c r="AI46" i="17"/>
  <c r="Z46"/>
  <c r="AN138" i="25"/>
  <c r="BG138"/>
  <c r="Z60" i="18"/>
  <c r="AI60"/>
  <c r="T194" i="12"/>
  <c r="AC194"/>
  <c r="AL247" i="31"/>
  <c r="AL93" i="5"/>
  <c r="BC41" i="23"/>
  <c r="AK168" i="9"/>
  <c r="AL28" i="31"/>
  <c r="AM186" i="30"/>
  <c r="AM13" i="32"/>
  <c r="AP226" i="27"/>
  <c r="AK88" i="21"/>
  <c r="BL201" i="25"/>
  <c r="AK166" i="7"/>
  <c r="AK221" i="9"/>
  <c r="AL39" i="18"/>
  <c r="AL30" i="5"/>
  <c r="AM30" i="25"/>
  <c r="BF30"/>
  <c r="AK147"/>
  <c r="BD147"/>
  <c r="BB113"/>
  <c r="AI113"/>
  <c r="AH244"/>
  <c r="BA244"/>
  <c r="AN40"/>
  <c r="BG40"/>
  <c r="AQ113" i="24"/>
  <c r="AH113"/>
  <c r="AR113" s="1"/>
  <c r="AA144" i="5"/>
  <c r="AK144" s="1"/>
  <c r="AJ144"/>
  <c r="AQ42" i="8"/>
  <c r="AS42" s="1"/>
  <c r="AH42"/>
  <c r="AR42" s="1"/>
  <c r="AA25" i="17"/>
  <c r="AJ25"/>
  <c r="AM199" i="27"/>
  <c r="AD199"/>
  <c r="AZ100" i="25"/>
  <c r="AI249" i="7"/>
  <c r="AK249" s="1"/>
  <c r="AA130" i="32"/>
  <c r="AI205" i="31"/>
  <c r="AL205" s="1"/>
  <c r="AG33" i="25"/>
  <c r="AI83" i="21"/>
  <c r="AK83" s="1"/>
  <c r="AJ67" i="20"/>
  <c r="AL67" s="1"/>
  <c r="AI200" i="5"/>
  <c r="AL200" s="1"/>
  <c r="AJ71" i="20"/>
  <c r="AL71" s="1"/>
  <c r="Y142" i="10"/>
  <c r="AQ84" i="23"/>
  <c r="AM101" i="26"/>
  <c r="AO101" s="1"/>
  <c r="AJ141" i="30"/>
  <c r="AM141" s="1"/>
  <c r="AJ103"/>
  <c r="AM103" s="1"/>
  <c r="AI121" i="5"/>
  <c r="AL121" s="1"/>
  <c r="Y197" i="9"/>
  <c r="AQ131" i="8"/>
  <c r="AS131" s="1"/>
  <c r="AI136" i="11"/>
  <c r="AK136" s="1"/>
  <c r="AM33" i="26"/>
  <c r="AO33" s="1"/>
  <c r="AG26" i="24"/>
  <c r="AG62" i="7"/>
  <c r="Y238" i="5"/>
  <c r="AG248" i="9"/>
  <c r="AK248" s="1"/>
  <c r="Z113" i="32"/>
  <c r="BJ108" i="25"/>
  <c r="BL108" s="1"/>
  <c r="AO232" i="8"/>
  <c r="AS232" s="1"/>
  <c r="AH175" i="31"/>
  <c r="X179" i="9"/>
  <c r="X171"/>
  <c r="AY97" i="23"/>
  <c r="BC97" s="1"/>
  <c r="AZ181"/>
  <c r="BC181" s="1"/>
  <c r="AI230" i="32"/>
  <c r="AM230" s="1"/>
  <c r="AX77" i="25"/>
  <c r="AB239" i="26"/>
  <c r="X175" i="1"/>
  <c r="AH198" i="5"/>
  <c r="AL198" s="1"/>
  <c r="X238" i="12"/>
  <c r="Y120" i="5"/>
  <c r="AH91" i="21"/>
  <c r="AK91" s="1"/>
  <c r="AZ245" i="23"/>
  <c r="BC245" s="1"/>
  <c r="AP92"/>
  <c r="AE212" i="25"/>
  <c r="AI75" i="1"/>
  <c r="AK75" s="1"/>
  <c r="AO45" i="24"/>
  <c r="AF119" i="8"/>
  <c r="X177" i="9"/>
  <c r="BJ143" i="25"/>
  <c r="BL143" s="1"/>
  <c r="AK59" i="30"/>
  <c r="AM59" s="1"/>
  <c r="Z239"/>
  <c r="AL55" i="27"/>
  <c r="AP55" s="1"/>
  <c r="AK44" i="32"/>
  <c r="AM44" s="1"/>
  <c r="AG106" i="5"/>
  <c r="AD153" i="25"/>
  <c r="AG139" i="31"/>
  <c r="AL139" s="1"/>
  <c r="BB83" i="25"/>
  <c r="Y227" i="30"/>
  <c r="BH226" i="25"/>
  <c r="AK72" i="26"/>
  <c r="W46" i="12"/>
  <c r="AG79" i="7"/>
  <c r="AK79" s="1"/>
  <c r="AP237" i="25"/>
  <c r="AO240"/>
  <c r="AE188"/>
  <c r="AI35" i="31"/>
  <c r="AL35" s="1"/>
  <c r="AB182" i="26"/>
  <c r="Y50" i="30"/>
  <c r="AF112" i="9"/>
  <c r="AK112" s="1"/>
  <c r="AG183" i="29"/>
  <c r="AW72" i="25"/>
  <c r="X66" i="29"/>
  <c r="AJ65" i="18"/>
  <c r="AL65" s="1"/>
  <c r="X213" i="32"/>
  <c r="V186" i="12"/>
  <c r="AB180" i="26"/>
  <c r="V234" i="10"/>
  <c r="AB29" i="27"/>
  <c r="AB137"/>
  <c r="AF238" i="31"/>
  <c r="AE191" i="29"/>
  <c r="AG26" i="18"/>
  <c r="AJ55"/>
  <c r="AL55" s="1"/>
  <c r="AH43" i="10"/>
  <c r="AK43" s="1"/>
  <c r="AP198" i="25"/>
  <c r="AA24" i="16"/>
  <c r="Z135" i="26"/>
  <c r="AA247" i="27"/>
  <c r="AE114" i="29"/>
  <c r="AG49" i="20"/>
  <c r="AZ72" i="23"/>
  <c r="BC72" s="1"/>
  <c r="AI37" i="12"/>
  <c r="AK37" s="1"/>
  <c r="AO135" i="25"/>
  <c r="AF75" i="12"/>
  <c r="AJ228" i="27"/>
  <c r="AB11" i="16"/>
  <c r="Y98" i="17"/>
  <c r="AG57" i="5"/>
  <c r="AM17" i="27"/>
  <c r="W51" i="29"/>
  <c r="AF68" i="31"/>
  <c r="AF63" i="29"/>
  <c r="AG69" i="7"/>
  <c r="BG112" i="25"/>
  <c r="AF55" i="30"/>
  <c r="V214" i="1"/>
  <c r="AG103" i="16"/>
  <c r="W120" i="30"/>
  <c r="AD112" i="12"/>
  <c r="AN159" i="23"/>
  <c r="AD206" i="12"/>
  <c r="AU243" i="25"/>
  <c r="U242" i="12"/>
  <c r="V180" i="5"/>
  <c r="AM202" i="8"/>
  <c r="AC255"/>
  <c r="BI110" i="25"/>
  <c r="BL110" s="1"/>
  <c r="W60" i="30"/>
  <c r="V195" i="5"/>
  <c r="Z79" i="30"/>
  <c r="AG28" i="12"/>
  <c r="AH68" i="30"/>
  <c r="AP130" i="25"/>
  <c r="AE217" i="9"/>
  <c r="AC25" i="25"/>
  <c r="AL27" i="24"/>
  <c r="V116" i="31"/>
  <c r="W232" i="32"/>
  <c r="U181" i="29"/>
  <c r="W213" i="30"/>
  <c r="AU181" i="25"/>
  <c r="AE103" i="11"/>
  <c r="AL230" i="8"/>
  <c r="AD102" i="9"/>
  <c r="AE179" i="31"/>
  <c r="AB71" i="25"/>
  <c r="AD164" i="9"/>
  <c r="Z109" i="16"/>
  <c r="T55" i="29"/>
  <c r="BF138" i="25"/>
  <c r="BI238"/>
  <c r="AH46" i="17"/>
  <c r="AH58" i="18"/>
  <c r="AH76"/>
  <c r="AX37" i="23"/>
  <c r="AF68" i="8"/>
  <c r="AH73" i="16"/>
  <c r="Y70"/>
  <c r="AF61" i="24"/>
  <c r="T199" i="9"/>
  <c r="T247" i="29"/>
  <c r="W130" i="30"/>
  <c r="AD216" i="9"/>
  <c r="AH97" i="17"/>
  <c r="AN118" i="25"/>
  <c r="U56" i="5"/>
  <c r="BH253" i="25"/>
  <c r="AH34" i="1"/>
  <c r="AK34" s="1"/>
  <c r="AL65" i="24"/>
  <c r="W60" i="10"/>
  <c r="V70" i="31"/>
  <c r="AA64" i="17"/>
  <c r="AQ57" i="23"/>
  <c r="AO33"/>
  <c r="AA17" i="30"/>
  <c r="BF158" i="25"/>
  <c r="AH60" i="18"/>
  <c r="Y77" i="12"/>
  <c r="AY79" i="23"/>
  <c r="AI35" i="29"/>
  <c r="AK35" s="1"/>
  <c r="S230" i="12"/>
  <c r="AB194"/>
  <c r="AK129" i="23"/>
  <c r="AA123" i="24"/>
  <c r="AS216" i="25"/>
  <c r="AS103"/>
  <c r="W243" i="26"/>
  <c r="AF108"/>
  <c r="W134"/>
  <c r="AS232" i="25"/>
  <c r="AS124"/>
  <c r="AS221"/>
  <c r="AF213" i="26"/>
  <c r="AL26" i="5"/>
  <c r="AK211" i="9"/>
  <c r="BC66" i="23"/>
  <c r="AK214" i="11"/>
  <c r="AM36" i="30"/>
  <c r="AK214" i="9"/>
  <c r="AK34" i="12"/>
  <c r="AL147" i="31"/>
  <c r="AS117" i="24"/>
  <c r="AM211" i="32"/>
  <c r="AK182" i="1"/>
  <c r="AK216" i="29"/>
  <c r="AP245" i="27"/>
  <c r="BC109" i="23"/>
  <c r="AM239" i="32"/>
  <c r="AS75" i="24"/>
  <c r="AK26" i="12"/>
  <c r="AK173" i="29"/>
  <c r="BC26" i="23"/>
  <c r="AL54" i="19"/>
  <c r="AS179" i="24"/>
  <c r="AL23" i="18"/>
  <c r="AK49" i="7"/>
  <c r="AK63" i="10"/>
  <c r="AL42" i="19"/>
  <c r="AM56" i="30"/>
  <c r="AK130" i="10"/>
  <c r="AL76" i="19"/>
  <c r="BC53" i="23"/>
  <c r="AL17" i="20"/>
  <c r="AK58" i="12"/>
  <c r="AP242" i="27"/>
  <c r="AS33" i="8"/>
  <c r="AK113" i="29"/>
  <c r="AL34" i="20"/>
  <c r="AK52" i="11"/>
  <c r="AL66" i="18"/>
  <c r="BC139" i="25"/>
  <c r="AJ139"/>
  <c r="BB119"/>
  <c r="AI119"/>
  <c r="BF50"/>
  <c r="AM50"/>
  <c r="AI211"/>
  <c r="BB211"/>
  <c r="Z28" i="9"/>
  <c r="AJ28" s="1"/>
  <c r="AI28"/>
  <c r="AO15" i="26"/>
  <c r="AO233"/>
  <c r="AK146" i="10"/>
  <c r="AM215" i="32"/>
  <c r="AM145"/>
  <c r="AK137" i="11"/>
  <c r="AL168" i="5"/>
  <c r="AP71" i="27"/>
  <c r="AP79"/>
  <c r="AK143" i="10"/>
  <c r="AK18" i="12"/>
  <c r="AS14" i="8"/>
  <c r="J14" s="1"/>
  <c r="L14" s="1"/>
  <c r="AM29" i="17"/>
  <c r="AK124" i="10"/>
  <c r="AM115" i="32"/>
  <c r="AP104" i="27"/>
  <c r="AM218" i="30"/>
  <c r="AK52" i="7"/>
  <c r="AL21" i="5"/>
  <c r="AS96" i="24"/>
  <c r="AK21" i="9"/>
  <c r="AL76" i="5"/>
  <c r="AK16" i="1"/>
  <c r="AS26" i="8"/>
  <c r="AL12" i="5"/>
  <c r="AP38" i="27"/>
  <c r="BC77" i="23"/>
  <c r="AM38" i="16"/>
  <c r="AL223" i="25"/>
  <c r="BE223"/>
  <c r="AK65"/>
  <c r="BD65"/>
  <c r="AF81"/>
  <c r="AY81"/>
  <c r="AH39" i="22"/>
  <c r="Y39"/>
  <c r="AI12" i="18"/>
  <c r="Z12"/>
  <c r="Y127" i="10"/>
  <c r="AH127"/>
  <c r="AK33" i="12"/>
  <c r="AS16" i="8"/>
  <c r="AL158" i="31"/>
  <c r="AK159" i="29"/>
  <c r="AM202" i="30"/>
  <c r="AL51" i="5"/>
  <c r="AM206" i="30"/>
  <c r="AM15"/>
  <c r="BF63" i="25"/>
  <c r="AM63"/>
  <c r="BB127"/>
  <c r="AI127"/>
  <c r="BA115"/>
  <c r="AH115"/>
  <c r="AK46"/>
  <c r="BD46"/>
  <c r="AH246"/>
  <c r="BA246"/>
  <c r="AK133" i="11"/>
  <c r="AM44" i="16"/>
  <c r="AK60" i="7"/>
  <c r="AO47" i="26"/>
  <c r="AA79" i="16"/>
  <c r="AJ79"/>
  <c r="Z54" i="12"/>
  <c r="AJ54" s="1"/>
  <c r="AI54"/>
  <c r="AK54" s="1"/>
  <c r="X70" i="9"/>
  <c r="AG70"/>
  <c r="AI52" i="19"/>
  <c r="Z52"/>
  <c r="AI29" i="32"/>
  <c r="Z29"/>
  <c r="X47" i="31"/>
  <c r="AG47"/>
  <c r="W136" i="29"/>
  <c r="AF136"/>
  <c r="Y35" i="22"/>
  <c r="AH35"/>
  <c r="AH72" i="1"/>
  <c r="Y72"/>
  <c r="X180" i="9"/>
  <c r="AG180"/>
  <c r="X181" i="5"/>
  <c r="AG181"/>
  <c r="AO185" i="23"/>
  <c r="AX185"/>
  <c r="AV109" i="25"/>
  <c r="AC109"/>
  <c r="AB185" i="27"/>
  <c r="AK185"/>
  <c r="Y164" i="5"/>
  <c r="AH164"/>
  <c r="W84" i="22"/>
  <c r="AF84"/>
  <c r="AG21" i="32"/>
  <c r="X21"/>
  <c r="W10" i="9"/>
  <c r="X11"/>
  <c r="AL32" i="26"/>
  <c r="AC32"/>
  <c r="AH37" i="10"/>
  <c r="Y37"/>
  <c r="X42" i="21"/>
  <c r="AG42"/>
  <c r="AH69" i="17"/>
  <c r="Y69"/>
  <c r="X58" i="19"/>
  <c r="AG58"/>
  <c r="AH46" i="21"/>
  <c r="Y46"/>
  <c r="AD12" i="25"/>
  <c r="AW12"/>
  <c r="AJ14" i="26"/>
  <c r="AA14"/>
  <c r="AE116" i="24"/>
  <c r="AN116"/>
  <c r="AL136"/>
  <c r="AC136"/>
  <c r="U95" i="22"/>
  <c r="AD95"/>
  <c r="AJ51" i="18"/>
  <c r="AL51" s="1"/>
  <c r="AA51"/>
  <c r="AK51" s="1"/>
  <c r="AB69" i="32"/>
  <c r="AL69" s="1"/>
  <c r="AK69"/>
  <c r="AM73"/>
  <c r="AP136" i="27"/>
  <c r="AK45" i="12"/>
  <c r="AL26" i="31"/>
  <c r="AM80" i="32"/>
  <c r="AK70" i="12"/>
  <c r="AN62" i="24"/>
  <c r="AE62"/>
  <c r="Z17" i="26"/>
  <c r="AI17"/>
  <c r="AH179" i="32"/>
  <c r="Y179"/>
  <c r="X176" i="9"/>
  <c r="AG176"/>
  <c r="W168" i="29"/>
  <c r="AF168"/>
  <c r="W152"/>
  <c r="AF152"/>
  <c r="X42"/>
  <c r="AG42"/>
  <c r="AH60" i="22"/>
  <c r="Y60"/>
  <c r="W121" i="9"/>
  <c r="AF121"/>
  <c r="AH29" i="5"/>
  <c r="Y29"/>
  <c r="AZ20" i="23"/>
  <c r="AQ20"/>
  <c r="AI63" i="32"/>
  <c r="Z63"/>
  <c r="Z31" i="9"/>
  <c r="AJ31" s="1"/>
  <c r="AI31"/>
  <c r="AK31" s="1"/>
  <c r="AG40" i="1"/>
  <c r="X40"/>
  <c r="AM69" i="8"/>
  <c r="AD69"/>
  <c r="V12" i="11"/>
  <c r="AE12"/>
  <c r="V16"/>
  <c r="AE16"/>
  <c r="Y211" i="27"/>
  <c r="AH211"/>
  <c r="AU219" i="25"/>
  <c r="AB219"/>
  <c r="V149" i="5"/>
  <c r="AE149"/>
  <c r="U109" i="29"/>
  <c r="AD109"/>
  <c r="AN121" i="25"/>
  <c r="AI17"/>
  <c r="AZ244"/>
  <c r="AI103" i="21"/>
  <c r="AK126" i="30"/>
  <c r="AI141" i="29"/>
  <c r="AA14" i="19"/>
  <c r="AK14" s="1"/>
  <c r="AL14" s="1"/>
  <c r="AH69" i="31"/>
  <c r="AL69" s="1"/>
  <c r="AM70" i="30"/>
  <c r="AK75" i="7"/>
  <c r="AK58" i="21"/>
  <c r="AL73" i="19"/>
  <c r="AL25" i="31"/>
  <c r="W60" i="9"/>
  <c r="AF60"/>
  <c r="AA74" i="20"/>
  <c r="AK74" s="1"/>
  <c r="AJ74"/>
  <c r="AL74" s="1"/>
  <c r="AG29" i="22"/>
  <c r="X29"/>
  <c r="AH13" i="10"/>
  <c r="Y13"/>
  <c r="AI18" i="19"/>
  <c r="Z18"/>
  <c r="AH19" i="10"/>
  <c r="Y19"/>
  <c r="AR14" i="23"/>
  <c r="BB14" s="1"/>
  <c r="BA14"/>
  <c r="Z71" i="17"/>
  <c r="AI71"/>
  <c r="X23" i="31"/>
  <c r="AG23"/>
  <c r="X172" i="9"/>
  <c r="AG172"/>
  <c r="W116" i="29"/>
  <c r="AF116"/>
  <c r="AF143"/>
  <c r="W143"/>
  <c r="AA77" i="18"/>
  <c r="AK77" s="1"/>
  <c r="AJ77"/>
  <c r="AL77" s="1"/>
  <c r="Z51" i="19"/>
  <c r="AI51"/>
  <c r="Y50" i="21"/>
  <c r="AH50"/>
  <c r="X69" i="22"/>
  <c r="AG69"/>
  <c r="X46" i="11"/>
  <c r="AG46"/>
  <c r="AF28" i="24"/>
  <c r="AO28"/>
  <c r="AH32" i="21"/>
  <c r="Y32"/>
  <c r="AJ74" i="17"/>
  <c r="AA74"/>
  <c r="AY56" i="25"/>
  <c r="AF56"/>
  <c r="X30" i="12"/>
  <c r="AG30"/>
  <c r="AH16" i="20"/>
  <c r="Y16"/>
  <c r="Z66" i="30"/>
  <c r="AI66"/>
  <c r="Y43"/>
  <c r="AH43"/>
  <c r="AI32" i="17"/>
  <c r="Z32"/>
  <c r="AD18" i="8"/>
  <c r="AM18"/>
  <c r="Z187" i="27"/>
  <c r="AI187"/>
  <c r="AA117" i="25"/>
  <c r="AT117"/>
  <c r="AA123"/>
  <c r="AT123"/>
  <c r="AU248"/>
  <c r="AB248"/>
  <c r="AE154" i="31"/>
  <c r="V154"/>
  <c r="AE153" i="5"/>
  <c r="V153"/>
  <c r="U169" i="9"/>
  <c r="AD169"/>
  <c r="AP69" i="23"/>
  <c r="AY69"/>
  <c r="K40" i="36"/>
  <c r="BC135" i="25"/>
  <c r="BC151"/>
  <c r="BL151" s="1"/>
  <c r="BD171"/>
  <c r="BL171" s="1"/>
  <c r="BA119"/>
  <c r="AK228"/>
  <c r="AK14"/>
  <c r="AR10" i="8"/>
  <c r="AG107" i="25"/>
  <c r="AJ224" i="5"/>
  <c r="AL224" s="1"/>
  <c r="AA57" i="16"/>
  <c r="Z92" i="22"/>
  <c r="AJ92" s="1"/>
  <c r="AK92" s="1"/>
  <c r="AP113" i="24"/>
  <c r="AS113" s="1"/>
  <c r="AA18" i="32"/>
  <c r="AK11" i="18"/>
  <c r="AI144" i="5"/>
  <c r="AL144" s="1"/>
  <c r="AB13" i="26"/>
  <c r="Z19" i="29"/>
  <c r="AJ19" s="1"/>
  <c r="AK19" s="1"/>
  <c r="Y198" i="31"/>
  <c r="AX81" i="25"/>
  <c r="AH28" i="9"/>
  <c r="AK28" s="1"/>
  <c r="AK46"/>
  <c r="AM28" i="32"/>
  <c r="AL20" i="18"/>
  <c r="AD63" i="27"/>
  <c r="AM63"/>
  <c r="AG40" i="24"/>
  <c r="AP40"/>
  <c r="Z48" i="11"/>
  <c r="AJ48" s="1"/>
  <c r="AI48"/>
  <c r="AK48" s="1"/>
  <c r="AH78" i="19"/>
  <c r="Y78"/>
  <c r="AA28" i="18"/>
  <c r="AK28" s="1"/>
  <c r="AJ28"/>
  <c r="AL28" s="1"/>
  <c r="W21" i="10"/>
  <c r="AF21"/>
  <c r="AI72" i="32"/>
  <c r="Z72"/>
  <c r="X157" i="5"/>
  <c r="AG157"/>
  <c r="X159" i="31"/>
  <c r="AG159"/>
  <c r="AV242" i="25"/>
  <c r="AC242"/>
  <c r="AK237" i="27"/>
  <c r="AB237"/>
  <c r="AK52"/>
  <c r="AB52"/>
  <c r="AK69"/>
  <c r="AB69"/>
  <c r="AK73"/>
  <c r="AB73"/>
  <c r="AK77"/>
  <c r="AB77"/>
  <c r="AE33" i="7"/>
  <c r="V33"/>
  <c r="AE55" i="24"/>
  <c r="AN55"/>
  <c r="W33" i="9"/>
  <c r="AF33"/>
  <c r="W57"/>
  <c r="AF57"/>
  <c r="X184"/>
  <c r="AG184"/>
  <c r="AG128" i="10"/>
  <c r="X128"/>
  <c r="AO128" i="23"/>
  <c r="AX128"/>
  <c r="AV233" i="25"/>
  <c r="AC233"/>
  <c r="AF234" i="7"/>
  <c r="W234"/>
  <c r="AG56" i="16"/>
  <c r="X56"/>
  <c r="AH38" i="21"/>
  <c r="Y38"/>
  <c r="AY46" i="23"/>
  <c r="AP46"/>
  <c r="AF13" i="25"/>
  <c r="AY13"/>
  <c r="AH72" i="20"/>
  <c r="Y72"/>
  <c r="AG62" i="19"/>
  <c r="X62"/>
  <c r="Y218" i="26"/>
  <c r="AH218"/>
  <c r="AU159" i="25"/>
  <c r="AB159"/>
  <c r="AB172"/>
  <c r="AU172"/>
  <c r="AM150" i="23"/>
  <c r="AV150"/>
  <c r="AV165"/>
  <c r="AM165"/>
  <c r="AE83" i="5"/>
  <c r="V83"/>
  <c r="AE130" i="9"/>
  <c r="V130"/>
  <c r="AE31" i="12"/>
  <c r="V31"/>
  <c r="AO69" i="26"/>
  <c r="AK22" i="1"/>
  <c r="AS29" i="24"/>
  <c r="AM36" i="17"/>
  <c r="AL80" i="19"/>
  <c r="AJ67" i="16"/>
  <c r="AA67"/>
  <c r="AG22" i="31"/>
  <c r="X22"/>
  <c r="AG77" i="9"/>
  <c r="X77"/>
  <c r="Y30" i="31"/>
  <c r="AH30"/>
  <c r="AF21" i="21"/>
  <c r="W21"/>
  <c r="AD43" i="12"/>
  <c r="U43"/>
  <c r="AF13" i="30"/>
  <c r="W13"/>
  <c r="AF60" i="5"/>
  <c r="W60"/>
  <c r="V51" i="7"/>
  <c r="AE51"/>
  <c r="AF18"/>
  <c r="W18"/>
  <c r="AE53" i="32"/>
  <c r="V53"/>
  <c r="W46" i="30"/>
  <c r="AF46"/>
  <c r="AL42" i="24"/>
  <c r="AC42"/>
  <c r="AD74" i="10"/>
  <c r="U74"/>
  <c r="AV59" i="23"/>
  <c r="AM59"/>
  <c r="V19" i="19"/>
  <c r="AE19"/>
  <c r="AF61" i="16"/>
  <c r="W61"/>
  <c r="AF66"/>
  <c r="W66"/>
  <c r="U58" i="11"/>
  <c r="AD58"/>
  <c r="AM50" i="23"/>
  <c r="AV50"/>
  <c r="AF63" i="16"/>
  <c r="W63"/>
  <c r="U65" i="7"/>
  <c r="AD65"/>
  <c r="AA75" i="26"/>
  <c r="AJ75"/>
  <c r="Y24" i="10"/>
  <c r="AH24"/>
  <c r="AN44" i="24"/>
  <c r="AE44"/>
  <c r="U53" i="1"/>
  <c r="AD53"/>
  <c r="AI28" i="26"/>
  <c r="Z28"/>
  <c r="AG57" i="32"/>
  <c r="X57"/>
  <c r="U72" i="29"/>
  <c r="AD72"/>
  <c r="AD19" i="24"/>
  <c r="AM19"/>
  <c r="AH42" i="26"/>
  <c r="Y42"/>
  <c r="AI48" i="27"/>
  <c r="Z48"/>
  <c r="Y71" i="26"/>
  <c r="AH71"/>
  <c r="AG30" i="21"/>
  <c r="X30"/>
  <c r="Y36" i="20"/>
  <c r="AH36"/>
  <c r="AF25" i="5"/>
  <c r="W25"/>
  <c r="AE22" i="10"/>
  <c r="V22"/>
  <c r="W70" i="5"/>
  <c r="AF70"/>
  <c r="AB54" i="25"/>
  <c r="AU54"/>
  <c r="AC38"/>
  <c r="AV38"/>
  <c r="AF52" i="18"/>
  <c r="W52"/>
  <c r="U42" i="9"/>
  <c r="AD42"/>
  <c r="Y13" i="28"/>
  <c r="AH13"/>
  <c r="T51" i="10"/>
  <c r="AC51"/>
  <c r="AV256" i="25"/>
  <c r="V126" i="12"/>
  <c r="V116" i="10"/>
  <c r="AI25"/>
  <c r="AK25" s="1"/>
  <c r="W61" i="1"/>
  <c r="AH59" i="32"/>
  <c r="AM59" s="1"/>
  <c r="AX56" i="25"/>
  <c r="AG16" i="20"/>
  <c r="AG69" i="17"/>
  <c r="AD58" i="25"/>
  <c r="Y45" i="29"/>
  <c r="AH45"/>
  <c r="AH32" i="9"/>
  <c r="Y32"/>
  <c r="Y78" i="32"/>
  <c r="AH78"/>
  <c r="X63" i="5"/>
  <c r="AG63"/>
  <c r="AB50" i="32"/>
  <c r="AL50" s="1"/>
  <c r="AK50"/>
  <c r="AO54" i="23"/>
  <c r="AX54"/>
  <c r="AN23" i="24"/>
  <c r="AE23"/>
  <c r="W73" i="11"/>
  <c r="AF73"/>
  <c r="AK59" i="27"/>
  <c r="AB59"/>
  <c r="AK36"/>
  <c r="AB36"/>
  <c r="V55" i="11"/>
  <c r="AE55"/>
  <c r="AF61" i="22"/>
  <c r="W61"/>
  <c r="AF25" i="19"/>
  <c r="W25"/>
  <c r="AM21" i="24"/>
  <c r="AD21"/>
  <c r="AE72" i="10"/>
  <c r="V72"/>
  <c r="X19" i="17"/>
  <c r="AG19"/>
  <c r="AE29" i="7"/>
  <c r="V29"/>
  <c r="AT59" i="25"/>
  <c r="AA59"/>
  <c r="AC11" i="29"/>
  <c r="T11"/>
  <c r="AE62" i="31"/>
  <c r="V62"/>
  <c r="AM40" i="23"/>
  <c r="AV40"/>
  <c r="AD11" i="10"/>
  <c r="T10"/>
  <c r="U11"/>
  <c r="AL68" i="24"/>
  <c r="AC68"/>
  <c r="U13" i="9"/>
  <c r="AD13"/>
  <c r="V58" i="5"/>
  <c r="AE58"/>
  <c r="U67" i="10"/>
  <c r="AD67"/>
  <c r="AD33" i="21"/>
  <c r="U33"/>
  <c r="U43" i="7"/>
  <c r="AD43"/>
  <c r="AO59" i="8"/>
  <c r="AF59"/>
  <c r="AE69" i="11"/>
  <c r="V69"/>
  <c r="AA27" i="27"/>
  <c r="AJ27"/>
  <c r="AI39" i="32"/>
  <c r="Z39"/>
  <c r="AE27" i="29"/>
  <c r="V27"/>
  <c r="W44" i="30"/>
  <c r="AF44"/>
  <c r="V12" i="32"/>
  <c r="AE12"/>
  <c r="AF45" i="30"/>
  <c r="W45"/>
  <c r="AI31" i="26"/>
  <c r="Z31"/>
  <c r="AD48" i="21"/>
  <c r="U48"/>
  <c r="AL17" i="24"/>
  <c r="AC17"/>
  <c r="AI30" i="19"/>
  <c r="Z30"/>
  <c r="AG61"/>
  <c r="X61"/>
  <c r="W39" i="21"/>
  <c r="AF39"/>
  <c r="W29" i="29"/>
  <c r="AF29"/>
  <c r="AG18" i="20"/>
  <c r="X18"/>
  <c r="W59" i="22"/>
  <c r="AF59"/>
  <c r="V63" i="12"/>
  <c r="AE63"/>
  <c r="AE18" i="21"/>
  <c r="V18"/>
  <c r="U36" i="22"/>
  <c r="AD36"/>
  <c r="AN72" i="8"/>
  <c r="AE72"/>
  <c r="AA21" i="25"/>
  <c r="AT21"/>
  <c r="T24" i="29"/>
  <c r="AC24"/>
  <c r="AB64" i="25"/>
  <c r="AU64"/>
  <c r="V60" i="31"/>
  <c r="AE60"/>
  <c r="W27" i="30"/>
  <c r="AF27"/>
  <c r="W20"/>
  <c r="AF20"/>
  <c r="AG67" i="26"/>
  <c r="X67"/>
  <c r="AD12" i="20"/>
  <c r="U12"/>
  <c r="AD58" i="7"/>
  <c r="U58"/>
  <c r="V35" i="9"/>
  <c r="AE35"/>
  <c r="AW38" i="23"/>
  <c r="AN38"/>
  <c r="V61" i="5"/>
  <c r="AE61"/>
  <c r="AD62" i="8"/>
  <c r="AM62"/>
  <c r="AD48" i="12"/>
  <c r="U48"/>
  <c r="AI212" i="30"/>
  <c r="AM212" s="1"/>
  <c r="Y79" i="32"/>
  <c r="AJ41" i="20"/>
  <c r="AL41" s="1"/>
  <c r="AD35" i="27"/>
  <c r="AF69" i="22"/>
  <c r="Y24" i="20"/>
  <c r="Y72" i="11"/>
  <c r="AG50" i="21"/>
  <c r="AH51" i="19"/>
  <c r="AF29" i="10"/>
  <c r="AK29" s="1"/>
  <c r="X15" i="18"/>
  <c r="AG32" i="25"/>
  <c r="AI64" i="21"/>
  <c r="AK64" s="1"/>
  <c r="AG50" i="29"/>
  <c r="AK50" s="1"/>
  <c r="Z80" i="5"/>
  <c r="AH12" i="19"/>
  <c r="AL12" s="1"/>
  <c r="AE65" i="10"/>
  <c r="AK65" s="1"/>
  <c r="AG15" i="28"/>
  <c r="AM15" s="1"/>
  <c r="AL30" i="8"/>
  <c r="AS30" s="1"/>
  <c r="U34" i="7"/>
  <c r="V220" i="29"/>
  <c r="V115"/>
  <c r="W131" i="10"/>
  <c r="AF209" i="5"/>
  <c r="AL209" s="1"/>
  <c r="X145"/>
  <c r="AF134" i="9"/>
  <c r="W133" i="10"/>
  <c r="AE127"/>
  <c r="AG126" i="30"/>
  <c r="AM126" s="1"/>
  <c r="W83" i="31"/>
  <c r="AG133" i="32"/>
  <c r="AM133" s="1"/>
  <c r="AP106" i="23"/>
  <c r="AE182" i="24"/>
  <c r="V131" i="11"/>
  <c r="AW167" i="23"/>
  <c r="BC167" s="1"/>
  <c r="AC149" i="25"/>
  <c r="AC141"/>
  <c r="AC105"/>
  <c r="AJ197" i="27"/>
  <c r="AP197" s="1"/>
  <c r="AA175"/>
  <c r="V237" i="31"/>
  <c r="AG125" i="32"/>
  <c r="AM125" s="1"/>
  <c r="W258" i="7"/>
  <c r="V100" i="11"/>
  <c r="AN206" i="23"/>
  <c r="AE183" i="24"/>
  <c r="V176" i="11"/>
  <c r="Z128" i="26"/>
  <c r="Z181"/>
  <c r="AD28" i="8"/>
  <c r="AE39" i="22"/>
  <c r="AM31" i="24"/>
  <c r="AS31" s="1"/>
  <c r="AG64" i="30"/>
  <c r="AM64" s="1"/>
  <c r="X60" i="32"/>
  <c r="Y73" i="10"/>
  <c r="W37" i="22"/>
  <c r="AG38" i="21"/>
  <c r="AH34" i="19"/>
  <c r="AL34" s="1"/>
  <c r="W31" i="10"/>
  <c r="AH63" i="17"/>
  <c r="AM63" s="1"/>
  <c r="W10" i="18"/>
  <c r="AI37" i="9"/>
  <c r="AK37" s="1"/>
  <c r="AX55" i="25"/>
  <c r="BL55" s="1"/>
  <c r="AH33" i="1"/>
  <c r="AK33" s="1"/>
  <c r="Y76" i="21"/>
  <c r="Y55" i="10"/>
  <c r="AO24" i="8"/>
  <c r="AS24" s="1"/>
  <c r="AG17" i="17"/>
  <c r="AM17" s="1"/>
  <c r="AG25"/>
  <c r="AG33"/>
  <c r="AM33" s="1"/>
  <c r="AB59" i="26"/>
  <c r="AF202" i="31"/>
  <c r="AL202" s="1"/>
  <c r="AM133" i="8"/>
  <c r="AS133" s="1"/>
  <c r="AM100" i="24"/>
  <c r="AS100" s="1"/>
  <c r="V22" i="29"/>
  <c r="V66" i="5"/>
  <c r="W47" i="32"/>
  <c r="Z78" i="27"/>
  <c r="Z66"/>
  <c r="Z58"/>
  <c r="Z14"/>
  <c r="AM64" i="23"/>
  <c r="AL69" i="8"/>
  <c r="U40" i="7"/>
  <c r="AW34" i="23"/>
  <c r="BC34" s="1"/>
  <c r="Y51" i="16"/>
  <c r="V58" i="22"/>
  <c r="AF78" i="19"/>
  <c r="AF58"/>
  <c r="W50"/>
  <c r="X77" i="17"/>
  <c r="X73"/>
  <c r="X65"/>
  <c r="V69" i="1"/>
  <c r="X33" i="20"/>
  <c r="AG72"/>
  <c r="AH72" i="17"/>
  <c r="AM72" s="1"/>
  <c r="X66" i="20"/>
  <c r="Y16" i="18"/>
  <c r="V76" i="10"/>
  <c r="AO39" i="8"/>
  <c r="AS39" s="1"/>
  <c r="AH60" i="11"/>
  <c r="AK60" s="1"/>
  <c r="Y39" i="19"/>
  <c r="AD61" i="25"/>
  <c r="Y56" i="11"/>
  <c r="AZ67" i="23"/>
  <c r="BC67" s="1"/>
  <c r="AG56" i="29"/>
  <c r="AK56" s="1"/>
  <c r="AJ56" i="26"/>
  <c r="AO56" s="1"/>
  <c r="AI30" i="32"/>
  <c r="AM30" s="1"/>
  <c r="AK21" i="30"/>
  <c r="AM21" s="1"/>
  <c r="U41" i="1"/>
  <c r="AF45" i="5"/>
  <c r="AL45" s="1"/>
  <c r="U16" i="22"/>
  <c r="AN39" i="23"/>
  <c r="Y47" i="16"/>
  <c r="V65" i="22"/>
  <c r="AH77" i="11"/>
  <c r="AK77" s="1"/>
  <c r="W17" i="9"/>
  <c r="Z19" i="20"/>
  <c r="W80" i="29"/>
  <c r="Y14" i="32"/>
  <c r="AH21" i="19"/>
  <c r="AL21" s="1"/>
  <c r="Y54" i="29"/>
  <c r="Y30" i="1"/>
  <c r="AM18" i="27"/>
  <c r="AP18" s="1"/>
  <c r="K18" s="1"/>
  <c r="AA31" i="20"/>
  <c r="AK31" s="1"/>
  <c r="AL31" s="1"/>
  <c r="AI74" i="17"/>
  <c r="X42" i="20"/>
  <c r="Y62"/>
  <c r="AG43" i="30"/>
  <c r="W36" i="1"/>
  <c r="X212" i="27"/>
  <c r="AZ36" i="23"/>
  <c r="AQ36"/>
  <c r="X32" i="22"/>
  <c r="AG32"/>
  <c r="AI35" i="17"/>
  <c r="Z35"/>
  <c r="X39" i="7"/>
  <c r="AG39"/>
  <c r="W24" i="9"/>
  <c r="AF24"/>
  <c r="Y37" i="16"/>
  <c r="AH37"/>
  <c r="AA68" i="26"/>
  <c r="AJ68"/>
  <c r="AE17" i="7"/>
  <c r="V17"/>
  <c r="AB28" i="27"/>
  <c r="AK28"/>
  <c r="X46" i="22"/>
  <c r="AG46"/>
  <c r="X42" i="32"/>
  <c r="AG42"/>
  <c r="AG75" i="16"/>
  <c r="X75"/>
  <c r="W41" i="19"/>
  <c r="AF41"/>
  <c r="V25" i="21"/>
  <c r="AE25"/>
  <c r="AN52" i="23"/>
  <c r="AW52"/>
  <c r="AE31" i="21"/>
  <c r="V31"/>
  <c r="AU28" i="25"/>
  <c r="AB28"/>
  <c r="AE78" i="30"/>
  <c r="V78"/>
  <c r="AC44" i="29"/>
  <c r="T44"/>
  <c r="W56" i="31"/>
  <c r="AF56"/>
  <c r="AC22" i="11"/>
  <c r="T22"/>
  <c r="W76" i="16"/>
  <c r="AF76"/>
  <c r="W68"/>
  <c r="AF68"/>
  <c r="AL43" i="24"/>
  <c r="AC43"/>
  <c r="AD23" i="21"/>
  <c r="U23"/>
  <c r="AF77" i="16"/>
  <c r="W77"/>
  <c r="AD78" i="10"/>
  <c r="U78"/>
  <c r="AD73" i="7"/>
  <c r="U73"/>
  <c r="Y28" i="30"/>
  <c r="AH28"/>
  <c r="AE64" i="24"/>
  <c r="AN64"/>
  <c r="X28" i="10"/>
  <c r="AG28"/>
  <c r="AB76" i="27"/>
  <c r="AK76"/>
  <c r="AJ32"/>
  <c r="AA32"/>
  <c r="AF22" i="30"/>
  <c r="W22"/>
  <c r="AD76" i="24"/>
  <c r="AM76"/>
  <c r="AE53" i="11"/>
  <c r="V53"/>
  <c r="AD62" i="29"/>
  <c r="U62"/>
  <c r="AF51" i="30"/>
  <c r="W51"/>
  <c r="V76" i="29"/>
  <c r="AE76"/>
  <c r="U71" i="5"/>
  <c r="AD71"/>
  <c r="AG78" i="21"/>
  <c r="X78"/>
  <c r="AY41" i="25"/>
  <c r="AF41"/>
  <c r="X22" i="9"/>
  <c r="AG22"/>
  <c r="Y31" i="31"/>
  <c r="AH31"/>
  <c r="AG22" i="20"/>
  <c r="X22"/>
  <c r="AF40"/>
  <c r="W40"/>
  <c r="V64" i="1"/>
  <c r="AE64"/>
  <c r="AD14" i="22"/>
  <c r="U14"/>
  <c r="AD56"/>
  <c r="U56"/>
  <c r="AO43" i="23"/>
  <c r="AX43"/>
  <c r="AA35" i="25"/>
  <c r="AT35"/>
  <c r="AE17" i="31"/>
  <c r="V17"/>
  <c r="AF75" i="30"/>
  <c r="W75"/>
  <c r="AD41" i="29"/>
  <c r="U41"/>
  <c r="AF62" i="32"/>
  <c r="W62"/>
  <c r="T73" i="22"/>
  <c r="AC73"/>
  <c r="AC70"/>
  <c r="T70"/>
  <c r="AG43" i="1"/>
  <c r="X43"/>
  <c r="AE60" i="8"/>
  <c r="AN60"/>
  <c r="V68" i="12"/>
  <c r="AE68"/>
  <c r="U37" i="7"/>
  <c r="AD37"/>
  <c r="U39" i="10"/>
  <c r="AD39"/>
  <c r="AK13" i="8"/>
  <c r="AB13"/>
  <c r="U51" i="9"/>
  <c r="AD51"/>
  <c r="AM50" i="32"/>
  <c r="AA59" i="16"/>
  <c r="AJ59"/>
  <c r="AM50" i="26"/>
  <c r="AO50" s="1"/>
  <c r="AD50"/>
  <c r="AN50" s="1"/>
  <c r="AG47" i="5"/>
  <c r="X47"/>
  <c r="AH80" i="16"/>
  <c r="Y80"/>
  <c r="AE37" i="8"/>
  <c r="AN37"/>
  <c r="X37" i="19"/>
  <c r="AG37"/>
  <c r="W76" i="1"/>
  <c r="AF76"/>
  <c r="X60" i="16"/>
  <c r="AG60"/>
  <c r="AE48" i="22"/>
  <c r="V48"/>
  <c r="Y38" i="31"/>
  <c r="AH38"/>
  <c r="U64" i="29"/>
  <c r="AD64"/>
  <c r="U79" i="9"/>
  <c r="AD79"/>
  <c r="U19" i="21"/>
  <c r="AD19"/>
  <c r="V45" i="19"/>
  <c r="AE45"/>
  <c r="AM44" i="23"/>
  <c r="AV44"/>
  <c r="AD41" i="9"/>
  <c r="U41"/>
  <c r="AD49" i="1"/>
  <c r="U49"/>
  <c r="W51" i="31"/>
  <c r="AF51"/>
  <c r="AN22" i="8"/>
  <c r="AE22"/>
  <c r="AA12" i="27"/>
  <c r="AJ12"/>
  <c r="W64" i="9"/>
  <c r="AF64"/>
  <c r="X61" i="32"/>
  <c r="AG61"/>
  <c r="AG67" i="30"/>
  <c r="X67"/>
  <c r="AE59" i="31"/>
  <c r="V59"/>
  <c r="Z22" i="26"/>
  <c r="AI22"/>
  <c r="AD38" i="24"/>
  <c r="AM38"/>
  <c r="AB44" i="25"/>
  <c r="AU44"/>
  <c r="U49" i="29"/>
  <c r="AD49"/>
  <c r="T18" i="22"/>
  <c r="AC18"/>
  <c r="AH38" i="26"/>
  <c r="Y38"/>
  <c r="W29" i="31"/>
  <c r="AF29"/>
  <c r="AH48" i="1"/>
  <c r="Y48"/>
  <c r="AK65" i="26"/>
  <c r="AB65"/>
  <c r="AE76" i="8"/>
  <c r="AN76"/>
  <c r="AF18" i="9"/>
  <c r="W18"/>
  <c r="AE58" i="10"/>
  <c r="V58"/>
  <c r="W79" i="19"/>
  <c r="AF79"/>
  <c r="AE54" i="21"/>
  <c r="V54"/>
  <c r="X56" i="9"/>
  <c r="AG56"/>
  <c r="AT37" i="25"/>
  <c r="AA37"/>
  <c r="AC17" i="29"/>
  <c r="T17"/>
  <c r="T74" i="22"/>
  <c r="AC74"/>
  <c r="AC42"/>
  <c r="T42"/>
  <c r="AE19" i="7"/>
  <c r="V19"/>
  <c r="AK47" i="22"/>
  <c r="AE41" i="17"/>
  <c r="V41"/>
  <c r="AE49"/>
  <c r="V49"/>
  <c r="AC54" i="7"/>
  <c r="T54"/>
  <c r="T55" i="12"/>
  <c r="AC55"/>
  <c r="S71" i="1"/>
  <c r="AB71"/>
  <c r="AB36" i="9"/>
  <c r="S36"/>
  <c r="AB73" i="12"/>
  <c r="S73"/>
  <c r="AK76" i="23"/>
  <c r="AT76"/>
  <c r="AK51" i="24"/>
  <c r="AB51"/>
  <c r="AK144" i="25"/>
  <c r="BD144"/>
  <c r="BE89"/>
  <c r="AL89"/>
  <c r="BE190"/>
  <c r="AL190"/>
  <c r="BE73"/>
  <c r="AL73"/>
  <c r="AK75" i="32"/>
  <c r="AM75" s="1"/>
  <c r="AC39" i="1"/>
  <c r="T39"/>
  <c r="S42"/>
  <c r="AB42"/>
  <c r="AC41" i="5"/>
  <c r="T41"/>
  <c r="AB38" i="10"/>
  <c r="S38"/>
  <c r="AK51" i="8"/>
  <c r="AB51"/>
  <c r="AB64"/>
  <c r="AK64"/>
  <c r="AB49" i="21"/>
  <c r="S49"/>
  <c r="AB53"/>
  <c r="S53"/>
  <c r="AB57"/>
  <c r="S57"/>
  <c r="AB61"/>
  <c r="S61"/>
  <c r="AB65"/>
  <c r="S65"/>
  <c r="AB69"/>
  <c r="S69"/>
  <c r="AB75"/>
  <c r="S75"/>
  <c r="S79"/>
  <c r="AB79"/>
  <c r="BF184" i="25"/>
  <c r="AM184"/>
  <c r="BF99"/>
  <c r="AM99"/>
  <c r="BE178"/>
  <c r="AL178"/>
  <c r="AL163"/>
  <c r="BE163"/>
  <c r="AG45" i="29"/>
  <c r="AG52" i="9"/>
  <c r="AK52" s="1"/>
  <c r="X74" i="11"/>
  <c r="X44"/>
  <c r="Y22" i="32"/>
  <c r="AI67" i="16"/>
  <c r="AY36" i="23"/>
  <c r="AG21" i="7"/>
  <c r="AK21" s="1"/>
  <c r="AF22" i="31"/>
  <c r="AG32" i="9"/>
  <c r="W66" i="22"/>
  <c r="W54" i="10"/>
  <c r="AH35" i="17"/>
  <c r="AN61" i="23"/>
  <c r="AF47" i="5"/>
  <c r="AF63"/>
  <c r="V57" i="31"/>
  <c r="W59" i="5"/>
  <c r="U13" i="21"/>
  <c r="AJ59" i="27"/>
  <c r="U59" i="29"/>
  <c r="AM24" i="23"/>
  <c r="AD57" i="24"/>
  <c r="U14" i="10"/>
  <c r="W18" i="30"/>
  <c r="AD55" i="11"/>
  <c r="U18" i="10"/>
  <c r="AC34" i="24"/>
  <c r="Y53" i="17"/>
  <c r="U63" i="7"/>
  <c r="AD29"/>
  <c r="AS59" i="25"/>
  <c r="U40" i="32"/>
  <c r="U80" i="30"/>
  <c r="AD62" i="31"/>
  <c r="AB44" i="29"/>
  <c r="T69" i="9"/>
  <c r="AK42" i="24"/>
  <c r="T51" i="22"/>
  <c r="T63" i="11"/>
  <c r="S10" i="10"/>
  <c r="AC44" i="1"/>
  <c r="AK44" s="1"/>
  <c r="AK43" i="24"/>
  <c r="AD45" i="19"/>
  <c r="U23"/>
  <c r="V65" i="16"/>
  <c r="AE63"/>
  <c r="AG24" i="10"/>
  <c r="W32" i="29"/>
  <c r="Y20" i="32"/>
  <c r="X42" i="30"/>
  <c r="Y30"/>
  <c r="Y55" i="19"/>
  <c r="AA25" i="27"/>
  <c r="AF61" i="32"/>
  <c r="AJ76" i="27"/>
  <c r="AN59" i="8"/>
  <c r="AI32" i="27"/>
  <c r="AF67" i="30"/>
  <c r="U37"/>
  <c r="AE44"/>
  <c r="AC72" i="29"/>
  <c r="Z34" i="25"/>
  <c r="V36" i="32"/>
  <c r="AE45" i="30"/>
  <c r="T14" i="29"/>
  <c r="V17" i="32"/>
  <c r="Y57" i="27"/>
  <c r="AG42" i="26"/>
  <c r="X36"/>
  <c r="X40"/>
  <c r="T35" i="12"/>
  <c r="Y74" i="27"/>
  <c r="V69" i="10"/>
  <c r="AE29" i="31"/>
  <c r="AG71" i="26"/>
  <c r="AH30" i="19"/>
  <c r="AG51" i="11"/>
  <c r="AK51" s="1"/>
  <c r="AF30" i="21"/>
  <c r="AG44" i="9"/>
  <c r="AK44" s="1"/>
  <c r="W66" i="12"/>
  <c r="AF61" i="19"/>
  <c r="X34" i="30"/>
  <c r="AF18" i="20"/>
  <c r="V12" i="9"/>
  <c r="X53" i="19"/>
  <c r="W28" i="20"/>
  <c r="AG28" i="17"/>
  <c r="AM28" s="1"/>
  <c r="AU53" i="25"/>
  <c r="AD35" i="24"/>
  <c r="AD18" i="21"/>
  <c r="AD58" i="10"/>
  <c r="U70" i="1"/>
  <c r="U23" i="9"/>
  <c r="V20" i="19"/>
  <c r="AE76" i="11"/>
  <c r="U65" i="1"/>
  <c r="AE39" i="20"/>
  <c r="AL39" s="1"/>
  <c r="AC36" i="22"/>
  <c r="AE75" i="30"/>
  <c r="V65"/>
  <c r="AA47" i="25"/>
  <c r="U53" i="7"/>
  <c r="AD38"/>
  <c r="AK38" s="1"/>
  <c r="AC48" i="12"/>
  <c r="AD61" i="18"/>
  <c r="AD69"/>
  <c r="AL69" s="1"/>
  <c r="V38" i="17"/>
  <c r="AE38"/>
  <c r="T73" i="5"/>
  <c r="AC73"/>
  <c r="AC65"/>
  <c r="T65"/>
  <c r="T38"/>
  <c r="AC38"/>
  <c r="S32" i="7"/>
  <c r="AB32"/>
  <c r="AA36" i="8"/>
  <c r="AJ36"/>
  <c r="AA47"/>
  <c r="AJ47"/>
  <c r="S79" i="12"/>
  <c r="AB79"/>
  <c r="S71" i="21"/>
  <c r="AB71"/>
  <c r="S27" i="22"/>
  <c r="AB27"/>
  <c r="S53"/>
  <c r="AB53"/>
  <c r="W26" i="26"/>
  <c r="AF26"/>
  <c r="BF131" i="25"/>
  <c r="AM131"/>
  <c r="AI52" i="10"/>
  <c r="AK52" s="1"/>
  <c r="AA54" i="32"/>
  <c r="AE38" i="29"/>
  <c r="AK38" s="1"/>
  <c r="AF19" i="22"/>
  <c r="AK19" s="1"/>
  <c r="AF15"/>
  <c r="AK15" s="1"/>
  <c r="AK26" i="17"/>
  <c r="AM26" s="1"/>
  <c r="W49" i="12"/>
  <c r="AF39" i="11"/>
  <c r="AK39" s="1"/>
  <c r="AF39" i="7"/>
  <c r="AE76" i="1"/>
  <c r="W64" i="10"/>
  <c r="Y27" i="32"/>
  <c r="Y43"/>
  <c r="AF77" i="9"/>
  <c r="AE24"/>
  <c r="AE50" i="11"/>
  <c r="AK50" s="1"/>
  <c r="Z12" i="31"/>
  <c r="W37" i="11"/>
  <c r="V17" i="21"/>
  <c r="AG38" i="31"/>
  <c r="AI68" i="26"/>
  <c r="AG37" i="16"/>
  <c r="AA19" i="27"/>
  <c r="AE18" i="7"/>
  <c r="AI46" i="26"/>
  <c r="AO46" s="1"/>
  <c r="W50" i="5"/>
  <c r="AG54"/>
  <c r="AL54" s="1"/>
  <c r="AE13" i="30"/>
  <c r="AE10" s="1"/>
  <c r="W29" i="19"/>
  <c r="AD58" i="24"/>
  <c r="X59" i="17"/>
  <c r="V50" i="10"/>
  <c r="U26" i="9"/>
  <c r="AE61" i="22"/>
  <c r="AC24" i="24"/>
  <c r="Y57" i="30"/>
  <c r="AD53" i="24"/>
  <c r="W72" i="16"/>
  <c r="U22" i="7"/>
  <c r="AD31" i="21"/>
  <c r="U71" i="22"/>
  <c r="Y43" i="17"/>
  <c r="AD78" i="30"/>
  <c r="Z23" i="25"/>
  <c r="AC13" i="9"/>
  <c r="T30" i="22"/>
  <c r="AU59" i="23"/>
  <c r="AK68" i="24"/>
  <c r="T15" i="9"/>
  <c r="AF60" i="16"/>
  <c r="AE76"/>
  <c r="AD48" i="22"/>
  <c r="AL74" i="23"/>
  <c r="AE64" i="32"/>
  <c r="AM64" s="1"/>
  <c r="AC33" i="21"/>
  <c r="T50" i="22"/>
  <c r="AE61" i="16"/>
  <c r="AC19" i="21"/>
  <c r="V34" i="31"/>
  <c r="T62" i="10"/>
  <c r="AC49" i="1"/>
  <c r="AC41" i="9"/>
  <c r="AC78" i="10"/>
  <c r="U43" i="18"/>
  <c r="AC23" i="21"/>
  <c r="AU40" i="23"/>
  <c r="Y71" i="32"/>
  <c r="T74" i="1"/>
  <c r="S67" i="29"/>
  <c r="AC74" i="10"/>
  <c r="U35" i="19"/>
  <c r="T80" i="10"/>
  <c r="AL70" i="23"/>
  <c r="U17" i="18"/>
  <c r="AG74" i="31"/>
  <c r="AL74" s="1"/>
  <c r="AG28" i="30"/>
  <c r="AE22"/>
  <c r="V11"/>
  <c r="AD76" i="29"/>
  <c r="W52" i="32"/>
  <c r="X33" i="10"/>
  <c r="AA60" i="25"/>
  <c r="Z30" i="27"/>
  <c r="AF25" i="30"/>
  <c r="AM25" s="1"/>
  <c r="Y60" i="27"/>
  <c r="AE14" i="32"/>
  <c r="AD59" i="31"/>
  <c r="T10" i="30"/>
  <c r="AB20" i="24"/>
  <c r="AC48" i="21"/>
  <c r="U78" i="31"/>
  <c r="AL76" i="24"/>
  <c r="AC60"/>
  <c r="AD27" i="29"/>
  <c r="AA49" i="25"/>
  <c r="T48" i="29"/>
  <c r="AB14" i="7"/>
  <c r="AK14" s="1"/>
  <c r="T61" i="31"/>
  <c r="AD12" i="32"/>
  <c r="V76" i="30"/>
  <c r="X23"/>
  <c r="AG18" i="26"/>
  <c r="AO18" s="1"/>
  <c r="AK17" i="24"/>
  <c r="AH48" i="27"/>
  <c r="Y35" i="26"/>
  <c r="AE29" i="29"/>
  <c r="AH51" i="32"/>
  <c r="AM51" s="1"/>
  <c r="AG53" i="8"/>
  <c r="X47" i="9"/>
  <c r="V70" i="21"/>
  <c r="AF21" i="20"/>
  <c r="AL21" s="1"/>
  <c r="AG54"/>
  <c r="AL54" s="1"/>
  <c r="AE55" i="22"/>
  <c r="W57" i="19"/>
  <c r="W27" i="20"/>
  <c r="AD33" i="11"/>
  <c r="AK33" s="1"/>
  <c r="T58" i="29"/>
  <c r="AD22" i="10"/>
  <c r="AE76" i="20"/>
  <c r="AL76" s="1"/>
  <c r="AC56" i="22"/>
  <c r="S74" i="29"/>
  <c r="AB70" i="22"/>
  <c r="AD17" i="31"/>
  <c r="V25" i="32"/>
  <c r="AD60" i="31"/>
  <c r="AH63" i="1"/>
  <c r="AF43"/>
  <c r="X61" i="18"/>
  <c r="V38" i="12"/>
  <c r="U42" i="10"/>
  <c r="AC24" i="1"/>
  <c r="AK24" s="1"/>
  <c r="AE46"/>
  <c r="AD61" i="5"/>
  <c r="AC27" i="7"/>
  <c r="AK27" s="1"/>
  <c r="AD35" i="9"/>
  <c r="U56" i="12"/>
  <c r="AE47" i="16"/>
  <c r="AC39" i="10"/>
  <c r="V48" i="17"/>
  <c r="V39"/>
  <c r="V47"/>
  <c r="U45" i="20"/>
  <c r="AA29" i="8"/>
  <c r="AK23"/>
  <c r="AS23" s="1"/>
  <c r="AB38" i="11"/>
  <c r="AK38" s="1"/>
  <c r="AM89" i="16"/>
  <c r="U44" i="20"/>
  <c r="AD44"/>
  <c r="T14" i="21"/>
  <c r="AC14"/>
  <c r="AJ21" i="8"/>
  <c r="AA21"/>
  <c r="AD75" i="18"/>
  <c r="U75"/>
  <c r="U44" i="5"/>
  <c r="AD44"/>
  <c r="T29" i="18"/>
  <c r="AC29"/>
  <c r="S51" i="21"/>
  <c r="AB51"/>
  <c r="S55"/>
  <c r="AB55"/>
  <c r="S59"/>
  <c r="AB59"/>
  <c r="S63"/>
  <c r="AB63"/>
  <c r="S67"/>
  <c r="AB67"/>
  <c r="AB73"/>
  <c r="S73"/>
  <c r="S77"/>
  <c r="AB77"/>
  <c r="AA36" i="24"/>
  <c r="AJ36"/>
  <c r="X68" i="27"/>
  <c r="AG68"/>
  <c r="AM199" i="25"/>
  <c r="BF199"/>
  <c r="AL106"/>
  <c r="BE106"/>
  <c r="BD206"/>
  <c r="AK206"/>
  <c r="AK177"/>
  <c r="BD177"/>
  <c r="N39" i="23"/>
  <c r="AE50" i="18"/>
  <c r="AL50" s="1"/>
  <c r="AD25" i="7"/>
  <c r="AK25" s="1"/>
  <c r="T55" i="1"/>
  <c r="AD49" i="18"/>
  <c r="AL49" s="1"/>
  <c r="AD73"/>
  <c r="AL73" s="1"/>
  <c r="AD58"/>
  <c r="AB63" i="1"/>
  <c r="AK63" s="1"/>
  <c r="AL106" i="18"/>
  <c r="AL110" i="19"/>
  <c r="AL82"/>
  <c r="AK93" i="1"/>
  <c r="AK127"/>
  <c r="AK243"/>
  <c r="AK88"/>
  <c r="AK227"/>
  <c r="AK86"/>
  <c r="AK125"/>
  <c r="AK82"/>
  <c r="AK90" i="9"/>
  <c r="AK137"/>
  <c r="AK131"/>
  <c r="AK89"/>
  <c r="AK82"/>
  <c r="AK135"/>
  <c r="AK82" i="10"/>
  <c r="AK190"/>
  <c r="AD21" i="16"/>
  <c r="AM21" s="1"/>
  <c r="AD29"/>
  <c r="AM29" s="1"/>
  <c r="AD54"/>
  <c r="AM54" s="1"/>
  <c r="U50" i="17"/>
  <c r="T47" i="18"/>
  <c r="T59"/>
  <c r="T63"/>
  <c r="T67"/>
  <c r="T71"/>
  <c r="T79"/>
  <c r="T54"/>
  <c r="T46"/>
  <c r="T62"/>
  <c r="T74"/>
  <c r="AD49" i="16"/>
  <c r="AM49" s="1"/>
  <c r="AD41"/>
  <c r="AM41" s="1"/>
  <c r="U35"/>
  <c r="U27"/>
  <c r="U19"/>
  <c r="T38" i="20"/>
  <c r="AT43" i="23"/>
  <c r="AA53" i="9"/>
  <c r="AK53" s="1"/>
  <c r="AB69" i="10"/>
  <c r="AI62" i="8"/>
  <c r="Z49"/>
  <c r="AT14" i="23"/>
  <c r="BC14" s="1"/>
  <c r="R70" i="7"/>
  <c r="AA55"/>
  <c r="AK55" s="1"/>
  <c r="AA46" i="1"/>
  <c r="AK46" s="1"/>
  <c r="R20" i="22"/>
  <c r="R23"/>
  <c r="AA38"/>
  <c r="AK38" s="1"/>
  <c r="AA39"/>
  <c r="AI71" i="24"/>
  <c r="AS71" s="1"/>
  <c r="AA47"/>
  <c r="AI40"/>
  <c r="AI16"/>
  <c r="AS16" s="1"/>
  <c r="AJ51"/>
  <c r="AI60"/>
  <c r="V43" i="26"/>
  <c r="V73"/>
  <c r="AF67" i="27"/>
  <c r="AP67" s="1"/>
  <c r="AF58"/>
  <c r="AF30"/>
  <c r="AF11"/>
  <c r="V80" i="26"/>
  <c r="W16" i="27"/>
  <c r="AC48" i="30"/>
  <c r="AM48" s="1"/>
  <c r="AB78" i="31"/>
  <c r="AC63"/>
  <c r="AL63" s="1"/>
  <c r="S52"/>
  <c r="S48"/>
  <c r="T35" i="32"/>
  <c r="T61" i="30"/>
  <c r="S65" i="31"/>
  <c r="T41" i="32"/>
  <c r="AA40" i="29"/>
  <c r="AK40" s="1"/>
  <c r="T52" i="30"/>
  <c r="AC68"/>
  <c r="AB37" i="31"/>
  <c r="AL37" s="1"/>
  <c r="AB56"/>
  <c r="AR18" i="25"/>
  <c r="AR47"/>
  <c r="AN255"/>
  <c r="BF156"/>
  <c r="BL156" s="1"/>
  <c r="AL222"/>
  <c r="BE234"/>
  <c r="BL234" s="1"/>
  <c r="AL161"/>
  <c r="BD106"/>
  <c r="AK160"/>
  <c r="AL180"/>
  <c r="AL101"/>
  <c r="AJ205"/>
  <c r="AJ191"/>
  <c r="AK195" i="10"/>
  <c r="AK172"/>
  <c r="AK179"/>
  <c r="AK219"/>
  <c r="AK202"/>
  <c r="AK83"/>
  <c r="AK99"/>
  <c r="AL240" i="5"/>
  <c r="AL175"/>
  <c r="AL210"/>
  <c r="AL214"/>
  <c r="AL130"/>
  <c r="AL88"/>
  <c r="AL253" i="31"/>
  <c r="AM98" i="16"/>
  <c r="AL87" i="19"/>
  <c r="AK154" i="1"/>
  <c r="AK205" i="9"/>
  <c r="AK107" i="10"/>
  <c r="AL87" i="5"/>
  <c r="AL140"/>
  <c r="AL142"/>
  <c r="AM182" i="32"/>
  <c r="AK148" i="11"/>
  <c r="AS205" i="8"/>
  <c r="AS223"/>
  <c r="AK220" i="12"/>
  <c r="AO224" i="26"/>
  <c r="AO127"/>
  <c r="AO103"/>
  <c r="U52" i="17"/>
  <c r="AJ61" i="8"/>
  <c r="AS61" s="1"/>
  <c r="AB76" i="11"/>
  <c r="AK76" s="1"/>
  <c r="AA13" i="9"/>
  <c r="R61" i="7"/>
  <c r="AA43"/>
  <c r="AA55" i="22"/>
  <c r="AK55" s="1"/>
  <c r="AI67" i="24"/>
  <c r="AS67" s="1"/>
  <c r="AI42"/>
  <c r="Z54"/>
  <c r="Z52"/>
  <c r="Z50"/>
  <c r="Z48"/>
  <c r="Z46"/>
  <c r="V53" i="26"/>
  <c r="V39"/>
  <c r="V79"/>
  <c r="AF53" i="27"/>
  <c r="AF24"/>
  <c r="AD68" i="32"/>
  <c r="AM68" s="1"/>
  <c r="AA80" i="29"/>
  <c r="AA63"/>
  <c r="S42" i="31"/>
  <c r="AC30" i="30"/>
  <c r="AR13" i="25"/>
  <c r="AR40"/>
  <c r="BF238"/>
  <c r="BL238" s="1"/>
  <c r="AK103" i="10"/>
  <c r="AK102"/>
  <c r="AK178"/>
  <c r="AK194"/>
  <c r="AK176"/>
  <c r="AK95"/>
  <c r="AK218"/>
  <c r="AM200" i="30"/>
  <c r="AL108" i="31"/>
  <c r="AL89"/>
  <c r="AL208"/>
  <c r="AM255" i="32"/>
  <c r="AM247"/>
  <c r="AM210"/>
  <c r="AK127" i="7"/>
  <c r="AK159" i="11"/>
  <c r="AK249"/>
  <c r="AK229"/>
  <c r="AS90" i="8"/>
  <c r="BC85" i="23"/>
  <c r="BC89"/>
  <c r="BC149"/>
  <c r="AS145" i="24"/>
  <c r="AS150"/>
  <c r="AP166" i="27"/>
  <c r="AK105" i="21"/>
  <c r="AK151" i="1"/>
  <c r="AL258" i="5"/>
  <c r="AL86"/>
  <c r="AM172" i="30"/>
  <c r="AK247" i="12"/>
  <c r="AL122" i="5"/>
  <c r="AL155"/>
  <c r="AL218"/>
  <c r="AL252"/>
  <c r="AL121" i="31"/>
  <c r="AL141"/>
  <c r="AM88" i="17"/>
  <c r="AK81" i="10"/>
  <c r="AK110" i="7"/>
  <c r="AL257" i="31"/>
  <c r="BC213" i="23"/>
  <c r="AO190" i="26"/>
  <c r="AM185" i="32"/>
  <c r="AP253" i="27"/>
  <c r="AM105" i="16"/>
  <c r="BC175" i="23"/>
  <c r="W96" i="17"/>
  <c r="AF96"/>
  <c r="W100"/>
  <c r="AF100"/>
  <c r="AG101" i="16"/>
  <c r="X101"/>
  <c r="AB245" i="9"/>
  <c r="S245"/>
  <c r="AB242"/>
  <c r="S242"/>
  <c r="S192"/>
  <c r="AB192"/>
  <c r="S189"/>
  <c r="AB189"/>
  <c r="T166"/>
  <c r="AC166"/>
  <c r="S154"/>
  <c r="AB154"/>
  <c r="S229" i="29"/>
  <c r="AB229"/>
  <c r="S188"/>
  <c r="AB188"/>
  <c r="S105"/>
  <c r="AB105"/>
  <c r="AB225" i="10"/>
  <c r="S225"/>
  <c r="S171"/>
  <c r="AB171"/>
  <c r="S165"/>
  <c r="AB165"/>
  <c r="T158"/>
  <c r="AC158"/>
  <c r="S145"/>
  <c r="AB145"/>
  <c r="U241" i="5"/>
  <c r="AD241"/>
  <c r="U231"/>
  <c r="AD231"/>
  <c r="AC124"/>
  <c r="T124"/>
  <c r="AE96" i="17"/>
  <c r="AB238" i="9"/>
  <c r="S238"/>
  <c r="AC207"/>
  <c r="T207"/>
  <c r="U150"/>
  <c r="AD150"/>
  <c r="AC106" i="29"/>
  <c r="T106"/>
  <c r="S97"/>
  <c r="AB97"/>
  <c r="AB258" i="10"/>
  <c r="S258"/>
  <c r="AB254"/>
  <c r="S254"/>
  <c r="AB250"/>
  <c r="S250"/>
  <c r="AB246"/>
  <c r="S246"/>
  <c r="AB242"/>
  <c r="S242"/>
  <c r="AB238"/>
  <c r="S238"/>
  <c r="AB233"/>
  <c r="S233"/>
  <c r="T169"/>
  <c r="AC169"/>
  <c r="AC153"/>
  <c r="T153"/>
  <c r="AB137"/>
  <c r="S137"/>
  <c r="AB257" i="9"/>
  <c r="S257"/>
  <c r="AB227"/>
  <c r="S227"/>
  <c r="S190"/>
  <c r="AB190"/>
  <c r="S230" i="29"/>
  <c r="AB230"/>
  <c r="S206"/>
  <c r="AB206"/>
  <c r="AB200"/>
  <c r="S200"/>
  <c r="AB229" i="10"/>
  <c r="S229"/>
  <c r="AC157"/>
  <c r="T157"/>
  <c r="T148"/>
  <c r="AC148"/>
  <c r="AD104" i="17"/>
  <c r="U104"/>
  <c r="AB83" i="22"/>
  <c r="S83"/>
  <c r="S92" i="21"/>
  <c r="AB92"/>
  <c r="S200" i="9"/>
  <c r="AB200"/>
  <c r="S249" i="29"/>
  <c r="AB249"/>
  <c r="S246"/>
  <c r="AB246"/>
  <c r="AB204"/>
  <c r="S204"/>
  <c r="S101"/>
  <c r="AB101"/>
  <c r="S259" i="10"/>
  <c r="AB259"/>
  <c r="S255"/>
  <c r="AB255"/>
  <c r="S251"/>
  <c r="AB251"/>
  <c r="S247"/>
  <c r="AB247"/>
  <c r="S243"/>
  <c r="AB243"/>
  <c r="S239"/>
  <c r="AB239"/>
  <c r="S170"/>
  <c r="AB170"/>
  <c r="T161"/>
  <c r="AC161"/>
  <c r="S154"/>
  <c r="AB154"/>
  <c r="AD251" i="5"/>
  <c r="U251"/>
  <c r="U185"/>
  <c r="AD185"/>
  <c r="U105" i="17"/>
  <c r="AB160" i="5"/>
  <c r="S160"/>
  <c r="S146"/>
  <c r="AB146"/>
  <c r="T255" i="30"/>
  <c r="AC255"/>
  <c r="AC243"/>
  <c r="T243"/>
  <c r="AC236" i="31"/>
  <c r="T236"/>
  <c r="S111" i="7"/>
  <c r="S119"/>
  <c r="S144"/>
  <c r="AB176"/>
  <c r="AK176" s="1"/>
  <c r="AD238"/>
  <c r="AK238" s="1"/>
  <c r="N128" i="23"/>
  <c r="AC104" i="16"/>
  <c r="AM104" s="1"/>
  <c r="AC86"/>
  <c r="AM86" s="1"/>
  <c r="AC101" i="17"/>
  <c r="AM101" s="1"/>
  <c r="AC96"/>
  <c r="AB87" i="18"/>
  <c r="AL87" s="1"/>
  <c r="S105" i="19"/>
  <c r="AB99" i="20"/>
  <c r="AL99" s="1"/>
  <c r="AA103" i="22"/>
  <c r="AK103" s="1"/>
  <c r="AA95"/>
  <c r="R85"/>
  <c r="AA103" i="21"/>
  <c r="AK103" s="1"/>
  <c r="AA93"/>
  <c r="AK93" s="1"/>
  <c r="AA92"/>
  <c r="AA223" i="1"/>
  <c r="AK223" s="1"/>
  <c r="AA222"/>
  <c r="AK222" s="1"/>
  <c r="AA212"/>
  <c r="AK212" s="1"/>
  <c r="AA211"/>
  <c r="AK211" s="1"/>
  <c r="AA197"/>
  <c r="AK197" s="1"/>
  <c r="AA193"/>
  <c r="AK193" s="1"/>
  <c r="R190"/>
  <c r="R186"/>
  <c r="AA183"/>
  <c r="AK183" s="1"/>
  <c r="AA172"/>
  <c r="AK172" s="1"/>
  <c r="AA168"/>
  <c r="AK168" s="1"/>
  <c r="AA164"/>
  <c r="AK164" s="1"/>
  <c r="AA160"/>
  <c r="AK160" s="1"/>
  <c r="AA156"/>
  <c r="AK156" s="1"/>
  <c r="R253" i="9"/>
  <c r="R249"/>
  <c r="AA246"/>
  <c r="AK246" s="1"/>
  <c r="R243"/>
  <c r="AA239"/>
  <c r="AK239" s="1"/>
  <c r="AA226"/>
  <c r="AK226" s="1"/>
  <c r="AA223"/>
  <c r="AK223" s="1"/>
  <c r="AA219"/>
  <c r="AK219" s="1"/>
  <c r="AA215"/>
  <c r="AK215" s="1"/>
  <c r="AA203"/>
  <c r="AK203" s="1"/>
  <c r="AA193"/>
  <c r="AK193" s="1"/>
  <c r="AA190"/>
  <c r="R167"/>
  <c r="AA165"/>
  <c r="AK165" s="1"/>
  <c r="AA160"/>
  <c r="AK160" s="1"/>
  <c r="AA151"/>
  <c r="AK151" s="1"/>
  <c r="R142"/>
  <c r="R122"/>
  <c r="R113"/>
  <c r="AA110"/>
  <c r="AK110" s="1"/>
  <c r="R103"/>
  <c r="AA100"/>
  <c r="AK100" s="1"/>
  <c r="AA258" i="29"/>
  <c r="AK258" s="1"/>
  <c r="R252"/>
  <c r="AA249"/>
  <c r="AA246"/>
  <c r="AA233"/>
  <c r="AK233" s="1"/>
  <c r="AA230"/>
  <c r="AA177"/>
  <c r="AK177" s="1"/>
  <c r="R133"/>
  <c r="AA106"/>
  <c r="AA168" i="10"/>
  <c r="AK168" s="1"/>
  <c r="AB245" i="5"/>
  <c r="AL245" s="1"/>
  <c r="S221"/>
  <c r="AB219"/>
  <c r="AL219" s="1"/>
  <c r="AB207"/>
  <c r="AL207" s="1"/>
  <c r="AB141"/>
  <c r="AL141" s="1"/>
  <c r="S116"/>
  <c r="AA108" i="10"/>
  <c r="R108"/>
  <c r="AB246" i="5"/>
  <c r="S246"/>
  <c r="S203"/>
  <c r="AB203"/>
  <c r="AB123"/>
  <c r="S123"/>
  <c r="AC219" i="30"/>
  <c r="T219"/>
  <c r="U248" i="32"/>
  <c r="AD248"/>
  <c r="U244"/>
  <c r="AD244"/>
  <c r="AA170" i="9"/>
  <c r="AK170" s="1"/>
  <c r="AA171" i="10"/>
  <c r="S229" i="5"/>
  <c r="AB229"/>
  <c r="AB220"/>
  <c r="S220"/>
  <c r="S162"/>
  <c r="AB162"/>
  <c r="AB115"/>
  <c r="S115"/>
  <c r="U180" i="32"/>
  <c r="AD180"/>
  <c r="AB142" i="7"/>
  <c r="AK142" s="1"/>
  <c r="M98" i="23"/>
  <c r="N107"/>
  <c r="N158"/>
  <c r="N124"/>
  <c r="T100" i="16"/>
  <c r="T84" i="17"/>
  <c r="AB99" i="18"/>
  <c r="AL99" s="1"/>
  <c r="AB109" i="19"/>
  <c r="AL109" s="1"/>
  <c r="S103"/>
  <c r="S95"/>
  <c r="S91"/>
  <c r="AB83"/>
  <c r="AL83" s="1"/>
  <c r="S103" i="20"/>
  <c r="S91"/>
  <c r="AA85" i="21"/>
  <c r="AK85" s="1"/>
  <c r="AA224" i="1"/>
  <c r="AK224" s="1"/>
  <c r="R200"/>
  <c r="R194"/>
  <c r="R191"/>
  <c r="R187"/>
  <c r="R169"/>
  <c r="R165"/>
  <c r="R161"/>
  <c r="R157"/>
  <c r="R142"/>
  <c r="AA257" i="9"/>
  <c r="R254"/>
  <c r="R240"/>
  <c r="R233"/>
  <c r="R194"/>
  <c r="AA163"/>
  <c r="AK163" s="1"/>
  <c r="R161"/>
  <c r="AA155"/>
  <c r="AK155" s="1"/>
  <c r="R152"/>
  <c r="AA134"/>
  <c r="AK134" s="1"/>
  <c r="R123"/>
  <c r="AB119"/>
  <c r="AK119" s="1"/>
  <c r="R111"/>
  <c r="R107"/>
  <c r="R259" i="29"/>
  <c r="R253"/>
  <c r="R250"/>
  <c r="AA240"/>
  <c r="AK240" s="1"/>
  <c r="R234"/>
  <c r="AA186"/>
  <c r="AK186" s="1"/>
  <c r="AA141"/>
  <c r="AK141" s="1"/>
  <c r="AA133" i="10"/>
  <c r="AA126"/>
  <c r="AK126" s="1"/>
  <c r="AB253" i="5"/>
  <c r="S216"/>
  <c r="AB199"/>
  <c r="AL199" s="1"/>
  <c r="AC165"/>
  <c r="AL165" s="1"/>
  <c r="S137"/>
  <c r="AB256"/>
  <c r="S256"/>
  <c r="AB232"/>
  <c r="S232"/>
  <c r="S151"/>
  <c r="AB151"/>
  <c r="AC235" i="30"/>
  <c r="T235"/>
  <c r="AD170"/>
  <c r="U170"/>
  <c r="U162"/>
  <c r="AD162"/>
  <c r="T131" i="31"/>
  <c r="AC131"/>
  <c r="AD143" i="32"/>
  <c r="U143"/>
  <c r="S113" i="7"/>
  <c r="S121"/>
  <c r="AA180" i="1"/>
  <c r="AK180" s="1"/>
  <c r="AA115" i="10"/>
  <c r="AK115" s="1"/>
  <c r="R109"/>
  <c r="R105"/>
  <c r="T253" i="5"/>
  <c r="AB236"/>
  <c r="AL236" s="1"/>
  <c r="AB145"/>
  <c r="AC139"/>
  <c r="AL139" s="1"/>
  <c r="S133"/>
  <c r="S111"/>
  <c r="AB89"/>
  <c r="AL89" s="1"/>
  <c r="AC244" i="30"/>
  <c r="AM244" s="1"/>
  <c r="T211"/>
  <c r="T101" i="32"/>
  <c r="AC101"/>
  <c r="AC86"/>
  <c r="T86"/>
  <c r="S244" i="7"/>
  <c r="AB244"/>
  <c r="AA232"/>
  <c r="R232"/>
  <c r="T209" i="30"/>
  <c r="AC198"/>
  <c r="AM198" s="1"/>
  <c r="AC195"/>
  <c r="AM195" s="1"/>
  <c r="T194"/>
  <c r="AC182"/>
  <c r="AM182" s="1"/>
  <c r="AC151"/>
  <c r="AM151" s="1"/>
  <c r="AC125"/>
  <c r="AM125" s="1"/>
  <c r="T123"/>
  <c r="AC122"/>
  <c r="AM122" s="1"/>
  <c r="T112"/>
  <c r="T107"/>
  <c r="T87"/>
  <c r="S244" i="31"/>
  <c r="AB243"/>
  <c r="AL243" s="1"/>
  <c r="AB242"/>
  <c r="AL242" s="1"/>
  <c r="S235"/>
  <c r="AB234"/>
  <c r="AL234" s="1"/>
  <c r="S227"/>
  <c r="AB226"/>
  <c r="AL226" s="1"/>
  <c r="AB214"/>
  <c r="AL214" s="1"/>
  <c r="AB213"/>
  <c r="AL213" s="1"/>
  <c r="S211"/>
  <c r="S197"/>
  <c r="AB195"/>
  <c r="AL195" s="1"/>
  <c r="S171"/>
  <c r="AB160"/>
  <c r="AL160" s="1"/>
  <c r="AB159"/>
  <c r="S140"/>
  <c r="AB126"/>
  <c r="AL126" s="1"/>
  <c r="S124"/>
  <c r="S123"/>
  <c r="T120"/>
  <c r="AB110"/>
  <c r="AL110" s="1"/>
  <c r="AB107"/>
  <c r="AL107" s="1"/>
  <c r="AB94"/>
  <c r="AL94" s="1"/>
  <c r="S82"/>
  <c r="S81"/>
  <c r="AC257" i="32"/>
  <c r="AM257" s="1"/>
  <c r="T256"/>
  <c r="T253"/>
  <c r="AC249"/>
  <c r="AM249" s="1"/>
  <c r="AC241"/>
  <c r="AM241" s="1"/>
  <c r="U238"/>
  <c r="AC229"/>
  <c r="AM229" s="1"/>
  <c r="T135"/>
  <c r="AC134"/>
  <c r="AM134" s="1"/>
  <c r="T132"/>
  <c r="T107"/>
  <c r="T106"/>
  <c r="AC99"/>
  <c r="AM99" s="1"/>
  <c r="AC98"/>
  <c r="T98"/>
  <c r="AB138" i="11"/>
  <c r="S138"/>
  <c r="AC199" i="30"/>
  <c r="AM199" s="1"/>
  <c r="AC163"/>
  <c r="AM163" s="1"/>
  <c r="AC111"/>
  <c r="AM111" s="1"/>
  <c r="AB246" i="31"/>
  <c r="AL246" s="1"/>
  <c r="AB111"/>
  <c r="AL111" s="1"/>
  <c r="AD260" i="32"/>
  <c r="AM260" s="1"/>
  <c r="AC242"/>
  <c r="AM242" s="1"/>
  <c r="AC143"/>
  <c r="AD109"/>
  <c r="AM109" s="1"/>
  <c r="AD105"/>
  <c r="AM105" s="1"/>
  <c r="AA199" i="12"/>
  <c r="R199"/>
  <c r="AS253" i="23"/>
  <c r="AJ253"/>
  <c r="AK209"/>
  <c r="AT209"/>
  <c r="AK123"/>
  <c r="AT123"/>
  <c r="AI209" i="8"/>
  <c r="AS209" s="1"/>
  <c r="AI191"/>
  <c r="AS191" s="1"/>
  <c r="AA231" i="12"/>
  <c r="R231"/>
  <c r="AA215"/>
  <c r="R215"/>
  <c r="AA188"/>
  <c r="R188"/>
  <c r="AA167"/>
  <c r="R167"/>
  <c r="AA109"/>
  <c r="R109"/>
  <c r="AA150" i="7"/>
  <c r="AK150" s="1"/>
  <c r="R207" i="11"/>
  <c r="R199"/>
  <c r="R170"/>
  <c r="R162"/>
  <c r="R152"/>
  <c r="AA146"/>
  <c r="AK146" s="1"/>
  <c r="R143"/>
  <c r="R142"/>
  <c r="R130"/>
  <c r="R114"/>
  <c r="Z235" i="8"/>
  <c r="AI233"/>
  <c r="AS233" s="1"/>
  <c r="Z166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AI136"/>
  <c r="AS136" s="1"/>
  <c r="AI134"/>
  <c r="AS134" s="1"/>
  <c r="AI120"/>
  <c r="AS120" s="1"/>
  <c r="Z102"/>
  <c r="Z100"/>
  <c r="AA246" i="12"/>
  <c r="AK246" s="1"/>
  <c r="R243"/>
  <c r="R235"/>
  <c r="R224"/>
  <c r="AA124"/>
  <c r="AK124" s="1"/>
  <c r="R118"/>
  <c r="AK251" i="23"/>
  <c r="AS237"/>
  <c r="BC237" s="1"/>
  <c r="AA207" i="12"/>
  <c r="R207"/>
  <c r="R182"/>
  <c r="AA182"/>
  <c r="AA162" i="7"/>
  <c r="AK162" s="1"/>
  <c r="AA148"/>
  <c r="AK148" s="1"/>
  <c r="R206" i="11"/>
  <c r="AA168"/>
  <c r="AK168" s="1"/>
  <c r="R151"/>
  <c r="R141"/>
  <c r="R132"/>
  <c r="R124"/>
  <c r="R113"/>
  <c r="AA105"/>
  <c r="AK105" s="1"/>
  <c r="AA100"/>
  <c r="Z240" i="8"/>
  <c r="Z238"/>
  <c r="Z236"/>
  <c r="Z190"/>
  <c r="AI121"/>
  <c r="AS121" s="1"/>
  <c r="AI109"/>
  <c r="AS109" s="1"/>
  <c r="Z108"/>
  <c r="Z106"/>
  <c r="Z104"/>
  <c r="R240" i="12"/>
  <c r="R200"/>
  <c r="R191"/>
  <c r="AA127"/>
  <c r="AK127" s="1"/>
  <c r="AJ255" i="23"/>
  <c r="AS239"/>
  <c r="BC239" s="1"/>
  <c r="AT235"/>
  <c r="BC235" s="1"/>
  <c r="AA223" i="12"/>
  <c r="R223"/>
  <c r="AA196"/>
  <c r="R196"/>
  <c r="AA117"/>
  <c r="R117"/>
  <c r="AS249" i="23"/>
  <c r="AJ249"/>
  <c r="AJ223"/>
  <c r="AS223"/>
  <c r="R232" i="12"/>
  <c r="R216"/>
  <c r="R168"/>
  <c r="AA123"/>
  <c r="AK123" s="1"/>
  <c r="R110"/>
  <c r="S106"/>
  <c r="AE166" i="26"/>
  <c r="V166"/>
  <c r="AE138"/>
  <c r="V138"/>
  <c r="X236" i="27"/>
  <c r="AG236"/>
  <c r="AG113"/>
  <c r="X113"/>
  <c r="AS209" i="23"/>
  <c r="AJ201"/>
  <c r="AT197"/>
  <c r="BC197" s="1"/>
  <c r="AT195"/>
  <c r="BC195" s="1"/>
  <c r="AT193"/>
  <c r="BC193" s="1"/>
  <c r="AT191"/>
  <c r="BC191" s="1"/>
  <c r="AT163"/>
  <c r="BC163" s="1"/>
  <c r="AS146"/>
  <c r="BC146" s="1"/>
  <c r="AJ144"/>
  <c r="AJ126"/>
  <c r="AJ124"/>
  <c r="AS115"/>
  <c r="BC115" s="1"/>
  <c r="AJ113"/>
  <c r="AJ107"/>
  <c r="AS96"/>
  <c r="BC96" s="1"/>
  <c r="AS94"/>
  <c r="BC94" s="1"/>
  <c r="AJ88"/>
  <c r="AJ82"/>
  <c r="AI189" i="24"/>
  <c r="AS189" s="1"/>
  <c r="Z188"/>
  <c r="AI184"/>
  <c r="AS184" s="1"/>
  <c r="Z177"/>
  <c r="Z170"/>
  <c r="AI168"/>
  <c r="AS168" s="1"/>
  <c r="AI162"/>
  <c r="AS162" s="1"/>
  <c r="Z121"/>
  <c r="Z120"/>
  <c r="Z115"/>
  <c r="Z114"/>
  <c r="Z104"/>
  <c r="Z103"/>
  <c r="Z102"/>
  <c r="Y259" i="25"/>
  <c r="AR256"/>
  <c r="BL256" s="1"/>
  <c r="AR255"/>
  <c r="AR253"/>
  <c r="Y252"/>
  <c r="AR248"/>
  <c r="Y236"/>
  <c r="AR214"/>
  <c r="BL214" s="1"/>
  <c r="AR205"/>
  <c r="Y202"/>
  <c r="AR186"/>
  <c r="BL186" s="1"/>
  <c r="Y146"/>
  <c r="AR138"/>
  <c r="Y136"/>
  <c r="Y126"/>
  <c r="Y95"/>
  <c r="AR93"/>
  <c r="BL93" s="1"/>
  <c r="Y87"/>
  <c r="AR76"/>
  <c r="BL76" s="1"/>
  <c r="Y75"/>
  <c r="AR73"/>
  <c r="V259" i="26"/>
  <c r="V245"/>
  <c r="AF212"/>
  <c r="AO212" s="1"/>
  <c r="W206"/>
  <c r="V199"/>
  <c r="AE185"/>
  <c r="AO185" s="1"/>
  <c r="AE130"/>
  <c r="V130"/>
  <c r="W257" i="27"/>
  <c r="AF257"/>
  <c r="W218"/>
  <c r="AF218"/>
  <c r="AG181"/>
  <c r="X181"/>
  <c r="X133"/>
  <c r="AG133"/>
  <c r="AS203" i="23"/>
  <c r="BC203" s="1"/>
  <c r="AI108" i="24"/>
  <c r="AS108" s="1"/>
  <c r="AR230" i="25"/>
  <c r="BL230" s="1"/>
  <c r="Z227"/>
  <c r="Y213"/>
  <c r="Y204"/>
  <c r="AS192"/>
  <c r="BL192" s="1"/>
  <c r="AR179"/>
  <c r="BL179" s="1"/>
  <c r="AR154"/>
  <c r="BL154" s="1"/>
  <c r="Y152"/>
  <c r="AR131"/>
  <c r="V258" i="26"/>
  <c r="AE227"/>
  <c r="AO227" s="1"/>
  <c r="V164"/>
  <c r="V136"/>
  <c r="W186"/>
  <c r="AF186"/>
  <c r="V175"/>
  <c r="AE175"/>
  <c r="W170"/>
  <c r="AF170"/>
  <c r="AE158"/>
  <c r="V158"/>
  <c r="V146"/>
  <c r="AE146"/>
  <c r="W105"/>
  <c r="AF105"/>
  <c r="AF258" i="27"/>
  <c r="W258"/>
  <c r="W240"/>
  <c r="AF240"/>
  <c r="X134"/>
  <c r="AG134"/>
  <c r="AG96"/>
  <c r="X96"/>
  <c r="AG94"/>
  <c r="X94"/>
  <c r="V189" i="26"/>
  <c r="AE189"/>
  <c r="AE132"/>
  <c r="V132"/>
  <c r="V124"/>
  <c r="AE124"/>
  <c r="AE97"/>
  <c r="V97"/>
  <c r="V92"/>
  <c r="AE92"/>
  <c r="V84"/>
  <c r="AE84"/>
  <c r="W238" i="27"/>
  <c r="AF238"/>
  <c r="W234"/>
  <c r="AF234"/>
  <c r="AG224"/>
  <c r="X224"/>
  <c r="X208"/>
  <c r="AG208"/>
  <c r="AR210" i="25"/>
  <c r="BL210" s="1"/>
  <c r="Y116"/>
  <c r="Y88"/>
  <c r="V156" i="26"/>
  <c r="W182" i="27"/>
  <c r="W180"/>
  <c r="W161"/>
  <c r="AF147"/>
  <c r="AP147" s="1"/>
  <c r="W146"/>
  <c r="W143"/>
  <c r="W142"/>
  <c r="W141"/>
  <c r="AF138"/>
  <c r="AP138" s="1"/>
  <c r="AF137"/>
  <c r="W135"/>
  <c r="AF133"/>
  <c r="AG127"/>
  <c r="AP127" s="1"/>
  <c r="W125"/>
  <c r="W119"/>
  <c r="AF114"/>
  <c r="AP114" s="1"/>
  <c r="AF112"/>
  <c r="AP112" s="1"/>
  <c r="W105"/>
  <c r="W101"/>
  <c r="W97"/>
  <c r="W90"/>
  <c r="V86" i="26"/>
  <c r="AE81"/>
  <c r="AO81" s="1"/>
  <c r="AF251" i="27"/>
  <c r="AP251" s="1"/>
  <c r="W239"/>
  <c r="AE96" i="26"/>
  <c r="AO96" s="1"/>
  <c r="AF134" i="27"/>
  <c r="N167" i="23"/>
  <c r="V18"/>
  <c r="AB18" s="1"/>
  <c r="V34"/>
  <c r="AB34" s="1"/>
  <c r="X50"/>
  <c r="AD50" s="1"/>
  <c r="X38"/>
  <c r="AD38" s="1"/>
  <c r="N163"/>
  <c r="N169"/>
  <c r="N146"/>
  <c r="K39" i="3"/>
  <c r="N175" i="23"/>
  <c r="M24" i="3"/>
  <c r="J15"/>
  <c r="M93" i="23"/>
  <c r="N110"/>
  <c r="Z16"/>
  <c r="AF16" s="1"/>
  <c r="X30"/>
  <c r="AD30" s="1"/>
  <c r="Y30"/>
  <c r="AE30" s="1"/>
  <c r="Z54"/>
  <c r="AF54" s="1"/>
  <c r="Y50"/>
  <c r="AE50" s="1"/>
  <c r="L170"/>
  <c r="N156"/>
  <c r="N134"/>
  <c r="AB24"/>
  <c r="L24"/>
  <c r="M226"/>
  <c r="M228"/>
  <c r="M230"/>
  <c r="N255"/>
  <c r="V22"/>
  <c r="Z26"/>
  <c r="AF26" s="1"/>
  <c r="U30"/>
  <c r="AA30" s="1"/>
  <c r="X46"/>
  <c r="AD46" s="1"/>
  <c r="Z58"/>
  <c r="AF58" s="1"/>
  <c r="W42"/>
  <c r="AC42" s="1"/>
  <c r="U66"/>
  <c r="AA66" s="1"/>
  <c r="M150"/>
  <c r="M225"/>
  <c r="M227"/>
  <c r="M229"/>
  <c r="M231"/>
  <c r="M238"/>
  <c r="N82"/>
  <c r="V14"/>
  <c r="AB14" s="1"/>
  <c r="Z20"/>
  <c r="AF20" s="1"/>
  <c r="Y16"/>
  <c r="AE16" s="1"/>
  <c r="W34"/>
  <c r="AC34" s="1"/>
  <c r="V78"/>
  <c r="U48"/>
  <c r="AA48" s="1"/>
  <c r="N196"/>
  <c r="M219"/>
  <c r="M237"/>
  <c r="N198"/>
  <c r="M123"/>
  <c r="M148"/>
  <c r="M149"/>
  <c r="M160"/>
  <c r="M176"/>
  <c r="M220"/>
  <c r="M224"/>
  <c r="M236"/>
  <c r="N223"/>
  <c r="N245"/>
  <c r="M209"/>
  <c r="K239"/>
  <c r="N85"/>
  <c r="N96"/>
  <c r="N109"/>
  <c r="N139"/>
  <c r="N207"/>
  <c r="N233" i="12"/>
  <c r="V16" i="23"/>
  <c r="AB16" s="1"/>
  <c r="V20"/>
  <c r="AB20" s="1"/>
  <c r="U16"/>
  <c r="AA16" s="1"/>
  <c r="W28"/>
  <c r="AC28" s="1"/>
  <c r="V36"/>
  <c r="J229" i="12"/>
  <c r="M246" i="23"/>
  <c r="V32"/>
  <c r="Y12"/>
  <c r="AE12" s="1"/>
  <c r="Y56"/>
  <c r="V40"/>
  <c r="AB40" s="1"/>
  <c r="N181"/>
  <c r="M204"/>
  <c r="X12"/>
  <c r="AD12" s="1"/>
  <c r="U12"/>
  <c r="AA12" s="1"/>
  <c r="W20"/>
  <c r="AC20" s="1"/>
  <c r="W40"/>
  <c r="AC40" s="1"/>
  <c r="W80"/>
  <c r="AC80" s="1"/>
  <c r="M94"/>
  <c r="M211"/>
  <c r="M113"/>
  <c r="M167"/>
  <c r="M10" i="29"/>
  <c r="M20" i="36" s="1"/>
  <c r="M138" i="23"/>
  <c r="M191"/>
  <c r="K135"/>
  <c r="K103"/>
  <c r="AA239"/>
  <c r="M239" s="1"/>
  <c r="M92"/>
  <c r="M102"/>
  <c r="M118"/>
  <c r="M122"/>
  <c r="AD27"/>
  <c r="L27"/>
  <c r="AA42"/>
  <c r="K42"/>
  <c r="AB38"/>
  <c r="AC30"/>
  <c r="L210"/>
  <c r="AB210"/>
  <c r="J28" i="3"/>
  <c r="N132" i="23"/>
  <c r="M53"/>
  <c r="N11"/>
  <c r="V28"/>
  <c r="Z30"/>
  <c r="AF30" s="1"/>
  <c r="Y28"/>
  <c r="AE28" s="1"/>
  <c r="U32"/>
  <c r="AA32" s="1"/>
  <c r="M32" s="1"/>
  <c r="Y38"/>
  <c r="Z52"/>
  <c r="AF52" s="1"/>
  <c r="N52" s="1"/>
  <c r="V58"/>
  <c r="AB58" s="1"/>
  <c r="X72"/>
  <c r="AD72" s="1"/>
  <c r="Z38"/>
  <c r="AF38" s="1"/>
  <c r="Y40"/>
  <c r="U54"/>
  <c r="AA54" s="1"/>
  <c r="W70"/>
  <c r="AC70" s="1"/>
  <c r="X40"/>
  <c r="X29"/>
  <c r="AD29" s="1"/>
  <c r="Z21"/>
  <c r="V29"/>
  <c r="M154"/>
  <c r="N215"/>
  <c r="N241"/>
  <c r="N103"/>
  <c r="L145"/>
  <c r="M165"/>
  <c r="N133"/>
  <c r="M259"/>
  <c r="N252"/>
  <c r="N10" i="26"/>
  <c r="J47" i="36" s="1"/>
  <c r="J46" s="1"/>
  <c r="M12"/>
  <c r="K78" i="23"/>
  <c r="L41"/>
  <c r="N23"/>
  <c r="M10" i="8"/>
  <c r="O30" i="3" s="1"/>
  <c r="V30" i="23"/>
  <c r="Y36"/>
  <c r="V54"/>
  <c r="AB54" s="1"/>
  <c r="X62"/>
  <c r="AD62" s="1"/>
  <c r="V80"/>
  <c r="AB80" s="1"/>
  <c r="U50"/>
  <c r="AA50" s="1"/>
  <c r="U62"/>
  <c r="AA62" s="1"/>
  <c r="U76"/>
  <c r="AA76" s="1"/>
  <c r="V19"/>
  <c r="M116"/>
  <c r="L109"/>
  <c r="N141"/>
  <c r="M173"/>
  <c r="M189"/>
  <c r="M210"/>
  <c r="M222"/>
  <c r="N219"/>
  <c r="N246"/>
  <c r="N236"/>
  <c r="N185"/>
  <c r="N53"/>
  <c r="M181"/>
  <c r="N149"/>
  <c r="L228"/>
  <c r="AB228"/>
  <c r="N228" s="1"/>
  <c r="AD20"/>
  <c r="N20" s="1"/>
  <c r="L20"/>
  <c r="AD16"/>
  <c r="AB226"/>
  <c r="N226" s="1"/>
  <c r="L226"/>
  <c r="O37" i="36"/>
  <c r="J50" i="3"/>
  <c r="J49" s="1"/>
  <c r="M75" i="23"/>
  <c r="L10" i="5"/>
  <c r="N187" i="23"/>
  <c r="V12"/>
  <c r="X14"/>
  <c r="AD14" s="1"/>
  <c r="W12"/>
  <c r="W16"/>
  <c r="Y22"/>
  <c r="W45"/>
  <c r="X73"/>
  <c r="AD73" s="1"/>
  <c r="M162"/>
  <c r="N188"/>
  <c r="M257"/>
  <c r="L93"/>
  <c r="N106"/>
  <c r="N189"/>
  <c r="N194"/>
  <c r="N176"/>
  <c r="N253"/>
  <c r="M107"/>
  <c r="M247"/>
  <c r="M79"/>
  <c r="L10" i="20"/>
  <c r="M155" i="23"/>
  <c r="N233"/>
  <c r="N99"/>
  <c r="N137"/>
  <c r="N155"/>
  <c r="N201"/>
  <c r="L204"/>
  <c r="M200"/>
  <c r="J31" i="3"/>
  <c r="J9" i="36"/>
  <c r="N69" i="23"/>
  <c r="I10" i="18"/>
  <c r="X18" i="23"/>
  <c r="Y14"/>
  <c r="AE14" s="1"/>
  <c r="Z59"/>
  <c r="X71"/>
  <c r="AD71" s="1"/>
  <c r="M99"/>
  <c r="M120"/>
  <c r="N170"/>
  <c r="N192"/>
  <c r="K183"/>
  <c r="M192"/>
  <c r="M216"/>
  <c r="M232"/>
  <c r="N227"/>
  <c r="M208"/>
  <c r="M251"/>
  <c r="N97"/>
  <c r="N84"/>
  <c r="L129"/>
  <c r="M163"/>
  <c r="Q10" i="25"/>
  <c r="J45" i="3" s="1"/>
  <c r="N195" i="23"/>
  <c r="N193"/>
  <c r="N209"/>
  <c r="N237"/>
  <c r="N249"/>
  <c r="N151"/>
  <c r="N259"/>
  <c r="AA70"/>
  <c r="AC66"/>
  <c r="AB62"/>
  <c r="L62"/>
  <c r="AC50"/>
  <c r="K87"/>
  <c r="AC87"/>
  <c r="M87" s="1"/>
  <c r="J10" i="16"/>
  <c r="AF77" i="23"/>
  <c r="N77" s="1"/>
  <c r="L77"/>
  <c r="AF73"/>
  <c r="AF57"/>
  <c r="L57"/>
  <c r="AB49"/>
  <c r="L49"/>
  <c r="L218"/>
  <c r="AB218"/>
  <c r="N218" s="1"/>
  <c r="M10" i="11"/>
  <c r="M27" i="36" s="1"/>
  <c r="AA80" i="23"/>
  <c r="AE76"/>
  <c r="AF13"/>
  <c r="L13"/>
  <c r="N10" i="1"/>
  <c r="L71" i="23"/>
  <c r="AB71"/>
  <c r="AB67"/>
  <c r="L67"/>
  <c r="AD63"/>
  <c r="L63"/>
  <c r="L55"/>
  <c r="AB55"/>
  <c r="N55" s="1"/>
  <c r="M26" i="36"/>
  <c r="M205" i="23"/>
  <c r="K32"/>
  <c r="M127"/>
  <c r="K12" i="36"/>
  <c r="J10" i="1"/>
  <c r="N119" i="23"/>
  <c r="N108"/>
  <c r="M104"/>
  <c r="J10" i="17"/>
  <c r="N10" i="3" s="1"/>
  <c r="I10" i="17"/>
  <c r="N256" i="23"/>
  <c r="V44"/>
  <c r="Z50"/>
  <c r="AF50" s="1"/>
  <c r="X54"/>
  <c r="X58"/>
  <c r="V66"/>
  <c r="AB66" s="1"/>
  <c r="X76"/>
  <c r="Z80"/>
  <c r="AF80" s="1"/>
  <c r="W52"/>
  <c r="AC52" s="1"/>
  <c r="U58"/>
  <c r="AA58" s="1"/>
  <c r="Y66"/>
  <c r="AE66" s="1"/>
  <c r="Y74"/>
  <c r="AE74" s="1"/>
  <c r="Y80"/>
  <c r="AE80" s="1"/>
  <c r="Z61"/>
  <c r="V56"/>
  <c r="W54"/>
  <c r="W44"/>
  <c r="AC44" s="1"/>
  <c r="M44" s="1"/>
  <c r="V43"/>
  <c r="N229"/>
  <c r="AB145"/>
  <c r="N145" s="1"/>
  <c r="K214"/>
  <c r="M234"/>
  <c r="K257"/>
  <c r="N210"/>
  <c r="M72"/>
  <c r="N242"/>
  <c r="N117"/>
  <c r="N166"/>
  <c r="M10" i="9"/>
  <c r="M19" i="3" s="1"/>
  <c r="N230" i="23"/>
  <c r="N27"/>
  <c r="L89"/>
  <c r="N24"/>
  <c r="N232"/>
  <c r="K15"/>
  <c r="L10" i="21"/>
  <c r="M15" i="3" s="1"/>
  <c r="L66" i="23"/>
  <c r="K10" i="8"/>
  <c r="O29" i="3" s="1"/>
  <c r="N238" i="23"/>
  <c r="O10" i="27"/>
  <c r="J51" i="36" s="1"/>
  <c r="N234" i="23"/>
  <c r="V26"/>
  <c r="AB26" s="1"/>
  <c r="W35"/>
  <c r="W41"/>
  <c r="X44"/>
  <c r="AD44" s="1"/>
  <c r="V50"/>
  <c r="W61"/>
  <c r="V72"/>
  <c r="X80"/>
  <c r="Y62"/>
  <c r="AE62" s="1"/>
  <c r="Y70"/>
  <c r="AE70" s="1"/>
  <c r="V35"/>
  <c r="Z45"/>
  <c r="L152"/>
  <c r="N180"/>
  <c r="N244"/>
  <c r="N248"/>
  <c r="M253"/>
  <c r="L94"/>
  <c r="L100"/>
  <c r="M85"/>
  <c r="N92"/>
  <c r="N203"/>
  <c r="N160"/>
  <c r="M39"/>
  <c r="N116"/>
  <c r="N79"/>
  <c r="M158"/>
  <c r="K212"/>
  <c r="L249"/>
  <c r="N64"/>
  <c r="J28" i="36"/>
  <c r="AE58" i="23"/>
  <c r="M58" s="1"/>
  <c r="AC69"/>
  <c r="M69" s="1"/>
  <c r="N68"/>
  <c r="N15"/>
  <c r="N41"/>
  <c r="N12" i="36"/>
  <c r="N70" i="23"/>
  <c r="N60"/>
  <c r="Y46"/>
  <c r="AE46" s="1"/>
  <c r="M46" s="1"/>
  <c r="V46"/>
  <c r="Z46"/>
  <c r="AF46" s="1"/>
  <c r="N51"/>
  <c r="J44" i="3"/>
  <c r="L12"/>
  <c r="H10" i="22"/>
  <c r="O14" i="36" s="1"/>
  <c r="L10" i="1"/>
  <c r="J18" i="36" s="1"/>
  <c r="N90" i="23"/>
  <c r="K184"/>
  <c r="V31"/>
  <c r="W31"/>
  <c r="U24"/>
  <c r="W24"/>
  <c r="AC24" s="1"/>
  <c r="U20"/>
  <c r="Y20"/>
  <c r="AE20" s="1"/>
  <c r="AA129"/>
  <c r="M129" s="1"/>
  <c r="K129"/>
  <c r="K153"/>
  <c r="AE153"/>
  <c r="M153" s="1"/>
  <c r="AA196"/>
  <c r="M196" s="1"/>
  <c r="K196"/>
  <c r="AD178"/>
  <c r="N178" s="1"/>
  <c r="L178"/>
  <c r="N63"/>
  <c r="L10" i="18"/>
  <c r="J11" i="3" s="1"/>
  <c r="O10" i="18"/>
  <c r="R11" i="36" s="1"/>
  <c r="O10" i="16"/>
  <c r="I10"/>
  <c r="O9" i="3" s="1"/>
  <c r="N10" i="22"/>
  <c r="R14" i="36" s="1"/>
  <c r="Y48" i="23"/>
  <c r="Z48"/>
  <c r="AF48" s="1"/>
  <c r="X42"/>
  <c r="AD42" s="1"/>
  <c r="Z42"/>
  <c r="V42"/>
  <c r="Y34"/>
  <c r="AE34" s="1"/>
  <c r="U34"/>
  <c r="X34"/>
  <c r="AD162"/>
  <c r="N162" s="1"/>
  <c r="L162"/>
  <c r="N62"/>
  <c r="N49"/>
  <c r="L31" i="3"/>
  <c r="J48"/>
  <c r="T10" i="8"/>
  <c r="N10" i="18"/>
  <c r="L11" i="3" s="1"/>
  <c r="M10" i="22"/>
  <c r="L14" i="3" s="1"/>
  <c r="M10" i="21"/>
  <c r="L15" i="3" s="1"/>
  <c r="L10" i="17"/>
  <c r="J10" i="36" s="1"/>
  <c r="R10" i="25"/>
  <c r="V37" i="23"/>
  <c r="Y37"/>
  <c r="W26"/>
  <c r="X26"/>
  <c r="Y18"/>
  <c r="U18"/>
  <c r="AA151"/>
  <c r="M151" s="1"/>
  <c r="K151"/>
  <c r="AD172"/>
  <c r="N172" s="1"/>
  <c r="L172"/>
  <c r="N57"/>
  <c r="M27"/>
  <c r="O10" i="17"/>
  <c r="N10"/>
  <c r="L10" i="3" s="1"/>
  <c r="L8" s="1"/>
  <c r="J10" i="21"/>
  <c r="K15" i="3" s="1"/>
  <c r="N100" i="23"/>
  <c r="M195"/>
  <c r="N135"/>
  <c r="AD129"/>
  <c r="N129" s="1"/>
  <c r="AD89"/>
  <c r="N89" s="1"/>
  <c r="AD204"/>
  <c r="N204" s="1"/>
  <c r="AF94"/>
  <c r="N94" s="1"/>
  <c r="L194"/>
  <c r="N251"/>
  <c r="L253"/>
  <c r="K168"/>
  <c r="L184"/>
  <c r="L244"/>
  <c r="L186"/>
  <c r="L248"/>
  <c r="L227"/>
  <c r="L223"/>
  <c r="L219"/>
  <c r="L215"/>
  <c r="L101"/>
  <c r="L128"/>
  <c r="L141"/>
  <c r="L96"/>
  <c r="L105"/>
  <c r="K178"/>
  <c r="AA212"/>
  <c r="M212" s="1"/>
  <c r="AA214"/>
  <c r="M214" s="1"/>
  <c r="M254"/>
  <c r="P10" i="27"/>
  <c r="K50" i="36" s="1"/>
  <c r="K49" s="1"/>
  <c r="K136" i="23"/>
  <c r="K139"/>
  <c r="N200"/>
  <c r="L165"/>
  <c r="L181"/>
  <c r="L124"/>
  <c r="N165"/>
  <c r="N105"/>
  <c r="J233" i="12"/>
  <c r="N245"/>
  <c r="J249"/>
  <c r="N217"/>
  <c r="K51" i="36"/>
  <c r="W10" i="27"/>
  <c r="AG11"/>
  <c r="X11"/>
  <c r="X10" i="26"/>
  <c r="Y11"/>
  <c r="AH11"/>
  <c r="AH10" s="1"/>
  <c r="AF10"/>
  <c r="AR10" i="25"/>
  <c r="K45" i="3"/>
  <c r="Z11" i="25"/>
  <c r="M25" i="3"/>
  <c r="AD11" i="32"/>
  <c r="U11"/>
  <c r="T10"/>
  <c r="V10" i="30"/>
  <c r="AD10"/>
  <c r="J25" i="3"/>
  <c r="N10" i="31"/>
  <c r="L24" i="36" s="1"/>
  <c r="L10" i="31"/>
  <c r="J24" i="36" s="1"/>
  <c r="A1" i="3"/>
  <c r="S11" i="5"/>
  <c r="N10"/>
  <c r="L22" i="3" s="1"/>
  <c r="AB11" i="5"/>
  <c r="K10"/>
  <c r="K22" i="36" s="1"/>
  <c r="O11"/>
  <c r="O11" i="3"/>
  <c r="R11"/>
  <c r="O9" i="36"/>
  <c r="J22"/>
  <c r="J22" i="3"/>
  <c r="M10" i="20"/>
  <c r="N14" i="23"/>
  <c r="N18" i="3"/>
  <c r="N18" i="36"/>
  <c r="O6" i="3"/>
  <c r="O6" i="36"/>
  <c r="J13"/>
  <c r="J13" i="3"/>
  <c r="L14" i="36"/>
  <c r="N13" i="23"/>
  <c r="O19" i="36"/>
  <c r="O19" i="3"/>
  <c r="O10"/>
  <c r="O10" i="36"/>
  <c r="N6"/>
  <c r="N6" i="3"/>
  <c r="O29" i="36"/>
  <c r="O14" i="3"/>
  <c r="J18"/>
  <c r="J10"/>
  <c r="J8" s="1"/>
  <c r="X10" i="23"/>
  <c r="K46"/>
  <c r="K11" i="3"/>
  <c r="K28" i="36"/>
  <c r="M21"/>
  <c r="L74" i="23"/>
  <c r="AE52"/>
  <c r="M52" s="1"/>
  <c r="AC19"/>
  <c r="M19" s="1"/>
  <c r="O13" i="3"/>
  <c r="J23" i="36"/>
  <c r="M21" i="16"/>
  <c r="P95" i="17"/>
  <c r="M13" i="16"/>
  <c r="M22"/>
  <c r="M97" i="17"/>
  <c r="M76" i="23"/>
  <c r="M38" i="16"/>
  <c r="P104" i="17"/>
  <c r="M74" i="23"/>
  <c r="K25" i="3"/>
  <c r="J47"/>
  <c r="J46" s="1"/>
  <c r="J21"/>
  <c r="M57" i="17"/>
  <c r="M53"/>
  <c r="M49"/>
  <c r="M45"/>
  <c r="M41"/>
  <c r="M37"/>
  <c r="M33"/>
  <c r="M29"/>
  <c r="M25"/>
  <c r="M21"/>
  <c r="M17"/>
  <c r="M13"/>
  <c r="P84"/>
  <c r="M70"/>
  <c r="M50"/>
  <c r="P26"/>
  <c r="P67" i="16"/>
  <c r="P10" s="1"/>
  <c r="M85"/>
  <c r="M10" i="1"/>
  <c r="M18" i="36" s="1"/>
  <c r="N10" i="30"/>
  <c r="M23" i="36" s="1"/>
  <c r="L68" i="23"/>
  <c r="K64"/>
  <c r="V10"/>
  <c r="M77"/>
  <c r="AD66"/>
  <c r="N66" s="1"/>
  <c r="L52"/>
  <c r="AB48"/>
  <c r="N48" s="1"/>
  <c r="L14"/>
  <c r="M64"/>
  <c r="L15"/>
  <c r="L19" i="36"/>
  <c r="M99" i="16"/>
  <c r="M30"/>
  <c r="P96" i="17"/>
  <c r="J10" i="22"/>
  <c r="M95" i="16"/>
  <c r="M77"/>
  <c r="M37"/>
  <c r="O25" i="3"/>
  <c r="M20"/>
  <c r="K10" i="9"/>
  <c r="K10" i="17"/>
  <c r="N13" i="3"/>
  <c r="L187" i="23"/>
  <c r="AD138"/>
  <c r="N138" s="1"/>
  <c r="M10" i="18"/>
  <c r="M11" i="36" s="1"/>
  <c r="L23" i="23"/>
  <c r="J40" i="3"/>
  <c r="K60" i="23"/>
  <c r="K44"/>
  <c r="M49" i="16"/>
  <c r="M45"/>
  <c r="P71" i="17"/>
  <c r="K74" i="23"/>
  <c r="O34" i="3"/>
  <c r="M68" i="23"/>
  <c r="I10" i="1"/>
  <c r="O18" i="3" s="1"/>
  <c r="L27"/>
  <c r="R15"/>
  <c r="K38"/>
  <c r="K37" s="1"/>
  <c r="P67" i="17"/>
  <c r="J12" i="3"/>
  <c r="N67" i="23"/>
  <c r="N225"/>
  <c r="N183"/>
  <c r="K98"/>
  <c r="K228"/>
  <c r="K235"/>
  <c r="K247"/>
  <c r="R10"/>
  <c r="K133"/>
  <c r="M10" i="5"/>
  <c r="J11" i="36"/>
  <c r="M60" i="23"/>
  <c r="L10" i="22"/>
  <c r="M28" i="23"/>
  <c r="N30" i="3"/>
  <c r="N30" i="36"/>
  <c r="J43" i="3"/>
  <c r="J42" s="1"/>
  <c r="J43" i="36"/>
  <c r="J42" s="1"/>
  <c r="N19" i="3"/>
  <c r="N19" i="36"/>
  <c r="L30" i="3"/>
  <c r="M29"/>
  <c r="M15" i="36"/>
  <c r="L25" i="3"/>
  <c r="L21"/>
  <c r="J26" i="36"/>
  <c r="J27"/>
  <c r="J39"/>
  <c r="K41"/>
  <c r="N10"/>
  <c r="K72" i="23"/>
  <c r="AC14"/>
  <c r="J41" i="3"/>
  <c r="N11"/>
  <c r="U10" i="8"/>
  <c r="K144" i="23"/>
  <c r="K113"/>
  <c r="K128"/>
  <c r="K156"/>
  <c r="K244"/>
  <c r="I15" i="12"/>
  <c r="I25"/>
  <c r="I27"/>
  <c r="I53"/>
  <c r="I69"/>
  <c r="I91"/>
  <c r="I96"/>
  <c r="I256"/>
  <c r="I248"/>
  <c r="I240"/>
  <c r="I232"/>
  <c r="I224"/>
  <c r="K231" i="23"/>
  <c r="K227"/>
  <c r="K149"/>
  <c r="AJ21" i="27" l="1"/>
  <c r="AA21"/>
  <c r="AH20"/>
  <c r="Y20"/>
  <c r="AA26"/>
  <c r="AJ26"/>
  <c r="AJ24"/>
  <c r="AA24"/>
  <c r="AB13"/>
  <c r="AK13"/>
  <c r="Y15"/>
  <c r="AH15"/>
  <c r="AF10"/>
  <c r="AP17"/>
  <c r="AL22"/>
  <c r="AC22"/>
  <c r="L18"/>
  <c r="BA20" i="25"/>
  <c r="AH20"/>
  <c r="BE24"/>
  <c r="AL24"/>
  <c r="AZ22"/>
  <c r="AG22"/>
  <c r="AJ18"/>
  <c r="BC18"/>
  <c r="AG19"/>
  <c r="AZ19"/>
  <c r="AZ16"/>
  <c r="AG16"/>
  <c r="AR12" i="24"/>
  <c r="AB13"/>
  <c r="AK13"/>
  <c r="AK10" s="1"/>
  <c r="AJ11" i="12"/>
  <c r="Z10"/>
  <c r="T14"/>
  <c r="AC14"/>
  <c r="M15"/>
  <c r="M10" s="1"/>
  <c r="M31" i="36" s="1"/>
  <c r="K10" i="12"/>
  <c r="T12"/>
  <c r="S10"/>
  <c r="AC12"/>
  <c r="AC10" s="1"/>
  <c r="AK12" i="8"/>
  <c r="AK10" s="1"/>
  <c r="AA10"/>
  <c r="AB12"/>
  <c r="AD23" i="11"/>
  <c r="U23"/>
  <c r="U25"/>
  <c r="AD25"/>
  <c r="V29"/>
  <c r="AE29"/>
  <c r="U21"/>
  <c r="AD21"/>
  <c r="T26"/>
  <c r="AC26"/>
  <c r="K27" i="36"/>
  <c r="K27" i="3"/>
  <c r="T17" i="11"/>
  <c r="AC17"/>
  <c r="AD13"/>
  <c r="U13"/>
  <c r="AE14"/>
  <c r="V14"/>
  <c r="S15"/>
  <c r="AB15"/>
  <c r="AD30"/>
  <c r="U30"/>
  <c r="V18"/>
  <c r="AE18"/>
  <c r="AE11"/>
  <c r="AE10" s="1"/>
  <c r="U10"/>
  <c r="V11"/>
  <c r="AE28"/>
  <c r="V28"/>
  <c r="AE19"/>
  <c r="V19"/>
  <c r="AE27"/>
  <c r="V27"/>
  <c r="AF20"/>
  <c r="W20"/>
  <c r="W24"/>
  <c r="AF24"/>
  <c r="AC11" i="7"/>
  <c r="S10"/>
  <c r="T11"/>
  <c r="T10" i="31"/>
  <c r="AD11"/>
  <c r="AD10" s="1"/>
  <c r="U11"/>
  <c r="K12" i="30"/>
  <c r="J12"/>
  <c r="AC26" i="29"/>
  <c r="T26"/>
  <c r="S18"/>
  <c r="AB18"/>
  <c r="AB10" s="1"/>
  <c r="AD12"/>
  <c r="U12"/>
  <c r="R10"/>
  <c r="Y15"/>
  <c r="AH15"/>
  <c r="W25"/>
  <c r="AF25"/>
  <c r="AC23"/>
  <c r="T23"/>
  <c r="AH21"/>
  <c r="Y21"/>
  <c r="AI13" i="17"/>
  <c r="Z13"/>
  <c r="X11"/>
  <c r="W10"/>
  <c r="AG11"/>
  <c r="AG10" s="1"/>
  <c r="AD10"/>
  <c r="P12"/>
  <c r="M12"/>
  <c r="U12"/>
  <c r="T10"/>
  <c r="AD12"/>
  <c r="AC10" i="28"/>
  <c r="AD11"/>
  <c r="AD10" s="1"/>
  <c r="U11"/>
  <c r="T10"/>
  <c r="J19" i="3"/>
  <c r="J19" i="36"/>
  <c r="K18" i="3"/>
  <c r="K18" i="36"/>
  <c r="K24" i="3"/>
  <c r="K24" i="36"/>
  <c r="K9"/>
  <c r="K9" i="3"/>
  <c r="M50" i="23"/>
  <c r="AF75"/>
  <c r="N75" s="1"/>
  <c r="L75"/>
  <c r="U10"/>
  <c r="X101" i="27"/>
  <c r="AG101"/>
  <c r="AG119"/>
  <c r="X119"/>
  <c r="AG135"/>
  <c r="X135"/>
  <c r="X142"/>
  <c r="AG142"/>
  <c r="AG161"/>
  <c r="X161"/>
  <c r="Z88" i="25"/>
  <c r="AS88"/>
  <c r="AH208" i="27"/>
  <c r="Y208"/>
  <c r="AG234"/>
  <c r="X234"/>
  <c r="W84" i="26"/>
  <c r="AF84"/>
  <c r="Y134" i="27"/>
  <c r="AH134"/>
  <c r="W146" i="26"/>
  <c r="AF146"/>
  <c r="X170"/>
  <c r="AG170"/>
  <c r="X186"/>
  <c r="AG186"/>
  <c r="AF258"/>
  <c r="W258"/>
  <c r="AA227" i="25"/>
  <c r="AT227"/>
  <c r="W130" i="26"/>
  <c r="AF130"/>
  <c r="AG206"/>
  <c r="X206"/>
  <c r="AS252" i="25"/>
  <c r="Z252"/>
  <c r="AS259"/>
  <c r="Z259"/>
  <c r="AA114" i="24"/>
  <c r="AJ114"/>
  <c r="AT88" i="23"/>
  <c r="AK88"/>
  <c r="AT113"/>
  <c r="AK113"/>
  <c r="AK144"/>
  <c r="AT144"/>
  <c r="Y236" i="27"/>
  <c r="AH236"/>
  <c r="S168" i="12"/>
  <c r="AB168"/>
  <c r="AT223" i="23"/>
  <c r="AK223"/>
  <c r="AJ104" i="8"/>
  <c r="AA104"/>
  <c r="AA240"/>
  <c r="AJ240"/>
  <c r="AB124" i="11"/>
  <c r="S124"/>
  <c r="AB224" i="12"/>
  <c r="S224"/>
  <c r="AJ100" i="8"/>
  <c r="AA100"/>
  <c r="AA145"/>
  <c r="AJ145"/>
  <c r="AA149"/>
  <c r="AJ149"/>
  <c r="AA153"/>
  <c r="AJ153"/>
  <c r="AA157"/>
  <c r="AJ157"/>
  <c r="AA161"/>
  <c r="AJ161"/>
  <c r="AB114" i="11"/>
  <c r="S114"/>
  <c r="AB199"/>
  <c r="S199"/>
  <c r="AL123" i="23"/>
  <c r="AU123"/>
  <c r="U132" i="32"/>
  <c r="AD132"/>
  <c r="AE238"/>
  <c r="V238"/>
  <c r="AD256"/>
  <c r="U256"/>
  <c r="T123" i="31"/>
  <c r="AC123"/>
  <c r="T197"/>
  <c r="AC197"/>
  <c r="AD107" i="30"/>
  <c r="U107"/>
  <c r="S105" i="10"/>
  <c r="AB105"/>
  <c r="T121" i="7"/>
  <c r="AC121"/>
  <c r="V170" i="30"/>
  <c r="AE170"/>
  <c r="T256" i="5"/>
  <c r="AC256"/>
  <c r="AB107" i="9"/>
  <c r="S107"/>
  <c r="AB254"/>
  <c r="S254"/>
  <c r="AB161" i="1"/>
  <c r="S161"/>
  <c r="AB191"/>
  <c r="S191"/>
  <c r="AC91" i="19"/>
  <c r="T91"/>
  <c r="U219" i="30"/>
  <c r="AD219"/>
  <c r="S108" i="10"/>
  <c r="AB108"/>
  <c r="S252" i="29"/>
  <c r="AB252"/>
  <c r="AB243" i="9"/>
  <c r="S243"/>
  <c r="T111" i="7"/>
  <c r="AC111"/>
  <c r="T146" i="5"/>
  <c r="AC146"/>
  <c r="AC204" i="29"/>
  <c r="T204"/>
  <c r="V104" i="17"/>
  <c r="AE104"/>
  <c r="AD157" i="10"/>
  <c r="U157"/>
  <c r="T200" i="29"/>
  <c r="AC200"/>
  <c r="T227" i="9"/>
  <c r="AC227"/>
  <c r="T137" i="10"/>
  <c r="AC137"/>
  <c r="AC238"/>
  <c r="T238"/>
  <c r="AC246"/>
  <c r="T246"/>
  <c r="AC254"/>
  <c r="T254"/>
  <c r="T238" i="9"/>
  <c r="AC238"/>
  <c r="AE241" i="5"/>
  <c r="V241"/>
  <c r="U158" i="10"/>
  <c r="AD158"/>
  <c r="AC171"/>
  <c r="T171"/>
  <c r="AC105" i="29"/>
  <c r="T105"/>
  <c r="T229"/>
  <c r="AC229"/>
  <c r="AD166" i="9"/>
  <c r="U166"/>
  <c r="AC192"/>
  <c r="T192"/>
  <c r="AG100" i="17"/>
  <c r="X100"/>
  <c r="W79" i="26"/>
  <c r="AF79"/>
  <c r="AJ48" i="24"/>
  <c r="AA48"/>
  <c r="M19" i="36"/>
  <c r="L10"/>
  <c r="L11"/>
  <c r="R14" i="3"/>
  <c r="J51"/>
  <c r="M62" i="23"/>
  <c r="K28"/>
  <c r="N16"/>
  <c r="M30"/>
  <c r="AG97" i="27"/>
  <c r="X97"/>
  <c r="AG141"/>
  <c r="X141"/>
  <c r="W156" i="26"/>
  <c r="AF156"/>
  <c r="AF97"/>
  <c r="W97"/>
  <c r="AF132"/>
  <c r="W132"/>
  <c r="Y94" i="27"/>
  <c r="AH94"/>
  <c r="X258"/>
  <c r="AG258"/>
  <c r="AS213" i="25"/>
  <c r="Z213"/>
  <c r="X257" i="27"/>
  <c r="AG257"/>
  <c r="W199" i="26"/>
  <c r="AF199"/>
  <c r="W259"/>
  <c r="AF259"/>
  <c r="Z87" i="25"/>
  <c r="AS87"/>
  <c r="AS136"/>
  <c r="Z136"/>
  <c r="Z202"/>
  <c r="AS202"/>
  <c r="AA104" i="24"/>
  <c r="AJ104"/>
  <c r="AA121"/>
  <c r="AJ121"/>
  <c r="AA177"/>
  <c r="AJ177"/>
  <c r="AK82" i="23"/>
  <c r="AT82"/>
  <c r="AT107"/>
  <c r="AK107"/>
  <c r="AT126"/>
  <c r="AK126"/>
  <c r="AT201"/>
  <c r="AK201"/>
  <c r="W166" i="26"/>
  <c r="AF166"/>
  <c r="S117" i="12"/>
  <c r="AB117"/>
  <c r="AB223"/>
  <c r="S223"/>
  <c r="AT255" i="23"/>
  <c r="AK255"/>
  <c r="AB240" i="12"/>
  <c r="S240"/>
  <c r="AJ238" i="8"/>
  <c r="AA238"/>
  <c r="S113" i="11"/>
  <c r="AB113"/>
  <c r="AB151"/>
  <c r="S151"/>
  <c r="AA144" i="8"/>
  <c r="AJ144"/>
  <c r="AJ148"/>
  <c r="AA148"/>
  <c r="AA152"/>
  <c r="AJ152"/>
  <c r="AJ156"/>
  <c r="AA156"/>
  <c r="AA160"/>
  <c r="AJ160"/>
  <c r="AJ235"/>
  <c r="AA235"/>
  <c r="AB143" i="11"/>
  <c r="S143"/>
  <c r="S170"/>
  <c r="AB170"/>
  <c r="S109" i="12"/>
  <c r="AB109"/>
  <c r="S188"/>
  <c r="AB188"/>
  <c r="AB231"/>
  <c r="S231"/>
  <c r="AK253" i="23"/>
  <c r="AT253"/>
  <c r="U98" i="32"/>
  <c r="AD98"/>
  <c r="U107"/>
  <c r="AD107"/>
  <c r="AD253"/>
  <c r="U253"/>
  <c r="T82" i="31"/>
  <c r="AC82"/>
  <c r="U120"/>
  <c r="AD120"/>
  <c r="AC140"/>
  <c r="T140"/>
  <c r="T235"/>
  <c r="AC235"/>
  <c r="AD87" i="30"/>
  <c r="U87"/>
  <c r="AD123"/>
  <c r="U123"/>
  <c r="AD194"/>
  <c r="U194"/>
  <c r="S232" i="7"/>
  <c r="AB232"/>
  <c r="AD86" i="32"/>
  <c r="U86"/>
  <c r="AD211" i="30"/>
  <c r="U211"/>
  <c r="AC133" i="5"/>
  <c r="T133"/>
  <c r="AD253"/>
  <c r="U253"/>
  <c r="V162" i="30"/>
  <c r="AE162"/>
  <c r="AB234" i="29"/>
  <c r="S234"/>
  <c r="AB259"/>
  <c r="S259"/>
  <c r="S123" i="9"/>
  <c r="AB123"/>
  <c r="AB161"/>
  <c r="S161"/>
  <c r="AB240"/>
  <c r="S240"/>
  <c r="S157" i="1"/>
  <c r="AB157"/>
  <c r="S187"/>
  <c r="AB187"/>
  <c r="AE248" i="32"/>
  <c r="V248"/>
  <c r="S103" i="9"/>
  <c r="AB103"/>
  <c r="S142"/>
  <c r="AB142"/>
  <c r="S167"/>
  <c r="AB167"/>
  <c r="AB253"/>
  <c r="S253"/>
  <c r="S190" i="1"/>
  <c r="AB190"/>
  <c r="AC119" i="7"/>
  <c r="T119"/>
  <c r="AD243" i="30"/>
  <c r="U243"/>
  <c r="V105" i="17"/>
  <c r="AE105"/>
  <c r="U161" i="10"/>
  <c r="AD161"/>
  <c r="T239"/>
  <c r="AC239"/>
  <c r="T247"/>
  <c r="AC247"/>
  <c r="T255"/>
  <c r="AC255"/>
  <c r="AC101" i="29"/>
  <c r="T101"/>
  <c r="T246"/>
  <c r="AC246"/>
  <c r="L16" i="23"/>
  <c r="K30"/>
  <c r="M42"/>
  <c r="X239" i="27"/>
  <c r="AG239"/>
  <c r="X90"/>
  <c r="AG90"/>
  <c r="AG146"/>
  <c r="X146"/>
  <c r="AG182"/>
  <c r="X182"/>
  <c r="X238"/>
  <c r="AG238"/>
  <c r="W92" i="26"/>
  <c r="AF92"/>
  <c r="AF124"/>
  <c r="W124"/>
  <c r="AF189"/>
  <c r="W189"/>
  <c r="X240" i="27"/>
  <c r="AG240"/>
  <c r="X105" i="26"/>
  <c r="AG105"/>
  <c r="W175"/>
  <c r="AF175"/>
  <c r="W164"/>
  <c r="AF164"/>
  <c r="AS152" i="25"/>
  <c r="Z152"/>
  <c r="Z204"/>
  <c r="AS204"/>
  <c r="AH181" i="27"/>
  <c r="Y181"/>
  <c r="W245" i="26"/>
  <c r="AF245"/>
  <c r="AS126" i="25"/>
  <c r="Z126"/>
  <c r="Z236"/>
  <c r="AS236"/>
  <c r="AA103" i="24"/>
  <c r="AJ103"/>
  <c r="AA120"/>
  <c r="AJ120"/>
  <c r="AA170"/>
  <c r="AJ170"/>
  <c r="AT124" i="23"/>
  <c r="AK124"/>
  <c r="S110" i="12"/>
  <c r="AB110"/>
  <c r="AB232"/>
  <c r="S232"/>
  <c r="S200"/>
  <c r="AB200"/>
  <c r="AJ108" i="8"/>
  <c r="AA108"/>
  <c r="AA236"/>
  <c r="AJ236"/>
  <c r="AB141" i="11"/>
  <c r="S141"/>
  <c r="S207" i="12"/>
  <c r="AB207"/>
  <c r="S118"/>
  <c r="AB118"/>
  <c r="AB243"/>
  <c r="S243"/>
  <c r="AA143" i="8"/>
  <c r="AJ143"/>
  <c r="AJ147"/>
  <c r="AA147"/>
  <c r="AA151"/>
  <c r="AJ151"/>
  <c r="AJ155"/>
  <c r="AA155"/>
  <c r="AA159"/>
  <c r="AJ159"/>
  <c r="AB142" i="11"/>
  <c r="S142"/>
  <c r="AB162"/>
  <c r="S162"/>
  <c r="AU209" i="23"/>
  <c r="AL209"/>
  <c r="AD106" i="32"/>
  <c r="U106"/>
  <c r="AD135"/>
  <c r="U135"/>
  <c r="T81" i="31"/>
  <c r="AC81"/>
  <c r="T171"/>
  <c r="AC171"/>
  <c r="AC244"/>
  <c r="T244"/>
  <c r="AD209" i="30"/>
  <c r="U209"/>
  <c r="T244" i="7"/>
  <c r="AC244"/>
  <c r="AD101" i="32"/>
  <c r="U101"/>
  <c r="T111" i="5"/>
  <c r="AC111"/>
  <c r="V143" i="32"/>
  <c r="AE143"/>
  <c r="U235" i="30"/>
  <c r="AD235"/>
  <c r="T232" i="5"/>
  <c r="AC232"/>
  <c r="AC137"/>
  <c r="T137"/>
  <c r="AB253" i="29"/>
  <c r="S253"/>
  <c r="S233" i="9"/>
  <c r="AB233"/>
  <c r="AB142" i="1"/>
  <c r="S142"/>
  <c r="AB169"/>
  <c r="S169"/>
  <c r="AB200"/>
  <c r="S200"/>
  <c r="T103" i="20"/>
  <c r="AC103"/>
  <c r="T103" i="19"/>
  <c r="AC103"/>
  <c r="U100" i="16"/>
  <c r="AD100"/>
  <c r="T115" i="5"/>
  <c r="AC115"/>
  <c r="AC220"/>
  <c r="T220"/>
  <c r="AC123"/>
  <c r="T123"/>
  <c r="AC246"/>
  <c r="T246"/>
  <c r="T116"/>
  <c r="AC116"/>
  <c r="AC221"/>
  <c r="T221"/>
  <c r="S133" i="29"/>
  <c r="AB133"/>
  <c r="AB122" i="9"/>
  <c r="S122"/>
  <c r="AB249"/>
  <c r="S249"/>
  <c r="AB186" i="1"/>
  <c r="S186"/>
  <c r="T144" i="7"/>
  <c r="AC144"/>
  <c r="AD255" i="30"/>
  <c r="U255"/>
  <c r="AE251" i="5"/>
  <c r="V251"/>
  <c r="W86" i="26"/>
  <c r="AF86"/>
  <c r="AG105" i="27"/>
  <c r="X105"/>
  <c r="AG125"/>
  <c r="X125"/>
  <c r="AG143"/>
  <c r="X143"/>
  <c r="AG180"/>
  <c r="X180"/>
  <c r="AS116" i="25"/>
  <c r="Z116"/>
  <c r="AH224" i="27"/>
  <c r="Y224"/>
  <c r="Y96"/>
  <c r="AH96"/>
  <c r="W158" i="26"/>
  <c r="AF158"/>
  <c r="W136"/>
  <c r="AF136"/>
  <c r="Y133" i="27"/>
  <c r="AH133"/>
  <c r="X218"/>
  <c r="AG218"/>
  <c r="Z75" i="25"/>
  <c r="AS75"/>
  <c r="Z95"/>
  <c r="AS95"/>
  <c r="AS146"/>
  <c r="Z146"/>
  <c r="AA102" i="24"/>
  <c r="AJ102"/>
  <c r="AA115"/>
  <c r="AJ115"/>
  <c r="AJ188"/>
  <c r="AA188"/>
  <c r="Y113" i="27"/>
  <c r="AH113"/>
  <c r="AF138" i="26"/>
  <c r="W138"/>
  <c r="T106" i="12"/>
  <c r="AC106"/>
  <c r="AB216"/>
  <c r="S216"/>
  <c r="AT249" i="23"/>
  <c r="AK249"/>
  <c r="S196" i="12"/>
  <c r="AB196"/>
  <c r="S191"/>
  <c r="AB191"/>
  <c r="AA106" i="8"/>
  <c r="AJ106"/>
  <c r="AJ190"/>
  <c r="AA190"/>
  <c r="S132" i="11"/>
  <c r="AB132"/>
  <c r="S206"/>
  <c r="AB206"/>
  <c r="S182" i="12"/>
  <c r="AB182"/>
  <c r="AU251" i="23"/>
  <c r="AL251"/>
  <c r="AB235" i="12"/>
  <c r="S235"/>
  <c r="AA102" i="8"/>
  <c r="AJ102"/>
  <c r="AA142"/>
  <c r="AJ142"/>
  <c r="AJ146"/>
  <c r="AA146"/>
  <c r="AA150"/>
  <c r="AJ150"/>
  <c r="AJ154"/>
  <c r="AA154"/>
  <c r="AA158"/>
  <c r="AJ158"/>
  <c r="AA166"/>
  <c r="AJ166"/>
  <c r="S130" i="11"/>
  <c r="AB130"/>
  <c r="AB152"/>
  <c r="S152"/>
  <c r="AB207"/>
  <c r="S207"/>
  <c r="S167" i="12"/>
  <c r="AB167"/>
  <c r="AB215"/>
  <c r="S215"/>
  <c r="S199"/>
  <c r="AB199"/>
  <c r="T138" i="11"/>
  <c r="AC138"/>
  <c r="AC124" i="31"/>
  <c r="T124"/>
  <c r="AC211"/>
  <c r="T211"/>
  <c r="T227"/>
  <c r="AC227"/>
  <c r="U112" i="30"/>
  <c r="AD112"/>
  <c r="S109" i="10"/>
  <c r="AB109"/>
  <c r="AC113" i="7"/>
  <c r="T113"/>
  <c r="AD131" i="31"/>
  <c r="U131"/>
  <c r="T151" i="5"/>
  <c r="AC151"/>
  <c r="AC216"/>
  <c r="T216"/>
  <c r="AB250" i="29"/>
  <c r="S250"/>
  <c r="S111" i="9"/>
  <c r="AB111"/>
  <c r="AB152"/>
  <c r="S152"/>
  <c r="AB194"/>
  <c r="S194"/>
  <c r="S165" i="1"/>
  <c r="AB165"/>
  <c r="AB194"/>
  <c r="S194"/>
  <c r="AC91" i="20"/>
  <c r="T91"/>
  <c r="AC95" i="19"/>
  <c r="T95"/>
  <c r="U84" i="17"/>
  <c r="AD84"/>
  <c r="V180" i="32"/>
  <c r="AE180"/>
  <c r="AC162" i="5"/>
  <c r="T162"/>
  <c r="T229"/>
  <c r="AC229"/>
  <c r="AE244" i="32"/>
  <c r="V244"/>
  <c r="T203" i="5"/>
  <c r="AC203"/>
  <c r="S113" i="9"/>
  <c r="AB113"/>
  <c r="AB85" i="22"/>
  <c r="S85"/>
  <c r="AC105" i="19"/>
  <c r="T105"/>
  <c r="U236" i="31"/>
  <c r="AD236"/>
  <c r="AC160" i="5"/>
  <c r="T160"/>
  <c r="AE185"/>
  <c r="V185"/>
  <c r="T154" i="10"/>
  <c r="AC154"/>
  <c r="AC170"/>
  <c r="T170"/>
  <c r="AC243"/>
  <c r="T243"/>
  <c r="AC251"/>
  <c r="T251"/>
  <c r="AC259"/>
  <c r="T259"/>
  <c r="T249" i="29"/>
  <c r="AC249"/>
  <c r="AC92" i="21"/>
  <c r="T92"/>
  <c r="T230" i="29"/>
  <c r="AC230"/>
  <c r="AD169" i="10"/>
  <c r="U169"/>
  <c r="AC97" i="29"/>
  <c r="T97"/>
  <c r="V150" i="9"/>
  <c r="AE150"/>
  <c r="T225" i="10"/>
  <c r="AC225"/>
  <c r="AC242" i="9"/>
  <c r="T242"/>
  <c r="AH101" i="16"/>
  <c r="Y101"/>
  <c r="AF39" i="26"/>
  <c r="W39"/>
  <c r="AA50" i="24"/>
  <c r="AJ50"/>
  <c r="T200" i="9"/>
  <c r="AC200"/>
  <c r="U148" i="10"/>
  <c r="AD148"/>
  <c r="T206" i="29"/>
  <c r="AC206"/>
  <c r="T190" i="9"/>
  <c r="AC190"/>
  <c r="U124" i="5"/>
  <c r="AD124"/>
  <c r="T245" i="9"/>
  <c r="AC245"/>
  <c r="AA46" i="24"/>
  <c r="AJ46"/>
  <c r="AJ54"/>
  <c r="AA54"/>
  <c r="BD191" i="25"/>
  <c r="AK191"/>
  <c r="AL160"/>
  <c r="BE160"/>
  <c r="BF222"/>
  <c r="AM222"/>
  <c r="U52" i="30"/>
  <c r="AD52"/>
  <c r="U61"/>
  <c r="AD61"/>
  <c r="W80" i="26"/>
  <c r="AF80"/>
  <c r="AB20" i="22"/>
  <c r="S20"/>
  <c r="V27" i="16"/>
  <c r="AE27"/>
  <c r="AD74" i="18"/>
  <c r="U74"/>
  <c r="AD79"/>
  <c r="U79"/>
  <c r="AD59"/>
  <c r="U59"/>
  <c r="AN199" i="25"/>
  <c r="BG199"/>
  <c r="AK36" i="24"/>
  <c r="AB36"/>
  <c r="T63" i="21"/>
  <c r="AC63"/>
  <c r="T55"/>
  <c r="AC55"/>
  <c r="AD29" i="18"/>
  <c r="U29"/>
  <c r="U14" i="21"/>
  <c r="AD14"/>
  <c r="W47" i="17"/>
  <c r="AF47"/>
  <c r="AF38" i="12"/>
  <c r="W38"/>
  <c r="T74" i="29"/>
  <c r="AC74"/>
  <c r="AD58"/>
  <c r="U58"/>
  <c r="AH47" i="9"/>
  <c r="Y47"/>
  <c r="AI35" i="26"/>
  <c r="Z35"/>
  <c r="AH23" i="30"/>
  <c r="Y23"/>
  <c r="AM60" i="24"/>
  <c r="AD60"/>
  <c r="AL20"/>
  <c r="AC20"/>
  <c r="AI60" i="27"/>
  <c r="Z60"/>
  <c r="Y33" i="10"/>
  <c r="AH33"/>
  <c r="AE17" i="18"/>
  <c r="V17"/>
  <c r="V22" i="7"/>
  <c r="AE22"/>
  <c r="AM24" i="24"/>
  <c r="AD24"/>
  <c r="AH59" i="17"/>
  <c r="Y59"/>
  <c r="AK19" i="27"/>
  <c r="AB19"/>
  <c r="W17" i="21"/>
  <c r="AF17"/>
  <c r="X64" i="10"/>
  <c r="AG64"/>
  <c r="X49" i="12"/>
  <c r="AG49"/>
  <c r="T53" i="22"/>
  <c r="AC53"/>
  <c r="AC71" i="21"/>
  <c r="T71"/>
  <c r="AK47" i="8"/>
  <c r="AB47"/>
  <c r="T32" i="7"/>
  <c r="AC32"/>
  <c r="W38" i="17"/>
  <c r="AF38"/>
  <c r="U35" i="12"/>
  <c r="AD35"/>
  <c r="Z57" i="27"/>
  <c r="AI57"/>
  <c r="AF36" i="32"/>
  <c r="W36"/>
  <c r="V37" i="30"/>
  <c r="AE37"/>
  <c r="Z30"/>
  <c r="AI30"/>
  <c r="AD63" i="11"/>
  <c r="U63"/>
  <c r="AD34" i="24"/>
  <c r="AM34"/>
  <c r="V14" i="10"/>
  <c r="AE14"/>
  <c r="AG54"/>
  <c r="X54"/>
  <c r="Y44" i="11"/>
  <c r="AH44"/>
  <c r="BG99" i="25"/>
  <c r="AN99"/>
  <c r="AC69" i="21"/>
  <c r="T69"/>
  <c r="T61"/>
  <c r="AC61"/>
  <c r="T53"/>
  <c r="AC53"/>
  <c r="AC38" i="10"/>
  <c r="T38"/>
  <c r="AL144" i="25"/>
  <c r="BE144"/>
  <c r="AL76" i="23"/>
  <c r="AU76"/>
  <c r="AD55" i="12"/>
  <c r="U55"/>
  <c r="AH56" i="9"/>
  <c r="Y56"/>
  <c r="X79" i="19"/>
  <c r="AG79"/>
  <c r="X29" i="31"/>
  <c r="AG29"/>
  <c r="AD18" i="22"/>
  <c r="U18"/>
  <c r="AC44" i="25"/>
  <c r="AV44"/>
  <c r="AJ22" i="26"/>
  <c r="AA22"/>
  <c r="AG64" i="9"/>
  <c r="X64"/>
  <c r="AW44" i="23"/>
  <c r="AN44"/>
  <c r="V19" i="21"/>
  <c r="AE19"/>
  <c r="AE64" i="29"/>
  <c r="V64"/>
  <c r="X76" i="1"/>
  <c r="AG76"/>
  <c r="AF37" i="8"/>
  <c r="AO37"/>
  <c r="AB59" i="16"/>
  <c r="AL59" s="1"/>
  <c r="AK59"/>
  <c r="AH43" i="1"/>
  <c r="Y43"/>
  <c r="V41" i="29"/>
  <c r="AE41"/>
  <c r="W17" i="31"/>
  <c r="AF17"/>
  <c r="V14" i="22"/>
  <c r="AE14"/>
  <c r="X40" i="20"/>
  <c r="AG40"/>
  <c r="AG41" i="25"/>
  <c r="AZ41"/>
  <c r="AG51" i="30"/>
  <c r="X51"/>
  <c r="W53" i="11"/>
  <c r="AF53"/>
  <c r="X22" i="30"/>
  <c r="AG22"/>
  <c r="AE73" i="7"/>
  <c r="V73"/>
  <c r="X77" i="16"/>
  <c r="AG77"/>
  <c r="AM43" i="24"/>
  <c r="AD43"/>
  <c r="AF78" i="30"/>
  <c r="W78"/>
  <c r="AC28" i="25"/>
  <c r="AV28"/>
  <c r="AJ35" i="17"/>
  <c r="AA35"/>
  <c r="AR36" i="23"/>
  <c r="BB36" s="1"/>
  <c r="BA36"/>
  <c r="AG17" i="9"/>
  <c r="X17"/>
  <c r="AI47" i="16"/>
  <c r="Z47"/>
  <c r="AE41" i="1"/>
  <c r="V41"/>
  <c r="AI39" i="19"/>
  <c r="Z39"/>
  <c r="AI16" i="18"/>
  <c r="Z16"/>
  <c r="Y33" i="20"/>
  <c r="AH33"/>
  <c r="Y77" i="17"/>
  <c r="AH77"/>
  <c r="AF58" i="22"/>
  <c r="W58"/>
  <c r="AJ66" i="27"/>
  <c r="AA66"/>
  <c r="AF66" i="5"/>
  <c r="W66"/>
  <c r="Z76" i="21"/>
  <c r="AJ76" s="1"/>
  <c r="AI76"/>
  <c r="AK76" s="1"/>
  <c r="AA181" i="26"/>
  <c r="AJ181"/>
  <c r="AX206" i="23"/>
  <c r="AO206"/>
  <c r="W237" i="31"/>
  <c r="AF237"/>
  <c r="AD141" i="25"/>
  <c r="AW141"/>
  <c r="AF182" i="24"/>
  <c r="AO182"/>
  <c r="Y145" i="5"/>
  <c r="AH145"/>
  <c r="AF220" i="29"/>
  <c r="W220"/>
  <c r="AE62" i="8"/>
  <c r="AN62"/>
  <c r="X27" i="30"/>
  <c r="AG27"/>
  <c r="AV64" i="25"/>
  <c r="AC64"/>
  <c r="AB21"/>
  <c r="AU21"/>
  <c r="V36" i="22"/>
  <c r="AE36"/>
  <c r="AF63" i="12"/>
  <c r="W63"/>
  <c r="X39" i="21"/>
  <c r="AG39"/>
  <c r="AG44" i="30"/>
  <c r="X44"/>
  <c r="AE43" i="7"/>
  <c r="V43"/>
  <c r="AE67" i="10"/>
  <c r="V67"/>
  <c r="AE13" i="9"/>
  <c r="V13"/>
  <c r="W62" i="31"/>
  <c r="AF62"/>
  <c r="W55" i="11"/>
  <c r="AF55"/>
  <c r="Z78" i="32"/>
  <c r="AI78"/>
  <c r="Z45" i="29"/>
  <c r="AJ45" s="1"/>
  <c r="AI45"/>
  <c r="AG61" i="1"/>
  <c r="X61"/>
  <c r="AI13" i="28"/>
  <c r="Z13"/>
  <c r="AC54" i="25"/>
  <c r="AV54"/>
  <c r="AI36" i="20"/>
  <c r="Z36"/>
  <c r="AI71" i="26"/>
  <c r="Z71"/>
  <c r="V72" i="29"/>
  <c r="AE72"/>
  <c r="AB75" i="26"/>
  <c r="AK75"/>
  <c r="V58" i="11"/>
  <c r="AE58"/>
  <c r="W51" i="7"/>
  <c r="AF51"/>
  <c r="AV172" i="25"/>
  <c r="AC172"/>
  <c r="AI218" i="26"/>
  <c r="Z218"/>
  <c r="X57" i="9"/>
  <c r="AG57"/>
  <c r="AF55" i="24"/>
  <c r="AO55"/>
  <c r="AH159" i="31"/>
  <c r="Y159"/>
  <c r="AE63" i="27"/>
  <c r="AO63" s="1"/>
  <c r="AN63"/>
  <c r="V169" i="9"/>
  <c r="AE169"/>
  <c r="AB123" i="25"/>
  <c r="AU123"/>
  <c r="AJ187" i="27"/>
  <c r="AA187"/>
  <c r="Z43" i="30"/>
  <c r="AI43"/>
  <c r="AH69" i="22"/>
  <c r="Y69"/>
  <c r="AA51" i="19"/>
  <c r="AK51" s="1"/>
  <c r="AJ51"/>
  <c r="AH172" i="9"/>
  <c r="Y172"/>
  <c r="AJ71" i="17"/>
  <c r="AA71"/>
  <c r="AE109" i="29"/>
  <c r="V109"/>
  <c r="AF16" i="11"/>
  <c r="W16"/>
  <c r="X152" i="29"/>
  <c r="AG152"/>
  <c r="AH176" i="9"/>
  <c r="Y176"/>
  <c r="AD32" i="26"/>
  <c r="AN32" s="1"/>
  <c r="AM32"/>
  <c r="Y21" i="32"/>
  <c r="AH21"/>
  <c r="AD109" i="25"/>
  <c r="AW109"/>
  <c r="AI72" i="1"/>
  <c r="Z72"/>
  <c r="AJ72" s="1"/>
  <c r="AJ29" i="32"/>
  <c r="AA29"/>
  <c r="AI115" i="25"/>
  <c r="BB115"/>
  <c r="AN63"/>
  <c r="BG63"/>
  <c r="Z127" i="10"/>
  <c r="AJ127" s="1"/>
  <c r="AI127"/>
  <c r="BE65" i="25"/>
  <c r="AL65"/>
  <c r="AN50"/>
  <c r="BG50"/>
  <c r="BD139"/>
  <c r="AK139"/>
  <c r="X243" i="26"/>
  <c r="AG243"/>
  <c r="AU129" i="23"/>
  <c r="AL129"/>
  <c r="AB17" i="30"/>
  <c r="AL17" s="1"/>
  <c r="AK17"/>
  <c r="AM17" s="1"/>
  <c r="AF70" i="31"/>
  <c r="W70"/>
  <c r="AG61" i="24"/>
  <c r="AP61"/>
  <c r="AE181" i="29"/>
  <c r="V181"/>
  <c r="AW25" i="25"/>
  <c r="AD25"/>
  <c r="V242" i="12"/>
  <c r="AE242"/>
  <c r="Z98" i="17"/>
  <c r="AI98"/>
  <c r="BI135" i="25"/>
  <c r="AP135"/>
  <c r="BJ198"/>
  <c r="BL198" s="1"/>
  <c r="AQ198"/>
  <c r="BK198" s="1"/>
  <c r="W234" i="10"/>
  <c r="AF234"/>
  <c r="AF188" i="25"/>
  <c r="AY188"/>
  <c r="AG46" i="12"/>
  <c r="X46"/>
  <c r="AH179" i="9"/>
  <c r="Y179"/>
  <c r="AJ113" i="32"/>
  <c r="AA113"/>
  <c r="AQ26" i="24"/>
  <c r="AS26" s="1"/>
  <c r="AH26"/>
  <c r="AR26" s="1"/>
  <c r="AI197" i="9"/>
  <c r="AK197" s="1"/>
  <c r="Z197"/>
  <c r="AJ197" s="1"/>
  <c r="AN199" i="27"/>
  <c r="AE199"/>
  <c r="AO199" s="1"/>
  <c r="AJ46" i="17"/>
  <c r="AA46"/>
  <c r="Z57" i="5"/>
  <c r="AI57"/>
  <c r="W112" i="12"/>
  <c r="AF112"/>
  <c r="Y75"/>
  <c r="AH75"/>
  <c r="AU216" i="25"/>
  <c r="AB216"/>
  <c r="AH213" i="26"/>
  <c r="Y213"/>
  <c r="AJ73" i="16"/>
  <c r="AA73"/>
  <c r="AI154" i="30"/>
  <c r="Z154"/>
  <c r="AK152" i="27"/>
  <c r="AB152"/>
  <c r="AK144"/>
  <c r="AB144"/>
  <c r="AH238" i="31"/>
  <c r="Y238"/>
  <c r="Z183" i="29"/>
  <c r="AJ183" s="1"/>
  <c r="AI183"/>
  <c r="AQ226" i="25"/>
  <c r="BK226" s="1"/>
  <c r="BJ226"/>
  <c r="AG248" i="8"/>
  <c r="AP248"/>
  <c r="AA204" i="5"/>
  <c r="AK204" s="1"/>
  <c r="AJ204"/>
  <c r="AB221" i="25"/>
  <c r="AU221"/>
  <c r="AE27" i="24"/>
  <c r="AN27"/>
  <c r="AF206" i="12"/>
  <c r="W206"/>
  <c r="AF210"/>
  <c r="W210"/>
  <c r="X256" i="9"/>
  <c r="AG256"/>
  <c r="AE222" i="27"/>
  <c r="AO222" s="1"/>
  <c r="AN222"/>
  <c r="AI208" i="1"/>
  <c r="Z208"/>
  <c r="AJ208" s="1"/>
  <c r="BE174" i="25"/>
  <c r="AL174"/>
  <c r="BA79" i="23"/>
  <c r="BC79" s="1"/>
  <c r="AR79"/>
  <c r="BB79" s="1"/>
  <c r="AZ37"/>
  <c r="AQ37"/>
  <c r="AY28"/>
  <c r="AP28"/>
  <c r="Y231" i="32"/>
  <c r="AH231"/>
  <c r="AG102" i="5"/>
  <c r="X102"/>
  <c r="AG138" i="31"/>
  <c r="X138"/>
  <c r="Z26" i="18"/>
  <c r="AI26"/>
  <c r="AP95" i="8"/>
  <c r="AG95"/>
  <c r="Y185" i="29"/>
  <c r="AH185"/>
  <c r="AY250" i="25"/>
  <c r="AF250"/>
  <c r="AM113" i="26"/>
  <c r="AD113"/>
  <c r="AN113" s="1"/>
  <c r="AJ51" i="25"/>
  <c r="BC51"/>
  <c r="Z20" i="7"/>
  <c r="AJ20" s="1"/>
  <c r="AI20"/>
  <c r="AP48" i="25"/>
  <c r="BI48"/>
  <c r="BH39"/>
  <c r="AO39"/>
  <c r="AL100"/>
  <c r="BE100"/>
  <c r="AL51" i="19"/>
  <c r="AM69" i="32"/>
  <c r="BL207" i="25"/>
  <c r="AK67" i="9"/>
  <c r="AM14" i="30"/>
  <c r="AC83" i="22"/>
  <c r="T83"/>
  <c r="AC229" i="10"/>
  <c r="T229"/>
  <c r="AC257" i="9"/>
  <c r="T257"/>
  <c r="U153" i="10"/>
  <c r="AD153"/>
  <c r="T233"/>
  <c r="AC233"/>
  <c r="T242"/>
  <c r="AC242"/>
  <c r="T250"/>
  <c r="AC250"/>
  <c r="T258"/>
  <c r="AC258"/>
  <c r="U106" i="29"/>
  <c r="AD106"/>
  <c r="AD207" i="9"/>
  <c r="U207"/>
  <c r="AE231" i="5"/>
  <c r="V231"/>
  <c r="T145" i="10"/>
  <c r="AC145"/>
  <c r="AC165"/>
  <c r="T165"/>
  <c r="T188" i="29"/>
  <c r="AC188"/>
  <c r="T154" i="9"/>
  <c r="AC154"/>
  <c r="AC189"/>
  <c r="T189"/>
  <c r="X96" i="17"/>
  <c r="AG96"/>
  <c r="T42" i="31"/>
  <c r="AC42"/>
  <c r="AF53" i="26"/>
  <c r="W53"/>
  <c r="AJ52" i="24"/>
  <c r="AA52"/>
  <c r="BF180" i="25"/>
  <c r="AM180"/>
  <c r="T65" i="31"/>
  <c r="AC65"/>
  <c r="AC52"/>
  <c r="T52"/>
  <c r="X16" i="27"/>
  <c r="AG16"/>
  <c r="AB47" i="24"/>
  <c r="AK47"/>
  <c r="AB23" i="22"/>
  <c r="S23"/>
  <c r="S70" i="7"/>
  <c r="AB70"/>
  <c r="V19" i="16"/>
  <c r="AE19"/>
  <c r="AD54" i="18"/>
  <c r="U54"/>
  <c r="AD63"/>
  <c r="U63"/>
  <c r="AL206" i="25"/>
  <c r="BE206"/>
  <c r="AC73" i="21"/>
  <c r="T73"/>
  <c r="V75" i="18"/>
  <c r="AE75"/>
  <c r="AE45" i="20"/>
  <c r="V45"/>
  <c r="V42" i="10"/>
  <c r="AE42"/>
  <c r="X57" i="19"/>
  <c r="AG57"/>
  <c r="AF70" i="21"/>
  <c r="W70"/>
  <c r="AD61" i="31"/>
  <c r="U61"/>
  <c r="AB60" i="25"/>
  <c r="AU60"/>
  <c r="AF11" i="30"/>
  <c r="W11"/>
  <c r="V35" i="19"/>
  <c r="AE35"/>
  <c r="Z71" i="32"/>
  <c r="AI71"/>
  <c r="AF34" i="31"/>
  <c r="W34"/>
  <c r="AD50" i="22"/>
  <c r="U50"/>
  <c r="AA23" i="25"/>
  <c r="AT23"/>
  <c r="Z57" i="30"/>
  <c r="AI57"/>
  <c r="W50" i="10"/>
  <c r="AF50"/>
  <c r="Z27" i="32"/>
  <c r="AI27"/>
  <c r="AN131" i="25"/>
  <c r="BG131"/>
  <c r="AD65" i="5"/>
  <c r="U65"/>
  <c r="W65" i="30"/>
  <c r="AF65"/>
  <c r="V65" i="1"/>
  <c r="AE65"/>
  <c r="AE70"/>
  <c r="V70"/>
  <c r="AF12" i="9"/>
  <c r="W12"/>
  <c r="X66" i="12"/>
  <c r="AG66"/>
  <c r="Z74" i="27"/>
  <c r="AI74"/>
  <c r="AI55" i="19"/>
  <c r="Z55"/>
  <c r="X32" i="29"/>
  <c r="AG32"/>
  <c r="V23" i="19"/>
  <c r="AE23"/>
  <c r="AD69" i="9"/>
  <c r="U69"/>
  <c r="AE40" i="32"/>
  <c r="V40"/>
  <c r="Z53" i="17"/>
  <c r="AI53"/>
  <c r="AG18" i="30"/>
  <c r="X18"/>
  <c r="V59" i="29"/>
  <c r="AE59"/>
  <c r="W57" i="31"/>
  <c r="AF57"/>
  <c r="AI22" i="32"/>
  <c r="Z22"/>
  <c r="BF190" i="25"/>
  <c r="AM190"/>
  <c r="T36" i="9"/>
  <c r="AC36"/>
  <c r="W49" i="17"/>
  <c r="AF49"/>
  <c r="U42" i="22"/>
  <c r="AD42"/>
  <c r="AD17" i="29"/>
  <c r="U17"/>
  <c r="AG18" i="9"/>
  <c r="X18"/>
  <c r="AL65" i="26"/>
  <c r="AC65"/>
  <c r="Y67" i="30"/>
  <c r="AH67"/>
  <c r="AO22" i="8"/>
  <c r="AF22"/>
  <c r="V49" i="1"/>
  <c r="AE49"/>
  <c r="AF48" i="22"/>
  <c r="W48"/>
  <c r="Y47" i="5"/>
  <c r="AH47"/>
  <c r="V37" i="7"/>
  <c r="AE37"/>
  <c r="AF60" i="8"/>
  <c r="AO60"/>
  <c r="AU35" i="25"/>
  <c r="AB35"/>
  <c r="W64" i="1"/>
  <c r="AF64"/>
  <c r="AH22" i="9"/>
  <c r="Y22"/>
  <c r="AF76" i="29"/>
  <c r="W76"/>
  <c r="AN76" i="24"/>
  <c r="AE76"/>
  <c r="Y28" i="10"/>
  <c r="AH28"/>
  <c r="AI28" i="30"/>
  <c r="Z28"/>
  <c r="AG68" i="16"/>
  <c r="X68"/>
  <c r="AF25" i="21"/>
  <c r="W25"/>
  <c r="Y46" i="22"/>
  <c r="AH46"/>
  <c r="Z37" i="16"/>
  <c r="AI37"/>
  <c r="Y39" i="7"/>
  <c r="AH39"/>
  <c r="AH32" i="22"/>
  <c r="Y32"/>
  <c r="AG36" i="1"/>
  <c r="X36"/>
  <c r="Z54" i="29"/>
  <c r="AJ54" s="1"/>
  <c r="AI54"/>
  <c r="AK54" s="1"/>
  <c r="AJ19" i="20"/>
  <c r="AL19" s="1"/>
  <c r="AA19"/>
  <c r="AK19" s="1"/>
  <c r="AF65" i="22"/>
  <c r="W65"/>
  <c r="AX61" i="25"/>
  <c r="AE61"/>
  <c r="W76" i="10"/>
  <c r="AF76"/>
  <c r="Y73" i="17"/>
  <c r="AH73"/>
  <c r="V40" i="7"/>
  <c r="AE40"/>
  <c r="AJ58" i="27"/>
  <c r="AA58"/>
  <c r="AI55" i="10"/>
  <c r="Z55"/>
  <c r="AJ55" s="1"/>
  <c r="AH60" i="32"/>
  <c r="Y60"/>
  <c r="AE28" i="8"/>
  <c r="AN28"/>
  <c r="AF183" i="24"/>
  <c r="AO183"/>
  <c r="AD105" i="25"/>
  <c r="AW105"/>
  <c r="AF131" i="11"/>
  <c r="W131"/>
  <c r="X83" i="31"/>
  <c r="AG83"/>
  <c r="AF115" i="29"/>
  <c r="W115"/>
  <c r="AI24" i="20"/>
  <c r="Z24"/>
  <c r="AI79" i="32"/>
  <c r="Z79"/>
  <c r="AX38" i="23"/>
  <c r="AO38"/>
  <c r="V58" i="7"/>
  <c r="AE58"/>
  <c r="Y67" i="26"/>
  <c r="AH67"/>
  <c r="AH18" i="20"/>
  <c r="Y18"/>
  <c r="AA30" i="19"/>
  <c r="AK30" s="1"/>
  <c r="AJ30"/>
  <c r="V48" i="21"/>
  <c r="AE48"/>
  <c r="X45" i="30"/>
  <c r="AG45"/>
  <c r="AA39" i="32"/>
  <c r="AJ39"/>
  <c r="W69" i="11"/>
  <c r="AF69"/>
  <c r="V11" i="10"/>
  <c r="AE11"/>
  <c r="AE10" s="1"/>
  <c r="U10"/>
  <c r="AW40" i="23"/>
  <c r="AN40"/>
  <c r="AF29" i="7"/>
  <c r="W29"/>
  <c r="AF72" i="10"/>
  <c r="W72"/>
  <c r="X25" i="19"/>
  <c r="AG25"/>
  <c r="AL59" i="27"/>
  <c r="AC59"/>
  <c r="AF23" i="24"/>
  <c r="AO23"/>
  <c r="AE58" i="25"/>
  <c r="AX58"/>
  <c r="W126" i="12"/>
  <c r="AF126"/>
  <c r="X52" i="18"/>
  <c r="AG52"/>
  <c r="AF22" i="10"/>
  <c r="W22"/>
  <c r="Z42" i="26"/>
  <c r="AI42"/>
  <c r="AA28"/>
  <c r="AJ28"/>
  <c r="AO44" i="24"/>
  <c r="AF44"/>
  <c r="AG63" i="16"/>
  <c r="X63"/>
  <c r="X61"/>
  <c r="AG61"/>
  <c r="AW59" i="23"/>
  <c r="AN59"/>
  <c r="AD42" i="24"/>
  <c r="AM42"/>
  <c r="AF53" i="32"/>
  <c r="W53"/>
  <c r="X13" i="30"/>
  <c r="AG13"/>
  <c r="AG21" i="21"/>
  <c r="X21"/>
  <c r="AH77" i="9"/>
  <c r="Y77"/>
  <c r="AB67" i="16"/>
  <c r="AL67" s="1"/>
  <c r="AK67"/>
  <c r="W130" i="9"/>
  <c r="AF130"/>
  <c r="AN165" i="23"/>
  <c r="AW165"/>
  <c r="Z72" i="20"/>
  <c r="AI72"/>
  <c r="AQ46" i="23"/>
  <c r="AZ46"/>
  <c r="Y56" i="16"/>
  <c r="AH56"/>
  <c r="AW233" i="25"/>
  <c r="AD233"/>
  <c r="Y128" i="10"/>
  <c r="AH128"/>
  <c r="AL77" i="27"/>
  <c r="AC77"/>
  <c r="AL69"/>
  <c r="AC69"/>
  <c r="AC237"/>
  <c r="AL237"/>
  <c r="AJ72" i="32"/>
  <c r="AA72"/>
  <c r="AL13" i="26"/>
  <c r="AC13"/>
  <c r="BA107" i="25"/>
  <c r="AH107"/>
  <c r="BE228"/>
  <c r="AL228"/>
  <c r="W154" i="31"/>
  <c r="AF154"/>
  <c r="AI16" i="20"/>
  <c r="Z16"/>
  <c r="AZ56" i="25"/>
  <c r="AG56"/>
  <c r="Z32" i="21"/>
  <c r="AJ32" s="1"/>
  <c r="AI32"/>
  <c r="AK32" s="1"/>
  <c r="X143" i="29"/>
  <c r="AG143"/>
  <c r="AI19" i="10"/>
  <c r="AK19" s="1"/>
  <c r="Z19"/>
  <c r="AJ19" s="1"/>
  <c r="Z13"/>
  <c r="AJ13" s="1"/>
  <c r="AI13"/>
  <c r="AK13" s="1"/>
  <c r="AC219" i="25"/>
  <c r="AV219"/>
  <c r="AE69" i="8"/>
  <c r="AN69"/>
  <c r="AA63" i="32"/>
  <c r="AJ63"/>
  <c r="AI29" i="5"/>
  <c r="Z29"/>
  <c r="AI60" i="22"/>
  <c r="AK60" s="1"/>
  <c r="Z60"/>
  <c r="AJ60" s="1"/>
  <c r="AO62" i="24"/>
  <c r="AF62"/>
  <c r="X84" i="22"/>
  <c r="AG84"/>
  <c r="AL185" i="27"/>
  <c r="AC185"/>
  <c r="AP185" i="23"/>
  <c r="AY185"/>
  <c r="AH180" i="9"/>
  <c r="Y180"/>
  <c r="AI35" i="22"/>
  <c r="Z35"/>
  <c r="AJ35" s="1"/>
  <c r="AH47" i="31"/>
  <c r="Y47"/>
  <c r="BE46" i="25"/>
  <c r="AL46"/>
  <c r="Z39" i="22"/>
  <c r="AJ39" s="1"/>
  <c r="AI39"/>
  <c r="BC211" i="25"/>
  <c r="AJ211"/>
  <c r="AK123" i="24"/>
  <c r="AB123"/>
  <c r="AB64" i="17"/>
  <c r="AL64" s="1"/>
  <c r="AK64"/>
  <c r="U199" i="9"/>
  <c r="AD199"/>
  <c r="AG68" i="8"/>
  <c r="AP68"/>
  <c r="AA109" i="16"/>
  <c r="AJ109"/>
  <c r="X213" i="30"/>
  <c r="AG213"/>
  <c r="AG60"/>
  <c r="X60"/>
  <c r="AF180" i="5"/>
  <c r="W180"/>
  <c r="AX159" i="23"/>
  <c r="AO159"/>
  <c r="W214" i="1"/>
  <c r="AF214"/>
  <c r="AB24" i="16"/>
  <c r="AL24" s="1"/>
  <c r="AK24"/>
  <c r="AM24" s="1"/>
  <c r="AC29" i="27"/>
  <c r="AL29"/>
  <c r="AH213" i="32"/>
  <c r="Y213"/>
  <c r="AI227" i="30"/>
  <c r="Z227"/>
  <c r="Y171" i="9"/>
  <c r="AH171"/>
  <c r="AH33" i="25"/>
  <c r="BA33"/>
  <c r="AK25" i="17"/>
  <c r="AM25" s="1"/>
  <c r="AB25"/>
  <c r="AL25" s="1"/>
  <c r="AO40" i="25"/>
  <c r="BH40"/>
  <c r="BG30"/>
  <c r="AN30"/>
  <c r="U194" i="12"/>
  <c r="AD194"/>
  <c r="BH138" i="25"/>
  <c r="AO138"/>
  <c r="AE67"/>
  <c r="AX67"/>
  <c r="AA68" i="30"/>
  <c r="AJ68"/>
  <c r="AN230" i="8"/>
  <c r="AE230"/>
  <c r="W46" i="29"/>
  <c r="AF46"/>
  <c r="Y55" i="30"/>
  <c r="AH55"/>
  <c r="AK200" i="27"/>
  <c r="AB200"/>
  <c r="AP15" i="8"/>
  <c r="AG15"/>
  <c r="AM37" i="26"/>
  <c r="AD37"/>
  <c r="AN37" s="1"/>
  <c r="AJ140" i="32"/>
  <c r="AA140"/>
  <c r="AM131" i="26"/>
  <c r="AD131"/>
  <c r="AN131" s="1"/>
  <c r="AU232" i="25"/>
  <c r="AB232"/>
  <c r="AH40" i="11"/>
  <c r="Y40"/>
  <c r="AC53" i="27"/>
  <c r="AL53"/>
  <c r="AE245" i="8"/>
  <c r="AN245"/>
  <c r="X175" i="9"/>
  <c r="AG175"/>
  <c r="AZ15" i="25"/>
  <c r="AG15"/>
  <c r="AO244" i="8"/>
  <c r="AF244"/>
  <c r="AC70" i="26"/>
  <c r="AL70"/>
  <c r="AP250" i="8"/>
  <c r="AG250"/>
  <c r="AJ175" i="31"/>
  <c r="AA175"/>
  <c r="AK175" s="1"/>
  <c r="Z62" i="7"/>
  <c r="AJ62" s="1"/>
  <c r="AI62"/>
  <c r="AA168" i="31"/>
  <c r="AK168" s="1"/>
  <c r="AJ168"/>
  <c r="AL168" s="1"/>
  <c r="AU70" i="25"/>
  <c r="AB70"/>
  <c r="X103" i="11"/>
  <c r="AG103"/>
  <c r="Z69" i="7"/>
  <c r="AJ69" s="1"/>
  <c r="AI69"/>
  <c r="AD150" i="25"/>
  <c r="AW150"/>
  <c r="AQ86"/>
  <c r="BK86" s="1"/>
  <c r="BJ86"/>
  <c r="BL86" s="1"/>
  <c r="AG141" i="12"/>
  <c r="X141"/>
  <c r="AP226" i="8"/>
  <c r="AG226"/>
  <c r="AA106" i="16"/>
  <c r="AJ106"/>
  <c r="AI144" i="10"/>
  <c r="AK144" s="1"/>
  <c r="Z144"/>
  <c r="AJ144" s="1"/>
  <c r="Z207" i="1"/>
  <c r="AJ207" s="1"/>
  <c r="AI207"/>
  <c r="AK207" s="1"/>
  <c r="BI31" i="25"/>
  <c r="AP31"/>
  <c r="AJ26"/>
  <c r="BC26"/>
  <c r="BC66"/>
  <c r="AJ66"/>
  <c r="BH254"/>
  <c r="AO254"/>
  <c r="AA76" i="18"/>
  <c r="AK76" s="1"/>
  <c r="AJ76"/>
  <c r="AG156" i="9"/>
  <c r="X156"/>
  <c r="AF173"/>
  <c r="W173"/>
  <c r="X134" i="11"/>
  <c r="AG134"/>
  <c r="AY219" i="23"/>
  <c r="AP219"/>
  <c r="AG112" i="8"/>
  <c r="AP112"/>
  <c r="AI225" i="31"/>
  <c r="Z225"/>
  <c r="Z218" i="12"/>
  <c r="AJ218" s="1"/>
  <c r="AI218"/>
  <c r="BD36" i="25"/>
  <c r="AK36"/>
  <c r="AK90"/>
  <c r="BD90"/>
  <c r="AO53"/>
  <c r="BH53"/>
  <c r="BE97"/>
  <c r="AL97"/>
  <c r="BG224"/>
  <c r="AN224"/>
  <c r="AL196"/>
  <c r="BE196"/>
  <c r="BG157"/>
  <c r="AN157"/>
  <c r="AQ27"/>
  <c r="BK27" s="1"/>
  <c r="BJ27"/>
  <c r="AL30" i="19"/>
  <c r="AK45" i="29"/>
  <c r="AM59" i="16"/>
  <c r="AP63" i="27"/>
  <c r="AK183" i="29"/>
  <c r="AK62" i="7"/>
  <c r="AL204" i="5"/>
  <c r="AP222" i="27"/>
  <c r="AK208" i="1"/>
  <c r="BF101" i="25"/>
  <c r="AM101"/>
  <c r="AM161"/>
  <c r="BF161"/>
  <c r="AO255"/>
  <c r="BH255"/>
  <c r="U41" i="32"/>
  <c r="AD41"/>
  <c r="AC48" i="31"/>
  <c r="T48"/>
  <c r="W43" i="26"/>
  <c r="AF43"/>
  <c r="AD38" i="20"/>
  <c r="U38"/>
  <c r="AD46" i="18"/>
  <c r="U46"/>
  <c r="AD67"/>
  <c r="U67"/>
  <c r="V50" i="17"/>
  <c r="AE50"/>
  <c r="BE177" i="25"/>
  <c r="AL177"/>
  <c r="BF106"/>
  <c r="AM106"/>
  <c r="AH68" i="27"/>
  <c r="Y68"/>
  <c r="T77" i="21"/>
  <c r="AC77"/>
  <c r="T67"/>
  <c r="AC67"/>
  <c r="T59"/>
  <c r="AC59"/>
  <c r="T51"/>
  <c r="AC51"/>
  <c r="V44" i="5"/>
  <c r="AE44"/>
  <c r="AE44" i="20"/>
  <c r="V44"/>
  <c r="AB29" i="8"/>
  <c r="AK29"/>
  <c r="AF48" i="17"/>
  <c r="W48"/>
  <c r="AG27" i="20"/>
  <c r="X27"/>
  <c r="AU49" i="25"/>
  <c r="AB49"/>
  <c r="V78" i="31"/>
  <c r="AE78"/>
  <c r="AA30" i="27"/>
  <c r="AJ30"/>
  <c r="AD80" i="10"/>
  <c r="U80"/>
  <c r="AD74" i="1"/>
  <c r="U74"/>
  <c r="V43" i="18"/>
  <c r="AE43"/>
  <c r="U62" i="10"/>
  <c r="AD62"/>
  <c r="AV74" i="23"/>
  <c r="AM74"/>
  <c r="AD15" i="9"/>
  <c r="U15"/>
  <c r="V71" i="22"/>
  <c r="AE71"/>
  <c r="AE53" i="24"/>
  <c r="AN53"/>
  <c r="V26" i="9"/>
  <c r="AE26"/>
  <c r="X29" i="19"/>
  <c r="AG29"/>
  <c r="AA12" i="31"/>
  <c r="AK12" s="1"/>
  <c r="AJ12"/>
  <c r="AL12" s="1"/>
  <c r="Z43" i="32"/>
  <c r="AI43"/>
  <c r="X26" i="26"/>
  <c r="AG26"/>
  <c r="T27" i="22"/>
  <c r="AC27"/>
  <c r="T79" i="12"/>
  <c r="AC79"/>
  <c r="AB36" i="8"/>
  <c r="AK36"/>
  <c r="AD38" i="5"/>
  <c r="U38"/>
  <c r="AD73"/>
  <c r="U73"/>
  <c r="AB47" i="25"/>
  <c r="AU47"/>
  <c r="V23" i="9"/>
  <c r="AE23"/>
  <c r="AN35" i="24"/>
  <c r="AE35"/>
  <c r="AH53" i="19"/>
  <c r="Y53"/>
  <c r="W69" i="10"/>
  <c r="AF69"/>
  <c r="AH36" i="26"/>
  <c r="Y36"/>
  <c r="U14" i="29"/>
  <c r="AD14"/>
  <c r="AB25" i="27"/>
  <c r="AK25"/>
  <c r="Z20" i="32"/>
  <c r="AI20"/>
  <c r="AF65" i="16"/>
  <c r="W65"/>
  <c r="AE80" i="30"/>
  <c r="V80"/>
  <c r="V63" i="7"/>
  <c r="AE63"/>
  <c r="AN24" i="23"/>
  <c r="AW24"/>
  <c r="AG59" i="5"/>
  <c r="X59"/>
  <c r="AO61" i="23"/>
  <c r="AX61"/>
  <c r="BF178" i="25"/>
  <c r="AM178"/>
  <c r="AN184"/>
  <c r="BG184"/>
  <c r="AC75" i="21"/>
  <c r="T75"/>
  <c r="T65"/>
  <c r="AC65"/>
  <c r="T57"/>
  <c r="AC57"/>
  <c r="AC49"/>
  <c r="T49"/>
  <c r="AC51" i="8"/>
  <c r="AL51"/>
  <c r="AD41" i="5"/>
  <c r="U41"/>
  <c r="U39" i="1"/>
  <c r="AD39"/>
  <c r="AC71"/>
  <c r="T71"/>
  <c r="U74" i="22"/>
  <c r="AD74"/>
  <c r="AO76" i="8"/>
  <c r="AF76"/>
  <c r="V49" i="29"/>
  <c r="AE49"/>
  <c r="AN38" i="24"/>
  <c r="AE38"/>
  <c r="AH61" i="32"/>
  <c r="Y61"/>
  <c r="AB12" i="27"/>
  <c r="AK12"/>
  <c r="X51" i="31"/>
  <c r="AG51"/>
  <c r="W45" i="19"/>
  <c r="AF45"/>
  <c r="AE79" i="9"/>
  <c r="V79"/>
  <c r="AI38" i="31"/>
  <c r="Z38"/>
  <c r="Y60" i="16"/>
  <c r="AH60"/>
  <c r="Y37" i="19"/>
  <c r="AH37"/>
  <c r="AC13" i="8"/>
  <c r="AL13"/>
  <c r="AD70" i="22"/>
  <c r="U70"/>
  <c r="AG62" i="32"/>
  <c r="X62"/>
  <c r="AG75" i="30"/>
  <c r="X75"/>
  <c r="AE56" i="22"/>
  <c r="V56"/>
  <c r="AH22" i="20"/>
  <c r="Y22"/>
  <c r="AH78" i="21"/>
  <c r="Y78"/>
  <c r="AE62" i="29"/>
  <c r="V62"/>
  <c r="AK32" i="27"/>
  <c r="AB32"/>
  <c r="AE78" i="10"/>
  <c r="V78"/>
  <c r="AE23" i="21"/>
  <c r="V23"/>
  <c r="AD22" i="11"/>
  <c r="U22"/>
  <c r="U44" i="29"/>
  <c r="AD44"/>
  <c r="AF31" i="21"/>
  <c r="W31"/>
  <c r="AH75" i="16"/>
  <c r="Y75"/>
  <c r="AF17" i="7"/>
  <c r="W17"/>
  <c r="AH212" i="27"/>
  <c r="Y212"/>
  <c r="AH42" i="20"/>
  <c r="Y42"/>
  <c r="Z30" i="1"/>
  <c r="AJ30" s="1"/>
  <c r="AI30"/>
  <c r="AK30" s="1"/>
  <c r="X80" i="29"/>
  <c r="AG80"/>
  <c r="AE16" i="22"/>
  <c r="V16"/>
  <c r="Z56" i="11"/>
  <c r="AJ56" s="1"/>
  <c r="AI56"/>
  <c r="AK56" s="1"/>
  <c r="Y65" i="17"/>
  <c r="AH65"/>
  <c r="AJ14" i="27"/>
  <c r="AA14"/>
  <c r="AG47" i="32"/>
  <c r="X47"/>
  <c r="AC59" i="26"/>
  <c r="AL59"/>
  <c r="X31" i="10"/>
  <c r="AG31"/>
  <c r="Z73"/>
  <c r="AJ73" s="1"/>
  <c r="AI73"/>
  <c r="AK73" s="1"/>
  <c r="W176" i="11"/>
  <c r="AF176"/>
  <c r="AG258" i="7"/>
  <c r="X258"/>
  <c r="AG133" i="10"/>
  <c r="X133"/>
  <c r="AG131"/>
  <c r="X131"/>
  <c r="AA80" i="5"/>
  <c r="AK80" s="1"/>
  <c r="AJ80"/>
  <c r="AL80" s="1"/>
  <c r="AH15" i="18"/>
  <c r="Y15"/>
  <c r="Z72" i="11"/>
  <c r="AJ72" s="1"/>
  <c r="AI72"/>
  <c r="AK72" s="1"/>
  <c r="AF61" i="5"/>
  <c r="W61"/>
  <c r="W35" i="9"/>
  <c r="AF35"/>
  <c r="X20" i="30"/>
  <c r="AG20"/>
  <c r="W60" i="31"/>
  <c r="AF60"/>
  <c r="U24" i="29"/>
  <c r="AD24"/>
  <c r="X59" i="22"/>
  <c r="AG59"/>
  <c r="AG29" i="29"/>
  <c r="X29"/>
  <c r="W12" i="32"/>
  <c r="AF12"/>
  <c r="AK27" i="27"/>
  <c r="AB27"/>
  <c r="AF58" i="5"/>
  <c r="W58"/>
  <c r="AD11" i="29"/>
  <c r="AD10" s="1"/>
  <c r="T10"/>
  <c r="U11"/>
  <c r="AH19" i="17"/>
  <c r="Y19"/>
  <c r="X73" i="11"/>
  <c r="AG73"/>
  <c r="AY54" i="23"/>
  <c r="AP54"/>
  <c r="AH63" i="5"/>
  <c r="Y63"/>
  <c r="W116" i="10"/>
  <c r="AF116"/>
  <c r="AD51"/>
  <c r="U51"/>
  <c r="AE42" i="9"/>
  <c r="V42"/>
  <c r="AD38" i="25"/>
  <c r="AW38"/>
  <c r="AG70" i="5"/>
  <c r="X70"/>
  <c r="AN19" i="24"/>
  <c r="AE19"/>
  <c r="V53" i="1"/>
  <c r="AE53"/>
  <c r="AI24" i="10"/>
  <c r="AK24" s="1"/>
  <c r="Z24"/>
  <c r="AJ24" s="1"/>
  <c r="AE65" i="7"/>
  <c r="V65"/>
  <c r="AN50" i="23"/>
  <c r="AW50"/>
  <c r="AF19" i="19"/>
  <c r="W19"/>
  <c r="AG46" i="30"/>
  <c r="X46"/>
  <c r="Z30" i="31"/>
  <c r="AI30"/>
  <c r="AN150" i="23"/>
  <c r="AW150"/>
  <c r="AG13" i="25"/>
  <c r="AZ13"/>
  <c r="AP128" i="23"/>
  <c r="AY128"/>
  <c r="Y184" i="9"/>
  <c r="AH184"/>
  <c r="AG33"/>
  <c r="X33"/>
  <c r="AH157" i="5"/>
  <c r="Y157"/>
  <c r="AG21" i="10"/>
  <c r="X21"/>
  <c r="AH40" i="24"/>
  <c r="AR40" s="1"/>
  <c r="AQ40"/>
  <c r="AK18" i="32"/>
  <c r="AB18"/>
  <c r="AL18" s="1"/>
  <c r="AZ69" i="23"/>
  <c r="AQ69"/>
  <c r="AU117" i="25"/>
  <c r="AB117"/>
  <c r="AN18" i="8"/>
  <c r="AE18"/>
  <c r="AJ66" i="30"/>
  <c r="AA66"/>
  <c r="Y30" i="12"/>
  <c r="AH30"/>
  <c r="AG28" i="24"/>
  <c r="AP28"/>
  <c r="AH46" i="11"/>
  <c r="Y46"/>
  <c r="Z50" i="21"/>
  <c r="AJ50" s="1"/>
  <c r="AI50"/>
  <c r="X116" i="29"/>
  <c r="AG116"/>
  <c r="AH23" i="31"/>
  <c r="Y23"/>
  <c r="X60" i="9"/>
  <c r="AG60"/>
  <c r="BH121" i="25"/>
  <c r="AO121"/>
  <c r="AF149" i="5"/>
  <c r="W149"/>
  <c r="AI211" i="27"/>
  <c r="Z211"/>
  <c r="AF12" i="11"/>
  <c r="W12"/>
  <c r="X121" i="9"/>
  <c r="AG121"/>
  <c r="Y42" i="29"/>
  <c r="AH42"/>
  <c r="AG168"/>
  <c r="X168"/>
  <c r="AA17" i="26"/>
  <c r="AJ17"/>
  <c r="AD136" i="24"/>
  <c r="AM136"/>
  <c r="AB14" i="26"/>
  <c r="AK14"/>
  <c r="Z46" i="21"/>
  <c r="AJ46" s="1"/>
  <c r="AI46"/>
  <c r="AK46" s="1"/>
  <c r="Z69" i="17"/>
  <c r="AI69"/>
  <c r="Z37" i="10"/>
  <c r="AJ37" s="1"/>
  <c r="AI37"/>
  <c r="AK37" s="1"/>
  <c r="X10" i="9"/>
  <c r="Y11"/>
  <c r="AH11"/>
  <c r="AJ52" i="19"/>
  <c r="AL52" s="1"/>
  <c r="AA52"/>
  <c r="AK52" s="1"/>
  <c r="AJ127" i="25"/>
  <c r="BC127"/>
  <c r="AZ81"/>
  <c r="AG81"/>
  <c r="BF223"/>
  <c r="AM223"/>
  <c r="BC119"/>
  <c r="AJ119"/>
  <c r="AG134" i="26"/>
  <c r="X134"/>
  <c r="AC230" i="12"/>
  <c r="T230"/>
  <c r="AR57" i="23"/>
  <c r="BB57" s="1"/>
  <c r="BA57"/>
  <c r="BC57" s="1"/>
  <c r="AO118" i="25"/>
  <c r="BH118"/>
  <c r="AD247" i="29"/>
  <c r="U247"/>
  <c r="U55"/>
  <c r="AD55"/>
  <c r="W116" i="31"/>
  <c r="AF116"/>
  <c r="AQ130" i="25"/>
  <c r="BK130" s="1"/>
  <c r="BJ130"/>
  <c r="BL130" s="1"/>
  <c r="AF195" i="5"/>
  <c r="W195"/>
  <c r="AJ135" i="26"/>
  <c r="AA135"/>
  <c r="AL137" i="27"/>
  <c r="AC137"/>
  <c r="AF186" i="12"/>
  <c r="W186"/>
  <c r="AL182" i="26"/>
  <c r="AC182"/>
  <c r="BJ237" i="25"/>
  <c r="BL237" s="1"/>
  <c r="AQ237"/>
  <c r="BK237" s="1"/>
  <c r="AE153"/>
  <c r="AX153"/>
  <c r="AA239" i="30"/>
  <c r="AJ239"/>
  <c r="AP119" i="8"/>
  <c r="AG119"/>
  <c r="AZ92" i="23"/>
  <c r="AQ92"/>
  <c r="AH238" i="12"/>
  <c r="Y238"/>
  <c r="AL239" i="26"/>
  <c r="AC239"/>
  <c r="AI238" i="5"/>
  <c r="Z238"/>
  <c r="Z142" i="10"/>
  <c r="AJ142" s="1"/>
  <c r="AI142"/>
  <c r="BC113" i="25"/>
  <c r="AJ113"/>
  <c r="AG179" i="31"/>
  <c r="X179"/>
  <c r="AH68"/>
  <c r="Y68"/>
  <c r="AA106" i="5"/>
  <c r="AK106" s="1"/>
  <c r="AJ106"/>
  <c r="AL106" s="1"/>
  <c r="AU124" i="25"/>
  <c r="AB124"/>
  <c r="AU103"/>
  <c r="AB103"/>
  <c r="Y108" i="26"/>
  <c r="AH108"/>
  <c r="AA14" i="20"/>
  <c r="AK14" s="1"/>
  <c r="AJ14"/>
  <c r="AP180" i="24"/>
  <c r="AG180"/>
  <c r="AL228" i="27"/>
  <c r="AC228"/>
  <c r="X191" i="29"/>
  <c r="AG191"/>
  <c r="AH45" i="24"/>
  <c r="AR45" s="1"/>
  <c r="AQ45"/>
  <c r="AS45" s="1"/>
  <c r="AB258" i="25"/>
  <c r="AU258"/>
  <c r="AF164" i="9"/>
  <c r="W164"/>
  <c r="AA58" i="18"/>
  <c r="AK58" s="1"/>
  <c r="AJ58"/>
  <c r="AL58" s="1"/>
  <c r="BH158" i="25"/>
  <c r="AO158"/>
  <c r="AH63" i="29"/>
  <c r="Y63"/>
  <c r="Z103" i="16"/>
  <c r="AI103"/>
  <c r="AA191" i="26"/>
  <c r="AJ191"/>
  <c r="AD243" i="25"/>
  <c r="AW243"/>
  <c r="AA49" i="5"/>
  <c r="AK49" s="1"/>
  <c r="AJ49"/>
  <c r="AD72" i="26"/>
  <c r="AN72" s="1"/>
  <c r="AM72"/>
  <c r="AN50" i="27"/>
  <c r="AE50"/>
  <c r="AO50" s="1"/>
  <c r="BI111" i="25"/>
  <c r="AP111"/>
  <c r="AJ225"/>
  <c r="BC225"/>
  <c r="BH137"/>
  <c r="AO137"/>
  <c r="AA97" i="17"/>
  <c r="AJ97"/>
  <c r="AI28" i="12"/>
  <c r="AK28" s="1"/>
  <c r="Z28"/>
  <c r="AJ28" s="1"/>
  <c r="AI29" i="9"/>
  <c r="Z29"/>
  <c r="AJ29" s="1"/>
  <c r="AY157" i="23"/>
  <c r="AP157"/>
  <c r="AD245" i="25"/>
  <c r="AW245"/>
  <c r="AI49" i="20"/>
  <c r="Z49"/>
  <c r="AI99" i="22"/>
  <c r="Z99"/>
  <c r="AJ99" s="1"/>
  <c r="Y177" i="7"/>
  <c r="AH177"/>
  <c r="AG140" i="25"/>
  <c r="AZ140"/>
  <c r="Z118" i="10"/>
  <c r="AJ118" s="1"/>
  <c r="AI118"/>
  <c r="AK118" s="1"/>
  <c r="AK251" i="25"/>
  <c r="BD251"/>
  <c r="AP128"/>
  <c r="BI128"/>
  <c r="AL78"/>
  <c r="BE78"/>
  <c r="AN96"/>
  <c r="BG96"/>
  <c r="BH183"/>
  <c r="AO183"/>
  <c r="BF209"/>
  <c r="AM209"/>
  <c r="AS40" i="24"/>
  <c r="AM67" i="16"/>
  <c r="AL18" i="19"/>
  <c r="AK35" i="22"/>
  <c r="AK69" i="7"/>
  <c r="BL226" i="25"/>
  <c r="AO37" i="26"/>
  <c r="AO131"/>
  <c r="BL27" i="25"/>
  <c r="AK218" i="12"/>
  <c r="S61" i="7"/>
  <c r="AB61"/>
  <c r="V52" i="17"/>
  <c r="AE52"/>
  <c r="AK205" i="25"/>
  <c r="BD205"/>
  <c r="AD35" i="32"/>
  <c r="U35"/>
  <c r="AF73" i="26"/>
  <c r="W73"/>
  <c r="AA49" i="8"/>
  <c r="AJ49"/>
  <c r="V35" i="16"/>
  <c r="AE35"/>
  <c r="AD62" i="18"/>
  <c r="U62"/>
  <c r="AD71"/>
  <c r="U71"/>
  <c r="AD47"/>
  <c r="U47"/>
  <c r="U55" i="1"/>
  <c r="AD55"/>
  <c r="AK21" i="8"/>
  <c r="AB21"/>
  <c r="W39" i="17"/>
  <c r="AF39"/>
  <c r="V56" i="12"/>
  <c r="AE56"/>
  <c r="AH61" i="18"/>
  <c r="Y61"/>
  <c r="W25" i="32"/>
  <c r="AF25"/>
  <c r="AH53" i="8"/>
  <c r="AR53" s="1"/>
  <c r="AQ53"/>
  <c r="AS53" s="1"/>
  <c r="W76" i="30"/>
  <c r="AF76"/>
  <c r="U48" i="29"/>
  <c r="AD48"/>
  <c r="X52" i="32"/>
  <c r="AG52"/>
  <c r="AV70" i="23"/>
  <c r="AM70"/>
  <c r="T67" i="29"/>
  <c r="AC67"/>
  <c r="U30" i="22"/>
  <c r="AD30"/>
  <c r="Z43" i="17"/>
  <c r="AI43"/>
  <c r="X72" i="16"/>
  <c r="AG72"/>
  <c r="AE58" i="24"/>
  <c r="AN58"/>
  <c r="X50" i="5"/>
  <c r="AG50"/>
  <c r="AG37" i="11"/>
  <c r="X37"/>
  <c r="AB54" i="32"/>
  <c r="AL54" s="1"/>
  <c r="AK54"/>
  <c r="AM54" s="1"/>
  <c r="V53" i="7"/>
  <c r="AE53"/>
  <c r="AF20" i="19"/>
  <c r="W20"/>
  <c r="AG28" i="20"/>
  <c r="X28"/>
  <c r="AH34" i="30"/>
  <c r="Y34"/>
  <c r="Y40" i="26"/>
  <c r="AH40"/>
  <c r="AF17" i="32"/>
  <c r="W17"/>
  <c r="AA34" i="25"/>
  <c r="AT34"/>
  <c r="Y42" i="30"/>
  <c r="AH42"/>
  <c r="AD51" i="22"/>
  <c r="U51"/>
  <c r="V18" i="10"/>
  <c r="AE18"/>
  <c r="AE57" i="24"/>
  <c r="AN57"/>
  <c r="V13" i="21"/>
  <c r="AE13"/>
  <c r="X66" i="22"/>
  <c r="AG66"/>
  <c r="Y74" i="11"/>
  <c r="AH74"/>
  <c r="BF163" i="25"/>
  <c r="AM163"/>
  <c r="AC79" i="21"/>
  <c r="T79"/>
  <c r="AC64" i="8"/>
  <c r="AL64"/>
  <c r="T42" i="1"/>
  <c r="AC42"/>
  <c r="AM73" i="25"/>
  <c r="BF73"/>
  <c r="BF89"/>
  <c r="AM89"/>
  <c r="AL51" i="24"/>
  <c r="AC51"/>
  <c r="AC73" i="12"/>
  <c r="T73"/>
  <c r="AD54" i="7"/>
  <c r="U54"/>
  <c r="W41" i="17"/>
  <c r="AF41"/>
  <c r="W19" i="7"/>
  <c r="AF19"/>
  <c r="AB37" i="25"/>
  <c r="AU37"/>
  <c r="AF54" i="21"/>
  <c r="W54"/>
  <c r="W58" i="10"/>
  <c r="AF58"/>
  <c r="AI48" i="1"/>
  <c r="AK48" s="1"/>
  <c r="Z48"/>
  <c r="AJ48" s="1"/>
  <c r="AI38" i="26"/>
  <c r="Z38"/>
  <c r="W59" i="31"/>
  <c r="AF59"/>
  <c r="AE41" i="9"/>
  <c r="V41"/>
  <c r="AI80" i="16"/>
  <c r="Z80"/>
  <c r="AE51" i="9"/>
  <c r="V51"/>
  <c r="V39" i="10"/>
  <c r="AE39"/>
  <c r="W68" i="12"/>
  <c r="AF68"/>
  <c r="AD73" i="22"/>
  <c r="U73"/>
  <c r="AP43" i="23"/>
  <c r="AY43"/>
  <c r="Z31" i="31"/>
  <c r="AI31"/>
  <c r="V71" i="5"/>
  <c r="AE71"/>
  <c r="AC76" i="27"/>
  <c r="AL76"/>
  <c r="AF64" i="24"/>
  <c r="AO64"/>
  <c r="AG76" i="16"/>
  <c r="X76"/>
  <c r="X56" i="31"/>
  <c r="AG56"/>
  <c r="AO52" i="23"/>
  <c r="AX52"/>
  <c r="X41" i="19"/>
  <c r="AG41"/>
  <c r="Y42" i="32"/>
  <c r="AH42"/>
  <c r="AL28" i="27"/>
  <c r="AC28"/>
  <c r="AK68" i="26"/>
  <c r="AB68"/>
  <c r="X24" i="9"/>
  <c r="AG24"/>
  <c r="Z62" i="20"/>
  <c r="AI62"/>
  <c r="Z14" i="32"/>
  <c r="AI14"/>
  <c r="AX39" i="23"/>
  <c r="AO39"/>
  <c r="Y66" i="20"/>
  <c r="AH66"/>
  <c r="AF69" i="1"/>
  <c r="W69"/>
  <c r="AG50" i="19"/>
  <c r="X50"/>
  <c r="AI51" i="16"/>
  <c r="Z51"/>
  <c r="AN64" i="23"/>
  <c r="AW64"/>
  <c r="AJ78" i="27"/>
  <c r="AA78"/>
  <c r="W22" i="29"/>
  <c r="AF22"/>
  <c r="AG37" i="22"/>
  <c r="X37"/>
  <c r="AA128" i="26"/>
  <c r="AJ128"/>
  <c r="W100" i="11"/>
  <c r="AF100"/>
  <c r="AB175" i="27"/>
  <c r="AK175"/>
  <c r="AD149" i="25"/>
  <c r="AW149"/>
  <c r="AZ106" i="23"/>
  <c r="AQ106"/>
  <c r="AE34" i="7"/>
  <c r="V34"/>
  <c r="BA32" i="25"/>
  <c r="AH32"/>
  <c r="AN35" i="27"/>
  <c r="AP35" s="1"/>
  <c r="AE35"/>
  <c r="AO35" s="1"/>
  <c r="V48" i="12"/>
  <c r="AE48"/>
  <c r="AE12" i="20"/>
  <c r="V12"/>
  <c r="AO72" i="8"/>
  <c r="AF72"/>
  <c r="W18" i="21"/>
  <c r="AF18"/>
  <c r="Y61" i="19"/>
  <c r="AH61"/>
  <c r="AM17" i="24"/>
  <c r="AD17"/>
  <c r="AJ31" i="26"/>
  <c r="AA31"/>
  <c r="AF27" i="29"/>
  <c r="W27"/>
  <c r="AG59" i="8"/>
  <c r="AP59"/>
  <c r="V33" i="21"/>
  <c r="AE33"/>
  <c r="AM68" i="24"/>
  <c r="AD68"/>
  <c r="AD10" i="10"/>
  <c r="AU59" i="25"/>
  <c r="AB59"/>
  <c r="AE21" i="24"/>
  <c r="AN21"/>
  <c r="X61" i="22"/>
  <c r="AG61"/>
  <c r="AC36" i="27"/>
  <c r="AL36"/>
  <c r="Z32" i="9"/>
  <c r="AJ32" s="1"/>
  <c r="AI32"/>
  <c r="X25" i="5"/>
  <c r="AG25"/>
  <c r="Y30" i="21"/>
  <c r="AH30"/>
  <c r="AA48" i="27"/>
  <c r="AJ48"/>
  <c r="Y57" i="32"/>
  <c r="AH57"/>
  <c r="X66" i="16"/>
  <c r="AG66"/>
  <c r="AE74" i="10"/>
  <c r="V74"/>
  <c r="AG18" i="7"/>
  <c r="X18"/>
  <c r="AG60" i="5"/>
  <c r="X60"/>
  <c r="AE43" i="12"/>
  <c r="V43"/>
  <c r="Y22" i="31"/>
  <c r="AH22"/>
  <c r="W31" i="12"/>
  <c r="AF31"/>
  <c r="W83" i="5"/>
  <c r="AF83"/>
  <c r="AC159" i="25"/>
  <c r="AV159"/>
  <c r="Y62" i="19"/>
  <c r="AH62"/>
  <c r="AI38" i="21"/>
  <c r="Z38"/>
  <c r="AJ38" s="1"/>
  <c r="X234" i="7"/>
  <c r="AG234"/>
  <c r="W33"/>
  <c r="AF33"/>
  <c r="AL73" i="27"/>
  <c r="AC73"/>
  <c r="AL52"/>
  <c r="AC52"/>
  <c r="AD242" i="25"/>
  <c r="AW242"/>
  <c r="Z78" i="19"/>
  <c r="AI78"/>
  <c r="AI198" i="31"/>
  <c r="Z198"/>
  <c r="AK10" i="18"/>
  <c r="AL11"/>
  <c r="AK57" i="16"/>
  <c r="AM57" s="1"/>
  <c r="AB57"/>
  <c r="AL57" s="1"/>
  <c r="AL14" i="25"/>
  <c r="BE14"/>
  <c r="W153" i="5"/>
  <c r="AF153"/>
  <c r="AC248" i="25"/>
  <c r="AV248"/>
  <c r="AA32" i="17"/>
  <c r="AJ32"/>
  <c r="AB74"/>
  <c r="AL74" s="1"/>
  <c r="AK74"/>
  <c r="AJ18" i="19"/>
  <c r="AA18"/>
  <c r="AK18" s="1"/>
  <c r="Y29" i="22"/>
  <c r="AH29"/>
  <c r="AJ17" i="25"/>
  <c r="BC17"/>
  <c r="Y40" i="1"/>
  <c r="AH40"/>
  <c r="AR20" i="23"/>
  <c r="BB20" s="1"/>
  <c r="BA20"/>
  <c r="BC20" s="1"/>
  <c r="Z179" i="32"/>
  <c r="AI179"/>
  <c r="AE95" i="22"/>
  <c r="V95"/>
  <c r="AF116" i="24"/>
  <c r="AO116"/>
  <c r="AX12" i="25"/>
  <c r="AE12"/>
  <c r="Y58" i="19"/>
  <c r="AH58"/>
  <c r="AH42" i="21"/>
  <c r="Y42"/>
  <c r="AI164" i="5"/>
  <c r="Z164"/>
  <c r="Y181"/>
  <c r="AH181"/>
  <c r="AG136" i="29"/>
  <c r="X136"/>
  <c r="AH70" i="9"/>
  <c r="Y70"/>
  <c r="AB79" i="16"/>
  <c r="AL79" s="1"/>
  <c r="AK79"/>
  <c r="AI246" i="25"/>
  <c r="BB246"/>
  <c r="AJ12" i="18"/>
  <c r="AL12" s="1"/>
  <c r="AA12"/>
  <c r="AK12" s="1"/>
  <c r="Z77" i="12"/>
  <c r="AJ77" s="1"/>
  <c r="AI77"/>
  <c r="AK77" s="1"/>
  <c r="AY33" i="23"/>
  <c r="AP33"/>
  <c r="AG60" i="10"/>
  <c r="X60"/>
  <c r="V56" i="5"/>
  <c r="AE56"/>
  <c r="AG130" i="30"/>
  <c r="X130"/>
  <c r="Z70" i="16"/>
  <c r="AI70"/>
  <c r="AC71" i="25"/>
  <c r="AV71"/>
  <c r="AG232" i="32"/>
  <c r="X232"/>
  <c r="AA79" i="30"/>
  <c r="AJ79"/>
  <c r="AD255" i="8"/>
  <c r="AM255"/>
  <c r="AG120" i="30"/>
  <c r="X120"/>
  <c r="X51" i="29"/>
  <c r="AG51"/>
  <c r="AL11" i="16"/>
  <c r="AB10"/>
  <c r="AK247" i="27"/>
  <c r="AB247"/>
  <c r="AC180" i="26"/>
  <c r="AL180"/>
  <c r="AH66" i="29"/>
  <c r="Y66"/>
  <c r="Z50" i="30"/>
  <c r="AI50"/>
  <c r="BI240" i="25"/>
  <c r="AP240"/>
  <c r="Y177" i="9"/>
  <c r="AH177"/>
  <c r="AF212" i="25"/>
  <c r="AY212"/>
  <c r="Z120" i="5"/>
  <c r="AI120"/>
  <c r="AH175" i="1"/>
  <c r="Y175"/>
  <c r="AR84" i="23"/>
  <c r="BB84" s="1"/>
  <c r="BA84"/>
  <c r="BC84" s="1"/>
  <c r="AB130" i="32"/>
  <c r="AL130" s="1"/>
  <c r="AK130"/>
  <c r="AI244" i="25"/>
  <c r="BB244"/>
  <c r="BE147"/>
  <c r="AL147"/>
  <c r="AA60" i="18"/>
  <c r="AK60" s="1"/>
  <c r="AJ60"/>
  <c r="AL60" s="1"/>
  <c r="AF77" i="29"/>
  <c r="W77"/>
  <c r="X217" i="9"/>
  <c r="AG217"/>
  <c r="W102"/>
  <c r="AF102"/>
  <c r="AI48" i="10"/>
  <c r="AK48" s="1"/>
  <c r="Z48"/>
  <c r="AJ48" s="1"/>
  <c r="AP112" i="25"/>
  <c r="BI112"/>
  <c r="AH188" i="31"/>
  <c r="Y188"/>
  <c r="AA205" i="30"/>
  <c r="AJ205"/>
  <c r="AI152" i="5"/>
  <c r="Z152"/>
  <c r="Z192"/>
  <c r="AI192"/>
  <c r="AJ208"/>
  <c r="AL208" s="1"/>
  <c r="AA208"/>
  <c r="AK208" s="1"/>
  <c r="AQ253" i="25"/>
  <c r="BK253" s="1"/>
  <c r="BJ253"/>
  <c r="BL253" s="1"/>
  <c r="Z52" i="12"/>
  <c r="AJ52" s="1"/>
  <c r="AI52"/>
  <c r="AK52" s="1"/>
  <c r="X142" i="29"/>
  <c r="AG142"/>
  <c r="Z59" i="12"/>
  <c r="AJ59" s="1"/>
  <c r="AI59"/>
  <c r="AD241" i="25"/>
  <c r="AW241"/>
  <c r="AB192" i="26"/>
  <c r="AK192"/>
  <c r="AK16" i="30"/>
  <c r="AM16" s="1"/>
  <c r="AB16"/>
  <c r="AL16" s="1"/>
  <c r="AL221" i="27"/>
  <c r="AC221"/>
  <c r="AH143" i="5"/>
  <c r="Y143"/>
  <c r="BD83" i="25"/>
  <c r="AK83"/>
  <c r="Z215" i="5"/>
  <c r="AI215"/>
  <c r="AY182" i="25"/>
  <c r="AF182"/>
  <c r="AY142"/>
  <c r="AF142"/>
  <c r="AZ148"/>
  <c r="AG148"/>
  <c r="AB173"/>
  <c r="AU173"/>
  <c r="AD181"/>
  <c r="AW181"/>
  <c r="AF255" i="29"/>
  <c r="W255"/>
  <c r="Y173" i="1"/>
  <c r="AH173"/>
  <c r="Z99" i="11"/>
  <c r="AJ99" s="1"/>
  <c r="AI99"/>
  <c r="AZ220" i="25"/>
  <c r="AG220"/>
  <c r="AK208"/>
  <c r="BD208"/>
  <c r="BE120"/>
  <c r="AL120"/>
  <c r="AM217"/>
  <c r="BF217"/>
  <c r="AN175"/>
  <c r="BG175"/>
  <c r="AF216" i="9"/>
  <c r="W216"/>
  <c r="AN65" i="24"/>
  <c r="AE65"/>
  <c r="AO202" i="8"/>
  <c r="AF202"/>
  <c r="AG186" i="5"/>
  <c r="X186"/>
  <c r="AG122" i="31"/>
  <c r="X122"/>
  <c r="AG114" i="29"/>
  <c r="X114"/>
  <c r="AY72" i="25"/>
  <c r="AF72"/>
  <c r="AK31" i="30"/>
  <c r="AM31" s="1"/>
  <c r="AB31"/>
  <c r="AL31" s="1"/>
  <c r="BE52" i="25"/>
  <c r="AL52"/>
  <c r="BF29"/>
  <c r="AM29"/>
  <c r="AP77"/>
  <c r="BI77"/>
  <c r="AN169"/>
  <c r="BG169"/>
  <c r="BF84"/>
  <c r="AM84"/>
  <c r="AK39" i="22"/>
  <c r="BC36" i="23"/>
  <c r="AK127" i="10"/>
  <c r="AK50" i="21"/>
  <c r="AO32" i="26"/>
  <c r="AK72" i="1"/>
  <c r="AL76" i="18"/>
  <c r="AO72" i="26"/>
  <c r="AL175" i="31"/>
  <c r="AP199" i="27"/>
  <c r="AL14" i="20"/>
  <c r="AL49" i="5"/>
  <c r="AP50" i="27"/>
  <c r="AO113" i="26"/>
  <c r="AK20" i="7"/>
  <c r="L73" i="23"/>
  <c r="N73"/>
  <c r="AB78"/>
  <c r="N78" s="1"/>
  <c r="L78"/>
  <c r="K50"/>
  <c r="AB22"/>
  <c r="N22" s="1"/>
  <c r="L22"/>
  <c r="K15" i="36"/>
  <c r="J8"/>
  <c r="L36" i="23"/>
  <c r="AB36"/>
  <c r="N36" s="1"/>
  <c r="N38"/>
  <c r="AE56"/>
  <c r="M56" s="1"/>
  <c r="K56"/>
  <c r="M10" i="17"/>
  <c r="M10" i="3" s="1"/>
  <c r="AB32" i="23"/>
  <c r="N32" s="1"/>
  <c r="L32"/>
  <c r="O7" i="3"/>
  <c r="K62" i="23"/>
  <c r="K58"/>
  <c r="O30" i="36"/>
  <c r="O28" s="1"/>
  <c r="M27" i="3"/>
  <c r="AE36" i="23"/>
  <c r="M36" s="1"/>
  <c r="K36"/>
  <c r="AB29"/>
  <c r="N29" s="1"/>
  <c r="L29"/>
  <c r="J7" i="36"/>
  <c r="L15"/>
  <c r="L7" s="1"/>
  <c r="L8"/>
  <c r="K52" i="23"/>
  <c r="N71"/>
  <c r="J45" i="36"/>
  <c r="J36" s="1"/>
  <c r="AD40" i="23"/>
  <c r="N40" s="1"/>
  <c r="L40"/>
  <c r="AE38"/>
  <c r="M38" s="1"/>
  <c r="K38"/>
  <c r="AB28"/>
  <c r="N28" s="1"/>
  <c r="L28"/>
  <c r="O18" i="36"/>
  <c r="M18" i="3"/>
  <c r="K76" i="23"/>
  <c r="L38"/>
  <c r="AE40"/>
  <c r="M40" s="1"/>
  <c r="K40"/>
  <c r="O28" i="3"/>
  <c r="AB19" i="23"/>
  <c r="N19" s="1"/>
  <c r="L19"/>
  <c r="AB30"/>
  <c r="N30" s="1"/>
  <c r="L30"/>
  <c r="AF21"/>
  <c r="N21" s="1"/>
  <c r="L21"/>
  <c r="AD18"/>
  <c r="N18" s="1"/>
  <c r="L18"/>
  <c r="AC12"/>
  <c r="M12" s="1"/>
  <c r="K12"/>
  <c r="K14"/>
  <c r="AC16"/>
  <c r="M16" s="1"/>
  <c r="K16"/>
  <c r="J37" i="3"/>
  <c r="J7"/>
  <c r="O8" i="36"/>
  <c r="AF59" i="23"/>
  <c r="N59" s="1"/>
  <c r="L59"/>
  <c r="AE22"/>
  <c r="M22" s="1"/>
  <c r="K22"/>
  <c r="AB12"/>
  <c r="N12" s="1"/>
  <c r="L12"/>
  <c r="P10" i="17"/>
  <c r="R10" i="3" s="1"/>
  <c r="AC45" i="23"/>
  <c r="M45" s="1"/>
  <c r="K45"/>
  <c r="AB35"/>
  <c r="N35" s="1"/>
  <c r="L35"/>
  <c r="AB72"/>
  <c r="N72" s="1"/>
  <c r="L72"/>
  <c r="AC41"/>
  <c r="M41" s="1"/>
  <c r="K41"/>
  <c r="L56"/>
  <c r="AB56"/>
  <c r="N56" s="1"/>
  <c r="AD76"/>
  <c r="N76" s="1"/>
  <c r="L76"/>
  <c r="K70"/>
  <c r="AF45"/>
  <c r="N45" s="1"/>
  <c r="L45"/>
  <c r="AD80"/>
  <c r="N80" s="1"/>
  <c r="L80"/>
  <c r="AC54"/>
  <c r="M54" s="1"/>
  <c r="K54"/>
  <c r="AD54"/>
  <c r="N54" s="1"/>
  <c r="L54"/>
  <c r="L18" i="36"/>
  <c r="L18" i="3"/>
  <c r="L17" s="1"/>
  <c r="M80" i="23"/>
  <c r="M70"/>
  <c r="AB50"/>
  <c r="N50" s="1"/>
  <c r="L50"/>
  <c r="AD58"/>
  <c r="N58" s="1"/>
  <c r="L58"/>
  <c r="N9" i="36"/>
  <c r="N8" s="1"/>
  <c r="N9" i="3"/>
  <c r="N8" s="1"/>
  <c r="K80" i="23"/>
  <c r="K66"/>
  <c r="AC61"/>
  <c r="M61" s="1"/>
  <c r="K61"/>
  <c r="AC35"/>
  <c r="M35" s="1"/>
  <c r="K35"/>
  <c r="L43"/>
  <c r="AB43"/>
  <c r="N43" s="1"/>
  <c r="AF61"/>
  <c r="N61" s="1"/>
  <c r="L61"/>
  <c r="AB44"/>
  <c r="N44" s="1"/>
  <c r="L44"/>
  <c r="M31" i="3"/>
  <c r="M66" i="23"/>
  <c r="AE18"/>
  <c r="Y10"/>
  <c r="AB37"/>
  <c r="N37" s="1"/>
  <c r="L37"/>
  <c r="AC31"/>
  <c r="M31" s="1"/>
  <c r="K31"/>
  <c r="M11" i="3"/>
  <c r="M10" i="16"/>
  <c r="M9" i="3" s="1"/>
  <c r="AA18" i="23"/>
  <c r="K18"/>
  <c r="AE37"/>
  <c r="M37" s="1"/>
  <c r="K37"/>
  <c r="AA34"/>
  <c r="M34" s="1"/>
  <c r="K34"/>
  <c r="AA24"/>
  <c r="M24" s="1"/>
  <c r="K24"/>
  <c r="K50" i="3"/>
  <c r="K49" s="1"/>
  <c r="AC26" i="23"/>
  <c r="M26" s="1"/>
  <c r="K26"/>
  <c r="L29" i="36"/>
  <c r="L28" s="1"/>
  <c r="L29" i="3"/>
  <c r="L28" s="1"/>
  <c r="AD34" i="23"/>
  <c r="N34" s="1"/>
  <c r="L34"/>
  <c r="AF42"/>
  <c r="Z10"/>
  <c r="L48"/>
  <c r="AD26"/>
  <c r="N26" s="1"/>
  <c r="L26"/>
  <c r="K43" i="3"/>
  <c r="K42" s="1"/>
  <c r="K43" i="36"/>
  <c r="K36" s="1"/>
  <c r="L42" i="23"/>
  <c r="AB42"/>
  <c r="N42" s="1"/>
  <c r="AE48"/>
  <c r="M48" s="1"/>
  <c r="K48"/>
  <c r="AA20"/>
  <c r="M20" s="1"/>
  <c r="K20"/>
  <c r="AB31"/>
  <c r="N31" s="1"/>
  <c r="L31"/>
  <c r="AB46"/>
  <c r="N46" s="1"/>
  <c r="L46"/>
  <c r="J17" i="3"/>
  <c r="W10" i="23"/>
  <c r="AG10" i="27"/>
  <c r="AH11"/>
  <c r="AH10" s="1"/>
  <c r="X10"/>
  <c r="Y11"/>
  <c r="AI11" i="26"/>
  <c r="Z11"/>
  <c r="Y10"/>
  <c r="AA11" i="25"/>
  <c r="Z10"/>
  <c r="AT11"/>
  <c r="AD10" i="32"/>
  <c r="U10"/>
  <c r="V11"/>
  <c r="AE11"/>
  <c r="AE10" s="1"/>
  <c r="L24" i="3"/>
  <c r="J11" i="30"/>
  <c r="J17" i="36"/>
  <c r="J24" i="3"/>
  <c r="M23"/>
  <c r="K22"/>
  <c r="S10" i="5"/>
  <c r="T11"/>
  <c r="AC11"/>
  <c r="AC10" s="1"/>
  <c r="L22" i="36"/>
  <c r="AB10" i="5"/>
  <c r="R10" i="36"/>
  <c r="K19"/>
  <c r="K17" s="1"/>
  <c r="K19" i="3"/>
  <c r="K33" i="36"/>
  <c r="K33" i="3"/>
  <c r="K10"/>
  <c r="K10" i="36"/>
  <c r="K14"/>
  <c r="K14" i="3"/>
  <c r="J33"/>
  <c r="J33" i="36"/>
  <c r="J34"/>
  <c r="J34" i="3"/>
  <c r="M13" i="36"/>
  <c r="M13" i="3"/>
  <c r="N34" i="36"/>
  <c r="N34" i="3"/>
  <c r="L7"/>
  <c r="O7" i="36"/>
  <c r="O8" i="3"/>
  <c r="M22"/>
  <c r="M22" i="36"/>
  <c r="M17" s="1"/>
  <c r="M30" i="3"/>
  <c r="M28" s="1"/>
  <c r="M30" i="36"/>
  <c r="M28" s="1"/>
  <c r="M10"/>
  <c r="R9"/>
  <c r="R9" i="3"/>
  <c r="J36"/>
  <c r="J37" i="36"/>
  <c r="M14" i="3"/>
  <c r="M14" i="36"/>
  <c r="M14" i="23"/>
  <c r="K37" i="36"/>
  <c r="T38"/>
  <c r="I10" i="12"/>
  <c r="AD22" i="27" l="1"/>
  <c r="AM22"/>
  <c r="AK24"/>
  <c r="AB24"/>
  <c r="AB26"/>
  <c r="AK26"/>
  <c r="AL13"/>
  <c r="AC13"/>
  <c r="K17"/>
  <c r="L17"/>
  <c r="AK21"/>
  <c r="AB21"/>
  <c r="Z15"/>
  <c r="AI15"/>
  <c r="AI20"/>
  <c r="Z20"/>
  <c r="AH16" i="25"/>
  <c r="BA16"/>
  <c r="AH19"/>
  <c r="BA19"/>
  <c r="BB20"/>
  <c r="AI20"/>
  <c r="BD18"/>
  <c r="AK18"/>
  <c r="BA22"/>
  <c r="AH22"/>
  <c r="AM24"/>
  <c r="BF24"/>
  <c r="AS12" i="24"/>
  <c r="M12" s="1"/>
  <c r="AC13"/>
  <c r="AL13"/>
  <c r="AL10" s="1"/>
  <c r="AB10"/>
  <c r="AJ10" i="12"/>
  <c r="AK11"/>
  <c r="J11" s="1"/>
  <c r="K31" i="36"/>
  <c r="K31" i="3"/>
  <c r="T10" i="12"/>
  <c r="AD12"/>
  <c r="AD10" s="1"/>
  <c r="U12"/>
  <c r="AD14"/>
  <c r="U14"/>
  <c r="AL12" i="8"/>
  <c r="AL10" s="1"/>
  <c r="AC12"/>
  <c r="AB10"/>
  <c r="AG24" i="11"/>
  <c r="X24"/>
  <c r="V30"/>
  <c r="AE30"/>
  <c r="AF14"/>
  <c r="W14"/>
  <c r="V23"/>
  <c r="AE23"/>
  <c r="AF27"/>
  <c r="W27"/>
  <c r="W28"/>
  <c r="AF28"/>
  <c r="AF11"/>
  <c r="AF10" s="1"/>
  <c r="V10"/>
  <c r="W11"/>
  <c r="W18"/>
  <c r="AF18"/>
  <c r="T15"/>
  <c r="AC15"/>
  <c r="AC10" s="1"/>
  <c r="S10"/>
  <c r="V21"/>
  <c r="AE21"/>
  <c r="V25"/>
  <c r="AE25"/>
  <c r="AB10"/>
  <c r="AE13"/>
  <c r="V13"/>
  <c r="X20"/>
  <c r="AG20"/>
  <c r="AF19"/>
  <c r="W19"/>
  <c r="U17"/>
  <c r="AD17"/>
  <c r="AD26"/>
  <c r="U26"/>
  <c r="AF29"/>
  <c r="W29"/>
  <c r="AC10" i="7"/>
  <c r="U11"/>
  <c r="T10"/>
  <c r="AD11"/>
  <c r="AD10" s="1"/>
  <c r="U10" i="31"/>
  <c r="V11"/>
  <c r="AE11"/>
  <c r="AE10" s="1"/>
  <c r="K14" i="30"/>
  <c r="J14"/>
  <c r="AD23" i="29"/>
  <c r="U23"/>
  <c r="X25"/>
  <c r="AG25"/>
  <c r="V12"/>
  <c r="AE12"/>
  <c r="AD26"/>
  <c r="U26"/>
  <c r="AK21"/>
  <c r="AI21"/>
  <c r="Z21"/>
  <c r="AJ21" s="1"/>
  <c r="T18"/>
  <c r="AC18"/>
  <c r="AC10" s="1"/>
  <c r="S10"/>
  <c r="AI15"/>
  <c r="Z15"/>
  <c r="AJ15" s="1"/>
  <c r="AK15" s="1"/>
  <c r="J15" s="1"/>
  <c r="Y11" i="17"/>
  <c r="AH11"/>
  <c r="X10"/>
  <c r="AJ13"/>
  <c r="AA13"/>
  <c r="V12"/>
  <c r="U10"/>
  <c r="AE12"/>
  <c r="AE10" s="1"/>
  <c r="N7" i="36"/>
  <c r="V11" i="28"/>
  <c r="AE11"/>
  <c r="U10"/>
  <c r="AH220" i="25"/>
  <c r="BA220"/>
  <c r="BA148"/>
  <c r="AH148"/>
  <c r="BE83"/>
  <c r="AL83"/>
  <c r="AD221" i="27"/>
  <c r="AM221"/>
  <c r="AA152" i="5"/>
  <c r="AK152" s="1"/>
  <c r="AJ152"/>
  <c r="AI66" i="29"/>
  <c r="Z66"/>
  <c r="AJ66" s="1"/>
  <c r="AQ77" i="25"/>
  <c r="BK77" s="1"/>
  <c r="BJ77"/>
  <c r="BG217"/>
  <c r="AN217"/>
  <c r="BE208"/>
  <c r="AL208"/>
  <c r="AC173"/>
  <c r="AV173"/>
  <c r="AJ215" i="5"/>
  <c r="AL215" s="1"/>
  <c r="AA215"/>
  <c r="AK215" s="1"/>
  <c r="AX241" i="25"/>
  <c r="AE241"/>
  <c r="AH142" i="29"/>
  <c r="Y142"/>
  <c r="AA192" i="5"/>
  <c r="AK192" s="1"/>
  <c r="AJ192"/>
  <c r="AB205" i="30"/>
  <c r="AL205" s="1"/>
  <c r="AK205"/>
  <c r="AQ112" i="25"/>
  <c r="BK112" s="1"/>
  <c r="BJ112"/>
  <c r="BL112" s="1"/>
  <c r="X102" i="9"/>
  <c r="AG102"/>
  <c r="AJ244" i="25"/>
  <c r="BC244"/>
  <c r="AA120" i="5"/>
  <c r="AK120" s="1"/>
  <c r="AJ120"/>
  <c r="Z177" i="9"/>
  <c r="AJ177" s="1"/>
  <c r="AI177"/>
  <c r="AJ50" i="30"/>
  <c r="AA50"/>
  <c r="AD180" i="26"/>
  <c r="AN180" s="1"/>
  <c r="AM180"/>
  <c r="AL10" i="16"/>
  <c r="AM11"/>
  <c r="AB79" i="30"/>
  <c r="AL79" s="1"/>
  <c r="AK79"/>
  <c r="AD71" i="25"/>
  <c r="AW71"/>
  <c r="AJ246"/>
  <c r="BC246"/>
  <c r="AI181" i="5"/>
  <c r="Z181"/>
  <c r="BD17" i="25"/>
  <c r="AK17"/>
  <c r="AB32" i="17"/>
  <c r="AL32" s="1"/>
  <c r="AK32"/>
  <c r="X153" i="5"/>
  <c r="AG153"/>
  <c r="AX242" i="25"/>
  <c r="AE242"/>
  <c r="AH234" i="7"/>
  <c r="Y234"/>
  <c r="AI62" i="19"/>
  <c r="Z62"/>
  <c r="AG83" i="5"/>
  <c r="X83"/>
  <c r="AI22" i="31"/>
  <c r="Z22"/>
  <c r="Z57" i="32"/>
  <c r="AI57"/>
  <c r="Z30" i="21"/>
  <c r="AJ30" s="1"/>
  <c r="AI30"/>
  <c r="Y61" i="22"/>
  <c r="AH61"/>
  <c r="AH59" i="8"/>
  <c r="AR59" s="1"/>
  <c r="AQ59"/>
  <c r="AI61" i="19"/>
  <c r="Z61"/>
  <c r="W48" i="12"/>
  <c r="AF48"/>
  <c r="AC175" i="27"/>
  <c r="AL175"/>
  <c r="AB128" i="26"/>
  <c r="AK128"/>
  <c r="AK78" i="27"/>
  <c r="AB78"/>
  <c r="AA51" i="16"/>
  <c r="AJ51"/>
  <c r="AG69" i="1"/>
  <c r="X69"/>
  <c r="AP39" i="23"/>
  <c r="AY39"/>
  <c r="AL68" i="26"/>
  <c r="AC68"/>
  <c r="Y76" i="16"/>
  <c r="AH76"/>
  <c r="V73" i="22"/>
  <c r="AE73"/>
  <c r="AJ80" i="16"/>
  <c r="AA80"/>
  <c r="AG54" i="21"/>
  <c r="X54"/>
  <c r="V54" i="7"/>
  <c r="AE54"/>
  <c r="AD51" i="24"/>
  <c r="AM51"/>
  <c r="BG163" i="25"/>
  <c r="AN163"/>
  <c r="AE51" i="22"/>
  <c r="V51"/>
  <c r="AH28" i="20"/>
  <c r="Y28"/>
  <c r="AH37" i="11"/>
  <c r="Y37"/>
  <c r="AL21" i="8"/>
  <c r="AC21"/>
  <c r="V47" i="18"/>
  <c r="AE47"/>
  <c r="AE62"/>
  <c r="V62"/>
  <c r="V35" i="32"/>
  <c r="AE35"/>
  <c r="AD10" i="23"/>
  <c r="AM79" i="16"/>
  <c r="AM74" i="17"/>
  <c r="M9" i="36"/>
  <c r="BG29" i="25"/>
  <c r="AN29"/>
  <c r="Y114" i="29"/>
  <c r="AH114"/>
  <c r="AH186" i="5"/>
  <c r="Y186"/>
  <c r="AO65" i="24"/>
  <c r="AF65"/>
  <c r="AM120" i="25"/>
  <c r="BF120"/>
  <c r="AG182"/>
  <c r="AZ182"/>
  <c r="Z188" i="31"/>
  <c r="AI188"/>
  <c r="AI175" i="1"/>
  <c r="Z175"/>
  <c r="AJ175" s="1"/>
  <c r="AQ240" i="25"/>
  <c r="BK240" s="1"/>
  <c r="BJ240"/>
  <c r="AL247" i="27"/>
  <c r="AC247"/>
  <c r="AH232" i="32"/>
  <c r="Y232"/>
  <c r="AZ33" i="23"/>
  <c r="AQ33"/>
  <c r="Y136" i="29"/>
  <c r="AH136"/>
  <c r="AN84" i="25"/>
  <c r="BG84"/>
  <c r="BF52"/>
  <c r="AM52"/>
  <c r="AZ72"/>
  <c r="AG72"/>
  <c r="Y122" i="31"/>
  <c r="AH122"/>
  <c r="AP202" i="8"/>
  <c r="AG202"/>
  <c r="AG216" i="9"/>
  <c r="X216"/>
  <c r="X255" i="29"/>
  <c r="AG255"/>
  <c r="AZ142" i="25"/>
  <c r="AG142"/>
  <c r="Z143" i="5"/>
  <c r="AI143"/>
  <c r="AG77" i="29"/>
  <c r="X77"/>
  <c r="AM147" i="25"/>
  <c r="BF147"/>
  <c r="AH120" i="30"/>
  <c r="Y120"/>
  <c r="AH130"/>
  <c r="Y130"/>
  <c r="AH60" i="10"/>
  <c r="Y60"/>
  <c r="Z70" i="9"/>
  <c r="AJ70" s="1"/>
  <c r="AI70"/>
  <c r="AK70" s="1"/>
  <c r="Z42" i="21"/>
  <c r="AJ42" s="1"/>
  <c r="AI42"/>
  <c r="AK42" s="1"/>
  <c r="AY12" i="25"/>
  <c r="AF12"/>
  <c r="AF95" i="22"/>
  <c r="W95"/>
  <c r="AA198" i="31"/>
  <c r="AK198" s="1"/>
  <c r="AJ198"/>
  <c r="AL198" s="1"/>
  <c r="AD73" i="27"/>
  <c r="AM73"/>
  <c r="AH60" i="5"/>
  <c r="Y60"/>
  <c r="W74" i="10"/>
  <c r="AF74"/>
  <c r="AV59" i="25"/>
  <c r="AC59"/>
  <c r="AE68" i="24"/>
  <c r="AN68"/>
  <c r="AK31" i="26"/>
  <c r="AB31"/>
  <c r="AG72" i="8"/>
  <c r="AP72"/>
  <c r="BB32" i="25"/>
  <c r="AI32"/>
  <c r="BA106" i="23"/>
  <c r="BC106" s="1"/>
  <c r="AR106"/>
  <c r="BB106" s="1"/>
  <c r="X22" i="29"/>
  <c r="AG22"/>
  <c r="AX64" i="23"/>
  <c r="AO64"/>
  <c r="Z66" i="20"/>
  <c r="AI66"/>
  <c r="AA14" i="32"/>
  <c r="AJ14"/>
  <c r="Y24" i="9"/>
  <c r="AH24"/>
  <c r="Y41" i="19"/>
  <c r="AH41"/>
  <c r="Y56" i="31"/>
  <c r="AH56"/>
  <c r="AG64" i="24"/>
  <c r="AP64"/>
  <c r="W71" i="5"/>
  <c r="AF71"/>
  <c r="AZ43" i="23"/>
  <c r="AQ43"/>
  <c r="X68" i="12"/>
  <c r="AG68"/>
  <c r="X58" i="10"/>
  <c r="AG58"/>
  <c r="AV37" i="25"/>
  <c r="AC37"/>
  <c r="AG41" i="17"/>
  <c r="X41"/>
  <c r="AD42" i="1"/>
  <c r="U42"/>
  <c r="AI74" i="11"/>
  <c r="Z74"/>
  <c r="AJ74" s="1"/>
  <c r="W13" i="21"/>
  <c r="AF13"/>
  <c r="AF18" i="10"/>
  <c r="W18"/>
  <c r="Z42" i="30"/>
  <c r="AI42"/>
  <c r="AH50" i="5"/>
  <c r="Y50"/>
  <c r="AH72" i="16"/>
  <c r="Y72"/>
  <c r="V30" i="22"/>
  <c r="AE30"/>
  <c r="V48" i="29"/>
  <c r="AE48"/>
  <c r="AG39" i="17"/>
  <c r="X39"/>
  <c r="V55" i="1"/>
  <c r="AE55"/>
  <c r="W35" i="16"/>
  <c r="AF35"/>
  <c r="AL205" i="25"/>
  <c r="BE205"/>
  <c r="AK59" i="12"/>
  <c r="L17" i="36"/>
  <c r="BL77" i="25"/>
  <c r="AK99" i="11"/>
  <c r="AL192" i="5"/>
  <c r="AM205" i="30"/>
  <c r="AL120" i="5"/>
  <c r="AK177" i="9"/>
  <c r="AO180" i="26"/>
  <c r="AM79" i="30"/>
  <c r="AM32" i="17"/>
  <c r="AK32" i="9"/>
  <c r="AS59" i="8"/>
  <c r="AO169" i="25"/>
  <c r="BH169"/>
  <c r="BH175"/>
  <c r="AO175"/>
  <c r="Z173" i="1"/>
  <c r="AJ173" s="1"/>
  <c r="AI173"/>
  <c r="AX181" i="25"/>
  <c r="AE181"/>
  <c r="AC192" i="26"/>
  <c r="AL192"/>
  <c r="AH217" i="9"/>
  <c r="Y217"/>
  <c r="AG212" i="25"/>
  <c r="AZ212"/>
  <c r="Y51" i="29"/>
  <c r="AH51"/>
  <c r="AE255" i="8"/>
  <c r="AN255"/>
  <c r="AA70" i="16"/>
  <c r="AJ70"/>
  <c r="W56" i="5"/>
  <c r="AF56"/>
  <c r="Z58" i="19"/>
  <c r="AI58"/>
  <c r="AG116" i="24"/>
  <c r="AP116"/>
  <c r="AJ179" i="32"/>
  <c r="AA179"/>
  <c r="AI40" i="1"/>
  <c r="Z40"/>
  <c r="AJ40" s="1"/>
  <c r="Z29" i="22"/>
  <c r="AJ29" s="1"/>
  <c r="AI29"/>
  <c r="AK29" s="1"/>
  <c r="AW248" i="25"/>
  <c r="AD248"/>
  <c r="AM14"/>
  <c r="BF14"/>
  <c r="AJ78" i="19"/>
  <c r="AA78"/>
  <c r="AK78" s="1"/>
  <c r="AG33" i="7"/>
  <c r="X33"/>
  <c r="AW159" i="25"/>
  <c r="AD159"/>
  <c r="AG31" i="12"/>
  <c r="X31"/>
  <c r="Y66" i="16"/>
  <c r="AH66"/>
  <c r="AB48" i="27"/>
  <c r="AK48"/>
  <c r="AH25" i="5"/>
  <c r="Y25"/>
  <c r="AD36" i="27"/>
  <c r="AM36"/>
  <c r="AF21" i="24"/>
  <c r="AO21"/>
  <c r="AF33" i="21"/>
  <c r="W33"/>
  <c r="X18"/>
  <c r="AG18"/>
  <c r="AX149" i="25"/>
  <c r="AE149"/>
  <c r="AG100" i="11"/>
  <c r="X100"/>
  <c r="Y50" i="19"/>
  <c r="AH50"/>
  <c r="AM28" i="27"/>
  <c r="AD28"/>
  <c r="AF51" i="9"/>
  <c r="W51"/>
  <c r="AF41"/>
  <c r="W41"/>
  <c r="AA38" i="26"/>
  <c r="AJ38"/>
  <c r="AD73" i="12"/>
  <c r="U73"/>
  <c r="AN89" i="25"/>
  <c r="BG89"/>
  <c r="U79" i="21"/>
  <c r="AD79"/>
  <c r="X17" i="32"/>
  <c r="AG17"/>
  <c r="Z34" i="30"/>
  <c r="AI34"/>
  <c r="X20" i="19"/>
  <c r="AG20"/>
  <c r="AN70" i="23"/>
  <c r="AW70"/>
  <c r="AI61" i="18"/>
  <c r="Z61"/>
  <c r="V71"/>
  <c r="AE71"/>
  <c r="AG73" i="26"/>
  <c r="X73"/>
  <c r="BF78" i="25"/>
  <c r="AM78"/>
  <c r="BE251"/>
  <c r="AL251"/>
  <c r="BA140"/>
  <c r="AH140"/>
  <c r="AX245"/>
  <c r="AE245"/>
  <c r="AB97" i="17"/>
  <c r="AL97" s="1"/>
  <c r="AK97"/>
  <c r="BD225" i="25"/>
  <c r="AK225"/>
  <c r="AK191" i="26"/>
  <c r="AB191"/>
  <c r="AC258" i="25"/>
  <c r="AV258"/>
  <c r="AH191" i="29"/>
  <c r="Y191"/>
  <c r="AI108" i="26"/>
  <c r="Z108"/>
  <c r="AB239" i="30"/>
  <c r="AL239" s="1"/>
  <c r="AK239"/>
  <c r="V55" i="29"/>
  <c r="AE55"/>
  <c r="BI118" i="25"/>
  <c r="AP118"/>
  <c r="Y168" i="29"/>
  <c r="AH168"/>
  <c r="AJ211" i="27"/>
  <c r="AA211"/>
  <c r="AP121" i="25"/>
  <c r="BI121"/>
  <c r="Z23" i="31"/>
  <c r="AI23"/>
  <c r="AB66" i="30"/>
  <c r="AL66" s="1"/>
  <c r="AK66"/>
  <c r="AM66" s="1"/>
  <c r="AV117" i="25"/>
  <c r="AC117"/>
  <c r="AH21" i="10"/>
  <c r="Y21"/>
  <c r="Y33" i="9"/>
  <c r="AH33"/>
  <c r="AL152" i="5"/>
  <c r="AK175" i="1"/>
  <c r="BL240" i="25"/>
  <c r="AK66" i="29"/>
  <c r="AK38" i="21"/>
  <c r="AK74" i="11"/>
  <c r="AK99" i="22"/>
  <c r="AK29" i="9"/>
  <c r="BC92" i="23"/>
  <c r="AA164" i="5"/>
  <c r="AK164" s="1"/>
  <c r="AJ164"/>
  <c r="AL164" s="1"/>
  <c r="AD52" i="27"/>
  <c r="AM52"/>
  <c r="W43" i="12"/>
  <c r="AF43"/>
  <c r="AH18" i="7"/>
  <c r="Y18"/>
  <c r="AG27" i="29"/>
  <c r="X27"/>
  <c r="AN17" i="24"/>
  <c r="AE17"/>
  <c r="AF12" i="20"/>
  <c r="W12"/>
  <c r="W34" i="7"/>
  <c r="AF34"/>
  <c r="AH37" i="22"/>
  <c r="Y37"/>
  <c r="AA62" i="20"/>
  <c r="AK62" s="1"/>
  <c r="AJ62"/>
  <c r="AL62" s="1"/>
  <c r="Z42" i="32"/>
  <c r="AI42"/>
  <c r="AP52" i="23"/>
  <c r="AY52"/>
  <c r="AM76" i="27"/>
  <c r="AD76"/>
  <c r="AJ31" i="31"/>
  <c r="AL31" s="1"/>
  <c r="AA31"/>
  <c r="AK31" s="1"/>
  <c r="AF39" i="10"/>
  <c r="W39"/>
  <c r="X59" i="31"/>
  <c r="AG59"/>
  <c r="AG19" i="7"/>
  <c r="X19"/>
  <c r="BG73" i="25"/>
  <c r="AN73"/>
  <c r="AD64" i="8"/>
  <c r="AM64"/>
  <c r="AH66" i="22"/>
  <c r="Y66"/>
  <c r="AO57" i="24"/>
  <c r="AF57"/>
  <c r="AU34" i="25"/>
  <c r="AB34"/>
  <c r="AI40" i="26"/>
  <c r="Z40"/>
  <c r="W53" i="7"/>
  <c r="AF53"/>
  <c r="AF58" i="24"/>
  <c r="AO58"/>
  <c r="AA43" i="17"/>
  <c r="AJ43"/>
  <c r="AD67" i="29"/>
  <c r="U67"/>
  <c r="AH52" i="32"/>
  <c r="Y52"/>
  <c r="AG76" i="30"/>
  <c r="X76"/>
  <c r="AG25" i="32"/>
  <c r="X25"/>
  <c r="W56" i="12"/>
  <c r="AF56"/>
  <c r="AK49" i="8"/>
  <c r="AB49"/>
  <c r="W52" i="17"/>
  <c r="AF52"/>
  <c r="BI183" i="25"/>
  <c r="AP183"/>
  <c r="Z63" i="29"/>
  <c r="AJ63" s="1"/>
  <c r="AI63"/>
  <c r="AK63" s="1"/>
  <c r="AH180" i="24"/>
  <c r="AR180" s="1"/>
  <c r="AQ180"/>
  <c r="AS180" s="1"/>
  <c r="AV124" i="25"/>
  <c r="AC124"/>
  <c r="AI68" i="31"/>
  <c r="Z68"/>
  <c r="BD113" i="25"/>
  <c r="AK113"/>
  <c r="AD239" i="26"/>
  <c r="AN239" s="1"/>
  <c r="AM239"/>
  <c r="AO239" s="1"/>
  <c r="AR92" i="23"/>
  <c r="BB92" s="1"/>
  <c r="BA92"/>
  <c r="X186" i="12"/>
  <c r="AG186"/>
  <c r="AK135" i="26"/>
  <c r="AB135"/>
  <c r="AD230" i="12"/>
  <c r="U230"/>
  <c r="AK119" i="25"/>
  <c r="BD119"/>
  <c r="BA81"/>
  <c r="AH81"/>
  <c r="AA69" i="17"/>
  <c r="AJ69"/>
  <c r="AC14" i="26"/>
  <c r="AL14"/>
  <c r="AB17"/>
  <c r="AK17"/>
  <c r="Z42" i="29"/>
  <c r="AJ42" s="1"/>
  <c r="AI42"/>
  <c r="AK42" s="1"/>
  <c r="AH60" i="9"/>
  <c r="Y60"/>
  <c r="Y116" i="29"/>
  <c r="AH116"/>
  <c r="Z30" i="12"/>
  <c r="AJ30" s="1"/>
  <c r="AI30"/>
  <c r="AK30" s="1"/>
  <c r="AK173" i="1"/>
  <c r="AM130" i="32"/>
  <c r="AK40" i="1"/>
  <c r="AL78" i="19"/>
  <c r="AM97" i="17"/>
  <c r="AK142" i="10"/>
  <c r="AM239" i="30"/>
  <c r="AS250" i="8"/>
  <c r="T61" i="7"/>
  <c r="AC61"/>
  <c r="BH96" i="25"/>
  <c r="AO96"/>
  <c r="AQ128"/>
  <c r="BK128" s="1"/>
  <c r="BJ128"/>
  <c r="BL128" s="1"/>
  <c r="AI177" i="7"/>
  <c r="AK177" s="1"/>
  <c r="Z177"/>
  <c r="AJ177" s="1"/>
  <c r="AE243" i="25"/>
  <c r="AX243"/>
  <c r="AA103" i="16"/>
  <c r="AJ103"/>
  <c r="AY153" i="25"/>
  <c r="AF153"/>
  <c r="X116" i="31"/>
  <c r="AG116"/>
  <c r="AK127" i="25"/>
  <c r="BD127"/>
  <c r="AI11" i="9"/>
  <c r="AI10" s="1"/>
  <c r="Z11"/>
  <c r="Y10"/>
  <c r="AG12" i="11"/>
  <c r="X12"/>
  <c r="AG149" i="5"/>
  <c r="X149"/>
  <c r="AI46" i="11"/>
  <c r="AK46" s="1"/>
  <c r="Z46"/>
  <c r="AJ46" s="1"/>
  <c r="AF18" i="8"/>
  <c r="AO18"/>
  <c r="AR69" i="23"/>
  <c r="BB69" s="1"/>
  <c r="BA69"/>
  <c r="Z157" i="5"/>
  <c r="AI157"/>
  <c r="X19" i="19"/>
  <c r="AG19"/>
  <c r="AF65" i="7"/>
  <c r="W65"/>
  <c r="AH70" i="5"/>
  <c r="Y70"/>
  <c r="W42" i="9"/>
  <c r="AF42"/>
  <c r="AZ54" i="23"/>
  <c r="AQ54"/>
  <c r="AI19" i="17"/>
  <c r="Z19"/>
  <c r="AE24" i="29"/>
  <c r="V24"/>
  <c r="AH20" i="30"/>
  <c r="Y20"/>
  <c r="AM59" i="26"/>
  <c r="AD59"/>
  <c r="AN59" s="1"/>
  <c r="AH80" i="29"/>
  <c r="Y80"/>
  <c r="V44"/>
  <c r="AE44"/>
  <c r="AM13" i="8"/>
  <c r="AD13"/>
  <c r="AI60" i="16"/>
  <c r="Z60"/>
  <c r="AH51" i="31"/>
  <c r="Y51"/>
  <c r="W49" i="29"/>
  <c r="AF49"/>
  <c r="AE74" i="22"/>
  <c r="V74"/>
  <c r="V39" i="1"/>
  <c r="AE39"/>
  <c r="AD51" i="8"/>
  <c r="AM51"/>
  <c r="U57" i="21"/>
  <c r="AD57"/>
  <c r="AF63" i="7"/>
  <c r="W63"/>
  <c r="AC25" i="27"/>
  <c r="AL25"/>
  <c r="AF23" i="9"/>
  <c r="W23"/>
  <c r="AC36" i="8"/>
  <c r="AL36"/>
  <c r="U27" i="22"/>
  <c r="AD27"/>
  <c r="AA43" i="32"/>
  <c r="AJ43"/>
  <c r="AH29" i="19"/>
  <c r="Y29"/>
  <c r="AO53" i="24"/>
  <c r="AF53"/>
  <c r="W43" i="18"/>
  <c r="AF43"/>
  <c r="AK30" i="27"/>
  <c r="AB30"/>
  <c r="U51" i="21"/>
  <c r="AD51"/>
  <c r="U67"/>
  <c r="AD67"/>
  <c r="BI255" i="25"/>
  <c r="AP255"/>
  <c r="BH157"/>
  <c r="AO157"/>
  <c r="BH224"/>
  <c r="AO224"/>
  <c r="BE36"/>
  <c r="AL36"/>
  <c r="AA225" i="31"/>
  <c r="AK225" s="1"/>
  <c r="AJ225"/>
  <c r="AL225" s="1"/>
  <c r="AZ219" i="23"/>
  <c r="AQ219"/>
  <c r="AG173" i="9"/>
  <c r="X173"/>
  <c r="BD66" i="25"/>
  <c r="AK66"/>
  <c r="BJ31"/>
  <c r="AQ31"/>
  <c r="BK31" s="1"/>
  <c r="AH226" i="8"/>
  <c r="AR226" s="1"/>
  <c r="AQ226"/>
  <c r="AS226" s="1"/>
  <c r="AC70" i="25"/>
  <c r="AV70"/>
  <c r="AH250" i="8"/>
  <c r="AR250" s="1"/>
  <c r="AQ250"/>
  <c r="AG244"/>
  <c r="AP244"/>
  <c r="AV232" i="25"/>
  <c r="AC232"/>
  <c r="AB140" i="32"/>
  <c r="AL140" s="1"/>
  <c r="AK140"/>
  <c r="AM140" s="1"/>
  <c r="AQ15" i="8"/>
  <c r="AS15" s="1"/>
  <c r="J15" s="1"/>
  <c r="L15" s="1"/>
  <c r="AH15"/>
  <c r="AR15" s="1"/>
  <c r="AO230"/>
  <c r="AF230"/>
  <c r="AJ227" i="30"/>
  <c r="AA227"/>
  <c r="AG180" i="5"/>
  <c r="X180"/>
  <c r="BD211" i="25"/>
  <c r="AK211"/>
  <c r="AM46"/>
  <c r="BF46"/>
  <c r="AJ29" i="5"/>
  <c r="AL29" s="1"/>
  <c r="AA29"/>
  <c r="AK29" s="1"/>
  <c r="AH56" i="25"/>
  <c r="BA56"/>
  <c r="BF228"/>
  <c r="AM228"/>
  <c r="AM13" i="26"/>
  <c r="AD13"/>
  <c r="AN13" s="1"/>
  <c r="AD77" i="27"/>
  <c r="AM77"/>
  <c r="AX233" i="25"/>
  <c r="AE233"/>
  <c r="AH21" i="21"/>
  <c r="Y21"/>
  <c r="X53" i="32"/>
  <c r="AG53"/>
  <c r="AO59" i="23"/>
  <c r="AX59"/>
  <c r="Y63" i="16"/>
  <c r="AH63"/>
  <c r="AG22" i="10"/>
  <c r="X22"/>
  <c r="AG29" i="7"/>
  <c r="X29"/>
  <c r="AX40" i="23"/>
  <c r="AO40"/>
  <c r="W11" i="10"/>
  <c r="AF11"/>
  <c r="V10"/>
  <c r="AB39" i="32"/>
  <c r="AL39" s="1"/>
  <c r="AM39" s="1"/>
  <c r="AK39"/>
  <c r="AF48" i="21"/>
  <c r="W48"/>
  <c r="W58" i="7"/>
  <c r="AF58"/>
  <c r="AG183" i="24"/>
  <c r="AP183"/>
  <c r="AI73" i="17"/>
  <c r="Z73"/>
  <c r="Z39" i="7"/>
  <c r="AJ39" s="1"/>
  <c r="AI39"/>
  <c r="AK39" s="1"/>
  <c r="AI46" i="22"/>
  <c r="AK46" s="1"/>
  <c r="Z46"/>
  <c r="AJ46" s="1"/>
  <c r="Z28" i="10"/>
  <c r="AJ28" s="1"/>
  <c r="AI28"/>
  <c r="AK28" s="1"/>
  <c r="X64" i="1"/>
  <c r="AG64"/>
  <c r="AP60" i="8"/>
  <c r="AG60"/>
  <c r="AI47" i="5"/>
  <c r="Z47"/>
  <c r="AF49" i="1"/>
  <c r="W49"/>
  <c r="Z67" i="30"/>
  <c r="AI67"/>
  <c r="AE42" i="22"/>
  <c r="V42"/>
  <c r="U36" i="9"/>
  <c r="AD36"/>
  <c r="W59" i="29"/>
  <c r="AF59"/>
  <c r="AA53" i="17"/>
  <c r="AJ53"/>
  <c r="AH32" i="29"/>
  <c r="Y32"/>
  <c r="AJ74" i="27"/>
  <c r="AA74"/>
  <c r="AF65" i="1"/>
  <c r="W65"/>
  <c r="AA27" i="32"/>
  <c r="AJ27"/>
  <c r="AA57" i="30"/>
  <c r="AJ57"/>
  <c r="AJ71" i="32"/>
  <c r="AA71"/>
  <c r="AF10" i="30"/>
  <c r="AH57" i="19"/>
  <c r="Y57"/>
  <c r="W19" i="16"/>
  <c r="AF19"/>
  <c r="Y16" i="27"/>
  <c r="AH16"/>
  <c r="U65" i="31"/>
  <c r="AD65"/>
  <c r="U42"/>
  <c r="AD42"/>
  <c r="U188" i="29"/>
  <c r="AD188"/>
  <c r="AD145" i="10"/>
  <c r="U145"/>
  <c r="U258"/>
  <c r="AD258"/>
  <c r="U242"/>
  <c r="AD242"/>
  <c r="AE153"/>
  <c r="V153"/>
  <c r="AM100" i="25"/>
  <c r="BF100"/>
  <c r="BJ48"/>
  <c r="AQ48"/>
  <c r="BK48" s="1"/>
  <c r="BL48" s="1"/>
  <c r="AK51"/>
  <c r="BD51"/>
  <c r="Z231" i="32"/>
  <c r="AI231"/>
  <c r="AH256" i="9"/>
  <c r="Y256"/>
  <c r="X112" i="12"/>
  <c r="AG112"/>
  <c r="AZ188" i="25"/>
  <c r="AG188"/>
  <c r="AA98" i="17"/>
  <c r="AJ98"/>
  <c r="AH61" i="24"/>
  <c r="AR61" s="1"/>
  <c r="AQ61"/>
  <c r="AH243" i="26"/>
  <c r="Y243"/>
  <c r="BH50" i="25"/>
  <c r="AO50"/>
  <c r="AJ115"/>
  <c r="BC115"/>
  <c r="Z21" i="32"/>
  <c r="AI21"/>
  <c r="AA43" i="30"/>
  <c r="AJ43"/>
  <c r="AC123" i="25"/>
  <c r="AV123"/>
  <c r="AP55" i="24"/>
  <c r="AG55"/>
  <c r="X51" i="7"/>
  <c r="AG51"/>
  <c r="AL75" i="26"/>
  <c r="AC75"/>
  <c r="AW54" i="25"/>
  <c r="AD54"/>
  <c r="AA78" i="32"/>
  <c r="AJ78"/>
  <c r="X62" i="31"/>
  <c r="AG62"/>
  <c r="AV21" i="25"/>
  <c r="AC21"/>
  <c r="AH27" i="30"/>
  <c r="Y27"/>
  <c r="AP182" i="24"/>
  <c r="AG182"/>
  <c r="X237" i="31"/>
  <c r="AG237"/>
  <c r="AB181" i="26"/>
  <c r="AK181"/>
  <c r="AI33" i="20"/>
  <c r="Z33"/>
  <c r="AD28" i="25"/>
  <c r="AW28"/>
  <c r="X53" i="11"/>
  <c r="AG53"/>
  <c r="AH41" i="25"/>
  <c r="BA41"/>
  <c r="AF14" i="22"/>
  <c r="W14"/>
  <c r="AF41" i="29"/>
  <c r="W41"/>
  <c r="AH76" i="1"/>
  <c r="Y76"/>
  <c r="W19" i="21"/>
  <c r="AF19"/>
  <c r="AW44" i="25"/>
  <c r="AD44"/>
  <c r="Y29" i="31"/>
  <c r="AH29"/>
  <c r="AV76" i="23"/>
  <c r="AM76"/>
  <c r="U61" i="21"/>
  <c r="AD61"/>
  <c r="AE34" i="24"/>
  <c r="AN34"/>
  <c r="AJ30" i="30"/>
  <c r="AA30"/>
  <c r="V35" i="12"/>
  <c r="AE35"/>
  <c r="U32" i="7"/>
  <c r="AD32"/>
  <c r="Y49" i="12"/>
  <c r="AH49"/>
  <c r="X17" i="21"/>
  <c r="AG17"/>
  <c r="AF22" i="7"/>
  <c r="W22"/>
  <c r="AI33" i="10"/>
  <c r="Z33"/>
  <c r="AJ33" s="1"/>
  <c r="AD74" i="29"/>
  <c r="U74"/>
  <c r="X47" i="17"/>
  <c r="AG47"/>
  <c r="U63" i="21"/>
  <c r="AD63"/>
  <c r="AO199" i="25"/>
  <c r="BH199"/>
  <c r="W27" i="16"/>
  <c r="AF27"/>
  <c r="AG80" i="26"/>
  <c r="X80"/>
  <c r="AE52" i="30"/>
  <c r="V52"/>
  <c r="AM160" i="25"/>
  <c r="BF160"/>
  <c r="U245" i="9"/>
  <c r="AD245"/>
  <c r="AD190"/>
  <c r="U190"/>
  <c r="V148" i="10"/>
  <c r="AE148"/>
  <c r="Z101" i="16"/>
  <c r="AI101"/>
  <c r="U97" i="29"/>
  <c r="AD97"/>
  <c r="U251" i="10"/>
  <c r="AD251"/>
  <c r="AD170"/>
  <c r="U170"/>
  <c r="W185" i="5"/>
  <c r="AF185"/>
  <c r="T85" i="22"/>
  <c r="AC85"/>
  <c r="AD95" i="19"/>
  <c r="U95"/>
  <c r="AC194" i="1"/>
  <c r="T194"/>
  <c r="AC194" i="9"/>
  <c r="T194"/>
  <c r="AD216" i="5"/>
  <c r="U216"/>
  <c r="V131" i="31"/>
  <c r="AE131"/>
  <c r="U124"/>
  <c r="AD124"/>
  <c r="T152" i="11"/>
  <c r="AC152"/>
  <c r="AB154" i="8"/>
  <c r="AK154"/>
  <c r="AK146"/>
  <c r="AB146"/>
  <c r="AM251" i="23"/>
  <c r="AV251"/>
  <c r="AB190" i="8"/>
  <c r="AK190"/>
  <c r="AU249" i="23"/>
  <c r="AL249"/>
  <c r="AT146" i="25"/>
  <c r="AA146"/>
  <c r="Z224" i="27"/>
  <c r="AI224"/>
  <c r="AH180"/>
  <c r="Y180"/>
  <c r="AH125"/>
  <c r="Y125"/>
  <c r="AD144" i="7"/>
  <c r="U144"/>
  <c r="AC133" i="29"/>
  <c r="T133"/>
  <c r="AD116" i="5"/>
  <c r="U116"/>
  <c r="U115"/>
  <c r="AD115"/>
  <c r="U103" i="19"/>
  <c r="AD103"/>
  <c r="AD232" i="5"/>
  <c r="U232"/>
  <c r="W143" i="32"/>
  <c r="AF143"/>
  <c r="U171" i="31"/>
  <c r="AD171"/>
  <c r="AC207" i="12"/>
  <c r="T207"/>
  <c r="AB236" i="8"/>
  <c r="AK236"/>
  <c r="T200" i="12"/>
  <c r="AC200"/>
  <c r="T110"/>
  <c r="AC110"/>
  <c r="AK170" i="24"/>
  <c r="AB170"/>
  <c r="AK103"/>
  <c r="AB103"/>
  <c r="X175" i="26"/>
  <c r="AG175"/>
  <c r="Y240" i="27"/>
  <c r="AH240"/>
  <c r="AH238"/>
  <c r="Y238"/>
  <c r="Y239"/>
  <c r="AH239"/>
  <c r="U119" i="7"/>
  <c r="AD119"/>
  <c r="T253" i="9"/>
  <c r="AC253"/>
  <c r="AF248" i="32"/>
  <c r="W248"/>
  <c r="T161" i="9"/>
  <c r="AC161"/>
  <c r="T259" i="29"/>
  <c r="AC259"/>
  <c r="U133" i="5"/>
  <c r="AD133"/>
  <c r="AE86" i="32"/>
  <c r="V86"/>
  <c r="V194" i="30"/>
  <c r="AE194"/>
  <c r="V87"/>
  <c r="AE87"/>
  <c r="AD140" i="31"/>
  <c r="U140"/>
  <c r="AK235" i="8"/>
  <c r="AB235"/>
  <c r="AK156"/>
  <c r="AB156"/>
  <c r="AB148"/>
  <c r="AK148"/>
  <c r="AC151" i="11"/>
  <c r="T151"/>
  <c r="AK238" i="8"/>
  <c r="AB238"/>
  <c r="AL255" i="23"/>
  <c r="AU255"/>
  <c r="AL201"/>
  <c r="AU201"/>
  <c r="AL107"/>
  <c r="AU107"/>
  <c r="AA136" i="25"/>
  <c r="AT136"/>
  <c r="AG132" i="26"/>
  <c r="X132"/>
  <c r="AH97" i="27"/>
  <c r="Y97"/>
  <c r="X79" i="26"/>
  <c r="AG79"/>
  <c r="AD229" i="29"/>
  <c r="U229"/>
  <c r="U227" i="9"/>
  <c r="AD227"/>
  <c r="U111" i="7"/>
  <c r="AD111"/>
  <c r="AC252" i="29"/>
  <c r="T252"/>
  <c r="AE219" i="30"/>
  <c r="V219"/>
  <c r="U256" i="5"/>
  <c r="AD256"/>
  <c r="U121" i="7"/>
  <c r="AD121"/>
  <c r="AD123" i="31"/>
  <c r="U123"/>
  <c r="AM123" i="23"/>
  <c r="AV123"/>
  <c r="AK157" i="8"/>
  <c r="AB157"/>
  <c r="AB149"/>
  <c r="AK149"/>
  <c r="T168" i="12"/>
  <c r="AC168"/>
  <c r="AU144" i="23"/>
  <c r="AL144"/>
  <c r="AU227" i="25"/>
  <c r="AB227"/>
  <c r="Y186" i="26"/>
  <c r="AH186"/>
  <c r="X146"/>
  <c r="AG146"/>
  <c r="X84"/>
  <c r="AG84"/>
  <c r="Y101" i="27"/>
  <c r="AH101"/>
  <c r="AM64" i="17"/>
  <c r="AN209" i="25"/>
  <c r="BG209"/>
  <c r="AJ49" i="20"/>
  <c r="AL49" s="1"/>
  <c r="AA49"/>
  <c r="AK49" s="1"/>
  <c r="AQ157" i="23"/>
  <c r="AZ157"/>
  <c r="BI137" i="25"/>
  <c r="AP137"/>
  <c r="BJ111"/>
  <c r="AQ111"/>
  <c r="BK111" s="1"/>
  <c r="BL111" s="1"/>
  <c r="AP158"/>
  <c r="BI158"/>
  <c r="AG164" i="9"/>
  <c r="X164"/>
  <c r="AD228" i="27"/>
  <c r="AM228"/>
  <c r="AC103" i="25"/>
  <c r="AV103"/>
  <c r="Y179" i="31"/>
  <c r="AH179"/>
  <c r="AA238" i="5"/>
  <c r="AK238" s="1"/>
  <c r="AJ238"/>
  <c r="AL238" s="1"/>
  <c r="Z238" i="12"/>
  <c r="AJ238" s="1"/>
  <c r="AI238"/>
  <c r="AK238" s="1"/>
  <c r="AH119" i="8"/>
  <c r="AR119" s="1"/>
  <c r="AQ119"/>
  <c r="AS119" s="1"/>
  <c r="AD182" i="26"/>
  <c r="AN182" s="1"/>
  <c r="AO182" s="1"/>
  <c r="AM182"/>
  <c r="AD137" i="27"/>
  <c r="AM137"/>
  <c r="X195" i="5"/>
  <c r="AG195"/>
  <c r="V247" i="29"/>
  <c r="AE247"/>
  <c r="AH134" i="26"/>
  <c r="Y134"/>
  <c r="BG223" i="25"/>
  <c r="AN223"/>
  <c r="AH10" i="9"/>
  <c r="AN136" i="24"/>
  <c r="AE136"/>
  <c r="Y121" i="9"/>
  <c r="AH121"/>
  <c r="AH28" i="24"/>
  <c r="AR28" s="1"/>
  <c r="AQ28"/>
  <c r="AS28" s="1"/>
  <c r="AZ128" i="23"/>
  <c r="AQ128"/>
  <c r="AX150"/>
  <c r="AO150"/>
  <c r="AO50"/>
  <c r="AX50"/>
  <c r="AE38" i="25"/>
  <c r="AX38"/>
  <c r="Y73" i="11"/>
  <c r="AH73"/>
  <c r="AL27" i="27"/>
  <c r="AC27"/>
  <c r="Y29" i="29"/>
  <c r="AH29"/>
  <c r="X61" i="5"/>
  <c r="AG61"/>
  <c r="AI15" i="18"/>
  <c r="Z15"/>
  <c r="AH131" i="10"/>
  <c r="Y131"/>
  <c r="Y258" i="7"/>
  <c r="AH258"/>
  <c r="AK14" i="27"/>
  <c r="AB14"/>
  <c r="Z42" i="20"/>
  <c r="AI42"/>
  <c r="AG17" i="7"/>
  <c r="X17"/>
  <c r="X31" i="21"/>
  <c r="AG31"/>
  <c r="W23"/>
  <c r="AF23"/>
  <c r="AC32" i="27"/>
  <c r="AL32"/>
  <c r="Z78" i="21"/>
  <c r="AJ78" s="1"/>
  <c r="AI78"/>
  <c r="AK78" s="1"/>
  <c r="AF56" i="22"/>
  <c r="W56"/>
  <c r="Y62" i="32"/>
  <c r="AH62"/>
  <c r="W79" i="9"/>
  <c r="AF79"/>
  <c r="Z61" i="32"/>
  <c r="AI61"/>
  <c r="U75" i="21"/>
  <c r="AD75"/>
  <c r="AN178" i="25"/>
  <c r="BG178"/>
  <c r="Y59" i="5"/>
  <c r="AH59"/>
  <c r="AG65" i="16"/>
  <c r="X65"/>
  <c r="Z36" i="26"/>
  <c r="AI36"/>
  <c r="AI53" i="19"/>
  <c r="Z53"/>
  <c r="V73" i="5"/>
  <c r="AE73"/>
  <c r="V15" i="9"/>
  <c r="AE15"/>
  <c r="V80" i="10"/>
  <c r="AE80"/>
  <c r="AV49" i="25"/>
  <c r="AC49"/>
  <c r="X48" i="17"/>
  <c r="AG48"/>
  <c r="AF44" i="20"/>
  <c r="W44"/>
  <c r="AI68" i="27"/>
  <c r="Z68"/>
  <c r="AM177" i="25"/>
  <c r="BF177"/>
  <c r="V67" i="18"/>
  <c r="AE67"/>
  <c r="AE38" i="20"/>
  <c r="V38"/>
  <c r="AD48" i="31"/>
  <c r="U48"/>
  <c r="AN101" i="25"/>
  <c r="BG101"/>
  <c r="AM196"/>
  <c r="BF196"/>
  <c r="AL90"/>
  <c r="BE90"/>
  <c r="AQ112" i="8"/>
  <c r="AH112"/>
  <c r="AR112" s="1"/>
  <c r="AH134" i="11"/>
  <c r="Y134"/>
  <c r="AK26" i="25"/>
  <c r="BD26"/>
  <c r="AB106" i="16"/>
  <c r="AL106" s="1"/>
  <c r="AK106"/>
  <c r="AM106" s="1"/>
  <c r="AX150" i="25"/>
  <c r="AE150"/>
  <c r="AH103" i="11"/>
  <c r="Y103"/>
  <c r="AM70" i="26"/>
  <c r="AO70" s="1"/>
  <c r="AD70"/>
  <c r="AN70" s="1"/>
  <c r="AF245" i="8"/>
  <c r="AO245"/>
  <c r="AG46" i="29"/>
  <c r="X46"/>
  <c r="AB68" i="30"/>
  <c r="AL68" s="1"/>
  <c r="AK68"/>
  <c r="AM68" s="1"/>
  <c r="AI171" i="9"/>
  <c r="Z171"/>
  <c r="AJ171" s="1"/>
  <c r="AK109" i="16"/>
  <c r="AB109"/>
  <c r="AL109" s="1"/>
  <c r="V199" i="9"/>
  <c r="AE199"/>
  <c r="AK63" i="32"/>
  <c r="AM63" s="1"/>
  <c r="AB63"/>
  <c r="AL63" s="1"/>
  <c r="AD219" i="25"/>
  <c r="AW219"/>
  <c r="X154" i="31"/>
  <c r="AG154"/>
  <c r="Z128" i="10"/>
  <c r="AJ128" s="1"/>
  <c r="AI128"/>
  <c r="AK128" s="1"/>
  <c r="AI56" i="16"/>
  <c r="Z56"/>
  <c r="AA72" i="20"/>
  <c r="AK72" s="1"/>
  <c r="AJ72"/>
  <c r="AL72" s="1"/>
  <c r="AG130" i="9"/>
  <c r="X130"/>
  <c r="Y13" i="30"/>
  <c r="AH13"/>
  <c r="AE42" i="24"/>
  <c r="AN42"/>
  <c r="Y61" i="16"/>
  <c r="AH61"/>
  <c r="AJ42" i="26"/>
  <c r="AA42"/>
  <c r="AH52" i="18"/>
  <c r="Y52"/>
  <c r="AY58" i="25"/>
  <c r="AF58"/>
  <c r="Z18" i="20"/>
  <c r="AI18"/>
  <c r="AJ79" i="32"/>
  <c r="AA79"/>
  <c r="AG115" i="29"/>
  <c r="X115"/>
  <c r="AG131" i="11"/>
  <c r="X131"/>
  <c r="Z60" i="32"/>
  <c r="AI60"/>
  <c r="AK58" i="27"/>
  <c r="AB58"/>
  <c r="AF61" i="25"/>
  <c r="AY61"/>
  <c r="AH36" i="1"/>
  <c r="Y36"/>
  <c r="Y68" i="16"/>
  <c r="AH68"/>
  <c r="X76" i="29"/>
  <c r="AG76"/>
  <c r="AH18" i="9"/>
  <c r="Y18"/>
  <c r="AJ22" i="32"/>
  <c r="AA22"/>
  <c r="V69" i="9"/>
  <c r="AE69"/>
  <c r="AG12"/>
  <c r="X12"/>
  <c r="AE65" i="5"/>
  <c r="V65"/>
  <c r="V50" i="22"/>
  <c r="AE50"/>
  <c r="W10" i="30"/>
  <c r="AG11"/>
  <c r="AG10" s="1"/>
  <c r="X11"/>
  <c r="AE61" i="31"/>
  <c r="V61"/>
  <c r="AF45" i="20"/>
  <c r="W45"/>
  <c r="AD73" i="21"/>
  <c r="U73"/>
  <c r="AE63" i="18"/>
  <c r="V63"/>
  <c r="AC23" i="22"/>
  <c r="T23"/>
  <c r="AK52" i="24"/>
  <c r="AB52"/>
  <c r="AD189" i="9"/>
  <c r="U189"/>
  <c r="V207"/>
  <c r="AE207"/>
  <c r="U229" i="10"/>
  <c r="AD229"/>
  <c r="AG250" i="25"/>
  <c r="AZ250"/>
  <c r="AQ95" i="8"/>
  <c r="AS95" s="1"/>
  <c r="AH95"/>
  <c r="AR95" s="1"/>
  <c r="Y138" i="31"/>
  <c r="AH138"/>
  <c r="BA37" i="23"/>
  <c r="BC37" s="1"/>
  <c r="AR37"/>
  <c r="BB37" s="1"/>
  <c r="AM174" i="25"/>
  <c r="BF174"/>
  <c r="X206" i="12"/>
  <c r="AG206"/>
  <c r="Z238" i="31"/>
  <c r="AI238"/>
  <c r="AL152" i="27"/>
  <c r="AC152"/>
  <c r="AK73" i="16"/>
  <c r="AB73"/>
  <c r="AL73" s="1"/>
  <c r="AC216" i="25"/>
  <c r="AV216"/>
  <c r="AB46" i="17"/>
  <c r="AL46" s="1"/>
  <c r="AK46"/>
  <c r="AM46" s="1"/>
  <c r="AB113" i="32"/>
  <c r="AL113" s="1"/>
  <c r="AK113"/>
  <c r="AM113" s="1"/>
  <c r="AE25" i="25"/>
  <c r="AX25"/>
  <c r="Z176" i="9"/>
  <c r="AJ176" s="1"/>
  <c r="AI176"/>
  <c r="AK176" s="1"/>
  <c r="AF109" i="29"/>
  <c r="W109"/>
  <c r="Z172" i="9"/>
  <c r="AJ172" s="1"/>
  <c r="AI172"/>
  <c r="AK172" s="1"/>
  <c r="AI69" i="22"/>
  <c r="AK69" s="1"/>
  <c r="Z69"/>
  <c r="AJ69" s="1"/>
  <c r="AA218" i="26"/>
  <c r="AJ218"/>
  <c r="AA71"/>
  <c r="AJ71"/>
  <c r="AH61" i="1"/>
  <c r="Y61"/>
  <c r="AF67" i="10"/>
  <c r="W67"/>
  <c r="AH44" i="30"/>
  <c r="Y44"/>
  <c r="AG63" i="12"/>
  <c r="X63"/>
  <c r="X220" i="29"/>
  <c r="AG220"/>
  <c r="X66" i="5"/>
  <c r="AG66"/>
  <c r="AG58" i="22"/>
  <c r="X58"/>
  <c r="AJ39" i="19"/>
  <c r="AL39" s="1"/>
  <c r="AA39"/>
  <c r="AK39" s="1"/>
  <c r="AA47" i="16"/>
  <c r="AJ47"/>
  <c r="AE43" i="24"/>
  <c r="AN43"/>
  <c r="W73" i="7"/>
  <c r="AF73"/>
  <c r="AH64" i="9"/>
  <c r="Y64"/>
  <c r="Z56"/>
  <c r="AJ56" s="1"/>
  <c r="AI56"/>
  <c r="AK56" s="1"/>
  <c r="AD38" i="10"/>
  <c r="U38"/>
  <c r="AO99" i="25"/>
  <c r="BH99"/>
  <c r="Y54" i="10"/>
  <c r="AH54"/>
  <c r="X36" i="32"/>
  <c r="AG36"/>
  <c r="U71" i="21"/>
  <c r="AD71"/>
  <c r="AI59" i="17"/>
  <c r="Z59"/>
  <c r="AM20" i="24"/>
  <c r="AD20"/>
  <c r="Z23" i="30"/>
  <c r="AI23"/>
  <c r="AI47" i="9"/>
  <c r="AK47" s="1"/>
  <c r="Z47"/>
  <c r="AJ47" s="1"/>
  <c r="V29" i="18"/>
  <c r="AE29"/>
  <c r="AE79"/>
  <c r="V79"/>
  <c r="AB54" i="24"/>
  <c r="AK54"/>
  <c r="W150" i="9"/>
  <c r="AF150"/>
  <c r="AD154" i="10"/>
  <c r="U154"/>
  <c r="AC113" i="9"/>
  <c r="T113"/>
  <c r="V84" i="17"/>
  <c r="AE84"/>
  <c r="T165" i="1"/>
  <c r="AC165"/>
  <c r="AD151" i="5"/>
  <c r="U151"/>
  <c r="AE112" i="30"/>
  <c r="V112"/>
  <c r="AD138" i="11"/>
  <c r="U138"/>
  <c r="T130"/>
  <c r="AC130"/>
  <c r="AK158" i="8"/>
  <c r="AB158"/>
  <c r="AB150"/>
  <c r="AK150"/>
  <c r="AK142"/>
  <c r="AB142"/>
  <c r="T182" i="12"/>
  <c r="AC182"/>
  <c r="AC132" i="11"/>
  <c r="T132"/>
  <c r="AK106" i="8"/>
  <c r="AB106"/>
  <c r="AC196" i="12"/>
  <c r="T196"/>
  <c r="AK102" i="24"/>
  <c r="AB102"/>
  <c r="AT95" i="25"/>
  <c r="AA95"/>
  <c r="Y218" i="27"/>
  <c r="AH218"/>
  <c r="AG136" i="26"/>
  <c r="X136"/>
  <c r="AI96" i="27"/>
  <c r="Z96"/>
  <c r="AF251" i="5"/>
  <c r="W251"/>
  <c r="AC249" i="9"/>
  <c r="T249"/>
  <c r="AD123" i="5"/>
  <c r="U123"/>
  <c r="AC200" i="1"/>
  <c r="T200"/>
  <c r="AC142"/>
  <c r="T142"/>
  <c r="T253" i="29"/>
  <c r="AC253"/>
  <c r="V101" i="32"/>
  <c r="AE101"/>
  <c r="V209" i="30"/>
  <c r="AE209"/>
  <c r="AE135" i="32"/>
  <c r="V135"/>
  <c r="AM209" i="23"/>
  <c r="AV209"/>
  <c r="AC142" i="11"/>
  <c r="T142"/>
  <c r="AK155" i="8"/>
  <c r="AB155"/>
  <c r="AB147"/>
  <c r="AK147"/>
  <c r="AC243" i="12"/>
  <c r="T243"/>
  <c r="AA126" i="25"/>
  <c r="AT126"/>
  <c r="Z181" i="27"/>
  <c r="AI181"/>
  <c r="AT152" i="25"/>
  <c r="AA152"/>
  <c r="X124" i="26"/>
  <c r="AG124"/>
  <c r="Y146" i="27"/>
  <c r="AH146"/>
  <c r="U247" i="10"/>
  <c r="AD247"/>
  <c r="AE161"/>
  <c r="V161"/>
  <c r="T190" i="1"/>
  <c r="AC190"/>
  <c r="T167" i="9"/>
  <c r="AC167"/>
  <c r="AC103"/>
  <c r="T103"/>
  <c r="AC187" i="1"/>
  <c r="T187"/>
  <c r="AC123" i="9"/>
  <c r="T123"/>
  <c r="T232" i="7"/>
  <c r="AC232"/>
  <c r="U235" i="31"/>
  <c r="AD235"/>
  <c r="V120"/>
  <c r="AE120"/>
  <c r="V98" i="32"/>
  <c r="AE98"/>
  <c r="AC109" i="12"/>
  <c r="T109"/>
  <c r="AB160" i="8"/>
  <c r="AK160"/>
  <c r="AK152"/>
  <c r="AB152"/>
  <c r="AB144"/>
  <c r="AK144"/>
  <c r="AC113" i="11"/>
  <c r="T113"/>
  <c r="X166" i="26"/>
  <c r="AG166"/>
  <c r="AL82" i="23"/>
  <c r="AU82"/>
  <c r="AK121" i="24"/>
  <c r="AB121"/>
  <c r="AT202" i="25"/>
  <c r="AA202"/>
  <c r="AT87"/>
  <c r="AA87"/>
  <c r="AG199" i="26"/>
  <c r="X199"/>
  <c r="AI94" i="27"/>
  <c r="Z94"/>
  <c r="U192" i="9"/>
  <c r="AD192"/>
  <c r="AD171" i="10"/>
  <c r="U171"/>
  <c r="AF241" i="5"/>
  <c r="W241"/>
  <c r="U254" i="10"/>
  <c r="AD254"/>
  <c r="U238"/>
  <c r="AD238"/>
  <c r="V157"/>
  <c r="AE157"/>
  <c r="AD204" i="29"/>
  <c r="U204"/>
  <c r="AC191" i="1"/>
  <c r="T191"/>
  <c r="T254" i="9"/>
  <c r="AC254"/>
  <c r="AE107" i="30"/>
  <c r="V107"/>
  <c r="W238" i="32"/>
  <c r="AF238"/>
  <c r="AC114" i="11"/>
  <c r="T114"/>
  <c r="AK100" i="8"/>
  <c r="AB100"/>
  <c r="T124" i="11"/>
  <c r="AC124"/>
  <c r="AB104" i="8"/>
  <c r="AK104"/>
  <c r="AL88" i="23"/>
  <c r="AU88"/>
  <c r="AT259" i="25"/>
  <c r="AA259"/>
  <c r="Y206" i="26"/>
  <c r="AH206"/>
  <c r="Z208" i="27"/>
  <c r="AI208"/>
  <c r="Y161"/>
  <c r="AH161"/>
  <c r="AH135"/>
  <c r="Y135"/>
  <c r="AM18" i="32"/>
  <c r="AO59" i="26"/>
  <c r="AS61" i="24"/>
  <c r="AK33" i="10"/>
  <c r="Y46" i="30"/>
  <c r="AH46"/>
  <c r="AF19" i="24"/>
  <c r="AO19"/>
  <c r="AE51" i="10"/>
  <c r="V51"/>
  <c r="Z63" i="5"/>
  <c r="AI63"/>
  <c r="U10" i="29"/>
  <c r="V11"/>
  <c r="AE11"/>
  <c r="AE10" s="1"/>
  <c r="X12" i="32"/>
  <c r="AG12"/>
  <c r="AH59" i="22"/>
  <c r="Y59"/>
  <c r="AG60" i="31"/>
  <c r="X60"/>
  <c r="X35" i="9"/>
  <c r="AG35"/>
  <c r="AG176" i="11"/>
  <c r="X176"/>
  <c r="AH31" i="10"/>
  <c r="Y31"/>
  <c r="AI65" i="17"/>
  <c r="Z65"/>
  <c r="Z37" i="19"/>
  <c r="AI37"/>
  <c r="X45"/>
  <c r="AG45"/>
  <c r="AC12" i="27"/>
  <c r="AL12"/>
  <c r="U65" i="21"/>
  <c r="AD65"/>
  <c r="AO184" i="25"/>
  <c r="BH184"/>
  <c r="AY61" i="23"/>
  <c r="AP61"/>
  <c r="AX24"/>
  <c r="AO24"/>
  <c r="AJ20" i="32"/>
  <c r="AA20"/>
  <c r="V14" i="29"/>
  <c r="AE14"/>
  <c r="AG69" i="10"/>
  <c r="X69"/>
  <c r="AV47" i="25"/>
  <c r="AC47"/>
  <c r="U79" i="12"/>
  <c r="AD79"/>
  <c r="Y26" i="26"/>
  <c r="AH26"/>
  <c r="W26" i="9"/>
  <c r="AF26"/>
  <c r="AF71" i="22"/>
  <c r="W71"/>
  <c r="AE62" i="10"/>
  <c r="V62"/>
  <c r="W78" i="31"/>
  <c r="AF78"/>
  <c r="AL29" i="8"/>
  <c r="AC29"/>
  <c r="W44" i="5"/>
  <c r="AF44"/>
  <c r="U59" i="21"/>
  <c r="AD59"/>
  <c r="AD77"/>
  <c r="U77"/>
  <c r="AF50" i="17"/>
  <c r="W50"/>
  <c r="AG43" i="26"/>
  <c r="X43"/>
  <c r="V41" i="32"/>
  <c r="AE41"/>
  <c r="BG161" i="25"/>
  <c r="AN161"/>
  <c r="AM97"/>
  <c r="BF97"/>
  <c r="AH156" i="9"/>
  <c r="Y156"/>
  <c r="AP254" i="25"/>
  <c r="BI254"/>
  <c r="Y141" i="12"/>
  <c r="AH141"/>
  <c r="BA15" i="25"/>
  <c r="AH15"/>
  <c r="Z40" i="11"/>
  <c r="AJ40" s="1"/>
  <c r="AI40"/>
  <c r="AK40" s="1"/>
  <c r="AL200" i="27"/>
  <c r="AC200"/>
  <c r="BI138" i="25"/>
  <c r="AP138"/>
  <c r="BH30"/>
  <c r="AO30"/>
  <c r="Z213" i="32"/>
  <c r="AI213"/>
  <c r="AY159" i="23"/>
  <c r="AP159"/>
  <c r="AH60" i="30"/>
  <c r="Y60"/>
  <c r="AL123" i="24"/>
  <c r="AC123"/>
  <c r="Z47" i="31"/>
  <c r="AI47"/>
  <c r="Z180" i="9"/>
  <c r="AJ180" s="1"/>
  <c r="AI180"/>
  <c r="AK180" s="1"/>
  <c r="AD185" i="27"/>
  <c r="AM185"/>
  <c r="AP62" i="24"/>
  <c r="AG62"/>
  <c r="AA16" i="20"/>
  <c r="AK16" s="1"/>
  <c r="AJ16"/>
  <c r="AI107" i="25"/>
  <c r="BB107"/>
  <c r="AB72" i="32"/>
  <c r="AL72" s="1"/>
  <c r="AK72"/>
  <c r="AM72" s="1"/>
  <c r="AD69" i="27"/>
  <c r="AM69"/>
  <c r="Z77" i="9"/>
  <c r="AJ77" s="1"/>
  <c r="AI77"/>
  <c r="AP44" i="24"/>
  <c r="AG44"/>
  <c r="AM59" i="27"/>
  <c r="AD59"/>
  <c r="AG72" i="10"/>
  <c r="X72"/>
  <c r="AG69" i="11"/>
  <c r="X69"/>
  <c r="Y45" i="30"/>
  <c r="AH45"/>
  <c r="Z67" i="26"/>
  <c r="AI67"/>
  <c r="Y83" i="31"/>
  <c r="AH83"/>
  <c r="AE105" i="25"/>
  <c r="AX105"/>
  <c r="AO28" i="8"/>
  <c r="AF28"/>
  <c r="AF40" i="7"/>
  <c r="W40"/>
  <c r="AG76" i="10"/>
  <c r="X76"/>
  <c r="AJ37" i="16"/>
  <c r="AA37"/>
  <c r="AF37" i="7"/>
  <c r="W37"/>
  <c r="X49" i="17"/>
  <c r="AG49"/>
  <c r="X57" i="31"/>
  <c r="AG57"/>
  <c r="AF23" i="19"/>
  <c r="W23"/>
  <c r="Y66" i="12"/>
  <c r="AH66"/>
  <c r="AG65" i="30"/>
  <c r="X65"/>
  <c r="AO131" i="25"/>
  <c r="BH131"/>
  <c r="X50" i="10"/>
  <c r="AG50"/>
  <c r="AB23" i="25"/>
  <c r="AU23"/>
  <c r="AF35" i="19"/>
  <c r="W35"/>
  <c r="AC60" i="25"/>
  <c r="AV60"/>
  <c r="W42" i="10"/>
  <c r="AF42"/>
  <c r="AF75" i="18"/>
  <c r="W75"/>
  <c r="BF206" i="25"/>
  <c r="AM206"/>
  <c r="T70" i="7"/>
  <c r="AC70"/>
  <c r="AC47" i="24"/>
  <c r="AL47"/>
  <c r="AH96" i="17"/>
  <c r="Y96"/>
  <c r="AD154" i="9"/>
  <c r="U154"/>
  <c r="AE106" i="29"/>
  <c r="V106"/>
  <c r="AD250" i="10"/>
  <c r="U250"/>
  <c r="AD233"/>
  <c r="U233"/>
  <c r="Z185" i="29"/>
  <c r="AJ185" s="1"/>
  <c r="AI185"/>
  <c r="AA26" i="18"/>
  <c r="AK26" s="1"/>
  <c r="AJ26"/>
  <c r="AL26" s="1"/>
  <c r="AO27" i="24"/>
  <c r="AF27"/>
  <c r="AV221" i="25"/>
  <c r="AC221"/>
  <c r="AH248" i="8"/>
  <c r="AR248" s="1"/>
  <c r="AQ248"/>
  <c r="Z75" i="12"/>
  <c r="AJ75" s="1"/>
  <c r="AI75"/>
  <c r="AK75" s="1"/>
  <c r="AA57" i="5"/>
  <c r="AK57" s="1"/>
  <c r="AJ57"/>
  <c r="AG234" i="10"/>
  <c r="X234"/>
  <c r="W242" i="12"/>
  <c r="AF242"/>
  <c r="AO63" i="25"/>
  <c r="BH63"/>
  <c r="AX109"/>
  <c r="AE109"/>
  <c r="Y152" i="29"/>
  <c r="AH152"/>
  <c r="AF169" i="9"/>
  <c r="W169"/>
  <c r="AH57"/>
  <c r="Y57"/>
  <c r="AF58" i="11"/>
  <c r="W58"/>
  <c r="AF72" i="29"/>
  <c r="W72"/>
  <c r="X55" i="11"/>
  <c r="AG55"/>
  <c r="Y39" i="21"/>
  <c r="AH39"/>
  <c r="W36" i="22"/>
  <c r="AF36"/>
  <c r="AF62" i="8"/>
  <c r="AO62"/>
  <c r="Z145" i="5"/>
  <c r="AI145"/>
  <c r="AE141" i="25"/>
  <c r="AX141"/>
  <c r="Z77" i="17"/>
  <c r="AI77"/>
  <c r="AH77" i="16"/>
  <c r="Y77"/>
  <c r="Y22" i="30"/>
  <c r="AH22"/>
  <c r="Y40" i="20"/>
  <c r="AH40"/>
  <c r="AG17" i="31"/>
  <c r="X17"/>
  <c r="AP37" i="8"/>
  <c r="AG37"/>
  <c r="AH79" i="19"/>
  <c r="Y79"/>
  <c r="AM144" i="25"/>
  <c r="BF144"/>
  <c r="U53" i="21"/>
  <c r="AD53"/>
  <c r="AI44" i="11"/>
  <c r="Z44"/>
  <c r="AJ44" s="1"/>
  <c r="W14" i="10"/>
  <c r="AF14"/>
  <c r="AF37" i="30"/>
  <c r="W37"/>
  <c r="AJ57" i="27"/>
  <c r="AA57"/>
  <c r="AG38" i="17"/>
  <c r="X38"/>
  <c r="U53" i="22"/>
  <c r="AD53"/>
  <c r="Y64" i="10"/>
  <c r="AH64"/>
  <c r="AE14" i="21"/>
  <c r="V14"/>
  <c r="U55"/>
  <c r="AD55"/>
  <c r="V61" i="30"/>
  <c r="AE61"/>
  <c r="AK46" i="24"/>
  <c r="AB46"/>
  <c r="V124" i="5"/>
  <c r="AE124"/>
  <c r="U206" i="29"/>
  <c r="AD206"/>
  <c r="AD200" i="9"/>
  <c r="U200"/>
  <c r="AG39" i="26"/>
  <c r="X39"/>
  <c r="AD242" i="9"/>
  <c r="U242"/>
  <c r="AE169" i="10"/>
  <c r="V169"/>
  <c r="AD92" i="21"/>
  <c r="U92"/>
  <c r="AD259" i="10"/>
  <c r="U259"/>
  <c r="AD243"/>
  <c r="U243"/>
  <c r="AD160" i="5"/>
  <c r="U160"/>
  <c r="AD105" i="19"/>
  <c r="U105"/>
  <c r="W244" i="32"/>
  <c r="AF244"/>
  <c r="U162" i="5"/>
  <c r="AD162"/>
  <c r="U91" i="20"/>
  <c r="AD91"/>
  <c r="AC152" i="9"/>
  <c r="T152"/>
  <c r="T250" i="29"/>
  <c r="AC250"/>
  <c r="AD113" i="7"/>
  <c r="U113"/>
  <c r="U211" i="31"/>
  <c r="AD211"/>
  <c r="AC215" i="12"/>
  <c r="T215"/>
  <c r="AC207" i="11"/>
  <c r="T207"/>
  <c r="T235" i="12"/>
  <c r="AC235"/>
  <c r="T216"/>
  <c r="AC216"/>
  <c r="X138" i="26"/>
  <c r="AG138"/>
  <c r="AK188" i="24"/>
  <c r="AB188"/>
  <c r="AA116" i="25"/>
  <c r="AT116"/>
  <c r="Y143" i="27"/>
  <c r="AH143"/>
  <c r="AH105"/>
  <c r="Y105"/>
  <c r="V100" i="16"/>
  <c r="AE100"/>
  <c r="AD103" i="20"/>
  <c r="U103"/>
  <c r="T233" i="9"/>
  <c r="AC233"/>
  <c r="AE235" i="30"/>
  <c r="V235"/>
  <c r="U111" i="5"/>
  <c r="AD111"/>
  <c r="U244" i="7"/>
  <c r="AD244"/>
  <c r="AD81" i="31"/>
  <c r="U81"/>
  <c r="AB159" i="8"/>
  <c r="AK159"/>
  <c r="AK151"/>
  <c r="AB151"/>
  <c r="AB143"/>
  <c r="AK143"/>
  <c r="AC118" i="12"/>
  <c r="T118"/>
  <c r="AK120" i="24"/>
  <c r="AB120"/>
  <c r="AA236" i="25"/>
  <c r="AT236"/>
  <c r="AG245" i="26"/>
  <c r="X245"/>
  <c r="AA204" i="25"/>
  <c r="AT204"/>
  <c r="X164" i="26"/>
  <c r="AG164"/>
  <c r="AH105"/>
  <c r="Y105"/>
  <c r="X92"/>
  <c r="AG92"/>
  <c r="Y90" i="27"/>
  <c r="AH90"/>
  <c r="AD101" i="29"/>
  <c r="U101"/>
  <c r="V243" i="30"/>
  <c r="AE243"/>
  <c r="AC240" i="9"/>
  <c r="T240"/>
  <c r="T234" i="29"/>
  <c r="AC234"/>
  <c r="V253" i="5"/>
  <c r="AE253"/>
  <c r="AE211" i="30"/>
  <c r="V211"/>
  <c r="AE123"/>
  <c r="V123"/>
  <c r="AE253" i="32"/>
  <c r="V253"/>
  <c r="AC231" i="12"/>
  <c r="T231"/>
  <c r="T143" i="11"/>
  <c r="AC143"/>
  <c r="AC240" i="12"/>
  <c r="T240"/>
  <c r="T223"/>
  <c r="AC223"/>
  <c r="AU126" i="23"/>
  <c r="AL126"/>
  <c r="AA213" i="25"/>
  <c r="AT213"/>
  <c r="X97" i="26"/>
  <c r="AG97"/>
  <c r="AH141" i="27"/>
  <c r="Y141"/>
  <c r="V158" i="10"/>
  <c r="AE158"/>
  <c r="AD238" i="9"/>
  <c r="U238"/>
  <c r="U137" i="10"/>
  <c r="AD137"/>
  <c r="U200" i="29"/>
  <c r="AD200"/>
  <c r="W104" i="17"/>
  <c r="AF104"/>
  <c r="AD146" i="5"/>
  <c r="U146"/>
  <c r="T108" i="10"/>
  <c r="AC108"/>
  <c r="AF170" i="30"/>
  <c r="W170"/>
  <c r="T105" i="10"/>
  <c r="AC105"/>
  <c r="AD197" i="31"/>
  <c r="U197"/>
  <c r="AE132" i="32"/>
  <c r="V132"/>
  <c r="AB161" i="8"/>
  <c r="AK161"/>
  <c r="AK153"/>
  <c r="AB153"/>
  <c r="AB145"/>
  <c r="AK145"/>
  <c r="AK240"/>
  <c r="AB240"/>
  <c r="Z236" i="27"/>
  <c r="AI236"/>
  <c r="AK114" i="24"/>
  <c r="AB114"/>
  <c r="AG130" i="26"/>
  <c r="X130"/>
  <c r="AH170"/>
  <c r="Y170"/>
  <c r="Z134" i="27"/>
  <c r="AI134"/>
  <c r="AA88" i="25"/>
  <c r="AT88"/>
  <c r="AH142" i="27"/>
  <c r="Y142"/>
  <c r="AK171" i="9"/>
  <c r="AM109" i="16"/>
  <c r="AL24" i="20"/>
  <c r="AK55" i="10"/>
  <c r="Z184" i="9"/>
  <c r="AJ184" s="1"/>
  <c r="AI184"/>
  <c r="AK184" s="1"/>
  <c r="BA13" i="25"/>
  <c r="AH13"/>
  <c r="AJ30" i="31"/>
  <c r="AL30" s="1"/>
  <c r="AA30"/>
  <c r="AK30" s="1"/>
  <c r="W53" i="1"/>
  <c r="AF53"/>
  <c r="X116" i="10"/>
  <c r="AG116"/>
  <c r="X58" i="5"/>
  <c r="AG58"/>
  <c r="AH133" i="10"/>
  <c r="Y133"/>
  <c r="AH47" i="32"/>
  <c r="Y47"/>
  <c r="AF16" i="22"/>
  <c r="W16"/>
  <c r="Z212" i="27"/>
  <c r="AI212"/>
  <c r="Z75" i="16"/>
  <c r="AI75"/>
  <c r="V22" i="11"/>
  <c r="AE22"/>
  <c r="W78" i="10"/>
  <c r="AF78"/>
  <c r="W62" i="29"/>
  <c r="AF62"/>
  <c r="AI22" i="20"/>
  <c r="Z22"/>
  <c r="Y75" i="30"/>
  <c r="AH75"/>
  <c r="V70" i="22"/>
  <c r="AE70"/>
  <c r="AA38" i="31"/>
  <c r="AK38" s="1"/>
  <c r="AJ38"/>
  <c r="AL38" s="1"/>
  <c r="AO38" i="24"/>
  <c r="AF38"/>
  <c r="AP76" i="8"/>
  <c r="AG76"/>
  <c r="AD71" i="1"/>
  <c r="U71"/>
  <c r="AE41" i="5"/>
  <c r="V41"/>
  <c r="AD49" i="21"/>
  <c r="U49"/>
  <c r="AF80" i="30"/>
  <c r="W80"/>
  <c r="AO35" i="24"/>
  <c r="AF35"/>
  <c r="V38" i="5"/>
  <c r="AE38"/>
  <c r="AW74" i="23"/>
  <c r="AN74"/>
  <c r="AE74" i="1"/>
  <c r="V74"/>
  <c r="AH27" i="20"/>
  <c r="Y27"/>
  <c r="AN106" i="25"/>
  <c r="BG106"/>
  <c r="V46" i="18"/>
  <c r="AE46"/>
  <c r="BI53" i="25"/>
  <c r="AP53"/>
  <c r="AH175" i="9"/>
  <c r="Y175"/>
  <c r="AD53" i="27"/>
  <c r="AM53"/>
  <c r="Z55" i="30"/>
  <c r="AI55"/>
  <c r="AF67" i="25"/>
  <c r="AY67"/>
  <c r="V194" i="12"/>
  <c r="AE194"/>
  <c r="BI40" i="25"/>
  <c r="AP40"/>
  <c r="BB33"/>
  <c r="AI33"/>
  <c r="AD29" i="27"/>
  <c r="AM29"/>
  <c r="AG214" i="1"/>
  <c r="X214"/>
  <c r="AH213" i="30"/>
  <c r="Y213"/>
  <c r="AQ68" i="8"/>
  <c r="AS68" s="1"/>
  <c r="AH68"/>
  <c r="AR68" s="1"/>
  <c r="AQ185" i="23"/>
  <c r="AZ185"/>
  <c r="Y84" i="22"/>
  <c r="AH84"/>
  <c r="AF69" i="8"/>
  <c r="AO69"/>
  <c r="Y143" i="29"/>
  <c r="AH143"/>
  <c r="AD237" i="27"/>
  <c r="AM237"/>
  <c r="BA46" i="23"/>
  <c r="BC46" s="1"/>
  <c r="AR46"/>
  <c r="BB46" s="1"/>
  <c r="AO165"/>
  <c r="AX165"/>
  <c r="AB28" i="26"/>
  <c r="AK28"/>
  <c r="X126" i="12"/>
  <c r="AG126"/>
  <c r="AP23" i="24"/>
  <c r="AG23"/>
  <c r="Y25" i="19"/>
  <c r="AH25"/>
  <c r="AY38" i="23"/>
  <c r="AP38"/>
  <c r="AA24" i="20"/>
  <c r="AK24" s="1"/>
  <c r="AJ24"/>
  <c r="X65" i="22"/>
  <c r="AG65"/>
  <c r="Z32"/>
  <c r="AJ32" s="1"/>
  <c r="AI32"/>
  <c r="AK32" s="1"/>
  <c r="X25" i="21"/>
  <c r="AG25"/>
  <c r="AA28" i="30"/>
  <c r="AJ28"/>
  <c r="AF76" i="24"/>
  <c r="AO76"/>
  <c r="AI22" i="9"/>
  <c r="Z22"/>
  <c r="AJ22" s="1"/>
  <c r="AC35" i="25"/>
  <c r="AV35"/>
  <c r="X48" i="22"/>
  <c r="AG48"/>
  <c r="AG22" i="8"/>
  <c r="AP22"/>
  <c r="AM65" i="26"/>
  <c r="AO65" s="1"/>
  <c r="AD65"/>
  <c r="AN65" s="1"/>
  <c r="V17" i="29"/>
  <c r="AE17"/>
  <c r="BG190" i="25"/>
  <c r="AN190"/>
  <c r="AH18" i="30"/>
  <c r="Y18"/>
  <c r="W40" i="32"/>
  <c r="AF40"/>
  <c r="AJ55" i="19"/>
  <c r="AL55" s="1"/>
  <c r="AA55"/>
  <c r="AK55" s="1"/>
  <c r="W70" i="1"/>
  <c r="AF70"/>
  <c r="X34" i="31"/>
  <c r="AG34"/>
  <c r="X70" i="21"/>
  <c r="AG70"/>
  <c r="V54" i="18"/>
  <c r="AE54"/>
  <c r="U52" i="31"/>
  <c r="AD52"/>
  <c r="AN180" i="25"/>
  <c r="BG180"/>
  <c r="AG53" i="26"/>
  <c r="X53"/>
  <c r="U165" i="10"/>
  <c r="AD165"/>
  <c r="AF231" i="5"/>
  <c r="W231"/>
  <c r="U257" i="9"/>
  <c r="AD257"/>
  <c r="AD83" i="22"/>
  <c r="U83"/>
  <c r="AP39" i="25"/>
  <c r="BI39"/>
  <c r="AH102" i="5"/>
  <c r="Y102"/>
  <c r="AZ28" i="23"/>
  <c r="AQ28"/>
  <c r="AG210" i="12"/>
  <c r="X210"/>
  <c r="AC144" i="27"/>
  <c r="AL144"/>
  <c r="AA154" i="30"/>
  <c r="AJ154"/>
  <c r="Z213" i="26"/>
  <c r="AI213"/>
  <c r="Z179" i="9"/>
  <c r="AJ179" s="1"/>
  <c r="AI179"/>
  <c r="AK179" s="1"/>
  <c r="AH46" i="12"/>
  <c r="Y46"/>
  <c r="BJ135" i="25"/>
  <c r="BL135" s="1"/>
  <c r="AQ135"/>
  <c r="BK135" s="1"/>
  <c r="W181" i="29"/>
  <c r="AF181"/>
  <c r="AG70" i="31"/>
  <c r="X70"/>
  <c r="AM129" i="23"/>
  <c r="AV129"/>
  <c r="BE139" i="25"/>
  <c r="AL139"/>
  <c r="BF65"/>
  <c r="AM65"/>
  <c r="AK29" i="32"/>
  <c r="AM29" s="1"/>
  <c r="AB29"/>
  <c r="AL29" s="1"/>
  <c r="X16" i="11"/>
  <c r="AG16"/>
  <c r="AK71" i="17"/>
  <c r="AM71" s="1"/>
  <c r="AB71"/>
  <c r="AL71" s="1"/>
  <c r="AB187" i="27"/>
  <c r="AK187"/>
  <c r="AI159" i="31"/>
  <c r="Z159"/>
  <c r="AD172" i="25"/>
  <c r="AW172"/>
  <c r="AJ36" i="20"/>
  <c r="AL36" s="1"/>
  <c r="AA36"/>
  <c r="AK36" s="1"/>
  <c r="AJ13" i="28"/>
  <c r="AA13"/>
  <c r="W13" i="9"/>
  <c r="AF13"/>
  <c r="AF43" i="7"/>
  <c r="W43"/>
  <c r="AD64" i="25"/>
  <c r="AW64"/>
  <c r="AP206" i="23"/>
  <c r="AY206"/>
  <c r="AK66" i="27"/>
  <c r="AB66"/>
  <c r="AA16" i="18"/>
  <c r="AK16" s="1"/>
  <c r="AJ16"/>
  <c r="AL16" s="1"/>
  <c r="W41" i="1"/>
  <c r="AF41"/>
  <c r="Y17" i="9"/>
  <c r="AH17"/>
  <c r="AK35" i="17"/>
  <c r="AM35" s="1"/>
  <c r="AB35"/>
  <c r="AL35" s="1"/>
  <c r="X78" i="30"/>
  <c r="AG78"/>
  <c r="Y51"/>
  <c r="AH51"/>
  <c r="AI43" i="1"/>
  <c r="AK43" s="1"/>
  <c r="Z43"/>
  <c r="AJ43" s="1"/>
  <c r="W64" i="29"/>
  <c r="AF64"/>
  <c r="AO44" i="23"/>
  <c r="AX44"/>
  <c r="AB22" i="26"/>
  <c r="AK22"/>
  <c r="AE18" i="22"/>
  <c r="V18"/>
  <c r="V55" i="12"/>
  <c r="AE55"/>
  <c r="U69" i="21"/>
  <c r="AD69"/>
  <c r="AE63" i="11"/>
  <c r="V63"/>
  <c r="AC47" i="8"/>
  <c r="AL47"/>
  <c r="AC19" i="27"/>
  <c r="AL19"/>
  <c r="AN24" i="24"/>
  <c r="AE24"/>
  <c r="W17" i="18"/>
  <c r="AF17"/>
  <c r="AJ60" i="27"/>
  <c r="AA60"/>
  <c r="AN60" i="24"/>
  <c r="AE60"/>
  <c r="AA35" i="26"/>
  <c r="AJ35"/>
  <c r="AE58" i="29"/>
  <c r="V58"/>
  <c r="X38" i="12"/>
  <c r="AG38"/>
  <c r="AC36" i="24"/>
  <c r="AL36"/>
  <c r="AE59" i="18"/>
  <c r="V59"/>
  <c r="V74"/>
  <c r="AE74"/>
  <c r="T20" i="22"/>
  <c r="AC20"/>
  <c r="AN222" i="25"/>
  <c r="BG222"/>
  <c r="AL191"/>
  <c r="BE191"/>
  <c r="AB50" i="24"/>
  <c r="AK50"/>
  <c r="U225" i="10"/>
  <c r="AD225"/>
  <c r="AD230" i="29"/>
  <c r="U230"/>
  <c r="AD249"/>
  <c r="U249"/>
  <c r="V236" i="31"/>
  <c r="AE236"/>
  <c r="AD203" i="5"/>
  <c r="U203"/>
  <c r="U229"/>
  <c r="AD229"/>
  <c r="AF180" i="32"/>
  <c r="W180"/>
  <c r="T111" i="9"/>
  <c r="AC111"/>
  <c r="T109" i="10"/>
  <c r="AC109"/>
  <c r="AD227" i="31"/>
  <c r="U227"/>
  <c r="T199" i="12"/>
  <c r="AC199"/>
  <c r="AC167"/>
  <c r="T167"/>
  <c r="AK166" i="8"/>
  <c r="AB166"/>
  <c r="AB102"/>
  <c r="AK102"/>
  <c r="AC206" i="11"/>
  <c r="T206"/>
  <c r="AC191" i="12"/>
  <c r="T191"/>
  <c r="AD106"/>
  <c r="U106"/>
  <c r="Z113" i="27"/>
  <c r="AI113"/>
  <c r="AK115" i="24"/>
  <c r="AB115"/>
  <c r="AT75" i="25"/>
  <c r="AA75"/>
  <c r="AI133" i="27"/>
  <c r="Z133"/>
  <c r="X158" i="26"/>
  <c r="AG158"/>
  <c r="X86"/>
  <c r="AG86"/>
  <c r="V255" i="30"/>
  <c r="AE255"/>
  <c r="AC186" i="1"/>
  <c r="T186"/>
  <c r="T122" i="9"/>
  <c r="AC122"/>
  <c r="U221" i="5"/>
  <c r="AD221"/>
  <c r="U246"/>
  <c r="AD246"/>
  <c r="AD220"/>
  <c r="U220"/>
  <c r="T169" i="1"/>
  <c r="AC169"/>
  <c r="U137" i="5"/>
  <c r="AD137"/>
  <c r="AD244" i="31"/>
  <c r="U244"/>
  <c r="AE106" i="32"/>
  <c r="V106"/>
  <c r="AC162" i="11"/>
  <c r="T162"/>
  <c r="T141"/>
  <c r="AC141"/>
  <c r="AK108" i="8"/>
  <c r="AB108"/>
  <c r="T232" i="12"/>
  <c r="AC232"/>
  <c r="AU124" i="23"/>
  <c r="AL124"/>
  <c r="AG189" i="26"/>
  <c r="X189"/>
  <c r="AH182" i="27"/>
  <c r="Y182"/>
  <c r="U246" i="29"/>
  <c r="AD246"/>
  <c r="AD255" i="10"/>
  <c r="U255"/>
  <c r="AD239"/>
  <c r="U239"/>
  <c r="AF105" i="17"/>
  <c r="W105"/>
  <c r="T142" i="9"/>
  <c r="AC142"/>
  <c r="T157" i="1"/>
  <c r="AC157"/>
  <c r="AF162" i="30"/>
  <c r="W162"/>
  <c r="AD82" i="31"/>
  <c r="U82"/>
  <c r="V107" i="32"/>
  <c r="AE107"/>
  <c r="AL253" i="23"/>
  <c r="AU253"/>
  <c r="T188" i="12"/>
  <c r="AC188"/>
  <c r="AC170" i="11"/>
  <c r="T170"/>
  <c r="T117" i="12"/>
  <c r="AC117"/>
  <c r="AB177" i="24"/>
  <c r="AK177"/>
  <c r="AK104"/>
  <c r="AB104"/>
  <c r="X259" i="26"/>
  <c r="AG259"/>
  <c r="Y257" i="27"/>
  <c r="AH257"/>
  <c r="Y258"/>
  <c r="AH258"/>
  <c r="X156" i="26"/>
  <c r="AG156"/>
  <c r="AK48" i="24"/>
  <c r="AB48"/>
  <c r="Y100" i="17"/>
  <c r="AH100"/>
  <c r="AE166" i="9"/>
  <c r="V166"/>
  <c r="U105" i="29"/>
  <c r="AD105"/>
  <c r="AD246" i="10"/>
  <c r="U246"/>
  <c r="AC243" i="9"/>
  <c r="T243"/>
  <c r="U91" i="19"/>
  <c r="AD91"/>
  <c r="AC161" i="1"/>
  <c r="T161"/>
  <c r="T107" i="9"/>
  <c r="AC107"/>
  <c r="AE256" i="32"/>
  <c r="V256"/>
  <c r="AC199" i="11"/>
  <c r="T199"/>
  <c r="AC224" i="12"/>
  <c r="T224"/>
  <c r="AU223" i="23"/>
  <c r="AL223"/>
  <c r="AU113"/>
  <c r="AL113"/>
  <c r="AA252" i="25"/>
  <c r="AT252"/>
  <c r="AG258" i="26"/>
  <c r="X258"/>
  <c r="Y234" i="27"/>
  <c r="AH234"/>
  <c r="Y119"/>
  <c r="AH119"/>
  <c r="BL31" i="25"/>
  <c r="AO13" i="26"/>
  <c r="AK44" i="11"/>
  <c r="N10" i="23"/>
  <c r="K17" i="3"/>
  <c r="M8"/>
  <c r="M17"/>
  <c r="AC10" i="23"/>
  <c r="M8" i="36"/>
  <c r="AB10" i="23"/>
  <c r="L33" i="3" s="1"/>
  <c r="AF10" i="23"/>
  <c r="K10"/>
  <c r="K32" i="36" s="1"/>
  <c r="K16" s="1"/>
  <c r="M7" i="3"/>
  <c r="K36"/>
  <c r="L10" i="23"/>
  <c r="J32" i="36" s="1"/>
  <c r="J16" s="1"/>
  <c r="N7" i="3"/>
  <c r="K34"/>
  <c r="K34" i="36"/>
  <c r="AE10" i="23"/>
  <c r="K35" i="36"/>
  <c r="K35" i="3"/>
  <c r="J35" i="36"/>
  <c r="J35" i="3"/>
  <c r="M18" i="23"/>
  <c r="M10" s="1"/>
  <c r="AA10"/>
  <c r="M7" i="36"/>
  <c r="T37"/>
  <c r="K42"/>
  <c r="Z11" i="27"/>
  <c r="Y10"/>
  <c r="AI11"/>
  <c r="AI10" i="26"/>
  <c r="Z10"/>
  <c r="AJ11"/>
  <c r="AJ10" s="1"/>
  <c r="AA11"/>
  <c r="AU11" i="25"/>
  <c r="AU10" s="1"/>
  <c r="AA10"/>
  <c r="AB11"/>
  <c r="AT10"/>
  <c r="AF11" i="32"/>
  <c r="W11"/>
  <c r="V10"/>
  <c r="U11" i="5"/>
  <c r="AD11"/>
  <c r="T10"/>
  <c r="L33" i="36"/>
  <c r="K7" i="3"/>
  <c r="K8"/>
  <c r="L34"/>
  <c r="L34" i="36"/>
  <c r="K8"/>
  <c r="P9" s="1"/>
  <c r="K7"/>
  <c r="L32"/>
  <c r="L16" s="1"/>
  <c r="L32" i="3"/>
  <c r="L16" s="1"/>
  <c r="M34" i="36"/>
  <c r="M34" i="3"/>
  <c r="R7" i="36"/>
  <c r="R8"/>
  <c r="R7" i="3"/>
  <c r="R8"/>
  <c r="O31"/>
  <c r="O31" i="36"/>
  <c r="AM13" i="27" l="1"/>
  <c r="AD13"/>
  <c r="AC26"/>
  <c r="AL26"/>
  <c r="AE22"/>
  <c r="AO22" s="1"/>
  <c r="AN22"/>
  <c r="AP22" s="1"/>
  <c r="AJ15"/>
  <c r="AA15"/>
  <c r="AA20"/>
  <c r="AJ20"/>
  <c r="AL21"/>
  <c r="AC21"/>
  <c r="AL24"/>
  <c r="AC24"/>
  <c r="BB16" i="25"/>
  <c r="AI16"/>
  <c r="AI22"/>
  <c r="BB22"/>
  <c r="AJ20"/>
  <c r="BC20"/>
  <c r="AN24"/>
  <c r="BG24"/>
  <c r="BB19"/>
  <c r="AI19"/>
  <c r="BE18"/>
  <c r="AL18"/>
  <c r="AM13" i="24"/>
  <c r="AM10" s="1"/>
  <c r="AD13"/>
  <c r="AC10"/>
  <c r="V14" i="12"/>
  <c r="AE14"/>
  <c r="U10"/>
  <c r="V12"/>
  <c r="AE12"/>
  <c r="AE10" s="1"/>
  <c r="AD12" i="8"/>
  <c r="AM12"/>
  <c r="X18" i="11"/>
  <c r="AG18"/>
  <c r="X29"/>
  <c r="AG29"/>
  <c r="W25"/>
  <c r="AF25"/>
  <c r="AG11"/>
  <c r="AG10" s="1"/>
  <c r="W10"/>
  <c r="X11"/>
  <c r="X28"/>
  <c r="AG28"/>
  <c r="W23"/>
  <c r="AF23"/>
  <c r="W30"/>
  <c r="AF30"/>
  <c r="V26"/>
  <c r="AE26"/>
  <c r="AG19"/>
  <c r="X19"/>
  <c r="AF13"/>
  <c r="W13"/>
  <c r="W21"/>
  <c r="AF21"/>
  <c r="AE17"/>
  <c r="V17"/>
  <c r="AH20"/>
  <c r="Y20"/>
  <c r="AD15"/>
  <c r="U15"/>
  <c r="X27"/>
  <c r="AG27"/>
  <c r="AG14"/>
  <c r="X14"/>
  <c r="AH24"/>
  <c r="Y24"/>
  <c r="U10" i="7"/>
  <c r="V11"/>
  <c r="AE11"/>
  <c r="V10" i="31"/>
  <c r="W11"/>
  <c r="AF11"/>
  <c r="W12" i="29"/>
  <c r="AF12"/>
  <c r="V23"/>
  <c r="AE23"/>
  <c r="Y25"/>
  <c r="AH25"/>
  <c r="U18"/>
  <c r="AD18"/>
  <c r="AE26"/>
  <c r="V26"/>
  <c r="Y10" i="17"/>
  <c r="Z11"/>
  <c r="AI11"/>
  <c r="AI10" s="1"/>
  <c r="AB13"/>
  <c r="AL13" s="1"/>
  <c r="AK13"/>
  <c r="AM13" s="1"/>
  <c r="AH10"/>
  <c r="W12"/>
  <c r="AF12"/>
  <c r="AF10" s="1"/>
  <c r="V10"/>
  <c r="P9" i="3"/>
  <c r="W11" i="28"/>
  <c r="AF11"/>
  <c r="AF10" s="1"/>
  <c r="V10"/>
  <c r="AE10"/>
  <c r="Z119" i="27"/>
  <c r="AI119"/>
  <c r="Z100" i="17"/>
  <c r="AI100"/>
  <c r="Y258" i="26"/>
  <c r="AH258"/>
  <c r="AD224" i="12"/>
  <c r="U224"/>
  <c r="AD161" i="1"/>
  <c r="U161"/>
  <c r="AC104" i="24"/>
  <c r="AL104"/>
  <c r="AC115"/>
  <c r="AL115"/>
  <c r="U206" i="11"/>
  <c r="AD206"/>
  <c r="AF18" i="22"/>
  <c r="W18"/>
  <c r="BF139" i="25"/>
  <c r="AM139"/>
  <c r="Z234" i="27"/>
  <c r="AI234"/>
  <c r="AB252" i="25"/>
  <c r="AU252"/>
  <c r="U107" i="9"/>
  <c r="AD107"/>
  <c r="V91" i="19"/>
  <c r="AE91"/>
  <c r="AI258" i="27"/>
  <c r="Z258"/>
  <c r="AH259" i="26"/>
  <c r="Y259"/>
  <c r="AL177" i="24"/>
  <c r="AC177"/>
  <c r="AV253" i="23"/>
  <c r="AM253"/>
  <c r="AD157" i="1"/>
  <c r="U157"/>
  <c r="AD169"/>
  <c r="U169"/>
  <c r="AE246" i="5"/>
  <c r="V246"/>
  <c r="AD122" i="9"/>
  <c r="U122"/>
  <c r="W255" i="30"/>
  <c r="AF255"/>
  <c r="Y158" i="26"/>
  <c r="AH158"/>
  <c r="AA113" i="27"/>
  <c r="AJ113"/>
  <c r="AL102" i="8"/>
  <c r="AC102"/>
  <c r="U111" i="9"/>
  <c r="AD111"/>
  <c r="V229" i="5"/>
  <c r="AE229"/>
  <c r="W236" i="31"/>
  <c r="AF236"/>
  <c r="AL50" i="24"/>
  <c r="AC50"/>
  <c r="BH222" i="25"/>
  <c r="AO222"/>
  <c r="W74" i="18"/>
  <c r="AF74"/>
  <c r="AM36" i="24"/>
  <c r="AD36"/>
  <c r="AG17" i="18"/>
  <c r="X17"/>
  <c r="AD19" i="27"/>
  <c r="AM19"/>
  <c r="AF55" i="12"/>
  <c r="W55"/>
  <c r="AC22" i="26"/>
  <c r="AL22"/>
  <c r="AG64" i="29"/>
  <c r="X64"/>
  <c r="AI51" i="30"/>
  <c r="Z51"/>
  <c r="X41" i="1"/>
  <c r="AG41"/>
  <c r="AE64" i="25"/>
  <c r="AX64"/>
  <c r="AG13" i="9"/>
  <c r="X13"/>
  <c r="Y16" i="11"/>
  <c r="AH16"/>
  <c r="AN129" i="23"/>
  <c r="AW129"/>
  <c r="X181" i="29"/>
  <c r="AG181"/>
  <c r="AJ213" i="26"/>
  <c r="AA213"/>
  <c r="AD144" i="27"/>
  <c r="AM144"/>
  <c r="V52" i="31"/>
  <c r="AE52"/>
  <c r="Y70" i="21"/>
  <c r="AH70"/>
  <c r="X70" i="1"/>
  <c r="AG70"/>
  <c r="X40" i="32"/>
  <c r="AG40"/>
  <c r="AH48" i="22"/>
  <c r="Y48"/>
  <c r="AB28" i="30"/>
  <c r="AL28" s="1"/>
  <c r="AK28"/>
  <c r="Z25" i="19"/>
  <c r="AI25"/>
  <c r="AH126" i="12"/>
  <c r="Y126"/>
  <c r="AY165" i="23"/>
  <c r="AP165"/>
  <c r="AE237" i="27"/>
  <c r="AO237" s="1"/>
  <c r="AP237" s="1"/>
  <c r="AN237"/>
  <c r="AG69" i="8"/>
  <c r="AP69"/>
  <c r="Z84" i="22"/>
  <c r="AJ84" s="1"/>
  <c r="AI84"/>
  <c r="W194" i="12"/>
  <c r="AF194"/>
  <c r="AA55" i="30"/>
  <c r="AJ55"/>
  <c r="AF46" i="18"/>
  <c r="W46"/>
  <c r="AF38" i="5"/>
  <c r="W38"/>
  <c r="Z75" i="30"/>
  <c r="AI75"/>
  <c r="AG62" i="29"/>
  <c r="X62"/>
  <c r="W22" i="11"/>
  <c r="AF22"/>
  <c r="AA212" i="27"/>
  <c r="AJ212"/>
  <c r="Y58" i="5"/>
  <c r="AH58"/>
  <c r="X53" i="1"/>
  <c r="AG53"/>
  <c r="Z170" i="26"/>
  <c r="AI170"/>
  <c r="AC114" i="24"/>
  <c r="AL114"/>
  <c r="AC240" i="8"/>
  <c r="AL240"/>
  <c r="AL153"/>
  <c r="AC153"/>
  <c r="W132" i="32"/>
  <c r="AF132"/>
  <c r="AV126" i="23"/>
  <c r="AM126"/>
  <c r="U240" i="12"/>
  <c r="AD240"/>
  <c r="AD231"/>
  <c r="U231"/>
  <c r="AF123" i="30"/>
  <c r="W123"/>
  <c r="U240" i="9"/>
  <c r="AD240"/>
  <c r="AE101" i="29"/>
  <c r="V101"/>
  <c r="Y245" i="26"/>
  <c r="AH245"/>
  <c r="AC120" i="24"/>
  <c r="AL120"/>
  <c r="AF235" i="30"/>
  <c r="W235"/>
  <c r="V103" i="20"/>
  <c r="AE103"/>
  <c r="Z105" i="27"/>
  <c r="AI105"/>
  <c r="U215" i="12"/>
  <c r="AD215"/>
  <c r="AE113" i="7"/>
  <c r="V113"/>
  <c r="U152" i="9"/>
  <c r="AD152"/>
  <c r="V105" i="19"/>
  <c r="AE105"/>
  <c r="V243" i="10"/>
  <c r="AE243"/>
  <c r="V92" i="21"/>
  <c r="AE92"/>
  <c r="AE242" i="9"/>
  <c r="V242"/>
  <c r="AE200"/>
  <c r="V200"/>
  <c r="AF14" i="21"/>
  <c r="W14"/>
  <c r="AB57" i="27"/>
  <c r="AK57"/>
  <c r="Z79" i="19"/>
  <c r="AI79"/>
  <c r="AH17" i="31"/>
  <c r="Y17"/>
  <c r="AG58" i="11"/>
  <c r="X58"/>
  <c r="X169" i="9"/>
  <c r="AG169"/>
  <c r="AF109" i="25"/>
  <c r="AY109"/>
  <c r="AP27" i="24"/>
  <c r="AG27"/>
  <c r="V250" i="10"/>
  <c r="AE250"/>
  <c r="AE154" i="9"/>
  <c r="V154"/>
  <c r="AN206" i="25"/>
  <c r="BG206"/>
  <c r="X35" i="19"/>
  <c r="AG35"/>
  <c r="Y65" i="30"/>
  <c r="AH65"/>
  <c r="AG23" i="19"/>
  <c r="X23"/>
  <c r="AB37" i="16"/>
  <c r="AL37" s="1"/>
  <c r="AK37"/>
  <c r="X40" i="7"/>
  <c r="AG40"/>
  <c r="Y69" i="11"/>
  <c r="AH69"/>
  <c r="AN59" i="27"/>
  <c r="AE59"/>
  <c r="AO59" s="1"/>
  <c r="AP59" s="1"/>
  <c r="AI60" i="30"/>
  <c r="Z60"/>
  <c r="AQ138" i="25"/>
  <c r="BK138" s="1"/>
  <c r="BL138" s="1"/>
  <c r="BJ138"/>
  <c r="AI156" i="9"/>
  <c r="Z156"/>
  <c r="AJ156" s="1"/>
  <c r="BH161" i="25"/>
  <c r="AO161"/>
  <c r="Y43" i="26"/>
  <c r="AH43"/>
  <c r="AE77" i="21"/>
  <c r="V77"/>
  <c r="AG71" i="22"/>
  <c r="X71"/>
  <c r="AD47" i="25"/>
  <c r="AW47"/>
  <c r="AP24" i="23"/>
  <c r="AY24"/>
  <c r="AA65" i="17"/>
  <c r="AJ65"/>
  <c r="AH176" i="11"/>
  <c r="Y176"/>
  <c r="Y60" i="31"/>
  <c r="AH60"/>
  <c r="AI46" i="30"/>
  <c r="Z46"/>
  <c r="Z161" i="27"/>
  <c r="AI161"/>
  <c r="AI206" i="26"/>
  <c r="Z206"/>
  <c r="AM88" i="23"/>
  <c r="AV88"/>
  <c r="AD124" i="11"/>
  <c r="U124"/>
  <c r="W157" i="10"/>
  <c r="AF157"/>
  <c r="V254"/>
  <c r="AE254"/>
  <c r="AH166" i="26"/>
  <c r="Y166"/>
  <c r="AL144" i="8"/>
  <c r="AC144"/>
  <c r="AC160"/>
  <c r="AL160"/>
  <c r="W98" i="32"/>
  <c r="AF98"/>
  <c r="V235" i="31"/>
  <c r="AE235"/>
  <c r="AD190" i="1"/>
  <c r="U190"/>
  <c r="V247" i="10"/>
  <c r="AE247"/>
  <c r="Y124" i="26"/>
  <c r="AH124"/>
  <c r="AA181" i="27"/>
  <c r="AJ181"/>
  <c r="AW209" i="23"/>
  <c r="AN209"/>
  <c r="W209" i="30"/>
  <c r="AF209"/>
  <c r="AD253" i="29"/>
  <c r="U253"/>
  <c r="Z218" i="27"/>
  <c r="AI218"/>
  <c r="AD182" i="12"/>
  <c r="U182"/>
  <c r="AL150" i="8"/>
  <c r="AC150"/>
  <c r="AD130" i="11"/>
  <c r="U130"/>
  <c r="AD165" i="1"/>
  <c r="U165"/>
  <c r="AG150" i="9"/>
  <c r="X150"/>
  <c r="AE71" i="21"/>
  <c r="V71"/>
  <c r="AI54" i="10"/>
  <c r="AK54" s="1"/>
  <c r="Z54"/>
  <c r="AJ54" s="1"/>
  <c r="AO43" i="24"/>
  <c r="AF43"/>
  <c r="Y66" i="5"/>
  <c r="AH66"/>
  <c r="AB71" i="26"/>
  <c r="AK71"/>
  <c r="AF25" i="25"/>
  <c r="AY25"/>
  <c r="AD216"/>
  <c r="AW216"/>
  <c r="AH206" i="12"/>
  <c r="Y206"/>
  <c r="V229" i="10"/>
  <c r="AE229"/>
  <c r="AH12" i="9"/>
  <c r="Y12"/>
  <c r="AB22" i="32"/>
  <c r="AL22" s="1"/>
  <c r="AK22"/>
  <c r="AM22" s="1"/>
  <c r="Z36" i="1"/>
  <c r="AJ36" s="1"/>
  <c r="AI36"/>
  <c r="AK36" s="1"/>
  <c r="AC58" i="27"/>
  <c r="AL58"/>
  <c r="Y131" i="11"/>
  <c r="AH131"/>
  <c r="AB79" i="32"/>
  <c r="AL79" s="1"/>
  <c r="AK79"/>
  <c r="AM79" s="1"/>
  <c r="AG58" i="25"/>
  <c r="AZ58"/>
  <c r="AK42" i="26"/>
  <c r="AB42"/>
  <c r="Y130" i="9"/>
  <c r="AH130"/>
  <c r="AJ56" i="16"/>
  <c r="AA56"/>
  <c r="AI103" i="11"/>
  <c r="Z103"/>
  <c r="AJ103" s="1"/>
  <c r="Z134"/>
  <c r="AJ134" s="1"/>
  <c r="AI134"/>
  <c r="AF38" i="20"/>
  <c r="W38"/>
  <c r="X44"/>
  <c r="AG44"/>
  <c r="AD49" i="25"/>
  <c r="AW49"/>
  <c r="X56" i="22"/>
  <c r="AG56"/>
  <c r="AA15" i="18"/>
  <c r="AK15" s="1"/>
  <c r="AJ15"/>
  <c r="AL15" s="1"/>
  <c r="AR128" i="23"/>
  <c r="BB128" s="1"/>
  <c r="BA128"/>
  <c r="AI134" i="26"/>
  <c r="Z134"/>
  <c r="AQ137" i="25"/>
  <c r="BK137" s="1"/>
  <c r="BL137" s="1"/>
  <c r="BJ137"/>
  <c r="AV144" i="23"/>
  <c r="AM144"/>
  <c r="W219" i="30"/>
  <c r="AF219"/>
  <c r="V229" i="29"/>
  <c r="AE229"/>
  <c r="Z97" i="27"/>
  <c r="AI97"/>
  <c r="AL238" i="8"/>
  <c r="AC238"/>
  <c r="AL235"/>
  <c r="AC235"/>
  <c r="AF86" i="32"/>
  <c r="W86"/>
  <c r="X248"/>
  <c r="AG248"/>
  <c r="AI238" i="27"/>
  <c r="Z238"/>
  <c r="AC170" i="24"/>
  <c r="AL170"/>
  <c r="AD207" i="12"/>
  <c r="U207"/>
  <c r="AE116" i="5"/>
  <c r="V116"/>
  <c r="AE144" i="7"/>
  <c r="V144"/>
  <c r="AI180" i="27"/>
  <c r="Z180"/>
  <c r="AB146" i="25"/>
  <c r="AU146"/>
  <c r="AC146" i="8"/>
  <c r="AL146"/>
  <c r="U194" i="9"/>
  <c r="AD194"/>
  <c r="AE95" i="19"/>
  <c r="V95"/>
  <c r="V190" i="9"/>
  <c r="AE190"/>
  <c r="AH80" i="26"/>
  <c r="Y80"/>
  <c r="AK30" i="30"/>
  <c r="AB30"/>
  <c r="AL30" s="1"/>
  <c r="AM30" s="1"/>
  <c r="AG41" i="29"/>
  <c r="X41"/>
  <c r="AH182" i="24"/>
  <c r="AR182" s="1"/>
  <c r="AQ182"/>
  <c r="AS182" s="1"/>
  <c r="AW21" i="25"/>
  <c r="AD21"/>
  <c r="AD75" i="26"/>
  <c r="AN75" s="1"/>
  <c r="AM75"/>
  <c r="AH55" i="24"/>
  <c r="AR55" s="1"/>
  <c r="AQ55"/>
  <c r="AI243" i="26"/>
  <c r="Z243"/>
  <c r="Z256" i="9"/>
  <c r="AJ256" s="1"/>
  <c r="AI256"/>
  <c r="V145" i="10"/>
  <c r="AE145"/>
  <c r="AI57" i="19"/>
  <c r="Z57"/>
  <c r="AK71" i="32"/>
  <c r="AM71" s="1"/>
  <c r="AB71"/>
  <c r="AL71" s="1"/>
  <c r="AB74" i="27"/>
  <c r="AK74"/>
  <c r="AA47" i="5"/>
  <c r="AK47" s="1"/>
  <c r="AJ47"/>
  <c r="AA73" i="17"/>
  <c r="AJ73"/>
  <c r="X11" i="10"/>
  <c r="AG11"/>
  <c r="AG10" s="1"/>
  <c r="W10"/>
  <c r="Z63" i="16"/>
  <c r="AI63"/>
  <c r="Y53" i="32"/>
  <c r="AH53"/>
  <c r="AE67" i="21"/>
  <c r="V67"/>
  <c r="AK43" i="32"/>
  <c r="AM43" s="1"/>
  <c r="AB43"/>
  <c r="AL43" s="1"/>
  <c r="AM36" i="8"/>
  <c r="AD36"/>
  <c r="AM25" i="27"/>
  <c r="AD25"/>
  <c r="V57" i="21"/>
  <c r="AE57"/>
  <c r="W39" i="1"/>
  <c r="AF39"/>
  <c r="X49" i="29"/>
  <c r="AG49"/>
  <c r="AF44"/>
  <c r="W44"/>
  <c r="AH19" i="19"/>
  <c r="Y19"/>
  <c r="AZ153" i="25"/>
  <c r="AG153"/>
  <c r="AP96"/>
  <c r="BI96"/>
  <c r="AC17" i="26"/>
  <c r="AL17"/>
  <c r="AB69" i="17"/>
  <c r="AL69" s="1"/>
  <c r="AM69" s="1"/>
  <c r="AK69"/>
  <c r="AL119" i="25"/>
  <c r="BE119"/>
  <c r="AG52" i="17"/>
  <c r="X52"/>
  <c r="X56" i="12"/>
  <c r="AG56"/>
  <c r="AG58" i="24"/>
  <c r="AP58"/>
  <c r="AE64" i="8"/>
  <c r="AN64"/>
  <c r="AA42" i="32"/>
  <c r="AJ42"/>
  <c r="AO17" i="24"/>
  <c r="AF17"/>
  <c r="Z18" i="7"/>
  <c r="AJ18" s="1"/>
  <c r="AK18" s="1"/>
  <c r="AI18"/>
  <c r="BJ121" i="25"/>
  <c r="BL121" s="1"/>
  <c r="AQ121"/>
  <c r="BK121" s="1"/>
  <c r="Z168" i="29"/>
  <c r="AJ168" s="1"/>
  <c r="AI168"/>
  <c r="AF55"/>
  <c r="W55"/>
  <c r="AD258" i="25"/>
  <c r="AW258"/>
  <c r="AH20" i="19"/>
  <c r="Y20"/>
  <c r="Y17" i="32"/>
  <c r="AH17"/>
  <c r="AO89" i="25"/>
  <c r="BH89"/>
  <c r="AB38" i="26"/>
  <c r="AK38"/>
  <c r="Z50" i="19"/>
  <c r="AI50"/>
  <c r="AE36" i="27"/>
  <c r="AO36" s="1"/>
  <c r="AP36" s="1"/>
  <c r="AN36"/>
  <c r="AL48"/>
  <c r="AC48"/>
  <c r="AN14" i="25"/>
  <c r="BG14"/>
  <c r="AJ58" i="19"/>
  <c r="AA58"/>
  <c r="AK58" s="1"/>
  <c r="AL58" s="1"/>
  <c r="AB70" i="16"/>
  <c r="AL70" s="1"/>
  <c r="AK70"/>
  <c r="AM70" s="1"/>
  <c r="Z51" i="29"/>
  <c r="AJ51" s="1"/>
  <c r="AI51"/>
  <c r="AK51" s="1"/>
  <c r="AH39" i="17"/>
  <c r="Y39"/>
  <c r="AI50" i="5"/>
  <c r="Z50"/>
  <c r="X18" i="10"/>
  <c r="AG18"/>
  <c r="Y41" i="17"/>
  <c r="AH41"/>
  <c r="AR43" i="23"/>
  <c r="BB43" s="1"/>
  <c r="BA43"/>
  <c r="AY64"/>
  <c r="AP64"/>
  <c r="AJ32" i="25"/>
  <c r="BC32"/>
  <c r="AC31" i="26"/>
  <c r="AL31"/>
  <c r="AW59" i="25"/>
  <c r="AD59"/>
  <c r="AI60" i="5"/>
  <c r="Z60"/>
  <c r="AG12" i="25"/>
  <c r="AZ12"/>
  <c r="Z130" i="30"/>
  <c r="AI130"/>
  <c r="AQ202" i="8"/>
  <c r="AH202"/>
  <c r="AR202" s="1"/>
  <c r="AS202" s="1"/>
  <c r="BA72" i="25"/>
  <c r="AH72"/>
  <c r="BA33" i="23"/>
  <c r="AR33"/>
  <c r="BB33" s="1"/>
  <c r="AM247" i="27"/>
  <c r="AD247"/>
  <c r="AI186" i="5"/>
  <c r="Z186"/>
  <c r="BH29" i="25"/>
  <c r="AO29"/>
  <c r="AF62" i="18"/>
  <c r="W62"/>
  <c r="AM21" i="8"/>
  <c r="AD21"/>
  <c r="AI28" i="20"/>
  <c r="Z28"/>
  <c r="BH163" i="25"/>
  <c r="AO163"/>
  <c r="AB80" i="16"/>
  <c r="AL80" s="1"/>
  <c r="AM80" s="1"/>
  <c r="AK80"/>
  <c r="AJ22" i="31"/>
  <c r="AL22" s="1"/>
  <c r="AA22"/>
  <c r="AK22" s="1"/>
  <c r="AJ62" i="19"/>
  <c r="AA62"/>
  <c r="AK62" s="1"/>
  <c r="AF242" i="25"/>
  <c r="AY242"/>
  <c r="AA181" i="5"/>
  <c r="AK181" s="1"/>
  <c r="AJ181"/>
  <c r="AL181" s="1"/>
  <c r="AK50" i="30"/>
  <c r="AM50" s="1"/>
  <c r="AB50"/>
  <c r="AL50" s="1"/>
  <c r="Z142" i="29"/>
  <c r="AJ142" s="1"/>
  <c r="AI142"/>
  <c r="AM208" i="25"/>
  <c r="BF208"/>
  <c r="AM83"/>
  <c r="BF83"/>
  <c r="AK22" i="9"/>
  <c r="AS76" i="8"/>
  <c r="AL57" i="5"/>
  <c r="AS248" i="8"/>
  <c r="AK185" i="29"/>
  <c r="AK77" i="9"/>
  <c r="AL16" i="20"/>
  <c r="AK30" i="21"/>
  <c r="Z257" i="27"/>
  <c r="AI257"/>
  <c r="AV113" i="23"/>
  <c r="AM113"/>
  <c r="AF256" i="32"/>
  <c r="W256"/>
  <c r="AG162" i="30"/>
  <c r="X162"/>
  <c r="V239" i="10"/>
  <c r="AE239"/>
  <c r="Y189" i="26"/>
  <c r="AH189"/>
  <c r="W106" i="32"/>
  <c r="AF106"/>
  <c r="V220" i="5"/>
  <c r="AE220"/>
  <c r="U186" i="1"/>
  <c r="AD186"/>
  <c r="AJ133" i="27"/>
  <c r="AA133"/>
  <c r="AE106" i="12"/>
  <c r="V106"/>
  <c r="AL166" i="8"/>
  <c r="AC166"/>
  <c r="AG180" i="32"/>
  <c r="X180"/>
  <c r="V249" i="29"/>
  <c r="AE249"/>
  <c r="AF59" i="18"/>
  <c r="W59"/>
  <c r="AB60" i="27"/>
  <c r="AK60"/>
  <c r="AO24" i="24"/>
  <c r="AF24"/>
  <c r="AB13" i="28"/>
  <c r="AL13" s="1"/>
  <c r="AK13"/>
  <c r="Z18" i="30"/>
  <c r="AI18"/>
  <c r="AV223" i="23"/>
  <c r="AM223"/>
  <c r="AD199" i="11"/>
  <c r="U199"/>
  <c r="V246" i="10"/>
  <c r="AE246"/>
  <c r="W166" i="9"/>
  <c r="AF166"/>
  <c r="AL48" i="24"/>
  <c r="AC48"/>
  <c r="AD170" i="11"/>
  <c r="U170"/>
  <c r="V82" i="31"/>
  <c r="AE82"/>
  <c r="X105" i="17"/>
  <c r="AG105"/>
  <c r="AE255" i="10"/>
  <c r="V255"/>
  <c r="Z182" i="27"/>
  <c r="AI182"/>
  <c r="AM124" i="23"/>
  <c r="AV124"/>
  <c r="AL108" i="8"/>
  <c r="AC108"/>
  <c r="U162" i="11"/>
  <c r="AD162"/>
  <c r="V244" i="31"/>
  <c r="AE244"/>
  <c r="AB75" i="25"/>
  <c r="AU75"/>
  <c r="U191" i="12"/>
  <c r="AD191"/>
  <c r="AD167"/>
  <c r="U167"/>
  <c r="AE227" i="31"/>
  <c r="V227"/>
  <c r="V230" i="29"/>
  <c r="AE230"/>
  <c r="AF58"/>
  <c r="W58"/>
  <c r="AO60" i="24"/>
  <c r="AF60"/>
  <c r="W63" i="11"/>
  <c r="AF63"/>
  <c r="AC66" i="27"/>
  <c r="AL66"/>
  <c r="AA159" i="31"/>
  <c r="AK159" s="1"/>
  <c r="AL159" s="1"/>
  <c r="AJ159"/>
  <c r="BG65" i="25"/>
  <c r="AN65"/>
  <c r="AI46" i="12"/>
  <c r="AK46" s="1"/>
  <c r="Z46"/>
  <c r="AJ46" s="1"/>
  <c r="AI102" i="5"/>
  <c r="Z102"/>
  <c r="AE83" i="22"/>
  <c r="V83"/>
  <c r="AG231" i="5"/>
  <c r="X231"/>
  <c r="AH53" i="26"/>
  <c r="Y53"/>
  <c r="BH190" i="25"/>
  <c r="AO190"/>
  <c r="AH214" i="1"/>
  <c r="Y214"/>
  <c r="AJ33" i="25"/>
  <c r="BC33"/>
  <c r="Z175" i="9"/>
  <c r="AJ175" s="1"/>
  <c r="AK175" s="1"/>
  <c r="AI175"/>
  <c r="Z27" i="20"/>
  <c r="AI27"/>
  <c r="W74" i="1"/>
  <c r="AF74"/>
  <c r="AG80" i="30"/>
  <c r="X80"/>
  <c r="W41" i="5"/>
  <c r="AF41"/>
  <c r="AH76" i="8"/>
  <c r="AR76" s="1"/>
  <c r="AQ76"/>
  <c r="Z47" i="32"/>
  <c r="AI47"/>
  <c r="AI13" i="25"/>
  <c r="BB13"/>
  <c r="AA134" i="27"/>
  <c r="AJ134"/>
  <c r="AA236"/>
  <c r="AJ236"/>
  <c r="AC145" i="8"/>
  <c r="AL145"/>
  <c r="AL161"/>
  <c r="AC161"/>
  <c r="AE200" i="29"/>
  <c r="V200"/>
  <c r="AU213" i="25"/>
  <c r="AB213"/>
  <c r="AD223" i="12"/>
  <c r="U223"/>
  <c r="U143" i="11"/>
  <c r="AD143"/>
  <c r="U234" i="29"/>
  <c r="AD234"/>
  <c r="W243" i="30"/>
  <c r="AF243"/>
  <c r="Z90" i="27"/>
  <c r="AI90"/>
  <c r="AB204" i="25"/>
  <c r="AU204"/>
  <c r="AU236"/>
  <c r="AB236"/>
  <c r="V111" i="5"/>
  <c r="AE111"/>
  <c r="U233" i="9"/>
  <c r="AD233"/>
  <c r="W100" i="16"/>
  <c r="AF100"/>
  <c r="AI143" i="27"/>
  <c r="Z143"/>
  <c r="AD216" i="12"/>
  <c r="U216"/>
  <c r="AE211" i="31"/>
  <c r="V211"/>
  <c r="AD250" i="29"/>
  <c r="U250"/>
  <c r="AE91" i="20"/>
  <c r="V91"/>
  <c r="X244" i="32"/>
  <c r="AG244"/>
  <c r="AE206" i="29"/>
  <c r="V206"/>
  <c r="V55" i="21"/>
  <c r="AE55"/>
  <c r="AI64" i="10"/>
  <c r="Z64"/>
  <c r="AJ64" s="1"/>
  <c r="BG144" i="25"/>
  <c r="AN144"/>
  <c r="Z40" i="20"/>
  <c r="AI40"/>
  <c r="AY141" i="25"/>
  <c r="AF141"/>
  <c r="AP62" i="8"/>
  <c r="AG62"/>
  <c r="AI39" i="21"/>
  <c r="Z39"/>
  <c r="AJ39" s="1"/>
  <c r="Z152" i="29"/>
  <c r="AJ152" s="1"/>
  <c r="AI152"/>
  <c r="BI63" i="25"/>
  <c r="AP63"/>
  <c r="AD70" i="7"/>
  <c r="U70"/>
  <c r="AD60" i="25"/>
  <c r="AW60"/>
  <c r="AV23"/>
  <c r="AC23"/>
  <c r="BI131"/>
  <c r="AP131"/>
  <c r="Z66" i="12"/>
  <c r="AJ66" s="1"/>
  <c r="AI66"/>
  <c r="AH57" i="31"/>
  <c r="Y57"/>
  <c r="AI83"/>
  <c r="Z83"/>
  <c r="AI45" i="30"/>
  <c r="Z45"/>
  <c r="AN69" i="27"/>
  <c r="AE69"/>
  <c r="AO69" s="1"/>
  <c r="AP69" s="1"/>
  <c r="BC107" i="25"/>
  <c r="AJ107"/>
  <c r="AQ254"/>
  <c r="BK254" s="1"/>
  <c r="BL254" s="1"/>
  <c r="BJ254"/>
  <c r="AN97"/>
  <c r="BG97"/>
  <c r="W41" i="32"/>
  <c r="AF41"/>
  <c r="V59" i="21"/>
  <c r="AE59"/>
  <c r="X26" i="9"/>
  <c r="AG26"/>
  <c r="AE79" i="12"/>
  <c r="V79"/>
  <c r="AE65" i="21"/>
  <c r="V65"/>
  <c r="AH45" i="19"/>
  <c r="Y45"/>
  <c r="Y35" i="9"/>
  <c r="AH35"/>
  <c r="W11" i="29"/>
  <c r="AF11"/>
  <c r="V10"/>
  <c r="W51" i="10"/>
  <c r="AF51"/>
  <c r="AD114" i="11"/>
  <c r="U114"/>
  <c r="W107" i="30"/>
  <c r="AF107"/>
  <c r="U191" i="1"/>
  <c r="AD191"/>
  <c r="AE171" i="10"/>
  <c r="V171"/>
  <c r="AA94" i="27"/>
  <c r="AJ94"/>
  <c r="AU87" i="25"/>
  <c r="AB87"/>
  <c r="AL121" i="24"/>
  <c r="AC121"/>
  <c r="U123" i="9"/>
  <c r="AD123"/>
  <c r="AD103"/>
  <c r="U103"/>
  <c r="U243" i="12"/>
  <c r="AD243"/>
  <c r="AL155" i="8"/>
  <c r="AC155"/>
  <c r="U200" i="1"/>
  <c r="AD200"/>
  <c r="AD249" i="9"/>
  <c r="U249"/>
  <c r="AJ96" i="27"/>
  <c r="AA96"/>
  <c r="AL102" i="24"/>
  <c r="AC102"/>
  <c r="AL106" i="8"/>
  <c r="AC106"/>
  <c r="W112" i="30"/>
  <c r="AF112"/>
  <c r="AD113" i="9"/>
  <c r="U113"/>
  <c r="W79" i="18"/>
  <c r="AF79"/>
  <c r="AN20" i="24"/>
  <c r="AE20"/>
  <c r="V38" i="10"/>
  <c r="AE38"/>
  <c r="AI64" i="9"/>
  <c r="AK64" s="1"/>
  <c r="Z64"/>
  <c r="AJ64" s="1"/>
  <c r="Y63" i="12"/>
  <c r="AH63"/>
  <c r="X67" i="10"/>
  <c r="AG67"/>
  <c r="AG109" i="29"/>
  <c r="X109"/>
  <c r="AD152" i="27"/>
  <c r="AM152"/>
  <c r="AE189" i="9"/>
  <c r="V189"/>
  <c r="AD23" i="22"/>
  <c r="U23"/>
  <c r="AE73" i="21"/>
  <c r="V73"/>
  <c r="AF61" i="31"/>
  <c r="W61"/>
  <c r="AF69" i="9"/>
  <c r="W69"/>
  <c r="Z68" i="16"/>
  <c r="AI68"/>
  <c r="AZ61" i="25"/>
  <c r="AG61"/>
  <c r="AA60" i="32"/>
  <c r="AJ60"/>
  <c r="AA18" i="20"/>
  <c r="AK18" s="1"/>
  <c r="AL18" s="1"/>
  <c r="AJ18"/>
  <c r="Z61" i="16"/>
  <c r="AI61"/>
  <c r="Z13" i="30"/>
  <c r="AI13"/>
  <c r="AX219" i="25"/>
  <c r="AE219"/>
  <c r="AF199" i="9"/>
  <c r="W199"/>
  <c r="BE26" i="25"/>
  <c r="AL26"/>
  <c r="BG196"/>
  <c r="AN196"/>
  <c r="W67" i="18"/>
  <c r="AF67"/>
  <c r="AH48" i="17"/>
  <c r="Y48"/>
  <c r="W80" i="10"/>
  <c r="AF80"/>
  <c r="AF15" i="9"/>
  <c r="W15"/>
  <c r="BH178" i="25"/>
  <c r="AO178"/>
  <c r="AA61" i="32"/>
  <c r="AJ61"/>
  <c r="AI62"/>
  <c r="Z62"/>
  <c r="X23" i="21"/>
  <c r="AG23"/>
  <c r="AH61" i="5"/>
  <c r="Y61"/>
  <c r="AY38" i="25"/>
  <c r="AF38"/>
  <c r="AF247" i="29"/>
  <c r="W247"/>
  <c r="AN137" i="27"/>
  <c r="AE137"/>
  <c r="AO137" s="1"/>
  <c r="AP137" s="1"/>
  <c r="AD103" i="25"/>
  <c r="AW103"/>
  <c r="BA157" i="23"/>
  <c r="AR157"/>
  <c r="BB157" s="1"/>
  <c r="BC157" s="1"/>
  <c r="AO209" i="25"/>
  <c r="BH209"/>
  <c r="AI101" i="27"/>
  <c r="Z101"/>
  <c r="AH146" i="26"/>
  <c r="Y146"/>
  <c r="AD168" i="12"/>
  <c r="U168"/>
  <c r="V256" i="5"/>
  <c r="AE256"/>
  <c r="AE227" i="9"/>
  <c r="V227"/>
  <c r="Y79" i="26"/>
  <c r="AH79"/>
  <c r="AM107" i="23"/>
  <c r="AV107"/>
  <c r="AV255"/>
  <c r="AM255"/>
  <c r="W194" i="30"/>
  <c r="AF194"/>
  <c r="AE133" i="5"/>
  <c r="V133"/>
  <c r="U161" i="9"/>
  <c r="AD161"/>
  <c r="AD253"/>
  <c r="U253"/>
  <c r="Z239" i="27"/>
  <c r="AI239"/>
  <c r="Z240"/>
  <c r="AI240"/>
  <c r="U110" i="12"/>
  <c r="AD110"/>
  <c r="AC236" i="8"/>
  <c r="AL236"/>
  <c r="AE171" i="31"/>
  <c r="V171"/>
  <c r="V115" i="5"/>
  <c r="AE115"/>
  <c r="AA224" i="27"/>
  <c r="AJ224"/>
  <c r="AN251" i="23"/>
  <c r="AW251"/>
  <c r="AL154" i="8"/>
  <c r="AC154"/>
  <c r="AE124" i="31"/>
  <c r="V124"/>
  <c r="U85" i="22"/>
  <c r="AD85"/>
  <c r="AE97" i="29"/>
  <c r="V97"/>
  <c r="AF148" i="10"/>
  <c r="W148"/>
  <c r="AE245" i="9"/>
  <c r="V245"/>
  <c r="X27" i="16"/>
  <c r="AG27"/>
  <c r="AE63" i="21"/>
  <c r="V63"/>
  <c r="AI49" i="12"/>
  <c r="Z49"/>
  <c r="AJ49" s="1"/>
  <c r="AF35"/>
  <c r="W35"/>
  <c r="AF34" i="24"/>
  <c r="AO34"/>
  <c r="AH53" i="11"/>
  <c r="Y53"/>
  <c r="AH237" i="31"/>
  <c r="Y237"/>
  <c r="Y62"/>
  <c r="AH62"/>
  <c r="AH51" i="7"/>
  <c r="Y51"/>
  <c r="AD123" i="25"/>
  <c r="AW123"/>
  <c r="AJ21" i="32"/>
  <c r="AA21"/>
  <c r="AJ231"/>
  <c r="AA231"/>
  <c r="V258" i="10"/>
  <c r="AE258"/>
  <c r="V188" i="29"/>
  <c r="AE188"/>
  <c r="AE65" i="31"/>
  <c r="V65"/>
  <c r="X19" i="16"/>
  <c r="AG19"/>
  <c r="AB57" i="30"/>
  <c r="AL57" s="1"/>
  <c r="AK57"/>
  <c r="AM57" s="1"/>
  <c r="X59" i="29"/>
  <c r="AG59"/>
  <c r="AH183" i="24"/>
  <c r="AR183" s="1"/>
  <c r="AQ183"/>
  <c r="AS183" s="1"/>
  <c r="AF10" i="10"/>
  <c r="AH29" i="7"/>
  <c r="Y29"/>
  <c r="AF233" i="25"/>
  <c r="AY233"/>
  <c r="BE211"/>
  <c r="AL211"/>
  <c r="AB227" i="30"/>
  <c r="AL227" s="1"/>
  <c r="AK227"/>
  <c r="AD232" i="25"/>
  <c r="AW232"/>
  <c r="BE66"/>
  <c r="AL66"/>
  <c r="AR219" i="23"/>
  <c r="BB219" s="1"/>
  <c r="BA219"/>
  <c r="BC219" s="1"/>
  <c r="BF36" i="25"/>
  <c r="AM36"/>
  <c r="AP157"/>
  <c r="BI157"/>
  <c r="AL30" i="27"/>
  <c r="AC30"/>
  <c r="AG53" i="24"/>
  <c r="AP53"/>
  <c r="AJ60" i="16"/>
  <c r="AA60"/>
  <c r="W24" i="29"/>
  <c r="AF24"/>
  <c r="AR54" i="23"/>
  <c r="BB54" s="1"/>
  <c r="BA54"/>
  <c r="BC54" s="1"/>
  <c r="Z70" i="5"/>
  <c r="AI70"/>
  <c r="AH12" i="11"/>
  <c r="Y12"/>
  <c r="AH116" i="31"/>
  <c r="Y116"/>
  <c r="AY243" i="25"/>
  <c r="AF243"/>
  <c r="AD61" i="7"/>
  <c r="U61"/>
  <c r="Z60" i="9"/>
  <c r="AJ60" s="1"/>
  <c r="AI60"/>
  <c r="AK60" s="1"/>
  <c r="AC135" i="26"/>
  <c r="AL135"/>
  <c r="AL113" i="25"/>
  <c r="BE113"/>
  <c r="AD124"/>
  <c r="AW124"/>
  <c r="AH76" i="30"/>
  <c r="Y76"/>
  <c r="AE67" i="29"/>
  <c r="V67"/>
  <c r="AA40" i="26"/>
  <c r="AJ40"/>
  <c r="AP57" i="24"/>
  <c r="AG57"/>
  <c r="Y19" i="7"/>
  <c r="AH19"/>
  <c r="X39" i="10"/>
  <c r="AG39"/>
  <c r="AN76" i="27"/>
  <c r="AE76"/>
  <c r="AO76" s="1"/>
  <c r="AP76" s="1"/>
  <c r="AG43" i="12"/>
  <c r="X43"/>
  <c r="Z21" i="10"/>
  <c r="AJ21" s="1"/>
  <c r="AI21"/>
  <c r="AK21" s="1"/>
  <c r="AJ108" i="26"/>
  <c r="AA108"/>
  <c r="AL225" i="25"/>
  <c r="BE225"/>
  <c r="AF245"/>
  <c r="AY245"/>
  <c r="AM251"/>
  <c r="BF251"/>
  <c r="Y73" i="26"/>
  <c r="AH73"/>
  <c r="AA61" i="18"/>
  <c r="AK61" s="1"/>
  <c r="AL61" s="1"/>
  <c r="AJ61"/>
  <c r="AG51" i="9"/>
  <c r="X51"/>
  <c r="AY149" i="25"/>
  <c r="AF149"/>
  <c r="AG33" i="21"/>
  <c r="X33"/>
  <c r="AH31" i="12"/>
  <c r="Y31"/>
  <c r="AH33" i="7"/>
  <c r="Y33"/>
  <c r="AB179" i="32"/>
  <c r="AL179" s="1"/>
  <c r="AM179" s="1"/>
  <c r="AK179"/>
  <c r="Z217" i="9"/>
  <c r="AJ217" s="1"/>
  <c r="AK217" s="1"/>
  <c r="AI217"/>
  <c r="AF181" i="25"/>
  <c r="AY181"/>
  <c r="AP175"/>
  <c r="BI175"/>
  <c r="AM205"/>
  <c r="BF205"/>
  <c r="AF55" i="1"/>
  <c r="W55"/>
  <c r="AF48" i="29"/>
  <c r="W48"/>
  <c r="AJ42" i="30"/>
  <c r="AA42"/>
  <c r="X13" i="21"/>
  <c r="AG13"/>
  <c r="Y68" i="12"/>
  <c r="AH68"/>
  <c r="AG71" i="5"/>
  <c r="X71"/>
  <c r="Z56" i="31"/>
  <c r="AI56"/>
  <c r="Z24" i="9"/>
  <c r="AJ24" s="1"/>
  <c r="AI24"/>
  <c r="AK24" s="1"/>
  <c r="AA66" i="20"/>
  <c r="AK66" s="1"/>
  <c r="AJ66"/>
  <c r="AL66" s="1"/>
  <c r="AH22" i="29"/>
  <c r="Y22"/>
  <c r="AQ72" i="8"/>
  <c r="AH72"/>
  <c r="AR72" s="1"/>
  <c r="AS72" s="1"/>
  <c r="AF68" i="24"/>
  <c r="AO68"/>
  <c r="AG74" i="10"/>
  <c r="X74"/>
  <c r="AN73" i="27"/>
  <c r="AE73"/>
  <c r="AO73" s="1"/>
  <c r="AP73" s="1"/>
  <c r="Z122" i="31"/>
  <c r="AI122"/>
  <c r="Z136" i="29"/>
  <c r="AJ136" s="1"/>
  <c r="AI136"/>
  <c r="AK136" s="1"/>
  <c r="BA182" i="25"/>
  <c r="AH182"/>
  <c r="Z114" i="29"/>
  <c r="AJ114" s="1"/>
  <c r="AI114"/>
  <c r="AK114" s="1"/>
  <c r="W35" i="32"/>
  <c r="AF35"/>
  <c r="AF47" i="18"/>
  <c r="W47"/>
  <c r="AN51" i="24"/>
  <c r="AE51"/>
  <c r="AF73" i="22"/>
  <c r="W73"/>
  <c r="AM175" i="27"/>
  <c r="AD175"/>
  <c r="Z61" i="22"/>
  <c r="AJ61" s="1"/>
  <c r="AI61"/>
  <c r="AJ57" i="32"/>
  <c r="AA57"/>
  <c r="Y153" i="5"/>
  <c r="AH153"/>
  <c r="AK246" i="25"/>
  <c r="BD246"/>
  <c r="BD244"/>
  <c r="AK244"/>
  <c r="AD173"/>
  <c r="AW173"/>
  <c r="AE221" i="27"/>
  <c r="AO221" s="1"/>
  <c r="AN221"/>
  <c r="AP221" s="1"/>
  <c r="AM28" i="30"/>
  <c r="AK84" i="22"/>
  <c r="AK57" i="9"/>
  <c r="AK59" i="22"/>
  <c r="AS112" i="8"/>
  <c r="BC69" i="23"/>
  <c r="AK168" i="29"/>
  <c r="V105"/>
  <c r="AE105"/>
  <c r="Y156" i="26"/>
  <c r="AH156"/>
  <c r="AD117" i="12"/>
  <c r="U117"/>
  <c r="AD188"/>
  <c r="U188"/>
  <c r="AF107" i="32"/>
  <c r="W107"/>
  <c r="U142" i="9"/>
  <c r="AD142"/>
  <c r="AE246" i="29"/>
  <c r="V246"/>
  <c r="U232" i="12"/>
  <c r="AD232"/>
  <c r="AD141" i="11"/>
  <c r="U141"/>
  <c r="V137" i="5"/>
  <c r="AE137"/>
  <c r="V221"/>
  <c r="AE221"/>
  <c r="AH86" i="26"/>
  <c r="Y86"/>
  <c r="U199" i="12"/>
  <c r="AD199"/>
  <c r="U109" i="10"/>
  <c r="AD109"/>
  <c r="AE225"/>
  <c r="V225"/>
  <c r="BF191" i="25"/>
  <c r="AM191"/>
  <c r="AD20" i="22"/>
  <c r="U20"/>
  <c r="AH38" i="12"/>
  <c r="Y38"/>
  <c r="AK35" i="26"/>
  <c r="AB35"/>
  <c r="AD47" i="8"/>
  <c r="AM47"/>
  <c r="AE69" i="21"/>
  <c r="V69"/>
  <c r="AP44" i="23"/>
  <c r="AY44"/>
  <c r="Y78" i="30"/>
  <c r="AH78"/>
  <c r="Z17" i="9"/>
  <c r="AJ17" s="1"/>
  <c r="AI17"/>
  <c r="AK17" s="1"/>
  <c r="AZ206" i="23"/>
  <c r="AQ206"/>
  <c r="AX172" i="25"/>
  <c r="AE172"/>
  <c r="AC187" i="27"/>
  <c r="AL187"/>
  <c r="AB154" i="30"/>
  <c r="AL154" s="1"/>
  <c r="AK154"/>
  <c r="AM154" s="1"/>
  <c r="AQ39" i="25"/>
  <c r="BK39" s="1"/>
  <c r="BL39" s="1"/>
  <c r="BJ39"/>
  <c r="AE257" i="9"/>
  <c r="V257"/>
  <c r="V165" i="10"/>
  <c r="AE165"/>
  <c r="BH180" i="25"/>
  <c r="AO180"/>
  <c r="AF54" i="18"/>
  <c r="W54"/>
  <c r="Y34" i="31"/>
  <c r="AH34"/>
  <c r="W17" i="29"/>
  <c r="AF17"/>
  <c r="AH22" i="8"/>
  <c r="AR22" s="1"/>
  <c r="AS22" s="1"/>
  <c r="AQ22"/>
  <c r="AW35" i="25"/>
  <c r="AD35"/>
  <c r="AG76" i="24"/>
  <c r="AP76"/>
  <c r="AH25" i="21"/>
  <c r="Y25"/>
  <c r="Y65" i="22"/>
  <c r="AH65"/>
  <c r="AL28" i="26"/>
  <c r="AC28"/>
  <c r="Z143" i="29"/>
  <c r="AJ143" s="1"/>
  <c r="AK143" s="1"/>
  <c r="AI143"/>
  <c r="AR185" i="23"/>
  <c r="BB185" s="1"/>
  <c r="BA185"/>
  <c r="AE29" i="27"/>
  <c r="AO29" s="1"/>
  <c r="AN29"/>
  <c r="AP29" s="1"/>
  <c r="AZ67" i="25"/>
  <c r="AG67"/>
  <c r="AE53" i="27"/>
  <c r="AO53" s="1"/>
  <c r="AP53" s="1"/>
  <c r="AN53"/>
  <c r="BH106" i="25"/>
  <c r="AO106"/>
  <c r="AF70" i="22"/>
  <c r="W70"/>
  <c r="X78" i="10"/>
  <c r="AG78"/>
  <c r="AA75" i="16"/>
  <c r="AJ75"/>
  <c r="AH116" i="10"/>
  <c r="Y116"/>
  <c r="Z142" i="27"/>
  <c r="AI142"/>
  <c r="Y130" i="26"/>
  <c r="AH130"/>
  <c r="V197" i="31"/>
  <c r="AE197"/>
  <c r="X170" i="30"/>
  <c r="AG170"/>
  <c r="AE146" i="5"/>
  <c r="V146"/>
  <c r="AE238" i="9"/>
  <c r="V238"/>
  <c r="Z141" i="27"/>
  <c r="AI141"/>
  <c r="AF253" i="32"/>
  <c r="W253"/>
  <c r="W211" i="30"/>
  <c r="AF211"/>
  <c r="AI105" i="26"/>
  <c r="Z105"/>
  <c r="U118" i="12"/>
  <c r="AD118"/>
  <c r="AC151" i="8"/>
  <c r="AL151"/>
  <c r="AE81" i="31"/>
  <c r="V81"/>
  <c r="AL188" i="24"/>
  <c r="AC188"/>
  <c r="U207" i="11"/>
  <c r="AD207"/>
  <c r="AE160" i="5"/>
  <c r="V160"/>
  <c r="AE259" i="10"/>
  <c r="V259"/>
  <c r="W169"/>
  <c r="AF169"/>
  <c r="AH39" i="26"/>
  <c r="Y39"/>
  <c r="AL46" i="24"/>
  <c r="AC46"/>
  <c r="AH38" i="17"/>
  <c r="Y38"/>
  <c r="X37" i="30"/>
  <c r="AG37"/>
  <c r="AQ37" i="8"/>
  <c r="AS37" s="1"/>
  <c r="AH37"/>
  <c r="AR37" s="1"/>
  <c r="AI77" i="16"/>
  <c r="Z77"/>
  <c r="X72" i="29"/>
  <c r="AG72"/>
  <c r="AI57" i="9"/>
  <c r="Z57"/>
  <c r="AJ57" s="1"/>
  <c r="Y234" i="10"/>
  <c r="AH234"/>
  <c r="AW221" i="25"/>
  <c r="AD221"/>
  <c r="V233" i="10"/>
  <c r="AE233"/>
  <c r="AF106" i="29"/>
  <c r="W106"/>
  <c r="AI96" i="17"/>
  <c r="Z96"/>
  <c r="X75" i="18"/>
  <c r="AG75"/>
  <c r="X37" i="7"/>
  <c r="AG37"/>
  <c r="AH76" i="10"/>
  <c r="Y76"/>
  <c r="AG28" i="8"/>
  <c r="AP28"/>
  <c r="Y72" i="10"/>
  <c r="AH72"/>
  <c r="AH44" i="24"/>
  <c r="AR44" s="1"/>
  <c r="AS44" s="1"/>
  <c r="AQ44"/>
  <c r="AH62"/>
  <c r="AR62" s="1"/>
  <c r="AS62" s="1"/>
  <c r="AQ62"/>
  <c r="AD123"/>
  <c r="AM123"/>
  <c r="AZ159" i="23"/>
  <c r="AQ159"/>
  <c r="BI30" i="25"/>
  <c r="AP30"/>
  <c r="AD200" i="27"/>
  <c r="AM200"/>
  <c r="AI15" i="25"/>
  <c r="BB15"/>
  <c r="AG50" i="17"/>
  <c r="X50"/>
  <c r="AM29" i="8"/>
  <c r="AD29"/>
  <c r="W62" i="10"/>
  <c r="AF62"/>
  <c r="Y69"/>
  <c r="AH69"/>
  <c r="AB20" i="32"/>
  <c r="AL20" s="1"/>
  <c r="AK20"/>
  <c r="AQ61" i="23"/>
  <c r="AZ61"/>
  <c r="AI31" i="10"/>
  <c r="AK31" s="1"/>
  <c r="Z31"/>
  <c r="AJ31" s="1"/>
  <c r="Z59" i="22"/>
  <c r="AJ59" s="1"/>
  <c r="AI59"/>
  <c r="AA63" i="5"/>
  <c r="AK63" s="1"/>
  <c r="AL63" s="1"/>
  <c r="AJ63"/>
  <c r="AG19" i="24"/>
  <c r="AP19"/>
  <c r="AA208" i="27"/>
  <c r="AJ208"/>
  <c r="AC104" i="8"/>
  <c r="AL104"/>
  <c r="X238" i="32"/>
  <c r="AG238"/>
  <c r="AD254" i="9"/>
  <c r="U254"/>
  <c r="AE238" i="10"/>
  <c r="V238"/>
  <c r="V192" i="9"/>
  <c r="AE192"/>
  <c r="AM82" i="23"/>
  <c r="AV82"/>
  <c r="AF120" i="31"/>
  <c r="W120"/>
  <c r="U232" i="7"/>
  <c r="AD232"/>
  <c r="AD167" i="9"/>
  <c r="U167"/>
  <c r="Z146" i="27"/>
  <c r="AI146"/>
  <c r="AB126" i="25"/>
  <c r="AU126"/>
  <c r="AC147" i="8"/>
  <c r="AL147"/>
  <c r="W101" i="32"/>
  <c r="AF101"/>
  <c r="W84" i="17"/>
  <c r="AF84"/>
  <c r="AL54" i="24"/>
  <c r="AC54"/>
  <c r="W29" i="18"/>
  <c r="AF29"/>
  <c r="AJ23" i="30"/>
  <c r="AA23"/>
  <c r="AH36" i="32"/>
  <c r="Y36"/>
  <c r="BI99" i="25"/>
  <c r="AP99"/>
  <c r="AG73" i="7"/>
  <c r="X73"/>
  <c r="AK47" i="16"/>
  <c r="AB47"/>
  <c r="AL47" s="1"/>
  <c r="Y220" i="29"/>
  <c r="AH220"/>
  <c r="AK218" i="26"/>
  <c r="AB218"/>
  <c r="AA238" i="31"/>
  <c r="AK238" s="1"/>
  <c r="AJ238"/>
  <c r="AN174" i="25"/>
  <c r="BG174"/>
  <c r="AI138" i="31"/>
  <c r="Z138"/>
  <c r="AH250" i="25"/>
  <c r="BA250"/>
  <c r="AF207" i="9"/>
  <c r="W207"/>
  <c r="AF65" i="5"/>
  <c r="W65"/>
  <c r="AI18" i="9"/>
  <c r="Z18"/>
  <c r="AJ18" s="1"/>
  <c r="AK18" s="1"/>
  <c r="Y115" i="29"/>
  <c r="AH115"/>
  <c r="AI52" i="18"/>
  <c r="Z52"/>
  <c r="Y46" i="29"/>
  <c r="AH46"/>
  <c r="AY150" i="25"/>
  <c r="AF150"/>
  <c r="AE48" i="31"/>
  <c r="V48"/>
  <c r="AJ68" i="27"/>
  <c r="AA68"/>
  <c r="AA53" i="19"/>
  <c r="AK53" s="1"/>
  <c r="AJ53"/>
  <c r="AL53" s="1"/>
  <c r="AH65" i="16"/>
  <c r="Y65"/>
  <c r="Y17" i="7"/>
  <c r="AH17"/>
  <c r="AC14" i="27"/>
  <c r="AL14"/>
  <c r="Z131" i="10"/>
  <c r="AJ131" s="1"/>
  <c r="AI131"/>
  <c r="AK131" s="1"/>
  <c r="AD27" i="27"/>
  <c r="AM27"/>
  <c r="AP150" i="23"/>
  <c r="AY150"/>
  <c r="AF136" i="24"/>
  <c r="AO136"/>
  <c r="AO223" i="25"/>
  <c r="BH223"/>
  <c r="AH164" i="9"/>
  <c r="Y164"/>
  <c r="AC227" i="25"/>
  <c r="AV227"/>
  <c r="AL157" i="8"/>
  <c r="AC157"/>
  <c r="AE123" i="31"/>
  <c r="V123"/>
  <c r="U252" i="29"/>
  <c r="AD252"/>
  <c r="AH132" i="26"/>
  <c r="Y132"/>
  <c r="AD151" i="11"/>
  <c r="U151"/>
  <c r="AL156" i="8"/>
  <c r="AC156"/>
  <c r="V140" i="31"/>
  <c r="AE140"/>
  <c r="AC103" i="24"/>
  <c r="AL103"/>
  <c r="V232" i="5"/>
  <c r="AE232"/>
  <c r="U133" i="29"/>
  <c r="AD133"/>
  <c r="AI125" i="27"/>
  <c r="Z125"/>
  <c r="AV249" i="23"/>
  <c r="AM249"/>
  <c r="AE216" i="5"/>
  <c r="V216"/>
  <c r="U194" i="1"/>
  <c r="AD194"/>
  <c r="V170" i="10"/>
  <c r="AE170"/>
  <c r="W52" i="30"/>
  <c r="AF52"/>
  <c r="AE74" i="29"/>
  <c r="V74"/>
  <c r="X22" i="7"/>
  <c r="AG22"/>
  <c r="AN76" i="23"/>
  <c r="AW76"/>
  <c r="AE44" i="25"/>
  <c r="AX44"/>
  <c r="Z76" i="1"/>
  <c r="AJ76" s="1"/>
  <c r="AI76"/>
  <c r="AK76" s="1"/>
  <c r="X14" i="22"/>
  <c r="AG14"/>
  <c r="AJ33" i="20"/>
  <c r="AL33" s="1"/>
  <c r="AA33"/>
  <c r="AK33" s="1"/>
  <c r="Z27" i="30"/>
  <c r="AI27"/>
  <c r="AX54" i="25"/>
  <c r="AE54"/>
  <c r="AP50"/>
  <c r="BI50"/>
  <c r="AH188"/>
  <c r="BA188"/>
  <c r="W153" i="10"/>
  <c r="AF153"/>
  <c r="X65" i="1"/>
  <c r="AG65"/>
  <c r="Z32" i="29"/>
  <c r="AJ32" s="1"/>
  <c r="AI32"/>
  <c r="AK32" s="1"/>
  <c r="W42" i="22"/>
  <c r="AF42"/>
  <c r="X49" i="1"/>
  <c r="AG49"/>
  <c r="AQ60" i="8"/>
  <c r="AS60" s="1"/>
  <c r="AH60"/>
  <c r="AR60" s="1"/>
  <c r="AG48" i="21"/>
  <c r="X48"/>
  <c r="AP59" i="23"/>
  <c r="AY59"/>
  <c r="AN77" i="27"/>
  <c r="AE77"/>
  <c r="AO77" s="1"/>
  <c r="AP77" s="1"/>
  <c r="BB56" i="25"/>
  <c r="AI56"/>
  <c r="AN46"/>
  <c r="BG46"/>
  <c r="AH244" i="8"/>
  <c r="AR244" s="1"/>
  <c r="AS244" s="1"/>
  <c r="AQ244"/>
  <c r="AW70" i="25"/>
  <c r="AD70"/>
  <c r="AE51" i="21"/>
  <c r="V51"/>
  <c r="AG43" i="18"/>
  <c r="X43"/>
  <c r="V27" i="22"/>
  <c r="AE27"/>
  <c r="AN51" i="8"/>
  <c r="AE51"/>
  <c r="AG42" i="9"/>
  <c r="X42"/>
  <c r="AA157" i="5"/>
  <c r="AK157" s="1"/>
  <c r="AJ157"/>
  <c r="AP18" i="8"/>
  <c r="AG18"/>
  <c r="Z10" i="9"/>
  <c r="AJ11"/>
  <c r="Z116" i="29"/>
  <c r="AJ116" s="1"/>
  <c r="AI116"/>
  <c r="AD14" i="26"/>
  <c r="AN14" s="1"/>
  <c r="AO14" s="1"/>
  <c r="AM14"/>
  <c r="Y186" i="12"/>
  <c r="AH186"/>
  <c r="AK43" i="17"/>
  <c r="AM43" s="1"/>
  <c r="AB43"/>
  <c r="AL43" s="1"/>
  <c r="X53" i="7"/>
  <c r="AG53"/>
  <c r="Y59" i="31"/>
  <c r="AH59"/>
  <c r="AQ52" i="23"/>
  <c r="AZ52"/>
  <c r="Z37" i="22"/>
  <c r="AJ37" s="1"/>
  <c r="AI37"/>
  <c r="AK37" s="1"/>
  <c r="X12" i="20"/>
  <c r="AG12"/>
  <c r="Y27" i="29"/>
  <c r="AH27"/>
  <c r="Z33" i="9"/>
  <c r="AJ33" s="1"/>
  <c r="AI33"/>
  <c r="AA23" i="31"/>
  <c r="AK23" s="1"/>
  <c r="AJ23"/>
  <c r="AF71" i="18"/>
  <c r="W71"/>
  <c r="AX70" i="23"/>
  <c r="AO70"/>
  <c r="AA34" i="30"/>
  <c r="AJ34"/>
  <c r="AE79" i="21"/>
  <c r="V79"/>
  <c r="AH18"/>
  <c r="Y18"/>
  <c r="AG21" i="24"/>
  <c r="AP21"/>
  <c r="Z66" i="16"/>
  <c r="AI66"/>
  <c r="AH116" i="24"/>
  <c r="AR116" s="1"/>
  <c r="AS116" s="1"/>
  <c r="AQ116"/>
  <c r="AG56" i="5"/>
  <c r="X56"/>
  <c r="AF255" i="8"/>
  <c r="AO255"/>
  <c r="AH212" i="25"/>
  <c r="BA212"/>
  <c r="AM192" i="26"/>
  <c r="AD192"/>
  <c r="AN192" s="1"/>
  <c r="AO192" s="1"/>
  <c r="AP169" i="25"/>
  <c r="BI169"/>
  <c r="Z72" i="16"/>
  <c r="AI72"/>
  <c r="AE42" i="1"/>
  <c r="V42"/>
  <c r="AD37" i="25"/>
  <c r="AW37"/>
  <c r="X95" i="22"/>
  <c r="AG95"/>
  <c r="Z60" i="10"/>
  <c r="AJ60" s="1"/>
  <c r="AK60" s="1"/>
  <c r="AI60"/>
  <c r="AI120" i="30"/>
  <c r="Z120"/>
  <c r="AH77" i="29"/>
  <c r="Y77"/>
  <c r="AH142" i="25"/>
  <c r="BA142"/>
  <c r="Y216" i="9"/>
  <c r="AH216"/>
  <c r="AN52" i="25"/>
  <c r="BG52"/>
  <c r="AI232" i="32"/>
  <c r="Z232"/>
  <c r="AP65" i="24"/>
  <c r="AG65"/>
  <c r="Z37" i="11"/>
  <c r="AJ37" s="1"/>
  <c r="AI37"/>
  <c r="AK37" s="1"/>
  <c r="W51" i="22"/>
  <c r="AF51"/>
  <c r="Y54" i="21"/>
  <c r="AH54"/>
  <c r="AM68" i="26"/>
  <c r="AD68"/>
  <c r="AN68" s="1"/>
  <c r="AO68" s="1"/>
  <c r="Y69" i="1"/>
  <c r="AH69"/>
  <c r="AC78" i="27"/>
  <c r="AL78"/>
  <c r="AJ61" i="19"/>
  <c r="AA61"/>
  <c r="AK61" s="1"/>
  <c r="Y83" i="5"/>
  <c r="AH83"/>
  <c r="Z234" i="7"/>
  <c r="AJ234" s="1"/>
  <c r="AI234"/>
  <c r="AK234" s="1"/>
  <c r="BE17" i="25"/>
  <c r="AL17"/>
  <c r="AY241"/>
  <c r="AF241"/>
  <c r="BH217"/>
  <c r="AO217"/>
  <c r="BB148"/>
  <c r="AI148"/>
  <c r="AM13" i="28"/>
  <c r="AK39" i="21"/>
  <c r="AK152" i="29"/>
  <c r="AM73" i="16"/>
  <c r="AK61" i="22"/>
  <c r="U243" i="9"/>
  <c r="AD243"/>
  <c r="AE203" i="5"/>
  <c r="V203"/>
  <c r="X43" i="7"/>
  <c r="AG43"/>
  <c r="AH70" i="31"/>
  <c r="Y70"/>
  <c r="Y210" i="12"/>
  <c r="AH210"/>
  <c r="AR28" i="23"/>
  <c r="BB28" s="1"/>
  <c r="BA28"/>
  <c r="BC28" s="1"/>
  <c r="AZ38"/>
  <c r="AQ38"/>
  <c r="AH23" i="24"/>
  <c r="AR23" s="1"/>
  <c r="AS23" s="1"/>
  <c r="AQ23"/>
  <c r="Z213" i="30"/>
  <c r="AI213"/>
  <c r="AQ40" i="25"/>
  <c r="BK40" s="1"/>
  <c r="BL40" s="1"/>
  <c r="BJ40"/>
  <c r="BJ53"/>
  <c r="BL53" s="1"/>
  <c r="AQ53"/>
  <c r="BK53" s="1"/>
  <c r="AX74" i="23"/>
  <c r="AO74"/>
  <c r="AP35" i="24"/>
  <c r="AG35"/>
  <c r="V49" i="21"/>
  <c r="AE49"/>
  <c r="V71" i="1"/>
  <c r="AE71"/>
  <c r="AP38" i="24"/>
  <c r="AG38"/>
  <c r="AA22" i="20"/>
  <c r="AK22" s="1"/>
  <c r="AL22" s="1"/>
  <c r="AJ22"/>
  <c r="AG16" i="22"/>
  <c r="X16"/>
  <c r="AI133" i="10"/>
  <c r="Z133"/>
  <c r="AJ133" s="1"/>
  <c r="AK133" s="1"/>
  <c r="AU88" i="25"/>
  <c r="AB88"/>
  <c r="AD105" i="10"/>
  <c r="U105"/>
  <c r="U108"/>
  <c r="AD108"/>
  <c r="AG104" i="17"/>
  <c r="X104"/>
  <c r="V137" i="10"/>
  <c r="AE137"/>
  <c r="AF158"/>
  <c r="W158"/>
  <c r="AH97" i="26"/>
  <c r="Y97"/>
  <c r="W253" i="5"/>
  <c r="AF253"/>
  <c r="Y92" i="26"/>
  <c r="AH92"/>
  <c r="AH164"/>
  <c r="Y164"/>
  <c r="AL143" i="8"/>
  <c r="AC143"/>
  <c r="AC159"/>
  <c r="AL159"/>
  <c r="AE244" i="7"/>
  <c r="V244"/>
  <c r="AU116" i="25"/>
  <c r="AB116"/>
  <c r="AH138" i="26"/>
  <c r="Y138"/>
  <c r="U235" i="12"/>
  <c r="AD235"/>
  <c r="V162" i="5"/>
  <c r="AE162"/>
  <c r="AF124"/>
  <c r="W124"/>
  <c r="W61" i="30"/>
  <c r="AF61"/>
  <c r="V53" i="22"/>
  <c r="AE53"/>
  <c r="X14" i="10"/>
  <c r="AG14"/>
  <c r="AE53" i="21"/>
  <c r="V53"/>
  <c r="AI22" i="30"/>
  <c r="Z22"/>
  <c r="AA77" i="17"/>
  <c r="AJ77"/>
  <c r="AA145" i="5"/>
  <c r="AK145" s="1"/>
  <c r="AL145" s="1"/>
  <c r="AJ145"/>
  <c r="AG36" i="22"/>
  <c r="X36"/>
  <c r="AH55" i="11"/>
  <c r="Y55"/>
  <c r="X242" i="12"/>
  <c r="AG242"/>
  <c r="AM47" i="24"/>
  <c r="AD47"/>
  <c r="AG42" i="10"/>
  <c r="X42"/>
  <c r="Y50"/>
  <c r="AH50"/>
  <c r="AH49" i="17"/>
  <c r="Y49"/>
  <c r="AY105" i="25"/>
  <c r="AF105"/>
  <c r="AJ67" i="26"/>
  <c r="AA67"/>
  <c r="AE185" i="27"/>
  <c r="AO185" s="1"/>
  <c r="AN185"/>
  <c r="AP185" s="1"/>
  <c r="AA47" i="31"/>
  <c r="AK47" s="1"/>
  <c r="AJ47"/>
  <c r="AL47" s="1"/>
  <c r="AA213" i="32"/>
  <c r="AJ213"/>
  <c r="Z141" i="12"/>
  <c r="AJ141" s="1"/>
  <c r="AK141" s="1"/>
  <c r="AI141"/>
  <c r="AG44" i="5"/>
  <c r="X44"/>
  <c r="X78" i="31"/>
  <c r="AG78"/>
  <c r="Z26" i="26"/>
  <c r="AI26"/>
  <c r="AF14" i="29"/>
  <c r="W14"/>
  <c r="BI184" i="25"/>
  <c r="AP184"/>
  <c r="AD12" i="27"/>
  <c r="AM12"/>
  <c r="AA37" i="19"/>
  <c r="AK37" s="1"/>
  <c r="AJ37"/>
  <c r="AL37" s="1"/>
  <c r="AH12" i="32"/>
  <c r="Y12"/>
  <c r="Z135" i="27"/>
  <c r="AI135"/>
  <c r="AU259" i="25"/>
  <c r="AB259"/>
  <c r="AC100" i="8"/>
  <c r="AL100"/>
  <c r="V204" i="29"/>
  <c r="AE204"/>
  <c r="X241" i="5"/>
  <c r="AG241"/>
  <c r="Y199" i="26"/>
  <c r="AH199"/>
  <c r="AU202" i="25"/>
  <c r="AB202"/>
  <c r="AD113" i="11"/>
  <c r="U113"/>
  <c r="AC152" i="8"/>
  <c r="AL152"/>
  <c r="U109" i="12"/>
  <c r="AD109"/>
  <c r="U187" i="1"/>
  <c r="AD187"/>
  <c r="AF161" i="10"/>
  <c r="W161"/>
  <c r="AU152" i="25"/>
  <c r="AB152"/>
  <c r="U142" i="11"/>
  <c r="AD142"/>
  <c r="W135" i="32"/>
  <c r="AF135"/>
  <c r="U142" i="1"/>
  <c r="AD142"/>
  <c r="AE123" i="5"/>
  <c r="V123"/>
  <c r="X251"/>
  <c r="AG251"/>
  <c r="AH136" i="26"/>
  <c r="Y136"/>
  <c r="AU95" i="25"/>
  <c r="AB95"/>
  <c r="U196" i="12"/>
  <c r="AD196"/>
  <c r="AD132" i="11"/>
  <c r="U132"/>
  <c r="AC142" i="8"/>
  <c r="AL142"/>
  <c r="AL158"/>
  <c r="AC158"/>
  <c r="V138" i="11"/>
  <c r="AE138"/>
  <c r="AE151" i="5"/>
  <c r="V151"/>
  <c r="V154" i="10"/>
  <c r="AE154"/>
  <c r="AA59" i="17"/>
  <c r="AJ59"/>
  <c r="AH58" i="22"/>
  <c r="Y58"/>
  <c r="AI44" i="30"/>
  <c r="Z44"/>
  <c r="Z61" i="1"/>
  <c r="AJ61" s="1"/>
  <c r="AI61"/>
  <c r="AK61" s="1"/>
  <c r="AL52" i="24"/>
  <c r="AC52"/>
  <c r="W63" i="18"/>
  <c r="AF63"/>
  <c r="AG45" i="20"/>
  <c r="X45"/>
  <c r="X10" i="30"/>
  <c r="AH11"/>
  <c r="AH10" s="1"/>
  <c r="Y11"/>
  <c r="W50" i="22"/>
  <c r="AF50"/>
  <c r="Y76" i="29"/>
  <c r="AH76"/>
  <c r="AO42" i="24"/>
  <c r="AF42"/>
  <c r="AH154" i="31"/>
  <c r="Y154"/>
  <c r="AP245" i="8"/>
  <c r="AG245"/>
  <c r="BF90" i="25"/>
  <c r="AM90"/>
  <c r="BH101"/>
  <c r="AO101"/>
  <c r="BG177"/>
  <c r="AN177"/>
  <c r="AF73" i="5"/>
  <c r="W73"/>
  <c r="AA36" i="26"/>
  <c r="AJ36"/>
  <c r="AI59" i="5"/>
  <c r="Z59"/>
  <c r="AE75" i="21"/>
  <c r="V75"/>
  <c r="X79" i="9"/>
  <c r="AG79"/>
  <c r="AD32" i="27"/>
  <c r="AM32"/>
  <c r="AH31" i="21"/>
  <c r="Y31"/>
  <c r="AJ42" i="20"/>
  <c r="AL42" s="1"/>
  <c r="AA42"/>
  <c r="AK42" s="1"/>
  <c r="Z258" i="7"/>
  <c r="AJ258" s="1"/>
  <c r="AI258"/>
  <c r="AI29" i="29"/>
  <c r="Z29"/>
  <c r="AJ29" s="1"/>
  <c r="AK29" s="1"/>
  <c r="AI73" i="11"/>
  <c r="AK73" s="1"/>
  <c r="Z73"/>
  <c r="AJ73" s="1"/>
  <c r="AP50" i="23"/>
  <c r="AY50"/>
  <c r="Z121" i="9"/>
  <c r="AJ121" s="1"/>
  <c r="AI121"/>
  <c r="AK121" s="1"/>
  <c r="AH195" i="5"/>
  <c r="Y195"/>
  <c r="Z179" i="31"/>
  <c r="AI179"/>
  <c r="AE228" i="27"/>
  <c r="AO228" s="1"/>
  <c r="AN228"/>
  <c r="AP228" s="1"/>
  <c r="AQ158" i="25"/>
  <c r="BK158" s="1"/>
  <c r="BL158" s="1"/>
  <c r="BJ158"/>
  <c r="AH84" i="26"/>
  <c r="Y84"/>
  <c r="Z186"/>
  <c r="AI186"/>
  <c r="AC149" i="8"/>
  <c r="AL149"/>
  <c r="AN123" i="23"/>
  <c r="AW123"/>
  <c r="AE121" i="7"/>
  <c r="V121"/>
  <c r="AE111"/>
  <c r="V111"/>
  <c r="AU136" i="25"/>
  <c r="AB136"/>
  <c r="AV201" i="23"/>
  <c r="AM201"/>
  <c r="AC148" i="8"/>
  <c r="AL148"/>
  <c r="W87" i="30"/>
  <c r="AF87"/>
  <c r="AD259" i="29"/>
  <c r="U259"/>
  <c r="V119" i="7"/>
  <c r="AE119"/>
  <c r="AH175" i="26"/>
  <c r="Y175"/>
  <c r="AD200" i="12"/>
  <c r="U200"/>
  <c r="AG143" i="32"/>
  <c r="X143"/>
  <c r="AE103" i="19"/>
  <c r="V103"/>
  <c r="AC190" i="8"/>
  <c r="AL190"/>
  <c r="AD152" i="11"/>
  <c r="U152"/>
  <c r="W131" i="31"/>
  <c r="AF131"/>
  <c r="AG185" i="5"/>
  <c r="X185"/>
  <c r="AE251" i="10"/>
  <c r="V251"/>
  <c r="AA101" i="16"/>
  <c r="AJ101"/>
  <c r="AN160" i="25"/>
  <c r="BG160"/>
  <c r="BI199"/>
  <c r="AP199"/>
  <c r="Y47" i="17"/>
  <c r="AH47"/>
  <c r="AH17" i="21"/>
  <c r="Y17"/>
  <c r="V32" i="7"/>
  <c r="AE32"/>
  <c r="V61" i="21"/>
  <c r="AE61"/>
  <c r="AI29" i="31"/>
  <c r="Z29"/>
  <c r="AG19" i="21"/>
  <c r="X19"/>
  <c r="AI41" i="25"/>
  <c r="BB41"/>
  <c r="AE28"/>
  <c r="AX28"/>
  <c r="AC181" i="26"/>
  <c r="AL181"/>
  <c r="AB78" i="32"/>
  <c r="AL78" s="1"/>
  <c r="AK78"/>
  <c r="AM78" s="1"/>
  <c r="AK43" i="30"/>
  <c r="AB43"/>
  <c r="AL43" s="1"/>
  <c r="AM43" s="1"/>
  <c r="BD115" i="25"/>
  <c r="AK115"/>
  <c r="AB98" i="17"/>
  <c r="AL98" s="1"/>
  <c r="AK98"/>
  <c r="AM98" s="1"/>
  <c r="Y112" i="12"/>
  <c r="AH112"/>
  <c r="AL51" i="25"/>
  <c r="BE51"/>
  <c r="AN100"/>
  <c r="BG100"/>
  <c r="AE242" i="10"/>
  <c r="V242"/>
  <c r="AE42" i="31"/>
  <c r="V42"/>
  <c r="Z16" i="27"/>
  <c r="AI16"/>
  <c r="AB27" i="32"/>
  <c r="AL27" s="1"/>
  <c r="AK27"/>
  <c r="AK53" i="17"/>
  <c r="AB53"/>
  <c r="AL53" s="1"/>
  <c r="V36" i="9"/>
  <c r="AE36"/>
  <c r="AA67" i="30"/>
  <c r="AJ67"/>
  <c r="AH64" i="1"/>
  <c r="Y64"/>
  <c r="X58" i="7"/>
  <c r="AG58"/>
  <c r="AY40" i="23"/>
  <c r="AP40"/>
  <c r="AH22" i="10"/>
  <c r="Y22"/>
  <c r="Z21" i="21"/>
  <c r="AJ21" s="1"/>
  <c r="AK21" s="1"/>
  <c r="AI21"/>
  <c r="BG228" i="25"/>
  <c r="AN228"/>
  <c r="AH180" i="5"/>
  <c r="Y180"/>
  <c r="AP230" i="8"/>
  <c r="AG230"/>
  <c r="Y173" i="9"/>
  <c r="AH173"/>
  <c r="AP224" i="25"/>
  <c r="BI224"/>
  <c r="AQ255"/>
  <c r="BK255" s="1"/>
  <c r="BL255" s="1"/>
  <c r="BJ255"/>
  <c r="AI29" i="19"/>
  <c r="Z29"/>
  <c r="X23" i="9"/>
  <c r="AG23"/>
  <c r="AG63" i="7"/>
  <c r="X63"/>
  <c r="W74" i="22"/>
  <c r="AF74"/>
  <c r="Z51" i="31"/>
  <c r="AI51"/>
  <c r="AN13" i="8"/>
  <c r="AE13"/>
  <c r="Z80" i="29"/>
  <c r="AJ80" s="1"/>
  <c r="AK80" s="1"/>
  <c r="AI80"/>
  <c r="AI20" i="30"/>
  <c r="Z20"/>
  <c r="AJ19" i="17"/>
  <c r="AA19"/>
  <c r="AG65" i="7"/>
  <c r="X65"/>
  <c r="Y149" i="5"/>
  <c r="AH149"/>
  <c r="BE127" i="25"/>
  <c r="AL127"/>
  <c r="AB103" i="16"/>
  <c r="AL103" s="1"/>
  <c r="AK103"/>
  <c r="AM103" s="1"/>
  <c r="AI81" i="25"/>
  <c r="BB81"/>
  <c r="V230" i="12"/>
  <c r="AE230"/>
  <c r="AJ68" i="31"/>
  <c r="AA68"/>
  <c r="AK68" s="1"/>
  <c r="AL68" s="1"/>
  <c r="BJ183" i="25"/>
  <c r="AQ183"/>
  <c r="BK183" s="1"/>
  <c r="BL183" s="1"/>
  <c r="AC49" i="8"/>
  <c r="AL49"/>
  <c r="Y25" i="32"/>
  <c r="AH25"/>
  <c r="AI52"/>
  <c r="Z52"/>
  <c r="AC34" i="25"/>
  <c r="AV34"/>
  <c r="AI66" i="22"/>
  <c r="AK66" s="1"/>
  <c r="Z66"/>
  <c r="AJ66" s="1"/>
  <c r="BH73" i="25"/>
  <c r="AO73"/>
  <c r="AG34" i="7"/>
  <c r="X34"/>
  <c r="AE52" i="27"/>
  <c r="AO52" s="1"/>
  <c r="AN52"/>
  <c r="AP52" s="1"/>
  <c r="AD117" i="25"/>
  <c r="AW117"/>
  <c r="AK211" i="27"/>
  <c r="AB211"/>
  <c r="AQ118" i="25"/>
  <c r="BK118" s="1"/>
  <c r="BJ118"/>
  <c r="Z191" i="29"/>
  <c r="AJ191" s="1"/>
  <c r="AI191"/>
  <c r="AK191" s="1"/>
  <c r="AL191" i="26"/>
  <c r="AC191"/>
  <c r="BB140" i="25"/>
  <c r="AI140"/>
  <c r="AN78"/>
  <c r="BG78"/>
  <c r="V73" i="12"/>
  <c r="AE73"/>
  <c r="X41" i="9"/>
  <c r="AG41"/>
  <c r="AE28" i="27"/>
  <c r="AO28" s="1"/>
  <c r="AP28" s="1"/>
  <c r="AN28"/>
  <c r="Y100" i="11"/>
  <c r="AH100"/>
  <c r="Z25" i="5"/>
  <c r="AI25"/>
  <c r="AE159" i="25"/>
  <c r="AX159"/>
  <c r="AX248"/>
  <c r="AE248"/>
  <c r="X35" i="16"/>
  <c r="AG35"/>
  <c r="AF30" i="22"/>
  <c r="W30"/>
  <c r="AH58" i="10"/>
  <c r="Y58"/>
  <c r="AH64" i="24"/>
  <c r="AR64" s="1"/>
  <c r="AQ64"/>
  <c r="AS64" s="1"/>
  <c r="Z41" i="19"/>
  <c r="AI41"/>
  <c r="AB14" i="32"/>
  <c r="AL14" s="1"/>
  <c r="AK14"/>
  <c r="AM14" s="1"/>
  <c r="AN147" i="25"/>
  <c r="BG147"/>
  <c r="AA143" i="5"/>
  <c r="AK143" s="1"/>
  <c r="AL143" s="1"/>
  <c r="AJ143"/>
  <c r="AH255" i="29"/>
  <c r="Y255"/>
  <c r="AO84" i="25"/>
  <c r="BH84"/>
  <c r="AA188" i="31"/>
  <c r="AK188" s="1"/>
  <c r="AJ188"/>
  <c r="AN120" i="25"/>
  <c r="BG120"/>
  <c r="W54" i="7"/>
  <c r="AF54"/>
  <c r="Z76" i="16"/>
  <c r="AI76"/>
  <c r="AZ39" i="23"/>
  <c r="AQ39"/>
  <c r="AB51" i="16"/>
  <c r="AL51" s="1"/>
  <c r="AK51"/>
  <c r="AM51" s="1"/>
  <c r="AC128" i="26"/>
  <c r="AL128"/>
  <c r="AG48" i="12"/>
  <c r="X48"/>
  <c r="AE71" i="25"/>
  <c r="AX71"/>
  <c r="Y102" i="9"/>
  <c r="AH102"/>
  <c r="AI220" i="25"/>
  <c r="BB220"/>
  <c r="BC185" i="23"/>
  <c r="AM37" i="16"/>
  <c r="AK156" i="9"/>
  <c r="AM47" i="16"/>
  <c r="AL238" i="31"/>
  <c r="AK103" i="11"/>
  <c r="AK134"/>
  <c r="BC128" i="23"/>
  <c r="AO75" i="26"/>
  <c r="AS55" i="24"/>
  <c r="AK256" i="9"/>
  <c r="AL47" i="5"/>
  <c r="AL157"/>
  <c r="AK116" i="29"/>
  <c r="AK33" i="9"/>
  <c r="AL23" i="31"/>
  <c r="BC43" i="23"/>
  <c r="AK142" i="29"/>
  <c r="P7" i="3"/>
  <c r="J32"/>
  <c r="J16" s="1"/>
  <c r="L35" i="36"/>
  <c r="L35" i="3"/>
  <c r="M32"/>
  <c r="M16" s="1"/>
  <c r="M32" i="36"/>
  <c r="M16" s="1"/>
  <c r="K32" i="3"/>
  <c r="K16" s="1"/>
  <c r="M33" i="36"/>
  <c r="M33" i="3"/>
  <c r="M35" i="36"/>
  <c r="M35" i="3"/>
  <c r="P7" i="36"/>
  <c r="AA11" i="27"/>
  <c r="AJ11"/>
  <c r="AJ10" s="1"/>
  <c r="Z10"/>
  <c r="AI10"/>
  <c r="AB11" i="26"/>
  <c r="AK11"/>
  <c r="AA10"/>
  <c r="AC11" i="25"/>
  <c r="AV11"/>
  <c r="AB10"/>
  <c r="W10" i="32"/>
  <c r="AG11"/>
  <c r="AG10" s="1"/>
  <c r="X11"/>
  <c r="AF10"/>
  <c r="V11" i="5"/>
  <c r="AE11"/>
  <c r="AE10" s="1"/>
  <c r="U10"/>
  <c r="AD10"/>
  <c r="AD21" i="27" l="1"/>
  <c r="AM21"/>
  <c r="AM24"/>
  <c r="AD24"/>
  <c r="AD26"/>
  <c r="AM26"/>
  <c r="AB20"/>
  <c r="AK20"/>
  <c r="AN13"/>
  <c r="AP13" s="1"/>
  <c r="L13" s="1"/>
  <c r="AE13"/>
  <c r="AO13" s="1"/>
  <c r="AB15"/>
  <c r="AK15"/>
  <c r="BF18" i="25"/>
  <c r="AM18"/>
  <c r="AK20"/>
  <c r="BD20"/>
  <c r="AJ19"/>
  <c r="BC19"/>
  <c r="AJ16"/>
  <c r="BC16"/>
  <c r="BH24"/>
  <c r="AO24"/>
  <c r="BC22"/>
  <c r="AJ22"/>
  <c r="AD10" i="24"/>
  <c r="AE13"/>
  <c r="AN13"/>
  <c r="AN10" s="1"/>
  <c r="AF14" i="12"/>
  <c r="W14"/>
  <c r="W12"/>
  <c r="AF12"/>
  <c r="AE12" i="8"/>
  <c r="AN12"/>
  <c r="W26" i="11"/>
  <c r="AF26"/>
  <c r="Y18"/>
  <c r="AH18"/>
  <c r="AH14"/>
  <c r="Y14"/>
  <c r="V15"/>
  <c r="AE15"/>
  <c r="AF17"/>
  <c r="W17"/>
  <c r="Y19"/>
  <c r="AH19"/>
  <c r="AG23"/>
  <c r="X23"/>
  <c r="AH11"/>
  <c r="AH10" s="1"/>
  <c r="X10"/>
  <c r="Y11"/>
  <c r="AI24"/>
  <c r="AK24" s="1"/>
  <c r="Z24"/>
  <c r="AJ24" s="1"/>
  <c r="Z20"/>
  <c r="AJ20" s="1"/>
  <c r="AI20"/>
  <c r="AK20" s="1"/>
  <c r="J20" s="1"/>
  <c r="AG13"/>
  <c r="X13"/>
  <c r="AG30"/>
  <c r="X30"/>
  <c r="AH28"/>
  <c r="Y28"/>
  <c r="AH27"/>
  <c r="Y27"/>
  <c r="AG25"/>
  <c r="X25"/>
  <c r="AG21"/>
  <c r="X21"/>
  <c r="Y29"/>
  <c r="AH29"/>
  <c r="AF11" i="7"/>
  <c r="AF10" s="1"/>
  <c r="W11"/>
  <c r="V10"/>
  <c r="AE10"/>
  <c r="AF10" i="31"/>
  <c r="W10"/>
  <c r="X11"/>
  <c r="AG11"/>
  <c r="AG10" s="1"/>
  <c r="Z25" i="29"/>
  <c r="AJ25" s="1"/>
  <c r="AK25" s="1"/>
  <c r="AI25"/>
  <c r="X12"/>
  <c r="AG12"/>
  <c r="W26"/>
  <c r="AF26"/>
  <c r="V18"/>
  <c r="AE18"/>
  <c r="AF23"/>
  <c r="W23"/>
  <c r="AG12" i="17"/>
  <c r="X12"/>
  <c r="AJ11"/>
  <c r="AJ10" s="1"/>
  <c r="Z10"/>
  <c r="AA11"/>
  <c r="X11" i="28"/>
  <c r="AG11"/>
  <c r="AG10" s="1"/>
  <c r="W10"/>
  <c r="AY71" i="25"/>
  <c r="AF71"/>
  <c r="AA41" i="19"/>
  <c r="AK41" s="1"/>
  <c r="AJ41"/>
  <c r="AF159" i="25"/>
  <c r="AY159"/>
  <c r="AO78"/>
  <c r="BH78"/>
  <c r="AR39" i="23"/>
  <c r="BB39" s="1"/>
  <c r="BA39"/>
  <c r="Z58" i="10"/>
  <c r="AJ58" s="1"/>
  <c r="AI58"/>
  <c r="AD191" i="26"/>
  <c r="AN191" s="1"/>
  <c r="AO191" s="1"/>
  <c r="AM191"/>
  <c r="Y34" i="7"/>
  <c r="AH34"/>
  <c r="AJ52" i="32"/>
  <c r="AA52"/>
  <c r="BF127" i="25"/>
  <c r="AM127"/>
  <c r="AJ20" i="30"/>
  <c r="AA20"/>
  <c r="Z180" i="5"/>
  <c r="AI180"/>
  <c r="AQ40" i="23"/>
  <c r="AZ40"/>
  <c r="Z64" i="1"/>
  <c r="AJ64" s="1"/>
  <c r="AK64" s="1"/>
  <c r="AI64"/>
  <c r="AF42" i="31"/>
  <c r="W42"/>
  <c r="AH19" i="21"/>
  <c r="Y19"/>
  <c r="Z17"/>
  <c r="AJ17" s="1"/>
  <c r="AI17"/>
  <c r="AH185" i="5"/>
  <c r="Y185"/>
  <c r="W103" i="19"/>
  <c r="AF103"/>
  <c r="AE200" i="12"/>
  <c r="V200"/>
  <c r="Z31" i="21"/>
  <c r="AJ31" s="1"/>
  <c r="AK31" s="1"/>
  <c r="AI31"/>
  <c r="X73" i="5"/>
  <c r="AG73"/>
  <c r="Z154" i="31"/>
  <c r="AI154"/>
  <c r="V142" i="1"/>
  <c r="AE142"/>
  <c r="W204" i="29"/>
  <c r="AF204"/>
  <c r="AN12" i="27"/>
  <c r="AE12"/>
  <c r="AO12" s="1"/>
  <c r="AP12" s="1"/>
  <c r="L12" s="1"/>
  <c r="Y78" i="31"/>
  <c r="AH78"/>
  <c r="AB77" i="17"/>
  <c r="AL77" s="1"/>
  <c r="AK77"/>
  <c r="Z102" i="9"/>
  <c r="AJ102" s="1"/>
  <c r="AI102"/>
  <c r="AJ76" i="16"/>
  <c r="AA76"/>
  <c r="AO120" i="25"/>
  <c r="BH120"/>
  <c r="AP84"/>
  <c r="BI84"/>
  <c r="AA25" i="5"/>
  <c r="AK25" s="1"/>
  <c r="AJ25"/>
  <c r="AF73" i="12"/>
  <c r="W73"/>
  <c r="AD34" i="25"/>
  <c r="AW34"/>
  <c r="AI25" i="32"/>
  <c r="Z25"/>
  <c r="AF230" i="12"/>
  <c r="W230"/>
  <c r="Z149" i="5"/>
  <c r="AI149"/>
  <c r="AA51" i="31"/>
  <c r="AK51" s="1"/>
  <c r="AL51" s="1"/>
  <c r="AJ51"/>
  <c r="AQ224" i="25"/>
  <c r="BK224" s="1"/>
  <c r="BJ224"/>
  <c r="BL224" s="1"/>
  <c r="Y58" i="7"/>
  <c r="AH58"/>
  <c r="AB67" i="30"/>
  <c r="AL67" s="1"/>
  <c r="AM67" s="1"/>
  <c r="AK67"/>
  <c r="AJ16" i="27"/>
  <c r="AA16"/>
  <c r="BF51" i="25"/>
  <c r="AM51"/>
  <c r="AM181" i="26"/>
  <c r="AD181"/>
  <c r="AN181" s="1"/>
  <c r="AJ41" i="25"/>
  <c r="BC41"/>
  <c r="W32" i="7"/>
  <c r="AF32"/>
  <c r="AI47" i="17"/>
  <c r="Z47"/>
  <c r="BH160" i="25"/>
  <c r="AO160"/>
  <c r="AG131" i="31"/>
  <c r="X131"/>
  <c r="AM190" i="8"/>
  <c r="AD190"/>
  <c r="AM148"/>
  <c r="AD148"/>
  <c r="AD149"/>
  <c r="AM149"/>
  <c r="AZ50" i="23"/>
  <c r="AQ50"/>
  <c r="AE32" i="27"/>
  <c r="AO32" s="1"/>
  <c r="AP32" s="1"/>
  <c r="AN32"/>
  <c r="AB36" i="26"/>
  <c r="AK36"/>
  <c r="X50" i="22"/>
  <c r="AG50"/>
  <c r="AH45" i="20"/>
  <c r="Y45"/>
  <c r="AM52" i="24"/>
  <c r="AD52"/>
  <c r="AJ44" i="30"/>
  <c r="AA44"/>
  <c r="W151" i="5"/>
  <c r="AF151"/>
  <c r="AM158" i="8"/>
  <c r="AD158"/>
  <c r="AE132" i="11"/>
  <c r="V132"/>
  <c r="AV95" i="25"/>
  <c r="AC95"/>
  <c r="X161" i="10"/>
  <c r="AG161"/>
  <c r="AE113" i="11"/>
  <c r="V113"/>
  <c r="AV259" i="25"/>
  <c r="AC259"/>
  <c r="AI12" i="32"/>
  <c r="Z12"/>
  <c r="AG14" i="29"/>
  <c r="X14"/>
  <c r="AB67" i="26"/>
  <c r="AK67"/>
  <c r="Z49" i="17"/>
  <c r="AI49"/>
  <c r="AH42" i="10"/>
  <c r="Y42"/>
  <c r="Y36" i="22"/>
  <c r="AH36"/>
  <c r="W53" i="21"/>
  <c r="AF53"/>
  <c r="X124" i="5"/>
  <c r="AG124"/>
  <c r="AC116" i="25"/>
  <c r="AV116"/>
  <c r="AI164" i="26"/>
  <c r="Z164"/>
  <c r="X158" i="10"/>
  <c r="AG158"/>
  <c r="AH104" i="17"/>
  <c r="Y104"/>
  <c r="AE105" i="10"/>
  <c r="V105"/>
  <c r="AH35" i="24"/>
  <c r="AR35" s="1"/>
  <c r="AS35" s="1"/>
  <c r="AQ35"/>
  <c r="Z70" i="31"/>
  <c r="AI70"/>
  <c r="W203" i="5"/>
  <c r="AF203"/>
  <c r="AI83"/>
  <c r="Z83"/>
  <c r="AM78" i="27"/>
  <c r="AD78"/>
  <c r="AG51" i="22"/>
  <c r="X51"/>
  <c r="AO52" i="25"/>
  <c r="BH52"/>
  <c r="AI142"/>
  <c r="BB142"/>
  <c r="Y95" i="22"/>
  <c r="AH95"/>
  <c r="AQ169" i="25"/>
  <c r="BK169" s="1"/>
  <c r="BL169" s="1"/>
  <c r="BJ169"/>
  <c r="AI212"/>
  <c r="BB212"/>
  <c r="AJ66" i="16"/>
  <c r="AA66"/>
  <c r="AK34" i="30"/>
  <c r="AB34"/>
  <c r="AL34" s="1"/>
  <c r="AM34" s="1"/>
  <c r="Y12" i="20"/>
  <c r="AH12"/>
  <c r="AR52" i="23"/>
  <c r="BB52" s="1"/>
  <c r="BA52"/>
  <c r="Y53" i="7"/>
  <c r="AH53"/>
  <c r="Z186" i="12"/>
  <c r="AJ186" s="1"/>
  <c r="AK186" s="1"/>
  <c r="AI186"/>
  <c r="AO46" i="25"/>
  <c r="BH46"/>
  <c r="Y49" i="1"/>
  <c r="AH49"/>
  <c r="X153" i="10"/>
  <c r="AG153"/>
  <c r="BJ50" i="25"/>
  <c r="AQ50"/>
  <c r="BK50" s="1"/>
  <c r="BL50" s="1"/>
  <c r="AA27" i="30"/>
  <c r="AJ27"/>
  <c r="AH14" i="22"/>
  <c r="Y14"/>
  <c r="AF44" i="25"/>
  <c r="AY44"/>
  <c r="Y22" i="7"/>
  <c r="AH22"/>
  <c r="AG52" i="30"/>
  <c r="X52"/>
  <c r="AE194" i="1"/>
  <c r="V194"/>
  <c r="AE133" i="29"/>
  <c r="V133"/>
  <c r="AM103" i="24"/>
  <c r="AD103"/>
  <c r="AW227" i="25"/>
  <c r="AD227"/>
  <c r="AP223"/>
  <c r="BI223"/>
  <c r="AZ150" i="23"/>
  <c r="AQ150"/>
  <c r="Z17" i="7"/>
  <c r="AJ17" s="1"/>
  <c r="AK17" s="1"/>
  <c r="AI17"/>
  <c r="AI46" i="29"/>
  <c r="AK46" s="1"/>
  <c r="Z46"/>
  <c r="AJ46" s="1"/>
  <c r="Z115"/>
  <c r="AJ115" s="1"/>
  <c r="AI115"/>
  <c r="AI250" i="25"/>
  <c r="BB250"/>
  <c r="BH174"/>
  <c r="AO174"/>
  <c r="X101" i="32"/>
  <c r="AG101"/>
  <c r="AC126" i="25"/>
  <c r="AV126"/>
  <c r="AF192" i="9"/>
  <c r="W192"/>
  <c r="AM104" i="8"/>
  <c r="AD104"/>
  <c r="AH19" i="24"/>
  <c r="AR19" s="1"/>
  <c r="AQ19"/>
  <c r="X62" i="10"/>
  <c r="AG62"/>
  <c r="AE200" i="27"/>
  <c r="AO200" s="1"/>
  <c r="AN200"/>
  <c r="Z72" i="10"/>
  <c r="AJ72" s="1"/>
  <c r="AI72"/>
  <c r="Y75" i="18"/>
  <c r="AH75"/>
  <c r="Y37" i="30"/>
  <c r="AH37"/>
  <c r="X169" i="10"/>
  <c r="AG169"/>
  <c r="AM151" i="8"/>
  <c r="AD151"/>
  <c r="AH170" i="30"/>
  <c r="Y170"/>
  <c r="Z130" i="26"/>
  <c r="AI130"/>
  <c r="AH78" i="10"/>
  <c r="Y78"/>
  <c r="Z65" i="22"/>
  <c r="AJ65" s="1"/>
  <c r="AK65" s="1"/>
  <c r="AI65"/>
  <c r="AH76" i="24"/>
  <c r="AR76" s="1"/>
  <c r="AQ76"/>
  <c r="Z34" i="31"/>
  <c r="AI34"/>
  <c r="AQ44" i="23"/>
  <c r="AZ44"/>
  <c r="AN47" i="8"/>
  <c r="AE47"/>
  <c r="AE109" i="10"/>
  <c r="V109"/>
  <c r="W137" i="5"/>
  <c r="AF137"/>
  <c r="AE232" i="12"/>
  <c r="V232"/>
  <c r="V142" i="9"/>
  <c r="AE142"/>
  <c r="AI156" i="26"/>
  <c r="Z156"/>
  <c r="Z153" i="5"/>
  <c r="AI153"/>
  <c r="AA122" i="31"/>
  <c r="AK122" s="1"/>
  <c r="AL122" s="1"/>
  <c r="AJ122"/>
  <c r="AA56"/>
  <c r="AK56" s="1"/>
  <c r="AJ56"/>
  <c r="AL56" s="1"/>
  <c r="AI68" i="12"/>
  <c r="Z68"/>
  <c r="AJ68" s="1"/>
  <c r="BJ175" i="25"/>
  <c r="AQ175"/>
  <c r="BK175" s="1"/>
  <c r="BL175" s="1"/>
  <c r="Z73" i="26"/>
  <c r="AI73"/>
  <c r="AG245" i="25"/>
  <c r="AZ245"/>
  <c r="Z76" i="30"/>
  <c r="AI76"/>
  <c r="AZ243" i="25"/>
  <c r="AG243"/>
  <c r="Z12" i="11"/>
  <c r="AJ12" s="1"/>
  <c r="AI12"/>
  <c r="AB60" i="16"/>
  <c r="AL60" s="1"/>
  <c r="AM60" s="1"/>
  <c r="AK60"/>
  <c r="AM30" i="27"/>
  <c r="AD30"/>
  <c r="AN36" i="25"/>
  <c r="BG36"/>
  <c r="BF66"/>
  <c r="AM66"/>
  <c r="AB231" i="32"/>
  <c r="AL231" s="1"/>
  <c r="AK231"/>
  <c r="AM231" s="1"/>
  <c r="Z53" i="11"/>
  <c r="AJ53" s="1"/>
  <c r="AI53"/>
  <c r="X35" i="12"/>
  <c r="AG35"/>
  <c r="W63" i="21"/>
  <c r="AF63"/>
  <c r="W245" i="9"/>
  <c r="AF245"/>
  <c r="W97" i="29"/>
  <c r="AF97"/>
  <c r="W124" i="31"/>
  <c r="AF124"/>
  <c r="V253" i="9"/>
  <c r="AE253"/>
  <c r="AF133" i="5"/>
  <c r="W133"/>
  <c r="AN255" i="23"/>
  <c r="AW255"/>
  <c r="Z146" i="26"/>
  <c r="AI146"/>
  <c r="AG247" i="29"/>
  <c r="X247"/>
  <c r="Z61" i="5"/>
  <c r="AI61"/>
  <c r="AA62" i="32"/>
  <c r="AJ62"/>
  <c r="BI178" i="25"/>
  <c r="AP178"/>
  <c r="AM26"/>
  <c r="BF26"/>
  <c r="AF219"/>
  <c r="AY219"/>
  <c r="X61" i="31"/>
  <c r="AG61"/>
  <c r="AE23" i="22"/>
  <c r="V23"/>
  <c r="AF20" i="24"/>
  <c r="AO20"/>
  <c r="AE113" i="9"/>
  <c r="V113"/>
  <c r="AM106" i="8"/>
  <c r="AD106"/>
  <c r="AK96" i="27"/>
  <c r="AB96"/>
  <c r="AV87" i="25"/>
  <c r="AC87"/>
  <c r="W171" i="10"/>
  <c r="AF171"/>
  <c r="AG11" i="29"/>
  <c r="AG10" s="1"/>
  <c r="X11"/>
  <c r="W10"/>
  <c r="AF59" i="21"/>
  <c r="W59"/>
  <c r="BH97" i="25"/>
  <c r="AO97"/>
  <c r="AX60"/>
  <c r="AE60"/>
  <c r="AF55" i="21"/>
  <c r="W55"/>
  <c r="AH244" i="32"/>
  <c r="Y244"/>
  <c r="AG100" i="16"/>
  <c r="X100"/>
  <c r="AF111" i="5"/>
  <c r="W111"/>
  <c r="AV204" i="25"/>
  <c r="AC204"/>
  <c r="AG243" i="30"/>
  <c r="X243"/>
  <c r="AE143" i="11"/>
  <c r="V143"/>
  <c r="AK236" i="27"/>
  <c r="AB236"/>
  <c r="BC13" i="25"/>
  <c r="AJ13"/>
  <c r="AJ27" i="20"/>
  <c r="AA27"/>
  <c r="AK27" s="1"/>
  <c r="AK33" i="25"/>
  <c r="BD33"/>
  <c r="AD66" i="27"/>
  <c r="AM66"/>
  <c r="AF230" i="29"/>
  <c r="W230"/>
  <c r="AV75" i="25"/>
  <c r="AC75"/>
  <c r="AE162" i="11"/>
  <c r="V162"/>
  <c r="AW124" i="23"/>
  <c r="AN124"/>
  <c r="AF82" i="31"/>
  <c r="W82"/>
  <c r="W246" i="10"/>
  <c r="AF246"/>
  <c r="AL60" i="27"/>
  <c r="AC60"/>
  <c r="AF249" i="29"/>
  <c r="W249"/>
  <c r="AF220" i="5"/>
  <c r="W220"/>
  <c r="Z189" i="26"/>
  <c r="AI189"/>
  <c r="BI163" i="25"/>
  <c r="AP163"/>
  <c r="AN21" i="8"/>
  <c r="AE21"/>
  <c r="AP29" i="25"/>
  <c r="BI29"/>
  <c r="AE247" i="27"/>
  <c r="AO247" s="1"/>
  <c r="AN247"/>
  <c r="AI72" i="25"/>
  <c r="BB72"/>
  <c r="AA60" i="5"/>
  <c r="AK60" s="1"/>
  <c r="AL60" s="1"/>
  <c r="AJ60"/>
  <c r="AQ64" i="23"/>
  <c r="AZ64"/>
  <c r="AA50" i="5"/>
  <c r="AK50" s="1"/>
  <c r="AJ50"/>
  <c r="AM48" i="27"/>
  <c r="AD48"/>
  <c r="AI20" i="19"/>
  <c r="Z20"/>
  <c r="X55" i="29"/>
  <c r="AG55"/>
  <c r="AP17" i="24"/>
  <c r="AG17"/>
  <c r="AH153" i="25"/>
  <c r="BA153"/>
  <c r="AG44" i="29"/>
  <c r="X44"/>
  <c r="AE25" i="27"/>
  <c r="AO25" s="1"/>
  <c r="AN25"/>
  <c r="AP25" s="1"/>
  <c r="AB73" i="17"/>
  <c r="AL73" s="1"/>
  <c r="AK73"/>
  <c r="AL74" i="27"/>
  <c r="AC74"/>
  <c r="AM146" i="8"/>
  <c r="AD146"/>
  <c r="AD170" i="24"/>
  <c r="AM170"/>
  <c r="Y248" i="32"/>
  <c r="AH248"/>
  <c r="AA97" i="27"/>
  <c r="AJ97"/>
  <c r="X219" i="30"/>
  <c r="AG219"/>
  <c r="AH56" i="22"/>
  <c r="Y56"/>
  <c r="Y44" i="20"/>
  <c r="AH44"/>
  <c r="AD58" i="27"/>
  <c r="AM58"/>
  <c r="W229" i="10"/>
  <c r="AF229"/>
  <c r="AX216" i="25"/>
  <c r="AE216"/>
  <c r="AC71" i="26"/>
  <c r="AL71"/>
  <c r="AA218" i="27"/>
  <c r="AJ218"/>
  <c r="AG209" i="30"/>
  <c r="X209"/>
  <c r="AK181" i="27"/>
  <c r="AB181"/>
  <c r="W247" i="10"/>
  <c r="AF247"/>
  <c r="AF235" i="31"/>
  <c r="W235"/>
  <c r="AM160" i="8"/>
  <c r="AD160"/>
  <c r="X157" i="10"/>
  <c r="AG157"/>
  <c r="AW88" i="23"/>
  <c r="AN88"/>
  <c r="AJ161" i="27"/>
  <c r="AA161"/>
  <c r="AI60" i="31"/>
  <c r="Z60"/>
  <c r="AB65" i="17"/>
  <c r="AL65" s="1"/>
  <c r="AK65"/>
  <c r="AX47" i="25"/>
  <c r="AE47"/>
  <c r="Y40" i="7"/>
  <c r="AH40"/>
  <c r="AH35" i="19"/>
  <c r="Y35"/>
  <c r="Y169" i="9"/>
  <c r="AH169"/>
  <c r="AL57" i="27"/>
  <c r="AC57"/>
  <c r="W92" i="21"/>
  <c r="AF92"/>
  <c r="W105" i="19"/>
  <c r="AF105"/>
  <c r="AA105" i="27"/>
  <c r="AJ105"/>
  <c r="Z245" i="26"/>
  <c r="AI245"/>
  <c r="V240" i="9"/>
  <c r="AE240"/>
  <c r="AM114" i="24"/>
  <c r="AD114"/>
  <c r="AH53" i="1"/>
  <c r="Y53"/>
  <c r="AB212" i="27"/>
  <c r="AK212"/>
  <c r="AB55" i="30"/>
  <c r="AL55" s="1"/>
  <c r="AM55" s="1"/>
  <c r="AK55"/>
  <c r="AH40" i="32"/>
  <c r="Y40"/>
  <c r="Z70" i="21"/>
  <c r="AJ70" s="1"/>
  <c r="AI70"/>
  <c r="AX129" i="23"/>
  <c r="AO129"/>
  <c r="AH41" i="1"/>
  <c r="Y41"/>
  <c r="AG74" i="18"/>
  <c r="X74"/>
  <c r="W229" i="5"/>
  <c r="AF229"/>
  <c r="AI158" i="26"/>
  <c r="Z158"/>
  <c r="AF91" i="19"/>
  <c r="W91"/>
  <c r="AC252" i="25"/>
  <c r="AV252"/>
  <c r="V206" i="11"/>
  <c r="AE206"/>
  <c r="AD104" i="24"/>
  <c r="AM104"/>
  <c r="AA100" i="17"/>
  <c r="AJ100"/>
  <c r="AL188" i="31"/>
  <c r="AL41" i="19"/>
  <c r="AM53" i="17"/>
  <c r="AM77"/>
  <c r="AM227" i="30"/>
  <c r="Y41" i="9"/>
  <c r="AH41"/>
  <c r="Z173"/>
  <c r="AJ173" s="1"/>
  <c r="AK173" s="1"/>
  <c r="AI173"/>
  <c r="Z255" i="29"/>
  <c r="AJ255" s="1"/>
  <c r="AI255"/>
  <c r="Y65" i="7"/>
  <c r="AH65"/>
  <c r="AL115" i="25"/>
  <c r="BE115"/>
  <c r="AQ199"/>
  <c r="BK199" s="1"/>
  <c r="BL199" s="1"/>
  <c r="BJ199"/>
  <c r="AE152" i="11"/>
  <c r="V152"/>
  <c r="AN201" i="23"/>
  <c r="AW201"/>
  <c r="AJ59" i="5"/>
  <c r="AA59"/>
  <c r="AK59" s="1"/>
  <c r="AL59" s="1"/>
  <c r="BG90" i="25"/>
  <c r="AN90"/>
  <c r="Z11" i="30"/>
  <c r="AI11"/>
  <c r="AI10" s="1"/>
  <c r="Y10"/>
  <c r="AB59" i="17"/>
  <c r="AL59" s="1"/>
  <c r="AM59" s="1"/>
  <c r="AK59"/>
  <c r="Y251" i="5"/>
  <c r="AH251"/>
  <c r="V142" i="11"/>
  <c r="AE142"/>
  <c r="AE109" i="12"/>
  <c r="V109"/>
  <c r="Z199" i="26"/>
  <c r="AI199"/>
  <c r="Y48" i="12"/>
  <c r="AH48"/>
  <c r="X30" i="22"/>
  <c r="AG30"/>
  <c r="AF248" i="25"/>
  <c r="AY248"/>
  <c r="AJ140"/>
  <c r="BC140"/>
  <c r="AC211" i="27"/>
  <c r="AL211"/>
  <c r="BI73" i="25"/>
  <c r="AP73"/>
  <c r="AB19" i="17"/>
  <c r="AL19" s="1"/>
  <c r="AK19"/>
  <c r="AM19" s="1"/>
  <c r="AH63" i="7"/>
  <c r="Y63"/>
  <c r="AJ29" i="19"/>
  <c r="AL29" s="1"/>
  <c r="AA29"/>
  <c r="AK29" s="1"/>
  <c r="AH230" i="8"/>
  <c r="AR230" s="1"/>
  <c r="AS230" s="1"/>
  <c r="AQ230"/>
  <c r="AO228" i="25"/>
  <c r="BH228"/>
  <c r="AI22" i="10"/>
  <c r="Z22"/>
  <c r="AJ22" s="1"/>
  <c r="W242"/>
  <c r="AF242"/>
  <c r="AJ29" i="31"/>
  <c r="AA29"/>
  <c r="AK29" s="1"/>
  <c r="AL29" s="1"/>
  <c r="W251" i="10"/>
  <c r="AF251"/>
  <c r="Y143" i="32"/>
  <c r="AH143"/>
  <c r="AI175" i="26"/>
  <c r="Z175"/>
  <c r="AE259" i="29"/>
  <c r="V259"/>
  <c r="AC136" i="25"/>
  <c r="AV136"/>
  <c r="AF121" i="7"/>
  <c r="W121"/>
  <c r="AI84" i="26"/>
  <c r="Z84"/>
  <c r="AI195" i="5"/>
  <c r="Z195"/>
  <c r="AF75" i="21"/>
  <c r="W75"/>
  <c r="AP101" i="25"/>
  <c r="BI101"/>
  <c r="AH245" i="8"/>
  <c r="AR245" s="1"/>
  <c r="AS245" s="1"/>
  <c r="AQ245"/>
  <c r="AP42" i="24"/>
  <c r="AG42"/>
  <c r="X63" i="18"/>
  <c r="AG63"/>
  <c r="AF154" i="10"/>
  <c r="W154"/>
  <c r="W138" i="11"/>
  <c r="AF138"/>
  <c r="AM142" i="8"/>
  <c r="AD142"/>
  <c r="V196" i="12"/>
  <c r="AE196"/>
  <c r="X135" i="32"/>
  <c r="AG135"/>
  <c r="AE187" i="1"/>
  <c r="V187"/>
  <c r="AD152" i="8"/>
  <c r="AM152"/>
  <c r="AH241" i="5"/>
  <c r="Y241"/>
  <c r="AD100" i="8"/>
  <c r="AM100"/>
  <c r="AA135" i="27"/>
  <c r="AJ135"/>
  <c r="AJ26" i="26"/>
  <c r="AA26"/>
  <c r="AB213" i="32"/>
  <c r="AL213" s="1"/>
  <c r="AK213"/>
  <c r="AI50" i="10"/>
  <c r="Z50"/>
  <c r="AJ50" s="1"/>
  <c r="AH14"/>
  <c r="Y14"/>
  <c r="X61" i="30"/>
  <c r="AG61"/>
  <c r="W162" i="5"/>
  <c r="AF162"/>
  <c r="Z92" i="26"/>
  <c r="AI92"/>
  <c r="W137" i="10"/>
  <c r="AF137"/>
  <c r="V108"/>
  <c r="AE108"/>
  <c r="W49" i="21"/>
  <c r="AF49"/>
  <c r="AJ213" i="30"/>
  <c r="AA213"/>
  <c r="AI210" i="12"/>
  <c r="Z210"/>
  <c r="AJ210" s="1"/>
  <c r="AK210" s="1"/>
  <c r="Y43" i="7"/>
  <c r="AH43"/>
  <c r="AE243" i="9"/>
  <c r="V243"/>
  <c r="BI217" i="25"/>
  <c r="AP217"/>
  <c r="BF17"/>
  <c r="AM17"/>
  <c r="AQ65" i="24"/>
  <c r="AH65"/>
  <c r="AR65" s="1"/>
  <c r="AS65" s="1"/>
  <c r="AJ120" i="30"/>
  <c r="AA120"/>
  <c r="AF42" i="1"/>
  <c r="W42"/>
  <c r="Y56" i="5"/>
  <c r="AH56"/>
  <c r="AI18" i="21"/>
  <c r="Z18"/>
  <c r="AJ18" s="1"/>
  <c r="X71" i="18"/>
  <c r="AG71"/>
  <c r="AJ10" i="9"/>
  <c r="AK11"/>
  <c r="AF51" i="8"/>
  <c r="AO51"/>
  <c r="Y43" i="18"/>
  <c r="AH43"/>
  <c r="AE70" i="25"/>
  <c r="AX70"/>
  <c r="Y48" i="21"/>
  <c r="AH48"/>
  <c r="AN249" i="23"/>
  <c r="AW249"/>
  <c r="AD156" i="8"/>
  <c r="AM156"/>
  <c r="Z132" i="26"/>
  <c r="AI132"/>
  <c r="AF123" i="31"/>
  <c r="W123"/>
  <c r="AF48"/>
  <c r="W48"/>
  <c r="AG65" i="5"/>
  <c r="X65"/>
  <c r="AC218" i="26"/>
  <c r="AL218"/>
  <c r="AQ99" i="25"/>
  <c r="BK99" s="1"/>
  <c r="BJ99"/>
  <c r="BL99" s="1"/>
  <c r="AK23" i="30"/>
  <c r="AB23"/>
  <c r="AL23" s="1"/>
  <c r="AM23" s="1"/>
  <c r="AM54" i="24"/>
  <c r="AD54"/>
  <c r="AE167" i="9"/>
  <c r="V167"/>
  <c r="AG120" i="31"/>
  <c r="X120"/>
  <c r="V254" i="9"/>
  <c r="AE254"/>
  <c r="AH50" i="17"/>
  <c r="Y50"/>
  <c r="BA159" i="23"/>
  <c r="BC159" s="1"/>
  <c r="AR159"/>
  <c r="BB159" s="1"/>
  <c r="AI76" i="10"/>
  <c r="AK76" s="1"/>
  <c r="Z76"/>
  <c r="AJ76" s="1"/>
  <c r="AG106" i="29"/>
  <c r="X106"/>
  <c r="AX221" i="25"/>
  <c r="AE221"/>
  <c r="AA77" i="16"/>
  <c r="AJ77"/>
  <c r="AM46" i="24"/>
  <c r="AD46"/>
  <c r="AF160" i="5"/>
  <c r="W160"/>
  <c r="AM188" i="24"/>
  <c r="AD188"/>
  <c r="AA105" i="26"/>
  <c r="AJ105"/>
  <c r="X253" i="32"/>
  <c r="AG253"/>
  <c r="W238" i="9"/>
  <c r="AF238"/>
  <c r="Z116" i="10"/>
  <c r="AJ116" s="1"/>
  <c r="AK116" s="1"/>
  <c r="AI116"/>
  <c r="AP106" i="25"/>
  <c r="BI106"/>
  <c r="BA67"/>
  <c r="AH67"/>
  <c r="BI180"/>
  <c r="AP180"/>
  <c r="W257" i="9"/>
  <c r="AF257"/>
  <c r="AF172" i="25"/>
  <c r="AY172"/>
  <c r="AI38" i="12"/>
  <c r="Z38"/>
  <c r="AJ38" s="1"/>
  <c r="AK38" s="1"/>
  <c r="BG191" i="25"/>
  <c r="AN191"/>
  <c r="AI86" i="26"/>
  <c r="Z86"/>
  <c r="AE188" i="12"/>
  <c r="V188"/>
  <c r="AL244" i="25"/>
  <c r="BE244"/>
  <c r="AG73" i="22"/>
  <c r="X73"/>
  <c r="AG47" i="18"/>
  <c r="X47"/>
  <c r="AH74" i="10"/>
  <c r="Y74"/>
  <c r="AB42" i="30"/>
  <c r="AL42" s="1"/>
  <c r="AK42"/>
  <c r="AM42" s="1"/>
  <c r="X55" i="1"/>
  <c r="AG55"/>
  <c r="AI33" i="7"/>
  <c r="Z33"/>
  <c r="AJ33" s="1"/>
  <c r="AK33" s="1"/>
  <c r="Y33" i="21"/>
  <c r="AH33"/>
  <c r="AH51" i="9"/>
  <c r="Y51"/>
  <c r="AK108" i="26"/>
  <c r="AB108"/>
  <c r="AH43" i="12"/>
  <c r="Y43"/>
  <c r="AH39" i="10"/>
  <c r="Y39"/>
  <c r="AE124" i="25"/>
  <c r="AX124"/>
  <c r="AD135" i="26"/>
  <c r="AN135" s="1"/>
  <c r="AO135" s="1"/>
  <c r="AM135"/>
  <c r="AA70" i="5"/>
  <c r="AK70" s="1"/>
  <c r="AJ70"/>
  <c r="X24" i="29"/>
  <c r="AG24"/>
  <c r="AH53" i="24"/>
  <c r="AR53" s="1"/>
  <c r="AQ53"/>
  <c r="AQ157" i="25"/>
  <c r="BK157" s="1"/>
  <c r="BL157" s="1"/>
  <c r="BJ157"/>
  <c r="AX232"/>
  <c r="AE232"/>
  <c r="W258" i="10"/>
  <c r="AF258"/>
  <c r="AG34" i="24"/>
  <c r="AP34"/>
  <c r="AH27" i="16"/>
  <c r="Y27"/>
  <c r="V85" i="22"/>
  <c r="AE85"/>
  <c r="AB224" i="27"/>
  <c r="AK224"/>
  <c r="AE110" i="12"/>
  <c r="V110"/>
  <c r="AJ239" i="27"/>
  <c r="AA239"/>
  <c r="V161" i="9"/>
  <c r="AE161"/>
  <c r="AG194" i="30"/>
  <c r="X194"/>
  <c r="AN107" i="23"/>
  <c r="AW107"/>
  <c r="AH23" i="21"/>
  <c r="Y23"/>
  <c r="AK61" i="32"/>
  <c r="AM61" s="1"/>
  <c r="AB61"/>
  <c r="AL61" s="1"/>
  <c r="AJ13" i="30"/>
  <c r="AA13"/>
  <c r="AI63" i="12"/>
  <c r="Z63"/>
  <c r="AJ63" s="1"/>
  <c r="AK63" s="1"/>
  <c r="W38" i="10"/>
  <c r="AF38"/>
  <c r="X79" i="18"/>
  <c r="AG79"/>
  <c r="AG112" i="30"/>
  <c r="X112"/>
  <c r="AK94" i="27"/>
  <c r="AB94"/>
  <c r="V191" i="1"/>
  <c r="AE191"/>
  <c r="AF10" i="29"/>
  <c r="AI45" i="19"/>
  <c r="Z45"/>
  <c r="W79" i="12"/>
  <c r="AF79"/>
  <c r="AK107" i="25"/>
  <c r="BD107"/>
  <c r="AJ45" i="30"/>
  <c r="AA45"/>
  <c r="Z57" i="31"/>
  <c r="AI57"/>
  <c r="BJ131" i="25"/>
  <c r="AQ131"/>
  <c r="BK131" s="1"/>
  <c r="BL131" s="1"/>
  <c r="BJ63"/>
  <c r="BL63" s="1"/>
  <c r="AQ63"/>
  <c r="BK63" s="1"/>
  <c r="AG141"/>
  <c r="AZ141"/>
  <c r="AO144"/>
  <c r="BH144"/>
  <c r="AE250" i="29"/>
  <c r="V250"/>
  <c r="V216" i="12"/>
  <c r="AE216"/>
  <c r="AC213" i="25"/>
  <c r="AV213"/>
  <c r="AM161" i="8"/>
  <c r="AD161"/>
  <c r="Y80" i="30"/>
  <c r="AH80"/>
  <c r="AP190" i="25"/>
  <c r="BI190"/>
  <c r="Y231" i="5"/>
  <c r="AH231"/>
  <c r="AA102"/>
  <c r="AK102" s="1"/>
  <c r="AL102" s="1"/>
  <c r="AJ102"/>
  <c r="AO65" i="25"/>
  <c r="BH65"/>
  <c r="AG60" i="24"/>
  <c r="AP60"/>
  <c r="V167" i="12"/>
  <c r="AE167"/>
  <c r="W255" i="10"/>
  <c r="AF255"/>
  <c r="AM48" i="24"/>
  <c r="AD48"/>
  <c r="AW223" i="23"/>
  <c r="AN223"/>
  <c r="AD166" i="8"/>
  <c r="AM166"/>
  <c r="AB133" i="27"/>
  <c r="AK133"/>
  <c r="AH162" i="30"/>
  <c r="Y162"/>
  <c r="AN113" i="23"/>
  <c r="AW113"/>
  <c r="AN83" i="25"/>
  <c r="BG83"/>
  <c r="AH12"/>
  <c r="BA12"/>
  <c r="AK32"/>
  <c r="BD32"/>
  <c r="Y18" i="10"/>
  <c r="AH18"/>
  <c r="BH14" i="25"/>
  <c r="AO14"/>
  <c r="AL38" i="26"/>
  <c r="AC38"/>
  <c r="Z17" i="32"/>
  <c r="AI17"/>
  <c r="AE258" i="25"/>
  <c r="AX258"/>
  <c r="AK42" i="32"/>
  <c r="AB42"/>
  <c r="AL42" s="1"/>
  <c r="AM42" s="1"/>
  <c r="AH58" i="24"/>
  <c r="AR58" s="1"/>
  <c r="AS58" s="1"/>
  <c r="AQ58"/>
  <c r="AQ96" i="25"/>
  <c r="BK96" s="1"/>
  <c r="BL96" s="1"/>
  <c r="BJ96"/>
  <c r="Y49" i="29"/>
  <c r="AH49"/>
  <c r="W57" i="21"/>
  <c r="AF57"/>
  <c r="AA63" i="16"/>
  <c r="AJ63"/>
  <c r="AA57" i="19"/>
  <c r="AK57" s="1"/>
  <c r="AJ57"/>
  <c r="AL57" s="1"/>
  <c r="AE21" i="25"/>
  <c r="AX21"/>
  <c r="AH41" i="29"/>
  <c r="Y41"/>
  <c r="AI80" i="26"/>
  <c r="Z80"/>
  <c r="W95" i="19"/>
  <c r="AF95"/>
  <c r="AA180" i="27"/>
  <c r="AJ180"/>
  <c r="W116" i="5"/>
  <c r="AF116"/>
  <c r="AD235" i="8"/>
  <c r="AM235"/>
  <c r="AB56" i="16"/>
  <c r="AL56" s="1"/>
  <c r="AM56" s="1"/>
  <c r="AK56"/>
  <c r="AL42" i="26"/>
  <c r="AC42"/>
  <c r="AG43" i="24"/>
  <c r="AP43"/>
  <c r="W71" i="21"/>
  <c r="AF71"/>
  <c r="V165" i="1"/>
  <c r="AE165"/>
  <c r="AD150" i="8"/>
  <c r="AM150"/>
  <c r="AI166" i="26"/>
  <c r="Z166"/>
  <c r="AF77" i="21"/>
  <c r="W77"/>
  <c r="BI161" i="25"/>
  <c r="AP161"/>
  <c r="AH23" i="19"/>
  <c r="Y23"/>
  <c r="W154" i="9"/>
  <c r="AF154"/>
  <c r="AH27" i="24"/>
  <c r="AR27" s="1"/>
  <c r="AQ27"/>
  <c r="Z17" i="31"/>
  <c r="AI17"/>
  <c r="AF200" i="9"/>
  <c r="W200"/>
  <c r="W113" i="7"/>
  <c r="AF113"/>
  <c r="X235" i="30"/>
  <c r="AG235"/>
  <c r="AE231" i="12"/>
  <c r="V231"/>
  <c r="AW126" i="23"/>
  <c r="AN126"/>
  <c r="AM153" i="8"/>
  <c r="AD153"/>
  <c r="Y62" i="29"/>
  <c r="AH62"/>
  <c r="AG38" i="5"/>
  <c r="X38"/>
  <c r="Z126" i="12"/>
  <c r="AJ126" s="1"/>
  <c r="AK126" s="1"/>
  <c r="AI126"/>
  <c r="AB213" i="26"/>
  <c r="AK213"/>
  <c r="AH13" i="9"/>
  <c r="Y13"/>
  <c r="AH64" i="29"/>
  <c r="Y64"/>
  <c r="X55" i="12"/>
  <c r="AG55"/>
  <c r="Y17" i="18"/>
  <c r="AH17"/>
  <c r="AD50" i="24"/>
  <c r="AM50"/>
  <c r="AD102" i="8"/>
  <c r="AM102"/>
  <c r="AE122" i="9"/>
  <c r="V122"/>
  <c r="V169" i="1"/>
  <c r="AE169"/>
  <c r="AN253" i="23"/>
  <c r="AW253"/>
  <c r="AI259" i="26"/>
  <c r="Z259"/>
  <c r="BG139" i="25"/>
  <c r="AN139"/>
  <c r="AE224" i="12"/>
  <c r="V224"/>
  <c r="BC39" i="23"/>
  <c r="AK58" i="10"/>
  <c r="BL118" i="25"/>
  <c r="AM27" i="32"/>
  <c r="AK258" i="7"/>
  <c r="AK102" i="9"/>
  <c r="AL25" i="5"/>
  <c r="AO181" i="26"/>
  <c r="AK115" i="29"/>
  <c r="AM20" i="32"/>
  <c r="AK68" i="12"/>
  <c r="AK49"/>
  <c r="AL27" i="20"/>
  <c r="AL62" i="19"/>
  <c r="BC33" i="23"/>
  <c r="AM73" i="17"/>
  <c r="AM65"/>
  <c r="AK70" i="21"/>
  <c r="BC220" i="25"/>
  <c r="AJ220"/>
  <c r="AO147"/>
  <c r="BH147"/>
  <c r="AI100" i="11"/>
  <c r="Z100"/>
  <c r="AJ100" s="1"/>
  <c r="AX117" i="25"/>
  <c r="AE117"/>
  <c r="AD49" i="8"/>
  <c r="AM49"/>
  <c r="AJ81" i="25"/>
  <c r="BC81"/>
  <c r="AG74" i="22"/>
  <c r="X74"/>
  <c r="AH23" i="9"/>
  <c r="Y23"/>
  <c r="AF36"/>
  <c r="W36"/>
  <c r="AO100" i="25"/>
  <c r="BH100"/>
  <c r="Z112" i="12"/>
  <c r="AJ112" s="1"/>
  <c r="AK112" s="1"/>
  <c r="AI112"/>
  <c r="AY28" i="25"/>
  <c r="AF28"/>
  <c r="AF61" i="21"/>
  <c r="W61"/>
  <c r="AB101" i="16"/>
  <c r="AL101" s="1"/>
  <c r="AM101" s="1"/>
  <c r="AK101"/>
  <c r="W119" i="7"/>
  <c r="AF119"/>
  <c r="X87" i="30"/>
  <c r="AG87"/>
  <c r="AO123" i="23"/>
  <c r="AX123"/>
  <c r="AJ186" i="26"/>
  <c r="AA186"/>
  <c r="AA179" i="31"/>
  <c r="AK179" s="1"/>
  <c r="AL179" s="1"/>
  <c r="AJ179"/>
  <c r="AH79" i="9"/>
  <c r="Y79"/>
  <c r="Z76" i="29"/>
  <c r="AJ76" s="1"/>
  <c r="AK76" s="1"/>
  <c r="AI76"/>
  <c r="AI58" i="22"/>
  <c r="Z58"/>
  <c r="AJ58" s="1"/>
  <c r="AK58" s="1"/>
  <c r="AI136" i="26"/>
  <c r="Z136"/>
  <c r="AF123" i="5"/>
  <c r="W123"/>
  <c r="AV152" i="25"/>
  <c r="AC152"/>
  <c r="AV202"/>
  <c r="AC202"/>
  <c r="AQ184"/>
  <c r="BK184" s="1"/>
  <c r="BJ184"/>
  <c r="Y44" i="5"/>
  <c r="AH44"/>
  <c r="AG105" i="25"/>
  <c r="AZ105"/>
  <c r="AN47" i="24"/>
  <c r="AE47"/>
  <c r="AI55" i="11"/>
  <c r="Z55"/>
  <c r="AJ55" s="1"/>
  <c r="AK55" s="1"/>
  <c r="AA22" i="30"/>
  <c r="AJ22"/>
  <c r="AI138" i="26"/>
  <c r="Z138"/>
  <c r="AF244" i="7"/>
  <c r="W244"/>
  <c r="AD143" i="8"/>
  <c r="AM143"/>
  <c r="AI97" i="26"/>
  <c r="Z97"/>
  <c r="AC88" i="25"/>
  <c r="AV88"/>
  <c r="AH16" i="22"/>
  <c r="Y16"/>
  <c r="AQ38" i="24"/>
  <c r="AH38"/>
  <c r="AR38" s="1"/>
  <c r="AY74" i="23"/>
  <c r="AP74"/>
  <c r="AR38"/>
  <c r="BB38" s="1"/>
  <c r="BA38"/>
  <c r="Z69" i="1"/>
  <c r="AJ69" s="1"/>
  <c r="AI69"/>
  <c r="AI54" i="21"/>
  <c r="Z54"/>
  <c r="AJ54" s="1"/>
  <c r="AK54" s="1"/>
  <c r="AI216" i="9"/>
  <c r="Z216"/>
  <c r="AJ216" s="1"/>
  <c r="AX37" i="25"/>
  <c r="AE37"/>
  <c r="AJ72" i="16"/>
  <c r="AA72"/>
  <c r="AG255" i="8"/>
  <c r="AP255"/>
  <c r="AH21" i="24"/>
  <c r="AR21" s="1"/>
  <c r="AS21" s="1"/>
  <c r="AQ21"/>
  <c r="AI27" i="29"/>
  <c r="Z27"/>
  <c r="AJ27" s="1"/>
  <c r="Z59" i="31"/>
  <c r="AI59"/>
  <c r="AF27" i="22"/>
  <c r="W27"/>
  <c r="AZ59" i="23"/>
  <c r="AQ59"/>
  <c r="X42" i="22"/>
  <c r="AG42"/>
  <c r="Y65" i="1"/>
  <c r="AH65"/>
  <c r="BB188" i="25"/>
  <c r="AI188"/>
  <c r="AX76" i="23"/>
  <c r="AO76"/>
  <c r="W170" i="10"/>
  <c r="AF170"/>
  <c r="W232" i="5"/>
  <c r="AF232"/>
  <c r="AF140" i="31"/>
  <c r="W140"/>
  <c r="AE252" i="29"/>
  <c r="V252"/>
  <c r="AG136" i="24"/>
  <c r="AP136"/>
  <c r="AN27" i="27"/>
  <c r="AE27"/>
  <c r="AO27" s="1"/>
  <c r="AP27" s="1"/>
  <c r="AD14"/>
  <c r="AM14"/>
  <c r="Z220" i="29"/>
  <c r="AJ220" s="1"/>
  <c r="AK220" s="1"/>
  <c r="AI220"/>
  <c r="X29" i="18"/>
  <c r="AG29"/>
  <c r="X84" i="17"/>
  <c r="AG84"/>
  <c r="AD147" i="8"/>
  <c r="AM147"/>
  <c r="AA146" i="27"/>
  <c r="AJ146"/>
  <c r="AE232" i="7"/>
  <c r="V232"/>
  <c r="AW82" i="23"/>
  <c r="AN82"/>
  <c r="AH238" i="32"/>
  <c r="Y238"/>
  <c r="AK208" i="27"/>
  <c r="AB208"/>
  <c r="AR61" i="23"/>
  <c r="BB61" s="1"/>
  <c r="BA61"/>
  <c r="Z69" i="10"/>
  <c r="AJ69" s="1"/>
  <c r="AI69"/>
  <c r="BC15" i="25"/>
  <c r="AJ15"/>
  <c r="AN123" i="24"/>
  <c r="AE123"/>
  <c r="AH28" i="8"/>
  <c r="AR28" s="1"/>
  <c r="AQ28"/>
  <c r="Y37" i="7"/>
  <c r="AH37"/>
  <c r="W233" i="10"/>
  <c r="AF233"/>
  <c r="Z234"/>
  <c r="AJ234" s="1"/>
  <c r="AI234"/>
  <c r="Y72" i="29"/>
  <c r="AH72"/>
  <c r="AE207" i="11"/>
  <c r="V207"/>
  <c r="V118" i="12"/>
  <c r="AE118"/>
  <c r="X211" i="30"/>
  <c r="AG211"/>
  <c r="AA141" i="27"/>
  <c r="AJ141"/>
  <c r="W197" i="31"/>
  <c r="AF197"/>
  <c r="AJ142" i="27"/>
  <c r="AA142"/>
  <c r="AK75" i="16"/>
  <c r="AB75"/>
  <c r="AL75" s="1"/>
  <c r="AM75" s="1"/>
  <c r="X17" i="29"/>
  <c r="AG17"/>
  <c r="AF165" i="10"/>
  <c r="W165"/>
  <c r="AD187" i="27"/>
  <c r="AM187"/>
  <c r="AI78" i="30"/>
  <c r="Z78"/>
  <c r="V199" i="12"/>
  <c r="AE199"/>
  <c r="W221" i="5"/>
  <c r="AF221"/>
  <c r="W105" i="29"/>
  <c r="AF105"/>
  <c r="AE173" i="25"/>
  <c r="AX173"/>
  <c r="BE246"/>
  <c r="AL246"/>
  <c r="X35" i="32"/>
  <c r="AG35"/>
  <c r="AP68" i="24"/>
  <c r="AG68"/>
  <c r="Y13" i="21"/>
  <c r="AH13"/>
  <c r="BG205" i="25"/>
  <c r="AN205"/>
  <c r="AZ181"/>
  <c r="AG181"/>
  <c r="BG251"/>
  <c r="AN251"/>
  <c r="AM225"/>
  <c r="BF225"/>
  <c r="AH57" i="24"/>
  <c r="AR57" s="1"/>
  <c r="AS57" s="1"/>
  <c r="AQ57"/>
  <c r="AF67" i="29"/>
  <c r="W67"/>
  <c r="AE61" i="7"/>
  <c r="V61"/>
  <c r="Z116" i="31"/>
  <c r="AI116"/>
  <c r="BF211" i="25"/>
  <c r="AM211"/>
  <c r="Z29" i="7"/>
  <c r="AJ29" s="1"/>
  <c r="AK29" s="1"/>
  <c r="AI29"/>
  <c r="W65" i="31"/>
  <c r="AF65"/>
  <c r="AB21" i="32"/>
  <c r="AL21" s="1"/>
  <c r="AK21"/>
  <c r="Z51" i="7"/>
  <c r="AJ51" s="1"/>
  <c r="AI51"/>
  <c r="AK51" s="1"/>
  <c r="AI237" i="31"/>
  <c r="Z237"/>
  <c r="X148" i="10"/>
  <c r="AG148"/>
  <c r="AM154" i="8"/>
  <c r="AD154"/>
  <c r="AF171" i="31"/>
  <c r="W171"/>
  <c r="W227" i="9"/>
  <c r="AF227"/>
  <c r="AE168" i="12"/>
  <c r="V168"/>
  <c r="AJ101" i="27"/>
  <c r="AA101"/>
  <c r="AG38" i="25"/>
  <c r="AZ38"/>
  <c r="AG15" i="9"/>
  <c r="X15"/>
  <c r="Z48" i="17"/>
  <c r="AI48"/>
  <c r="AO196" i="25"/>
  <c r="BH196"/>
  <c r="X199" i="9"/>
  <c r="AG199"/>
  <c r="BA61" i="25"/>
  <c r="AH61"/>
  <c r="X69" i="9"/>
  <c r="AG69"/>
  <c r="W73" i="21"/>
  <c r="AF73"/>
  <c r="AF189" i="9"/>
  <c r="W189"/>
  <c r="Y109" i="29"/>
  <c r="AH109"/>
  <c r="AM102" i="24"/>
  <c r="AD102"/>
  <c r="V249" i="9"/>
  <c r="AE249"/>
  <c r="AD155" i="8"/>
  <c r="AM155"/>
  <c r="V103" i="9"/>
  <c r="AE103"/>
  <c r="AD121" i="24"/>
  <c r="AM121"/>
  <c r="AE114" i="11"/>
  <c r="V114"/>
  <c r="AI35" i="9"/>
  <c r="Z35"/>
  <c r="AJ35" s="1"/>
  <c r="AH26"/>
  <c r="Y26"/>
  <c r="AG41" i="32"/>
  <c r="X41"/>
  <c r="AA40" i="20"/>
  <c r="AK40" s="1"/>
  <c r="AJ40"/>
  <c r="AE233" i="9"/>
  <c r="V233"/>
  <c r="AA90" i="27"/>
  <c r="AJ90"/>
  <c r="V234" i="29"/>
  <c r="AE234"/>
  <c r="AM145" i="8"/>
  <c r="AD145"/>
  <c r="AB134" i="27"/>
  <c r="AK134"/>
  <c r="AJ47" i="32"/>
  <c r="AA47"/>
  <c r="X41" i="5"/>
  <c r="AG41"/>
  <c r="AG74" i="1"/>
  <c r="X74"/>
  <c r="AG63" i="11"/>
  <c r="X63"/>
  <c r="V191" i="12"/>
  <c r="AE191"/>
  <c r="AF244" i="31"/>
  <c r="W244"/>
  <c r="AA182" i="27"/>
  <c r="AJ182"/>
  <c r="Y105" i="17"/>
  <c r="AH105"/>
  <c r="AG166" i="9"/>
  <c r="X166"/>
  <c r="AA18" i="30"/>
  <c r="AJ18"/>
  <c r="V186" i="1"/>
  <c r="AE186"/>
  <c r="X106" i="32"/>
  <c r="AG106"/>
  <c r="W239" i="10"/>
  <c r="AF239"/>
  <c r="AA257" i="27"/>
  <c r="AJ257"/>
  <c r="AA28" i="20"/>
  <c r="AK28" s="1"/>
  <c r="AJ28"/>
  <c r="AL28" s="1"/>
  <c r="X62" i="18"/>
  <c r="AG62"/>
  <c r="AA186" i="5"/>
  <c r="AK186" s="1"/>
  <c r="AL186" s="1"/>
  <c r="AJ186"/>
  <c r="AE59" i="25"/>
  <c r="AX59"/>
  <c r="AI39" i="17"/>
  <c r="Z39"/>
  <c r="AH52"/>
  <c r="Y52"/>
  <c r="AI19" i="19"/>
  <c r="Z19"/>
  <c r="AE36" i="8"/>
  <c r="AN36"/>
  <c r="W67" i="21"/>
  <c r="AF67"/>
  <c r="AH11" i="10"/>
  <c r="Y11"/>
  <c r="X10"/>
  <c r="AF145"/>
  <c r="W145"/>
  <c r="AF190" i="9"/>
  <c r="W190"/>
  <c r="AE194"/>
  <c r="V194"/>
  <c r="AC146" i="25"/>
  <c r="AV146"/>
  <c r="AF229" i="29"/>
  <c r="W229"/>
  <c r="AE49" i="25"/>
  <c r="AX49"/>
  <c r="AI130" i="9"/>
  <c r="Z130"/>
  <c r="AJ130" s="1"/>
  <c r="AK130" s="1"/>
  <c r="AH58" i="25"/>
  <c r="BA58"/>
  <c r="Z131" i="11"/>
  <c r="AJ131" s="1"/>
  <c r="AK131" s="1"/>
  <c r="AI131"/>
  <c r="AG25" i="25"/>
  <c r="AZ25"/>
  <c r="AI66" i="5"/>
  <c r="Z66"/>
  <c r="AI124" i="26"/>
  <c r="Z124"/>
  <c r="AG98" i="32"/>
  <c r="X98"/>
  <c r="W254" i="10"/>
  <c r="AF254"/>
  <c r="AQ24" i="23"/>
  <c r="AZ24"/>
  <c r="AI43" i="26"/>
  <c r="Z43"/>
  <c r="Z69" i="11"/>
  <c r="AJ69" s="1"/>
  <c r="AI69"/>
  <c r="AI65" i="30"/>
  <c r="Z65"/>
  <c r="BH206" i="25"/>
  <c r="AO206"/>
  <c r="W250" i="10"/>
  <c r="AF250"/>
  <c r="AG109" i="25"/>
  <c r="AZ109"/>
  <c r="AJ79" i="19"/>
  <c r="AL79" s="1"/>
  <c r="AA79"/>
  <c r="AK79" s="1"/>
  <c r="W243" i="10"/>
  <c r="AF243"/>
  <c r="V152" i="9"/>
  <c r="AE152"/>
  <c r="V215" i="12"/>
  <c r="AE215"/>
  <c r="AF103" i="20"/>
  <c r="W103"/>
  <c r="AD120" i="24"/>
  <c r="AM120"/>
  <c r="AE240" i="12"/>
  <c r="V240"/>
  <c r="AG132" i="32"/>
  <c r="X132"/>
  <c r="AM240" i="8"/>
  <c r="AD240"/>
  <c r="AJ170" i="26"/>
  <c r="AA170"/>
  <c r="Z58" i="5"/>
  <c r="AI58"/>
  <c r="AG22" i="11"/>
  <c r="X22"/>
  <c r="AJ75" i="30"/>
  <c r="AA75"/>
  <c r="X194" i="12"/>
  <c r="AG194"/>
  <c r="AH69" i="8"/>
  <c r="AR69" s="1"/>
  <c r="AS69" s="1"/>
  <c r="AQ69"/>
  <c r="AA25" i="19"/>
  <c r="AK25" s="1"/>
  <c r="AL25" s="1"/>
  <c r="AJ25"/>
  <c r="AH70" i="1"/>
  <c r="Y70"/>
  <c r="W52" i="31"/>
  <c r="AF52"/>
  <c r="AE144" i="27"/>
  <c r="AO144" s="1"/>
  <c r="AN144"/>
  <c r="AP144" s="1"/>
  <c r="AH181" i="29"/>
  <c r="Y181"/>
  <c r="Z16" i="11"/>
  <c r="AJ16" s="1"/>
  <c r="AI16"/>
  <c r="AK16" s="1"/>
  <c r="J16" s="1"/>
  <c r="AY64" i="25"/>
  <c r="AF64"/>
  <c r="AD22" i="26"/>
  <c r="AN22" s="1"/>
  <c r="AM22"/>
  <c r="AO22" s="1"/>
  <c r="AN19" i="27"/>
  <c r="AE19"/>
  <c r="AO19" s="1"/>
  <c r="AP19" s="1"/>
  <c r="AG236" i="31"/>
  <c r="X236"/>
  <c r="V111" i="9"/>
  <c r="AE111"/>
  <c r="AK113" i="27"/>
  <c r="AB113"/>
  <c r="X255" i="30"/>
  <c r="AG255"/>
  <c r="AE107" i="9"/>
  <c r="V107"/>
  <c r="AJ234" i="27"/>
  <c r="AA234"/>
  <c r="AD115" i="24"/>
  <c r="AM115"/>
  <c r="Z258" i="26"/>
  <c r="AI258"/>
  <c r="AA119" i="27"/>
  <c r="AJ119"/>
  <c r="AK17" i="21"/>
  <c r="AM213" i="32"/>
  <c r="AK50" i="10"/>
  <c r="AL61" i="19"/>
  <c r="AS53" i="24"/>
  <c r="AK64" i="10"/>
  <c r="AD128" i="26"/>
  <c r="AN128" s="1"/>
  <c r="AM128"/>
  <c r="AO128" s="1"/>
  <c r="X54" i="7"/>
  <c r="AG54"/>
  <c r="Y35" i="16"/>
  <c r="AH35"/>
  <c r="AO13" i="8"/>
  <c r="AF13"/>
  <c r="W111" i="7"/>
  <c r="AF111"/>
  <c r="BH177" i="25"/>
  <c r="AO177"/>
  <c r="Y242" i="12"/>
  <c r="AH242"/>
  <c r="W53" i="22"/>
  <c r="AF53"/>
  <c r="V235" i="12"/>
  <c r="AE235"/>
  <c r="AM159" i="8"/>
  <c r="AD159"/>
  <c r="AG253" i="5"/>
  <c r="X253"/>
  <c r="W71" i="1"/>
  <c r="AF71"/>
  <c r="BC148" i="25"/>
  <c r="AJ148"/>
  <c r="AG241"/>
  <c r="AZ241"/>
  <c r="AA232" i="32"/>
  <c r="AJ232"/>
  <c r="AI77" i="29"/>
  <c r="Z77"/>
  <c r="AJ77" s="1"/>
  <c r="AF79" i="21"/>
  <c r="W79"/>
  <c r="AP70" i="23"/>
  <c r="AY70"/>
  <c r="AH18" i="8"/>
  <c r="AR18" s="1"/>
  <c r="AQ18"/>
  <c r="AH42" i="9"/>
  <c r="Y42"/>
  <c r="W51" i="21"/>
  <c r="AF51"/>
  <c r="AJ56" i="25"/>
  <c r="BC56"/>
  <c r="AF54"/>
  <c r="AY54"/>
  <c r="AF74" i="29"/>
  <c r="W74"/>
  <c r="W216" i="5"/>
  <c r="AF216"/>
  <c r="AA125" i="27"/>
  <c r="AJ125"/>
  <c r="AE151" i="11"/>
  <c r="V151"/>
  <c r="AM157" i="8"/>
  <c r="AD157"/>
  <c r="Z164" i="9"/>
  <c r="AJ164" s="1"/>
  <c r="AK164" s="1"/>
  <c r="AI164"/>
  <c r="AI65" i="16"/>
  <c r="Z65"/>
  <c r="AB68" i="27"/>
  <c r="AK68"/>
  <c r="AG150" i="25"/>
  <c r="AZ150"/>
  <c r="AJ52" i="18"/>
  <c r="AA52"/>
  <c r="AK52" s="1"/>
  <c r="AL52" s="1"/>
  <c r="AG207" i="9"/>
  <c r="X207"/>
  <c r="AA138" i="31"/>
  <c r="AK138" s="1"/>
  <c r="AJ138"/>
  <c r="AL138" s="1"/>
  <c r="AH73" i="7"/>
  <c r="Y73"/>
  <c r="AI36" i="32"/>
  <c r="Z36"/>
  <c r="W238" i="10"/>
  <c r="AF238"/>
  <c r="AN29" i="8"/>
  <c r="AE29"/>
  <c r="AQ30" i="25"/>
  <c r="BK30" s="1"/>
  <c r="BL30" s="1"/>
  <c r="BJ30"/>
  <c r="AA96" i="17"/>
  <c r="AJ96"/>
  <c r="Z38"/>
  <c r="AI38"/>
  <c r="AI39" i="26"/>
  <c r="Z39"/>
  <c r="W259" i="10"/>
  <c r="AF259"/>
  <c r="AF81" i="31"/>
  <c r="W81"/>
  <c r="W146" i="5"/>
  <c r="AF146"/>
  <c r="X70" i="22"/>
  <c r="AG70"/>
  <c r="AM28" i="26"/>
  <c r="AD28"/>
  <c r="AN28" s="1"/>
  <c r="Z25" i="21"/>
  <c r="AJ25" s="1"/>
  <c r="AI25"/>
  <c r="AK25" s="1"/>
  <c r="AE35" i="25"/>
  <c r="AX35"/>
  <c r="AG54" i="18"/>
  <c r="X54"/>
  <c r="AR206" i="23"/>
  <c r="BB206" s="1"/>
  <c r="BC206" s="1"/>
  <c r="BA206"/>
  <c r="AF69" i="21"/>
  <c r="W69"/>
  <c r="AC35" i="26"/>
  <c r="AL35"/>
  <c r="AE20" i="22"/>
  <c r="V20"/>
  <c r="W225" i="10"/>
  <c r="AF225"/>
  <c r="V141" i="11"/>
  <c r="AE141"/>
  <c r="AF246" i="29"/>
  <c r="W246"/>
  <c r="AG107" i="32"/>
  <c r="X107"/>
  <c r="V117" i="12"/>
  <c r="AE117"/>
  <c r="AB57" i="32"/>
  <c r="AL57" s="1"/>
  <c r="AK57"/>
  <c r="AM57" s="1"/>
  <c r="AE175" i="27"/>
  <c r="AO175" s="1"/>
  <c r="AN175"/>
  <c r="AP175" s="1"/>
  <c r="AO51" i="24"/>
  <c r="AF51"/>
  <c r="AI182" i="25"/>
  <c r="BB182"/>
  <c r="Z22" i="29"/>
  <c r="AJ22" s="1"/>
  <c r="AI22"/>
  <c r="AK22" s="1"/>
  <c r="Y71" i="5"/>
  <c r="AH71"/>
  <c r="X48" i="29"/>
  <c r="AG48"/>
  <c r="AI31" i="12"/>
  <c r="Z31"/>
  <c r="AJ31" s="1"/>
  <c r="AG149" i="25"/>
  <c r="AZ149"/>
  <c r="Z19" i="7"/>
  <c r="AJ19" s="1"/>
  <c r="AK19" s="1"/>
  <c r="AI19"/>
  <c r="AB40" i="26"/>
  <c r="AK40"/>
  <c r="AM113" i="25"/>
  <c r="BF113"/>
  <c r="AZ233"/>
  <c r="AG233"/>
  <c r="Y59" i="29"/>
  <c r="AH59"/>
  <c r="AH19" i="16"/>
  <c r="Y19"/>
  <c r="W188" i="29"/>
  <c r="AF188"/>
  <c r="AE123" i="25"/>
  <c r="AX123"/>
  <c r="Z62" i="31"/>
  <c r="AI62"/>
  <c r="AX251" i="23"/>
  <c r="AO251"/>
  <c r="W115" i="5"/>
  <c r="AF115"/>
  <c r="AD236" i="8"/>
  <c r="AM236"/>
  <c r="AA240" i="27"/>
  <c r="AJ240"/>
  <c r="Z79" i="26"/>
  <c r="AI79"/>
  <c r="W256" i="5"/>
  <c r="AF256"/>
  <c r="BI209" i="25"/>
  <c r="AP209"/>
  <c r="AE103"/>
  <c r="AX103"/>
  <c r="AG80" i="10"/>
  <c r="X80"/>
  <c r="AG67" i="18"/>
  <c r="X67"/>
  <c r="AJ61" i="16"/>
  <c r="AA61"/>
  <c r="AK60" i="32"/>
  <c r="AB60"/>
  <c r="AL60" s="1"/>
  <c r="AM60" s="1"/>
  <c r="AA68" i="16"/>
  <c r="AJ68"/>
  <c r="AE152" i="27"/>
  <c r="AO152" s="1"/>
  <c r="AP152" s="1"/>
  <c r="AN152"/>
  <c r="AH67" i="10"/>
  <c r="Y67"/>
  <c r="AE200" i="1"/>
  <c r="V200"/>
  <c r="V243" i="12"/>
  <c r="AE243"/>
  <c r="V123" i="9"/>
  <c r="AE123"/>
  <c r="AG107" i="30"/>
  <c r="X107"/>
  <c r="X51" i="10"/>
  <c r="AG51"/>
  <c r="W65" i="21"/>
  <c r="AF65"/>
  <c r="AA83" i="31"/>
  <c r="AK83" s="1"/>
  <c r="AJ83"/>
  <c r="AL83" s="1"/>
  <c r="AD23" i="25"/>
  <c r="AW23"/>
  <c r="V70" i="7"/>
  <c r="AE70"/>
  <c r="AH62" i="8"/>
  <c r="AR62" s="1"/>
  <c r="AQ62"/>
  <c r="AS62" s="1"/>
  <c r="W206" i="29"/>
  <c r="AF206"/>
  <c r="AF91" i="20"/>
  <c r="W91"/>
  <c r="W211" i="31"/>
  <c r="AF211"/>
  <c r="AJ143" i="27"/>
  <c r="AA143"/>
  <c r="AC236" i="25"/>
  <c r="AV236"/>
  <c r="AE223" i="12"/>
  <c r="V223"/>
  <c r="AF200" i="29"/>
  <c r="W200"/>
  <c r="Z214" i="1"/>
  <c r="AJ214" s="1"/>
  <c r="AK214" s="1"/>
  <c r="AI214"/>
  <c r="AI53" i="26"/>
  <c r="Z53"/>
  <c r="W83" i="22"/>
  <c r="AF83"/>
  <c r="X58" i="29"/>
  <c r="AG58"/>
  <c r="W227" i="31"/>
  <c r="AF227"/>
  <c r="AD108" i="8"/>
  <c r="AM108"/>
  <c r="V170" i="11"/>
  <c r="AE170"/>
  <c r="V199"/>
  <c r="AE199"/>
  <c r="AP24" i="24"/>
  <c r="AG24"/>
  <c r="AG59" i="18"/>
  <c r="X59"/>
  <c r="Y180" i="32"/>
  <c r="AH180"/>
  <c r="W106" i="12"/>
  <c r="AF106"/>
  <c r="X256" i="32"/>
  <c r="AG256"/>
  <c r="AN208" i="25"/>
  <c r="BG208"/>
  <c r="AZ242"/>
  <c r="AG242"/>
  <c r="AJ130" i="30"/>
  <c r="AA130"/>
  <c r="AD31" i="26"/>
  <c r="AN31" s="1"/>
  <c r="AM31"/>
  <c r="AI41" i="17"/>
  <c r="Z41"/>
  <c r="AA50" i="19"/>
  <c r="AK50" s="1"/>
  <c r="AL50" s="1"/>
  <c r="AJ50"/>
  <c r="BI89" i="25"/>
  <c r="AP89"/>
  <c r="AF64" i="8"/>
  <c r="AO64"/>
  <c r="Y56" i="12"/>
  <c r="AH56"/>
  <c r="BF119" i="25"/>
  <c r="AM119"/>
  <c r="AD17" i="26"/>
  <c r="AN17" s="1"/>
  <c r="AM17"/>
  <c r="AG39" i="1"/>
  <c r="X39"/>
  <c r="AI53" i="32"/>
  <c r="Z53"/>
  <c r="AA243" i="26"/>
  <c r="AJ243"/>
  <c r="W144" i="7"/>
  <c r="AF144"/>
  <c r="V207" i="12"/>
  <c r="AE207"/>
  <c r="AJ238" i="27"/>
  <c r="AA238"/>
  <c r="AG86" i="32"/>
  <c r="X86"/>
  <c r="AM238" i="8"/>
  <c r="AD238"/>
  <c r="AN144" i="23"/>
  <c r="AW144"/>
  <c r="AJ134" i="26"/>
  <c r="AA134"/>
  <c r="X38" i="20"/>
  <c r="AG38"/>
  <c r="AI12" i="9"/>
  <c r="Z12"/>
  <c r="AJ12" s="1"/>
  <c r="AK12" s="1"/>
  <c r="Z206" i="12"/>
  <c r="AJ206" s="1"/>
  <c r="AI206"/>
  <c r="AK206" s="1"/>
  <c r="Y150" i="9"/>
  <c r="AH150"/>
  <c r="AE130" i="11"/>
  <c r="V130"/>
  <c r="V182" i="12"/>
  <c r="AE182"/>
  <c r="AE253" i="29"/>
  <c r="V253"/>
  <c r="AO209" i="23"/>
  <c r="AX209"/>
  <c r="V190" i="1"/>
  <c r="AE190"/>
  <c r="AD144" i="8"/>
  <c r="AM144"/>
  <c r="AE124" i="11"/>
  <c r="V124"/>
  <c r="AJ206" i="26"/>
  <c r="AA206"/>
  <c r="AA46" i="30"/>
  <c r="AJ46"/>
  <c r="Z176" i="11"/>
  <c r="AJ176" s="1"/>
  <c r="AI176"/>
  <c r="AK176" s="1"/>
  <c r="AH71" i="22"/>
  <c r="Y71"/>
  <c r="AJ60" i="30"/>
  <c r="AA60"/>
  <c r="Y58" i="11"/>
  <c r="AH58"/>
  <c r="AG14" i="21"/>
  <c r="X14"/>
  <c r="W242" i="9"/>
  <c r="AF242"/>
  <c r="W101" i="29"/>
  <c r="AF101"/>
  <c r="AG123" i="30"/>
  <c r="X123"/>
  <c r="AG46" i="18"/>
  <c r="X46"/>
  <c r="AZ165" i="23"/>
  <c r="AQ165"/>
  <c r="Z48" i="22"/>
  <c r="AJ48" s="1"/>
  <c r="AI48"/>
  <c r="AJ51" i="30"/>
  <c r="AA51"/>
  <c r="AN36" i="24"/>
  <c r="AE36"/>
  <c r="BI222" i="25"/>
  <c r="AP222"/>
  <c r="AF246" i="5"/>
  <c r="W246"/>
  <c r="AE157" i="1"/>
  <c r="V157"/>
  <c r="AM177" i="24"/>
  <c r="AD177"/>
  <c r="AJ258" i="27"/>
  <c r="AA258"/>
  <c r="AG18" i="22"/>
  <c r="X18"/>
  <c r="V161" i="1"/>
  <c r="AE161"/>
  <c r="AK100" i="11"/>
  <c r="AK69" i="1"/>
  <c r="AK27" i="29"/>
  <c r="BC61" i="23"/>
  <c r="AS28" i="8"/>
  <c r="AK234" i="10"/>
  <c r="AK66" i="12"/>
  <c r="AP247" i="27"/>
  <c r="AL50" i="5"/>
  <c r="AB11" i="27"/>
  <c r="AA10"/>
  <c r="AK11"/>
  <c r="AL11" i="26"/>
  <c r="AL10" s="1"/>
  <c r="AC11"/>
  <c r="AB10"/>
  <c r="AK10"/>
  <c r="AD11" i="25"/>
  <c r="AC10"/>
  <c r="AW11"/>
  <c r="AW10" s="1"/>
  <c r="AV10"/>
  <c r="X10" i="32"/>
  <c r="Y11"/>
  <c r="AH11"/>
  <c r="AF11" i="5"/>
  <c r="W11"/>
  <c r="V10"/>
  <c r="AL15" i="27" l="1"/>
  <c r="AC15"/>
  <c r="AL20"/>
  <c r="AC20"/>
  <c r="AE21"/>
  <c r="AO21" s="1"/>
  <c r="AN21"/>
  <c r="AP21" s="1"/>
  <c r="AN26"/>
  <c r="AP26" s="1"/>
  <c r="AE26"/>
  <c r="AO26" s="1"/>
  <c r="AN24"/>
  <c r="AE24"/>
  <c r="AO24" s="1"/>
  <c r="AP24" s="1"/>
  <c r="BI24" i="25"/>
  <c r="AP24"/>
  <c r="BG18"/>
  <c r="AN18"/>
  <c r="BD19"/>
  <c r="AK19"/>
  <c r="BD16"/>
  <c r="AK16"/>
  <c r="BE20"/>
  <c r="AL20"/>
  <c r="BD22"/>
  <c r="AK22"/>
  <c r="AE10" i="24"/>
  <c r="AO13"/>
  <c r="AO10" s="1"/>
  <c r="AF13"/>
  <c r="X14" i="12"/>
  <c r="AG14"/>
  <c r="X12"/>
  <c r="AG12"/>
  <c r="AO12" i="8"/>
  <c r="AF12"/>
  <c r="J24" i="11"/>
  <c r="I24"/>
  <c r="Y21"/>
  <c r="AH21"/>
  <c r="AI27"/>
  <c r="Z27"/>
  <c r="AJ27" s="1"/>
  <c r="AK27" s="1"/>
  <c r="AH30"/>
  <c r="Y30"/>
  <c r="AI11"/>
  <c r="AI10" s="1"/>
  <c r="Y10"/>
  <c r="Z11"/>
  <c r="AG26"/>
  <c r="X26"/>
  <c r="AI29"/>
  <c r="AK29" s="1"/>
  <c r="Z29"/>
  <c r="AJ29" s="1"/>
  <c r="Y23"/>
  <c r="AH23"/>
  <c r="AG17"/>
  <c r="X17"/>
  <c r="AI14"/>
  <c r="Z14"/>
  <c r="AJ14" s="1"/>
  <c r="Y25"/>
  <c r="AH25"/>
  <c r="AI28"/>
  <c r="Z28"/>
  <c r="AJ28" s="1"/>
  <c r="AH13"/>
  <c r="Y13"/>
  <c r="AI19"/>
  <c r="AK19" s="1"/>
  <c r="J19" s="1"/>
  <c r="Z19"/>
  <c r="AJ19" s="1"/>
  <c r="W15"/>
  <c r="AF15"/>
  <c r="AI18"/>
  <c r="Z18"/>
  <c r="AJ18" s="1"/>
  <c r="AK12"/>
  <c r="J12" s="1"/>
  <c r="AG11" i="7"/>
  <c r="W10"/>
  <c r="X11"/>
  <c r="Y11" i="31"/>
  <c r="X10"/>
  <c r="AH11"/>
  <c r="AG26" i="29"/>
  <c r="X26"/>
  <c r="X23"/>
  <c r="AG23"/>
  <c r="AF18"/>
  <c r="W18"/>
  <c r="Y12"/>
  <c r="AH12"/>
  <c r="AK11" i="17"/>
  <c r="AK10" s="1"/>
  <c r="AA10"/>
  <c r="AB11"/>
  <c r="Y12"/>
  <c r="AH12"/>
  <c r="AH11" i="28"/>
  <c r="X10"/>
  <c r="Y11"/>
  <c r="AG101" i="29"/>
  <c r="X101"/>
  <c r="AE144" i="8"/>
  <c r="AN144"/>
  <c r="W182" i="12"/>
  <c r="AF182"/>
  <c r="X144" i="7"/>
  <c r="AG144"/>
  <c r="W199" i="11"/>
  <c r="AF199"/>
  <c r="AN177" i="24"/>
  <c r="AE177"/>
  <c r="Y46" i="18"/>
  <c r="AH46"/>
  <c r="Y14" i="21"/>
  <c r="AH14"/>
  <c r="AK238" i="27"/>
  <c r="AB238"/>
  <c r="AJ53" i="32"/>
  <c r="AA53"/>
  <c r="AQ89" i="25"/>
  <c r="BK89" s="1"/>
  <c r="BL89" s="1"/>
  <c r="BJ89"/>
  <c r="AK130" i="30"/>
  <c r="AB130"/>
  <c r="AL130" s="1"/>
  <c r="AM130" s="1"/>
  <c r="AH67" i="18"/>
  <c r="Y67"/>
  <c r="Y207" i="9"/>
  <c r="AH207"/>
  <c r="AE157" i="8"/>
  <c r="AN157"/>
  <c r="Z42" i="9"/>
  <c r="AJ42" s="1"/>
  <c r="AI42"/>
  <c r="AP177" i="25"/>
  <c r="BI177"/>
  <c r="W107" i="9"/>
  <c r="AF107"/>
  <c r="W161" i="1"/>
  <c r="AF161"/>
  <c r="X242" i="9"/>
  <c r="AG242"/>
  <c r="Z58" i="11"/>
  <c r="AJ58" s="1"/>
  <c r="AI58"/>
  <c r="AB46" i="30"/>
  <c r="AL46" s="1"/>
  <c r="AK46"/>
  <c r="AF190" i="1"/>
  <c r="W190"/>
  <c r="Y38" i="20"/>
  <c r="AH38"/>
  <c r="AO144" i="23"/>
  <c r="AX144"/>
  <c r="W207" i="12"/>
  <c r="AF207"/>
  <c r="AB243" i="26"/>
  <c r="AK243"/>
  <c r="AG64" i="8"/>
  <c r="AP64"/>
  <c r="Y256" i="32"/>
  <c r="AH256"/>
  <c r="Z180"/>
  <c r="AI180"/>
  <c r="W170" i="11"/>
  <c r="AF170"/>
  <c r="X227" i="31"/>
  <c r="AG227"/>
  <c r="X83" i="22"/>
  <c r="AG83"/>
  <c r="AE23" i="25"/>
  <c r="AX23"/>
  <c r="AG65" i="21"/>
  <c r="X65"/>
  <c r="AF243" i="12"/>
  <c r="W243"/>
  <c r="AB68" i="16"/>
  <c r="AL68" s="1"/>
  <c r="AK68"/>
  <c r="AA79" i="26"/>
  <c r="AJ79"/>
  <c r="AE236" i="8"/>
  <c r="AN236"/>
  <c r="AF123" i="25"/>
  <c r="AY123"/>
  <c r="AC40" i="26"/>
  <c r="AL40"/>
  <c r="AH149" i="25"/>
  <c r="BA149"/>
  <c r="AH48" i="29"/>
  <c r="Y48"/>
  <c r="AF141" i="11"/>
  <c r="W141"/>
  <c r="Y70" i="22"/>
  <c r="AH70"/>
  <c r="AK96" i="17"/>
  <c r="AB96"/>
  <c r="AL96" s="1"/>
  <c r="AM96" s="1"/>
  <c r="AC68" i="27"/>
  <c r="AL68"/>
  <c r="X216" i="5"/>
  <c r="AG216"/>
  <c r="AG54" i="25"/>
  <c r="AZ54"/>
  <c r="AG51" i="21"/>
  <c r="X51"/>
  <c r="AB232" i="32"/>
  <c r="AL232" s="1"/>
  <c r="AM232" s="1"/>
  <c r="AK232"/>
  <c r="AF235" i="12"/>
  <c r="W235"/>
  <c r="Z242"/>
  <c r="AJ242" s="1"/>
  <c r="AK242" s="1"/>
  <c r="AI242"/>
  <c r="AG111" i="7"/>
  <c r="X111"/>
  <c r="AI35" i="16"/>
  <c r="Z35"/>
  <c r="AA258" i="26"/>
  <c r="AJ258"/>
  <c r="AH255" i="30"/>
  <c r="Y255"/>
  <c r="W111" i="9"/>
  <c r="AF111"/>
  <c r="AG52" i="31"/>
  <c r="X52"/>
  <c r="Y194" i="12"/>
  <c r="AH194"/>
  <c r="AE120" i="24"/>
  <c r="AN120"/>
  <c r="AF215" i="12"/>
  <c r="W215"/>
  <c r="AG243" i="10"/>
  <c r="X243"/>
  <c r="AH109" i="25"/>
  <c r="BA109"/>
  <c r="AR24" i="23"/>
  <c r="BB24" s="1"/>
  <c r="BA24"/>
  <c r="BC24" s="1"/>
  <c r="AJ19" i="19"/>
  <c r="AA19"/>
  <c r="AK19" s="1"/>
  <c r="AJ39" i="17"/>
  <c r="AA39"/>
  <c r="Y166" i="9"/>
  <c r="AH166"/>
  <c r="Y74" i="1"/>
  <c r="AH74"/>
  <c r="AB47" i="32"/>
  <c r="AL47" s="1"/>
  <c r="AK47"/>
  <c r="AM47" s="1"/>
  <c r="AE145" i="8"/>
  <c r="AN145"/>
  <c r="Z26" i="9"/>
  <c r="AJ26" s="1"/>
  <c r="AI26"/>
  <c r="AK26" s="1"/>
  <c r="W114" i="11"/>
  <c r="AF114"/>
  <c r="BB61" i="25"/>
  <c r="AI61"/>
  <c r="AH15" i="9"/>
  <c r="Y15"/>
  <c r="AK101" i="27"/>
  <c r="AB101"/>
  <c r="AE154" i="8"/>
  <c r="AN154"/>
  <c r="AA237" i="31"/>
  <c r="AK237" s="1"/>
  <c r="AL237" s="1"/>
  <c r="AJ237"/>
  <c r="AG67" i="29"/>
  <c r="X67"/>
  <c r="BH251" i="25"/>
  <c r="AO251"/>
  <c r="AO205"/>
  <c r="BH205"/>
  <c r="AQ68" i="24"/>
  <c r="AH68"/>
  <c r="AR68" s="1"/>
  <c r="AS68" s="1"/>
  <c r="AM246" i="25"/>
  <c r="BF246"/>
  <c r="AB142" i="27"/>
  <c r="AK142"/>
  <c r="AK15" i="25"/>
  <c r="BD15"/>
  <c r="AI238" i="32"/>
  <c r="Z238"/>
  <c r="AF232" i="7"/>
  <c r="W232"/>
  <c r="X140" i="31"/>
  <c r="AG140"/>
  <c r="AJ188" i="25"/>
  <c r="BC188"/>
  <c r="X27" i="22"/>
  <c r="AG27"/>
  <c r="AB72" i="16"/>
  <c r="AL72" s="1"/>
  <c r="AK72"/>
  <c r="AM72" s="1"/>
  <c r="AQ74" i="23"/>
  <c r="AZ74"/>
  <c r="Z16" i="22"/>
  <c r="AJ16" s="1"/>
  <c r="AI16"/>
  <c r="AA97" i="26"/>
  <c r="AJ97"/>
  <c r="AG244" i="7"/>
  <c r="X244"/>
  <c r="AF47" i="24"/>
  <c r="AO47"/>
  <c r="AW202" i="25"/>
  <c r="AD202"/>
  <c r="AG123" i="5"/>
  <c r="X123"/>
  <c r="Z79" i="9"/>
  <c r="AJ79" s="1"/>
  <c r="AK79" s="1"/>
  <c r="AI79"/>
  <c r="AK186" i="26"/>
  <c r="AB186"/>
  <c r="AG28" i="25"/>
  <c r="AZ28"/>
  <c r="Z23" i="9"/>
  <c r="AJ23" s="1"/>
  <c r="AK23" s="1"/>
  <c r="AI23"/>
  <c r="AF117" i="25"/>
  <c r="AY117"/>
  <c r="AX253" i="23"/>
  <c r="AO253"/>
  <c r="AN50" i="24"/>
  <c r="AE50"/>
  <c r="AH55" i="12"/>
  <c r="Y55"/>
  <c r="AI62" i="29"/>
  <c r="Z62"/>
  <c r="AJ62" s="1"/>
  <c r="AK62" s="1"/>
  <c r="AH235" i="30"/>
  <c r="Y235"/>
  <c r="AE150" i="8"/>
  <c r="AN150"/>
  <c r="AG71" i="21"/>
  <c r="X71"/>
  <c r="AE235" i="8"/>
  <c r="AN235"/>
  <c r="AB180" i="27"/>
  <c r="AK180"/>
  <c r="AF21" i="25"/>
  <c r="AY21"/>
  <c r="AB63" i="16"/>
  <c r="AL63" s="1"/>
  <c r="AK63"/>
  <c r="AI49" i="29"/>
  <c r="Z49"/>
  <c r="AJ49" s="1"/>
  <c r="AY258" i="25"/>
  <c r="AF258"/>
  <c r="AI18" i="10"/>
  <c r="AK18" s="1"/>
  <c r="Z18"/>
  <c r="AJ18" s="1"/>
  <c r="BB12" i="25"/>
  <c r="AI12"/>
  <c r="AO113" i="23"/>
  <c r="AX113"/>
  <c r="AC133" i="27"/>
  <c r="AL133"/>
  <c r="AG255" i="10"/>
  <c r="X255"/>
  <c r="AH60" i="24"/>
  <c r="AR60" s="1"/>
  <c r="AQ60"/>
  <c r="AQ190" i="25"/>
  <c r="BK190" s="1"/>
  <c r="BL190" s="1"/>
  <c r="BJ190"/>
  <c r="AF216" i="12"/>
  <c r="W216"/>
  <c r="BI144" i="25"/>
  <c r="AP144"/>
  <c r="AJ57" i="31"/>
  <c r="AA57"/>
  <c r="AK57" s="1"/>
  <c r="AL107" i="25"/>
  <c r="BE107"/>
  <c r="AF191" i="1"/>
  <c r="W191"/>
  <c r="X38" i="10"/>
  <c r="AG38"/>
  <c r="AC224" i="27"/>
  <c r="AL224"/>
  <c r="AG258" i="10"/>
  <c r="X258"/>
  <c r="Y24" i="29"/>
  <c r="AH24"/>
  <c r="AI33" i="21"/>
  <c r="Z33"/>
  <c r="AJ33" s="1"/>
  <c r="AK33" s="1"/>
  <c r="Y55" i="1"/>
  <c r="AH55"/>
  <c r="AM244" i="25"/>
  <c r="BF244"/>
  <c r="X257" i="9"/>
  <c r="AG257"/>
  <c r="AH253" i="32"/>
  <c r="Y253"/>
  <c r="W254" i="9"/>
  <c r="AF254"/>
  <c r="AM218" i="26"/>
  <c r="AD218"/>
  <c r="AN218" s="1"/>
  <c r="AA132"/>
  <c r="AJ132"/>
  <c r="AX249" i="23"/>
  <c r="AO249"/>
  <c r="AY70" i="25"/>
  <c r="AF70"/>
  <c r="AP51" i="8"/>
  <c r="AG51"/>
  <c r="AH71" i="18"/>
  <c r="Y71"/>
  <c r="AI56" i="5"/>
  <c r="Z56"/>
  <c r="AG49" i="21"/>
  <c r="X49"/>
  <c r="X137" i="10"/>
  <c r="AG137"/>
  <c r="X162" i="5"/>
  <c r="AG162"/>
  <c r="AB135" i="27"/>
  <c r="AK135"/>
  <c r="W196" i="12"/>
  <c r="AF196"/>
  <c r="AG138" i="11"/>
  <c r="X138"/>
  <c r="AH63" i="18"/>
  <c r="Y63"/>
  <c r="Z143" i="32"/>
  <c r="AI143"/>
  <c r="AK140" i="25"/>
  <c r="BD140"/>
  <c r="AH30" i="22"/>
  <c r="Y30"/>
  <c r="AA199" i="26"/>
  <c r="AJ199"/>
  <c r="AF142" i="11"/>
  <c r="W142"/>
  <c r="BH90" i="25"/>
  <c r="AO90"/>
  <c r="AK100" i="17"/>
  <c r="AB100"/>
  <c r="AL100" s="1"/>
  <c r="W206" i="11"/>
  <c r="AF206"/>
  <c r="AG229" i="5"/>
  <c r="X229"/>
  <c r="W240" i="9"/>
  <c r="AF240"/>
  <c r="AK105" i="27"/>
  <c r="AB105"/>
  <c r="X92" i="21"/>
  <c r="AG92"/>
  <c r="Z169" i="9"/>
  <c r="AJ169" s="1"/>
  <c r="AK169" s="1"/>
  <c r="AI169"/>
  <c r="Z40" i="7"/>
  <c r="AJ40" s="1"/>
  <c r="AI40"/>
  <c r="AK40" s="1"/>
  <c r="Y157" i="10"/>
  <c r="AH157"/>
  <c r="AK218" i="27"/>
  <c r="AB218"/>
  <c r="AN58"/>
  <c r="AE58"/>
  <c r="AO58" s="1"/>
  <c r="AB97"/>
  <c r="AK97"/>
  <c r="AE170" i="24"/>
  <c r="AN170"/>
  <c r="BB153" i="25"/>
  <c r="AI153"/>
  <c r="AH55" i="29"/>
  <c r="Y55"/>
  <c r="AR64" i="23"/>
  <c r="BB64" s="1"/>
  <c r="BA64"/>
  <c r="BC64" s="1"/>
  <c r="BC72" i="25"/>
  <c r="AJ72"/>
  <c r="AQ29"/>
  <c r="BK29" s="1"/>
  <c r="BJ29"/>
  <c r="AL33"/>
  <c r="BE33"/>
  <c r="Y11" i="29"/>
  <c r="X10"/>
  <c r="AH11"/>
  <c r="AD87" i="25"/>
  <c r="AW87"/>
  <c r="AE106" i="8"/>
  <c r="AN106"/>
  <c r="AH247" i="29"/>
  <c r="Y247"/>
  <c r="AN66" i="25"/>
  <c r="BG66"/>
  <c r="AN30" i="27"/>
  <c r="AE30"/>
  <c r="AO30" s="1"/>
  <c r="AA156" i="26"/>
  <c r="AJ156"/>
  <c r="AF232" i="12"/>
  <c r="W232"/>
  <c r="W109" i="10"/>
  <c r="AF109"/>
  <c r="AI78"/>
  <c r="Z78"/>
  <c r="AJ78" s="1"/>
  <c r="AI170" i="30"/>
  <c r="Z170"/>
  <c r="AG192" i="9"/>
  <c r="X192"/>
  <c r="BA150" i="23"/>
  <c r="AR150"/>
  <c r="BB150" s="1"/>
  <c r="AE227" i="25"/>
  <c r="AX227"/>
  <c r="AF133" i="29"/>
  <c r="W133"/>
  <c r="AH52" i="30"/>
  <c r="Y52"/>
  <c r="AB66" i="16"/>
  <c r="AL66" s="1"/>
  <c r="AK66"/>
  <c r="Y51" i="22"/>
  <c r="AH51"/>
  <c r="AA83" i="5"/>
  <c r="AK83" s="1"/>
  <c r="AJ83"/>
  <c r="Z104" i="17"/>
  <c r="AI104"/>
  <c r="AA164" i="26"/>
  <c r="AJ164"/>
  <c r="Y14" i="29"/>
  <c r="AH14"/>
  <c r="AW259" i="25"/>
  <c r="AD259"/>
  <c r="AF132" i="11"/>
  <c r="W132"/>
  <c r="AE52" i="24"/>
  <c r="AN52"/>
  <c r="AE190" i="8"/>
  <c r="AN190"/>
  <c r="BI160" i="25"/>
  <c r="AP160"/>
  <c r="AK16" i="27"/>
  <c r="AB16"/>
  <c r="X230" i="12"/>
  <c r="AG230"/>
  <c r="X42" i="31"/>
  <c r="AG42"/>
  <c r="AK20" i="30"/>
  <c r="AB20"/>
  <c r="AL20" s="1"/>
  <c r="AM20" s="1"/>
  <c r="AB52" i="32"/>
  <c r="AL52" s="1"/>
  <c r="AM52" s="1"/>
  <c r="AK52"/>
  <c r="AG71" i="25"/>
  <c r="AZ71"/>
  <c r="AK48" i="22"/>
  <c r="AK31" i="12"/>
  <c r="AO31" i="26"/>
  <c r="AM61" i="16"/>
  <c r="AK69" i="11"/>
  <c r="AL40" i="20"/>
  <c r="AM21" i="32"/>
  <c r="AK216" i="9"/>
  <c r="AK53" i="11"/>
  <c r="AS76" i="24"/>
  <c r="AP200" i="27"/>
  <c r="AS19" i="24"/>
  <c r="Z150" i="9"/>
  <c r="AJ150" s="1"/>
  <c r="AI150"/>
  <c r="Y58" i="29"/>
  <c r="AH58"/>
  <c r="Y18" i="22"/>
  <c r="AH18"/>
  <c r="AG246" i="5"/>
  <c r="X246"/>
  <c r="AB60" i="30"/>
  <c r="AL60" s="1"/>
  <c r="AK60"/>
  <c r="AK206" i="26"/>
  <c r="AB206"/>
  <c r="AK134"/>
  <c r="AB134"/>
  <c r="AJ41" i="17"/>
  <c r="AA41"/>
  <c r="AH59" i="18"/>
  <c r="Y59"/>
  <c r="AA53" i="26"/>
  <c r="AJ53"/>
  <c r="AF200" i="1"/>
  <c r="W200"/>
  <c r="AI73" i="7"/>
  <c r="Z73"/>
  <c r="AJ73" s="1"/>
  <c r="AJ65" i="16"/>
  <c r="AA65"/>
  <c r="AG13" i="8"/>
  <c r="AP13"/>
  <c r="AK258" i="27"/>
  <c r="AB258"/>
  <c r="W157" i="1"/>
  <c r="AF157"/>
  <c r="AQ222" i="25"/>
  <c r="BK222" s="1"/>
  <c r="BJ222"/>
  <c r="BL222" s="1"/>
  <c r="AB51" i="30"/>
  <c r="AL51" s="1"/>
  <c r="AM51" s="1"/>
  <c r="AK51"/>
  <c r="BA165" i="23"/>
  <c r="AR165"/>
  <c r="BB165" s="1"/>
  <c r="BC165" s="1"/>
  <c r="AH123" i="30"/>
  <c r="Y123"/>
  <c r="AI71" i="22"/>
  <c r="Z71"/>
  <c r="AJ71" s="1"/>
  <c r="W124" i="11"/>
  <c r="AF124"/>
  <c r="AF253" i="29"/>
  <c r="W253"/>
  <c r="W130" i="11"/>
  <c r="AF130"/>
  <c r="Y86" i="32"/>
  <c r="AH86"/>
  <c r="Y39" i="1"/>
  <c r="AH39"/>
  <c r="BG119" i="25"/>
  <c r="AN119"/>
  <c r="BA242"/>
  <c r="AH242"/>
  <c r="AH24" i="24"/>
  <c r="AR24" s="1"/>
  <c r="AQ24"/>
  <c r="AF223" i="12"/>
  <c r="W223"/>
  <c r="AK143" i="27"/>
  <c r="AB143"/>
  <c r="X91" i="20"/>
  <c r="AG91"/>
  <c r="Y107" i="30"/>
  <c r="AH107"/>
  <c r="AI67" i="10"/>
  <c r="Z67"/>
  <c r="AJ67" s="1"/>
  <c r="AK67" s="1"/>
  <c r="AB61" i="16"/>
  <c r="AL61" s="1"/>
  <c r="AK61"/>
  <c r="AH80" i="10"/>
  <c r="Y80"/>
  <c r="AQ209" i="25"/>
  <c r="BK209" s="1"/>
  <c r="BL209" s="1"/>
  <c r="BJ209"/>
  <c r="AP251" i="23"/>
  <c r="AY251"/>
  <c r="AI19" i="16"/>
  <c r="Z19"/>
  <c r="BA233" i="25"/>
  <c r="AH233"/>
  <c r="AP51" i="24"/>
  <c r="AG51"/>
  <c r="AH107" i="32"/>
  <c r="Y107"/>
  <c r="AF20" i="22"/>
  <c r="W20"/>
  <c r="X69" i="21"/>
  <c r="AG69"/>
  <c r="AH54" i="18"/>
  <c r="Y54"/>
  <c r="X81" i="31"/>
  <c r="AG81"/>
  <c r="AJ39" i="26"/>
  <c r="AA39"/>
  <c r="AO29" i="8"/>
  <c r="AF29"/>
  <c r="AJ36" i="32"/>
  <c r="AA36"/>
  <c r="W151" i="11"/>
  <c r="AF151"/>
  <c r="X79" i="21"/>
  <c r="AG79"/>
  <c r="BD148" i="25"/>
  <c r="AK148"/>
  <c r="AH253" i="5"/>
  <c r="Y253"/>
  <c r="AK234" i="27"/>
  <c r="AB234"/>
  <c r="AZ64" i="25"/>
  <c r="AG64"/>
  <c r="Z181" i="29"/>
  <c r="AJ181" s="1"/>
  <c r="AI181"/>
  <c r="AK181" s="1"/>
  <c r="Y22" i="11"/>
  <c r="AH22"/>
  <c r="AB170" i="26"/>
  <c r="AK170"/>
  <c r="AH132" i="32"/>
  <c r="Y132"/>
  <c r="AP206" i="25"/>
  <c r="BI206"/>
  <c r="AH98" i="32"/>
  <c r="Y98"/>
  <c r="AA66" i="5"/>
  <c r="AK66" s="1"/>
  <c r="AJ66"/>
  <c r="AL66" s="1"/>
  <c r="X229" i="29"/>
  <c r="AG229"/>
  <c r="AF194" i="9"/>
  <c r="W194"/>
  <c r="X145" i="10"/>
  <c r="AG145"/>
  <c r="AH10"/>
  <c r="AF36" i="8"/>
  <c r="AO36"/>
  <c r="AF59" i="25"/>
  <c r="AY59"/>
  <c r="Y62" i="18"/>
  <c r="AH62"/>
  <c r="AK257" i="27"/>
  <c r="AB257"/>
  <c r="Y106" i="32"/>
  <c r="AH106"/>
  <c r="AB18" i="30"/>
  <c r="AL18" s="1"/>
  <c r="AK18"/>
  <c r="AI105" i="17"/>
  <c r="Z105"/>
  <c r="AH41" i="5"/>
  <c r="Y41"/>
  <c r="AL134" i="27"/>
  <c r="AC134"/>
  <c r="AF234" i="29"/>
  <c r="W234"/>
  <c r="AE121" i="24"/>
  <c r="AN121"/>
  <c r="AE155" i="8"/>
  <c r="AN155"/>
  <c r="Y69" i="9"/>
  <c r="AH69"/>
  <c r="Y199"/>
  <c r="AH199"/>
  <c r="AA48" i="17"/>
  <c r="AJ48"/>
  <c r="BA38" i="25"/>
  <c r="AH38"/>
  <c r="AH148" i="10"/>
  <c r="Y148"/>
  <c r="X65" i="31"/>
  <c r="AG65"/>
  <c r="AN225" i="25"/>
  <c r="BG225"/>
  <c r="Z13" i="21"/>
  <c r="AJ13" s="1"/>
  <c r="AI13"/>
  <c r="AK13" s="1"/>
  <c r="AH35" i="32"/>
  <c r="Y35"/>
  <c r="AF173" i="25"/>
  <c r="AY173"/>
  <c r="AG221" i="5"/>
  <c r="X221"/>
  <c r="AG197" i="31"/>
  <c r="X197"/>
  <c r="Y211" i="30"/>
  <c r="AH211"/>
  <c r="AI37" i="7"/>
  <c r="Z37"/>
  <c r="AJ37" s="1"/>
  <c r="AK37" s="1"/>
  <c r="AK146" i="27"/>
  <c r="AB146"/>
  <c r="Y84" i="17"/>
  <c r="AH84"/>
  <c r="AG232" i="5"/>
  <c r="X232"/>
  <c r="Z65" i="1"/>
  <c r="AJ65" s="1"/>
  <c r="AI65"/>
  <c r="AK65" s="1"/>
  <c r="AQ255" i="8"/>
  <c r="AH255"/>
  <c r="AR255" s="1"/>
  <c r="AS255" s="1"/>
  <c r="AW88" i="25"/>
  <c r="AD88"/>
  <c r="AE143" i="8"/>
  <c r="AN143"/>
  <c r="AH105" i="25"/>
  <c r="BA105"/>
  <c r="AP123" i="23"/>
  <c r="AY123"/>
  <c r="X119" i="7"/>
  <c r="AG119"/>
  <c r="AN49" i="8"/>
  <c r="AE49"/>
  <c r="BH139" i="25"/>
  <c r="AO139"/>
  <c r="W122" i="9"/>
  <c r="AF122"/>
  <c r="Z13"/>
  <c r="AJ13" s="1"/>
  <c r="AK13" s="1"/>
  <c r="AI13"/>
  <c r="AO126" i="23"/>
  <c r="AX126"/>
  <c r="AG200" i="9"/>
  <c r="X200"/>
  <c r="AI23" i="19"/>
  <c r="Z23"/>
  <c r="X77" i="21"/>
  <c r="AG77"/>
  <c r="AD42" i="26"/>
  <c r="AN42" s="1"/>
  <c r="AM42"/>
  <c r="AJ80"/>
  <c r="AA80"/>
  <c r="AD38"/>
  <c r="AN38" s="1"/>
  <c r="AO38" s="1"/>
  <c r="AM38"/>
  <c r="AX223" i="23"/>
  <c r="AO223"/>
  <c r="AE161" i="8"/>
  <c r="AN161"/>
  <c r="AA45" i="19"/>
  <c r="AK45" s="1"/>
  <c r="AL45" s="1"/>
  <c r="AJ45"/>
  <c r="AH112" i="30"/>
  <c r="Y112"/>
  <c r="AB13"/>
  <c r="AL13" s="1"/>
  <c r="AM13" s="1"/>
  <c r="AK13"/>
  <c r="Z23" i="21"/>
  <c r="AJ23" s="1"/>
  <c r="AK23" s="1"/>
  <c r="AI23"/>
  <c r="AH194" i="30"/>
  <c r="Y194"/>
  <c r="AK239" i="27"/>
  <c r="AB239"/>
  <c r="AI27" i="16"/>
  <c r="Z27"/>
  <c r="Z39" i="10"/>
  <c r="AJ39" s="1"/>
  <c r="AK39" s="1"/>
  <c r="AI39"/>
  <c r="AL108" i="26"/>
  <c r="AC108"/>
  <c r="Z74" i="10"/>
  <c r="AJ74" s="1"/>
  <c r="AK74" s="1"/>
  <c r="AI74"/>
  <c r="Y47" i="18"/>
  <c r="AH47"/>
  <c r="AA86" i="26"/>
  <c r="AJ86"/>
  <c r="AI67" i="25"/>
  <c r="BB67"/>
  <c r="AE188" i="24"/>
  <c r="AN188"/>
  <c r="AN46"/>
  <c r="AE46"/>
  <c r="AY221" i="25"/>
  <c r="AF221"/>
  <c r="AI50" i="17"/>
  <c r="Z50"/>
  <c r="W167" i="9"/>
  <c r="AF167"/>
  <c r="AG48" i="31"/>
  <c r="X48"/>
  <c r="AB120" i="30"/>
  <c r="AL120" s="1"/>
  <c r="AM120" s="1"/>
  <c r="AK120"/>
  <c r="BG17" i="25"/>
  <c r="AN17"/>
  <c r="W243" i="9"/>
  <c r="AF243"/>
  <c r="Z14" i="10"/>
  <c r="AJ14" s="1"/>
  <c r="AI14"/>
  <c r="Z241" i="5"/>
  <c r="AI241"/>
  <c r="AF187" i="1"/>
  <c r="W187"/>
  <c r="AA195" i="5"/>
  <c r="AK195" s="1"/>
  <c r="AL195" s="1"/>
  <c r="AJ195"/>
  <c r="X121" i="7"/>
  <c r="AG121"/>
  <c r="AF259" i="29"/>
  <c r="W259"/>
  <c r="Z63" i="7"/>
  <c r="AJ63" s="1"/>
  <c r="AK63" s="1"/>
  <c r="AI63"/>
  <c r="AQ73" i="25"/>
  <c r="BK73" s="1"/>
  <c r="BL73" s="1"/>
  <c r="BJ73"/>
  <c r="Z10" i="30"/>
  <c r="AJ11"/>
  <c r="AJ10" s="1"/>
  <c r="AA11"/>
  <c r="BF115" i="25"/>
  <c r="AM115"/>
  <c r="Z41" i="9"/>
  <c r="AJ41" s="1"/>
  <c r="AI41"/>
  <c r="X91" i="19"/>
  <c r="AG91"/>
  <c r="Z41" i="1"/>
  <c r="AJ41" s="1"/>
  <c r="AI41"/>
  <c r="AI53"/>
  <c r="Z53"/>
  <c r="AJ53" s="1"/>
  <c r="AK53" s="1"/>
  <c r="AK161" i="27"/>
  <c r="AB161"/>
  <c r="X235" i="31"/>
  <c r="AG235"/>
  <c r="AC181" i="27"/>
  <c r="AL181"/>
  <c r="AF216" i="25"/>
  <c r="AY216"/>
  <c r="AI56" i="22"/>
  <c r="Z56"/>
  <c r="AJ56" s="1"/>
  <c r="AK56" s="1"/>
  <c r="AM74" i="27"/>
  <c r="AD74"/>
  <c r="AE48"/>
  <c r="AO48" s="1"/>
  <c r="AN48"/>
  <c r="BJ163" i="25"/>
  <c r="AQ163"/>
  <c r="BK163" s="1"/>
  <c r="X220" i="5"/>
  <c r="AG220"/>
  <c r="AD60" i="27"/>
  <c r="AM60"/>
  <c r="AG82" i="31"/>
  <c r="X82"/>
  <c r="W162" i="11"/>
  <c r="AF162"/>
  <c r="X230" i="29"/>
  <c r="AG230"/>
  <c r="BD13" i="25"/>
  <c r="AK13"/>
  <c r="AF143" i="11"/>
  <c r="W143"/>
  <c r="AW204" i="25"/>
  <c r="AD204"/>
  <c r="Y100" i="16"/>
  <c r="AH100"/>
  <c r="AG55" i="21"/>
  <c r="X55"/>
  <c r="AP97" i="25"/>
  <c r="BI97"/>
  <c r="AG171" i="10"/>
  <c r="X171"/>
  <c r="AZ219" i="25"/>
  <c r="AG219"/>
  <c r="AA61" i="5"/>
  <c r="AK61" s="1"/>
  <c r="AL61" s="1"/>
  <c r="AJ61"/>
  <c r="AA146" i="26"/>
  <c r="AJ146"/>
  <c r="AG124" i="31"/>
  <c r="X124"/>
  <c r="X245" i="9"/>
  <c r="AG245"/>
  <c r="AH35" i="12"/>
  <c r="Y35"/>
  <c r="AO36" i="25"/>
  <c r="BH36"/>
  <c r="BA245"/>
  <c r="AH245"/>
  <c r="AA153" i="5"/>
  <c r="AK153" s="1"/>
  <c r="AJ153"/>
  <c r="W142" i="9"/>
  <c r="AF142"/>
  <c r="X137" i="5"/>
  <c r="AG137"/>
  <c r="AA34" i="31"/>
  <c r="AK34" s="1"/>
  <c r="AL34" s="1"/>
  <c r="AJ34"/>
  <c r="AA130" i="26"/>
  <c r="AJ130"/>
  <c r="AI37" i="30"/>
  <c r="Z37"/>
  <c r="Y62" i="10"/>
  <c r="AH62"/>
  <c r="AW126" i="25"/>
  <c r="AD126"/>
  <c r="AQ223"/>
  <c r="BK223" s="1"/>
  <c r="BJ223"/>
  <c r="Z22" i="7"/>
  <c r="AJ22" s="1"/>
  <c r="AI22"/>
  <c r="Z49" i="1"/>
  <c r="AJ49" s="1"/>
  <c r="AI49"/>
  <c r="BC212" i="25"/>
  <c r="AJ212"/>
  <c r="Z95" i="22"/>
  <c r="AJ95" s="1"/>
  <c r="AI95"/>
  <c r="BI52" i="25"/>
  <c r="AP52"/>
  <c r="AG203" i="5"/>
  <c r="X203"/>
  <c r="Y158" i="10"/>
  <c r="AH158"/>
  <c r="AW116" i="25"/>
  <c r="AD116"/>
  <c r="AG53" i="21"/>
  <c r="X53"/>
  <c r="AL67" i="26"/>
  <c r="AC67"/>
  <c r="AL36"/>
  <c r="AC36"/>
  <c r="AK41" i="25"/>
  <c r="BD41"/>
  <c r="AJ149" i="5"/>
  <c r="AA149"/>
  <c r="AK149" s="1"/>
  <c r="BJ84" i="25"/>
  <c r="AQ84"/>
  <c r="BK84" s="1"/>
  <c r="BL84" s="1"/>
  <c r="AF142" i="1"/>
  <c r="W142"/>
  <c r="AH73" i="5"/>
  <c r="Y73"/>
  <c r="AA180"/>
  <c r="AK180" s="1"/>
  <c r="AJ180"/>
  <c r="Z34" i="7"/>
  <c r="AJ34" s="1"/>
  <c r="AI34"/>
  <c r="AP78" i="25"/>
  <c r="BI78"/>
  <c r="AO17" i="26"/>
  <c r="AO28"/>
  <c r="AK77" i="29"/>
  <c r="AK58" i="11"/>
  <c r="AM46" i="30"/>
  <c r="AM68" i="16"/>
  <c r="AS18" i="8"/>
  <c r="AK35" i="9"/>
  <c r="AK69" i="10"/>
  <c r="BC38" i="23"/>
  <c r="AS38" i="24"/>
  <c r="BL184" i="25"/>
  <c r="AS27" i="24"/>
  <c r="AM63" i="16"/>
  <c r="AK49" i="29"/>
  <c r="AS60" i="24"/>
  <c r="AO218" i="26"/>
  <c r="AK22" i="10"/>
  <c r="AK255" i="29"/>
  <c r="AM100" i="17"/>
  <c r="AP58" i="27"/>
  <c r="AK72" i="10"/>
  <c r="BC52" i="23"/>
  <c r="Z56" i="12"/>
  <c r="AJ56" s="1"/>
  <c r="AK56" s="1"/>
  <c r="AI56"/>
  <c r="BH208" i="25"/>
  <c r="AO208"/>
  <c r="AG106" i="12"/>
  <c r="X106"/>
  <c r="AE108" i="8"/>
  <c r="AN108"/>
  <c r="AW236" i="25"/>
  <c r="AD236"/>
  <c r="AG211" i="31"/>
  <c r="X211"/>
  <c r="AG206" i="29"/>
  <c r="X206"/>
  <c r="W70" i="7"/>
  <c r="AF70"/>
  <c r="Y51" i="10"/>
  <c r="AH51"/>
  <c r="W123" i="9"/>
  <c r="AF123"/>
  <c r="AF103" i="25"/>
  <c r="AY103"/>
  <c r="X256" i="5"/>
  <c r="AG256"/>
  <c r="AB240" i="27"/>
  <c r="AK240"/>
  <c r="AG115" i="5"/>
  <c r="X115"/>
  <c r="AJ62" i="31"/>
  <c r="AA62"/>
  <c r="AK62" s="1"/>
  <c r="AL62" s="1"/>
  <c r="AG188" i="29"/>
  <c r="X188"/>
  <c r="AI59"/>
  <c r="Z59"/>
  <c r="AJ59" s="1"/>
  <c r="AK59" s="1"/>
  <c r="BG113" i="25"/>
  <c r="AN113"/>
  <c r="AI71" i="5"/>
  <c r="Z71"/>
  <c r="BC182" i="25"/>
  <c r="AJ182"/>
  <c r="W117" i="12"/>
  <c r="AF117"/>
  <c r="X225" i="10"/>
  <c r="AG225"/>
  <c r="AD35" i="26"/>
  <c r="AN35" s="1"/>
  <c r="AO35" s="1"/>
  <c r="AM35"/>
  <c r="AY35" i="25"/>
  <c r="AF35"/>
  <c r="X146" i="5"/>
  <c r="AG146"/>
  <c r="AG259" i="10"/>
  <c r="X259"/>
  <c r="AJ38" i="17"/>
  <c r="AA38"/>
  <c r="X238" i="10"/>
  <c r="AG238"/>
  <c r="BA150" i="25"/>
  <c r="AH150"/>
  <c r="AK125" i="27"/>
  <c r="AB125"/>
  <c r="AK56" i="25"/>
  <c r="BD56"/>
  <c r="AQ70" i="23"/>
  <c r="AZ70"/>
  <c r="BA241" i="25"/>
  <c r="AH241"/>
  <c r="X71" i="1"/>
  <c r="AG71"/>
  <c r="AG53" i="22"/>
  <c r="X53"/>
  <c r="AH54" i="7"/>
  <c r="Y54"/>
  <c r="AK119" i="27"/>
  <c r="AB119"/>
  <c r="AE115" i="24"/>
  <c r="AN115"/>
  <c r="AJ58" i="5"/>
  <c r="AA58"/>
  <c r="AK58" s="1"/>
  <c r="W152" i="9"/>
  <c r="AF152"/>
  <c r="AG250" i="10"/>
  <c r="X250"/>
  <c r="X254"/>
  <c r="AG254"/>
  <c r="AH25" i="25"/>
  <c r="BA25"/>
  <c r="AI58"/>
  <c r="BB58"/>
  <c r="AY49"/>
  <c r="AF49"/>
  <c r="AW146"/>
  <c r="AD146"/>
  <c r="AI11" i="10"/>
  <c r="AI10" s="1"/>
  <c r="Y10"/>
  <c r="Z11"/>
  <c r="Z52" i="17"/>
  <c r="AI52"/>
  <c r="AG244" i="31"/>
  <c r="X244"/>
  <c r="AH63" i="11"/>
  <c r="Y63"/>
  <c r="W233" i="9"/>
  <c r="AF233"/>
  <c r="Y41" i="32"/>
  <c r="AH41"/>
  <c r="AE102" i="24"/>
  <c r="AN102"/>
  <c r="X189" i="9"/>
  <c r="AG189"/>
  <c r="W168" i="12"/>
  <c r="AF168"/>
  <c r="AG171" i="31"/>
  <c r="X171"/>
  <c r="AN211" i="25"/>
  <c r="BG211"/>
  <c r="AF61" i="7"/>
  <c r="W61"/>
  <c r="BA181" i="25"/>
  <c r="AH181"/>
  <c r="AJ78" i="30"/>
  <c r="AA78"/>
  <c r="X165" i="10"/>
  <c r="AG165"/>
  <c r="W207" i="11"/>
  <c r="AF207"/>
  <c r="AF123" i="24"/>
  <c r="AO123"/>
  <c r="AC208" i="27"/>
  <c r="AL208"/>
  <c r="AO82" i="23"/>
  <c r="AX82"/>
  <c r="AF252" i="29"/>
  <c r="W252"/>
  <c r="AY76" i="23"/>
  <c r="AP76"/>
  <c r="AR59"/>
  <c r="BB59" s="1"/>
  <c r="BC59" s="1"/>
  <c r="BA59"/>
  <c r="AF37" i="25"/>
  <c r="AY37"/>
  <c r="AJ138" i="26"/>
  <c r="AA138"/>
  <c r="AW152" i="25"/>
  <c r="AD152"/>
  <c r="AA136" i="26"/>
  <c r="AJ136"/>
  <c r="AG61" i="21"/>
  <c r="X61"/>
  <c r="X36" i="9"/>
  <c r="AG36"/>
  <c r="Y74" i="22"/>
  <c r="AH74"/>
  <c r="AK220" i="25"/>
  <c r="BD220"/>
  <c r="W169" i="1"/>
  <c r="AF169"/>
  <c r="AE102" i="8"/>
  <c r="AN102"/>
  <c r="AI17" i="18"/>
  <c r="Z17"/>
  <c r="AL213" i="26"/>
  <c r="AC213"/>
  <c r="AG113" i="7"/>
  <c r="X113"/>
  <c r="AJ17" i="31"/>
  <c r="AA17"/>
  <c r="AK17" s="1"/>
  <c r="X154" i="9"/>
  <c r="AG154"/>
  <c r="W165" i="1"/>
  <c r="AF165"/>
  <c r="AH43" i="24"/>
  <c r="AR43" s="1"/>
  <c r="AQ43"/>
  <c r="X116" i="5"/>
  <c r="AG116"/>
  <c r="X95" i="19"/>
  <c r="AG95"/>
  <c r="X57" i="21"/>
  <c r="AG57"/>
  <c r="AJ17" i="32"/>
  <c r="AA17"/>
  <c r="AL32" i="25"/>
  <c r="BE32"/>
  <c r="BH83"/>
  <c r="AO83"/>
  <c r="AE166" i="8"/>
  <c r="AN166"/>
  <c r="W167" i="12"/>
  <c r="AF167"/>
  <c r="AP65" i="25"/>
  <c r="BI65"/>
  <c r="AI231" i="5"/>
  <c r="Z231"/>
  <c r="Z80" i="30"/>
  <c r="AI80"/>
  <c r="AW213" i="25"/>
  <c r="AD213"/>
  <c r="BA141"/>
  <c r="AH141"/>
  <c r="AG79" i="12"/>
  <c r="X79"/>
  <c r="AH79" i="18"/>
  <c r="Y79"/>
  <c r="AO107" i="23"/>
  <c r="AX107"/>
  <c r="W161" i="9"/>
  <c r="AF161"/>
  <c r="W85" i="22"/>
  <c r="AF85"/>
  <c r="AH34" i="24"/>
  <c r="AR34" s="1"/>
  <c r="AQ34"/>
  <c r="AF124" i="25"/>
  <c r="AY124"/>
  <c r="AZ172"/>
  <c r="AG172"/>
  <c r="AQ106"/>
  <c r="BK106" s="1"/>
  <c r="BJ106"/>
  <c r="X238" i="9"/>
  <c r="AG238"/>
  <c r="AK105" i="26"/>
  <c r="AB105"/>
  <c r="AB77" i="16"/>
  <c r="AL77" s="1"/>
  <c r="AK77"/>
  <c r="AE156" i="8"/>
  <c r="AN156"/>
  <c r="AI48" i="21"/>
  <c r="Z48"/>
  <c r="AJ48" s="1"/>
  <c r="AK48" s="1"/>
  <c r="AI43" i="18"/>
  <c r="Z43"/>
  <c r="Z43" i="7"/>
  <c r="AJ43" s="1"/>
  <c r="AI43"/>
  <c r="W108" i="10"/>
  <c r="AF108"/>
  <c r="AA92" i="26"/>
  <c r="AJ92"/>
  <c r="AH61" i="30"/>
  <c r="Y61"/>
  <c r="AE100" i="8"/>
  <c r="AN100"/>
  <c r="AE152"/>
  <c r="AN152"/>
  <c r="Y135" i="32"/>
  <c r="AH135"/>
  <c r="AQ101" i="25"/>
  <c r="BK101" s="1"/>
  <c r="BL101" s="1"/>
  <c r="BJ101"/>
  <c r="AW136"/>
  <c r="AD136"/>
  <c r="X251" i="10"/>
  <c r="AG251"/>
  <c r="X242"/>
  <c r="AG242"/>
  <c r="AP228" i="25"/>
  <c r="BI228"/>
  <c r="AM211" i="27"/>
  <c r="AD211"/>
  <c r="AZ248" i="25"/>
  <c r="AG248"/>
  <c r="Z48" i="12"/>
  <c r="AJ48" s="1"/>
  <c r="AI48"/>
  <c r="Z251" i="5"/>
  <c r="AI251"/>
  <c r="AF152" i="11"/>
  <c r="W152"/>
  <c r="AN104" i="24"/>
  <c r="AE104"/>
  <c r="AD252" i="25"/>
  <c r="AW252"/>
  <c r="AC212" i="27"/>
  <c r="AL212"/>
  <c r="AA245" i="26"/>
  <c r="AJ245"/>
  <c r="X105" i="19"/>
  <c r="AG105"/>
  <c r="AG247" i="10"/>
  <c r="X247"/>
  <c r="AD71" i="26"/>
  <c r="AN71" s="1"/>
  <c r="AM71"/>
  <c r="AG229" i="10"/>
  <c r="X229"/>
  <c r="AI44" i="20"/>
  <c r="Z44"/>
  <c r="Y219" i="30"/>
  <c r="AH219"/>
  <c r="Z248" i="32"/>
  <c r="AI248"/>
  <c r="AA189" i="26"/>
  <c r="AJ189"/>
  <c r="AG246" i="10"/>
  <c r="X246"/>
  <c r="AN66" i="27"/>
  <c r="AE66"/>
  <c r="AO66" s="1"/>
  <c r="AC96"/>
  <c r="AL96"/>
  <c r="W113" i="9"/>
  <c r="AF113"/>
  <c r="AF23" i="22"/>
  <c r="W23"/>
  <c r="AQ178" i="25"/>
  <c r="BK178" s="1"/>
  <c r="BJ178"/>
  <c r="X133" i="5"/>
  <c r="AG133"/>
  <c r="BA243" i="25"/>
  <c r="AH243"/>
  <c r="AF47" i="8"/>
  <c r="AO47"/>
  <c r="AE151"/>
  <c r="AN151"/>
  <c r="AE104"/>
  <c r="AN104"/>
  <c r="AP174" i="25"/>
  <c r="BI174"/>
  <c r="AE103" i="24"/>
  <c r="AN103"/>
  <c r="AF194" i="1"/>
  <c r="W194"/>
  <c r="Z14" i="22"/>
  <c r="AJ14" s="1"/>
  <c r="AK14" s="1"/>
  <c r="AI14"/>
  <c r="AE78" i="27"/>
  <c r="AO78" s="1"/>
  <c r="AN78"/>
  <c r="AP78" s="1"/>
  <c r="W105" i="10"/>
  <c r="AF105"/>
  <c r="AI42"/>
  <c r="Z42"/>
  <c r="AJ42" s="1"/>
  <c r="AJ12" i="32"/>
  <c r="AA12"/>
  <c r="W113" i="11"/>
  <c r="AF113"/>
  <c r="AW95" i="25"/>
  <c r="AD95"/>
  <c r="AE158" i="8"/>
  <c r="AN158"/>
  <c r="AB44" i="30"/>
  <c r="AL44" s="1"/>
  <c r="AM44" s="1"/>
  <c r="AK44"/>
  <c r="AI45" i="20"/>
  <c r="Z45"/>
  <c r="AR50" i="23"/>
  <c r="BB50" s="1"/>
  <c r="BC50" s="1"/>
  <c r="BA50"/>
  <c r="AE148" i="8"/>
  <c r="AN148"/>
  <c r="Y131" i="31"/>
  <c r="AH131"/>
  <c r="AA47" i="17"/>
  <c r="AJ47"/>
  <c r="AN51" i="25"/>
  <c r="BG51"/>
  <c r="AJ25" i="32"/>
  <c r="AA25"/>
  <c r="X73" i="12"/>
  <c r="AG73"/>
  <c r="AK76" i="16"/>
  <c r="AB76"/>
  <c r="AL76" s="1"/>
  <c r="AM76" s="1"/>
  <c r="W200" i="12"/>
  <c r="AF200"/>
  <c r="Z185" i="5"/>
  <c r="AI185"/>
  <c r="Z19" i="21"/>
  <c r="AJ19" s="1"/>
  <c r="AK19" s="1"/>
  <c r="AI19"/>
  <c r="BG127" i="25"/>
  <c r="AN127"/>
  <c r="AK73" i="7"/>
  <c r="AK42" i="9"/>
  <c r="AM45" i="30"/>
  <c r="AL70" i="5"/>
  <c r="AK18" i="21"/>
  <c r="AK49" i="1"/>
  <c r="AP209" i="23"/>
  <c r="AY209"/>
  <c r="AO36" i="24"/>
  <c r="AF36"/>
  <c r="AE238" i="8"/>
  <c r="AN238"/>
  <c r="X200" i="29"/>
  <c r="AG200"/>
  <c r="X246"/>
  <c r="AG246"/>
  <c r="X74"/>
  <c r="AG74"/>
  <c r="AE159" i="8"/>
  <c r="AN159"/>
  <c r="AC113" i="27"/>
  <c r="AL113"/>
  <c r="Y236" i="31"/>
  <c r="AH236"/>
  <c r="AI70" i="1"/>
  <c r="Z70"/>
  <c r="AJ70" s="1"/>
  <c r="AK70" s="1"/>
  <c r="AB75" i="30"/>
  <c r="AL75" s="1"/>
  <c r="AM75" s="1"/>
  <c r="AK75"/>
  <c r="AE240" i="8"/>
  <c r="AN240"/>
  <c r="AF240" i="12"/>
  <c r="W240"/>
  <c r="X103" i="20"/>
  <c r="AG103"/>
  <c r="AA65" i="30"/>
  <c r="AJ65"/>
  <c r="AJ43" i="26"/>
  <c r="AA43"/>
  <c r="AA124"/>
  <c r="AJ124"/>
  <c r="X190" i="9"/>
  <c r="AG190"/>
  <c r="AG67" i="21"/>
  <c r="X67"/>
  <c r="X239" i="10"/>
  <c r="AG239"/>
  <c r="AF186" i="1"/>
  <c r="W186"/>
  <c r="AK182" i="27"/>
  <c r="AB182"/>
  <c r="W191" i="12"/>
  <c r="AF191"/>
  <c r="AK90" i="27"/>
  <c r="AB90"/>
  <c r="W103" i="9"/>
  <c r="AF103"/>
  <c r="W249"/>
  <c r="AF249"/>
  <c r="Z109" i="29"/>
  <c r="AJ109" s="1"/>
  <c r="AK109" s="1"/>
  <c r="AI109"/>
  <c r="X73" i="21"/>
  <c r="AG73"/>
  <c r="AP196" i="25"/>
  <c r="BI196"/>
  <c r="X227" i="9"/>
  <c r="AG227"/>
  <c r="AA116" i="31"/>
  <c r="AK116" s="1"/>
  <c r="AL116" s="1"/>
  <c r="AJ116"/>
  <c r="AG105" i="29"/>
  <c r="X105"/>
  <c r="W199" i="12"/>
  <c r="AF199"/>
  <c r="AE187" i="27"/>
  <c r="AO187" s="1"/>
  <c r="AN187"/>
  <c r="AH17" i="29"/>
  <c r="Y17"/>
  <c r="AB141" i="27"/>
  <c r="AK141"/>
  <c r="W118" i="12"/>
  <c r="AF118"/>
  <c r="AI72" i="29"/>
  <c r="Z72"/>
  <c r="AJ72" s="1"/>
  <c r="AK72" s="1"/>
  <c r="X233" i="10"/>
  <c r="AG233"/>
  <c r="AE147" i="8"/>
  <c r="AN147"/>
  <c r="Y29" i="18"/>
  <c r="AH29"/>
  <c r="AN14" i="27"/>
  <c r="AE14"/>
  <c r="AO14" s="1"/>
  <c r="AQ136" i="24"/>
  <c r="AH136"/>
  <c r="AR136" s="1"/>
  <c r="X170" i="10"/>
  <c r="AG170"/>
  <c r="AH42" i="22"/>
  <c r="Y42"/>
  <c r="AA59" i="31"/>
  <c r="AK59" s="1"/>
  <c r="AJ59"/>
  <c r="AB22" i="30"/>
  <c r="AL22" s="1"/>
  <c r="AM22" s="1"/>
  <c r="AK22"/>
  <c r="Z44" i="5"/>
  <c r="AI44"/>
  <c r="Y87" i="30"/>
  <c r="AH87"/>
  <c r="BI100" i="25"/>
  <c r="AP100"/>
  <c r="AK81"/>
  <c r="BD81"/>
  <c r="BI147"/>
  <c r="AP147"/>
  <c r="AF224" i="12"/>
  <c r="W224"/>
  <c r="AJ259" i="26"/>
  <c r="AA259"/>
  <c r="AI64" i="29"/>
  <c r="Z64"/>
  <c r="AJ64" s="1"/>
  <c r="AK64" s="1"/>
  <c r="AH38" i="5"/>
  <c r="Y38"/>
  <c r="AE153" i="8"/>
  <c r="AN153"/>
  <c r="AF231" i="12"/>
  <c r="W231"/>
  <c r="BJ161" i="25"/>
  <c r="AQ161"/>
  <c r="BK161" s="1"/>
  <c r="BL161" s="1"/>
  <c r="AA166" i="26"/>
  <c r="AJ166"/>
  <c r="AI41" i="29"/>
  <c r="Z41"/>
  <c r="AJ41" s="1"/>
  <c r="AK41" s="1"/>
  <c r="AP14" i="25"/>
  <c r="BI14"/>
  <c r="Z162" i="30"/>
  <c r="AI162"/>
  <c r="AE48" i="24"/>
  <c r="AN48"/>
  <c r="AF250" i="29"/>
  <c r="W250"/>
  <c r="AB45" i="30"/>
  <c r="AL45" s="1"/>
  <c r="AK45"/>
  <c r="AL94" i="27"/>
  <c r="AC94"/>
  <c r="W110" i="12"/>
  <c r="AF110"/>
  <c r="AY232" i="25"/>
  <c r="AF232"/>
  <c r="Z43" i="12"/>
  <c r="AJ43" s="1"/>
  <c r="AI43"/>
  <c r="Z51" i="9"/>
  <c r="AJ51" s="1"/>
  <c r="AK51" s="1"/>
  <c r="AI51"/>
  <c r="Y73" i="22"/>
  <c r="AH73"/>
  <c r="W188" i="12"/>
  <c r="AF188"/>
  <c r="AO191" i="25"/>
  <c r="BH191"/>
  <c r="BJ180"/>
  <c r="AQ180"/>
  <c r="BK180" s="1"/>
  <c r="X160" i="5"/>
  <c r="AG160"/>
  <c r="AH106" i="29"/>
  <c r="Y106"/>
  <c r="AH120" i="31"/>
  <c r="Y120"/>
  <c r="AN54" i="24"/>
  <c r="AE54"/>
  <c r="Y65" i="5"/>
  <c r="AH65"/>
  <c r="X123" i="31"/>
  <c r="AG123"/>
  <c r="X42" i="1"/>
  <c r="AG42"/>
  <c r="BJ217" i="25"/>
  <c r="AQ217"/>
  <c r="BK217" s="1"/>
  <c r="AK213" i="30"/>
  <c r="AB213"/>
  <c r="AL213" s="1"/>
  <c r="AM213" s="1"/>
  <c r="AK26" i="26"/>
  <c r="AB26"/>
  <c r="AE142" i="8"/>
  <c r="AN142"/>
  <c r="X154" i="10"/>
  <c r="AG154"/>
  <c r="AH42" i="24"/>
  <c r="AR42" s="1"/>
  <c r="AQ42"/>
  <c r="AG75" i="21"/>
  <c r="X75"/>
  <c r="AA84" i="26"/>
  <c r="AJ84"/>
  <c r="AA175"/>
  <c r="AJ175"/>
  <c r="W109" i="12"/>
  <c r="AF109"/>
  <c r="AX201" i="23"/>
  <c r="AO201"/>
  <c r="AI65" i="7"/>
  <c r="Z65"/>
  <c r="AJ65" s="1"/>
  <c r="AK65" s="1"/>
  <c r="AA158" i="26"/>
  <c r="AJ158"/>
  <c r="Y74" i="18"/>
  <c r="AH74"/>
  <c r="AY129" i="23"/>
  <c r="AP129"/>
  <c r="Z40" i="32"/>
  <c r="AI40"/>
  <c r="AE114" i="24"/>
  <c r="AN114"/>
  <c r="AD57" i="27"/>
  <c r="AM57"/>
  <c r="Z35" i="19"/>
  <c r="AI35"/>
  <c r="AY47" i="25"/>
  <c r="AF47"/>
  <c r="AJ60" i="31"/>
  <c r="AA60"/>
  <c r="AK60" s="1"/>
  <c r="AO88" i="23"/>
  <c r="AX88"/>
  <c r="AE160" i="8"/>
  <c r="AN160"/>
  <c r="Y209" i="30"/>
  <c r="AH209"/>
  <c r="AE146" i="8"/>
  <c r="AN146"/>
  <c r="Y44" i="29"/>
  <c r="AH44"/>
  <c r="AQ17" i="24"/>
  <c r="AH17"/>
  <c r="AR17" s="1"/>
  <c r="AA20" i="19"/>
  <c r="AK20" s="1"/>
  <c r="AJ20"/>
  <c r="AF21" i="8"/>
  <c r="AO21"/>
  <c r="AG249" i="29"/>
  <c r="X249"/>
  <c r="AO124" i="23"/>
  <c r="AX124"/>
  <c r="AD75" i="25"/>
  <c r="AW75"/>
  <c r="AL236" i="27"/>
  <c r="AC236"/>
  <c r="AH243" i="30"/>
  <c r="Y243"/>
  <c r="AG111" i="5"/>
  <c r="X111"/>
  <c r="AI244" i="32"/>
  <c r="Z244"/>
  <c r="AY60" i="25"/>
  <c r="AF60"/>
  <c r="AG59" i="21"/>
  <c r="X59"/>
  <c r="AP20" i="24"/>
  <c r="AG20"/>
  <c r="Y61" i="31"/>
  <c r="AH61"/>
  <c r="BG26" i="25"/>
  <c r="AN26"/>
  <c r="AK62" i="32"/>
  <c r="AB62"/>
  <c r="AL62" s="1"/>
  <c r="AM62" s="1"/>
  <c r="AO255" i="23"/>
  <c r="AX255"/>
  <c r="W253" i="9"/>
  <c r="AF253"/>
  <c r="X97" i="29"/>
  <c r="AG97"/>
  <c r="AG63" i="21"/>
  <c r="X63"/>
  <c r="AA76" i="30"/>
  <c r="AJ76"/>
  <c r="AA73" i="26"/>
  <c r="AJ73"/>
  <c r="BA44" i="23"/>
  <c r="AR44"/>
  <c r="BB44" s="1"/>
  <c r="AH169" i="10"/>
  <c r="Y169"/>
  <c r="AI75" i="18"/>
  <c r="Z75"/>
  <c r="AH101" i="32"/>
  <c r="Y101"/>
  <c r="BC250" i="25"/>
  <c r="AJ250"/>
  <c r="AG44"/>
  <c r="AZ44"/>
  <c r="AK27" i="30"/>
  <c r="AB27"/>
  <c r="AL27" s="1"/>
  <c r="AH153" i="10"/>
  <c r="Y153"/>
  <c r="AP46" i="25"/>
  <c r="BI46"/>
  <c r="Z53" i="7"/>
  <c r="AJ53" s="1"/>
  <c r="AI53"/>
  <c r="Z12" i="20"/>
  <c r="AI12"/>
  <c r="BC142" i="25"/>
  <c r="AJ142"/>
  <c r="AJ70" i="31"/>
  <c r="AA70"/>
  <c r="AK70" s="1"/>
  <c r="Y124" i="5"/>
  <c r="AH124"/>
  <c r="Z36" i="22"/>
  <c r="AJ36" s="1"/>
  <c r="AK36" s="1"/>
  <c r="AI36"/>
  <c r="AJ49" i="17"/>
  <c r="AA49"/>
  <c r="AH161" i="10"/>
  <c r="Y161"/>
  <c r="X151" i="5"/>
  <c r="AG151"/>
  <c r="AH50" i="22"/>
  <c r="Y50"/>
  <c r="AE149" i="8"/>
  <c r="AN149"/>
  <c r="AG32" i="7"/>
  <c r="X32"/>
  <c r="Z58"/>
  <c r="AJ58" s="1"/>
  <c r="AI58"/>
  <c r="AE34" i="25"/>
  <c r="AX34"/>
  <c r="BI120"/>
  <c r="AP120"/>
  <c r="AI78" i="31"/>
  <c r="Z78"/>
  <c r="X204" i="29"/>
  <c r="AG204"/>
  <c r="AJ154" i="31"/>
  <c r="AA154"/>
  <c r="AK154" s="1"/>
  <c r="X103" i="19"/>
  <c r="AG103"/>
  <c r="AR40" i="23"/>
  <c r="BB40" s="1"/>
  <c r="BC40" s="1"/>
  <c r="BA40"/>
  <c r="AG159" i="25"/>
  <c r="AZ159"/>
  <c r="AL58" i="5"/>
  <c r="AL19" i="19"/>
  <c r="AL17" i="31"/>
  <c r="AS43" i="24"/>
  <c r="BL106" i="25"/>
  <c r="AO71" i="26"/>
  <c r="BC150" i="23"/>
  <c r="AL11" i="27"/>
  <c r="AL10" s="1"/>
  <c r="AB10"/>
  <c r="AC11"/>
  <c r="AK10"/>
  <c r="AM11" i="26"/>
  <c r="AD11"/>
  <c r="AC10"/>
  <c r="AX11" i="25"/>
  <c r="AD10"/>
  <c r="AE11"/>
  <c r="Y10" i="32"/>
  <c r="Z11"/>
  <c r="AI11"/>
  <c r="AI10" s="1"/>
  <c r="AH10"/>
  <c r="AF10" i="5"/>
  <c r="W10"/>
  <c r="X11"/>
  <c r="AG11"/>
  <c r="AG10" s="1"/>
  <c r="AD15" i="27" l="1"/>
  <c r="AM15"/>
  <c r="AM20"/>
  <c r="AD20"/>
  <c r="AL22" i="25"/>
  <c r="BE22"/>
  <c r="BE16"/>
  <c r="AL16"/>
  <c r="BE19"/>
  <c r="AL19"/>
  <c r="AQ24"/>
  <c r="BK24" s="1"/>
  <c r="BJ24"/>
  <c r="BF20"/>
  <c r="AM20"/>
  <c r="BH18"/>
  <c r="AO18"/>
  <c r="AF10" i="24"/>
  <c r="AG13"/>
  <c r="AP13"/>
  <c r="AP10" s="1"/>
  <c r="AH14" i="12"/>
  <c r="Y14"/>
  <c r="AH12"/>
  <c r="Y12"/>
  <c r="AP12" i="8"/>
  <c r="AG12"/>
  <c r="J27" i="11"/>
  <c r="I27"/>
  <c r="AG15"/>
  <c r="X15"/>
  <c r="Z25"/>
  <c r="AJ25" s="1"/>
  <c r="AI25"/>
  <c r="AI23"/>
  <c r="Z23"/>
  <c r="AJ23" s="1"/>
  <c r="AK23" s="1"/>
  <c r="AI30"/>
  <c r="AK30" s="1"/>
  <c r="Z30"/>
  <c r="AJ30" s="1"/>
  <c r="Z13"/>
  <c r="AJ13" s="1"/>
  <c r="AI13"/>
  <c r="Y26"/>
  <c r="AH26"/>
  <c r="AK14"/>
  <c r="J14" s="1"/>
  <c r="J29"/>
  <c r="I29"/>
  <c r="AH17"/>
  <c r="Y17"/>
  <c r="AJ11"/>
  <c r="Z10"/>
  <c r="Z21"/>
  <c r="AJ21" s="1"/>
  <c r="AI21"/>
  <c r="AK18"/>
  <c r="J18" s="1"/>
  <c r="AK28"/>
  <c r="AG10" i="7"/>
  <c r="Y11"/>
  <c r="X10"/>
  <c r="AH11"/>
  <c r="AH10" s="1"/>
  <c r="AI11" i="31"/>
  <c r="AI10" s="1"/>
  <c r="Y10"/>
  <c r="Z11"/>
  <c r="AH10"/>
  <c r="J13" i="30"/>
  <c r="J10" s="1"/>
  <c r="K13"/>
  <c r="X18" i="29"/>
  <c r="AG18"/>
  <c r="Y26"/>
  <c r="AH26"/>
  <c r="AI12"/>
  <c r="Z12"/>
  <c r="AJ12" s="1"/>
  <c r="AK12" s="1"/>
  <c r="J12" s="1"/>
  <c r="AH23"/>
  <c r="Y23"/>
  <c r="AB10" i="17"/>
  <c r="AL11"/>
  <c r="AI12"/>
  <c r="Z12"/>
  <c r="AH10" i="28"/>
  <c r="AI11"/>
  <c r="AI10" s="1"/>
  <c r="Z11"/>
  <c r="Y10"/>
  <c r="AY255" i="23"/>
  <c r="AP255"/>
  <c r="AG21" i="8"/>
  <c r="AP21"/>
  <c r="AH32" i="7"/>
  <c r="Y32"/>
  <c r="AH111" i="5"/>
  <c r="Y111"/>
  <c r="AF54" i="24"/>
  <c r="AO54"/>
  <c r="AI106" i="29"/>
  <c r="Z106"/>
  <c r="AJ106" s="1"/>
  <c r="AK106" s="1"/>
  <c r="AZ232" i="25"/>
  <c r="AG232"/>
  <c r="X250" i="29"/>
  <c r="AG250"/>
  <c r="X224" i="12"/>
  <c r="AG224"/>
  <c r="Z17" i="29"/>
  <c r="AJ17" s="1"/>
  <c r="AK17" s="1"/>
  <c r="AI17"/>
  <c r="AG186" i="1"/>
  <c r="X186"/>
  <c r="AH67" i="21"/>
  <c r="Y67"/>
  <c r="X240" i="12"/>
  <c r="AG240"/>
  <c r="Y73"/>
  <c r="AH73"/>
  <c r="AH159" i="25"/>
  <c r="BA159"/>
  <c r="Y103" i="19"/>
  <c r="AH103"/>
  <c r="AH204" i="29"/>
  <c r="Y204"/>
  <c r="AF149" i="8"/>
  <c r="AO149"/>
  <c r="AH151" i="5"/>
  <c r="Y151"/>
  <c r="Z124"/>
  <c r="AI124"/>
  <c r="BA44" i="25"/>
  <c r="AH44"/>
  <c r="AB73" i="26"/>
  <c r="AK73"/>
  <c r="X253" i="9"/>
  <c r="AG253"/>
  <c r="Z61" i="31"/>
  <c r="AI61"/>
  <c r="AX75" i="25"/>
  <c r="AE75"/>
  <c r="Z44" i="29"/>
  <c r="AJ44" s="1"/>
  <c r="AK44" s="1"/>
  <c r="AI44"/>
  <c r="AI209" i="30"/>
  <c r="Z209"/>
  <c r="AP88" i="23"/>
  <c r="AY88"/>
  <c r="AN57" i="27"/>
  <c r="AE57"/>
  <c r="AO57" s="1"/>
  <c r="AJ40" i="32"/>
  <c r="AA40"/>
  <c r="Z74" i="18"/>
  <c r="AI74"/>
  <c r="AG109" i="12"/>
  <c r="X109"/>
  <c r="AB84" i="26"/>
  <c r="AK84"/>
  <c r="AF142" i="8"/>
  <c r="AO142"/>
  <c r="Y42" i="1"/>
  <c r="AH42"/>
  <c r="Z65" i="5"/>
  <c r="AI65"/>
  <c r="Y160"/>
  <c r="AH160"/>
  <c r="AP191" i="25"/>
  <c r="BI191"/>
  <c r="Z73" i="22"/>
  <c r="AJ73" s="1"/>
  <c r="AK73" s="1"/>
  <c r="AI73"/>
  <c r="AG110" i="12"/>
  <c r="X110"/>
  <c r="AF48" i="24"/>
  <c r="AO48"/>
  <c r="BJ14" i="25"/>
  <c r="AQ14"/>
  <c r="BK14" s="1"/>
  <c r="AK166" i="26"/>
  <c r="AB166"/>
  <c r="AA44" i="5"/>
  <c r="AK44" s="1"/>
  <c r="AL44" s="1"/>
  <c r="AJ44"/>
  <c r="AH170" i="10"/>
  <c r="Y170"/>
  <c r="AF147" i="8"/>
  <c r="AO147"/>
  <c r="AL141" i="27"/>
  <c r="AC141"/>
  <c r="Y227" i="9"/>
  <c r="AH227"/>
  <c r="Y73" i="21"/>
  <c r="AH73"/>
  <c r="X249" i="9"/>
  <c r="AG249"/>
  <c r="AH239" i="10"/>
  <c r="Y239"/>
  <c r="Y190" i="9"/>
  <c r="AH190"/>
  <c r="Y103" i="20"/>
  <c r="AH103"/>
  <c r="AO240" i="8"/>
  <c r="AF240"/>
  <c r="AM113" i="27"/>
  <c r="AD113"/>
  <c r="AH74" i="29"/>
  <c r="Y74"/>
  <c r="AH200"/>
  <c r="Y200"/>
  <c r="AX95" i="25"/>
  <c r="AE95"/>
  <c r="AK12" i="32"/>
  <c r="AB12"/>
  <c r="AL12" s="1"/>
  <c r="AM12" s="1"/>
  <c r="AG23" i="22"/>
  <c r="X23"/>
  <c r="AH246" i="10"/>
  <c r="Y246"/>
  <c r="AA44" i="20"/>
  <c r="AK44" s="1"/>
  <c r="AL44" s="1"/>
  <c r="AJ44"/>
  <c r="AO104" i="24"/>
  <c r="AF104"/>
  <c r="AH248" i="25"/>
  <c r="BA248"/>
  <c r="AI61" i="30"/>
  <c r="Z61"/>
  <c r="AA43" i="18"/>
  <c r="AK43" s="1"/>
  <c r="AL43" s="1"/>
  <c r="AJ43"/>
  <c r="AC105" i="26"/>
  <c r="AL105"/>
  <c r="AI79" i="18"/>
  <c r="Z79"/>
  <c r="AI141" i="25"/>
  <c r="BB141"/>
  <c r="AM213" i="26"/>
  <c r="AD213"/>
  <c r="AN213" s="1"/>
  <c r="AO213" s="1"/>
  <c r="AK138"/>
  <c r="AB138"/>
  <c r="AG252" i="29"/>
  <c r="X252"/>
  <c r="AK78" i="30"/>
  <c r="AB78"/>
  <c r="AL78" s="1"/>
  <c r="AG61" i="7"/>
  <c r="X61"/>
  <c r="AH171" i="31"/>
  <c r="Y171"/>
  <c r="Z63" i="11"/>
  <c r="AJ63" s="1"/>
  <c r="AI63"/>
  <c r="BB25" i="25"/>
  <c r="AI25"/>
  <c r="AL56"/>
  <c r="BE56"/>
  <c r="Y146" i="5"/>
  <c r="AH146"/>
  <c r="AG117" i="12"/>
  <c r="X117"/>
  <c r="AL240" i="27"/>
  <c r="AC240"/>
  <c r="AG103" i="25"/>
  <c r="AZ103"/>
  <c r="Z51" i="10"/>
  <c r="AJ51" s="1"/>
  <c r="AK51" s="1"/>
  <c r="AI51"/>
  <c r="AG142" i="1"/>
  <c r="X142"/>
  <c r="AD36" i="26"/>
  <c r="AN36" s="1"/>
  <c r="AM36"/>
  <c r="AH53" i="21"/>
  <c r="Y53"/>
  <c r="AQ52" i="25"/>
  <c r="BK52" s="1"/>
  <c r="BL52" s="1"/>
  <c r="BJ52"/>
  <c r="AK212"/>
  <c r="BD212"/>
  <c r="AX126"/>
  <c r="AE126"/>
  <c r="AJ37" i="30"/>
  <c r="AA37"/>
  <c r="BB245" i="25"/>
  <c r="AI245"/>
  <c r="Z35" i="12"/>
  <c r="AJ35" s="1"/>
  <c r="AI35"/>
  <c r="Y124" i="31"/>
  <c r="AH124"/>
  <c r="Y171" i="10"/>
  <c r="AH171"/>
  <c r="AH55" i="21"/>
  <c r="Y55"/>
  <c r="AX204" i="25"/>
  <c r="AE204"/>
  <c r="AL13"/>
  <c r="BE13"/>
  <c r="AE74" i="27"/>
  <c r="AO74" s="1"/>
  <c r="AN74"/>
  <c r="BG115" i="25"/>
  <c r="AN115"/>
  <c r="AH121" i="7"/>
  <c r="Y121"/>
  <c r="AJ67" i="25"/>
  <c r="BC67"/>
  <c r="AI47" i="18"/>
  <c r="Z47"/>
  <c r="Y77" i="21"/>
  <c r="AH77"/>
  <c r="AH119" i="7"/>
  <c r="Y119"/>
  <c r="BB105" i="25"/>
  <c r="AI105"/>
  <c r="Z211" i="30"/>
  <c r="AI211"/>
  <c r="BH225" i="25"/>
  <c r="AO225"/>
  <c r="AB48" i="17"/>
  <c r="AL48" s="1"/>
  <c r="AK48"/>
  <c r="AI69" i="9"/>
  <c r="Z69"/>
  <c r="AJ69" s="1"/>
  <c r="AO121" i="24"/>
  <c r="AF121"/>
  <c r="AI106" i="32"/>
  <c r="Z106"/>
  <c r="AI62" i="18"/>
  <c r="Z62"/>
  <c r="AG36" i="8"/>
  <c r="AP36"/>
  <c r="AH145" i="10"/>
  <c r="Y145"/>
  <c r="AH229" i="29"/>
  <c r="Y229"/>
  <c r="AI22" i="11"/>
  <c r="Z22"/>
  <c r="AJ22" s="1"/>
  <c r="AK22" s="1"/>
  <c r="Y79" i="21"/>
  <c r="AH79"/>
  <c r="Z107" i="30"/>
  <c r="AI107"/>
  <c r="Z86" i="32"/>
  <c r="AI86"/>
  <c r="AI18" i="22"/>
  <c r="Z18"/>
  <c r="AJ18" s="1"/>
  <c r="AK18" s="1"/>
  <c r="AL16" i="27"/>
  <c r="AC16"/>
  <c r="AG132" i="11"/>
  <c r="X132"/>
  <c r="AI52" i="30"/>
  <c r="Z52"/>
  <c r="Y192" i="9"/>
  <c r="AH192"/>
  <c r="X232" i="12"/>
  <c r="AG232"/>
  <c r="Z247" i="29"/>
  <c r="AJ247" s="1"/>
  <c r="AI247"/>
  <c r="Z11"/>
  <c r="Y10"/>
  <c r="AI11"/>
  <c r="AI10" s="1"/>
  <c r="AL97" i="27"/>
  <c r="AC97"/>
  <c r="AH92" i="21"/>
  <c r="Y92"/>
  <c r="X240" i="9"/>
  <c r="AG240"/>
  <c r="AG206" i="11"/>
  <c r="X206"/>
  <c r="AK199" i="26"/>
  <c r="AB199"/>
  <c r="BE140" i="25"/>
  <c r="AL140"/>
  <c r="X196" i="12"/>
  <c r="AG196"/>
  <c r="AH162" i="5"/>
  <c r="Y162"/>
  <c r="AK132" i="26"/>
  <c r="AB132"/>
  <c r="X254" i="9"/>
  <c r="AG254"/>
  <c r="AH257"/>
  <c r="Y257"/>
  <c r="AI55" i="1"/>
  <c r="Z55"/>
  <c r="AJ55" s="1"/>
  <c r="AI24" i="29"/>
  <c r="Z24"/>
  <c r="AJ24" s="1"/>
  <c r="AD224" i="27"/>
  <c r="AM224"/>
  <c r="AM133"/>
  <c r="AD133"/>
  <c r="AL180"/>
  <c r="AC180"/>
  <c r="AP47" i="24"/>
  <c r="AG47"/>
  <c r="AB97" i="26"/>
  <c r="AK97"/>
  <c r="AR74" i="23"/>
  <c r="BB74" s="1"/>
  <c r="BA74"/>
  <c r="AH27" i="22"/>
  <c r="Y27"/>
  <c r="Y140" i="31"/>
  <c r="AH140"/>
  <c r="AC142" i="27"/>
  <c r="AL142"/>
  <c r="AI166" i="9"/>
  <c r="Z166"/>
  <c r="AJ166" s="1"/>
  <c r="AK166" s="1"/>
  <c r="AI109" i="25"/>
  <c r="BB109"/>
  <c r="Z194" i="12"/>
  <c r="AJ194" s="1"/>
  <c r="AI194"/>
  <c r="AG111" i="9"/>
  <c r="X111"/>
  <c r="AK258" i="26"/>
  <c r="AB258"/>
  <c r="Y216" i="5"/>
  <c r="AH216"/>
  <c r="BB149" i="25"/>
  <c r="AI149"/>
  <c r="AZ123"/>
  <c r="AG123"/>
  <c r="AB79" i="26"/>
  <c r="AK79"/>
  <c r="AF23" i="25"/>
  <c r="AY23"/>
  <c r="AH227" i="31"/>
  <c r="Y227"/>
  <c r="AA180" i="32"/>
  <c r="AJ180"/>
  <c r="AH64" i="8"/>
  <c r="AR64" s="1"/>
  <c r="AQ64"/>
  <c r="AG207" i="12"/>
  <c r="X207"/>
  <c r="Z38" i="20"/>
  <c r="AI38"/>
  <c r="Y242" i="9"/>
  <c r="AH242"/>
  <c r="AG107"/>
  <c r="X107"/>
  <c r="Z207"/>
  <c r="AJ207" s="1"/>
  <c r="AK207" s="1"/>
  <c r="AI207"/>
  <c r="Z14" i="21"/>
  <c r="AJ14" s="1"/>
  <c r="AI14"/>
  <c r="Y144" i="7"/>
  <c r="AH144"/>
  <c r="AF144" i="8"/>
  <c r="AO144"/>
  <c r="AL70" i="31"/>
  <c r="BC44" i="23"/>
  <c r="AS17" i="24"/>
  <c r="BL217" i="25"/>
  <c r="AS136" i="24"/>
  <c r="AK58" i="7"/>
  <c r="AK53"/>
  <c r="AL20" i="19"/>
  <c r="AS42" i="24"/>
  <c r="AK43" i="12"/>
  <c r="AL59" i="31"/>
  <c r="AP14" i="27"/>
  <c r="L14" s="1"/>
  <c r="AP187"/>
  <c r="AS34" i="24"/>
  <c r="AL180" i="5"/>
  <c r="AL149"/>
  <c r="AK22" i="7"/>
  <c r="BL163" i="25"/>
  <c r="AS24" i="24"/>
  <c r="AK71" i="22"/>
  <c r="AM60" i="30"/>
  <c r="AK150" i="9"/>
  <c r="AK78" i="10"/>
  <c r="AP30" i="27"/>
  <c r="BL29" i="25"/>
  <c r="AL57" i="31"/>
  <c r="AQ46" i="25"/>
  <c r="BK46" s="1"/>
  <c r="BL46" s="1"/>
  <c r="BJ46"/>
  <c r="AH97" i="29"/>
  <c r="Y97"/>
  <c r="AF146" i="8"/>
  <c r="AO146"/>
  <c r="Z50" i="22"/>
  <c r="AJ50" s="1"/>
  <c r="AI50"/>
  <c r="Z161" i="10"/>
  <c r="AJ161" s="1"/>
  <c r="AK161" s="1"/>
  <c r="AI161"/>
  <c r="AK250" i="25"/>
  <c r="BD250"/>
  <c r="AA75" i="18"/>
  <c r="AK75" s="1"/>
  <c r="AL75" s="1"/>
  <c r="AJ75"/>
  <c r="BH26" i="25"/>
  <c r="AO26"/>
  <c r="AG60"/>
  <c r="AZ60"/>
  <c r="AM236" i="27"/>
  <c r="AD236"/>
  <c r="AZ129" i="23"/>
  <c r="AQ129"/>
  <c r="AY201"/>
  <c r="AP201"/>
  <c r="AH75" i="21"/>
  <c r="Y75"/>
  <c r="AL26" i="26"/>
  <c r="AC26"/>
  <c r="AD94" i="27"/>
  <c r="AM94"/>
  <c r="Z42" i="22"/>
  <c r="AJ42" s="1"/>
  <c r="AI42"/>
  <c r="BJ120" i="25"/>
  <c r="AQ120"/>
  <c r="BK120" s="1"/>
  <c r="AB49" i="17"/>
  <c r="AL49" s="1"/>
  <c r="AK49"/>
  <c r="AK142" i="25"/>
  <c r="BD142"/>
  <c r="AI153" i="10"/>
  <c r="Z153"/>
  <c r="AJ153" s="1"/>
  <c r="AK153" s="1"/>
  <c r="Z101" i="32"/>
  <c r="AI101"/>
  <c r="Z169" i="10"/>
  <c r="AJ169" s="1"/>
  <c r="AI169"/>
  <c r="AH63" i="21"/>
  <c r="Y63"/>
  <c r="AH59"/>
  <c r="Y59"/>
  <c r="AA244" i="32"/>
  <c r="AJ244"/>
  <c r="Z243" i="30"/>
  <c r="AI243"/>
  <c r="AH249" i="29"/>
  <c r="Y249"/>
  <c r="AG47" i="25"/>
  <c r="AZ47"/>
  <c r="Z120" i="31"/>
  <c r="AI120"/>
  <c r="X231" i="12"/>
  <c r="AG231"/>
  <c r="Z38" i="5"/>
  <c r="AI38"/>
  <c r="AB259" i="26"/>
  <c r="AK259"/>
  <c r="AQ147" i="25"/>
  <c r="BK147" s="1"/>
  <c r="BL147" s="1"/>
  <c r="BJ147"/>
  <c r="AQ100"/>
  <c r="BK100" s="1"/>
  <c r="BJ100"/>
  <c r="Y105" i="29"/>
  <c r="AH105"/>
  <c r="AC90" i="27"/>
  <c r="AL90"/>
  <c r="AC182"/>
  <c r="AL182"/>
  <c r="AB43" i="26"/>
  <c r="AK43"/>
  <c r="AP36" i="24"/>
  <c r="AG36"/>
  <c r="AJ185" i="5"/>
  <c r="AA185"/>
  <c r="AK185" s="1"/>
  <c r="AL185" s="1"/>
  <c r="AK47" i="17"/>
  <c r="AB47"/>
  <c r="AL47" s="1"/>
  <c r="AF148" i="8"/>
  <c r="AO148"/>
  <c r="AF158"/>
  <c r="AO158"/>
  <c r="X113" i="11"/>
  <c r="AG113"/>
  <c r="AQ174" i="25"/>
  <c r="BK174" s="1"/>
  <c r="BL174" s="1"/>
  <c r="BJ174"/>
  <c r="AF151" i="8"/>
  <c r="AO151"/>
  <c r="AG113" i="9"/>
  <c r="X113"/>
  <c r="AK189" i="26"/>
  <c r="AB189"/>
  <c r="AI219" i="30"/>
  <c r="Z219"/>
  <c r="AK245" i="26"/>
  <c r="AB245"/>
  <c r="AE252" i="25"/>
  <c r="AX252"/>
  <c r="Y242" i="10"/>
  <c r="AH242"/>
  <c r="AI135" i="32"/>
  <c r="Z135"/>
  <c r="AO100" i="8"/>
  <c r="AF100"/>
  <c r="AB92" i="26"/>
  <c r="AK92"/>
  <c r="AH238" i="9"/>
  <c r="Y238"/>
  <c r="AG124" i="25"/>
  <c r="AZ124"/>
  <c r="AG85" i="22"/>
  <c r="X85"/>
  <c r="AP107" i="23"/>
  <c r="AY107"/>
  <c r="X167" i="12"/>
  <c r="AG167"/>
  <c r="Y95" i="19"/>
  <c r="AH95"/>
  <c r="Y154" i="9"/>
  <c r="AH154"/>
  <c r="X169" i="1"/>
  <c r="AG169"/>
  <c r="Z74" i="22"/>
  <c r="AJ74" s="1"/>
  <c r="AI74"/>
  <c r="AG37" i="25"/>
  <c r="AZ37"/>
  <c r="AY82" i="23"/>
  <c r="AP82"/>
  <c r="AG123" i="24"/>
  <c r="AP123"/>
  <c r="Y165" i="10"/>
  <c r="AH165"/>
  <c r="BH211" i="25"/>
  <c r="AO211"/>
  <c r="X168" i="12"/>
  <c r="AG168"/>
  <c r="AF102" i="24"/>
  <c r="AO102"/>
  <c r="X233" i="9"/>
  <c r="AG233"/>
  <c r="AZ49" i="25"/>
  <c r="AG49"/>
  <c r="Y250" i="10"/>
  <c r="AH250"/>
  <c r="AL119" i="27"/>
  <c r="AC119"/>
  <c r="AH53" i="22"/>
  <c r="Y53"/>
  <c r="BB241" i="25"/>
  <c r="AI241"/>
  <c r="AI150"/>
  <c r="BB150"/>
  <c r="AB38" i="17"/>
  <c r="AL38" s="1"/>
  <c r="AM38" s="1"/>
  <c r="AK38"/>
  <c r="AJ71" i="5"/>
  <c r="AA71"/>
  <c r="AK71" s="1"/>
  <c r="AL71" s="1"/>
  <c r="Y206" i="29"/>
  <c r="AH206"/>
  <c r="AE236" i="25"/>
  <c r="AX236"/>
  <c r="Y106" i="12"/>
  <c r="AH106"/>
  <c r="BE41" i="25"/>
  <c r="AL41"/>
  <c r="AI62" i="10"/>
  <c r="Z62"/>
  <c r="AJ62" s="1"/>
  <c r="AK130" i="26"/>
  <c r="AB130"/>
  <c r="AH137" i="5"/>
  <c r="Y137"/>
  <c r="BI36" i="25"/>
  <c r="AP36"/>
  <c r="AH245" i="9"/>
  <c r="Y245"/>
  <c r="AB146" i="26"/>
  <c r="AK146"/>
  <c r="BJ97" i="25"/>
  <c r="AQ97"/>
  <c r="BK97" s="1"/>
  <c r="BL97" s="1"/>
  <c r="AI100" i="16"/>
  <c r="Z100"/>
  <c r="Y230" i="29"/>
  <c r="AH230"/>
  <c r="AH220" i="5"/>
  <c r="Y220"/>
  <c r="AD181" i="27"/>
  <c r="AM181"/>
  <c r="X187" i="1"/>
  <c r="AG187"/>
  <c r="AO17" i="25"/>
  <c r="BH17"/>
  <c r="Y48" i="31"/>
  <c r="AH48"/>
  <c r="AJ50" i="17"/>
  <c r="AA50"/>
  <c r="AF46" i="24"/>
  <c r="AO46"/>
  <c r="AM108" i="26"/>
  <c r="AD108"/>
  <c r="AN108" s="1"/>
  <c r="AO108" s="1"/>
  <c r="AJ27" i="16"/>
  <c r="AA27"/>
  <c r="Z194" i="30"/>
  <c r="AI194"/>
  <c r="AP223" i="23"/>
  <c r="AY223"/>
  <c r="AB80" i="26"/>
  <c r="AK80"/>
  <c r="AH200" i="9"/>
  <c r="Y200"/>
  <c r="AP139" i="25"/>
  <c r="BI139"/>
  <c r="AE88"/>
  <c r="AX88"/>
  <c r="AH232" i="5"/>
  <c r="Y232"/>
  <c r="AC146" i="27"/>
  <c r="AL146"/>
  <c r="AH221" i="5"/>
  <c r="Y221"/>
  <c r="Z35" i="32"/>
  <c r="AI35"/>
  <c r="AI148" i="10"/>
  <c r="Z148"/>
  <c r="AJ148" s="1"/>
  <c r="AK148" s="1"/>
  <c r="AD134" i="27"/>
  <c r="AM134"/>
  <c r="AA105" i="17"/>
  <c r="AJ105"/>
  <c r="Z98" i="32"/>
  <c r="AI98"/>
  <c r="AI132"/>
  <c r="Z132"/>
  <c r="AH64" i="25"/>
  <c r="BA64"/>
  <c r="Z253" i="5"/>
  <c r="AI253"/>
  <c r="AK36" i="32"/>
  <c r="AB36"/>
  <c r="AL36" s="1"/>
  <c r="AM36" s="1"/>
  <c r="AK39" i="26"/>
  <c r="AB39"/>
  <c r="Z54" i="18"/>
  <c r="AI54"/>
  <c r="AG20" i="22"/>
  <c r="X20"/>
  <c r="AQ51" i="24"/>
  <c r="AH51"/>
  <c r="AR51" s="1"/>
  <c r="AS51" s="1"/>
  <c r="AJ19" i="16"/>
  <c r="AA19"/>
  <c r="AC143" i="27"/>
  <c r="AL143"/>
  <c r="AO119" i="25"/>
  <c r="BH119"/>
  <c r="X253" i="29"/>
  <c r="AG253"/>
  <c r="AC258" i="27"/>
  <c r="AL258"/>
  <c r="AK65" i="16"/>
  <c r="AB65"/>
  <c r="AL65" s="1"/>
  <c r="AM65" s="1"/>
  <c r="X200" i="1"/>
  <c r="AG200"/>
  <c r="AI59" i="18"/>
  <c r="Z59"/>
  <c r="AC134" i="26"/>
  <c r="AL134"/>
  <c r="AH71" i="25"/>
  <c r="BA71"/>
  <c r="Y230" i="12"/>
  <c r="AH230"/>
  <c r="AO52" i="24"/>
  <c r="AF52"/>
  <c r="AB164" i="26"/>
  <c r="AK164"/>
  <c r="AG109" i="10"/>
  <c r="X109"/>
  <c r="AB156" i="26"/>
  <c r="AK156"/>
  <c r="AO66" i="25"/>
  <c r="BH66"/>
  <c r="AO106" i="8"/>
  <c r="AF106"/>
  <c r="AJ153" i="25"/>
  <c r="BC153"/>
  <c r="AC218" i="27"/>
  <c r="AL218"/>
  <c r="AP90" i="25"/>
  <c r="BI90"/>
  <c r="Z63" i="18"/>
  <c r="AI63"/>
  <c r="Y49" i="21"/>
  <c r="AH49"/>
  <c r="AI71" i="18"/>
  <c r="Z71"/>
  <c r="AG70" i="25"/>
  <c r="AZ70"/>
  <c r="AG191" i="1"/>
  <c r="X191"/>
  <c r="X216" i="12"/>
  <c r="AG216"/>
  <c r="BC12" i="25"/>
  <c r="AJ12"/>
  <c r="AG258"/>
  <c r="AZ258"/>
  <c r="Y71" i="21"/>
  <c r="AH71"/>
  <c r="Z235" i="30"/>
  <c r="AI235"/>
  <c r="AI55" i="12"/>
  <c r="Z55"/>
  <c r="AJ55" s="1"/>
  <c r="AK55" s="1"/>
  <c r="AY253" i="23"/>
  <c r="AP253"/>
  <c r="AC186" i="26"/>
  <c r="AL186"/>
  <c r="AH123" i="5"/>
  <c r="Y123"/>
  <c r="AJ238" i="32"/>
  <c r="AA238"/>
  <c r="AP251" i="25"/>
  <c r="BI251"/>
  <c r="AC101" i="27"/>
  <c r="AL101"/>
  <c r="BC61" i="25"/>
  <c r="AJ61"/>
  <c r="X215" i="12"/>
  <c r="AG215"/>
  <c r="AH111" i="7"/>
  <c r="Y111"/>
  <c r="X235" i="12"/>
  <c r="AG235"/>
  <c r="AH51" i="21"/>
  <c r="Y51"/>
  <c r="AG141" i="11"/>
  <c r="X141"/>
  <c r="X243" i="12"/>
  <c r="AG243"/>
  <c r="AB53" i="32"/>
  <c r="AL53" s="1"/>
  <c r="AK53"/>
  <c r="AF177" i="24"/>
  <c r="AO177"/>
  <c r="AK50" i="22"/>
  <c r="AL154" i="31"/>
  <c r="AM27" i="30"/>
  <c r="BL180" i="25"/>
  <c r="AM65" i="30"/>
  <c r="AP57" i="27"/>
  <c r="BL14" i="25"/>
  <c r="M14" s="1"/>
  <c r="AK42" i="10"/>
  <c r="BL178" i="25"/>
  <c r="AP66" i="27"/>
  <c r="AK48" i="12"/>
  <c r="AK43" i="7"/>
  <c r="AM77" i="16"/>
  <c r="AK34" i="7"/>
  <c r="AK95" i="22"/>
  <c r="BL223" i="25"/>
  <c r="AL153" i="5"/>
  <c r="AP48" i="27"/>
  <c r="AK41" i="1"/>
  <c r="AK41" i="9"/>
  <c r="AK14" i="10"/>
  <c r="AL83" i="5"/>
  <c r="AM66" i="16"/>
  <c r="AB76" i="30"/>
  <c r="AL76" s="1"/>
  <c r="AK76"/>
  <c r="AP124" i="23"/>
  <c r="AY124"/>
  <c r="AF160" i="8"/>
  <c r="AO160"/>
  <c r="AJ35" i="19"/>
  <c r="AA35"/>
  <c r="AK35" s="1"/>
  <c r="AL35" s="1"/>
  <c r="AO114" i="24"/>
  <c r="AF114"/>
  <c r="AB158" i="26"/>
  <c r="AK158"/>
  <c r="AK175"/>
  <c r="AB175"/>
  <c r="AH154" i="10"/>
  <c r="Y154"/>
  <c r="Y123" i="31"/>
  <c r="AH123"/>
  <c r="AG188" i="12"/>
  <c r="X188"/>
  <c r="AA162" i="30"/>
  <c r="AJ162"/>
  <c r="AF153" i="8"/>
  <c r="AO153"/>
  <c r="AL81" i="25"/>
  <c r="BE81"/>
  <c r="Z87" i="30"/>
  <c r="AI87"/>
  <c r="AI29" i="18"/>
  <c r="Z29"/>
  <c r="AH233" i="10"/>
  <c r="Y233"/>
  <c r="AG118" i="12"/>
  <c r="X118"/>
  <c r="AG199"/>
  <c r="X199"/>
  <c r="BJ196" i="25"/>
  <c r="AQ196"/>
  <c r="BK196" s="1"/>
  <c r="BL196" s="1"/>
  <c r="AG103" i="9"/>
  <c r="X103"/>
  <c r="AG191" i="12"/>
  <c r="X191"/>
  <c r="AB124" i="26"/>
  <c r="AK124"/>
  <c r="AK65" i="30"/>
  <c r="AB65"/>
  <c r="AL65" s="1"/>
  <c r="Z236" i="31"/>
  <c r="AI236"/>
  <c r="AF159" i="8"/>
  <c r="AO159"/>
  <c r="AH246" i="29"/>
  <c r="Y246"/>
  <c r="AO238" i="8"/>
  <c r="AF238"/>
  <c r="AZ209" i="23"/>
  <c r="AQ209"/>
  <c r="BH127" i="25"/>
  <c r="AO127"/>
  <c r="AB25" i="32"/>
  <c r="AL25" s="1"/>
  <c r="AM25" s="1"/>
  <c r="AK25"/>
  <c r="AJ45" i="20"/>
  <c r="AA45"/>
  <c r="AK45" s="1"/>
  <c r="AL45" s="1"/>
  <c r="X194" i="1"/>
  <c r="AG194"/>
  <c r="AI243" i="25"/>
  <c r="BB243"/>
  <c r="Y229" i="10"/>
  <c r="AH229"/>
  <c r="Y247"/>
  <c r="AH247"/>
  <c r="AG152" i="11"/>
  <c r="X152"/>
  <c r="AE211" i="27"/>
  <c r="AO211" s="1"/>
  <c r="AN211"/>
  <c r="AE136" i="25"/>
  <c r="AX136"/>
  <c r="BA172"/>
  <c r="AH172"/>
  <c r="AH79" i="12"/>
  <c r="Y79"/>
  <c r="AE213" i="25"/>
  <c r="AX213"/>
  <c r="AJ231" i="5"/>
  <c r="AA231"/>
  <c r="AK231" s="1"/>
  <c r="AL231" s="1"/>
  <c r="BI83" i="25"/>
  <c r="AP83"/>
  <c r="AB17" i="32"/>
  <c r="AL17" s="1"/>
  <c r="AM17" s="1"/>
  <c r="AK17"/>
  <c r="AH113" i="7"/>
  <c r="Y113"/>
  <c r="AJ17" i="18"/>
  <c r="AA17"/>
  <c r="AK17" s="1"/>
  <c r="AL17" s="1"/>
  <c r="AH61" i="21"/>
  <c r="Y61"/>
  <c r="AE152" i="25"/>
  <c r="AX152"/>
  <c r="AQ76" i="23"/>
  <c r="AZ76"/>
  <c r="AI181" i="25"/>
  <c r="BB181"/>
  <c r="Y244" i="31"/>
  <c r="AH244"/>
  <c r="AJ11" i="10"/>
  <c r="AJ10" s="1"/>
  <c r="Z10"/>
  <c r="AJ58" i="25"/>
  <c r="BC58"/>
  <c r="AH254" i="10"/>
  <c r="Y254"/>
  <c r="X152" i="9"/>
  <c r="AG152"/>
  <c r="AF115" i="24"/>
  <c r="AO115"/>
  <c r="Y71" i="1"/>
  <c r="AH71"/>
  <c r="BA70" i="23"/>
  <c r="AR70"/>
  <c r="BB70" s="1"/>
  <c r="BC70" s="1"/>
  <c r="Y238" i="10"/>
  <c r="AH238"/>
  <c r="AH225"/>
  <c r="Y225"/>
  <c r="Y256" i="5"/>
  <c r="AH256"/>
  <c r="AG123" i="9"/>
  <c r="X123"/>
  <c r="AG70" i="7"/>
  <c r="X70"/>
  <c r="AO108" i="8"/>
  <c r="AF108"/>
  <c r="AI73" i="5"/>
  <c r="Z73"/>
  <c r="AM67" i="26"/>
  <c r="AD67"/>
  <c r="AN67" s="1"/>
  <c r="AO67" s="1"/>
  <c r="AX116" i="25"/>
  <c r="AE116"/>
  <c r="Y203" i="5"/>
  <c r="AH203"/>
  <c r="BA219" i="25"/>
  <c r="AH219"/>
  <c r="X143" i="11"/>
  <c r="AG143"/>
  <c r="Y82" i="31"/>
  <c r="AH82"/>
  <c r="AL161" i="27"/>
  <c r="AC161"/>
  <c r="AK11" i="30"/>
  <c r="AB11"/>
  <c r="AA10"/>
  <c r="AJ241" i="5"/>
  <c r="AA241"/>
  <c r="AK241" s="1"/>
  <c r="X243" i="9"/>
  <c r="AG243"/>
  <c r="AG167"/>
  <c r="X167"/>
  <c r="AO188" i="24"/>
  <c r="AF188"/>
  <c r="AB86" i="26"/>
  <c r="AK86"/>
  <c r="AF161" i="8"/>
  <c r="AO161"/>
  <c r="AP126" i="23"/>
  <c r="AY126"/>
  <c r="AG122" i="9"/>
  <c r="X122"/>
  <c r="AQ123" i="23"/>
  <c r="AZ123"/>
  <c r="AF143" i="8"/>
  <c r="AO143"/>
  <c r="Z84" i="17"/>
  <c r="AI84"/>
  <c r="AZ173" i="25"/>
  <c r="AG173"/>
  <c r="Y65" i="31"/>
  <c r="AH65"/>
  <c r="AI199" i="9"/>
  <c r="Z199"/>
  <c r="AJ199" s="1"/>
  <c r="AK199" s="1"/>
  <c r="AF155" i="8"/>
  <c r="AO155"/>
  <c r="AZ59" i="25"/>
  <c r="AG59"/>
  <c r="BJ206"/>
  <c r="AQ206"/>
  <c r="BK206" s="1"/>
  <c r="AC170" i="26"/>
  <c r="AL170"/>
  <c r="X151" i="11"/>
  <c r="AG151"/>
  <c r="AH81" i="31"/>
  <c r="Y81"/>
  <c r="Y69" i="21"/>
  <c r="AH69"/>
  <c r="AZ251" i="23"/>
  <c r="AQ251"/>
  <c r="Y91" i="20"/>
  <c r="AH91"/>
  <c r="AI39" i="1"/>
  <c r="Z39"/>
  <c r="AJ39" s="1"/>
  <c r="AK39" s="1"/>
  <c r="AG130" i="11"/>
  <c r="X130"/>
  <c r="X124"/>
  <c r="AG124"/>
  <c r="AG157" i="1"/>
  <c r="X157"/>
  <c r="AQ13" i="8"/>
  <c r="AH13"/>
  <c r="AR13" s="1"/>
  <c r="AS13" s="1"/>
  <c r="J13" s="1"/>
  <c r="L13" s="1"/>
  <c r="AB53" i="26"/>
  <c r="AK53"/>
  <c r="AI58" i="29"/>
  <c r="Z58"/>
  <c r="AJ58" s="1"/>
  <c r="AK58" s="1"/>
  <c r="AQ160" i="25"/>
  <c r="BK160" s="1"/>
  <c r="BL160" s="1"/>
  <c r="BJ160"/>
  <c r="AE259"/>
  <c r="AX259"/>
  <c r="X133" i="29"/>
  <c r="AG133"/>
  <c r="AJ170" i="30"/>
  <c r="AA170"/>
  <c r="AH10" i="29"/>
  <c r="AM33" i="25"/>
  <c r="BF33"/>
  <c r="AF170" i="24"/>
  <c r="AO170"/>
  <c r="AI157" i="10"/>
  <c r="Z157"/>
  <c r="AJ157" s="1"/>
  <c r="AK157" s="1"/>
  <c r="AJ143" i="32"/>
  <c r="AA143"/>
  <c r="AC135" i="27"/>
  <c r="AL135"/>
  <c r="Y137" i="10"/>
  <c r="AH137"/>
  <c r="BG244" i="25"/>
  <c r="AN244"/>
  <c r="AH38" i="10"/>
  <c r="Y38"/>
  <c r="BF107" i="25"/>
  <c r="AM107"/>
  <c r="AY113" i="23"/>
  <c r="AP113"/>
  <c r="AZ21" i="25"/>
  <c r="AG21"/>
  <c r="AO235" i="8"/>
  <c r="AF235"/>
  <c r="AF150"/>
  <c r="AO150"/>
  <c r="AG117" i="25"/>
  <c r="AZ117"/>
  <c r="BA28"/>
  <c r="AH28"/>
  <c r="AK188"/>
  <c r="BD188"/>
  <c r="AL15"/>
  <c r="BE15"/>
  <c r="AN246"/>
  <c r="BG246"/>
  <c r="BI205"/>
  <c r="AP205"/>
  <c r="AF154" i="8"/>
  <c r="AO154"/>
  <c r="AG114" i="11"/>
  <c r="X114"/>
  <c r="AF145" i="8"/>
  <c r="AO145"/>
  <c r="Z74" i="1"/>
  <c r="AJ74" s="1"/>
  <c r="AI74"/>
  <c r="AF120" i="24"/>
  <c r="AO120"/>
  <c r="AH54" i="25"/>
  <c r="BA54"/>
  <c r="AD68" i="27"/>
  <c r="AM68"/>
  <c r="AI70" i="22"/>
  <c r="Z70"/>
  <c r="AJ70" s="1"/>
  <c r="AK70" s="1"/>
  <c r="AD40" i="26"/>
  <c r="AN40" s="1"/>
  <c r="AO40" s="1"/>
  <c r="AM40"/>
  <c r="AO236" i="8"/>
  <c r="AF236"/>
  <c r="Y83" i="22"/>
  <c r="AH83"/>
  <c r="X170" i="11"/>
  <c r="AG170"/>
  <c r="Z256" i="32"/>
  <c r="AI256"/>
  <c r="AL243" i="26"/>
  <c r="AC243"/>
  <c r="AY144" i="23"/>
  <c r="AP144"/>
  <c r="AG161" i="1"/>
  <c r="X161"/>
  <c r="BJ177" i="25"/>
  <c r="AQ177"/>
  <c r="BK177" s="1"/>
  <c r="AF157" i="8"/>
  <c r="AO157"/>
  <c r="Z46" i="18"/>
  <c r="AI46"/>
  <c r="X199" i="11"/>
  <c r="AG199"/>
  <c r="AG182" i="12"/>
  <c r="X182"/>
  <c r="AM47" i="17"/>
  <c r="AK62" i="10"/>
  <c r="AO42" i="26"/>
  <c r="AM18" i="30"/>
  <c r="AK16" i="22"/>
  <c r="AY34" i="25"/>
  <c r="AF34"/>
  <c r="AJ12" i="20"/>
  <c r="AA12"/>
  <c r="AK12" s="1"/>
  <c r="AL12" s="1"/>
  <c r="AJ78" i="31"/>
  <c r="AA78"/>
  <c r="AK78" s="1"/>
  <c r="AH20" i="24"/>
  <c r="AR20" s="1"/>
  <c r="AQ20"/>
  <c r="AG200" i="12"/>
  <c r="X200"/>
  <c r="BH51" i="25"/>
  <c r="AO51"/>
  <c r="Z131" i="31"/>
  <c r="AI131"/>
  <c r="AG105" i="10"/>
  <c r="X105"/>
  <c r="AO103" i="24"/>
  <c r="AF103"/>
  <c r="AO104" i="8"/>
  <c r="AF104"/>
  <c r="AP47"/>
  <c r="AG47"/>
  <c r="AH133" i="5"/>
  <c r="Y133"/>
  <c r="AM96" i="27"/>
  <c r="AD96"/>
  <c r="AJ248" i="32"/>
  <c r="AA248"/>
  <c r="AH105" i="19"/>
  <c r="Y105"/>
  <c r="AM212" i="27"/>
  <c r="AD212"/>
  <c r="AJ251" i="5"/>
  <c r="AA251"/>
  <c r="AK251" s="1"/>
  <c r="AQ228" i="25"/>
  <c r="BK228" s="1"/>
  <c r="BJ228"/>
  <c r="Y251" i="10"/>
  <c r="AH251"/>
  <c r="AF152" i="8"/>
  <c r="AO152"/>
  <c r="AG108" i="10"/>
  <c r="X108"/>
  <c r="AF156" i="8"/>
  <c r="AO156"/>
  <c r="AG161" i="9"/>
  <c r="X161"/>
  <c r="AJ80" i="30"/>
  <c r="AA80"/>
  <c r="AQ65" i="25"/>
  <c r="BK65" s="1"/>
  <c r="BL65" s="1"/>
  <c r="BJ65"/>
  <c r="AO166" i="8"/>
  <c r="AF166"/>
  <c r="AM32" i="25"/>
  <c r="BF32"/>
  <c r="Y57" i="21"/>
  <c r="AH57"/>
  <c r="AH116" i="5"/>
  <c r="Y116"/>
  <c r="X165" i="1"/>
  <c r="AG165"/>
  <c r="AO102" i="8"/>
  <c r="AF102"/>
  <c r="BE220" i="25"/>
  <c r="AL220"/>
  <c r="AH36" i="9"/>
  <c r="Y36"/>
  <c r="AK136" i="26"/>
  <c r="AB136"/>
  <c r="AM208" i="27"/>
  <c r="AD208"/>
  <c r="X207" i="11"/>
  <c r="AG207"/>
  <c r="Y189" i="9"/>
  <c r="AH189"/>
  <c r="AI41" i="32"/>
  <c r="Z41"/>
  <c r="AJ52" i="17"/>
  <c r="AA52"/>
  <c r="AX146" i="25"/>
  <c r="AE146"/>
  <c r="Z54" i="7"/>
  <c r="AJ54" s="1"/>
  <c r="AK54" s="1"/>
  <c r="AI54"/>
  <c r="AL125" i="27"/>
  <c r="AC125"/>
  <c r="AH259" i="10"/>
  <c r="Y259"/>
  <c r="AG35" i="25"/>
  <c r="AZ35"/>
  <c r="AK182"/>
  <c r="BD182"/>
  <c r="AO113"/>
  <c r="BH113"/>
  <c r="AH188" i="29"/>
  <c r="Y188"/>
  <c r="Y115" i="5"/>
  <c r="AH115"/>
  <c r="AH211" i="31"/>
  <c r="Y211"/>
  <c r="BI208" i="25"/>
  <c r="AP208"/>
  <c r="BJ78"/>
  <c r="AQ78"/>
  <c r="BK78" s="1"/>
  <c r="AI158" i="10"/>
  <c r="Z158"/>
  <c r="AJ158" s="1"/>
  <c r="AK158" s="1"/>
  <c r="AG142" i="9"/>
  <c r="X142"/>
  <c r="AG162" i="11"/>
  <c r="X162"/>
  <c r="AN60" i="27"/>
  <c r="AE60"/>
  <c r="AO60" s="1"/>
  <c r="AZ216" i="25"/>
  <c r="AG216"/>
  <c r="AH235" i="31"/>
  <c r="Y235"/>
  <c r="Y91" i="19"/>
  <c r="AH91"/>
  <c r="AG259" i="29"/>
  <c r="X259"/>
  <c r="AG221" i="25"/>
  <c r="AZ221"/>
  <c r="AL239" i="27"/>
  <c r="AC239"/>
  <c r="AI112" i="30"/>
  <c r="Z112"/>
  <c r="AJ23" i="19"/>
  <c r="AA23"/>
  <c r="AK23" s="1"/>
  <c r="AF49" i="8"/>
  <c r="AO49"/>
  <c r="AH197" i="31"/>
  <c r="Y197"/>
  <c r="BB38" i="25"/>
  <c r="AI38"/>
  <c r="X234" i="29"/>
  <c r="AG234"/>
  <c r="Z41" i="5"/>
  <c r="AI41"/>
  <c r="AC257" i="27"/>
  <c r="AL257"/>
  <c r="X194" i="9"/>
  <c r="AG194"/>
  <c r="AC234" i="27"/>
  <c r="AL234"/>
  <c r="AL148" i="25"/>
  <c r="BE148"/>
  <c r="AG29" i="8"/>
  <c r="AP29"/>
  <c r="Z107" i="32"/>
  <c r="AI107"/>
  <c r="BB233" i="25"/>
  <c r="AI233"/>
  <c r="Z80" i="10"/>
  <c r="AJ80" s="1"/>
  <c r="AI80"/>
  <c r="X223" i="12"/>
  <c r="AG223"/>
  <c r="BB242" i="25"/>
  <c r="AI242"/>
  <c r="Z123" i="30"/>
  <c r="AI123"/>
  <c r="AB41" i="17"/>
  <c r="AL41" s="1"/>
  <c r="AK41"/>
  <c r="AC206" i="26"/>
  <c r="AL206"/>
  <c r="Y246" i="5"/>
  <c r="AH246"/>
  <c r="Y42" i="31"/>
  <c r="AH42"/>
  <c r="AO190" i="8"/>
  <c r="AF190"/>
  <c r="Z14" i="29"/>
  <c r="AJ14" s="1"/>
  <c r="AI14"/>
  <c r="AA104" i="17"/>
  <c r="AJ104"/>
  <c r="AI51" i="22"/>
  <c r="Z51"/>
  <c r="AJ51" s="1"/>
  <c r="AK51" s="1"/>
  <c r="AY227" i="25"/>
  <c r="AF227"/>
  <c r="AX87"/>
  <c r="AE87"/>
  <c r="BD72"/>
  <c r="AK72"/>
  <c r="Z55" i="29"/>
  <c r="AJ55" s="1"/>
  <c r="AK55" s="1"/>
  <c r="AI55"/>
  <c r="AL105" i="27"/>
  <c r="AC105"/>
  <c r="Y229" i="5"/>
  <c r="AH229"/>
  <c r="AG142" i="11"/>
  <c r="X142"/>
  <c r="AI30" i="22"/>
  <c r="AK30" s="1"/>
  <c r="Z30"/>
  <c r="AJ30" s="1"/>
  <c r="AH138" i="11"/>
  <c r="Y138"/>
  <c r="AA56" i="5"/>
  <c r="AK56" s="1"/>
  <c r="AL56" s="1"/>
  <c r="AJ56"/>
  <c r="AQ51" i="8"/>
  <c r="AH51"/>
  <c r="AR51" s="1"/>
  <c r="AS51" s="1"/>
  <c r="AP249" i="23"/>
  <c r="AY249"/>
  <c r="AI253" i="32"/>
  <c r="Z253"/>
  <c r="AH258" i="10"/>
  <c r="Y258"/>
  <c r="BJ144" i="25"/>
  <c r="AQ144"/>
  <c r="BK144" s="1"/>
  <c r="BL144" s="1"/>
  <c r="Y255" i="10"/>
  <c r="AH255"/>
  <c r="AO50" i="24"/>
  <c r="AF50"/>
  <c r="AE202" i="25"/>
  <c r="AX202"/>
  <c r="Y244" i="7"/>
  <c r="AH244"/>
  <c r="AG232"/>
  <c r="X232"/>
  <c r="AH67" i="29"/>
  <c r="Y67"/>
  <c r="Z15" i="9"/>
  <c r="AJ15" s="1"/>
  <c r="AK15" s="1"/>
  <c r="AI15"/>
  <c r="AK39" i="17"/>
  <c r="AB39"/>
  <c r="AL39" s="1"/>
  <c r="AM39" s="1"/>
  <c r="Y243" i="10"/>
  <c r="AH243"/>
  <c r="Y52" i="31"/>
  <c r="AH52"/>
  <c r="Z255" i="30"/>
  <c r="AI255"/>
  <c r="AJ35" i="16"/>
  <c r="AA35"/>
  <c r="AI48" i="29"/>
  <c r="Z48"/>
  <c r="AJ48" s="1"/>
  <c r="AK48" s="1"/>
  <c r="AH65" i="21"/>
  <c r="Y65"/>
  <c r="AG190" i="1"/>
  <c r="X190"/>
  <c r="Z67" i="18"/>
  <c r="AI67"/>
  <c r="AC238" i="27"/>
  <c r="AL238"/>
  <c r="Y101" i="29"/>
  <c r="AH101"/>
  <c r="AL60" i="31"/>
  <c r="AK63" i="11"/>
  <c r="AO36" i="26"/>
  <c r="AK35" i="12"/>
  <c r="AP74" i="27"/>
  <c r="AK11" i="10"/>
  <c r="AM11" i="27"/>
  <c r="AD11"/>
  <c r="AC10"/>
  <c r="AM10" i="26"/>
  <c r="AO11"/>
  <c r="AD10"/>
  <c r="AN11"/>
  <c r="AN10" s="1"/>
  <c r="AX10" i="25"/>
  <c r="AY11"/>
  <c r="AY10" s="1"/>
  <c r="AE10"/>
  <c r="AF11"/>
  <c r="AA11" i="32"/>
  <c r="AJ11"/>
  <c r="Z10"/>
  <c r="X10" i="5"/>
  <c r="Y11"/>
  <c r="AH11"/>
  <c r="AN15" i="27" l="1"/>
  <c r="AE15"/>
  <c r="AO15" s="1"/>
  <c r="AP15" s="1"/>
  <c r="AN20"/>
  <c r="AE20"/>
  <c r="AO20" s="1"/>
  <c r="AP20" s="1"/>
  <c r="BF22" i="25"/>
  <c r="AM22"/>
  <c r="AN20"/>
  <c r="BG20"/>
  <c r="AM19"/>
  <c r="BF19"/>
  <c r="BI18"/>
  <c r="AP18"/>
  <c r="BF16"/>
  <c r="AM16"/>
  <c r="BL24"/>
  <c r="AG10" i="24"/>
  <c r="AH13"/>
  <c r="AQ13"/>
  <c r="AI14" i="12"/>
  <c r="Z14"/>
  <c r="AJ14" s="1"/>
  <c r="AK14" s="1"/>
  <c r="J14" s="1"/>
  <c r="Z12"/>
  <c r="AJ12" s="1"/>
  <c r="AK12" s="1"/>
  <c r="J12" s="1"/>
  <c r="AI12"/>
  <c r="AQ12" i="8"/>
  <c r="AH12"/>
  <c r="AR12" s="1"/>
  <c r="AJ10" i="11"/>
  <c r="AK11"/>
  <c r="J11" s="1"/>
  <c r="J23"/>
  <c r="I23"/>
  <c r="Y15"/>
  <c r="AH15"/>
  <c r="J22"/>
  <c r="I22"/>
  <c r="J28"/>
  <c r="I28"/>
  <c r="Z26"/>
  <c r="AJ26" s="1"/>
  <c r="AK26" s="1"/>
  <c r="AI26"/>
  <c r="J30"/>
  <c r="I30"/>
  <c r="AK21"/>
  <c r="AK25"/>
  <c r="Z17"/>
  <c r="AJ17" s="1"/>
  <c r="AK17" s="1"/>
  <c r="J17" s="1"/>
  <c r="AI17"/>
  <c r="AK13"/>
  <c r="J13" s="1"/>
  <c r="AI11" i="7"/>
  <c r="AI10" s="1"/>
  <c r="Z11"/>
  <c r="Y10"/>
  <c r="AA11" i="31"/>
  <c r="AJ11"/>
  <c r="Z10"/>
  <c r="O23" i="36"/>
  <c r="O23" i="3"/>
  <c r="I11" i="10"/>
  <c r="I10" s="1"/>
  <c r="J11"/>
  <c r="J10" s="1"/>
  <c r="AH18" i="29"/>
  <c r="Y18"/>
  <c r="J17"/>
  <c r="I17"/>
  <c r="AI26"/>
  <c r="Z26"/>
  <c r="AJ26" s="1"/>
  <c r="AK26" s="1"/>
  <c r="AK24"/>
  <c r="Z23"/>
  <c r="AJ23" s="1"/>
  <c r="AK23" s="1"/>
  <c r="AI23"/>
  <c r="AK14"/>
  <c r="J14" s="1"/>
  <c r="AA12" i="17"/>
  <c r="AJ12"/>
  <c r="AL10"/>
  <c r="AM11"/>
  <c r="Z10" i="28"/>
  <c r="AJ11"/>
  <c r="AA11"/>
  <c r="AH142" i="11"/>
  <c r="Y142"/>
  <c r="AJ242" i="25"/>
  <c r="BC242"/>
  <c r="AH162" i="11"/>
  <c r="Y162"/>
  <c r="AM238" i="27"/>
  <c r="AD238"/>
  <c r="AJ255" i="30"/>
  <c r="AA255"/>
  <c r="Z243" i="10"/>
  <c r="AJ243" s="1"/>
  <c r="AK243" s="1"/>
  <c r="AI243"/>
  <c r="AI229" i="5"/>
  <c r="Z229"/>
  <c r="AM206" i="26"/>
  <c r="AD206"/>
  <c r="AN206" s="1"/>
  <c r="Y223" i="12"/>
  <c r="AH223"/>
  <c r="Y234" i="29"/>
  <c r="AH234"/>
  <c r="Z189" i="9"/>
  <c r="AJ189" s="1"/>
  <c r="AK189" s="1"/>
  <c r="AI189"/>
  <c r="AN32" i="25"/>
  <c r="BG32"/>
  <c r="AA131" i="31"/>
  <c r="AK131" s="1"/>
  <c r="AL131" s="1"/>
  <c r="AJ131"/>
  <c r="AA256" i="32"/>
  <c r="AJ256"/>
  <c r="Y190" i="1"/>
  <c r="AH190"/>
  <c r="Y232" i="7"/>
  <c r="AH232"/>
  <c r="Z258" i="10"/>
  <c r="AJ258" s="1"/>
  <c r="AK258" s="1"/>
  <c r="AI258"/>
  <c r="AF87" i="25"/>
  <c r="AY87"/>
  <c r="AJ233"/>
  <c r="BC233"/>
  <c r="Z197" i="31"/>
  <c r="AI197"/>
  <c r="AD239" i="27"/>
  <c r="AM239"/>
  <c r="Y259" i="29"/>
  <c r="AH259"/>
  <c r="AI235" i="31"/>
  <c r="Z235"/>
  <c r="AH142" i="9"/>
  <c r="Y142"/>
  <c r="Z211" i="31"/>
  <c r="AI211"/>
  <c r="Z188" i="29"/>
  <c r="AJ188" s="1"/>
  <c r="AK188" s="1"/>
  <c r="AI188"/>
  <c r="Z259" i="10"/>
  <c r="AJ259" s="1"/>
  <c r="AK259" s="1"/>
  <c r="AI259"/>
  <c r="AB52" i="17"/>
  <c r="AL52" s="1"/>
  <c r="AM52" s="1"/>
  <c r="AK52"/>
  <c r="AE208" i="27"/>
  <c r="AO208" s="1"/>
  <c r="AP208" s="1"/>
  <c r="AN208"/>
  <c r="Z36" i="9"/>
  <c r="AJ36" s="1"/>
  <c r="AK36" s="1"/>
  <c r="AI36"/>
  <c r="AP102" i="8"/>
  <c r="AG102"/>
  <c r="AI116" i="5"/>
  <c r="Z116"/>
  <c r="AH161" i="9"/>
  <c r="Y161"/>
  <c r="AH108" i="10"/>
  <c r="Y108"/>
  <c r="Z105" i="19"/>
  <c r="AI105"/>
  <c r="AE96" i="27"/>
  <c r="AO96" s="1"/>
  <c r="AP96" s="1"/>
  <c r="AN96"/>
  <c r="AH47" i="8"/>
  <c r="AR47" s="1"/>
  <c r="AS47" s="1"/>
  <c r="AQ47"/>
  <c r="AP103" i="24"/>
  <c r="AG103"/>
  <c r="AH200" i="12"/>
  <c r="Y200"/>
  <c r="AG34" i="25"/>
  <c r="AZ34"/>
  <c r="AH182" i="12"/>
  <c r="Y182"/>
  <c r="AQ144" i="23"/>
  <c r="AZ144"/>
  <c r="AP235" i="8"/>
  <c r="AG235"/>
  <c r="AQ113" i="23"/>
  <c r="AZ113"/>
  <c r="Z38" i="10"/>
  <c r="AJ38" s="1"/>
  <c r="AK38" s="1"/>
  <c r="AI38"/>
  <c r="AK143" i="32"/>
  <c r="AB143"/>
  <c r="AL143" s="1"/>
  <c r="AH157" i="1"/>
  <c r="Y157"/>
  <c r="AH130" i="11"/>
  <c r="Y130"/>
  <c r="AH167" i="9"/>
  <c r="Y167"/>
  <c r="AK10" i="30"/>
  <c r="Z82" i="31"/>
  <c r="AI82"/>
  <c r="AI256" i="5"/>
  <c r="Z256"/>
  <c r="Z238" i="10"/>
  <c r="AJ238" s="1"/>
  <c r="AK238" s="1"/>
  <c r="AI238"/>
  <c r="Z71" i="1"/>
  <c r="AJ71" s="1"/>
  <c r="AK71" s="1"/>
  <c r="AI71"/>
  <c r="AH152" i="9"/>
  <c r="Y152"/>
  <c r="AK58" i="25"/>
  <c r="BD58"/>
  <c r="Z244" i="31"/>
  <c r="AI244"/>
  <c r="AR76" i="23"/>
  <c r="BB76" s="1"/>
  <c r="BC76" s="1"/>
  <c r="BA76"/>
  <c r="AY213" i="25"/>
  <c r="AF213"/>
  <c r="AI247" i="10"/>
  <c r="Z247"/>
  <c r="AJ247" s="1"/>
  <c r="BC243" i="25"/>
  <c r="AJ243"/>
  <c r="AP159" i="8"/>
  <c r="AG159"/>
  <c r="AM81" i="25"/>
  <c r="BF81"/>
  <c r="AK162" i="30"/>
  <c r="AB162"/>
  <c r="AL162" s="1"/>
  <c r="Z123" i="31"/>
  <c r="AI123"/>
  <c r="AP160" i="8"/>
  <c r="AG160"/>
  <c r="Y235" i="12"/>
  <c r="AH235"/>
  <c r="Y215"/>
  <c r="AH215"/>
  <c r="AM101" i="27"/>
  <c r="AD101"/>
  <c r="AD186" i="26"/>
  <c r="AN186" s="1"/>
  <c r="AO186" s="1"/>
  <c r="AM186"/>
  <c r="AI71" i="21"/>
  <c r="Z71"/>
  <c r="AJ71" s="1"/>
  <c r="AJ63" i="18"/>
  <c r="AA63"/>
  <c r="AK63" s="1"/>
  <c r="AD218" i="27"/>
  <c r="AM218"/>
  <c r="AC156" i="26"/>
  <c r="AL156"/>
  <c r="AC164"/>
  <c r="AL164"/>
  <c r="Z230" i="12"/>
  <c r="AJ230" s="1"/>
  <c r="AK230" s="1"/>
  <c r="AI230"/>
  <c r="AD134" i="26"/>
  <c r="AN134" s="1"/>
  <c r="AO134" s="1"/>
  <c r="AM134"/>
  <c r="Y200" i="1"/>
  <c r="AH200"/>
  <c r="AM258" i="27"/>
  <c r="AD258"/>
  <c r="AP119" i="25"/>
  <c r="BI119"/>
  <c r="AA253" i="5"/>
  <c r="AK253" s="1"/>
  <c r="AL253" s="1"/>
  <c r="AJ253"/>
  <c r="AB105" i="17"/>
  <c r="AL105" s="1"/>
  <c r="AM105" s="1"/>
  <c r="AK105"/>
  <c r="AY88" i="25"/>
  <c r="AF88"/>
  <c r="AZ223" i="23"/>
  <c r="AQ223"/>
  <c r="AP46" i="24"/>
  <c r="AG46"/>
  <c r="Z48" i="31"/>
  <c r="AI48"/>
  <c r="Y187" i="1"/>
  <c r="AH187"/>
  <c r="AL146" i="26"/>
  <c r="AC146"/>
  <c r="AY236" i="25"/>
  <c r="AF236"/>
  <c r="AJ150"/>
  <c r="BC150"/>
  <c r="AI250" i="10"/>
  <c r="Z250"/>
  <c r="AJ250" s="1"/>
  <c r="Y233" i="9"/>
  <c r="AH233"/>
  <c r="AH168" i="12"/>
  <c r="Y168"/>
  <c r="Z165" i="10"/>
  <c r="AJ165" s="1"/>
  <c r="AK165" s="1"/>
  <c r="AI165"/>
  <c r="AI154" i="9"/>
  <c r="Z154"/>
  <c r="AJ154" s="1"/>
  <c r="AH167" i="12"/>
  <c r="Y167"/>
  <c r="Z242" i="10"/>
  <c r="AJ242" s="1"/>
  <c r="AK242" s="1"/>
  <c r="AI242"/>
  <c r="AP151" i="8"/>
  <c r="AG151"/>
  <c r="AH113" i="11"/>
  <c r="Y113"/>
  <c r="AP148" i="8"/>
  <c r="AG148"/>
  <c r="AC43" i="26"/>
  <c r="AL43"/>
  <c r="AM90" i="27"/>
  <c r="AD90"/>
  <c r="AL259" i="26"/>
  <c r="AC259"/>
  <c r="Y231" i="12"/>
  <c r="AH231"/>
  <c r="BA47" i="25"/>
  <c r="AH47"/>
  <c r="AA243" i="30"/>
  <c r="AJ243"/>
  <c r="BE250" i="25"/>
  <c r="AL250"/>
  <c r="AH207" i="12"/>
  <c r="Y207"/>
  <c r="BA123" i="25"/>
  <c r="AH123"/>
  <c r="AH111" i="9"/>
  <c r="Y111"/>
  <c r="AI27" i="22"/>
  <c r="Z27"/>
  <c r="AJ27" s="1"/>
  <c r="AM180" i="27"/>
  <c r="AD180"/>
  <c r="AI162" i="5"/>
  <c r="Z162"/>
  <c r="AM140" i="25"/>
  <c r="BF140"/>
  <c r="AH206" i="11"/>
  <c r="Y206"/>
  <c r="AI92" i="21"/>
  <c r="Z92"/>
  <c r="AJ92" s="1"/>
  <c r="AK92" s="1"/>
  <c r="Z192" i="9"/>
  <c r="AJ192" s="1"/>
  <c r="AK192" s="1"/>
  <c r="AI192"/>
  <c r="AA107" i="30"/>
  <c r="AJ107"/>
  <c r="AA211"/>
  <c r="AJ211"/>
  <c r="AI171" i="10"/>
  <c r="Z171"/>
  <c r="AJ171" s="1"/>
  <c r="AK171" s="1"/>
  <c r="AL212" i="25"/>
  <c r="BE212"/>
  <c r="BA103"/>
  <c r="AH103"/>
  <c r="AM56"/>
  <c r="BF56"/>
  <c r="AM105" i="26"/>
  <c r="AD105"/>
  <c r="AN105" s="1"/>
  <c r="AO105" s="1"/>
  <c r="AI103" i="20"/>
  <c r="Z103"/>
  <c r="Z73" i="21"/>
  <c r="AJ73" s="1"/>
  <c r="AI73"/>
  <c r="AG48" i="24"/>
  <c r="AP48"/>
  <c r="Z160" i="5"/>
  <c r="AI160"/>
  <c r="AI42" i="1"/>
  <c r="Z42"/>
  <c r="AJ42" s="1"/>
  <c r="AL84" i="26"/>
  <c r="AC84"/>
  <c r="AJ74" i="18"/>
  <c r="AA74"/>
  <c r="AK74" s="1"/>
  <c r="Y253" i="9"/>
  <c r="AH253"/>
  <c r="BB159" i="25"/>
  <c r="AI159"/>
  <c r="Y240" i="12"/>
  <c r="AH240"/>
  <c r="Y224"/>
  <c r="AH224"/>
  <c r="AP54" i="24"/>
  <c r="AG54"/>
  <c r="AL23" i="19"/>
  <c r="AP60" i="27"/>
  <c r="BL78" i="25"/>
  <c r="AL251" i="5"/>
  <c r="AL78" i="31"/>
  <c r="BL177" i="25"/>
  <c r="BL206"/>
  <c r="AL241" i="5"/>
  <c r="AP211" i="27"/>
  <c r="AM76" i="30"/>
  <c r="AM53" i="32"/>
  <c r="AK74" i="22"/>
  <c r="BL100" i="25"/>
  <c r="AK169" i="10"/>
  <c r="AM49" i="17"/>
  <c r="AK42" i="22"/>
  <c r="AK55" i="1"/>
  <c r="AK247" i="29"/>
  <c r="AM48" i="17"/>
  <c r="AB35" i="16"/>
  <c r="AL35" s="1"/>
  <c r="AM35" s="1"/>
  <c r="AK35"/>
  <c r="BE72" i="25"/>
  <c r="AL72"/>
  <c r="BA216"/>
  <c r="AH216"/>
  <c r="AY202"/>
  <c r="AF202"/>
  <c r="Z255" i="10"/>
  <c r="AJ255" s="1"/>
  <c r="AK255" s="1"/>
  <c r="AI255"/>
  <c r="Z42" i="31"/>
  <c r="AI42"/>
  <c r="AJ123" i="30"/>
  <c r="AA123"/>
  <c r="AQ29" i="8"/>
  <c r="AH29"/>
  <c r="AR29" s="1"/>
  <c r="AS29" s="1"/>
  <c r="AD257" i="27"/>
  <c r="AM257"/>
  <c r="AL182" i="25"/>
  <c r="BE182"/>
  <c r="AI251" i="10"/>
  <c r="Z251"/>
  <c r="AJ251" s="1"/>
  <c r="Z101" i="29"/>
  <c r="AJ101" s="1"/>
  <c r="AI101"/>
  <c r="AJ67" i="18"/>
  <c r="AA67"/>
  <c r="AK67" s="1"/>
  <c r="Z52" i="31"/>
  <c r="AI52"/>
  <c r="AI244" i="7"/>
  <c r="Z244"/>
  <c r="AJ244" s="1"/>
  <c r="AB104" i="17"/>
  <c r="AL104" s="1"/>
  <c r="AK104"/>
  <c r="Z246" i="5"/>
  <c r="AI246"/>
  <c r="AJ107" i="32"/>
  <c r="AA107"/>
  <c r="BF148" i="25"/>
  <c r="AM148"/>
  <c r="AH194" i="9"/>
  <c r="Y194"/>
  <c r="AJ41" i="5"/>
  <c r="AA41"/>
  <c r="AK41" s="1"/>
  <c r="AP49" i="8"/>
  <c r="AG49"/>
  <c r="BA221" i="25"/>
  <c r="AH221"/>
  <c r="AI91" i="19"/>
  <c r="Z91"/>
  <c r="Z115" i="5"/>
  <c r="AI115"/>
  <c r="AP113" i="25"/>
  <c r="BI113"/>
  <c r="BA35"/>
  <c r="AH35"/>
  <c r="Y207" i="11"/>
  <c r="AH207"/>
  <c r="AH165" i="1"/>
  <c r="Y165"/>
  <c r="Z57" i="21"/>
  <c r="AJ57" s="1"/>
  <c r="AI57"/>
  <c r="AP156" i="8"/>
  <c r="AG156"/>
  <c r="AP152"/>
  <c r="AG152"/>
  <c r="Y199" i="11"/>
  <c r="AH199"/>
  <c r="AP157" i="8"/>
  <c r="AG157"/>
  <c r="AH170" i="11"/>
  <c r="Y170"/>
  <c r="BB54" i="25"/>
  <c r="AI54"/>
  <c r="BF15"/>
  <c r="AM15"/>
  <c r="AG150" i="8"/>
  <c r="AP150"/>
  <c r="AD135" i="27"/>
  <c r="AM135"/>
  <c r="AN33" i="25"/>
  <c r="BG33"/>
  <c r="AY259"/>
  <c r="AF259"/>
  <c r="Y124" i="11"/>
  <c r="AH124"/>
  <c r="AM170" i="26"/>
  <c r="AD170"/>
  <c r="AN170" s="1"/>
  <c r="AP143" i="8"/>
  <c r="AG143"/>
  <c r="AG161"/>
  <c r="AP161"/>
  <c r="AH243" i="9"/>
  <c r="Y243"/>
  <c r="AB10" i="30"/>
  <c r="AL11"/>
  <c r="AL10" s="1"/>
  <c r="BB219" i="25"/>
  <c r="AI219"/>
  <c r="AY116"/>
  <c r="AF116"/>
  <c r="AJ73" i="5"/>
  <c r="AA73"/>
  <c r="AK73" s="1"/>
  <c r="AL73" s="1"/>
  <c r="AH70" i="7"/>
  <c r="Y70"/>
  <c r="Z61" i="21"/>
  <c r="AJ61" s="1"/>
  <c r="AI61"/>
  <c r="Z113" i="7"/>
  <c r="AJ113" s="1"/>
  <c r="AK113" s="1"/>
  <c r="AI113"/>
  <c r="AQ83" i="25"/>
  <c r="BK83" s="1"/>
  <c r="BJ83"/>
  <c r="BB172"/>
  <c r="AI172"/>
  <c r="AP127"/>
  <c r="BI127"/>
  <c r="AP238" i="8"/>
  <c r="AG238"/>
  <c r="AH191" i="12"/>
  <c r="Y191"/>
  <c r="Y118"/>
  <c r="AH118"/>
  <c r="AJ29" i="18"/>
  <c r="AA29"/>
  <c r="AK29" s="1"/>
  <c r="AL29" s="1"/>
  <c r="AC175" i="26"/>
  <c r="AL175"/>
  <c r="AP114" i="24"/>
  <c r="AG114"/>
  <c r="AH141" i="11"/>
  <c r="Y141"/>
  <c r="AB238" i="32"/>
  <c r="AL238" s="1"/>
  <c r="AK238"/>
  <c r="BD12" i="25"/>
  <c r="AK12"/>
  <c r="AH191" i="1"/>
  <c r="Y191"/>
  <c r="AA71" i="18"/>
  <c r="AK71" s="1"/>
  <c r="AL71" s="1"/>
  <c r="AJ71"/>
  <c r="AP106" i="8"/>
  <c r="AG106"/>
  <c r="AK19" i="16"/>
  <c r="AB19"/>
  <c r="AL19" s="1"/>
  <c r="Y20" i="22"/>
  <c r="AH20"/>
  <c r="AC39" i="26"/>
  <c r="AL39"/>
  <c r="AJ132" i="32"/>
  <c r="AA132"/>
  <c r="Z221" i="5"/>
  <c r="AI221"/>
  <c r="AI232"/>
  <c r="Z232"/>
  <c r="AI200" i="9"/>
  <c r="Z200"/>
  <c r="AJ200" s="1"/>
  <c r="AB27" i="16"/>
  <c r="AL27" s="1"/>
  <c r="AK27"/>
  <c r="Z220" i="5"/>
  <c r="AI220"/>
  <c r="AA100" i="16"/>
  <c r="AJ100"/>
  <c r="AQ36" i="25"/>
  <c r="BK36" s="1"/>
  <c r="BL36" s="1"/>
  <c r="BJ36"/>
  <c r="AL130" i="26"/>
  <c r="AC130"/>
  <c r="AM41" i="25"/>
  <c r="BF41"/>
  <c r="Z53" i="22"/>
  <c r="AJ53" s="1"/>
  <c r="AI53"/>
  <c r="AZ82" i="23"/>
  <c r="AQ82"/>
  <c r="Y85" i="22"/>
  <c r="AH85"/>
  <c r="AI238" i="9"/>
  <c r="Z238"/>
  <c r="AJ238" s="1"/>
  <c r="AG100" i="8"/>
  <c r="AP100"/>
  <c r="AL245" i="26"/>
  <c r="AC245"/>
  <c r="AC189"/>
  <c r="AL189"/>
  <c r="AI59" i="21"/>
  <c r="Z59"/>
  <c r="AJ59" s="1"/>
  <c r="AM26" i="26"/>
  <c r="AD26"/>
  <c r="AN26" s="1"/>
  <c r="AO26" s="1"/>
  <c r="AQ201" i="23"/>
  <c r="AZ201"/>
  <c r="AE236" i="27"/>
  <c r="AO236" s="1"/>
  <c r="AN236"/>
  <c r="AP26" i="25"/>
  <c r="BI26"/>
  <c r="AI97" i="29"/>
  <c r="Z97"/>
  <c r="AJ97" s="1"/>
  <c r="AK97" s="1"/>
  <c r="AP144" i="8"/>
  <c r="AG144"/>
  <c r="AA38" i="20"/>
  <c r="AK38" s="1"/>
  <c r="AJ38"/>
  <c r="AC79" i="26"/>
  <c r="AL79"/>
  <c r="AI140" i="31"/>
  <c r="Z140"/>
  <c r="AH196" i="12"/>
  <c r="Y196"/>
  <c r="Y240" i="9"/>
  <c r="AH240"/>
  <c r="AH132" i="11"/>
  <c r="Y132"/>
  <c r="AI145" i="10"/>
  <c r="Z145"/>
  <c r="AJ145" s="1"/>
  <c r="AK145" s="1"/>
  <c r="AJ62" i="18"/>
  <c r="AA62"/>
  <c r="AK62" s="1"/>
  <c r="AG121" i="24"/>
  <c r="AP121"/>
  <c r="Z119" i="7"/>
  <c r="AJ119" s="1"/>
  <c r="AK119" s="1"/>
  <c r="AI119"/>
  <c r="AJ47" i="18"/>
  <c r="AA47"/>
  <c r="AK47" s="1"/>
  <c r="AL47" s="1"/>
  <c r="AI121" i="7"/>
  <c r="Z121"/>
  <c r="AJ121" s="1"/>
  <c r="AF204" i="25"/>
  <c r="AY204"/>
  <c r="AB37" i="30"/>
  <c r="AL37" s="1"/>
  <c r="AM37" s="1"/>
  <c r="AK37"/>
  <c r="AI53" i="21"/>
  <c r="Z53"/>
  <c r="AJ53" s="1"/>
  <c r="AK53" s="1"/>
  <c r="AH142" i="1"/>
  <c r="Y142"/>
  <c r="AH117" i="12"/>
  <c r="Y117"/>
  <c r="Y61" i="7"/>
  <c r="AH61"/>
  <c r="Y252" i="29"/>
  <c r="AH252"/>
  <c r="AA79" i="18"/>
  <c r="AK79" s="1"/>
  <c r="AL79" s="1"/>
  <c r="AJ79"/>
  <c r="AJ61" i="30"/>
  <c r="AA61"/>
  <c r="AP104" i="24"/>
  <c r="AG104"/>
  <c r="Z246" i="10"/>
  <c r="AJ246" s="1"/>
  <c r="AI246"/>
  <c r="AI200" i="29"/>
  <c r="Z200"/>
  <c r="AJ200" s="1"/>
  <c r="AE113" i="27"/>
  <c r="AO113" s="1"/>
  <c r="AN113"/>
  <c r="AI239" i="10"/>
  <c r="Z239"/>
  <c r="AJ239" s="1"/>
  <c r="AD141" i="27"/>
  <c r="AM141"/>
  <c r="Z170" i="10"/>
  <c r="AJ170" s="1"/>
  <c r="AK170" s="1"/>
  <c r="AI170"/>
  <c r="AL166" i="26"/>
  <c r="AC166"/>
  <c r="AA209" i="30"/>
  <c r="AJ209"/>
  <c r="AF75" i="25"/>
  <c r="AY75"/>
  <c r="AI44"/>
  <c r="BB44"/>
  <c r="AI151" i="5"/>
  <c r="Z151"/>
  <c r="Z204" i="29"/>
  <c r="AJ204" s="1"/>
  <c r="AK204" s="1"/>
  <c r="AI204"/>
  <c r="Y186" i="1"/>
  <c r="AH186"/>
  <c r="AH232" i="25"/>
  <c r="BA232"/>
  <c r="AI32" i="7"/>
  <c r="Z32"/>
  <c r="AJ32" s="1"/>
  <c r="AK32" s="1"/>
  <c r="AQ255" i="23"/>
  <c r="AZ255"/>
  <c r="AM41" i="17"/>
  <c r="AK80" i="10"/>
  <c r="BL228" i="25"/>
  <c r="AS20" i="24"/>
  <c r="AK74" i="1"/>
  <c r="AK14" i="21"/>
  <c r="AS64" i="8"/>
  <c r="AK194" i="12"/>
  <c r="BC74" i="23"/>
  <c r="AA253" i="32"/>
  <c r="AJ253"/>
  <c r="AD105" i="27"/>
  <c r="AM105"/>
  <c r="AP190" i="8"/>
  <c r="AG190"/>
  <c r="BC38" i="25"/>
  <c r="AJ38"/>
  <c r="AA112" i="30"/>
  <c r="AJ112"/>
  <c r="AQ208" i="25"/>
  <c r="BK208" s="1"/>
  <c r="BL208" s="1"/>
  <c r="BJ208"/>
  <c r="AD125" i="27"/>
  <c r="AM125"/>
  <c r="AY146" i="25"/>
  <c r="AF146"/>
  <c r="AA41" i="32"/>
  <c r="AJ41"/>
  <c r="AC136" i="26"/>
  <c r="AL136"/>
  <c r="BF220" i="25"/>
  <c r="AM220"/>
  <c r="AP166" i="8"/>
  <c r="AG166"/>
  <c r="AB80" i="30"/>
  <c r="AL80" s="1"/>
  <c r="AM80" s="1"/>
  <c r="AK80"/>
  <c r="AE212" i="27"/>
  <c r="AO212" s="1"/>
  <c r="AP212" s="1"/>
  <c r="AN212"/>
  <c r="AK248" i="32"/>
  <c r="AB248"/>
  <c r="AL248" s="1"/>
  <c r="AM248" s="1"/>
  <c r="Z133" i="5"/>
  <c r="AI133"/>
  <c r="AG104" i="8"/>
  <c r="AP104"/>
  <c r="AH105" i="10"/>
  <c r="Y105"/>
  <c r="BI51" i="25"/>
  <c r="AP51"/>
  <c r="Y161" i="1"/>
  <c r="AH161"/>
  <c r="AM243" i="26"/>
  <c r="AD243"/>
  <c r="AN243" s="1"/>
  <c r="AO243" s="1"/>
  <c r="AP236" i="8"/>
  <c r="AG236"/>
  <c r="AH114" i="11"/>
  <c r="Y114"/>
  <c r="AQ205" i="25"/>
  <c r="BK205" s="1"/>
  <c r="BL205" s="1"/>
  <c r="BJ205"/>
  <c r="AI28"/>
  <c r="BB28"/>
  <c r="BA21"/>
  <c r="AH21"/>
  <c r="BG107"/>
  <c r="AN107"/>
  <c r="AO244"/>
  <c r="BH244"/>
  <c r="AB170" i="30"/>
  <c r="AL170" s="1"/>
  <c r="AM170" s="1"/>
  <c r="AK170"/>
  <c r="AR251" i="23"/>
  <c r="BB251" s="1"/>
  <c r="BC251" s="1"/>
  <c r="BA251"/>
  <c r="Z81" i="31"/>
  <c r="AI81"/>
  <c r="AH59" i="25"/>
  <c r="BA59"/>
  <c r="AH173"/>
  <c r="BA173"/>
  <c r="Y122" i="9"/>
  <c r="AH122"/>
  <c r="AG188" i="24"/>
  <c r="AP188"/>
  <c r="AH143" i="11"/>
  <c r="Y143"/>
  <c r="Z203" i="5"/>
  <c r="AI203"/>
  <c r="AP115" i="24"/>
  <c r="AG115"/>
  <c r="BC181" i="25"/>
  <c r="AJ181"/>
  <c r="AY152"/>
  <c r="AF152"/>
  <c r="AY136"/>
  <c r="AF136"/>
  <c r="Z229" i="10"/>
  <c r="AJ229" s="1"/>
  <c r="AK229" s="1"/>
  <c r="AI229"/>
  <c r="Y194" i="1"/>
  <c r="AH194"/>
  <c r="AA236" i="31"/>
  <c r="AK236" s="1"/>
  <c r="AL236" s="1"/>
  <c r="AJ236"/>
  <c r="AL124" i="26"/>
  <c r="AC124"/>
  <c r="AA87" i="30"/>
  <c r="AJ87"/>
  <c r="AP153" i="8"/>
  <c r="AG153"/>
  <c r="AC158" i="26"/>
  <c r="AL158"/>
  <c r="AQ124" i="23"/>
  <c r="AZ124"/>
  <c r="AP177" i="24"/>
  <c r="AG177"/>
  <c r="Y243" i="12"/>
  <c r="AH243"/>
  <c r="BJ251" i="25"/>
  <c r="AQ251"/>
  <c r="BK251" s="1"/>
  <c r="AA235" i="30"/>
  <c r="AJ235"/>
  <c r="BA258" i="25"/>
  <c r="AH258"/>
  <c r="Y216" i="12"/>
  <c r="AH216"/>
  <c r="BA70" i="25"/>
  <c r="AH70"/>
  <c r="AI49" i="21"/>
  <c r="Z49"/>
  <c r="AJ49" s="1"/>
  <c r="AK49" s="1"/>
  <c r="BJ90" i="25"/>
  <c r="AQ90"/>
  <c r="BK90" s="1"/>
  <c r="BD153"/>
  <c r="AK153"/>
  <c r="BI66"/>
  <c r="AP66"/>
  <c r="AI71"/>
  <c r="BB71"/>
  <c r="Y253" i="29"/>
  <c r="AH253"/>
  <c r="AD143" i="27"/>
  <c r="AM143"/>
  <c r="AA54" i="18"/>
  <c r="AK54" s="1"/>
  <c r="AL54" s="1"/>
  <c r="AJ54"/>
  <c r="BB64" i="25"/>
  <c r="AI64"/>
  <c r="AJ98" i="32"/>
  <c r="AA98"/>
  <c r="AN134" i="27"/>
  <c r="AE134"/>
  <c r="AO134" s="1"/>
  <c r="AP134" s="1"/>
  <c r="AJ35" i="32"/>
  <c r="AA35"/>
  <c r="AM146" i="27"/>
  <c r="AD146"/>
  <c r="BJ139" i="25"/>
  <c r="AQ139"/>
  <c r="BK139" s="1"/>
  <c r="AL80" i="26"/>
  <c r="AC80"/>
  <c r="AJ194" i="30"/>
  <c r="AA194"/>
  <c r="AP17" i="25"/>
  <c r="BI17"/>
  <c r="AE181" i="27"/>
  <c r="AO181" s="1"/>
  <c r="AP181" s="1"/>
  <c r="AN181"/>
  <c r="AI230" i="29"/>
  <c r="Z230"/>
  <c r="AJ230" s="1"/>
  <c r="AK230" s="1"/>
  <c r="AI106" i="12"/>
  <c r="Z106"/>
  <c r="AJ106" s="1"/>
  <c r="AI206" i="29"/>
  <c r="Z206"/>
  <c r="AJ206" s="1"/>
  <c r="AK206" s="1"/>
  <c r="AP102" i="24"/>
  <c r="AG102"/>
  <c r="AH123"/>
  <c r="AR123" s="1"/>
  <c r="AQ123"/>
  <c r="AH37" i="25"/>
  <c r="BA37"/>
  <c r="Y169" i="1"/>
  <c r="AH169"/>
  <c r="Z95" i="19"/>
  <c r="AI95"/>
  <c r="AQ107" i="23"/>
  <c r="AZ107"/>
  <c r="AH124" i="25"/>
  <c r="BA124"/>
  <c r="AC92" i="26"/>
  <c r="AL92"/>
  <c r="AY252" i="25"/>
  <c r="AF252"/>
  <c r="AP158" i="8"/>
  <c r="AG158"/>
  <c r="AM182" i="27"/>
  <c r="AD182"/>
  <c r="AI105" i="29"/>
  <c r="Z105"/>
  <c r="AJ105" s="1"/>
  <c r="AK105" s="1"/>
  <c r="AJ38" i="5"/>
  <c r="AA38"/>
  <c r="AK38" s="1"/>
  <c r="AA120" i="31"/>
  <c r="AK120" s="1"/>
  <c r="AJ120"/>
  <c r="AK244" i="32"/>
  <c r="AB244"/>
  <c r="AL244" s="1"/>
  <c r="AJ101"/>
  <c r="AA101"/>
  <c r="BE142" i="25"/>
  <c r="AL142"/>
  <c r="AE94" i="27"/>
  <c r="AO94" s="1"/>
  <c r="AN94"/>
  <c r="AH60" i="25"/>
  <c r="BA60"/>
  <c r="AP146" i="8"/>
  <c r="AG146"/>
  <c r="Y107" i="9"/>
  <c r="AH107"/>
  <c r="AI227" i="31"/>
  <c r="Z227"/>
  <c r="BC149" i="25"/>
  <c r="AJ149"/>
  <c r="AC258" i="26"/>
  <c r="AL258"/>
  <c r="AH47" i="24"/>
  <c r="AR47" s="1"/>
  <c r="AS47" s="1"/>
  <c r="AQ47"/>
  <c r="AE133" i="27"/>
  <c r="AO133" s="1"/>
  <c r="AP133" s="1"/>
  <c r="AN133"/>
  <c r="Z257" i="9"/>
  <c r="AJ257" s="1"/>
  <c r="AK257" s="1"/>
  <c r="AI257"/>
  <c r="AL132" i="26"/>
  <c r="AC132"/>
  <c r="AL199"/>
  <c r="AC199"/>
  <c r="AD97" i="27"/>
  <c r="AM97"/>
  <c r="Z10" i="29"/>
  <c r="AJ11"/>
  <c r="Y232" i="12"/>
  <c r="AH232"/>
  <c r="AA86" i="32"/>
  <c r="AJ86"/>
  <c r="AI79" i="21"/>
  <c r="Z79"/>
  <c r="AJ79" s="1"/>
  <c r="AK79" s="1"/>
  <c r="AH36" i="8"/>
  <c r="AR36" s="1"/>
  <c r="AS36" s="1"/>
  <c r="AQ36"/>
  <c r="AI77" i="21"/>
  <c r="Z77"/>
  <c r="AJ77" s="1"/>
  <c r="AK77" s="1"/>
  <c r="AK67" i="25"/>
  <c r="BD67"/>
  <c r="BF13"/>
  <c r="AM13"/>
  <c r="AI124" i="31"/>
  <c r="Z124"/>
  <c r="Z146" i="5"/>
  <c r="AI146"/>
  <c r="BC141" i="25"/>
  <c r="AJ141"/>
  <c r="AI248"/>
  <c r="BB248"/>
  <c r="AI190" i="9"/>
  <c r="Z190"/>
  <c r="AJ190" s="1"/>
  <c r="Y249"/>
  <c r="AH249"/>
  <c r="AI227"/>
  <c r="Z227"/>
  <c r="AJ227" s="1"/>
  <c r="AP147" i="8"/>
  <c r="AG147"/>
  <c r="AQ191" i="25"/>
  <c r="BK191" s="1"/>
  <c r="BL191" s="1"/>
  <c r="BJ191"/>
  <c r="AA65" i="5"/>
  <c r="AK65" s="1"/>
  <c r="AL65" s="1"/>
  <c r="AJ65"/>
  <c r="AP142" i="8"/>
  <c r="AG142"/>
  <c r="AQ88" i="23"/>
  <c r="AZ88"/>
  <c r="AJ61" i="31"/>
  <c r="AA61"/>
  <c r="AK61" s="1"/>
  <c r="AC73" i="26"/>
  <c r="AL73"/>
  <c r="AA124" i="5"/>
  <c r="AK124" s="1"/>
  <c r="AL124" s="1"/>
  <c r="AJ124"/>
  <c r="AP149" i="8"/>
  <c r="AG149"/>
  <c r="Z103" i="19"/>
  <c r="AI103"/>
  <c r="Z73" i="12"/>
  <c r="AJ73" s="1"/>
  <c r="AK73" s="1"/>
  <c r="AI73"/>
  <c r="AH250" i="29"/>
  <c r="Y250"/>
  <c r="AQ21" i="8"/>
  <c r="AH21"/>
  <c r="AR21" s="1"/>
  <c r="AS21" s="1"/>
  <c r="Z65" i="21"/>
  <c r="AJ65" s="1"/>
  <c r="AK65" s="1"/>
  <c r="AI65"/>
  <c r="Z67" i="29"/>
  <c r="AJ67" s="1"/>
  <c r="AK67" s="1"/>
  <c r="AI67"/>
  <c r="AG50" i="24"/>
  <c r="AP50"/>
  <c r="AI138" i="11"/>
  <c r="Z138"/>
  <c r="AJ138" s="1"/>
  <c r="AK138" s="1"/>
  <c r="AZ227" i="25"/>
  <c r="AG227"/>
  <c r="AZ249" i="23"/>
  <c r="AQ249"/>
  <c r="AD234" i="27"/>
  <c r="AM234"/>
  <c r="AA46" i="18"/>
  <c r="AK46" s="1"/>
  <c r="AL46" s="1"/>
  <c r="AJ46"/>
  <c r="AI83" i="22"/>
  <c r="Z83"/>
  <c r="AJ83" s="1"/>
  <c r="AE68" i="27"/>
  <c r="AO68" s="1"/>
  <c r="AP68" s="1"/>
  <c r="AN68"/>
  <c r="AG120" i="24"/>
  <c r="AP120"/>
  <c r="AP145" i="8"/>
  <c r="AG145"/>
  <c r="AG154"/>
  <c r="AP154"/>
  <c r="BH246" i="25"/>
  <c r="AO246"/>
  <c r="AL188"/>
  <c r="BE188"/>
  <c r="BA117"/>
  <c r="AH117"/>
  <c r="Z137" i="10"/>
  <c r="AJ137" s="1"/>
  <c r="AK137" s="1"/>
  <c r="AI137"/>
  <c r="AG170" i="24"/>
  <c r="AP170"/>
  <c r="Y133" i="29"/>
  <c r="AH133"/>
  <c r="AL53" i="26"/>
  <c r="AC53"/>
  <c r="AI91" i="20"/>
  <c r="Z91"/>
  <c r="AI69" i="21"/>
  <c r="Z69"/>
  <c r="AJ69" s="1"/>
  <c r="AK69" s="1"/>
  <c r="Y151" i="11"/>
  <c r="AH151"/>
  <c r="AP155" i="8"/>
  <c r="AG155"/>
  <c r="AI65" i="31"/>
  <c r="Z65"/>
  <c r="AJ84" i="17"/>
  <c r="AA84"/>
  <c r="AR123" i="23"/>
  <c r="BB123" s="1"/>
  <c r="BC123" s="1"/>
  <c r="BA123"/>
  <c r="AQ126"/>
  <c r="AZ126"/>
  <c r="AL86" i="26"/>
  <c r="AC86"/>
  <c r="AM161" i="27"/>
  <c r="AD161"/>
  <c r="AG108" i="8"/>
  <c r="AP108"/>
  <c r="Y123" i="9"/>
  <c r="AH123"/>
  <c r="Z225" i="10"/>
  <c r="AJ225" s="1"/>
  <c r="AK225" s="1"/>
  <c r="AI225"/>
  <c r="AI254"/>
  <c r="Z254"/>
  <c r="AJ254" s="1"/>
  <c r="Z79" i="12"/>
  <c r="AJ79" s="1"/>
  <c r="AK79" s="1"/>
  <c r="AI79"/>
  <c r="AH152" i="11"/>
  <c r="Y152"/>
  <c r="BA209" i="23"/>
  <c r="AR209"/>
  <c r="BB209" s="1"/>
  <c r="AI246" i="29"/>
  <c r="Z246"/>
  <c r="AJ246" s="1"/>
  <c r="AK246" s="1"/>
  <c r="AH103" i="9"/>
  <c r="Y103"/>
  <c r="AH199" i="12"/>
  <c r="Y199"/>
  <c r="Z233" i="10"/>
  <c r="AJ233" s="1"/>
  <c r="AK233" s="1"/>
  <c r="AI233"/>
  <c r="AH188" i="12"/>
  <c r="Y188"/>
  <c r="AI154" i="10"/>
  <c r="Z154"/>
  <c r="AJ154" s="1"/>
  <c r="Z51" i="21"/>
  <c r="AJ51" s="1"/>
  <c r="AK51" s="1"/>
  <c r="AI51"/>
  <c r="Z111" i="7"/>
  <c r="AJ111" s="1"/>
  <c r="AK111" s="1"/>
  <c r="AI111"/>
  <c r="AK61" i="25"/>
  <c r="BD61"/>
  <c r="Z123" i="5"/>
  <c r="AI123"/>
  <c r="AZ253" i="23"/>
  <c r="AQ253"/>
  <c r="AH109" i="10"/>
  <c r="Y109"/>
  <c r="AG52" i="24"/>
  <c r="AP52"/>
  <c r="AA59" i="18"/>
  <c r="AK59" s="1"/>
  <c r="AL59" s="1"/>
  <c r="AJ59"/>
  <c r="AB50" i="17"/>
  <c r="AL50" s="1"/>
  <c r="AM50" s="1"/>
  <c r="AK50"/>
  <c r="AI245" i="9"/>
  <c r="Z245"/>
  <c r="AJ245" s="1"/>
  <c r="Z137" i="5"/>
  <c r="AI137"/>
  <c r="AJ241" i="25"/>
  <c r="BC241"/>
  <c r="AD119" i="27"/>
  <c r="AM119"/>
  <c r="AH49" i="25"/>
  <c r="BA49"/>
  <c r="BI211"/>
  <c r="AP211"/>
  <c r="AA135" i="32"/>
  <c r="AJ135"/>
  <c r="AJ219" i="30"/>
  <c r="AA219"/>
  <c r="Y113" i="9"/>
  <c r="AH113"/>
  <c r="AQ36" i="24"/>
  <c r="AH36"/>
  <c r="AR36" s="1"/>
  <c r="Z249" i="29"/>
  <c r="AJ249" s="1"/>
  <c r="AK249" s="1"/>
  <c r="AI249"/>
  <c r="AI63" i="21"/>
  <c r="Z63"/>
  <c r="AJ63" s="1"/>
  <c r="AI75"/>
  <c r="Z75"/>
  <c r="AJ75" s="1"/>
  <c r="AR129" i="23"/>
  <c r="BB129" s="1"/>
  <c r="BC129" s="1"/>
  <c r="BA129"/>
  <c r="Z144" i="7"/>
  <c r="AJ144" s="1"/>
  <c r="AK144" s="1"/>
  <c r="AI144"/>
  <c r="Z242" i="9"/>
  <c r="AJ242" s="1"/>
  <c r="AK242" s="1"/>
  <c r="AI242"/>
  <c r="AB180" i="32"/>
  <c r="AL180" s="1"/>
  <c r="AM180" s="1"/>
  <c r="AK180"/>
  <c r="AZ23" i="25"/>
  <c r="AG23"/>
  <c r="Z216" i="5"/>
  <c r="AI216"/>
  <c r="AJ109" i="25"/>
  <c r="BC109"/>
  <c r="AD142" i="27"/>
  <c r="AM142"/>
  <c r="AC97" i="26"/>
  <c r="AL97"/>
  <c r="AN224" i="27"/>
  <c r="AE224"/>
  <c r="AO224" s="1"/>
  <c r="AH254" i="9"/>
  <c r="Y254"/>
  <c r="AA52" i="30"/>
  <c r="AJ52"/>
  <c r="AD16" i="27"/>
  <c r="AM16"/>
  <c r="AI229" i="29"/>
  <c r="Z229"/>
  <c r="AJ229" s="1"/>
  <c r="AA106" i="32"/>
  <c r="AJ106"/>
  <c r="AP225" i="25"/>
  <c r="BI225"/>
  <c r="BC105"/>
  <c r="AJ105"/>
  <c r="BH115"/>
  <c r="AO115"/>
  <c r="AI55" i="21"/>
  <c r="Z55"/>
  <c r="AJ55" s="1"/>
  <c r="AJ245" i="25"/>
  <c r="BC245"/>
  <c r="AY126"/>
  <c r="AF126"/>
  <c r="AM240" i="27"/>
  <c r="AD240"/>
  <c r="BC25" i="25"/>
  <c r="AJ25"/>
  <c r="Z171" i="31"/>
  <c r="AI171"/>
  <c r="AC138" i="26"/>
  <c r="AL138"/>
  <c r="Y23" i="22"/>
  <c r="AH23"/>
  <c r="AY95" i="25"/>
  <c r="AF95"/>
  <c r="AI74" i="29"/>
  <c r="Z74"/>
  <c r="AJ74" s="1"/>
  <c r="AP240" i="8"/>
  <c r="AG240"/>
  <c r="Y110" i="12"/>
  <c r="AH110"/>
  <c r="AH109"/>
  <c r="Y109"/>
  <c r="AB40" i="32"/>
  <c r="AL40" s="1"/>
  <c r="AM40" s="1"/>
  <c r="AK40"/>
  <c r="Z67" i="21"/>
  <c r="AJ67" s="1"/>
  <c r="AK67" s="1"/>
  <c r="AI67"/>
  <c r="Z111" i="5"/>
  <c r="AI111"/>
  <c r="BL120" i="25"/>
  <c r="AK69" i="9"/>
  <c r="AM78" i="30"/>
  <c r="AM10" i="27"/>
  <c r="AN11"/>
  <c r="AN10" s="1"/>
  <c r="AD10"/>
  <c r="AE11"/>
  <c r="K11" i="26"/>
  <c r="K10" s="1"/>
  <c r="L11"/>
  <c r="L10" s="1"/>
  <c r="AZ11" i="25"/>
  <c r="AG11"/>
  <c r="AF10"/>
  <c r="AA10" i="32"/>
  <c r="AB11"/>
  <c r="AK11"/>
  <c r="AK10" s="1"/>
  <c r="AJ10"/>
  <c r="AH10" i="5"/>
  <c r="AI11"/>
  <c r="AI10" s="1"/>
  <c r="Y10"/>
  <c r="Z11"/>
  <c r="K20" i="27" l="1"/>
  <c r="L20"/>
  <c r="BG16" i="25"/>
  <c r="AN16"/>
  <c r="BG22"/>
  <c r="AN22"/>
  <c r="BG19"/>
  <c r="AN19"/>
  <c r="L24"/>
  <c r="M24"/>
  <c r="BH20"/>
  <c r="AO20"/>
  <c r="AQ18"/>
  <c r="BK18" s="1"/>
  <c r="BJ18"/>
  <c r="AR13" i="24"/>
  <c r="AR10" s="1"/>
  <c r="AH10"/>
  <c r="AQ10"/>
  <c r="J10" i="12"/>
  <c r="AS12" i="8"/>
  <c r="J12" s="1"/>
  <c r="J26" i="11"/>
  <c r="I26"/>
  <c r="Z15"/>
  <c r="AJ15" s="1"/>
  <c r="AK15" s="1"/>
  <c r="J15" s="1"/>
  <c r="AI15"/>
  <c r="J25"/>
  <c r="J10" s="1"/>
  <c r="I25"/>
  <c r="J21"/>
  <c r="I21"/>
  <c r="AJ11" i="7"/>
  <c r="Z10"/>
  <c r="AA10" i="31"/>
  <c r="AK11"/>
  <c r="AK10" s="1"/>
  <c r="AJ10"/>
  <c r="O21" i="36"/>
  <c r="O21" i="3"/>
  <c r="N21"/>
  <c r="N21" i="36"/>
  <c r="AI18" i="29"/>
  <c r="Z18"/>
  <c r="AJ18" s="1"/>
  <c r="AK18" s="1"/>
  <c r="AB12" i="17"/>
  <c r="AL12" s="1"/>
  <c r="AM12" s="1"/>
  <c r="AK12"/>
  <c r="AJ10" i="28"/>
  <c r="AA10"/>
  <c r="AB11"/>
  <c r="AK11"/>
  <c r="AK10" s="1"/>
  <c r="AM138" i="26"/>
  <c r="AD138"/>
  <c r="AN138" s="1"/>
  <c r="AO138" s="1"/>
  <c r="AB106" i="32"/>
  <c r="AL106" s="1"/>
  <c r="AM106" s="1"/>
  <c r="AK106"/>
  <c r="AD97" i="26"/>
  <c r="AN97" s="1"/>
  <c r="AM97"/>
  <c r="AQ240" i="8"/>
  <c r="AH240"/>
  <c r="AR240" s="1"/>
  <c r="AS240" s="1"/>
  <c r="AB219" i="30"/>
  <c r="AL219" s="1"/>
  <c r="AM219" s="1"/>
  <c r="AK219"/>
  <c r="AN161" i="27"/>
  <c r="AE161"/>
  <c r="AO161" s="1"/>
  <c r="AP161" s="1"/>
  <c r="AA111" i="5"/>
  <c r="AK111" s="1"/>
  <c r="AL111" s="1"/>
  <c r="AJ111"/>
  <c r="Z110" i="12"/>
  <c r="AJ110" s="1"/>
  <c r="AI110"/>
  <c r="Z23" i="22"/>
  <c r="AJ23" s="1"/>
  <c r="AK23" s="1"/>
  <c r="AI23"/>
  <c r="AA171" i="31"/>
  <c r="AK171" s="1"/>
  <c r="AL171" s="1"/>
  <c r="AJ171"/>
  <c r="BD245" i="25"/>
  <c r="AK245"/>
  <c r="AQ225"/>
  <c r="BK225" s="1"/>
  <c r="BL225" s="1"/>
  <c r="BJ225"/>
  <c r="AB52" i="30"/>
  <c r="AL52" s="1"/>
  <c r="AM52" s="1"/>
  <c r="AK52"/>
  <c r="AN142" i="27"/>
  <c r="AE142"/>
  <c r="AO142" s="1"/>
  <c r="AA216" i="5"/>
  <c r="AK216" s="1"/>
  <c r="AL216" s="1"/>
  <c r="AJ216"/>
  <c r="Z113" i="9"/>
  <c r="AJ113" s="1"/>
  <c r="AK113" s="1"/>
  <c r="AI113"/>
  <c r="AB135" i="32"/>
  <c r="AL135" s="1"/>
  <c r="AM135" s="1"/>
  <c r="AK135"/>
  <c r="BB49" i="25"/>
  <c r="AI49"/>
  <c r="AK241"/>
  <c r="BD241"/>
  <c r="AA123" i="5"/>
  <c r="AK123" s="1"/>
  <c r="AL123" s="1"/>
  <c r="AJ123"/>
  <c r="AH108" i="8"/>
  <c r="AR108" s="1"/>
  <c r="AS108" s="1"/>
  <c r="AQ108"/>
  <c r="AI151" i="11"/>
  <c r="Z151"/>
  <c r="AJ151" s="1"/>
  <c r="AI133" i="29"/>
  <c r="Z133"/>
  <c r="AJ133" s="1"/>
  <c r="AM188" i="25"/>
  <c r="BF188"/>
  <c r="AQ154" i="8"/>
  <c r="AH154"/>
  <c r="AR154" s="1"/>
  <c r="AH120" i="24"/>
  <c r="AR120" s="1"/>
  <c r="AS120" s="1"/>
  <c r="AQ120"/>
  <c r="AN234" i="27"/>
  <c r="AE234"/>
  <c r="AO234" s="1"/>
  <c r="AH50" i="24"/>
  <c r="AR50" s="1"/>
  <c r="AS50" s="1"/>
  <c r="AQ50"/>
  <c r="AA103" i="19"/>
  <c r="AK103" s="1"/>
  <c r="AL103" s="1"/>
  <c r="AJ103"/>
  <c r="BE67" i="25"/>
  <c r="AL67"/>
  <c r="AB86" i="32"/>
  <c r="AL86" s="1"/>
  <c r="AM86" s="1"/>
  <c r="AK86"/>
  <c r="AI107" i="9"/>
  <c r="Z107"/>
  <c r="AJ107" s="1"/>
  <c r="AI60" i="25"/>
  <c r="BB60"/>
  <c r="AI124"/>
  <c r="BB124"/>
  <c r="AA95" i="19"/>
  <c r="AK95" s="1"/>
  <c r="AL95" s="1"/>
  <c r="AJ95"/>
  <c r="AI37" i="25"/>
  <c r="BB37"/>
  <c r="Z253" i="29"/>
  <c r="AJ253" s="1"/>
  <c r="AK253" s="1"/>
  <c r="AI253"/>
  <c r="AD158" i="26"/>
  <c r="AN158" s="1"/>
  <c r="AO158" s="1"/>
  <c r="AM158"/>
  <c r="AB87" i="30"/>
  <c r="AL87" s="1"/>
  <c r="AM87" s="1"/>
  <c r="AK87"/>
  <c r="Z122" i="9"/>
  <c r="AJ122" s="1"/>
  <c r="AK122" s="1"/>
  <c r="AI122"/>
  <c r="BB59" i="25"/>
  <c r="AI59"/>
  <c r="AP244"/>
  <c r="BI244"/>
  <c r="Z161" i="1"/>
  <c r="AJ161" s="1"/>
  <c r="AK161" s="1"/>
  <c r="AI161"/>
  <c r="AA133" i="5"/>
  <c r="AK133" s="1"/>
  <c r="AL133" s="1"/>
  <c r="AJ133"/>
  <c r="AD136" i="26"/>
  <c r="AN136" s="1"/>
  <c r="AO136" s="1"/>
  <c r="AM136"/>
  <c r="AE105" i="27"/>
  <c r="AO105" s="1"/>
  <c r="AP105" s="1"/>
  <c r="AN105"/>
  <c r="AQ104" i="24"/>
  <c r="AH104"/>
  <c r="AR104" s="1"/>
  <c r="AI142" i="1"/>
  <c r="Z142"/>
  <c r="AJ142" s="1"/>
  <c r="Z132" i="11"/>
  <c r="AJ132" s="1"/>
  <c r="AK132" s="1"/>
  <c r="AI132"/>
  <c r="Z196" i="12"/>
  <c r="AJ196" s="1"/>
  <c r="AK196" s="1"/>
  <c r="AI196"/>
  <c r="AH144" i="8"/>
  <c r="AR144" s="1"/>
  <c r="AS144" s="1"/>
  <c r="AQ144"/>
  <c r="AM245" i="26"/>
  <c r="AD245"/>
  <c r="AN245" s="1"/>
  <c r="AR82" i="23"/>
  <c r="BB82" s="1"/>
  <c r="BC82" s="1"/>
  <c r="BA82"/>
  <c r="BE12" i="25"/>
  <c r="AL12"/>
  <c r="Z141" i="11"/>
  <c r="AJ141" s="1"/>
  <c r="AK141" s="1"/>
  <c r="AI141"/>
  <c r="AH238" i="8"/>
  <c r="AR238" s="1"/>
  <c r="AS238" s="1"/>
  <c r="AQ238"/>
  <c r="AJ172" i="25"/>
  <c r="BC172"/>
  <c r="Z70" i="7"/>
  <c r="AJ70" s="1"/>
  <c r="AK70" s="1"/>
  <c r="AI70"/>
  <c r="AZ116" i="25"/>
  <c r="AG116"/>
  <c r="AZ259"/>
  <c r="AG259"/>
  <c r="BG15"/>
  <c r="AN15"/>
  <c r="Z170" i="11"/>
  <c r="AJ170" s="1"/>
  <c r="AK170" s="1"/>
  <c r="AI170"/>
  <c r="AQ156" i="8"/>
  <c r="AH156"/>
  <c r="AR156" s="1"/>
  <c r="Z165" i="1"/>
  <c r="AJ165" s="1"/>
  <c r="AK165" s="1"/>
  <c r="AI165"/>
  <c r="BB35" i="25"/>
  <c r="AI35"/>
  <c r="BB221"/>
  <c r="AI221"/>
  <c r="AN148"/>
  <c r="BG148"/>
  <c r="AB123" i="30"/>
  <c r="AL123" s="1"/>
  <c r="AM123" s="1"/>
  <c r="AK123"/>
  <c r="BB216" i="25"/>
  <c r="AI216"/>
  <c r="Z224" i="12"/>
  <c r="AJ224" s="1"/>
  <c r="AK224" s="1"/>
  <c r="AI224"/>
  <c r="AH48" i="24"/>
  <c r="AR48" s="1"/>
  <c r="AS48" s="1"/>
  <c r="AQ48"/>
  <c r="BG56" i="25"/>
  <c r="AN56"/>
  <c r="BF212"/>
  <c r="AM212"/>
  <c r="AK211" i="30"/>
  <c r="AB211"/>
  <c r="AL211" s="1"/>
  <c r="AM43" i="26"/>
  <c r="AD43"/>
  <c r="AN43" s="1"/>
  <c r="AI187" i="1"/>
  <c r="Z187"/>
  <c r="AJ187" s="1"/>
  <c r="AD164" i="26"/>
  <c r="AN164" s="1"/>
  <c r="AO164" s="1"/>
  <c r="AM164"/>
  <c r="AN218" i="27"/>
  <c r="AE218"/>
  <c r="AO218" s="1"/>
  <c r="AI235" i="12"/>
  <c r="Z235"/>
  <c r="AJ235" s="1"/>
  <c r="AA123" i="31"/>
  <c r="AK123" s="1"/>
  <c r="AL123" s="1"/>
  <c r="AJ123"/>
  <c r="AN81" i="25"/>
  <c r="BG81"/>
  <c r="AJ244" i="31"/>
  <c r="AA244"/>
  <c r="AK244" s="1"/>
  <c r="AJ82"/>
  <c r="AA82"/>
  <c r="AK82" s="1"/>
  <c r="AA105" i="19"/>
  <c r="AK105" s="1"/>
  <c r="AL105" s="1"/>
  <c r="AJ105"/>
  <c r="AA211" i="31"/>
  <c r="AK211" s="1"/>
  <c r="AL211" s="1"/>
  <c r="AJ211"/>
  <c r="AN239" i="27"/>
  <c r="AE239"/>
  <c r="AO239" s="1"/>
  <c r="BD233" i="25"/>
  <c r="AK233"/>
  <c r="Z190" i="1"/>
  <c r="AJ190" s="1"/>
  <c r="AK190" s="1"/>
  <c r="AI190"/>
  <c r="AI223" i="12"/>
  <c r="Z223"/>
  <c r="AJ223" s="1"/>
  <c r="AK55" i="21"/>
  <c r="AS36" i="24"/>
  <c r="AK254" i="10"/>
  <c r="AK239"/>
  <c r="AK200" i="29"/>
  <c r="AK121" i="7"/>
  <c r="AL62" i="18"/>
  <c r="AK59" i="21"/>
  <c r="AK238" i="9"/>
  <c r="AK200"/>
  <c r="AM19" i="16"/>
  <c r="AO170" i="26"/>
  <c r="AL41" i="5"/>
  <c r="AK244" i="7"/>
  <c r="AL67" i="18"/>
  <c r="AK251" i="10"/>
  <c r="AE16" i="27"/>
  <c r="AO16" s="1"/>
  <c r="AP16" s="1"/>
  <c r="AN16"/>
  <c r="BD109" i="25"/>
  <c r="AK109"/>
  <c r="AI109" i="12"/>
  <c r="Z109"/>
  <c r="AJ109" s="1"/>
  <c r="AZ95" i="25"/>
  <c r="AG95"/>
  <c r="BD25"/>
  <c r="AK25"/>
  <c r="AG126"/>
  <c r="AZ126"/>
  <c r="AK105"/>
  <c r="BD105"/>
  <c r="Z254" i="9"/>
  <c r="AJ254" s="1"/>
  <c r="AK254" s="1"/>
  <c r="AI254"/>
  <c r="BA23" i="25"/>
  <c r="AH23"/>
  <c r="BJ211"/>
  <c r="AQ211"/>
  <c r="BK211" s="1"/>
  <c r="AE240" i="27"/>
  <c r="AO240" s="1"/>
  <c r="AP240" s="1"/>
  <c r="AN240"/>
  <c r="AP115" i="25"/>
  <c r="BI115"/>
  <c r="Z109" i="10"/>
  <c r="AJ109" s="1"/>
  <c r="AK109" s="1"/>
  <c r="AI109"/>
  <c r="AI103" i="9"/>
  <c r="Z103"/>
  <c r="AJ103" s="1"/>
  <c r="AM86" i="26"/>
  <c r="AD86"/>
  <c r="AN86" s="1"/>
  <c r="AA65" i="31"/>
  <c r="AK65" s="1"/>
  <c r="AL65" s="1"/>
  <c r="AJ65"/>
  <c r="AA91" i="20"/>
  <c r="AK91" s="1"/>
  <c r="AL91" s="1"/>
  <c r="AJ91"/>
  <c r="AH227" i="25"/>
  <c r="BA227"/>
  <c r="Z250" i="29"/>
  <c r="AJ250" s="1"/>
  <c r="AK250" s="1"/>
  <c r="AI250"/>
  <c r="AQ142" i="8"/>
  <c r="AH142"/>
  <c r="AR142" s="1"/>
  <c r="BD141" i="25"/>
  <c r="AK141"/>
  <c r="AA124" i="31"/>
  <c r="AK124" s="1"/>
  <c r="AL124" s="1"/>
  <c r="AJ124"/>
  <c r="AJ10" i="29"/>
  <c r="AK11"/>
  <c r="J11" s="1"/>
  <c r="AM199" i="26"/>
  <c r="AD199"/>
  <c r="AN199" s="1"/>
  <c r="AK149" i="25"/>
  <c r="BD149"/>
  <c r="AM142"/>
  <c r="BF142"/>
  <c r="AN182" i="27"/>
  <c r="AE182"/>
  <c r="AO182" s="1"/>
  <c r="AG252" i="25"/>
  <c r="AZ252"/>
  <c r="AQ102" i="24"/>
  <c r="AH102"/>
  <c r="AR102" s="1"/>
  <c r="AS102" s="1"/>
  <c r="AB194" i="30"/>
  <c r="AL194" s="1"/>
  <c r="AM194" s="1"/>
  <c r="AK194"/>
  <c r="AB35" i="32"/>
  <c r="AL35" s="1"/>
  <c r="AK35"/>
  <c r="AB98"/>
  <c r="AL98" s="1"/>
  <c r="AM98" s="1"/>
  <c r="AK98"/>
  <c r="BJ66" i="25"/>
  <c r="AQ66"/>
  <c r="BK66" s="1"/>
  <c r="BL66" s="1"/>
  <c r="BB70"/>
  <c r="AI70"/>
  <c r="AI258"/>
  <c r="BB258"/>
  <c r="AH177" i="24"/>
  <c r="AR177" s="1"/>
  <c r="AS177" s="1"/>
  <c r="AQ177"/>
  <c r="AZ152" i="25"/>
  <c r="AG152"/>
  <c r="AH115" i="24"/>
  <c r="AR115" s="1"/>
  <c r="AS115" s="1"/>
  <c r="AQ115"/>
  <c r="Z143" i="11"/>
  <c r="AJ143" s="1"/>
  <c r="AK143" s="1"/>
  <c r="AI143"/>
  <c r="AI21" i="25"/>
  <c r="BB21"/>
  <c r="AH236" i="8"/>
  <c r="AR236" s="1"/>
  <c r="AS236" s="1"/>
  <c r="AQ236"/>
  <c r="Z105" i="10"/>
  <c r="AJ105" s="1"/>
  <c r="AK105" s="1"/>
  <c r="AI105"/>
  <c r="AH166" i="8"/>
  <c r="AR166" s="1"/>
  <c r="AS166" s="1"/>
  <c r="AQ166"/>
  <c r="AG146" i="25"/>
  <c r="AZ146"/>
  <c r="BD38"/>
  <c r="AK38"/>
  <c r="Z186" i="1"/>
  <c r="AJ186" s="1"/>
  <c r="AK186" s="1"/>
  <c r="AI186"/>
  <c r="AZ75" i="25"/>
  <c r="AG75"/>
  <c r="AN141" i="27"/>
  <c r="AE141"/>
  <c r="AO141" s="1"/>
  <c r="Z252" i="29"/>
  <c r="AJ252" s="1"/>
  <c r="AK252" s="1"/>
  <c r="AI252"/>
  <c r="AZ204" i="25"/>
  <c r="AG204"/>
  <c r="AH121" i="24"/>
  <c r="AR121" s="1"/>
  <c r="AS121" s="1"/>
  <c r="AQ121"/>
  <c r="Z240" i="9"/>
  <c r="AJ240" s="1"/>
  <c r="AK240" s="1"/>
  <c r="AI240"/>
  <c r="AD189" i="26"/>
  <c r="AN189" s="1"/>
  <c r="AO189" s="1"/>
  <c r="AM189"/>
  <c r="AH100" i="8"/>
  <c r="AR100" s="1"/>
  <c r="AS100" s="1"/>
  <c r="AQ100"/>
  <c r="Z85" i="22"/>
  <c r="AJ85" s="1"/>
  <c r="AK85" s="1"/>
  <c r="AI85"/>
  <c r="AB100" i="16"/>
  <c r="AL100" s="1"/>
  <c r="AM100" s="1"/>
  <c r="AK100"/>
  <c r="AI20" i="22"/>
  <c r="Z20"/>
  <c r="AJ20" s="1"/>
  <c r="AQ127" i="25"/>
  <c r="BK127" s="1"/>
  <c r="BL127" s="1"/>
  <c r="BJ127"/>
  <c r="Z124" i="11"/>
  <c r="AJ124" s="1"/>
  <c r="AK124" s="1"/>
  <c r="AI124"/>
  <c r="BH33" i="25"/>
  <c r="AO33"/>
  <c r="AH150" i="8"/>
  <c r="AR150" s="1"/>
  <c r="AS150" s="1"/>
  <c r="AQ150"/>
  <c r="AI207" i="11"/>
  <c r="Z207"/>
  <c r="AJ207" s="1"/>
  <c r="BJ113" i="25"/>
  <c r="AQ113"/>
  <c r="BK113" s="1"/>
  <c r="AA52" i="31"/>
  <c r="AK52" s="1"/>
  <c r="AL52" s="1"/>
  <c r="AJ52"/>
  <c r="BF182" i="25"/>
  <c r="AM182"/>
  <c r="AJ42" i="31"/>
  <c r="AA42"/>
  <c r="AK42" s="1"/>
  <c r="BC159" i="25"/>
  <c r="AJ159"/>
  <c r="AA103" i="20"/>
  <c r="AK103" s="1"/>
  <c r="AL103" s="1"/>
  <c r="AJ103"/>
  <c r="Z206" i="11"/>
  <c r="AJ206" s="1"/>
  <c r="AK206" s="1"/>
  <c r="AI206"/>
  <c r="AJ162" i="5"/>
  <c r="AA162"/>
  <c r="AK162" s="1"/>
  <c r="BB123" i="25"/>
  <c r="AI123"/>
  <c r="AM250"/>
  <c r="BF250"/>
  <c r="BB47"/>
  <c r="AI47"/>
  <c r="AM259" i="26"/>
  <c r="AD259"/>
  <c r="AN259" s="1"/>
  <c r="Z113" i="11"/>
  <c r="AJ113" s="1"/>
  <c r="AK113" s="1"/>
  <c r="AI113"/>
  <c r="Z168" i="12"/>
  <c r="AJ168" s="1"/>
  <c r="AK168" s="1"/>
  <c r="AI168"/>
  <c r="AG236" i="25"/>
  <c r="AZ236"/>
  <c r="AH46" i="24"/>
  <c r="AR46" s="1"/>
  <c r="AS46" s="1"/>
  <c r="AQ46"/>
  <c r="AG88" i="25"/>
  <c r="AZ88"/>
  <c r="AE258" i="27"/>
  <c r="AO258" s="1"/>
  <c r="AP258" s="1"/>
  <c r="AN258"/>
  <c r="AN101"/>
  <c r="AE101"/>
  <c r="AO101" s="1"/>
  <c r="AK243" i="25"/>
  <c r="BD243"/>
  <c r="AZ213"/>
  <c r="AG213"/>
  <c r="AI152" i="9"/>
  <c r="Z152"/>
  <c r="AJ152" s="1"/>
  <c r="Z167"/>
  <c r="AJ167" s="1"/>
  <c r="AK167" s="1"/>
  <c r="AI167"/>
  <c r="Z157" i="1"/>
  <c r="AJ157" s="1"/>
  <c r="AK157" s="1"/>
  <c r="AI157"/>
  <c r="AQ235" i="8"/>
  <c r="AH235"/>
  <c r="AR235" s="1"/>
  <c r="AI182" i="12"/>
  <c r="Z182"/>
  <c r="AJ182" s="1"/>
  <c r="Z200"/>
  <c r="AJ200" s="1"/>
  <c r="AK200" s="1"/>
  <c r="AI200"/>
  <c r="Z161" i="9"/>
  <c r="AJ161" s="1"/>
  <c r="AK161" s="1"/>
  <c r="AI161"/>
  <c r="AH102" i="8"/>
  <c r="AR102" s="1"/>
  <c r="AS102" s="1"/>
  <c r="AQ102"/>
  <c r="AA235" i="31"/>
  <c r="AK235" s="1"/>
  <c r="AL235" s="1"/>
  <c r="AJ235"/>
  <c r="AA229" i="5"/>
  <c r="AK229" s="1"/>
  <c r="AL229" s="1"/>
  <c r="AJ229"/>
  <c r="AB255" i="30"/>
  <c r="AL255" s="1"/>
  <c r="AM255" s="1"/>
  <c r="AK255"/>
  <c r="Z162" i="11"/>
  <c r="AJ162" s="1"/>
  <c r="AK162" s="1"/>
  <c r="AI162"/>
  <c r="Z142"/>
  <c r="AJ142" s="1"/>
  <c r="AK142" s="1"/>
  <c r="AI142"/>
  <c r="AK63" i="21"/>
  <c r="AK74" i="29"/>
  <c r="AK229"/>
  <c r="AP224" i="27"/>
  <c r="AK75" i="21"/>
  <c r="AK245" i="9"/>
  <c r="AK154" i="10"/>
  <c r="BC209" i="23"/>
  <c r="AK83" i="22"/>
  <c r="AL61" i="31"/>
  <c r="AK227" i="9"/>
  <c r="AK190"/>
  <c r="AM244" i="32"/>
  <c r="AL38" i="5"/>
  <c r="AK106" i="12"/>
  <c r="BL139" i="25"/>
  <c r="BL90"/>
  <c r="BL251"/>
  <c r="AP113" i="27"/>
  <c r="AK246" i="10"/>
  <c r="AL38" i="20"/>
  <c r="AP236" i="27"/>
  <c r="AK53" i="22"/>
  <c r="AM27" i="16"/>
  <c r="AM238" i="32"/>
  <c r="BL83" i="25"/>
  <c r="AK61" i="21"/>
  <c r="AK57"/>
  <c r="AM104" i="17"/>
  <c r="AK101" i="29"/>
  <c r="AL74" i="18"/>
  <c r="AK42" i="1"/>
  <c r="AK27" i="22"/>
  <c r="AK154" i="9"/>
  <c r="AK250" i="10"/>
  <c r="AK71" i="21"/>
  <c r="AE119" i="27"/>
  <c r="AO119" s="1"/>
  <c r="AP119" s="1"/>
  <c r="AN119"/>
  <c r="AA137" i="5"/>
  <c r="AK137" s="1"/>
  <c r="AL137" s="1"/>
  <c r="AJ137"/>
  <c r="AH52" i="24"/>
  <c r="AR52" s="1"/>
  <c r="AS52" s="1"/>
  <c r="AQ52"/>
  <c r="AL61" i="25"/>
  <c r="BE61"/>
  <c r="AI123" i="9"/>
  <c r="Z123"/>
  <c r="AJ123" s="1"/>
  <c r="BA126" i="23"/>
  <c r="AR126"/>
  <c r="BB126" s="1"/>
  <c r="AH170" i="24"/>
  <c r="AR170" s="1"/>
  <c r="AS170" s="1"/>
  <c r="AQ170"/>
  <c r="AD73" i="26"/>
  <c r="AN73" s="1"/>
  <c r="AO73" s="1"/>
  <c r="AM73"/>
  <c r="AR88" i="23"/>
  <c r="BB88" s="1"/>
  <c r="BC88" s="1"/>
  <c r="BA88"/>
  <c r="Z249" i="9"/>
  <c r="AJ249" s="1"/>
  <c r="AK249" s="1"/>
  <c r="AI249"/>
  <c r="BC248" i="25"/>
  <c r="AJ248"/>
  <c r="AA146" i="5"/>
  <c r="AK146" s="1"/>
  <c r="AL146" s="1"/>
  <c r="AJ146"/>
  <c r="Z232" i="12"/>
  <c r="AJ232" s="1"/>
  <c r="AK232" s="1"/>
  <c r="AI232"/>
  <c r="AE97" i="27"/>
  <c r="AO97" s="1"/>
  <c r="AP97" s="1"/>
  <c r="AN97"/>
  <c r="AM258" i="26"/>
  <c r="AD258"/>
  <c r="AN258" s="1"/>
  <c r="AD92"/>
  <c r="AN92" s="1"/>
  <c r="AO92" s="1"/>
  <c r="AM92"/>
  <c r="BA107" i="23"/>
  <c r="AR107"/>
  <c r="BB107" s="1"/>
  <c r="AI169" i="1"/>
  <c r="Z169"/>
  <c r="AJ169" s="1"/>
  <c r="AQ17" i="25"/>
  <c r="BK17" s="1"/>
  <c r="BL17" s="1"/>
  <c r="BJ17"/>
  <c r="AN143" i="27"/>
  <c r="AE143"/>
  <c r="AO143" s="1"/>
  <c r="BC71" i="25"/>
  <c r="AJ71"/>
  <c r="Z216" i="12"/>
  <c r="AJ216" s="1"/>
  <c r="AK216" s="1"/>
  <c r="AI216"/>
  <c r="AB235" i="30"/>
  <c r="AL235" s="1"/>
  <c r="AM235" s="1"/>
  <c r="AK235"/>
  <c r="Z243" i="12"/>
  <c r="AJ243" s="1"/>
  <c r="AK243" s="1"/>
  <c r="AI243"/>
  <c r="AR124" i="23"/>
  <c r="BB124" s="1"/>
  <c r="BC124" s="1"/>
  <c r="BA124"/>
  <c r="AI194" i="1"/>
  <c r="Z194"/>
  <c r="AJ194" s="1"/>
  <c r="AJ203" i="5"/>
  <c r="AA203"/>
  <c r="AK203" s="1"/>
  <c r="AQ188" i="24"/>
  <c r="AH188"/>
  <c r="AR188" s="1"/>
  <c r="AI173" i="25"/>
  <c r="BB173"/>
  <c r="AA81" i="31"/>
  <c r="AK81" s="1"/>
  <c r="AL81" s="1"/>
  <c r="AJ81"/>
  <c r="AJ28" i="25"/>
  <c r="BC28"/>
  <c r="AQ104" i="8"/>
  <c r="AH104"/>
  <c r="AR104" s="1"/>
  <c r="AB41" i="32"/>
  <c r="AL41" s="1"/>
  <c r="AM41" s="1"/>
  <c r="AK41"/>
  <c r="AE125" i="27"/>
  <c r="AO125" s="1"/>
  <c r="AP125" s="1"/>
  <c r="AN125"/>
  <c r="AK112" i="30"/>
  <c r="AB112"/>
  <c r="AL112" s="1"/>
  <c r="AB253" i="32"/>
  <c r="AL253" s="1"/>
  <c r="AM253" s="1"/>
  <c r="AK253"/>
  <c r="AA151" i="5"/>
  <c r="AK151" s="1"/>
  <c r="AL151" s="1"/>
  <c r="AJ151"/>
  <c r="AM166" i="26"/>
  <c r="AD166"/>
  <c r="AN166" s="1"/>
  <c r="AK61" i="30"/>
  <c r="AB61"/>
  <c r="AL61" s="1"/>
  <c r="Z117" i="12"/>
  <c r="AJ117" s="1"/>
  <c r="AK117" s="1"/>
  <c r="AI117"/>
  <c r="AA140" i="31"/>
  <c r="AK140" s="1"/>
  <c r="AL140" s="1"/>
  <c r="AJ140"/>
  <c r="AM130" i="26"/>
  <c r="AD130"/>
  <c r="AN130" s="1"/>
  <c r="AJ232" i="5"/>
  <c r="AA232"/>
  <c r="AK232" s="1"/>
  <c r="AB132" i="32"/>
  <c r="AL132" s="1"/>
  <c r="AM132" s="1"/>
  <c r="AK132"/>
  <c r="AH106" i="8"/>
  <c r="AR106" s="1"/>
  <c r="AS106" s="1"/>
  <c r="AQ106"/>
  <c r="Z191" i="1"/>
  <c r="AJ191" s="1"/>
  <c r="AK191" s="1"/>
  <c r="AI191"/>
  <c r="AQ114" i="24"/>
  <c r="AH114"/>
  <c r="AR114" s="1"/>
  <c r="Z191" i="12"/>
  <c r="AJ191" s="1"/>
  <c r="AK191" s="1"/>
  <c r="AI191"/>
  <c r="AJ219" i="25"/>
  <c r="BC219"/>
  <c r="Z243" i="9"/>
  <c r="AJ243" s="1"/>
  <c r="AK243" s="1"/>
  <c r="AI243"/>
  <c r="AH143" i="8"/>
  <c r="AR143" s="1"/>
  <c r="AS143" s="1"/>
  <c r="AQ143"/>
  <c r="AJ54" i="25"/>
  <c r="BC54"/>
  <c r="AQ157" i="8"/>
  <c r="AH157"/>
  <c r="AR157" s="1"/>
  <c r="AQ152"/>
  <c r="AH152"/>
  <c r="AR152" s="1"/>
  <c r="AA91" i="19"/>
  <c r="AK91" s="1"/>
  <c r="AL91" s="1"/>
  <c r="AJ91"/>
  <c r="AH49" i="8"/>
  <c r="AR49" s="1"/>
  <c r="AS49" s="1"/>
  <c r="AQ49"/>
  <c r="AI194" i="9"/>
  <c r="Z194"/>
  <c r="AJ194" s="1"/>
  <c r="AK107" i="32"/>
  <c r="AB107"/>
  <c r="AL107" s="1"/>
  <c r="AZ202" i="25"/>
  <c r="AG202"/>
  <c r="AM72"/>
  <c r="BF72"/>
  <c r="Z240" i="12"/>
  <c r="AJ240" s="1"/>
  <c r="AK240" s="1"/>
  <c r="AI240"/>
  <c r="AI253" i="9"/>
  <c r="Z253"/>
  <c r="AJ253" s="1"/>
  <c r="AA160" i="5"/>
  <c r="AK160" s="1"/>
  <c r="AL160" s="1"/>
  <c r="AJ160"/>
  <c r="AB107" i="30"/>
  <c r="AL107" s="1"/>
  <c r="AM107" s="1"/>
  <c r="AK107"/>
  <c r="BG140" i="25"/>
  <c r="AN140"/>
  <c r="AB243" i="30"/>
  <c r="AL243" s="1"/>
  <c r="AM243" s="1"/>
  <c r="AK243"/>
  <c r="Z231" i="12"/>
  <c r="AJ231" s="1"/>
  <c r="AK231" s="1"/>
  <c r="AI231"/>
  <c r="Z233" i="9"/>
  <c r="AJ233" s="1"/>
  <c r="AK233" s="1"/>
  <c r="AI233"/>
  <c r="BD150" i="25"/>
  <c r="AK150"/>
  <c r="AJ48" i="31"/>
  <c r="AA48"/>
  <c r="AK48" s="1"/>
  <c r="AQ119" i="25"/>
  <c r="BK119" s="1"/>
  <c r="BL119" s="1"/>
  <c r="BJ119"/>
  <c r="AI200" i="1"/>
  <c r="Z200"/>
  <c r="AJ200" s="1"/>
  <c r="AD156" i="26"/>
  <c r="AN156" s="1"/>
  <c r="AO156" s="1"/>
  <c r="AM156"/>
  <c r="Z215" i="12"/>
  <c r="AJ215" s="1"/>
  <c r="AK215" s="1"/>
  <c r="AI215"/>
  <c r="BE58" i="25"/>
  <c r="AL58"/>
  <c r="AR113" i="23"/>
  <c r="BB113" s="1"/>
  <c r="BC113" s="1"/>
  <c r="BA113"/>
  <c r="AR144"/>
  <c r="BB144" s="1"/>
  <c r="BC144" s="1"/>
  <c r="BA144"/>
  <c r="BA34" i="25"/>
  <c r="AH34"/>
  <c r="Z259" i="29"/>
  <c r="AJ259" s="1"/>
  <c r="AK259" s="1"/>
  <c r="AI259"/>
  <c r="AA197" i="31"/>
  <c r="AK197" s="1"/>
  <c r="AL197" s="1"/>
  <c r="AJ197"/>
  <c r="AZ87" i="25"/>
  <c r="AG87"/>
  <c r="AI232" i="7"/>
  <c r="Z232"/>
  <c r="AJ232" s="1"/>
  <c r="AK256" i="32"/>
  <c r="AB256"/>
  <c r="AL256" s="1"/>
  <c r="AO32" i="25"/>
  <c r="BH32"/>
  <c r="Z234" i="29"/>
  <c r="AJ234" s="1"/>
  <c r="AK234" s="1"/>
  <c r="AI234"/>
  <c r="AK242" i="25"/>
  <c r="BD242"/>
  <c r="AP94" i="27"/>
  <c r="AL120" i="31"/>
  <c r="AS123" i="24"/>
  <c r="AK73" i="21"/>
  <c r="AR253" i="23"/>
  <c r="BB253" s="1"/>
  <c r="BC253" s="1"/>
  <c r="BA253"/>
  <c r="Z188" i="12"/>
  <c r="AJ188" s="1"/>
  <c r="AK188" s="1"/>
  <c r="AI188"/>
  <c r="AI199"/>
  <c r="Z199"/>
  <c r="AJ199" s="1"/>
  <c r="AI152" i="11"/>
  <c r="Z152"/>
  <c r="AJ152" s="1"/>
  <c r="AB84" i="17"/>
  <c r="AL84" s="1"/>
  <c r="AM84" s="1"/>
  <c r="AK84"/>
  <c r="AQ155" i="8"/>
  <c r="AH155"/>
  <c r="AR155" s="1"/>
  <c r="AD53" i="26"/>
  <c r="AN53" s="1"/>
  <c r="AO53" s="1"/>
  <c r="AM53"/>
  <c r="BB117" i="25"/>
  <c r="AI117"/>
  <c r="AP246"/>
  <c r="BI246"/>
  <c r="AH145" i="8"/>
  <c r="AR145" s="1"/>
  <c r="AS145" s="1"/>
  <c r="AQ145"/>
  <c r="BA249" i="23"/>
  <c r="AR249"/>
  <c r="BB249" s="1"/>
  <c r="AH149" i="8"/>
  <c r="AR149" s="1"/>
  <c r="AS149" s="1"/>
  <c r="AQ149"/>
  <c r="AQ147"/>
  <c r="AH147"/>
  <c r="AR147" s="1"/>
  <c r="AN13" i="25"/>
  <c r="BG13"/>
  <c r="AD132" i="26"/>
  <c r="AN132" s="1"/>
  <c r="AO132" s="1"/>
  <c r="AM132"/>
  <c r="AA227" i="31"/>
  <c r="AK227" s="1"/>
  <c r="AL227" s="1"/>
  <c r="AJ227"/>
  <c r="AH146" i="8"/>
  <c r="AR146" s="1"/>
  <c r="AS146" s="1"/>
  <c r="AQ146"/>
  <c r="AB101" i="32"/>
  <c r="AL101" s="1"/>
  <c r="AM101" s="1"/>
  <c r="AK101"/>
  <c r="AQ158" i="8"/>
  <c r="AH158"/>
  <c r="AR158" s="1"/>
  <c r="AD80" i="26"/>
  <c r="AN80" s="1"/>
  <c r="AO80" s="1"/>
  <c r="AM80"/>
  <c r="AN146" i="27"/>
  <c r="AE146"/>
  <c r="AO146" s="1"/>
  <c r="AJ64" i="25"/>
  <c r="BC64"/>
  <c r="BE153"/>
  <c r="AL153"/>
  <c r="AQ153" i="8"/>
  <c r="AH153"/>
  <c r="AR153" s="1"/>
  <c r="AD124" i="26"/>
  <c r="AN124" s="1"/>
  <c r="AO124" s="1"/>
  <c r="AM124"/>
  <c r="AG136" i="25"/>
  <c r="AZ136"/>
  <c r="BD181"/>
  <c r="AK181"/>
  <c r="BH107"/>
  <c r="AO107"/>
  <c r="AI114" i="11"/>
  <c r="Z114"/>
  <c r="AJ114" s="1"/>
  <c r="BJ51" i="25"/>
  <c r="AQ51"/>
  <c r="BK51" s="1"/>
  <c r="AN220"/>
  <c r="BG220"/>
  <c r="AH190" i="8"/>
  <c r="AR190" s="1"/>
  <c r="AS190" s="1"/>
  <c r="AQ190"/>
  <c r="BA255" i="23"/>
  <c r="AR255"/>
  <c r="BB255" s="1"/>
  <c r="BB232" i="25"/>
  <c r="AI232"/>
  <c r="BC44"/>
  <c r="AJ44"/>
  <c r="AB209" i="30"/>
  <c r="AL209" s="1"/>
  <c r="AM209" s="1"/>
  <c r="AK209"/>
  <c r="Z61" i="7"/>
  <c r="AJ61" s="1"/>
  <c r="AK61" s="1"/>
  <c r="AI61"/>
  <c r="AD79" i="26"/>
  <c r="AN79" s="1"/>
  <c r="AO79" s="1"/>
  <c r="AM79"/>
  <c r="AQ26" i="25"/>
  <c r="BK26" s="1"/>
  <c r="BL26" s="1"/>
  <c r="BJ26"/>
  <c r="AR201" i="23"/>
  <c r="BB201" s="1"/>
  <c r="BC201" s="1"/>
  <c r="BA201"/>
  <c r="AN41" i="25"/>
  <c r="BG41"/>
  <c r="AA220" i="5"/>
  <c r="AK220" s="1"/>
  <c r="AL220" s="1"/>
  <c r="AJ220"/>
  <c r="AJ221"/>
  <c r="AA221"/>
  <c r="AK221" s="1"/>
  <c r="AM39" i="26"/>
  <c r="AD39"/>
  <c r="AN39" s="1"/>
  <c r="AD175"/>
  <c r="AN175" s="1"/>
  <c r="AO175" s="1"/>
  <c r="AM175"/>
  <c r="AI118" i="12"/>
  <c r="Z118"/>
  <c r="AJ118" s="1"/>
  <c r="AQ161" i="8"/>
  <c r="AH161"/>
  <c r="AR161" s="1"/>
  <c r="AN135" i="27"/>
  <c r="AE135"/>
  <c r="AO135" s="1"/>
  <c r="Z199" i="11"/>
  <c r="AJ199" s="1"/>
  <c r="AK199" s="1"/>
  <c r="AI199"/>
  <c r="AA115" i="5"/>
  <c r="AK115" s="1"/>
  <c r="AL115" s="1"/>
  <c r="AJ115"/>
  <c r="AJ246"/>
  <c r="AA246"/>
  <c r="AK246" s="1"/>
  <c r="AE257" i="27"/>
  <c r="AO257" s="1"/>
  <c r="AP257" s="1"/>
  <c r="AN257"/>
  <c r="AH54" i="24"/>
  <c r="AR54" s="1"/>
  <c r="AS54" s="1"/>
  <c r="AQ54"/>
  <c r="AD84" i="26"/>
  <c r="AN84" s="1"/>
  <c r="AO84" s="1"/>
  <c r="AM84"/>
  <c r="BB103" i="25"/>
  <c r="AI103"/>
  <c r="AN180" i="27"/>
  <c r="AE180"/>
  <c r="AO180" s="1"/>
  <c r="AI111" i="9"/>
  <c r="Z111"/>
  <c r="AJ111" s="1"/>
  <c r="Z207" i="12"/>
  <c r="AJ207" s="1"/>
  <c r="AK207" s="1"/>
  <c r="AI207"/>
  <c r="AE90" i="27"/>
  <c r="AO90" s="1"/>
  <c r="AP90" s="1"/>
  <c r="AN90"/>
  <c r="AQ148" i="8"/>
  <c r="AH148"/>
  <c r="AR148" s="1"/>
  <c r="AH151"/>
  <c r="AR151" s="1"/>
  <c r="AS151" s="1"/>
  <c r="AQ151"/>
  <c r="Z167" i="12"/>
  <c r="AJ167" s="1"/>
  <c r="AK167" s="1"/>
  <c r="AI167"/>
  <c r="AD146" i="26"/>
  <c r="AN146" s="1"/>
  <c r="AO146" s="1"/>
  <c r="AM146"/>
  <c r="AR223" i="23"/>
  <c r="BB223" s="1"/>
  <c r="BC223" s="1"/>
  <c r="BA223"/>
  <c r="AH160" i="8"/>
  <c r="AR160" s="1"/>
  <c r="AS160" s="1"/>
  <c r="AQ160"/>
  <c r="AQ159"/>
  <c r="AH159"/>
  <c r="AR159" s="1"/>
  <c r="AJ256" i="5"/>
  <c r="AA256"/>
  <c r="AK256" s="1"/>
  <c r="AI130" i="11"/>
  <c r="Z130"/>
  <c r="AJ130" s="1"/>
  <c r="AQ103" i="24"/>
  <c r="AH103"/>
  <c r="AR103" s="1"/>
  <c r="AI108" i="10"/>
  <c r="Z108"/>
  <c r="AJ108" s="1"/>
  <c r="AA116" i="5"/>
  <c r="AK116" s="1"/>
  <c r="AL116" s="1"/>
  <c r="AJ116"/>
  <c r="Z142" i="9"/>
  <c r="AJ142" s="1"/>
  <c r="AK142" s="1"/>
  <c r="AI142"/>
  <c r="AN238" i="27"/>
  <c r="AE238"/>
  <c r="AO238" s="1"/>
  <c r="AL63" i="18"/>
  <c r="AM162" i="30"/>
  <c r="AK247" i="10"/>
  <c r="AM11" i="30"/>
  <c r="K11" s="1"/>
  <c r="K10" s="1"/>
  <c r="AM143" i="32"/>
  <c r="AO206" i="26"/>
  <c r="AE10" i="27"/>
  <c r="AO11"/>
  <c r="N46" i="36"/>
  <c r="N46" i="3"/>
  <c r="O46" i="36"/>
  <c r="O46" i="3"/>
  <c r="AZ10" i="25"/>
  <c r="AG10"/>
  <c r="AH11"/>
  <c r="BA11"/>
  <c r="BA10" s="1"/>
  <c r="AB10" i="32"/>
  <c r="AL11"/>
  <c r="AA11" i="5"/>
  <c r="AJ11"/>
  <c r="Z10"/>
  <c r="K16" i="27" l="1"/>
  <c r="K10" s="1"/>
  <c r="L16"/>
  <c r="BI20" i="25"/>
  <c r="AP20"/>
  <c r="BH19"/>
  <c r="AO19"/>
  <c r="AO16"/>
  <c r="BH16"/>
  <c r="BL18"/>
  <c r="M18" s="1"/>
  <c r="BH22"/>
  <c r="AO22"/>
  <c r="AS13" i="24"/>
  <c r="M13" s="1"/>
  <c r="M10" s="1"/>
  <c r="N31" i="36"/>
  <c r="N31" i="3"/>
  <c r="L12" i="8"/>
  <c r="L10" s="1"/>
  <c r="J10"/>
  <c r="N27" i="3"/>
  <c r="N27" i="36"/>
  <c r="I10" i="11"/>
  <c r="AJ10" i="7"/>
  <c r="AK11"/>
  <c r="AL11" i="31"/>
  <c r="N23" i="3"/>
  <c r="N23" i="36"/>
  <c r="J18" i="29"/>
  <c r="J10" s="1"/>
  <c r="I18"/>
  <c r="I10" s="1"/>
  <c r="AB10" i="28"/>
  <c r="AL11"/>
  <c r="BD64" i="25"/>
  <c r="AK64"/>
  <c r="BH13"/>
  <c r="AO13"/>
  <c r="BG72"/>
  <c r="AN72"/>
  <c r="AK54"/>
  <c r="BD54"/>
  <c r="BF61"/>
  <c r="AM61"/>
  <c r="AL243"/>
  <c r="BE243"/>
  <c r="BG250"/>
  <c r="AN250"/>
  <c r="BA146"/>
  <c r="AH146"/>
  <c r="AJ21"/>
  <c r="BC21"/>
  <c r="BA252"/>
  <c r="AH252"/>
  <c r="AN142"/>
  <c r="BG142"/>
  <c r="AI227"/>
  <c r="BB227"/>
  <c r="BJ115"/>
  <c r="AQ115"/>
  <c r="BK115" s="1"/>
  <c r="BL115" s="1"/>
  <c r="AH126"/>
  <c r="BA126"/>
  <c r="AO81"/>
  <c r="BH81"/>
  <c r="BH148"/>
  <c r="AO148"/>
  <c r="AK172"/>
  <c r="BD172"/>
  <c r="BC60"/>
  <c r="AJ60"/>
  <c r="BE241"/>
  <c r="AL241"/>
  <c r="AP238" i="27"/>
  <c r="AO97" i="26"/>
  <c r="BA136" i="25"/>
  <c r="AH136"/>
  <c r="BE242"/>
  <c r="AL242"/>
  <c r="AP32"/>
  <c r="BI32"/>
  <c r="BC232"/>
  <c r="AJ232"/>
  <c r="AP107"/>
  <c r="BI107"/>
  <c r="BC117"/>
  <c r="AJ117"/>
  <c r="AI34"/>
  <c r="BB34"/>
  <c r="BI33"/>
  <c r="AP33"/>
  <c r="BA204"/>
  <c r="AH204"/>
  <c r="AJ70"/>
  <c r="BC70"/>
  <c r="AH95"/>
  <c r="BA95"/>
  <c r="AL109"/>
  <c r="BE109"/>
  <c r="BE233"/>
  <c r="AL233"/>
  <c r="AN212"/>
  <c r="BG212"/>
  <c r="BC216"/>
  <c r="AJ216"/>
  <c r="BC35"/>
  <c r="AJ35"/>
  <c r="AO15"/>
  <c r="BH15"/>
  <c r="BA116"/>
  <c r="AH116"/>
  <c r="AJ59"/>
  <c r="BC59"/>
  <c r="BE245"/>
  <c r="AL245"/>
  <c r="AS103" i="24"/>
  <c r="AK111" i="9"/>
  <c r="AK108" i="10"/>
  <c r="AK130" i="11"/>
  <c r="AS159" i="8"/>
  <c r="AS148"/>
  <c r="AP180" i="27"/>
  <c r="AP135"/>
  <c r="AK118" i="12"/>
  <c r="AO39" i="26"/>
  <c r="BL51" i="25"/>
  <c r="AS153" i="8"/>
  <c r="AS155"/>
  <c r="AK152" i="11"/>
  <c r="AK232" i="7"/>
  <c r="AK200" i="1"/>
  <c r="AL48" i="31"/>
  <c r="AK253" i="9"/>
  <c r="AM107" i="32"/>
  <c r="AS152" i="8"/>
  <c r="AO130" i="26"/>
  <c r="AO166"/>
  <c r="AS104" i="8"/>
  <c r="AS188" i="24"/>
  <c r="AK194" i="1"/>
  <c r="AP143" i="27"/>
  <c r="AK169" i="1"/>
  <c r="BC126" i="23"/>
  <c r="AK182" i="12"/>
  <c r="AK152" i="9"/>
  <c r="AO259" i="26"/>
  <c r="AL162" i="5"/>
  <c r="AL42" i="31"/>
  <c r="AK207" i="11"/>
  <c r="AP141" i="27"/>
  <c r="AO199" i="26"/>
  <c r="AS142" i="8"/>
  <c r="AK103" i="9"/>
  <c r="BL211" i="25"/>
  <c r="AK223" i="12"/>
  <c r="AL82" i="31"/>
  <c r="AK235" i="12"/>
  <c r="AO43" i="26"/>
  <c r="AS156" i="8"/>
  <c r="AS104" i="24"/>
  <c r="AP234" i="27"/>
  <c r="AS154" i="8"/>
  <c r="AK133" i="29"/>
  <c r="AO41" i="25"/>
  <c r="BH41"/>
  <c r="AO220"/>
  <c r="BH220"/>
  <c r="BJ246"/>
  <c r="AQ246"/>
  <c r="BK246" s="1"/>
  <c r="BL246" s="1"/>
  <c r="BD219"/>
  <c r="AK219"/>
  <c r="BD28"/>
  <c r="AK28"/>
  <c r="BC173"/>
  <c r="AJ173"/>
  <c r="BA88"/>
  <c r="AH88"/>
  <c r="AH236"/>
  <c r="BA236"/>
  <c r="AJ258"/>
  <c r="BC258"/>
  <c r="BE149"/>
  <c r="AL149"/>
  <c r="BE105"/>
  <c r="AL105"/>
  <c r="AQ244"/>
  <c r="BK244" s="1"/>
  <c r="BL244" s="1"/>
  <c r="BJ244"/>
  <c r="AJ37"/>
  <c r="BC37"/>
  <c r="BC124"/>
  <c r="AJ124"/>
  <c r="BG188"/>
  <c r="AN188"/>
  <c r="AM35" i="32"/>
  <c r="AK110" i="12"/>
  <c r="AJ103" i="25"/>
  <c r="BC103"/>
  <c r="BD44"/>
  <c r="AK44"/>
  <c r="BE181"/>
  <c r="AL181"/>
  <c r="AM153"/>
  <c r="BF153"/>
  <c r="AH87"/>
  <c r="BA87"/>
  <c r="AM58"/>
  <c r="BF58"/>
  <c r="AL150"/>
  <c r="BE150"/>
  <c r="BH140"/>
  <c r="AO140"/>
  <c r="AH202"/>
  <c r="BA202"/>
  <c r="BD71"/>
  <c r="AK71"/>
  <c r="AK248"/>
  <c r="BD248"/>
  <c r="BA213"/>
  <c r="AH213"/>
  <c r="AJ47"/>
  <c r="BC47"/>
  <c r="BC123"/>
  <c r="AJ123"/>
  <c r="AK159"/>
  <c r="BD159"/>
  <c r="BG182"/>
  <c r="AN182"/>
  <c r="AH75"/>
  <c r="BA75"/>
  <c r="BE38"/>
  <c r="AL38"/>
  <c r="BA152"/>
  <c r="AH152"/>
  <c r="AL141"/>
  <c r="BE141"/>
  <c r="BB23"/>
  <c r="AI23"/>
  <c r="BE25"/>
  <c r="AL25"/>
  <c r="BH56"/>
  <c r="AO56"/>
  <c r="BC221"/>
  <c r="AJ221"/>
  <c r="BA259"/>
  <c r="AH259"/>
  <c r="BF12"/>
  <c r="AM12"/>
  <c r="AM67"/>
  <c r="BF67"/>
  <c r="AJ49"/>
  <c r="BC49"/>
  <c r="AL256" i="5"/>
  <c r="AL246"/>
  <c r="AS161" i="8"/>
  <c r="AL221" i="5"/>
  <c r="BC255" i="23"/>
  <c r="AK114" i="11"/>
  <c r="AP146" i="27"/>
  <c r="AS158" i="8"/>
  <c r="AS147"/>
  <c r="BC249" i="23"/>
  <c r="AK199" i="12"/>
  <c r="AM256" i="32"/>
  <c r="AK194" i="9"/>
  <c r="AS157" i="8"/>
  <c r="AS114" i="24"/>
  <c r="AL232" i="5"/>
  <c r="AM61" i="30"/>
  <c r="AM112"/>
  <c r="AL203" i="5"/>
  <c r="BC107" i="23"/>
  <c r="AO258" i="26"/>
  <c r="AK123" i="9"/>
  <c r="AS235" i="8"/>
  <c r="AP101" i="27"/>
  <c r="BL113" i="25"/>
  <c r="AK20" i="22"/>
  <c r="AP182" i="27"/>
  <c r="AO86" i="26"/>
  <c r="AK109" i="12"/>
  <c r="AP239" i="27"/>
  <c r="AL244" i="31"/>
  <c r="AP218" i="27"/>
  <c r="AK187" i="1"/>
  <c r="AM211" i="30"/>
  <c r="AO245" i="26"/>
  <c r="AK142" i="1"/>
  <c r="AK107" i="9"/>
  <c r="AK151" i="11"/>
  <c r="AP142" i="27"/>
  <c r="AO10"/>
  <c r="AP11"/>
  <c r="L11" s="1"/>
  <c r="L10" s="1"/>
  <c r="AH10" i="25"/>
  <c r="AI11"/>
  <c r="BB11"/>
  <c r="BB10" s="1"/>
  <c r="AL10" i="32"/>
  <c r="AM11"/>
  <c r="AA10" i="5"/>
  <c r="AK11"/>
  <c r="AK10" s="1"/>
  <c r="AJ10"/>
  <c r="N49" i="36" l="1"/>
  <c r="N49" i="3"/>
  <c r="O49" i="36"/>
  <c r="O49" i="3"/>
  <c r="BI22" i="25"/>
  <c r="AP22"/>
  <c r="AP16"/>
  <c r="BI16"/>
  <c r="AQ20"/>
  <c r="BK20" s="1"/>
  <c r="BJ20"/>
  <c r="BL20" s="1"/>
  <c r="M20" s="1"/>
  <c r="BI19"/>
  <c r="AP19"/>
  <c r="N37" i="36"/>
  <c r="N37" i="3"/>
  <c r="N29"/>
  <c r="N28" s="1"/>
  <c r="N29" i="36"/>
  <c r="N28" s="1"/>
  <c r="O27" i="3"/>
  <c r="O27" i="36"/>
  <c r="H11" i="7"/>
  <c r="H10" s="1"/>
  <c r="I11"/>
  <c r="I10" s="1"/>
  <c r="I11" i="31"/>
  <c r="I10" s="1"/>
  <c r="J11"/>
  <c r="J10" s="1"/>
  <c r="N20" i="3"/>
  <c r="N20" i="36"/>
  <c r="O20"/>
  <c r="O20" i="3"/>
  <c r="AL10" i="28"/>
  <c r="AM11"/>
  <c r="AN12" i="25"/>
  <c r="BG12"/>
  <c r="AK221"/>
  <c r="BD221"/>
  <c r="AM38"/>
  <c r="BF38"/>
  <c r="BH182"/>
  <c r="AO182"/>
  <c r="AI213"/>
  <c r="BB213"/>
  <c r="AP140"/>
  <c r="BI140"/>
  <c r="BG67"/>
  <c r="AN67"/>
  <c r="BB75"/>
  <c r="AI75"/>
  <c r="AL159"/>
  <c r="BE159"/>
  <c r="AK47"/>
  <c r="BD47"/>
  <c r="AL248"/>
  <c r="BE248"/>
  <c r="AI202"/>
  <c r="BB202"/>
  <c r="AM150"/>
  <c r="BF150"/>
  <c r="BB87"/>
  <c r="AI87"/>
  <c r="BD103"/>
  <c r="AK103"/>
  <c r="AK37"/>
  <c r="BD37"/>
  <c r="AK258"/>
  <c r="BD258"/>
  <c r="BI41"/>
  <c r="AP41"/>
  <c r="AK59"/>
  <c r="BD59"/>
  <c r="AP15"/>
  <c r="BI15"/>
  <c r="BB95"/>
  <c r="AI95"/>
  <c r="BC34"/>
  <c r="AJ34"/>
  <c r="BJ107"/>
  <c r="AQ107"/>
  <c r="BK107" s="1"/>
  <c r="BL107" s="1"/>
  <c r="AQ32"/>
  <c r="BK32" s="1"/>
  <c r="BL32" s="1"/>
  <c r="BJ32"/>
  <c r="AL172"/>
  <c r="BE172"/>
  <c r="BI81"/>
  <c r="AP81"/>
  <c r="BH142"/>
  <c r="AO142"/>
  <c r="AK21"/>
  <c r="BD21"/>
  <c r="BB259"/>
  <c r="AI259"/>
  <c r="BI56"/>
  <c r="AP56"/>
  <c r="AJ23"/>
  <c r="BC23"/>
  <c r="BB152"/>
  <c r="AI152"/>
  <c r="AM181"/>
  <c r="BF181"/>
  <c r="BH188"/>
  <c r="AO188"/>
  <c r="BF105"/>
  <c r="AM105"/>
  <c r="AI88"/>
  <c r="BB88"/>
  <c r="BE28"/>
  <c r="AL28"/>
  <c r="AK216"/>
  <c r="BD216"/>
  <c r="BF233"/>
  <c r="AM233"/>
  <c r="BB204"/>
  <c r="AI204"/>
  <c r="AI136"/>
  <c r="BB136"/>
  <c r="BF241"/>
  <c r="AM241"/>
  <c r="AO250"/>
  <c r="BH250"/>
  <c r="AN61"/>
  <c r="BG61"/>
  <c r="AO72"/>
  <c r="BH72"/>
  <c r="BE64"/>
  <c r="AL64"/>
  <c r="AK49"/>
  <c r="BD49"/>
  <c r="AM141"/>
  <c r="BF141"/>
  <c r="AN58"/>
  <c r="BG58"/>
  <c r="AN153"/>
  <c r="BG153"/>
  <c r="AI236"/>
  <c r="BB236"/>
  <c r="BI220"/>
  <c r="AP220"/>
  <c r="AO212"/>
  <c r="BH212"/>
  <c r="AM109"/>
  <c r="BF109"/>
  <c r="AK70"/>
  <c r="BD70"/>
  <c r="AI126"/>
  <c r="BB126"/>
  <c r="BC227"/>
  <c r="AJ227"/>
  <c r="AM243"/>
  <c r="BF243"/>
  <c r="AL54"/>
  <c r="BE54"/>
  <c r="BF25"/>
  <c r="AM25"/>
  <c r="AK123"/>
  <c r="BD123"/>
  <c r="AL71"/>
  <c r="BE71"/>
  <c r="AL44"/>
  <c r="BE44"/>
  <c r="BD124"/>
  <c r="AK124"/>
  <c r="BF149"/>
  <c r="AM149"/>
  <c r="AK173"/>
  <c r="BD173"/>
  <c r="AL219"/>
  <c r="BE219"/>
  <c r="BF245"/>
  <c r="AM245"/>
  <c r="AI116"/>
  <c r="BB116"/>
  <c r="BD35"/>
  <c r="AK35"/>
  <c r="BJ33"/>
  <c r="AQ33"/>
  <c r="BK33" s="1"/>
  <c r="BL33" s="1"/>
  <c r="AK117"/>
  <c r="BD117"/>
  <c r="BD232"/>
  <c r="AK232"/>
  <c r="BF242"/>
  <c r="AM242"/>
  <c r="AK60"/>
  <c r="BD60"/>
  <c r="AP148"/>
  <c r="BI148"/>
  <c r="BB252"/>
  <c r="AI252"/>
  <c r="BB146"/>
  <c r="AI146"/>
  <c r="AP13"/>
  <c r="BI13"/>
  <c r="AJ11"/>
  <c r="BC11"/>
  <c r="BC10" s="1"/>
  <c r="AI10"/>
  <c r="AL11" i="5"/>
  <c r="BJ22" i="25" l="1"/>
  <c r="AQ22"/>
  <c r="BK22" s="1"/>
  <c r="BL22" s="1"/>
  <c r="BJ16"/>
  <c r="AQ16"/>
  <c r="BK16" s="1"/>
  <c r="BL16" s="1"/>
  <c r="M16" s="1"/>
  <c r="AQ19"/>
  <c r="BK19" s="1"/>
  <c r="BL19" s="1"/>
  <c r="M19" s="1"/>
  <c r="BJ19"/>
  <c r="O26" i="36"/>
  <c r="O26" i="3"/>
  <c r="N26" i="36"/>
  <c r="N26" i="3"/>
  <c r="O24"/>
  <c r="O24" i="36"/>
  <c r="N24"/>
  <c r="N24" i="3"/>
  <c r="BG245" i="25"/>
  <c r="AN245"/>
  <c r="BE124"/>
  <c r="AL124"/>
  <c r="AN25"/>
  <c r="BG25"/>
  <c r="BJ220"/>
  <c r="AQ220"/>
  <c r="BK220" s="1"/>
  <c r="BL220" s="1"/>
  <c r="BF64"/>
  <c r="AM64"/>
  <c r="BG241"/>
  <c r="AN241"/>
  <c r="AQ13"/>
  <c r="BK13" s="1"/>
  <c r="BJ13"/>
  <c r="BE60"/>
  <c r="AL60"/>
  <c r="BC116"/>
  <c r="AJ116"/>
  <c r="AM219"/>
  <c r="BF219"/>
  <c r="BF44"/>
  <c r="AM44"/>
  <c r="AL123"/>
  <c r="BE123"/>
  <c r="AM54"/>
  <c r="BF54"/>
  <c r="BE70"/>
  <c r="AL70"/>
  <c r="AP212"/>
  <c r="BI212"/>
  <c r="BC236"/>
  <c r="AJ236"/>
  <c r="BH58"/>
  <c r="AO58"/>
  <c r="BE49"/>
  <c r="AL49"/>
  <c r="AP72"/>
  <c r="BI72"/>
  <c r="BI250"/>
  <c r="AP250"/>
  <c r="BC136"/>
  <c r="AJ136"/>
  <c r="BG181"/>
  <c r="AN181"/>
  <c r="AK23"/>
  <c r="BD23"/>
  <c r="BF172"/>
  <c r="AM172"/>
  <c r="AL59"/>
  <c r="BE59"/>
  <c r="BE258"/>
  <c r="AL258"/>
  <c r="AN150"/>
  <c r="BG150"/>
  <c r="AM248"/>
  <c r="BF248"/>
  <c r="AM159"/>
  <c r="BF159"/>
  <c r="BC213"/>
  <c r="AJ213"/>
  <c r="BG38"/>
  <c r="AN38"/>
  <c r="BH12"/>
  <c r="AO12"/>
  <c r="BE117"/>
  <c r="AL117"/>
  <c r="BE173"/>
  <c r="AL173"/>
  <c r="AJ146"/>
  <c r="BC146"/>
  <c r="AN242"/>
  <c r="BG242"/>
  <c r="AL35"/>
  <c r="BE35"/>
  <c r="AJ252"/>
  <c r="BC252"/>
  <c r="BE232"/>
  <c r="AL232"/>
  <c r="BG149"/>
  <c r="AN149"/>
  <c r="AK227"/>
  <c r="BD227"/>
  <c r="BG233"/>
  <c r="AN233"/>
  <c r="AM28"/>
  <c r="BF28"/>
  <c r="AN105"/>
  <c r="BG105"/>
  <c r="BC259"/>
  <c r="AJ259"/>
  <c r="BI142"/>
  <c r="AP142"/>
  <c r="AJ95"/>
  <c r="BC95"/>
  <c r="AL103"/>
  <c r="BE103"/>
  <c r="AO67"/>
  <c r="BH67"/>
  <c r="AQ148"/>
  <c r="BK148" s="1"/>
  <c r="BL148" s="1"/>
  <c r="BJ148"/>
  <c r="AM71"/>
  <c r="BF71"/>
  <c r="BG243"/>
  <c r="AN243"/>
  <c r="BC126"/>
  <c r="AJ126"/>
  <c r="AN109"/>
  <c r="BG109"/>
  <c r="BH153"/>
  <c r="AO153"/>
  <c r="AN141"/>
  <c r="BG141"/>
  <c r="AO61"/>
  <c r="BH61"/>
  <c r="AL216"/>
  <c r="BE216"/>
  <c r="AJ88"/>
  <c r="BC88"/>
  <c r="AL21"/>
  <c r="BE21"/>
  <c r="BJ15"/>
  <c r="AQ15"/>
  <c r="BK15" s="1"/>
  <c r="BL15" s="1"/>
  <c r="M15" s="1"/>
  <c r="BE37"/>
  <c r="AL37"/>
  <c r="AJ202"/>
  <c r="BC202"/>
  <c r="AL47"/>
  <c r="BE47"/>
  <c r="AQ140"/>
  <c r="BK140" s="1"/>
  <c r="BJ140"/>
  <c r="AL221"/>
  <c r="BE221"/>
  <c r="BC204"/>
  <c r="AJ204"/>
  <c r="AP188"/>
  <c r="BI188"/>
  <c r="AJ152"/>
  <c r="BC152"/>
  <c r="BJ56"/>
  <c r="AQ56"/>
  <c r="BK56" s="1"/>
  <c r="BL56" s="1"/>
  <c r="AQ81"/>
  <c r="BK81" s="1"/>
  <c r="BJ81"/>
  <c r="BD34"/>
  <c r="AK34"/>
  <c r="BJ41"/>
  <c r="AQ41"/>
  <c r="BK41" s="1"/>
  <c r="BL41" s="1"/>
  <c r="BC87"/>
  <c r="AJ87"/>
  <c r="BC75"/>
  <c r="AJ75"/>
  <c r="AP182"/>
  <c r="BI182"/>
  <c r="AJ10"/>
  <c r="BD11"/>
  <c r="BD10" s="1"/>
  <c r="AK11"/>
  <c r="J11" i="5"/>
  <c r="J10" s="1"/>
  <c r="I11"/>
  <c r="I10" s="1"/>
  <c r="BL13" i="25" l="1"/>
  <c r="L22"/>
  <c r="M22"/>
  <c r="BD152"/>
  <c r="AK152"/>
  <c r="AK202"/>
  <c r="BD202"/>
  <c r="BD88"/>
  <c r="AK88"/>
  <c r="AP61"/>
  <c r="BI61"/>
  <c r="AN71"/>
  <c r="BG71"/>
  <c r="BI67"/>
  <c r="AP67"/>
  <c r="AK95"/>
  <c r="BD95"/>
  <c r="AN28"/>
  <c r="BG28"/>
  <c r="AL227"/>
  <c r="BE227"/>
  <c r="AM35"/>
  <c r="BF35"/>
  <c r="BD146"/>
  <c r="AK146"/>
  <c r="BG159"/>
  <c r="AN159"/>
  <c r="BH150"/>
  <c r="AO150"/>
  <c r="AM59"/>
  <c r="BF59"/>
  <c r="AL23"/>
  <c r="BE23"/>
  <c r="BJ72"/>
  <c r="AQ72"/>
  <c r="BK72" s="1"/>
  <c r="BJ212"/>
  <c r="AQ212"/>
  <c r="BK212" s="1"/>
  <c r="BG54"/>
  <c r="AN54"/>
  <c r="BH25"/>
  <c r="AO25"/>
  <c r="BL81"/>
  <c r="BL140"/>
  <c r="AK87"/>
  <c r="BD87"/>
  <c r="BE34"/>
  <c r="AL34"/>
  <c r="BD75"/>
  <c r="AK75"/>
  <c r="AK204"/>
  <c r="BD204"/>
  <c r="AP153"/>
  <c r="BI153"/>
  <c r="AK126"/>
  <c r="BD126"/>
  <c r="BD259"/>
  <c r="AK259"/>
  <c r="AM232"/>
  <c r="BF232"/>
  <c r="AM117"/>
  <c r="BF117"/>
  <c r="BH38"/>
  <c r="AO38"/>
  <c r="BD136"/>
  <c r="AK136"/>
  <c r="BI58"/>
  <c r="AP58"/>
  <c r="BG44"/>
  <c r="AN44"/>
  <c r="BD116"/>
  <c r="AK116"/>
  <c r="BG64"/>
  <c r="AN64"/>
  <c r="BH245"/>
  <c r="AO245"/>
  <c r="AQ182"/>
  <c r="BK182" s="1"/>
  <c r="BL182" s="1"/>
  <c r="BJ182"/>
  <c r="BJ188"/>
  <c r="AQ188"/>
  <c r="BK188" s="1"/>
  <c r="BF221"/>
  <c r="AM221"/>
  <c r="AM47"/>
  <c r="BF47"/>
  <c r="BF21"/>
  <c r="AM21"/>
  <c r="BF216"/>
  <c r="AM216"/>
  <c r="BH141"/>
  <c r="AO141"/>
  <c r="BH109"/>
  <c r="AO109"/>
  <c r="AM103"/>
  <c r="BF103"/>
  <c r="BH105"/>
  <c r="AO105"/>
  <c r="BD252"/>
  <c r="AK252"/>
  <c r="BH242"/>
  <c r="AO242"/>
  <c r="AN248"/>
  <c r="BG248"/>
  <c r="BF123"/>
  <c r="AM123"/>
  <c r="AN219"/>
  <c r="BG219"/>
  <c r="AM37"/>
  <c r="BF37"/>
  <c r="AO243"/>
  <c r="BH243"/>
  <c r="BJ142"/>
  <c r="AQ142"/>
  <c r="BK142" s="1"/>
  <c r="BH233"/>
  <c r="AO233"/>
  <c r="AO149"/>
  <c r="BH149"/>
  <c r="BF173"/>
  <c r="AM173"/>
  <c r="AP12"/>
  <c r="BI12"/>
  <c r="AK213"/>
  <c r="BD213"/>
  <c r="AM258"/>
  <c r="BF258"/>
  <c r="BG172"/>
  <c r="AN172"/>
  <c r="BH181"/>
  <c r="AO181"/>
  <c r="AQ250"/>
  <c r="BK250" s="1"/>
  <c r="BL250" s="1"/>
  <c r="BJ250"/>
  <c r="AM49"/>
  <c r="BF49"/>
  <c r="BD236"/>
  <c r="AK236"/>
  <c r="BF70"/>
  <c r="AM70"/>
  <c r="AM60"/>
  <c r="BF60"/>
  <c r="AO241"/>
  <c r="BH241"/>
  <c r="AM124"/>
  <c r="BF124"/>
  <c r="AK10"/>
  <c r="AL11"/>
  <c r="BE11"/>
  <c r="BE10" s="1"/>
  <c r="N22" i="3"/>
  <c r="N22" i="36"/>
  <c r="O22"/>
  <c r="O22" i="3"/>
  <c r="AO219" i="25" l="1"/>
  <c r="BH219"/>
  <c r="BH248"/>
  <c r="AO248"/>
  <c r="AN103"/>
  <c r="BG103"/>
  <c r="AN117"/>
  <c r="BG117"/>
  <c r="AQ153"/>
  <c r="BK153" s="1"/>
  <c r="BL153" s="1"/>
  <c r="BJ153"/>
  <c r="BE87"/>
  <c r="AL87"/>
  <c r="AM23"/>
  <c r="BF23"/>
  <c r="BF227"/>
  <c r="AM227"/>
  <c r="BE95"/>
  <c r="AL95"/>
  <c r="BH71"/>
  <c r="AO71"/>
  <c r="AN124"/>
  <c r="BG124"/>
  <c r="BG173"/>
  <c r="AN173"/>
  <c r="BI233"/>
  <c r="AP233"/>
  <c r="BE252"/>
  <c r="AL252"/>
  <c r="AP141"/>
  <c r="BI141"/>
  <c r="BG21"/>
  <c r="AN21"/>
  <c r="BG221"/>
  <c r="AN221"/>
  <c r="BH64"/>
  <c r="AO64"/>
  <c r="BH44"/>
  <c r="AO44"/>
  <c r="BE136"/>
  <c r="AL136"/>
  <c r="BE259"/>
  <c r="AL259"/>
  <c r="BE75"/>
  <c r="AL75"/>
  <c r="BI25"/>
  <c r="AP25"/>
  <c r="BI150"/>
  <c r="AP150"/>
  <c r="AL146"/>
  <c r="BE146"/>
  <c r="AL88"/>
  <c r="BE88"/>
  <c r="BE152"/>
  <c r="AL152"/>
  <c r="BL212"/>
  <c r="BG60"/>
  <c r="AN60"/>
  <c r="AL213"/>
  <c r="BE213"/>
  <c r="BG37"/>
  <c r="AN37"/>
  <c r="AN232"/>
  <c r="BG232"/>
  <c r="AL126"/>
  <c r="BE126"/>
  <c r="AL204"/>
  <c r="BE204"/>
  <c r="BG59"/>
  <c r="AN59"/>
  <c r="BG35"/>
  <c r="AN35"/>
  <c r="BH28"/>
  <c r="AO28"/>
  <c r="AQ61"/>
  <c r="BK61" s="1"/>
  <c r="BL61" s="1"/>
  <c r="BJ61"/>
  <c r="AL202"/>
  <c r="BE202"/>
  <c r="AP243"/>
  <c r="BI243"/>
  <c r="AL236"/>
  <c r="BE236"/>
  <c r="AO172"/>
  <c r="BH172"/>
  <c r="AP241"/>
  <c r="BI241"/>
  <c r="BG49"/>
  <c r="AN49"/>
  <c r="BG258"/>
  <c r="AN258"/>
  <c r="BJ12"/>
  <c r="AQ12"/>
  <c r="BK12" s="1"/>
  <c r="BI149"/>
  <c r="AP149"/>
  <c r="AN47"/>
  <c r="BG47"/>
  <c r="AN70"/>
  <c r="BG70"/>
  <c r="AP181"/>
  <c r="BI181"/>
  <c r="AN123"/>
  <c r="BG123"/>
  <c r="AP242"/>
  <c r="BI242"/>
  <c r="BI105"/>
  <c r="AP105"/>
  <c r="AP109"/>
  <c r="BI109"/>
  <c r="BG216"/>
  <c r="AN216"/>
  <c r="BI245"/>
  <c r="AP245"/>
  <c r="AL116"/>
  <c r="BE116"/>
  <c r="AQ58"/>
  <c r="BK58" s="1"/>
  <c r="BL58" s="1"/>
  <c r="BJ58"/>
  <c r="BI38"/>
  <c r="AP38"/>
  <c r="BF34"/>
  <c r="AM34"/>
  <c r="AO54"/>
  <c r="BH54"/>
  <c r="AO159"/>
  <c r="BH159"/>
  <c r="AQ67"/>
  <c r="BK67" s="1"/>
  <c r="BL67" s="1"/>
  <c r="BJ67"/>
  <c r="BL142"/>
  <c r="BL188"/>
  <c r="BL72"/>
  <c r="AM11"/>
  <c r="AL10"/>
  <c r="BF11"/>
  <c r="BF10" s="1"/>
  <c r="N16" i="3"/>
  <c r="N17"/>
  <c r="O17" i="36"/>
  <c r="P18" s="1"/>
  <c r="O16"/>
  <c r="N16"/>
  <c r="N17"/>
  <c r="O17" i="3"/>
  <c r="P18" s="1"/>
  <c r="O16"/>
  <c r="BJ38" i="25" l="1"/>
  <c r="AQ38"/>
  <c r="BK38" s="1"/>
  <c r="BL38" s="1"/>
  <c r="AO216"/>
  <c r="BH216"/>
  <c r="AQ105"/>
  <c r="BK105" s="1"/>
  <c r="BJ105"/>
  <c r="AQ149"/>
  <c r="BK149" s="1"/>
  <c r="BL149" s="1"/>
  <c r="BJ149"/>
  <c r="BH258"/>
  <c r="AO258"/>
  <c r="BI28"/>
  <c r="AP28"/>
  <c r="AO59"/>
  <c r="BH59"/>
  <c r="BH37"/>
  <c r="AO37"/>
  <c r="AO60"/>
  <c r="BH60"/>
  <c r="BF146"/>
  <c r="AM146"/>
  <c r="AQ141"/>
  <c r="BK141" s="1"/>
  <c r="BL141" s="1"/>
  <c r="BJ141"/>
  <c r="AO124"/>
  <c r="BH124"/>
  <c r="BG23"/>
  <c r="AN23"/>
  <c r="BH103"/>
  <c r="AO103"/>
  <c r="AP219"/>
  <c r="BI219"/>
  <c r="BI159"/>
  <c r="AP159"/>
  <c r="AQ109"/>
  <c r="BK109" s="1"/>
  <c r="BL109" s="1"/>
  <c r="BJ109"/>
  <c r="AQ242"/>
  <c r="BK242" s="1"/>
  <c r="BL242" s="1"/>
  <c r="BJ242"/>
  <c r="AQ181"/>
  <c r="BK181" s="1"/>
  <c r="BL181" s="1"/>
  <c r="BJ181"/>
  <c r="AO47"/>
  <c r="BH47"/>
  <c r="AP172"/>
  <c r="BI172"/>
  <c r="AQ243"/>
  <c r="BK243" s="1"/>
  <c r="BL243" s="1"/>
  <c r="BJ243"/>
  <c r="BF204"/>
  <c r="AM204"/>
  <c r="AO232"/>
  <c r="BH232"/>
  <c r="BF213"/>
  <c r="AM213"/>
  <c r="BF152"/>
  <c r="AM152"/>
  <c r="BJ25"/>
  <c r="AQ25"/>
  <c r="BK25" s="1"/>
  <c r="AM259"/>
  <c r="BF259"/>
  <c r="BI44"/>
  <c r="AP44"/>
  <c r="AO221"/>
  <c r="BH221"/>
  <c r="AQ233"/>
  <c r="BK233" s="1"/>
  <c r="BL233" s="1"/>
  <c r="BJ233"/>
  <c r="BF95"/>
  <c r="AM95"/>
  <c r="BG34"/>
  <c r="AN34"/>
  <c r="BJ245"/>
  <c r="AQ245"/>
  <c r="BK245" s="1"/>
  <c r="BL245" s="1"/>
  <c r="BH49"/>
  <c r="AO49"/>
  <c r="AO35"/>
  <c r="BH35"/>
  <c r="AM88"/>
  <c r="BF88"/>
  <c r="BH117"/>
  <c r="AO117"/>
  <c r="BL12"/>
  <c r="M12" s="1"/>
  <c r="BI54"/>
  <c r="AP54"/>
  <c r="BF116"/>
  <c r="AM116"/>
  <c r="AO123"/>
  <c r="BH123"/>
  <c r="AO70"/>
  <c r="BH70"/>
  <c r="AQ241"/>
  <c r="BK241" s="1"/>
  <c r="BL241" s="1"/>
  <c r="BJ241"/>
  <c r="AM236"/>
  <c r="BF236"/>
  <c r="BF202"/>
  <c r="AM202"/>
  <c r="AM126"/>
  <c r="BF126"/>
  <c r="AQ150"/>
  <c r="BK150" s="1"/>
  <c r="BL150" s="1"/>
  <c r="BJ150"/>
  <c r="BF75"/>
  <c r="AM75"/>
  <c r="AM136"/>
  <c r="BF136"/>
  <c r="BI64"/>
  <c r="AP64"/>
  <c r="AO21"/>
  <c r="BH21"/>
  <c r="BF252"/>
  <c r="AM252"/>
  <c r="AO173"/>
  <c r="BH173"/>
  <c r="BI71"/>
  <c r="AP71"/>
  <c r="BG227"/>
  <c r="AN227"/>
  <c r="BF87"/>
  <c r="AM87"/>
  <c r="AP248"/>
  <c r="BI248"/>
  <c r="AM10"/>
  <c r="AN11"/>
  <c r="BG11"/>
  <c r="BG10" s="1"/>
  <c r="P16" i="3"/>
  <c r="P16" i="36"/>
  <c r="BG87" i="25" l="1"/>
  <c r="AN87"/>
  <c r="AQ71"/>
  <c r="BK71" s="1"/>
  <c r="BL71" s="1"/>
  <c r="BJ71"/>
  <c r="BG252"/>
  <c r="AN252"/>
  <c r="AQ64"/>
  <c r="BK64" s="1"/>
  <c r="BL64" s="1"/>
  <c r="BJ64"/>
  <c r="BG75"/>
  <c r="AN75"/>
  <c r="AN116"/>
  <c r="BG116"/>
  <c r="AN88"/>
  <c r="BG88"/>
  <c r="BJ172"/>
  <c r="AQ172"/>
  <c r="BK172" s="1"/>
  <c r="AQ219"/>
  <c r="BK219" s="1"/>
  <c r="BJ219"/>
  <c r="AP60"/>
  <c r="BI60"/>
  <c r="AP59"/>
  <c r="BI59"/>
  <c r="BL105"/>
  <c r="AQ248"/>
  <c r="BK248" s="1"/>
  <c r="BL248" s="1"/>
  <c r="BJ248"/>
  <c r="BI21"/>
  <c r="AP21"/>
  <c r="BG136"/>
  <c r="AN136"/>
  <c r="BI123"/>
  <c r="AP123"/>
  <c r="BI49"/>
  <c r="AP49"/>
  <c r="AO34"/>
  <c r="BH34"/>
  <c r="AQ44"/>
  <c r="BK44" s="1"/>
  <c r="BL44" s="1"/>
  <c r="BJ44"/>
  <c r="AN213"/>
  <c r="BG213"/>
  <c r="AN204"/>
  <c r="BG204"/>
  <c r="BH23"/>
  <c r="AO23"/>
  <c r="AP258"/>
  <c r="BI258"/>
  <c r="BL25"/>
  <c r="AP173"/>
  <c r="BI173"/>
  <c r="BH227"/>
  <c r="AO227"/>
  <c r="BG202"/>
  <c r="AN202"/>
  <c r="BJ54"/>
  <c r="AQ54"/>
  <c r="BK54" s="1"/>
  <c r="BL54" s="1"/>
  <c r="AP35"/>
  <c r="BI35"/>
  <c r="AP221"/>
  <c r="BI221"/>
  <c r="AN259"/>
  <c r="BG259"/>
  <c r="AP232"/>
  <c r="BI232"/>
  <c r="AP47"/>
  <c r="BI47"/>
  <c r="BI124"/>
  <c r="AP124"/>
  <c r="AP216"/>
  <c r="BI216"/>
  <c r="BG126"/>
  <c r="AN126"/>
  <c r="AN236"/>
  <c r="BG236"/>
  <c r="AP70"/>
  <c r="BI70"/>
  <c r="BI117"/>
  <c r="AP117"/>
  <c r="BG95"/>
  <c r="AN95"/>
  <c r="BG152"/>
  <c r="AN152"/>
  <c r="AQ159"/>
  <c r="BK159" s="1"/>
  <c r="BJ159"/>
  <c r="BI103"/>
  <c r="AP103"/>
  <c r="AN146"/>
  <c r="BG146"/>
  <c r="AP37"/>
  <c r="BI37"/>
  <c r="AQ28"/>
  <c r="BK28" s="1"/>
  <c r="BJ28"/>
  <c r="BH11"/>
  <c r="BH10" s="1"/>
  <c r="AN10"/>
  <c r="AO11"/>
  <c r="AQ37" l="1"/>
  <c r="BK37" s="1"/>
  <c r="BL37" s="1"/>
  <c r="BJ37"/>
  <c r="BH236"/>
  <c r="AO236"/>
  <c r="AQ117"/>
  <c r="BK117" s="1"/>
  <c r="BL117" s="1"/>
  <c r="BJ117"/>
  <c r="BH202"/>
  <c r="AO202"/>
  <c r="BH146"/>
  <c r="AO146"/>
  <c r="BJ70"/>
  <c r="AQ70"/>
  <c r="BK70" s="1"/>
  <c r="BL70" s="1"/>
  <c r="AQ232"/>
  <c r="BK232" s="1"/>
  <c r="BL232" s="1"/>
  <c r="BJ232"/>
  <c r="BJ221"/>
  <c r="AQ221"/>
  <c r="BK221" s="1"/>
  <c r="BL221" s="1"/>
  <c r="BJ49"/>
  <c r="AQ49"/>
  <c r="BK49" s="1"/>
  <c r="AO136"/>
  <c r="BH136"/>
  <c r="BJ59"/>
  <c r="AQ59"/>
  <c r="BK59" s="1"/>
  <c r="BL59" s="1"/>
  <c r="AO88"/>
  <c r="BH88"/>
  <c r="BL28"/>
  <c r="BL159"/>
  <c r="BL219"/>
  <c r="AQ216"/>
  <c r="BK216" s="1"/>
  <c r="BJ216"/>
  <c r="AO152"/>
  <c r="BH152"/>
  <c r="BH95"/>
  <c r="AO95"/>
  <c r="BH126"/>
  <c r="AO126"/>
  <c r="AQ124"/>
  <c r="BK124" s="1"/>
  <c r="BL124" s="1"/>
  <c r="BJ124"/>
  <c r="AP227"/>
  <c r="BI227"/>
  <c r="AO213"/>
  <c r="BH213"/>
  <c r="AP34"/>
  <c r="BI34"/>
  <c r="AO75"/>
  <c r="BH75"/>
  <c r="BH252"/>
  <c r="AO252"/>
  <c r="BH87"/>
  <c r="AO87"/>
  <c r="AQ47"/>
  <c r="BK47" s="1"/>
  <c r="BL47" s="1"/>
  <c r="BJ47"/>
  <c r="AO259"/>
  <c r="BH259"/>
  <c r="AQ35"/>
  <c r="BK35" s="1"/>
  <c r="BL35" s="1"/>
  <c r="BJ35"/>
  <c r="AQ173"/>
  <c r="BK173" s="1"/>
  <c r="BL173" s="1"/>
  <c r="BJ173"/>
  <c r="BI23"/>
  <c r="AP23"/>
  <c r="BJ123"/>
  <c r="AQ123"/>
  <c r="BK123" s="1"/>
  <c r="AQ21"/>
  <c r="BK21" s="1"/>
  <c r="BL21" s="1"/>
  <c r="M21" s="1"/>
  <c r="BJ21"/>
  <c r="BJ60"/>
  <c r="AQ60"/>
  <c r="BK60" s="1"/>
  <c r="BH116"/>
  <c r="AO116"/>
  <c r="AQ103"/>
  <c r="BK103" s="1"/>
  <c r="BL103" s="1"/>
  <c r="BJ103"/>
  <c r="AQ258"/>
  <c r="BK258" s="1"/>
  <c r="BL258" s="1"/>
  <c r="BJ258"/>
  <c r="AO204"/>
  <c r="BH204"/>
  <c r="BL172"/>
  <c r="AO10"/>
  <c r="BI11"/>
  <c r="BI10" s="1"/>
  <c r="AP11"/>
  <c r="BI204" l="1"/>
  <c r="AP204"/>
  <c r="BI87"/>
  <c r="AP87"/>
  <c r="BI95"/>
  <c r="AP95"/>
  <c r="BL60"/>
  <c r="BL123"/>
  <c r="AQ34"/>
  <c r="BK34" s="1"/>
  <c r="BL34" s="1"/>
  <c r="BJ34"/>
  <c r="BJ227"/>
  <c r="AQ227"/>
  <c r="BK227" s="1"/>
  <c r="BL227" s="1"/>
  <c r="BI152"/>
  <c r="AP152"/>
  <c r="AP146"/>
  <c r="BI146"/>
  <c r="BL49"/>
  <c r="BI116"/>
  <c r="AP116"/>
  <c r="AQ23"/>
  <c r="BK23" s="1"/>
  <c r="BL23" s="1"/>
  <c r="BJ23"/>
  <c r="AP252"/>
  <c r="BI252"/>
  <c r="AP126"/>
  <c r="BI126"/>
  <c r="AP88"/>
  <c r="BI88"/>
  <c r="BI136"/>
  <c r="AP136"/>
  <c r="BI259"/>
  <c r="AP259"/>
  <c r="AP75"/>
  <c r="BI75"/>
  <c r="AP213"/>
  <c r="BI213"/>
  <c r="AP202"/>
  <c r="BI202"/>
  <c r="AP236"/>
  <c r="BI236"/>
  <c r="BL216"/>
  <c r="BJ11"/>
  <c r="BJ10" s="1"/>
  <c r="AP10"/>
  <c r="AQ11"/>
  <c r="L23" l="1"/>
  <c r="L10" s="1"/>
  <c r="M23"/>
  <c r="AQ75"/>
  <c r="BK75" s="1"/>
  <c r="BL75" s="1"/>
  <c r="BJ75"/>
  <c r="BJ136"/>
  <c r="AQ136"/>
  <c r="BK136" s="1"/>
  <c r="BL136" s="1"/>
  <c r="AQ202"/>
  <c r="BK202" s="1"/>
  <c r="BL202" s="1"/>
  <c r="BJ202"/>
  <c r="AQ126"/>
  <c r="BK126" s="1"/>
  <c r="BL126" s="1"/>
  <c r="BJ126"/>
  <c r="AQ236"/>
  <c r="BK236" s="1"/>
  <c r="BL236" s="1"/>
  <c r="BJ236"/>
  <c r="AQ213"/>
  <c r="BK213" s="1"/>
  <c r="BL213" s="1"/>
  <c r="BJ213"/>
  <c r="AQ88"/>
  <c r="BK88" s="1"/>
  <c r="BL88" s="1"/>
  <c r="BJ88"/>
  <c r="AQ252"/>
  <c r="BK252" s="1"/>
  <c r="BL252" s="1"/>
  <c r="BJ252"/>
  <c r="BJ152"/>
  <c r="AQ152"/>
  <c r="BK152" s="1"/>
  <c r="AQ95"/>
  <c r="BK95" s="1"/>
  <c r="BL95" s="1"/>
  <c r="BJ95"/>
  <c r="AQ204"/>
  <c r="BK204" s="1"/>
  <c r="BL204" s="1"/>
  <c r="BJ204"/>
  <c r="BJ259"/>
  <c r="AQ259"/>
  <c r="BK259" s="1"/>
  <c r="BJ116"/>
  <c r="AQ116"/>
  <c r="BK116" s="1"/>
  <c r="AQ146"/>
  <c r="BK146" s="1"/>
  <c r="BL146" s="1"/>
  <c r="BJ146"/>
  <c r="AQ87"/>
  <c r="BK87" s="1"/>
  <c r="BL87" s="1"/>
  <c r="BJ87"/>
  <c r="BK11"/>
  <c r="AQ10"/>
  <c r="O42" i="36" l="1"/>
  <c r="O42" i="3"/>
  <c r="BL116" i="25"/>
  <c r="BL152"/>
  <c r="BL259"/>
  <c r="BK10"/>
  <c r="BL11"/>
  <c r="P37" i="3" l="1"/>
  <c r="O36"/>
  <c r="T39" i="36"/>
  <c r="P37" s="1"/>
  <c r="O36"/>
  <c r="BL10" i="25"/>
  <c r="M11"/>
  <c r="M10" s="1"/>
  <c r="N42" i="3" l="1"/>
  <c r="N36" s="1"/>
  <c r="N52" s="1"/>
  <c r="N42" i="36"/>
  <c r="N36" s="1"/>
  <c r="N52" s="1"/>
  <c r="P36" i="3"/>
  <c r="O52"/>
  <c r="P36" i="36"/>
  <c r="O52"/>
  <c r="P52" l="1"/>
  <c r="B10" i="35"/>
  <c r="C10"/>
  <c r="C55" s="1"/>
  <c r="P52" i="3"/>
</calcChain>
</file>

<file path=xl/sharedStrings.xml><?xml version="1.0" encoding="utf-8"?>
<sst xmlns="http://schemas.openxmlformats.org/spreadsheetml/2006/main" count="6286" uniqueCount="830">
  <si>
    <t>Nr. Crt</t>
  </si>
  <si>
    <t>Autori</t>
  </si>
  <si>
    <t>Titlul lucrării</t>
  </si>
  <si>
    <t>Revista</t>
  </si>
  <si>
    <t>Anul</t>
  </si>
  <si>
    <t>Vol (Nr.)</t>
  </si>
  <si>
    <t>Pag.</t>
  </si>
  <si>
    <t>Punctaj obţinut</t>
  </si>
  <si>
    <t>întreaga activitate</t>
  </si>
  <si>
    <t>Număr de lucrări</t>
  </si>
  <si>
    <t>Criteriul</t>
  </si>
  <si>
    <t>total</t>
  </si>
  <si>
    <t>3.3a</t>
  </si>
  <si>
    <t>3.3b</t>
  </si>
  <si>
    <t>Brevete de invenţie</t>
  </si>
  <si>
    <t>PUNCTAJ  GENERAL</t>
  </si>
  <si>
    <t>DOMENIUL:</t>
  </si>
  <si>
    <t>TEHNIC, MATEMATICĂ, FIZICĂ, CHIMIE</t>
  </si>
  <si>
    <t>Număr minim</t>
  </si>
  <si>
    <t>Alte reviste internaţionale</t>
  </si>
  <si>
    <t>Reviste de specialitate din ţară, recunoscute de CNCSIS</t>
  </si>
  <si>
    <t>Volumele unor manifestări ştiinţifice din străinătate</t>
  </si>
  <si>
    <t>E-books şi materiale complexe de tip e-learning</t>
  </si>
  <si>
    <t>Note de curs postate pe site-ul WEB al universităţii/facultăţilor</t>
  </si>
  <si>
    <t>Granturi / contracte de cercetare-dezvoltare-inovare</t>
  </si>
  <si>
    <t>Granturi de cercetare-dezvoltare-inovare internaţionale</t>
  </si>
  <si>
    <t>Granturi de cercetare-dezvoltare-inovare obţinute prin competiţie la nivel naţional</t>
  </si>
  <si>
    <t>2.2</t>
  </si>
  <si>
    <t>2.4</t>
  </si>
  <si>
    <t>2.5</t>
  </si>
  <si>
    <t>3.7</t>
  </si>
  <si>
    <t>4.2a</t>
  </si>
  <si>
    <t>4.2b</t>
  </si>
  <si>
    <t>4.3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</si>
  <si>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internaţional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</si>
  <si>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proiect partener UPT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</si>
  <si>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cercetare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</si>
  <si>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de contract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</si>
  <si>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</si>
  <si>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partener UPT</t>
    </r>
  </si>
  <si>
    <t>Punctaj</t>
  </si>
  <si>
    <t>Număr</t>
  </si>
  <si>
    <t>NECESAR</t>
  </si>
  <si>
    <t>REALIZAT</t>
  </si>
  <si>
    <t>Prim autor</t>
  </si>
  <si>
    <t>Prim Autor</t>
  </si>
  <si>
    <t>Facultatea</t>
  </si>
  <si>
    <t>Indicator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</si>
  <si>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management coordonatoare a proiectului  (de ex. responsabil ştiinţific al proiectului)</t>
    </r>
  </si>
  <si>
    <t>Contracte de cercetare-dezvoltare-inovare, cu valoare mai mare de 10.000 €,  cu operatori economici sau instituţii din ţară sau din străinătate</t>
  </si>
  <si>
    <t>BDI                                             (Baza de date internaţională)</t>
  </si>
  <si>
    <t>C</t>
  </si>
  <si>
    <t>Număr de lucrări B</t>
  </si>
  <si>
    <t>Prim autor B</t>
  </si>
  <si>
    <t>Prim autor C</t>
  </si>
  <si>
    <t>Număr de lucrări C</t>
  </si>
  <si>
    <t>Punctaj obţinut B</t>
  </si>
  <si>
    <t>Punctaj obţinut C</t>
  </si>
  <si>
    <t>Conferinţa, Simpozionul,                                       Denumirea volumului, Localitatea, etc.</t>
  </si>
  <si>
    <t>ISBN                                                   şi / sau                                                   ISSN</t>
  </si>
  <si>
    <t>Ziua, luna</t>
  </si>
  <si>
    <t>Anul limită</t>
  </si>
  <si>
    <t>Poziţia în statul de funcţiuni</t>
  </si>
  <si>
    <t>Postul în concurs</t>
  </si>
  <si>
    <t>Funcţia didactică actuală</t>
  </si>
  <si>
    <t>Nume şi prenume candidat</t>
  </si>
  <si>
    <t>ISBN                                                                              şi / sau                                                                               ISSN</t>
  </si>
  <si>
    <t>Editura</t>
  </si>
  <si>
    <t>ISBN</t>
  </si>
  <si>
    <t>Număr total de pagini</t>
  </si>
  <si>
    <t>Număr de pagini contribuţie proprie</t>
  </si>
  <si>
    <t>Număr pagini redactare proprie</t>
  </si>
  <si>
    <t>Titlul cărţii</t>
  </si>
  <si>
    <t>Culegeri de problem, îndrumătoare de lucrări practice şi de proiectare (cu ISBN şi referenţiere ştiinţifică) pt. învăţământul superior publicate la edituri din ţară recunoscute de CNCSIS</t>
  </si>
  <si>
    <t>Titlul materialului</t>
  </si>
  <si>
    <t>Adresa WEB de acces</t>
  </si>
  <si>
    <t>Beneficiari                                               (anul de studii, specializarea)</t>
  </si>
  <si>
    <t>Anul postării</t>
  </si>
  <si>
    <t>Multiplicat la</t>
  </si>
  <si>
    <t>Titlul brevetului</t>
  </si>
  <si>
    <t>2</t>
  </si>
  <si>
    <t>3</t>
  </si>
  <si>
    <t>4</t>
  </si>
  <si>
    <t>3.1a</t>
  </si>
  <si>
    <t>3.2a</t>
  </si>
  <si>
    <t>2.3</t>
  </si>
  <si>
    <t>2.6</t>
  </si>
  <si>
    <t>2.7</t>
  </si>
  <si>
    <t>3.1b</t>
  </si>
  <si>
    <t>3.2b</t>
  </si>
  <si>
    <t>3.4a</t>
  </si>
  <si>
    <t>3.4b</t>
  </si>
  <si>
    <t>Total parţial  2.1 - 2.2</t>
  </si>
  <si>
    <t>CENTRALIZATOR</t>
  </si>
  <si>
    <t>RON</t>
  </si>
  <si>
    <t>Beneficiar</t>
  </si>
  <si>
    <t>Nr. Grant</t>
  </si>
  <si>
    <t>Poziţia în cadrul echipei de cercetare</t>
  </si>
  <si>
    <t>Director proiect partener UPT</t>
  </si>
  <si>
    <t>Coordonator proiect internaţional</t>
  </si>
  <si>
    <t>Membru în echipa de cercetare</t>
  </si>
  <si>
    <t>( 2 )</t>
  </si>
  <si>
    <t>( 3 )</t>
  </si>
  <si>
    <t>DUPT</t>
  </si>
  <si>
    <t>MAN</t>
  </si>
  <si>
    <t>M</t>
  </si>
  <si>
    <t>Număr participări total</t>
  </si>
  <si>
    <t>Confirm corectitudinea datelor declarate.  DIRECTOR GRANT/PROIECT   Semnătura</t>
  </si>
  <si>
    <t>Coordonator proiect naţional</t>
  </si>
  <si>
    <t>Număr total</t>
  </si>
  <si>
    <t>Confirm corectitudinea datelor declarate.                                                  DIRECTOR GRANT/PROIECT                                                                                                   Semnătura</t>
  </si>
  <si>
    <t>4.1</t>
  </si>
  <si>
    <t>Director</t>
  </si>
  <si>
    <t>DIR</t>
  </si>
  <si>
    <t xml:space="preserve">Denumirea contractului </t>
  </si>
  <si>
    <t>Nr. Contract</t>
  </si>
  <si>
    <t>Valoare anuală contract                         RON                                ( în ţară )</t>
  </si>
  <si>
    <t>Valoare anuală contract                         EURO                                       ( în străinătate )</t>
  </si>
  <si>
    <t>Valoare echivalentă în Euro</t>
  </si>
  <si>
    <t>Poziţia în echipă</t>
  </si>
  <si>
    <t>Nr. Total</t>
  </si>
  <si>
    <t>1</t>
  </si>
  <si>
    <t>Teza de doctorat</t>
  </si>
  <si>
    <t>Autor</t>
  </si>
  <si>
    <t>Conducător ştiinţific</t>
  </si>
  <si>
    <t>Titlul tezei de doctorat</t>
  </si>
  <si>
    <t>Teza de doctorat confirmată prin OMEdC/data</t>
  </si>
  <si>
    <t>Domeniul</t>
  </si>
  <si>
    <t>fundamental</t>
  </si>
  <si>
    <t>de doctorat</t>
  </si>
  <si>
    <t>Număr de pagini</t>
  </si>
  <si>
    <t>Pagini de carte în redactare proprie</t>
  </si>
  <si>
    <t>Contracte de cercetare-dezvoltare-inovare, cu valoare mai mică de 10.000 €,  cu operatori economici sau instituţii din ţară sau străinătate</t>
  </si>
  <si>
    <t>2.1</t>
  </si>
  <si>
    <t>Cărţi de specialitate publicate la edituri din străinătate</t>
  </si>
  <si>
    <t>Cărţi de specialitate (cu ISBN şi referenţiere ştiinţifică) publicate la edituri din ţară recunoscute de CNCSIS</t>
  </si>
  <si>
    <t>RED.PR.  ULT.5</t>
  </si>
  <si>
    <t>Nr. pag. red. pr.</t>
  </si>
  <si>
    <r>
      <t xml:space="preserve">Articole publicate* </t>
    </r>
    <r>
      <rPr>
        <b/>
        <i/>
        <sz val="9"/>
        <color indexed="8"/>
        <rFont val="Calibri"/>
        <family val="2"/>
      </rPr>
      <t>in extenso</t>
    </r>
    <r>
      <rPr>
        <b/>
        <sz val="9"/>
        <color indexed="8"/>
        <rFont val="Calibri"/>
        <family val="2"/>
      </rPr>
      <t xml:space="preserve"> într-o limbă de circulaţie internaţională</t>
    </r>
  </si>
  <si>
    <t xml:space="preserve">Reviste de specialitate din străinătate, cotate ISI </t>
  </si>
  <si>
    <t xml:space="preserve">Reviste de specialitate din ţară, cotate ISI </t>
  </si>
  <si>
    <t>Volumele unor manifestări ştiinţifice internaţionale (Proceedings), din străinătate, cotate ISI</t>
  </si>
  <si>
    <t>Volumele unor manifestări ştiinţifice internaţionale (Proceedings), din ţară, cotate ISI</t>
  </si>
  <si>
    <t xml:space="preserve">Volumele unor manifestări ştiinţifice internaţionale (Proceedings), din străinătate, indexate în baze de date internaţionale (BDI) </t>
  </si>
  <si>
    <t>Volumele unor manifestări ştiinţifice internaţionale (Proceedings), din ţară, indexate în baze de date internaţionale (BDI).</t>
  </si>
  <si>
    <t>3.5a</t>
  </si>
  <si>
    <t>3.5b</t>
  </si>
  <si>
    <t>3.6a</t>
  </si>
  <si>
    <t>3.6b</t>
  </si>
  <si>
    <t>Volumele unor manifestări ştiinţifice internaţionale organizate în România (cu referenţi ştiinţifici)</t>
  </si>
  <si>
    <r>
      <t>a.</t>
    </r>
    <r>
      <rPr>
        <sz val="8"/>
        <color indexed="8"/>
        <rFont val="Times New Roman"/>
        <family val="1"/>
      </rPr>
      <t xml:space="preserve">         </t>
    </r>
    <r>
      <rPr>
        <sz val="8"/>
        <color indexed="8"/>
        <rFont val="Calibri"/>
        <family val="2"/>
      </rPr>
      <t>reviste categoria B   (cu punctaj de recunoaştere)</t>
    </r>
  </si>
  <si>
    <r>
      <t>b.</t>
    </r>
    <r>
      <rPr>
        <sz val="8"/>
        <color indexed="8"/>
        <rFont val="Times New Roman"/>
        <family val="1"/>
      </rPr>
      <t xml:space="preserve">         </t>
    </r>
    <r>
      <rPr>
        <sz val="8"/>
        <color indexed="8"/>
        <rFont val="Calibri"/>
        <family val="2"/>
      </rPr>
      <t>reviste categoria C   (cu potenţial de recunoaştere)</t>
    </r>
  </si>
  <si>
    <t>a.             aplicate</t>
  </si>
  <si>
    <t>b.             neaplicate, protejate internaţional</t>
  </si>
  <si>
    <t>c.             neaplicate, protejate naţional</t>
  </si>
  <si>
    <t>Categ. CNCSIS                  ( B, C )</t>
  </si>
  <si>
    <t>Tip de brevet</t>
  </si>
  <si>
    <t>aplicat</t>
  </si>
  <si>
    <t>neaplicat protejat internaţional</t>
  </si>
  <si>
    <t>neaplicat protejat naţional</t>
  </si>
  <si>
    <t>Punctaj APL</t>
  </si>
  <si>
    <t>Punctaj NPI</t>
  </si>
  <si>
    <t>Punctaj obţinut NPN</t>
  </si>
  <si>
    <t>Număr APL</t>
  </si>
  <si>
    <t>Număr NPI</t>
  </si>
  <si>
    <t>Număr NPN</t>
  </si>
  <si>
    <t>Prim APL</t>
  </si>
  <si>
    <t>Prim autor NPI</t>
  </si>
  <si>
    <t>Prim autor NPN</t>
  </si>
  <si>
    <t>Euro</t>
  </si>
  <si>
    <t>Curs mediu anual</t>
  </si>
  <si>
    <t>Total parţial  3.1 - 3.3</t>
  </si>
  <si>
    <t>Cărţi*, cursuri*, manuale*, culegeri de probleme*, îndrumătoare* (în specialitatea postului scos la concurs şi acoperind discipline cuprinse în planurile de învăţământ ale specializărilor din UPT)</t>
  </si>
  <si>
    <t>Programul</t>
  </si>
  <si>
    <t>Confirm corectitudinea                     datelor declarate.                                                  DIRECTOR GRANT/PROIECT                                                                                                   Semnătura</t>
  </si>
  <si>
    <t>Universitatea</t>
  </si>
  <si>
    <t>"POLITEHNICA" din Timişoara</t>
  </si>
  <si>
    <t>LISTA GRANTURILOR/CONTRACTELOR DE CERCETARE-DEZVOLTARE-INOVARE</t>
  </si>
  <si>
    <t>4.2a.    Granturi de cercetare-dezvoltare-inovare obţinute prin competiţie la nivel naţional</t>
  </si>
  <si>
    <t>Denumirea grantului</t>
  </si>
  <si>
    <t>Valoare anuală grant                         RON</t>
  </si>
  <si>
    <t>Anul declarării concursului</t>
  </si>
  <si>
    <t>Observaţii</t>
  </si>
  <si>
    <t>LISTA DE LUCRĂRI ŞTIINŢIFICE</t>
  </si>
  <si>
    <t>3.1a    Articole publicate în reviste de specialitate din străinătate, cotate ISI</t>
  </si>
  <si>
    <t>3.1b    Articole publicate în reviste de specialitate din ţară, cotate ISI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</si>
  <si>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</si>
  <si>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</si>
  <si>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</si>
  <si>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</si>
  <si>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</si>
  <si>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</si>
  <si>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</si>
  <si>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</si>
  <si>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</si>
  <si>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</si>
  <si>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</si>
  <si>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</si>
  <si>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</si>
  <si>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</si>
  <si>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</si>
  <si>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</si>
  <si>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</si>
  <si>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</si>
  <si>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</si>
  <si>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</si>
  <si>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</si>
  <si>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</si>
  <si>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</si>
  <si>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</si>
  <si>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</si>
  <si>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</si>
  <si>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3.2a   Articole publicate în volumele unor manifestări ştiinţifice internaţionale (Proceedings), din străinătate, cotate ISI</t>
  </si>
  <si>
    <t>3.2b   Articole publicate în volumele unor manifestări ştiinţifice internaţionale (Proceedings), din ţară, cotate ISI</t>
  </si>
  <si>
    <t>3.3a   Articole publicate în reviste de specialitate din străinătate, indexate în baze de date internaţionale (BDI)</t>
  </si>
  <si>
    <t>Current Contents</t>
  </si>
  <si>
    <t>NR. CRT.</t>
  </si>
  <si>
    <t>BDI</t>
  </si>
  <si>
    <t>RESULT</t>
  </si>
  <si>
    <t>Zentrallblatt</t>
  </si>
  <si>
    <t>OK</t>
  </si>
  <si>
    <t>3.3b   Articole publicate în volumele unor manifestări ştiinţifice (Proceedings), din străinătate, indexate în baze de date internaţionale (BDI)</t>
  </si>
  <si>
    <t>BDI                                                                            (Baza de date internaţională)</t>
  </si>
  <si>
    <t>3.4a   Articole publicate în reviste de specialitate din ţară, indexate în baze de date internaţionale (BDI)</t>
  </si>
  <si>
    <t>3.4b   Articole publicate în volumele unor manifestări ştiinţifice (Proceedings), din ţară, indexate în baze de date internaţionale (BDI)</t>
  </si>
  <si>
    <t>3.5a   Articole publicate în alte reviste de specialitate din străinătate</t>
  </si>
  <si>
    <t>3.5b   Articole publicate în volumele unor manifestări ştiinţifice din străinătate</t>
  </si>
  <si>
    <t xml:space="preserve">3.6b   Articole publicate în volumele unor manifestări ştiinţifice internaţionale organizate în România (cu referenţi ştiinţifici) </t>
  </si>
  <si>
    <t>3.7   Brevete de invenţie</t>
  </si>
  <si>
    <t>Date de identificare                             (Număr, data de înregistrare, titular, etc.)</t>
  </si>
  <si>
    <t>LISTA GRANTURILOR/CONTRACTELOR DE CERCETARE-DEZVOLTARE INOVARE</t>
  </si>
  <si>
    <t>4.1   GRANTURI DE CERCETARE-DEZVOLTARE INOVARE INTERNAŢIONALE</t>
  </si>
  <si>
    <t>Valoare                   anuală                          grant                         EURO</t>
  </si>
  <si>
    <t>Membru în echipa de management coordonatoare              a proiectului</t>
  </si>
  <si>
    <t>4.2b  Contracte de cercetare-dezvoltare-inovare, cu valoare mai mare de 10.000 €,  cu operatori economici sau instituţii din ţară sau din străinătate</t>
  </si>
  <si>
    <t>Echipa de cercetare                                                                          ( Director şi cercetători )</t>
  </si>
  <si>
    <t>4.3 Contracte de cercetare-dezvoltare-inovare, cu valoare mai mică de 10.000 €,  cu operatori economici sau instituţii din ţară sau din străinătate</t>
  </si>
  <si>
    <t>Nr. Crt.</t>
  </si>
  <si>
    <t>NUME GASIT INTRE AUTORI</t>
  </si>
  <si>
    <t>CAUTARE BDI</t>
  </si>
  <si>
    <t>NUME  GASIT                 INTRE AUTORI</t>
  </si>
  <si>
    <t>NUME GASIT</t>
  </si>
  <si>
    <t>1   Teza de doctorat</t>
  </si>
  <si>
    <t>2.1   Cărţi de specialitate publicate la edituri din străinătate</t>
  </si>
  <si>
    <t>3.6a   Articole publicate în reviste de specialitate din ţară, recunoscute de CNCSIS (categoria B sau C)</t>
  </si>
  <si>
    <t>2.2   Cărţi de specialitate publicate la edituri din ţară, recunoscute de CNCSIS</t>
  </si>
  <si>
    <t>2.3   Culegeri de probleme, îndrumătoare de lucrări şi proiectare (ISBN şi referenţiere ştiinţifică) publicate la edituri din ţară, recunoscute de CNCSIS</t>
  </si>
  <si>
    <t>2.4   E-books sau materiale complexe de tip e-learning</t>
  </si>
  <si>
    <t>2.5   Note de curs postate pe site-ul WEB al universităţii / facultăţii / departamentului</t>
  </si>
  <si>
    <t>Număr               total de pagini</t>
  </si>
  <si>
    <t>Îndrumătoare de lucrări practice, de proiectare sau culegeri de probleme publicate la litografii/centre de multiplicare ale universităţilor</t>
  </si>
  <si>
    <t>Manuale de specialitate pt. învăţământul superior publicate la litografii/centre de multiplicare ale universităţilor</t>
  </si>
  <si>
    <t>STANDARD MINIM</t>
  </si>
  <si>
    <t>Elsevier ScienceDirect</t>
  </si>
  <si>
    <t>SCOPUS</t>
  </si>
  <si>
    <t>COMPENDEX</t>
  </si>
  <si>
    <t>INSPEC</t>
  </si>
  <si>
    <t>MathSciNet</t>
  </si>
  <si>
    <t>Geobase</t>
  </si>
  <si>
    <t>Engineering Village2</t>
  </si>
  <si>
    <t>IET</t>
  </si>
  <si>
    <t>IEEE Explore</t>
  </si>
  <si>
    <t>Springer Link</t>
  </si>
  <si>
    <t>Ingenta</t>
  </si>
  <si>
    <t>DBLP</t>
  </si>
  <si>
    <t>ACM</t>
  </si>
  <si>
    <t>31</t>
  </si>
  <si>
    <t>32</t>
  </si>
  <si>
    <t>33</t>
  </si>
  <si>
    <t>34</t>
  </si>
  <si>
    <t>35</t>
  </si>
  <si>
    <t>36</t>
  </si>
  <si>
    <t>Perioada de evaluare (ani)</t>
  </si>
  <si>
    <t>K</t>
  </si>
  <si>
    <t>Factor              de impact</t>
  </si>
  <si>
    <t>1/NA</t>
  </si>
  <si>
    <t>ZentrallblattMATH</t>
  </si>
  <si>
    <t>MATHnetBASE</t>
  </si>
  <si>
    <t>ultimii                    3 ani</t>
  </si>
  <si>
    <t>ultimii                    3 ani  echivalare</t>
  </si>
  <si>
    <t>Reviste de specialitate din ţară, cu circulaţie internaţională recunoscută, indexate în baze de date internaţionale (BDI). Reviste B+ în clasificarea CNCSIS</t>
  </si>
  <si>
    <t>Reviste de specialitate din străinătate, cu circulaţie internaţională recunoscută, indexate în baze de date internaţionale specifice domeniului (BDI**),  care fac un proces de selecţie a revistelor pe baza unor criterii de performanţă</t>
  </si>
  <si>
    <t>Observaţii candidat</t>
  </si>
  <si>
    <t>Chemical Abstracts</t>
  </si>
  <si>
    <t>37</t>
  </si>
  <si>
    <t>Nr. Ultimii 3 ani</t>
  </si>
  <si>
    <t>Punctaj realizat</t>
  </si>
  <si>
    <t>Punctaj acordat</t>
  </si>
  <si>
    <t>TOTAL SECŢIUNEA 6</t>
  </si>
  <si>
    <t>TOTAL SECŢIUNEA 7</t>
  </si>
  <si>
    <t>TOTAL SECŢIUNEA 8</t>
  </si>
  <si>
    <t>(b) Stabilit pe baza evaluării cadrului didactic de către studenţi, efectuată de Direcţia Generală pentru Asigurarea Calităţii a UPT</t>
  </si>
  <si>
    <r>
      <t>6)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didactică: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</si>
  <si>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Discipline noi asimilate, corelate cu standardele interne / internaţionale introduse în planul de învăţământ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</si>
  <si>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semnificative aduse programelor analitice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</si>
  <si>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Profesor invitat la universităţi din ţară sau străinătate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</si>
  <si>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Organizarea unor activităţi cu studenţii (practică în ţară/străinătate, cursuri de vară, etc.)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</si>
  <si>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Proiecte de diplomă / disertaţii conduse (medie / an)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</si>
  <si>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la dezvoltarea bazei materiale în concordanţă cu standardele specifice: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</si>
  <si>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dezvoltarea laboratoarelor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</si>
  <si>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înzestrarea bibliotecii de specialitate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</si>
  <si>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Activităţi de manageriat în procesul de învăţământ (decan de an, tutoriere ECTS,etc.)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</si>
  <si>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Cooperare cu cadre didactice din ţară / străinătate</t>
    </r>
  </si>
  <si>
    <r>
      <t>k)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 educaţionale (granturi, proiecte în programe internaţionale, ş.a.)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</si>
  <si>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Coordonări / participări la programe de cercetare interne şi internaţionale 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</si>
  <si>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Organisme profesional ştiinţifice, marcând recunoaşterea activităţii proprii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</si>
  <si>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Recunoaşteri ale performanţelor ştiinţifice pe plan intern/internaţional (premiul Academiei Române, premii acordate de Consilii sau Comitete naţionale sau internaţionale, premii acordate de reviste de prestigiu recunoscute internaţional, distincţii, ş.a.)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</si>
  <si>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în comitete editoriale ale unor reviste naţionale / internaţionale, referent ştiinţific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</si>
  <si>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Participarea în consiliile ştiinţifice şi conducerea lucrărilor la manifestări ştiinţifice interne / internaţionale </t>
    </r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</si>
  <si>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Citări în literatura referitoare la lucrări sau activităţi desfăşurate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</si>
  <si>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Române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</si>
  <si>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de Ştiinţe Tehnice din România sau a altor Academii recunoscute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</si>
  <si>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Doctor Honoris Causa 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</si>
  <si>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Profesor Onorific al altei universităţi</t>
    </r>
  </si>
  <si>
    <r>
      <t>8)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Activităţi manageriale şi administrative în sprijinul procesului didactic, de cercetare-dezvoltare, etc. 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</si>
  <si>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funcţii academice de conducere: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</si>
  <si>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rector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</si>
  <si>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prorector </t>
    </r>
  </si>
  <si>
    <r>
      <t>iii)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senatului</t>
    </r>
  </si>
  <si>
    <r>
      <t>iv)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decan</t>
    </r>
  </si>
  <si>
    <r>
      <t>v)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prodecan</t>
    </r>
  </si>
  <si>
    <r>
      <t>vi)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consiliului facultăţii</t>
    </r>
  </si>
  <si>
    <r>
      <t>vii)</t>
    </r>
    <r>
      <rPr>
        <sz val="7"/>
        <color indexed="8"/>
        <rFont val="Calibri"/>
        <family val="2"/>
        <charset val="238"/>
      </rPr>
      <t xml:space="preserve">   </t>
    </r>
    <r>
      <rPr>
        <sz val="8"/>
        <color indexed="8"/>
        <rFont val="Calibri"/>
        <family val="2"/>
        <charset val="238"/>
      </rPr>
      <t>director departament,/şef de catedră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</si>
  <si>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directori centre de cercetare,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</si>
  <si>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 Editura POLITEHNICA 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</si>
  <si>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director programe internaţionale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</si>
  <si>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</t>
    </r>
  </si>
  <si>
    <r>
      <t xml:space="preserve">(c) </t>
    </r>
    <r>
      <rPr>
        <b/>
        <sz val="8"/>
        <color indexed="8"/>
        <rFont val="Calibri"/>
        <family val="2"/>
        <charset val="238"/>
      </rPr>
      <t>SPRE COMPARAŢIE, REAMINTIM CĂ PIBLICAREA ÎN TREI ANI A: 200 PAGINI MONOGRAFIE ‚ 100 PUNCTE, 1 LUCRARE / AN ÎN ROMÂNIA ‚ 3*20 PUNCTE, 1 LUCRARE / AN ÎN STRĂINĂTATE ‚ 3*50 PUNCTE; TOTAL = 410 PUNCTE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</si>
  <si>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Recunoaşteri ale performanţelor didactice educaţionale </t>
    </r>
    <r>
      <rPr>
        <vertAlign val="superscript"/>
        <sz val="8"/>
        <color indexed="8"/>
        <rFont val="Calibri"/>
        <family val="2"/>
        <charset val="238"/>
      </rPr>
      <t>(b)</t>
    </r>
  </si>
  <si>
    <t>Decan</t>
  </si>
  <si>
    <t>Director departament</t>
  </si>
  <si>
    <t>Şef de catedră</t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</si>
  <si>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Conducător de doctorat din anul:   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</si>
  <si>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nr. doctoranzi în stagiu :  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</si>
  <si>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nr.de teze susţinute:  </t>
    </r>
  </si>
  <si>
    <t>Observaţii    candidat</t>
  </si>
  <si>
    <t>Reviste de specialitate din străinătate, cu circulaţie internaţională recunoscută, indexate în baze de date internaţionale specifice domeniului (BDI**),              care fac un proces de selecţie a revistelor pe baza unor criterii de performanţă</t>
  </si>
  <si>
    <t>Reviste de specialitate din ţară, cu circulaţie internaţională recunoscută, indexate în baze de date internaţionale (BDI).                                                                      Reviste B+ în clasificarea CNCSIS</t>
  </si>
  <si>
    <t>Se introduce   5   în cazul concursurilor de promovare</t>
  </si>
  <si>
    <r>
      <t xml:space="preserve">În cazul contractelor poziţia în echipă se marchează cu   </t>
    </r>
    <r>
      <rPr>
        <b/>
        <sz val="12"/>
        <color indexed="9"/>
        <rFont val="Calibri"/>
        <family val="2"/>
        <charset val="238"/>
      </rPr>
      <t>X</t>
    </r>
    <r>
      <rPr>
        <sz val="12"/>
        <color indexed="9"/>
        <rFont val="Calibri"/>
        <family val="2"/>
        <charset val="238"/>
      </rPr>
      <t xml:space="preserve">   sau   </t>
    </r>
    <r>
      <rPr>
        <b/>
        <sz val="12"/>
        <color indexed="9"/>
        <rFont val="Calibri"/>
        <family val="2"/>
        <charset val="238"/>
      </rPr>
      <t>x</t>
    </r>
  </si>
  <si>
    <t>Semnături</t>
  </si>
  <si>
    <t>Exact în acest fel se va completa şi în listele de lucrări, cărţi, contracte.                  ÎN LISTE (2.1, 2.2, etc) ordinea este: "nume" "prenume" "virgula" "spaţiu"                                                    Câmpurile marcate în verde se completează de către candidat</t>
  </si>
  <si>
    <t xml:space="preserve">                          3   în cazul evaluării pentru gradaţii sau salarii de merit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</si>
  <si>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</si>
  <si>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</si>
  <si>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</si>
  <si>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</si>
  <si>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</si>
  <si>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</si>
  <si>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</si>
  <si>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</si>
  <si>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</si>
  <si>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</si>
  <si>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</si>
  <si>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</si>
  <si>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</si>
  <si>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</si>
  <si>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</si>
  <si>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</si>
  <si>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</si>
  <si>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</si>
  <si>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</si>
  <si>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</si>
  <si>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</si>
  <si>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</si>
  <si>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</si>
  <si>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</si>
  <si>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</si>
  <si>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</si>
  <si>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</si>
  <si>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</si>
  <si>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</si>
  <si>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</si>
  <si>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</si>
  <si>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</si>
  <si>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</si>
  <si>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</si>
  <si>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</si>
  <si>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</si>
  <si>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</si>
  <si>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</si>
  <si>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</si>
  <si>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</si>
  <si>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</si>
  <si>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</si>
  <si>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</si>
  <si>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</si>
  <si>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</si>
  <si>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</si>
  <si>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</si>
  <si>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</si>
  <si>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</si>
  <si>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</si>
  <si>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</si>
  <si>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</si>
  <si>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</si>
  <si>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</si>
  <si>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</si>
  <si>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</si>
  <si>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</si>
  <si>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</si>
  <si>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</si>
  <si>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</si>
  <si>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</si>
  <si>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</si>
  <si>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</si>
  <si>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</si>
  <si>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</si>
  <si>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</si>
  <si>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</si>
  <si>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</si>
  <si>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</si>
  <si>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</si>
  <si>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</si>
  <si>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</si>
  <si>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</si>
  <si>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</si>
  <si>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</si>
  <si>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</si>
  <si>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</si>
  <si>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</si>
  <si>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</si>
  <si>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</si>
  <si>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</si>
  <si>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</si>
  <si>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</si>
  <si>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</si>
  <si>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</si>
  <si>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</si>
  <si>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</si>
  <si>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</si>
  <si>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</si>
  <si>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</si>
  <si>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</si>
  <si>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</si>
  <si>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</si>
  <si>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</si>
  <si>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</si>
  <si>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</si>
  <si>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</si>
  <si>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</si>
  <si>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</si>
  <si>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</si>
  <si>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</si>
  <si>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</si>
  <si>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</si>
  <si>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</si>
  <si>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</si>
  <si>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</si>
  <si>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</si>
  <si>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</si>
  <si>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</si>
  <si>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</si>
  <si>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</si>
  <si>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</si>
  <si>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</si>
  <si>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</si>
  <si>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</si>
  <si>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</si>
  <si>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</si>
  <si>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</si>
  <si>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</si>
  <si>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</si>
  <si>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</si>
  <si>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</si>
  <si>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</si>
  <si>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</si>
  <si>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</si>
  <si>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</si>
  <si>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</si>
  <si>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</si>
  <si>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</si>
  <si>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</si>
  <si>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</si>
  <si>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</si>
  <si>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</si>
  <si>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</si>
  <si>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</si>
  <si>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</si>
  <si>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</si>
  <si>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</si>
  <si>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</si>
  <si>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</si>
  <si>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</si>
  <si>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</si>
  <si>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</si>
  <si>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</si>
  <si>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</si>
  <si>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</si>
  <si>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</si>
  <si>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</si>
  <si>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</si>
  <si>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</si>
  <si>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</si>
  <si>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</si>
  <si>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</si>
  <si>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</si>
  <si>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</si>
  <si>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</si>
  <si>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</si>
  <si>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</si>
  <si>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</si>
  <si>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</si>
  <si>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</si>
  <si>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</si>
  <si>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</si>
  <si>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</si>
  <si>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</si>
  <si>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</si>
  <si>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</si>
  <si>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</si>
  <si>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</si>
  <si>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</si>
  <si>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</si>
  <si>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</si>
  <si>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</si>
  <si>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</si>
  <si>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</si>
  <si>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</si>
  <si>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</si>
  <si>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</si>
  <si>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</si>
  <si>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</si>
  <si>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</si>
  <si>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</si>
  <si>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</si>
  <si>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</si>
  <si>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</si>
  <si>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</si>
  <si>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</si>
  <si>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</si>
  <si>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</si>
  <si>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</si>
  <si>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</si>
  <si>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</si>
  <si>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</si>
  <si>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</si>
  <si>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</si>
  <si>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</si>
  <si>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</si>
  <si>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</si>
  <si>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</si>
  <si>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</si>
  <si>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</si>
  <si>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</si>
  <si>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</si>
  <si>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</si>
  <si>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</si>
  <si>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</si>
  <si>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</si>
  <si>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</si>
  <si>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</si>
  <si>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</si>
  <si>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</si>
  <si>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</si>
  <si>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</si>
  <si>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Departamentul</t>
  </si>
  <si>
    <t>Catedra</t>
  </si>
  <si>
    <t>( 1 )</t>
  </si>
  <si>
    <t>Se completează doar în cazul concursurilor</t>
  </si>
  <si>
    <t xml:space="preserve">Se completeaza anterior listelor de lucrări. Listele se întocmesc în ordine cronologică inversă. Această pagină nu se tipăreşte !! </t>
  </si>
  <si>
    <t>DIRECTOR</t>
  </si>
  <si>
    <t>MEMBRU</t>
  </si>
  <si>
    <t>PUNCTAJ</t>
  </si>
  <si>
    <t>ASISTENT UNIVERSITAR</t>
  </si>
  <si>
    <t>MMFL</t>
  </si>
  <si>
    <t>MML</t>
  </si>
  <si>
    <t>MEFS</t>
  </si>
  <si>
    <t>MMM</t>
  </si>
  <si>
    <t>MEFSM</t>
  </si>
  <si>
    <r>
      <t>Media multianuală la ciclul de licenţă (</t>
    </r>
    <r>
      <rPr>
        <b/>
        <sz val="10"/>
        <color indexed="8"/>
        <rFont val="Calibri"/>
        <family val="2"/>
      </rPr>
      <t>MML</t>
    </r>
    <r>
      <rPr>
        <sz val="10"/>
        <color indexed="8"/>
        <rFont val="Calibri"/>
        <family val="2"/>
      </rPr>
      <t>) / forma lungă de învăţământ (</t>
    </r>
    <r>
      <rPr>
        <b/>
        <sz val="10"/>
        <color indexed="8"/>
        <rFont val="Calibri"/>
        <family val="2"/>
      </rPr>
      <t>MMFL</t>
    </r>
    <r>
      <rPr>
        <sz val="10"/>
        <color indexed="8"/>
        <rFont val="Calibri"/>
        <family val="2"/>
      </rPr>
      <t>) şi media la examenul de finalizare a studiilor (</t>
    </r>
    <r>
      <rPr>
        <b/>
        <sz val="10"/>
        <color indexed="8"/>
        <rFont val="Calibri"/>
        <family val="2"/>
      </rPr>
      <t>MEFS</t>
    </r>
    <r>
      <rPr>
        <sz val="10"/>
        <color indexed="8"/>
        <rFont val="Calibri"/>
        <family val="2"/>
      </rPr>
      <t>) &gt;= 8</t>
    </r>
  </si>
  <si>
    <r>
      <t>Media multianuală la ciclul master (</t>
    </r>
    <r>
      <rPr>
        <b/>
        <sz val="10"/>
        <color indexed="8"/>
        <rFont val="Calibri"/>
        <family val="2"/>
      </rPr>
      <t>MMM</t>
    </r>
    <r>
      <rPr>
        <sz val="10"/>
        <color indexed="8"/>
        <rFont val="Calibri"/>
        <family val="2"/>
      </rPr>
      <t>)  şi media la examenul de finalizare a studiilor masterale (</t>
    </r>
    <r>
      <rPr>
        <b/>
        <sz val="10"/>
        <color indexed="8"/>
        <rFont val="Calibri"/>
        <family val="2"/>
      </rPr>
      <t>MEFSM</t>
    </r>
    <r>
      <rPr>
        <sz val="10"/>
        <color indexed="8"/>
        <rFont val="Calibri"/>
        <family val="2"/>
      </rPr>
      <t>) ≥ 8</t>
    </r>
  </si>
  <si>
    <t>Teza de doctorat susţinută public                la data</t>
  </si>
  <si>
    <t>2.7   Îndrumătoare de lucrări practice, de proiectare sau culegeri de probleme</t>
  </si>
  <si>
    <t>2.6   Manuale de specialitate pt. învăţământul superior publicate la alte edituri din ţară</t>
  </si>
  <si>
    <t>Manuale de specialitate pt. învăţământul superior publicate la alte edituri din ţară</t>
  </si>
  <si>
    <t>Îndrumătoare de lucrări practice, de proiectare sau culegeri de probleme</t>
  </si>
  <si>
    <r>
      <t>7)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ştiinţifică (alte activităţi decât cele de la secţiunea 5):</t>
    </r>
  </si>
  <si>
    <t>B+</t>
  </si>
  <si>
    <t>NOK</t>
  </si>
  <si>
    <t>V.2012</t>
  </si>
  <si>
    <t>(a) SE ACCENTUEAZĂ CĂ PUNCTAJUL ACORDAT DE DIRECTORUL DE DEPARTAMENT TREBUIE SĂ FIE ÎNTRE 0 ŞI PUNCTAJUL MAXIM, NUANŢAT ÎN STRICT ACORD CU PERFORMANŢELE REALIZATE</t>
  </si>
  <si>
    <t>9)     ÎNDEPLINIREA CONDIȚIILOR DE ABILITARE</t>
  </si>
  <si>
    <t>TOTAL GENERAL ( 5 + 6 + 7 + 8 + 9 )</t>
  </si>
  <si>
    <t>Candidez pentru:</t>
  </si>
  <si>
    <t>Se marchează opţiunea cu  X  sau  x</t>
  </si>
  <si>
    <t xml:space="preserve">  - GRADAŢIE DE MERIT</t>
  </si>
  <si>
    <t xml:space="preserve">  - SALARIU DE MERIT</t>
  </si>
  <si>
    <t xml:space="preserve">  - GRADAŢIE DE EXCEPŢIONALITATE</t>
  </si>
  <si>
    <t>X</t>
  </si>
  <si>
    <t>DĂESCU Alexandru Cosmin</t>
  </si>
  <si>
    <t>CCI</t>
  </si>
  <si>
    <t>STOIAN Valeriu</t>
  </si>
  <si>
    <t>REABILITAREA ELEMENTELOR DE CONSTRUCŢIE UTILIZÂND MATERIALE COMPOZITE POLIMERICE</t>
  </si>
  <si>
    <t>Științe inginerești</t>
  </si>
  <si>
    <t>Mirton</t>
  </si>
  <si>
    <t>29 septembrie 2011</t>
  </si>
  <si>
    <t>6468/07.12.2011</t>
  </si>
  <si>
    <t>Stoian V., Nagy-György Tamás, Dan D., Gergely J., DĂESCU Alexandru Cosmin</t>
  </si>
  <si>
    <t>Materiale compozite pentru construcții</t>
  </si>
  <si>
    <t>Politehnica</t>
  </si>
  <si>
    <t>973-625-148-9</t>
  </si>
  <si>
    <t>978-973-625-948-7</t>
  </si>
  <si>
    <t>Reabilitarea Elementelor de constructie utilizand materiale compozite polimerice</t>
  </si>
  <si>
    <t>978-606-554-330-0</t>
  </si>
  <si>
    <t>Dan D., Stoian V., Nagy-György Tamás., Dăescu C.</t>
  </si>
  <si>
    <t>Tentative approach for the design formula of steel concrete composite joint</t>
  </si>
  <si>
    <t>9-th Internatonal conference on Steel, Space &amp; Composite Structures, Yantai -Beijing, China</t>
  </si>
  <si>
    <t>978-981-05-7589-0</t>
  </si>
  <si>
    <t>Composite joint for buildings placed in seismic areas theoretical and experimental studies</t>
  </si>
  <si>
    <t>Nagy-György Tamás., Dan D., Stoian V., Dăescu C., Diaconu D., Floruț C.</t>
  </si>
  <si>
    <t>RC beams and columns retrofitted with FRP composites - Experimental Investigations</t>
  </si>
  <si>
    <t>3rd WSEAS International Conference MECHANICS'07, Tenerife, Spain</t>
  </si>
  <si>
    <t>978-960-6766-19-0</t>
  </si>
  <si>
    <t>Dan D., Stoian V., Nagy-György Tamás., Dăescu C., Pavlou D.</t>
  </si>
  <si>
    <t>Numerical analysis and experimental studies on welded joint for buildings</t>
  </si>
  <si>
    <t xml:space="preserve">Dan D., Stoian V., Nagy-György Tamás, Dăescu C. </t>
  </si>
  <si>
    <t>Actions and policies to implement sustainable construction - Energy efficiency of old and new buildings</t>
  </si>
  <si>
    <t>Portugal SB07 -Sustainable Construction. Materials and Practice. Challenge of the Industry for New Millenium, Lisbon, Portugal</t>
  </si>
  <si>
    <t>978-1-58603-785-7</t>
  </si>
  <si>
    <t>Sustainable management of existing building stock - Thermal rehabilitation of a student's hostel belonging to the UPT</t>
  </si>
  <si>
    <t>Diaconu D., Nagy-György T., Stoian V., Dan D., S.C. Codrut, Dăescu Alexandru Cosmin, Demeter I.</t>
  </si>
  <si>
    <t>Economic assessment of different shear strengthening methods for clay brick masonry walls</t>
  </si>
  <si>
    <t>PROHITECH, Rome</t>
  </si>
  <si>
    <t>21-24 iunie</t>
  </si>
  <si>
    <t>978-0-415-55804-4</t>
  </si>
  <si>
    <t>Nagy-György Tamás, Stoian V., Dan D., Dăescu Alexandru Cosmin, Demeter I., Diaconu D., Dogariu A.</t>
  </si>
  <si>
    <t>Experimental assessment on shear strengthening of clay brick masonry walls using different techniques</t>
  </si>
  <si>
    <t>DĂESCU Alexandru Cosmin, Tamás NAGY-GYÖRGY</t>
  </si>
  <si>
    <t>Experimental study on the strengthening procedures for reinforced concrete columns</t>
  </si>
  <si>
    <t>Proceedings of the 11th international Conference on Sustainability in Science engineering (SSE'09)</t>
  </si>
  <si>
    <t>27-29 mai</t>
  </si>
  <si>
    <t>ISBN 978-960-474-080-2                         ISSN 1790-2769</t>
  </si>
  <si>
    <t>p490-495/6</t>
  </si>
  <si>
    <t>Dubina D., Dogariu A., Stratan A., Stoian V., Nagy-György Tamás, Dan D., DĂESCU Alexandru Cosmin</t>
  </si>
  <si>
    <t>Masonry walls strengthening with innovative metal based techniques</t>
  </si>
  <si>
    <t>ICSCS07 - Steel and Composite Structures, Manchester, United Kingdom</t>
  </si>
  <si>
    <t>978-0-415-45141-3</t>
  </si>
  <si>
    <t>Demeter I., Nagy-György Tamás, Stoian V., DĂESCU Alexandru Cosmin, Dan D.</t>
  </si>
  <si>
    <t>Precast RC Wall Panels with Cut-out Openings Retrofitted by FRP Composites</t>
  </si>
  <si>
    <t>IABSE Symposium, Bangkok 2009: Sustainable Infrastructure - Environment Friendly, Safe and Resource Efficient</t>
  </si>
  <si>
    <t>INGENTA</t>
  </si>
  <si>
    <t>978-3-85748-121-5</t>
  </si>
  <si>
    <t>Demeter I., Nagy-György T., Stoian V., DĂESCU Alexandru Cosmin, Dan D</t>
  </si>
  <si>
    <t>FRP Composites for Seismic Retrofitting of RC Wall Panels with Cut-Out Openings</t>
  </si>
  <si>
    <t>First International Conference on Structures and Architecture (ICSA2010), Guimaraes, Portugal</t>
  </si>
  <si>
    <t>MathNetBase</t>
  </si>
  <si>
    <t>iulie</t>
  </si>
  <si>
    <t>978-0-415-49249-2</t>
  </si>
  <si>
    <t>1902-1908</t>
  </si>
  <si>
    <t>Dan D., Stoian V., Nagy-György T., Fabian A., DĂESCU Alexandru Cosmin, Floruţ C., Demeter I.</t>
  </si>
  <si>
    <t>The behaviour of steel and steel concrete composite joints</t>
  </si>
  <si>
    <t>1355-1362</t>
  </si>
  <si>
    <t>Demeter I.,Nagy-György Tamás, Stoian V., Dan D., DĂESCU Alexandru Cosmin</t>
  </si>
  <si>
    <t xml:space="preserve">Strengthening strategies using frp composites for precast rc wall panels with wide cut-out openings </t>
  </si>
  <si>
    <t>Analele Universitatii din Oradea</t>
  </si>
  <si>
    <t>XIII-2</t>
  </si>
  <si>
    <t>p83-91/8</t>
  </si>
  <si>
    <t>Demeter I.,  Nagy-György Tamás, Stoian V., DĂESCU Alexandru Cosmin, Dan D.</t>
  </si>
  <si>
    <t>Strengthening strategies using FRP composites for precast RC wall panels with cut-out openings</t>
  </si>
  <si>
    <t>International Review of Applied Sciences and Engineering</t>
  </si>
  <si>
    <t>Volume 2, Number 1/June</t>
  </si>
  <si>
    <t>19-24</t>
  </si>
  <si>
    <t>Stoian V., Nagy-György Tamás, Dan D., DĂESCU Alexandru Cosmin, Mosoarca M., Diaconu D.</t>
  </si>
  <si>
    <t>Polymeric composites for seismic rehabilitations - studies and research</t>
  </si>
  <si>
    <t>Proceedings of the 4th International Scientific meeting - INDIS 2006, Novi Sad, Serbia</t>
  </si>
  <si>
    <t>86-7892-016-5</t>
  </si>
  <si>
    <t>Stoian V., Nagy-György Tamás, DĂESCU Alexandru Cosmin, Diaconu D.</t>
  </si>
  <si>
    <t>Theoretical and experimental study of prestressed concrete beam support zone strengthened with composite materials</t>
  </si>
  <si>
    <t>The Second fib Congress, Naples, Italy</t>
  </si>
  <si>
    <t>88-89972-06-8</t>
  </si>
  <si>
    <t>Dogariu A., Stratan A., Dubina D., Nagy-György Tamás, DĂESCU Alexandru Cosmin, Stoian V.</t>
  </si>
  <si>
    <t>Strengthening of masonry walls by innovative metal based techniques</t>
  </si>
  <si>
    <t>COST Action C26 Proceedings - Urban Habitat Constructions under Catastrophic Events, Prague</t>
  </si>
  <si>
    <t>978-80-01-03583-2</t>
  </si>
  <si>
    <t>Nagy-György Tamás, Stoian V., Dan D., DĂESCU Alexandru Cosmin, Diaconu D., Sas G., Mosoarca M.</t>
  </si>
  <si>
    <t>Research Results on RC Walls and Dapped Beam Ends Strengthened with FRP Composites</t>
  </si>
  <si>
    <t>FRPRCS-8, Patras, Greece</t>
  </si>
  <si>
    <t>978-960-89691-0-0</t>
  </si>
  <si>
    <t xml:space="preserve">Dan D., Stoian V., Nagy-György Tamás, DĂESCU Alexandru Cosmin </t>
  </si>
  <si>
    <t>Energy efficiency of old and new buildings in Romania</t>
  </si>
  <si>
    <t xml:space="preserve">1st Workshop Cost C25 - Sustainability of Constructions. Lisabona, Portugalia </t>
  </si>
  <si>
    <t>978-989-20-0787-8</t>
  </si>
  <si>
    <t>Dan D., Stoian V., Nagy-György Tamás, DĂESCU Alexandru Cosmin</t>
  </si>
  <si>
    <t>Thermal rehabilitation of a student's hostel belonging to the Politehnica University of Timisoara</t>
  </si>
  <si>
    <t>Nagy-György Tamás, Stoian V., Dan D., DĂESCU Alexandru Cosmin, Diaconu D., Demeter I</t>
  </si>
  <si>
    <t>RC Beams Strengthened with FRP Systems - Results in Dapped-ends and Increase of Flexural Capacity</t>
  </si>
  <si>
    <t>17th IABSE Congress, Chicago, USA</t>
  </si>
  <si>
    <t>978-3-85748-118-5</t>
  </si>
  <si>
    <t>DĂESCU Alexandru Cosmin, Stoian V., Nagy-György Tamás, Dan D., Demeter I</t>
  </si>
  <si>
    <t>Ductility increasing for concrete columns. Experimental results</t>
  </si>
  <si>
    <t>Steel-concrete composite joints for buildings - Theoretical and Experimental Study under Symmetrical and Asymmetrical Loads</t>
  </si>
  <si>
    <t>EUROSTEEL 2008, Graz, Austria</t>
  </si>
  <si>
    <t>92-0147-000-90</t>
  </si>
  <si>
    <t>Ductility increasing for concrete columns - experimental results</t>
  </si>
  <si>
    <t>Fourth International Conference on FRP Composites in Civil Engineering (CICE2008), Zurich, Switzerland</t>
  </si>
  <si>
    <t>978-3-905594-50-8</t>
  </si>
  <si>
    <t>DAN DANIEL, STOIAN VALERIU, NAGY GYORGY TAMAŞ, FABIAN ALEXANDRU, DĂESCU Alexandru Cosmin, FLORUŢ CODRUŢ</t>
  </si>
  <si>
    <t>Experimental studies on steel and steel concrete composite joints under asymmetrical loads</t>
  </si>
  <si>
    <t>INDIS 2009 Planning, Design, Construction and Renewal in the construction industry, Novi Sad, Serbia</t>
  </si>
  <si>
    <t>25-27 noiembrie</t>
  </si>
  <si>
    <t>978-86-7892-221-3</t>
  </si>
  <si>
    <t>p151-156/6</t>
  </si>
  <si>
    <t>ISTVAN DEMETER, NAGY GYORGY TAMAS, VALERIU STOIAN, DĂESCU Alexandru Cosmin, DAN DANIEL</t>
  </si>
  <si>
    <t>Precast RC Wall Panels with Cut-out Openings Retrofitted by CFRP Composites</t>
  </si>
  <si>
    <t>p157-164/8</t>
  </si>
  <si>
    <t>DIACONU Dan, Tamás NAGY-GYÖRGY, DĂESCU Alexandru Cosmin, STOIAN Valeriu, Codruţ FLORUŢ</t>
  </si>
  <si>
    <t>RC Elements strengthened with FRP composite - economical study</t>
  </si>
  <si>
    <t>Proceedings of the 9th International Symposium on Fiber - Reinforced Polymer Reinforcement for Concrete Structures</t>
  </si>
  <si>
    <t>13-15 iulie</t>
  </si>
  <si>
    <t>978-0-9806755-0-4</t>
  </si>
  <si>
    <t>p63/4</t>
  </si>
  <si>
    <t>DĂESCU Alexandru Cosmin, STOIAN Valeriu, Tamás NAGY-GYÖRGY, DAN Daniel</t>
  </si>
  <si>
    <t>Experimental tests on concrete columns. Step-by-step consolidation procedures</t>
  </si>
  <si>
    <t>p76/4</t>
  </si>
  <si>
    <t>ISTVAN DEMETER, NAGY GYORGY TAMAS, VALERIU STOIAN, DĂESCU Alexandru Cosmin</t>
  </si>
  <si>
    <t>Seismic retrofit of precast RC wall pannels with cut-out openings using FRP composites</t>
  </si>
  <si>
    <t>p117/4</t>
  </si>
  <si>
    <t>DĂESCU Alexandru Cosmin, Tamás NAGY-GYÖRGY, STOIAN Valeriu, DAN Daniel</t>
  </si>
  <si>
    <t>Experimental study on the retrofitting procedures for RC columns</t>
  </si>
  <si>
    <t>Proceedings of the Twin Coimbra international Conferences on Civil Engineering and The Concrete Future</t>
  </si>
  <si>
    <t>17-19iunie</t>
  </si>
  <si>
    <t>978-981-08-3242-1</t>
  </si>
  <si>
    <t>pCF119-CF128/10</t>
  </si>
  <si>
    <t>Seismic Performance of Precast RC Wall Panels with Cut-Out Openings Retrofitted by Externally Bonded CFRP Composites</t>
  </si>
  <si>
    <t>3rd fib International Congress, Washington</t>
  </si>
  <si>
    <t>mai iunie 2010</t>
  </si>
  <si>
    <t>xxx xxxx xxxx</t>
  </si>
  <si>
    <t>paper 593</t>
  </si>
  <si>
    <t>Seismic Performance of Precast RC Wall Panels with Cut-Out Openings</t>
  </si>
  <si>
    <t>14th European Conference on Earthquake Engineering (14ECEE), Ohrid, Macedonia</t>
  </si>
  <si>
    <t>aug-sept</t>
  </si>
  <si>
    <t>978-608-65185-0-9</t>
  </si>
  <si>
    <t>pp 506 (+8pp CD)</t>
  </si>
  <si>
    <t xml:space="preserve">Demeter I., Nagy-György T., DĂESCU Alexandru Cosmin, Stoian V., Dan D., </t>
  </si>
  <si>
    <t>Kivágott nyílású előregyártott vasbeton falak megerősítési stratégiái szálerősítésű polimerek felhasználásával</t>
  </si>
  <si>
    <t>16th Building Services, Mechanical and Building Industry days, Debrecen, Hungary</t>
  </si>
  <si>
    <t>octombrie</t>
  </si>
  <si>
    <t>978-963-473-423-9</t>
  </si>
  <si>
    <t>pp 680-688</t>
  </si>
  <si>
    <t>Dan D., Stoian V., Nagy-György Tamás, DĂESCU Alexandru Cosmin, Demeter I.</t>
  </si>
  <si>
    <t>Comparative Study Regarding The Behaviour Of Steel And Steel Concrete Composite Joints</t>
  </si>
  <si>
    <t>10th International Conference on Steel, Space and Composite Structures (SS11), North Cyprus, Turkey</t>
  </si>
  <si>
    <t>Nagy-György Tamás, Stoian V., Dan D., Diaconu D., DĂESCU Alexandru Cosmin</t>
  </si>
  <si>
    <t>In-Plan Shear Retrofit of Masonry Walls with FRP Composites - Experimental Investigations</t>
  </si>
  <si>
    <t>Buletinul Institutului Politehnic din Iasi, Tomul LII (LVI), fasc. 1-2/2006</t>
  </si>
  <si>
    <t>B</t>
  </si>
  <si>
    <t>Tomul LII (LVI), fasc. 1-2/2006</t>
  </si>
  <si>
    <t>Nagy-György Tamás, Stoian V., DĂESCU Alexandru Cosmin, Diaconu D., Dan D.</t>
  </si>
  <si>
    <t>Research results on dapped beam ends strengthened with FRP composites</t>
  </si>
  <si>
    <t>Acta Technica Napocensis, 51/II-2008, Civil Engineering</t>
  </si>
  <si>
    <t>51/II</t>
  </si>
  <si>
    <t>Dan D., Stoian V., Nagy-György Tamás, DĂESCU Alexandru Cosmin, Florut C</t>
  </si>
  <si>
    <t>Theoretical and Experimental Studies on Welded Composite Joints for Buildings Placed in Seismic Areas</t>
  </si>
  <si>
    <t>Acta Technica Napocensis, 51/III-2008, Civil Engineering</t>
  </si>
  <si>
    <t>51/III</t>
  </si>
  <si>
    <t>DĂESCU Alexandru Cosmin, Stoian V.,  Nagy-György Tamás, Dan D., Demeter I.</t>
  </si>
  <si>
    <t>Experimental Studies on Ductility Increasing for Reinforced Concrete Columns</t>
  </si>
  <si>
    <t>Improvement of Energetic Performances of the Student's Hostels Belonging to the Politehnica University of Timisoara</t>
  </si>
  <si>
    <t>Acta Technica Napocensis, 51/I-2008, Civil Engineering</t>
  </si>
  <si>
    <t>51/I</t>
  </si>
  <si>
    <t>Nagy-György Tamás, Stoian V., Dan D., DĂESCU Alexandru Cosmin, Diaconu D., Mosoarca M.</t>
  </si>
  <si>
    <t>Seismic retrofit of masonry and RC elements with FRP composites - research and application</t>
  </si>
  <si>
    <t>ISSRR07, Bucuresti</t>
  </si>
  <si>
    <t>978-973-638-312-0</t>
  </si>
  <si>
    <t>Structural joint for building frame placed in seismic areas - Theoretical and experimental studies</t>
  </si>
  <si>
    <t>Nagy-György Tamás, DĂESCU Alexandru Cosmin, Diaconu D., Stoian V., Sas G., Dan D.</t>
  </si>
  <si>
    <t>Prestressed concrete beam support zone strengthened with composites - Experimental results</t>
  </si>
  <si>
    <t>11th International Conference in Civil Engineering and Architecture - EPKO 2007, Miercurea Ciuc</t>
  </si>
  <si>
    <t>1843-2123</t>
  </si>
  <si>
    <t xml:space="preserve">Diaconu D., Stoian V., Nagy-György Tamás, Dan D., DĂESCU Alexandru Cosmin, Demeter I. </t>
  </si>
  <si>
    <t>FRP bars application in construction area</t>
  </si>
  <si>
    <t>Composite Materials, Elements and Structures for Construction - International Symposium, Timisoara</t>
  </si>
  <si>
    <t>1843-0910</t>
  </si>
  <si>
    <t>DĂESCU Alexandru Cosmin, Nagy-György Tamás, Dan D.</t>
  </si>
  <si>
    <t>Investigation of RC columns strengthened for bending with different methods</t>
  </si>
  <si>
    <t>13th International Conference in Civil Engineering and Architecture - EPKO 2009, Miercurea Ciuc</t>
  </si>
  <si>
    <t>Dubina D., Dogariu A., Stratan A., Bordea S., Muntean N., Gioncu, V., Stoian V., Dan D., Nagy-György Tamás, DĂESCU Alexandru Cosmin, Diaconu D., Demeter I., Florut C</t>
  </si>
  <si>
    <t>PROHITECH (Earthquake PROtection of HIstorical buildings by reversible mixed TECHnologies) FP6-2002-INCO-MPC-1</t>
  </si>
  <si>
    <t>509119 FP6 - PROHITECH</t>
  </si>
  <si>
    <t>ESF, European Commission</t>
  </si>
  <si>
    <t>x</t>
  </si>
  <si>
    <t>Ianca S., Stoian V., Nagy-György Tamás, Dan D., DĂESCU Alexandru Cosmin, Diaconu D.</t>
  </si>
  <si>
    <t>Evaluarea rigiditatii elementelor din zidarie, reabilitate prin diferite procedee</t>
  </si>
  <si>
    <t>CNCSIS A</t>
  </si>
  <si>
    <t>27688/2005</t>
  </si>
  <si>
    <t>Stoian V., Nagy-György Tamás, Dan D., DĂESCU Alexandru Cosmin, Diaconu D.</t>
  </si>
  <si>
    <t>Studiul teoretic si experimental al capetelor de grinzi prefabricate, consolidate cu materiale compozite polimerice</t>
  </si>
  <si>
    <t>Studiul teoretic si experimental asupra ductilitatii stalpilor de beton armat consolidati cu materiale compozite</t>
  </si>
  <si>
    <t>CNCSIS TD</t>
  </si>
  <si>
    <t>Nagy-György Tamás, Badea C., DĂESCU Alexandru Cosmin, Diaconu D., Demeter I.</t>
  </si>
  <si>
    <t>Sisteme avansate pentru consolidarea elementelor structurale din beton armat de tip grinzi, stalpi, pereti si plansee folosind materiale compozite polimerice armate cu fibre</t>
  </si>
  <si>
    <t>CEEX ET</t>
  </si>
  <si>
    <t>1436/2006</t>
  </si>
  <si>
    <t>Stoian V., Nagy-György Tamás, Dan D., DĂESCU Alexandru Cosmin, Diaconu D., Demeter I., Florut C.</t>
  </si>
  <si>
    <t>Consolidarea cu compozite polimerice armate cu fibre a peretilor si a planseelor structurali din beton armat cu goluri create ulterior</t>
  </si>
  <si>
    <t>58GR/2006</t>
  </si>
  <si>
    <t>A1/GR181/2006</t>
  </si>
  <si>
    <t>1436/2007</t>
  </si>
  <si>
    <t>GR76/2007</t>
  </si>
  <si>
    <t>1436/2008</t>
  </si>
  <si>
    <t>98GR/2008</t>
  </si>
  <si>
    <t>Dan D., Stoian V., Nagy-György Tamás, DĂESCU Alexandru Cosmin, Florut C., Fabian A.</t>
  </si>
  <si>
    <t>Sisteme structurale inovative din materiale compuse oţel beton şi compozite polimerice</t>
  </si>
  <si>
    <t>PN II</t>
  </si>
  <si>
    <t>Stoian V., Dan D., Nagy-György Tamás, DĂESCU Alexandru Cosmin</t>
  </si>
  <si>
    <t>Expertiză tehnică şi proiect tehnic transformare hală tehnologică Facultatea de Inginerie Hunedoara</t>
  </si>
  <si>
    <t>Universitatea Politehnica din Timişoara</t>
  </si>
  <si>
    <t>Desfiinţare tunel de descărcare cărbune</t>
  </si>
  <si>
    <t>SC COMPLEXUL ENERGETIC ROVINARI SA</t>
  </si>
  <si>
    <t>Stoian V., Nagy-György Tamás, DĂESCU Alexandru Cosmin</t>
  </si>
  <si>
    <t>Expertiza Astra Vagoane Arad</t>
  </si>
  <si>
    <t>629</t>
  </si>
  <si>
    <t>Sc Astra Vagoane Arad SA</t>
  </si>
  <si>
    <t>Nagy-György Tamás, DĂESCU Alexandru Cosmin</t>
  </si>
  <si>
    <t>Determinari nedistructive pe elemente de beton prefabricat</t>
  </si>
  <si>
    <t>SC Daccons SRL</t>
  </si>
  <si>
    <t>Determinari distructive pe carote - Medgidia</t>
  </si>
  <si>
    <t>SC Yurta SRL</t>
  </si>
  <si>
    <t>DETERMINARI DISTRUCTIVE PE BETON FUNDATII</t>
  </si>
  <si>
    <t>82x</t>
  </si>
  <si>
    <t>SC Cara SRL</t>
  </si>
  <si>
    <t xml:space="preserve">DETERMINĂRI NEDISTRUCTIVE PE BETON STRUCTURĂ POD. </t>
  </si>
  <si>
    <t>Determinari smulgere</t>
  </si>
  <si>
    <t>S.C. TEHNODOMUS S.A.</t>
  </si>
  <si>
    <t>Verificare structura pod</t>
  </si>
  <si>
    <t>S.C. CCCF Drumuri si poduri Timisoara S.A.</t>
  </si>
  <si>
    <r>
      <t>2)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Vechimea totală în muncă (ani):   </t>
    </r>
    <r>
      <rPr>
        <sz val="8"/>
        <color indexed="8"/>
        <rFont val="Calibri"/>
        <family val="2"/>
        <charset val="238"/>
      </rPr>
      <t xml:space="preserve">    8,5            din care:   </t>
    </r>
    <r>
      <rPr>
        <b/>
        <sz val="8"/>
        <color indexed="8"/>
        <rFont val="Calibri"/>
        <family val="2"/>
        <charset val="238"/>
      </rPr>
      <t>în învăţământ superior:   8,5</t>
    </r>
  </si>
  <si>
    <r>
      <t>3)</t>
    </r>
    <r>
      <rPr>
        <b/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Funcţia didactică :  Asistent universitar              din anul:    2008</t>
    </r>
  </si>
  <si>
    <r>
      <t>4)</t>
    </r>
    <r>
      <rPr>
        <b/>
        <sz val="7"/>
        <color indexed="8"/>
        <rFont val="Calibri"/>
        <family val="2"/>
        <charset val="238"/>
      </rPr>
      <t> </t>
    </r>
    <r>
      <rPr>
        <sz val="7"/>
        <color indexed="8"/>
        <rFont val="Calibri"/>
        <family val="2"/>
        <charset val="238"/>
      </rPr>
      <t xml:space="preserve">    </t>
    </r>
    <r>
      <rPr>
        <b/>
        <sz val="8"/>
        <color indexed="8"/>
        <rFont val="Calibri"/>
        <family val="2"/>
        <charset val="238"/>
      </rPr>
      <t>Doctor din anul:  2011</t>
    </r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</si>
</sst>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0.0000"/>
    <numFmt numFmtId="166" formatCode="0.000"/>
    <numFmt numFmtId="167" formatCode="#,##0.0000"/>
  </numFmts>
  <fonts count="47">
    <font>
      <sz val="11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i/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Times New Roman"/>
      <family val="1"/>
    </font>
    <font>
      <b/>
      <sz val="8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sz val="8"/>
      <color indexed="8"/>
      <name val="Calibri"/>
      <family val="2"/>
      <charset val="238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9"/>
      <name val="Calibri"/>
      <family val="2"/>
    </font>
    <font>
      <sz val="8"/>
      <color indexed="9"/>
      <name val="Calibri"/>
      <family val="2"/>
    </font>
    <font>
      <i/>
      <sz val="8"/>
      <color indexed="8"/>
      <name val="Calibri"/>
      <family val="2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Wingdings"/>
      <charset val="2"/>
    </font>
    <font>
      <b/>
      <sz val="9"/>
      <color indexed="8"/>
      <name val="Arial"/>
      <family val="2"/>
      <charset val="238"/>
    </font>
    <font>
      <b/>
      <sz val="9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b/>
      <sz val="14"/>
      <color indexed="9"/>
      <name val="Calibri"/>
      <family val="2"/>
    </font>
    <font>
      <sz val="8"/>
      <name val="Calibri"/>
      <family val="2"/>
      <charset val="238"/>
    </font>
    <font>
      <b/>
      <sz val="7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0"/>
      <name val="Calibri"/>
      <family val="2"/>
      <charset val="238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802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/>
    <xf numFmtId="0" fontId="11" fillId="0" borderId="0" xfId="0" applyFont="1" applyAlignment="1">
      <alignment vertical="center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hidden="1"/>
    </xf>
    <xf numFmtId="49" fontId="11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 applyBorder="1" applyAlignment="1" applyProtection="1">
      <alignment horizontal="center" vertical="center" wrapText="1"/>
      <protection hidden="1"/>
    </xf>
    <xf numFmtId="2" fontId="12" fillId="0" borderId="1" xfId="0" applyNumberFormat="1" applyFont="1" applyBorder="1" applyAlignment="1" applyProtection="1">
      <alignment horizontal="center" vertical="center" wrapText="1"/>
      <protection hidden="1"/>
    </xf>
    <xf numFmtId="2" fontId="12" fillId="0" borderId="0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1" xfId="0" quotePrefix="1" applyFont="1" applyBorder="1" applyProtection="1">
      <protection hidden="1"/>
    </xf>
    <xf numFmtId="0" fontId="11" fillId="0" borderId="1" xfId="0" applyFont="1" applyBorder="1" applyProtection="1"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1" xfId="0" quotePrefix="1" applyFont="1" applyBorder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1" fontId="15" fillId="0" borderId="1" xfId="0" applyNumberFormat="1" applyFont="1" applyBorder="1" applyAlignment="1" applyProtection="1">
      <alignment horizontal="center" vertical="center" wrapText="1"/>
      <protection hidden="1"/>
    </xf>
    <xf numFmtId="1" fontId="16" fillId="0" borderId="1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 applyProtection="1">
      <alignment horizontal="center" vertical="center" wrapText="1"/>
      <protection hidden="1"/>
    </xf>
    <xf numFmtId="1" fontId="11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right" vertical="center"/>
      <protection hidden="1"/>
    </xf>
    <xf numFmtId="2" fontId="14" fillId="0" borderId="1" xfId="0" applyNumberFormat="1" applyFont="1" applyBorder="1" applyAlignment="1" applyProtection="1">
      <alignment horizontal="right" vertical="center" wrapText="1"/>
      <protection hidden="1"/>
    </xf>
    <xf numFmtId="2" fontId="15" fillId="0" borderId="1" xfId="0" applyNumberFormat="1" applyFont="1" applyBorder="1" applyAlignment="1" applyProtection="1">
      <alignment horizontal="right" vertical="center" wrapText="1"/>
      <protection hidden="1"/>
    </xf>
    <xf numFmtId="2" fontId="16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1" fontId="14" fillId="0" borderId="3" xfId="0" applyNumberFormat="1" applyFont="1" applyBorder="1" applyAlignment="1" applyProtection="1">
      <alignment horizontal="center" vertical="center" wrapText="1"/>
      <protection hidden="1"/>
    </xf>
    <xf numFmtId="2" fontId="14" fillId="0" borderId="3" xfId="0" applyNumberFormat="1" applyFont="1" applyBorder="1" applyAlignment="1" applyProtection="1">
      <alignment horizontal="right" vertical="center" wrapText="1"/>
      <protection hidden="1"/>
    </xf>
    <xf numFmtId="1" fontId="14" fillId="0" borderId="4" xfId="0" applyNumberFormat="1" applyFont="1" applyBorder="1" applyAlignment="1" applyProtection="1">
      <alignment horizontal="center" vertical="center" wrapText="1"/>
      <protection hidden="1"/>
    </xf>
    <xf numFmtId="2" fontId="14" fillId="0" borderId="4" xfId="0" applyNumberFormat="1" applyFont="1" applyBorder="1" applyAlignment="1" applyProtection="1">
      <alignment horizontal="right" vertical="center" wrapText="1"/>
      <protection hidden="1"/>
    </xf>
    <xf numFmtId="0" fontId="14" fillId="0" borderId="5" xfId="0" applyFont="1" applyBorder="1" applyAlignment="1" applyProtection="1">
      <alignment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vertical="center"/>
    </xf>
    <xf numFmtId="49" fontId="0" fillId="0" borderId="13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vertical="center"/>
    </xf>
    <xf numFmtId="0" fontId="18" fillId="0" borderId="14" xfId="0" applyFont="1" applyFill="1" applyBorder="1" applyAlignment="1" applyProtection="1">
      <alignment horizontal="center" vertical="center" wrapText="1"/>
      <protection hidden="1"/>
    </xf>
    <xf numFmtId="1" fontId="18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0" borderId="14" xfId="0" applyNumberFormat="1" applyFont="1" applyFill="1" applyBorder="1" applyAlignment="1" applyProtection="1">
      <alignment horizontal="right" vertical="center" wrapText="1"/>
      <protection hidden="1"/>
    </xf>
    <xf numFmtId="49" fontId="1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0" xfId="0" applyNumberFormat="1" applyFont="1" applyFill="1" applyBorder="1" applyAlignment="1" applyProtection="1">
      <alignment vertical="center" wrapText="1"/>
      <protection hidden="1"/>
    </xf>
    <xf numFmtId="164" fontId="11" fillId="0" borderId="0" xfId="0" applyNumberFormat="1" applyFont="1"/>
    <xf numFmtId="0" fontId="19" fillId="0" borderId="15" xfId="0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49" fontId="14" fillId="0" borderId="13" xfId="0" applyNumberFormat="1" applyFont="1" applyBorder="1" applyAlignment="1" applyProtection="1">
      <alignment vertical="center" wrapText="1"/>
      <protection hidden="1"/>
    </xf>
    <xf numFmtId="49" fontId="14" fillId="0" borderId="11" xfId="0" applyNumberFormat="1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vertical="center" wrapText="1"/>
      <protection hidden="1"/>
    </xf>
    <xf numFmtId="0" fontId="20" fillId="0" borderId="1" xfId="0" applyFont="1" applyBorder="1" applyAlignment="1" applyProtection="1">
      <alignment vertical="center" wrapText="1"/>
      <protection hidden="1"/>
    </xf>
    <xf numFmtId="0" fontId="20" fillId="0" borderId="1" xfId="0" quotePrefix="1" applyFont="1" applyBorder="1" applyAlignment="1" applyProtection="1">
      <alignment horizontal="center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 wrapText="1"/>
      <protection hidden="1"/>
    </xf>
    <xf numFmtId="0" fontId="13" fillId="0" borderId="0" xfId="0" applyFont="1"/>
    <xf numFmtId="0" fontId="18" fillId="2" borderId="16" xfId="0" applyFont="1" applyFill="1" applyBorder="1" applyAlignment="1" applyProtection="1">
      <alignment horizontal="center" vertical="center" wrapText="1"/>
      <protection hidden="1"/>
    </xf>
    <xf numFmtId="1" fontId="18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18" fillId="2" borderId="10" xfId="0" applyNumberFormat="1" applyFont="1" applyFill="1" applyBorder="1" applyAlignment="1" applyProtection="1">
      <alignment vertical="center" wrapText="1"/>
      <protection hidden="1"/>
    </xf>
    <xf numFmtId="49" fontId="18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17" xfId="0" applyFont="1" applyFill="1" applyBorder="1" applyAlignment="1" applyProtection="1">
      <alignment horizontal="center" vertical="center" wrapText="1"/>
      <protection hidden="1"/>
    </xf>
    <xf numFmtId="0" fontId="18" fillId="2" borderId="14" xfId="0" applyFont="1" applyFill="1" applyBorder="1" applyAlignment="1" applyProtection="1">
      <alignment horizontal="center" vertical="center" wrapText="1"/>
      <protection hidden="1"/>
    </xf>
    <xf numFmtId="1" fontId="18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1" fillId="2" borderId="14" xfId="0" applyFont="1" applyFill="1" applyBorder="1" applyAlignment="1" applyProtection="1">
      <alignment horizontal="center" vertical="center" wrapText="1"/>
      <protection hidden="1"/>
    </xf>
    <xf numFmtId="0" fontId="22" fillId="2" borderId="14" xfId="0" applyFont="1" applyFill="1" applyBorder="1" applyAlignment="1" applyProtection="1">
      <alignment horizontal="center" vertical="center" wrapText="1"/>
      <protection hidden="1"/>
    </xf>
    <xf numFmtId="2" fontId="22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1" fontId="24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1" fontId="23" fillId="0" borderId="5" xfId="0" applyNumberFormat="1" applyFont="1" applyBorder="1" applyAlignment="1" applyProtection="1">
      <alignment horizontal="center" vertical="center" wrapText="1"/>
      <protection hidden="1"/>
    </xf>
    <xf numFmtId="0" fontId="14" fillId="0" borderId="3" xfId="0" applyFont="1" applyBorder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 vertical="center"/>
      <protection hidden="1"/>
    </xf>
    <xf numFmtId="2" fontId="12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0" fillId="0" borderId="18" xfId="0" applyFill="1" applyBorder="1" applyAlignment="1">
      <alignment horizontal="center" vertical="center"/>
    </xf>
    <xf numFmtId="1" fontId="25" fillId="0" borderId="1" xfId="0" applyNumberFormat="1" applyFont="1" applyBorder="1" applyAlignment="1" applyProtection="1">
      <alignment horizontal="center" vertical="center" wrapText="1"/>
      <protection hidden="1"/>
    </xf>
    <xf numFmtId="2" fontId="25" fillId="0" borderId="1" xfId="0" applyNumberFormat="1" applyFont="1" applyBorder="1" applyAlignment="1" applyProtection="1">
      <alignment horizontal="right" vertical="center" wrapText="1"/>
      <protection hidden="1"/>
    </xf>
    <xf numFmtId="1" fontId="25" fillId="0" borderId="4" xfId="0" quotePrefix="1" applyNumberFormat="1" applyFont="1" applyBorder="1" applyAlignment="1" applyProtection="1">
      <alignment horizontal="center" vertical="center" wrapText="1"/>
      <protection hidden="1"/>
    </xf>
    <xf numFmtId="1" fontId="25" fillId="0" borderId="4" xfId="0" applyNumberFormat="1" applyFont="1" applyBorder="1" applyAlignment="1" applyProtection="1">
      <alignment horizontal="center" vertical="center" wrapText="1"/>
      <protection hidden="1"/>
    </xf>
    <xf numFmtId="2" fontId="25" fillId="0" borderId="4" xfId="0" applyNumberFormat="1" applyFont="1" applyBorder="1" applyAlignment="1" applyProtection="1">
      <alignment horizontal="right" vertical="center" wrapText="1"/>
      <protection hidden="1"/>
    </xf>
    <xf numFmtId="0" fontId="14" fillId="2" borderId="5" xfId="0" applyFont="1" applyFill="1" applyBorder="1" applyAlignment="1" applyProtection="1">
      <alignment horizontal="center" vertical="center" wrapText="1"/>
      <protection hidden="1"/>
    </xf>
    <xf numFmtId="1" fontId="14" fillId="0" borderId="5" xfId="0" applyNumberFormat="1" applyFont="1" applyBorder="1" applyAlignment="1" applyProtection="1">
      <alignment horizontal="center" vertical="center" wrapText="1"/>
      <protection hidden="1"/>
    </xf>
    <xf numFmtId="2" fontId="14" fillId="0" borderId="5" xfId="0" applyNumberFormat="1" applyFont="1" applyBorder="1" applyAlignment="1" applyProtection="1">
      <alignment horizontal="right" vertical="center" wrapText="1"/>
      <protection hidden="1"/>
    </xf>
    <xf numFmtId="3" fontId="11" fillId="0" borderId="0" xfId="0" applyNumberFormat="1" applyFont="1" applyBorder="1" applyAlignment="1" applyProtection="1">
      <alignment horizontal="center" vertical="center" wrapText="1"/>
      <protection hidden="1"/>
    </xf>
    <xf numFmtId="3" fontId="12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/>
    <xf numFmtId="0" fontId="17" fillId="0" borderId="0" xfId="0" applyFont="1" applyAlignment="1">
      <alignment horizontal="right" vertical="center"/>
    </xf>
    <xf numFmtId="0" fontId="17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Protection="1"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9" xfId="0" applyNumberFormat="1" applyFont="1" applyBorder="1" applyAlignment="1">
      <alignment horizontal="center" vertical="center" wrapText="1"/>
    </xf>
    <xf numFmtId="49" fontId="17" fillId="0" borderId="20" xfId="0" applyNumberFormat="1" applyFont="1" applyBorder="1" applyAlignment="1">
      <alignment horizontal="left" vertical="center" wrapText="1"/>
    </xf>
    <xf numFmtId="49" fontId="17" fillId="0" borderId="20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3" fontId="26" fillId="0" borderId="1" xfId="0" applyNumberFormat="1" applyFont="1" applyBorder="1" applyAlignment="1" applyProtection="1">
      <alignment horizontal="center" vertical="center" wrapText="1"/>
      <protection hidden="1"/>
    </xf>
    <xf numFmtId="2" fontId="26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quotePrefix="1" applyFont="1" applyBorder="1" applyProtection="1">
      <protection hidden="1"/>
    </xf>
    <xf numFmtId="0" fontId="17" fillId="0" borderId="1" xfId="0" applyFont="1" applyBorder="1" applyProtection="1">
      <protection hidden="1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 wrapText="1"/>
      <protection locked="0"/>
    </xf>
    <xf numFmtId="1" fontId="17" fillId="0" borderId="2" xfId="0" applyNumberFormat="1" applyFont="1" applyBorder="1" applyAlignment="1" applyProtection="1">
      <alignment horizontal="center" vertical="center" wrapText="1"/>
      <protection locked="0"/>
    </xf>
    <xf numFmtId="3" fontId="17" fillId="0" borderId="2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quotePrefix="1" applyFont="1" applyBorder="1" applyAlignment="1" applyProtection="1">
      <protection hidden="1"/>
    </xf>
    <xf numFmtId="0" fontId="17" fillId="0" borderId="1" xfId="0" applyFont="1" applyBorder="1" applyAlignment="1" applyProtection="1">
      <protection hidden="1"/>
    </xf>
    <xf numFmtId="0" fontId="1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 applyProtection="1">
      <alignment vertical="center" wrapText="1"/>
      <protection locked="0"/>
    </xf>
    <xf numFmtId="2" fontId="17" fillId="0" borderId="0" xfId="0" applyNumberFormat="1" applyFont="1" applyBorder="1" applyAlignment="1" applyProtection="1">
      <alignment wrapText="1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22" fontId="17" fillId="0" borderId="0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top"/>
      <protection hidden="1"/>
    </xf>
    <xf numFmtId="0" fontId="17" fillId="0" borderId="1" xfId="0" applyFont="1" applyBorder="1" applyAlignment="1" applyProtection="1">
      <alignment horizontal="left" vertical="center"/>
    </xf>
    <xf numFmtId="0" fontId="17" fillId="0" borderId="1" xfId="0" applyFont="1" applyBorder="1" applyAlignment="1" applyProtection="1">
      <alignment horizontal="left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>
      <alignment horizontal="center" vertical="center" wrapText="1"/>
    </xf>
    <xf numFmtId="49" fontId="17" fillId="0" borderId="21" xfId="0" applyNumberFormat="1" applyFont="1" applyBorder="1" applyAlignment="1">
      <alignment horizontal="center" vertical="center" wrapText="1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2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7" fillId="0" borderId="0" xfId="0" applyFont="1"/>
    <xf numFmtId="49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2" fontId="28" fillId="0" borderId="1" xfId="0" applyNumberFormat="1" applyFont="1" applyBorder="1" applyAlignment="1" applyProtection="1">
      <alignment horizontal="center" vertical="center" wrapText="1"/>
      <protection hidden="1"/>
    </xf>
    <xf numFmtId="2" fontId="28" fillId="0" borderId="0" xfId="0" applyNumberFormat="1" applyFont="1" applyBorder="1" applyAlignment="1" applyProtection="1">
      <alignment horizontal="center" vertical="center" wrapText="1"/>
      <protection hidden="1"/>
    </xf>
    <xf numFmtId="2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quotePrefix="1" applyFont="1" applyBorder="1" applyProtection="1">
      <protection hidden="1"/>
    </xf>
    <xf numFmtId="0" fontId="27" fillId="0" borderId="1" xfId="0" applyFont="1" applyBorder="1" applyProtection="1">
      <protection hidden="1"/>
    </xf>
    <xf numFmtId="0" fontId="27" fillId="0" borderId="1" xfId="0" quotePrefix="1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17" fillId="0" borderId="0" xfId="0" applyFont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 vertical="center"/>
      <protection hidden="1"/>
    </xf>
    <xf numFmtId="2" fontId="26" fillId="0" borderId="1" xfId="0" applyNumberFormat="1" applyFont="1" applyBorder="1" applyAlignment="1" applyProtection="1">
      <alignment horizontal="right" vertical="center" wrapText="1"/>
      <protection hidden="1"/>
    </xf>
    <xf numFmtId="0" fontId="17" fillId="0" borderId="1" xfId="0" quotePrefix="1" applyFont="1" applyBorder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/>
      <protection hidden="1"/>
    </xf>
    <xf numFmtId="2" fontId="17" fillId="0" borderId="0" xfId="0" applyNumberFormat="1" applyFont="1" applyBorder="1" applyAlignment="1" applyProtection="1">
      <alignment horizontal="left" vertical="center" wrapText="1"/>
      <protection hidden="1"/>
    </xf>
    <xf numFmtId="0" fontId="17" fillId="0" borderId="0" xfId="0" applyFont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1" fontId="29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Protection="1">
      <protection hidden="1"/>
    </xf>
    <xf numFmtId="3" fontId="17" fillId="0" borderId="0" xfId="0" applyNumberFormat="1" applyFont="1" applyBorder="1" applyProtection="1">
      <protection hidden="1"/>
    </xf>
    <xf numFmtId="0" fontId="17" fillId="0" borderId="1" xfId="0" applyFont="1" applyBorder="1" applyAlignment="1" applyProtection="1">
      <alignment horizontal="left" wrapText="1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/>
    <xf numFmtId="49" fontId="27" fillId="0" borderId="1" xfId="0" applyNumberFormat="1" applyFont="1" applyBorder="1" applyAlignment="1" applyProtection="1">
      <alignment horizontal="center" vertical="center" wrapText="1"/>
      <protection hidden="1"/>
    </xf>
    <xf numFmtId="2" fontId="27" fillId="0" borderId="1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49" fontId="17" fillId="0" borderId="19" xfId="0" applyNumberFormat="1" applyFont="1" applyBorder="1" applyAlignment="1" applyProtection="1">
      <alignment horizontal="center" vertical="center" wrapText="1"/>
      <protection hidden="1"/>
    </xf>
    <xf numFmtId="49" fontId="17" fillId="0" borderId="20" xfId="0" applyNumberFormat="1" applyFont="1" applyBorder="1" applyAlignment="1" applyProtection="1">
      <alignment horizontal="left" vertical="center" wrapText="1"/>
      <protection hidden="1"/>
    </xf>
    <xf numFmtId="49" fontId="17" fillId="0" borderId="20" xfId="0" applyNumberFormat="1" applyFont="1" applyBorder="1" applyAlignment="1" applyProtection="1">
      <alignment horizontal="center" vertical="center" wrapText="1"/>
      <protection hidden="1"/>
    </xf>
    <xf numFmtId="49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Protection="1">
      <protection hidden="1"/>
    </xf>
    <xf numFmtId="0" fontId="1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Border="1" applyProtection="1">
      <protection hidden="1"/>
    </xf>
    <xf numFmtId="49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49" fontId="17" fillId="0" borderId="0" xfId="0" applyNumberFormat="1" applyFont="1" applyProtection="1">
      <protection hidden="1"/>
    </xf>
    <xf numFmtId="0" fontId="11" fillId="0" borderId="1" xfId="0" quotePrefix="1" applyFont="1" applyBorder="1" applyAlignment="1" applyProtection="1">
      <alignment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" fontId="28" fillId="0" borderId="1" xfId="0" applyNumberFormat="1" applyFont="1" applyBorder="1" applyAlignment="1" applyProtection="1">
      <alignment horizontal="center" vertical="center" wrapText="1"/>
      <protection hidden="1"/>
    </xf>
    <xf numFmtId="1" fontId="2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protection hidden="1"/>
    </xf>
    <xf numFmtId="3" fontId="27" fillId="0" borderId="0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right" vertical="center"/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/>
    <xf numFmtId="2" fontId="17" fillId="0" borderId="1" xfId="0" applyNumberFormat="1" applyFont="1" applyBorder="1" applyAlignment="1" applyProtection="1">
      <alignment horizontal="left" vertical="center" wrapText="1"/>
      <protection hidden="1"/>
    </xf>
    <xf numFmtId="1" fontId="17" fillId="0" borderId="0" xfId="0" applyNumberFormat="1" applyFont="1" applyProtection="1">
      <protection hidden="1"/>
    </xf>
    <xf numFmtId="0" fontId="27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Border="1" applyProtection="1">
      <protection hidden="1"/>
    </xf>
    <xf numFmtId="1" fontId="11" fillId="0" borderId="0" xfId="0" applyNumberFormat="1" applyFont="1" applyProtection="1"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7" fillId="0" borderId="1" xfId="0" applyFont="1" applyBorder="1" applyAlignment="1" applyProtection="1">
      <alignment horizontal="center"/>
      <protection hidden="1"/>
    </xf>
    <xf numFmtId="0" fontId="27" fillId="0" borderId="1" xfId="0" applyFont="1" applyBorder="1" applyAlignment="1">
      <alignment horizontal="center" vertical="center"/>
    </xf>
    <xf numFmtId="1" fontId="26" fillId="0" borderId="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Border="1" applyAlignment="1" applyProtection="1">
      <alignment horizontal="center" vertical="center" wrapText="1"/>
      <protection hidden="1"/>
    </xf>
    <xf numFmtId="2" fontId="3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quotePrefix="1" applyFont="1" applyBorder="1" applyAlignment="1" applyProtection="1">
      <alignment horizontal="center" vertical="center"/>
      <protection hidden="1"/>
    </xf>
    <xf numFmtId="1" fontId="29" fillId="0" borderId="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top" wrapText="1" indent="1"/>
    </xf>
    <xf numFmtId="0" fontId="17" fillId="0" borderId="0" xfId="0" applyFont="1" applyFill="1" applyAlignment="1" applyProtection="1">
      <alignment horizontal="center"/>
      <protection hidden="1"/>
    </xf>
    <xf numFmtId="0" fontId="17" fillId="0" borderId="1" xfId="0" applyFont="1" applyBorder="1" applyAlignment="1" applyProtection="1">
      <alignment vertical="center" wrapText="1"/>
      <protection hidden="1"/>
    </xf>
    <xf numFmtId="0" fontId="27" fillId="0" borderId="1" xfId="0" applyFont="1" applyBorder="1" applyAlignment="1" applyProtection="1">
      <alignment vertical="center" wrapText="1"/>
      <protection hidden="1"/>
    </xf>
    <xf numFmtId="0" fontId="27" fillId="0" borderId="0" xfId="0" applyFont="1" applyFill="1" applyAlignment="1">
      <alignment vertical="top" wrapText="1" indent="1"/>
    </xf>
    <xf numFmtId="0" fontId="27" fillId="0" borderId="0" xfId="0" applyFont="1" applyFill="1" applyAlignment="1" applyProtection="1">
      <alignment horizontal="center"/>
      <protection hidden="1"/>
    </xf>
    <xf numFmtId="3" fontId="17" fillId="0" borderId="0" xfId="0" applyNumberFormat="1" applyFont="1" applyBorder="1" applyAlignment="1" applyProtection="1">
      <alignment horizontal="center" vertical="center"/>
      <protection hidden="1"/>
    </xf>
    <xf numFmtId="1" fontId="17" fillId="0" borderId="20" xfId="0" applyNumberFormat="1" applyFont="1" applyBorder="1" applyAlignment="1">
      <alignment horizontal="center" vertical="center" wrapText="1"/>
    </xf>
    <xf numFmtId="1" fontId="17" fillId="0" borderId="21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7" fillId="0" borderId="0" xfId="0" applyFont="1" applyFill="1" applyAlignment="1">
      <alignment vertical="top" wrapText="1" indent="1"/>
    </xf>
    <xf numFmtId="0" fontId="17" fillId="0" borderId="0" xfId="0" applyFont="1" applyFill="1" applyAlignment="1" applyProtection="1">
      <alignment vertical="top" wrapText="1" indent="1"/>
      <protection hidden="1"/>
    </xf>
    <xf numFmtId="49" fontId="17" fillId="0" borderId="5" xfId="1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right" vertical="center"/>
      <protection locked="0" hidden="1"/>
    </xf>
    <xf numFmtId="2" fontId="1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0" xfId="0" applyFont="1" applyFill="1" applyBorder="1" applyAlignment="1" applyProtection="1">
      <alignment horizontal="center" vertical="center"/>
      <protection locked="0" hidden="1"/>
    </xf>
    <xf numFmtId="0" fontId="11" fillId="0" borderId="11" xfId="0" applyFont="1" applyBorder="1" applyAlignment="1" applyProtection="1">
      <alignment horizontal="center" vertical="center"/>
      <protection locked="0" hidden="1"/>
    </xf>
    <xf numFmtId="0" fontId="11" fillId="0" borderId="12" xfId="0" applyFont="1" applyBorder="1" applyAlignment="1" applyProtection="1">
      <alignment horizontal="center" vertical="center"/>
      <protection locked="0" hidden="1"/>
    </xf>
    <xf numFmtId="0" fontId="11" fillId="0" borderId="13" xfId="0" applyFont="1" applyBorder="1" applyAlignment="1" applyProtection="1">
      <alignment horizontal="center" vertical="center"/>
      <protection locked="0" hidden="1"/>
    </xf>
    <xf numFmtId="0" fontId="31" fillId="0" borderId="22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2" fontId="1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0" applyFont="1" applyBorder="1" applyAlignment="1" applyProtection="1">
      <alignment horizontal="center" vertical="center"/>
      <protection locked="0" hidden="1"/>
    </xf>
    <xf numFmtId="0" fontId="11" fillId="0" borderId="24" xfId="0" applyFont="1" applyBorder="1" applyAlignment="1" applyProtection="1">
      <alignment horizontal="center" vertical="center"/>
      <protection locked="0" hidden="1"/>
    </xf>
    <xf numFmtId="0" fontId="11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>
      <alignment horizontal="center" vertical="center" wrapText="1"/>
    </xf>
    <xf numFmtId="0" fontId="19" fillId="0" borderId="25" xfId="0" applyFont="1" applyBorder="1" applyAlignment="1" applyProtection="1">
      <alignment horizontal="center" vertical="center" wrapText="1"/>
      <protection hidden="1"/>
    </xf>
    <xf numFmtId="2" fontId="18" fillId="2" borderId="26" xfId="0" applyNumberFormat="1" applyFont="1" applyFill="1" applyBorder="1" applyAlignment="1" applyProtection="1">
      <alignment horizontal="right" vertical="center" wrapText="1"/>
      <protection hidden="1"/>
    </xf>
    <xf numFmtId="2" fontId="18" fillId="0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19" xfId="0" applyNumberFormat="1" applyFont="1" applyBorder="1" applyAlignment="1" applyProtection="1">
      <alignment horizontal="right" vertical="center" wrapText="1"/>
      <protection hidden="1"/>
    </xf>
    <xf numFmtId="2" fontId="14" fillId="0" borderId="25" xfId="0" applyNumberFormat="1" applyFont="1" applyBorder="1" applyAlignment="1" applyProtection="1">
      <alignment horizontal="right" vertical="center" wrapText="1"/>
      <protection hidden="1"/>
    </xf>
    <xf numFmtId="2" fontId="14" fillId="0" borderId="28" xfId="0" applyNumberFormat="1" applyFont="1" applyBorder="1" applyAlignment="1" applyProtection="1">
      <alignment horizontal="right" vertical="center" wrapText="1"/>
      <protection hidden="1"/>
    </xf>
    <xf numFmtId="2" fontId="18" fillId="2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29" xfId="0" applyNumberFormat="1" applyFont="1" applyBorder="1" applyAlignment="1" applyProtection="1">
      <alignment horizontal="right" vertical="center" wrapText="1"/>
      <protection hidden="1"/>
    </xf>
    <xf numFmtId="2" fontId="15" fillId="0" borderId="19" xfId="0" applyNumberFormat="1" applyFont="1" applyBorder="1" applyAlignment="1" applyProtection="1">
      <alignment horizontal="right" vertical="center" wrapText="1"/>
      <protection hidden="1"/>
    </xf>
    <xf numFmtId="2" fontId="16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25" xfId="0" applyNumberFormat="1" applyFont="1" applyBorder="1" applyAlignment="1" applyProtection="1">
      <alignment horizontal="right" vertical="center" wrapText="1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0" borderId="10" xfId="0" applyFont="1" applyFill="1" applyBorder="1" applyAlignment="1" applyProtection="1">
      <alignment horizontal="center" vertical="center"/>
      <protection hidden="1"/>
    </xf>
    <xf numFmtId="0" fontId="11" fillId="0" borderId="11" xfId="0" applyFon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horizontal="center" vertical="center"/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/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49" fontId="17" fillId="0" borderId="0" xfId="0" applyNumberFormat="1" applyFont="1" applyAlignment="1">
      <alignment horizontal="center"/>
    </xf>
    <xf numFmtId="1" fontId="0" fillId="0" borderId="1" xfId="0" applyNumberFormat="1" applyBorder="1" applyAlignment="1">
      <alignment horizontal="center" vertical="center" wrapText="1"/>
    </xf>
    <xf numFmtId="0" fontId="17" fillId="3" borderId="1" xfId="0" applyFont="1" applyFill="1" applyBorder="1" applyAlignment="1" applyProtection="1">
      <alignment horizontal="left" vertical="center"/>
      <protection locked="0"/>
    </xf>
    <xf numFmtId="2" fontId="0" fillId="0" borderId="7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49" fontId="18" fillId="2" borderId="31" xfId="0" applyNumberFormat="1" applyFont="1" applyFill="1" applyBorder="1" applyAlignment="1" applyProtection="1">
      <alignment vertical="center" wrapText="1"/>
      <protection hidden="1"/>
    </xf>
    <xf numFmtId="49" fontId="18" fillId="0" borderId="31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32" xfId="0" applyNumberFormat="1" applyFont="1" applyBorder="1" applyAlignment="1" applyProtection="1">
      <alignment vertical="center" wrapText="1"/>
      <protection hidden="1"/>
    </xf>
    <xf numFmtId="49" fontId="14" fillId="0" borderId="33" xfId="0" applyNumberFormat="1" applyFont="1" applyBorder="1" applyAlignment="1" applyProtection="1">
      <alignment vertical="center" wrapText="1"/>
      <protection hidden="1"/>
    </xf>
    <xf numFmtId="0" fontId="11" fillId="0" borderId="34" xfId="0" applyFont="1" applyBorder="1" applyAlignment="1" applyProtection="1">
      <alignment horizontal="left" vertical="center" wrapText="1"/>
      <protection hidden="1"/>
    </xf>
    <xf numFmtId="49" fontId="18" fillId="2" borderId="31" xfId="0" applyNumberFormat="1" applyFont="1" applyFill="1" applyBorder="1" applyAlignment="1" applyProtection="1">
      <alignment horizontal="left" vertical="center" wrapText="1"/>
      <protection hidden="1"/>
    </xf>
    <xf numFmtId="49" fontId="18" fillId="0" borderId="31" xfId="0" applyNumberFormat="1" applyFont="1" applyFill="1" applyBorder="1" applyAlignment="1" applyProtection="1">
      <alignment vertical="center" wrapText="1"/>
      <protection hidden="1"/>
    </xf>
    <xf numFmtId="49" fontId="14" fillId="0" borderId="35" xfId="0" applyNumberFormat="1" applyFont="1" applyBorder="1" applyAlignment="1" applyProtection="1">
      <alignment vertical="center" wrapText="1"/>
      <protection hidden="1"/>
    </xf>
    <xf numFmtId="49" fontId="14" fillId="0" borderId="36" xfId="0" applyNumberFormat="1" applyFont="1" applyBorder="1" applyAlignment="1" applyProtection="1">
      <alignment vertical="center" wrapText="1"/>
      <protection hidden="1"/>
    </xf>
    <xf numFmtId="49" fontId="14" fillId="0" borderId="32" xfId="0" applyNumberFormat="1" applyFont="1" applyBorder="1" applyAlignment="1" applyProtection="1">
      <alignment horizontal="left" vertical="center" wrapText="1" indent="2"/>
      <protection hidden="1"/>
    </xf>
    <xf numFmtId="49" fontId="14" fillId="0" borderId="33" xfId="0" applyNumberFormat="1" applyFont="1" applyBorder="1" applyAlignment="1" applyProtection="1">
      <alignment horizontal="left" vertical="center" wrapText="1" indent="2"/>
      <protection hidden="1"/>
    </xf>
    <xf numFmtId="49" fontId="33" fillId="0" borderId="32" xfId="0" applyNumberFormat="1" applyFont="1" applyBorder="1" applyAlignment="1" applyProtection="1">
      <alignment horizontal="left" vertical="center" wrapText="1" indent="2"/>
      <protection hidden="1"/>
    </xf>
    <xf numFmtId="49" fontId="33" fillId="0" borderId="37" xfId="0" applyNumberFormat="1" applyFont="1" applyBorder="1" applyAlignment="1" applyProtection="1">
      <alignment horizontal="left" vertical="center" wrapText="1" indent="2"/>
      <protection hidden="1"/>
    </xf>
    <xf numFmtId="0" fontId="18" fillId="2" borderId="38" xfId="0" applyFont="1" applyFill="1" applyBorder="1" applyAlignment="1" applyProtection="1">
      <alignment horizontal="center" vertical="center" wrapText="1"/>
      <protection hidden="1"/>
    </xf>
    <xf numFmtId="0" fontId="18" fillId="0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0" fontId="14" fillId="0" borderId="42" xfId="0" applyFont="1" applyBorder="1" applyAlignment="1" applyProtection="1">
      <alignment horizontal="center" vertical="center" wrapText="1"/>
      <protection hidden="1"/>
    </xf>
    <xf numFmtId="0" fontId="18" fillId="2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vertical="center" wrapText="1"/>
      <protection hidden="1"/>
    </xf>
    <xf numFmtId="0" fontId="14" fillId="0" borderId="41" xfId="0" applyFont="1" applyBorder="1" applyAlignment="1" applyProtection="1">
      <alignment vertical="center" wrapText="1"/>
      <protection hidden="1"/>
    </xf>
    <xf numFmtId="0" fontId="14" fillId="0" borderId="43" xfId="0" applyFont="1" applyBorder="1" applyAlignment="1" applyProtection="1">
      <alignment horizontal="center" vertical="center" wrapText="1"/>
      <protection hidden="1"/>
    </xf>
    <xf numFmtId="0" fontId="21" fillId="2" borderId="39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" fontId="13" fillId="0" borderId="12" xfId="0" applyNumberFormat="1" applyFont="1" applyBorder="1" applyAlignment="1">
      <alignment horizontal="center" vertical="center" wrapText="1"/>
    </xf>
    <xf numFmtId="1" fontId="11" fillId="0" borderId="12" xfId="0" applyNumberFormat="1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49" fontId="18" fillId="2" borderId="44" xfId="0" applyNumberFormat="1" applyFont="1" applyFill="1" applyBorder="1" applyAlignment="1" applyProtection="1">
      <alignment vertical="center" wrapText="1"/>
      <protection hidden="1"/>
    </xf>
    <xf numFmtId="49" fontId="18" fillId="2" borderId="45" xfId="0" applyNumberFormat="1" applyFont="1" applyFill="1" applyBorder="1" applyAlignment="1" applyProtection="1">
      <alignment vertical="center" wrapText="1"/>
      <protection hidden="1"/>
    </xf>
    <xf numFmtId="2" fontId="18" fillId="2" borderId="16" xfId="0" applyNumberFormat="1" applyFont="1" applyFill="1" applyBorder="1" applyAlignment="1" applyProtection="1">
      <alignment horizontal="right" vertical="center" wrapText="1"/>
      <protection hidden="1"/>
    </xf>
    <xf numFmtId="2" fontId="12" fillId="2" borderId="30" xfId="0" applyNumberFormat="1" applyFont="1" applyFill="1" applyBorder="1" applyAlignment="1" applyProtection="1">
      <alignment horizontal="center" vertical="center"/>
      <protection locked="0" hidden="1"/>
    </xf>
    <xf numFmtId="2" fontId="18" fillId="2" borderId="1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locked="0" hidden="1"/>
    </xf>
    <xf numFmtId="49" fontId="17" fillId="0" borderId="0" xfId="0" applyNumberFormat="1" applyFont="1" applyBorder="1" applyAlignment="1" applyProtection="1">
      <protection hidden="1"/>
    </xf>
    <xf numFmtId="0" fontId="34" fillId="0" borderId="0" xfId="0" applyFont="1" applyAlignment="1">
      <alignment horizontal="justify"/>
    </xf>
    <xf numFmtId="0" fontId="3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3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3"/>
    </xf>
    <xf numFmtId="0" fontId="11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2" fontId="35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5"/>
    </xf>
    <xf numFmtId="49" fontId="17" fillId="0" borderId="46" xfId="0" applyNumberFormat="1" applyFont="1" applyBorder="1" applyAlignment="1" applyProtection="1">
      <protection hidden="1"/>
    </xf>
    <xf numFmtId="49" fontId="18" fillId="2" borderId="44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21" xfId="0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49" fontId="18" fillId="0" borderId="10" xfId="0" applyNumberFormat="1" applyFont="1" applyFill="1" applyBorder="1" applyAlignment="1" applyProtection="1">
      <alignment horizontal="left" vertical="center" wrapText="1"/>
      <protection hidden="1"/>
    </xf>
    <xf numFmtId="49" fontId="18" fillId="2" borderId="10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2" xfId="0" applyNumberFormat="1" applyFont="1" applyBorder="1" applyAlignment="1" applyProtection="1">
      <alignment horizontal="left" vertical="center" wrapText="1" indent="2"/>
      <protection hidden="1"/>
    </xf>
    <xf numFmtId="49" fontId="14" fillId="0" borderId="13" xfId="0" applyNumberFormat="1" applyFont="1" applyBorder="1" applyAlignment="1" applyProtection="1">
      <alignment horizontal="left" vertical="center" wrapText="1" indent="2"/>
      <protection hidden="1"/>
    </xf>
    <xf numFmtId="0" fontId="13" fillId="0" borderId="0" xfId="0" applyFont="1" applyAlignment="1">
      <alignment horizontal="center" vertical="center" wrapText="1"/>
    </xf>
    <xf numFmtId="49" fontId="33" fillId="0" borderId="12" xfId="0" applyNumberFormat="1" applyFont="1" applyBorder="1" applyAlignment="1" applyProtection="1">
      <alignment horizontal="left" vertical="center" wrapText="1" indent="2"/>
      <protection hidden="1"/>
    </xf>
    <xf numFmtId="49" fontId="33" fillId="0" borderId="24" xfId="0" applyNumberFormat="1" applyFont="1" applyBorder="1" applyAlignment="1" applyProtection="1">
      <alignment horizontal="left" vertical="center" wrapText="1" indent="2"/>
      <protection hidden="1"/>
    </xf>
    <xf numFmtId="0" fontId="36" fillId="4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27" fillId="0" borderId="47" xfId="0" applyFont="1" applyBorder="1" applyAlignment="1">
      <alignment horizontal="justify"/>
    </xf>
    <xf numFmtId="0" fontId="0" fillId="0" borderId="47" xfId="0" applyFont="1" applyBorder="1" applyAlignment="1">
      <alignment horizontal="center" vertical="center"/>
    </xf>
    <xf numFmtId="0" fontId="6" fillId="0" borderId="19" xfId="0" quotePrefix="1" applyFont="1" applyBorder="1" applyAlignment="1">
      <alignment vertical="center" wrapText="1"/>
    </xf>
    <xf numFmtId="1" fontId="18" fillId="2" borderId="27" xfId="0" applyNumberFormat="1" applyFont="1" applyFill="1" applyBorder="1" applyAlignment="1" applyProtection="1">
      <alignment horizontal="center" wrapText="1"/>
      <protection hidden="1"/>
    </xf>
    <xf numFmtId="2" fontId="35" fillId="0" borderId="1" xfId="0" applyNumberFormat="1" applyFont="1" applyBorder="1" applyAlignment="1" applyProtection="1">
      <alignment horizontal="center" vertical="center" wrapText="1"/>
      <protection locked="0"/>
    </xf>
    <xf numFmtId="2" fontId="30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justify"/>
      <protection hidden="1"/>
    </xf>
    <xf numFmtId="0" fontId="0" fillId="0" borderId="1" xfId="0" applyFill="1" applyBorder="1" applyAlignment="1">
      <alignment horizontal="center" vertical="center"/>
    </xf>
    <xf numFmtId="167" fontId="0" fillId="0" borderId="1" xfId="0" applyNumberForma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left" vertical="center"/>
    </xf>
    <xf numFmtId="16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6" fillId="0" borderId="15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25" xfId="0" applyFont="1" applyBorder="1" applyAlignment="1" applyProtection="1">
      <alignment horizontal="center" vertical="center" wrapText="1"/>
      <protection hidden="1"/>
    </xf>
    <xf numFmtId="0" fontId="1" fillId="0" borderId="21" xfId="0" applyFont="1" applyBorder="1" applyAlignment="1">
      <alignment horizontal="center" vertical="center" wrapText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1" fontId="2" fillId="2" borderId="4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16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48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6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locked="0" hidden="1"/>
    </xf>
    <xf numFmtId="0" fontId="2" fillId="2" borderId="49" xfId="0" applyFont="1" applyFill="1" applyBorder="1" applyAlignment="1" applyProtection="1">
      <alignment horizontal="center" vertical="center" wrapText="1"/>
      <protection hidden="1"/>
    </xf>
    <xf numFmtId="0" fontId="2" fillId="2" borderId="50" xfId="0" applyFont="1" applyFill="1" applyBorder="1" applyAlignment="1" applyProtection="1">
      <alignment horizontal="center" vertical="center" wrapText="1"/>
      <protection hidden="1"/>
    </xf>
    <xf numFmtId="1" fontId="2" fillId="2" borderId="5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50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51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/>
      <protection hidden="1"/>
    </xf>
    <xf numFmtId="2" fontId="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49" xfId="0" applyFont="1" applyFill="1" applyBorder="1" applyAlignment="1" applyProtection="1">
      <alignment horizontal="center" vertical="center" wrapText="1"/>
      <protection hidden="1"/>
    </xf>
    <xf numFmtId="0" fontId="2" fillId="0" borderId="50" xfId="0" applyFont="1" applyFill="1" applyBorder="1" applyAlignment="1" applyProtection="1">
      <alignment horizontal="center" vertical="center" wrapText="1"/>
      <protection hidden="1"/>
    </xf>
    <xf numFmtId="1" fontId="2" fillId="0" borderId="50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50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51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/>
      <protection locked="0" hidden="1"/>
    </xf>
    <xf numFmtId="1" fontId="4" fillId="0" borderId="3" xfId="0" applyNumberFormat="1" applyFont="1" applyBorder="1" applyAlignment="1" applyProtection="1">
      <alignment horizontal="center" vertical="center" wrapText="1"/>
      <protection hidden="1"/>
    </xf>
    <xf numFmtId="2" fontId="4" fillId="0" borderId="3" xfId="0" applyNumberFormat="1" applyFont="1" applyBorder="1" applyAlignment="1" applyProtection="1">
      <alignment horizontal="right" vertical="center" wrapText="1"/>
      <protection hidden="1"/>
    </xf>
    <xf numFmtId="2" fontId="4" fillId="0" borderId="52" xfId="0" applyNumberFormat="1" applyFont="1" applyBorder="1" applyAlignment="1" applyProtection="1">
      <alignment horizontal="right" vertical="center" wrapText="1"/>
      <protection hidden="1"/>
    </xf>
    <xf numFmtId="1" fontId="1" fillId="0" borderId="2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1" fontId="4" fillId="0" borderId="1" xfId="0" applyNumberFormat="1" applyFont="1" applyBorder="1" applyAlignment="1" applyProtection="1">
      <alignment horizontal="center" vertical="center" wrapText="1"/>
      <protection hidden="1"/>
    </xf>
    <xf numFmtId="2" fontId="4" fillId="0" borderId="1" xfId="0" applyNumberFormat="1" applyFont="1" applyBorder="1" applyAlignment="1" applyProtection="1">
      <alignment horizontal="right" vertical="center" wrapText="1"/>
      <protection hidden="1"/>
    </xf>
    <xf numFmtId="2" fontId="4" fillId="0" borderId="53" xfId="0" applyNumberFormat="1" applyFont="1" applyBorder="1" applyAlignment="1" applyProtection="1">
      <alignment horizontal="right" vertical="center" wrapText="1"/>
      <protection hidden="1"/>
    </xf>
    <xf numFmtId="0" fontId="4" fillId="0" borderId="42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2" fontId="4" fillId="0" borderId="4" xfId="0" applyNumberFormat="1" applyFont="1" applyBorder="1" applyAlignment="1" applyProtection="1">
      <alignment horizontal="right" vertical="center" wrapText="1"/>
      <protection hidden="1"/>
    </xf>
    <xf numFmtId="2" fontId="4" fillId="0" borderId="54" xfId="0" applyNumberFormat="1" applyFont="1" applyBorder="1" applyAlignment="1" applyProtection="1">
      <alignment horizontal="right" vertical="center" wrapText="1"/>
      <protection hidden="1"/>
    </xf>
    <xf numFmtId="0" fontId="1" fillId="0" borderId="7" xfId="0" applyFont="1" applyBorder="1" applyAlignment="1" applyProtection="1">
      <alignment horizontal="center" vertical="center"/>
      <protection locked="0"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2" fontId="4" fillId="0" borderId="5" xfId="0" applyNumberFormat="1" applyFont="1" applyBorder="1" applyAlignment="1" applyProtection="1">
      <alignment horizontal="right" vertical="center" wrapText="1"/>
      <protection hidden="1"/>
    </xf>
    <xf numFmtId="2" fontId="4" fillId="0" borderId="2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2" fontId="4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2" fontId="4" fillId="0" borderId="25" xfId="0" applyNumberFormat="1" applyFont="1" applyBorder="1" applyAlignment="1" applyProtection="1">
      <alignment horizontal="right" vertical="center" wrapText="1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1" fontId="2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2" fillId="0" borderId="17" xfId="0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Fill="1" applyBorder="1" applyAlignment="1" applyProtection="1">
      <alignment horizontal="center" vertical="center" wrapText="1"/>
      <protection hidden="1"/>
    </xf>
    <xf numFmtId="1" fontId="2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4" fillId="0" borderId="56" xfId="0" applyFont="1" applyBorder="1" applyAlignment="1" applyProtection="1">
      <alignment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vertical="center" wrapText="1"/>
      <protection hidden="1"/>
    </xf>
    <xf numFmtId="2" fontId="4" fillId="0" borderId="28" xfId="0" applyNumberFormat="1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right" vertical="center" wrapText="1"/>
      <protection hidden="1"/>
    </xf>
    <xf numFmtId="2" fontId="1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0" xfId="0" applyFont="1" applyBorder="1" applyAlignment="1">
      <alignment horizontal="center" vertical="center" wrapText="1"/>
    </xf>
    <xf numFmtId="2" fontId="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4" fillId="0" borderId="5" xfId="0" applyFont="1" applyBorder="1" applyAlignment="1" applyProtection="1">
      <alignment vertical="center" wrapText="1"/>
      <protection hidden="1"/>
    </xf>
    <xf numFmtId="0" fontId="1" fillId="0" borderId="22" xfId="0" applyFont="1" applyBorder="1" applyAlignment="1" applyProtection="1">
      <alignment horizontal="center" vertical="center"/>
      <protection locked="0" hidden="1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4" fillId="0" borderId="2" xfId="0" applyFont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1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24" xfId="0" applyFont="1" applyBorder="1" applyAlignment="1" applyProtection="1">
      <alignment horizontal="center" vertical="center"/>
      <protection locked="0" hidden="1"/>
    </xf>
    <xf numFmtId="0" fontId="21" fillId="2" borderId="50" xfId="0" applyFont="1" applyFill="1" applyBorder="1" applyAlignment="1" applyProtection="1">
      <alignment horizontal="center" vertical="center" wrapText="1"/>
      <protection hidden="1"/>
    </xf>
    <xf numFmtId="0" fontId="22" fillId="2" borderId="50" xfId="0" applyFont="1" applyFill="1" applyBorder="1" applyAlignment="1" applyProtection="1">
      <alignment horizontal="center" vertical="center" wrapText="1"/>
      <protection hidden="1"/>
    </xf>
    <xf numFmtId="2" fontId="22" fillId="2" borderId="50" xfId="0" applyNumberFormat="1" applyFont="1" applyFill="1" applyBorder="1" applyAlignment="1" applyProtection="1">
      <alignment horizontal="right" vertical="center" wrapText="1"/>
      <protection hidden="1"/>
    </xf>
    <xf numFmtId="2" fontId="22" fillId="2" borderId="51" xfId="0" applyNumberFormat="1" applyFont="1" applyFill="1" applyBorder="1" applyAlignment="1" applyProtection="1">
      <alignment horizontal="right" vertical="center" wrapText="1"/>
      <protection hidden="1"/>
    </xf>
    <xf numFmtId="0" fontId="22" fillId="2" borderId="23" xfId="0" applyFont="1" applyFill="1" applyBorder="1" applyAlignment="1" applyProtection="1">
      <alignment horizontal="center" vertical="center"/>
      <protection hidden="1"/>
    </xf>
    <xf numFmtId="0" fontId="22" fillId="0" borderId="3" xfId="0" applyFont="1" applyBorder="1" applyAlignment="1">
      <alignment horizontal="center" vertical="center"/>
    </xf>
    <xf numFmtId="4" fontId="22" fillId="5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 hidden="1"/>
    </xf>
    <xf numFmtId="0" fontId="22" fillId="0" borderId="4" xfId="0" applyFont="1" applyBorder="1" applyAlignment="1">
      <alignment horizontal="center" vertical="center"/>
    </xf>
    <xf numFmtId="4" fontId="22" fillId="5" borderId="4" xfId="0" applyNumberFormat="1" applyFont="1" applyFill="1" applyBorder="1" applyAlignment="1" applyProtection="1">
      <alignment horizontal="center" vertical="center"/>
      <protection locked="0"/>
    </xf>
    <xf numFmtId="0" fontId="21" fillId="6" borderId="4" xfId="0" applyFont="1" applyFill="1" applyBorder="1" applyAlignment="1">
      <alignment horizontal="center" vertical="center"/>
    </xf>
    <xf numFmtId="49" fontId="1" fillId="0" borderId="40" xfId="0" applyNumberFormat="1" applyFont="1" applyBorder="1"/>
    <xf numFmtId="49" fontId="1" fillId="0" borderId="42" xfId="0" applyNumberFormat="1" applyFont="1" applyBorder="1"/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49" fontId="4" fillId="0" borderId="32" xfId="0" applyNumberFormat="1" applyFont="1" applyBorder="1" applyAlignment="1" applyProtection="1">
      <alignment vertical="center" wrapText="1"/>
      <protection hidden="1"/>
    </xf>
    <xf numFmtId="49" fontId="4" fillId="0" borderId="33" xfId="0" applyNumberFormat="1" applyFont="1" applyBorder="1" applyAlignment="1" applyProtection="1">
      <alignment vertical="center" wrapText="1"/>
      <protection hidden="1"/>
    </xf>
    <xf numFmtId="0" fontId="1" fillId="0" borderId="57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right" vertical="center" wrapText="1"/>
      <protection hidden="1"/>
    </xf>
    <xf numFmtId="2" fontId="4" fillId="0" borderId="58" xfId="0" applyNumberFormat="1" applyFont="1" applyBorder="1" applyAlignment="1" applyProtection="1">
      <alignment horizontal="right" vertical="center" wrapText="1"/>
      <protection hidden="1"/>
    </xf>
    <xf numFmtId="0" fontId="2" fillId="2" borderId="59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1" fontId="2" fillId="2" borderId="6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60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61" xfId="0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5" fillId="0" borderId="0" xfId="0" applyFont="1" applyAlignment="1" applyProtection="1">
      <alignment horizontal="justify"/>
      <protection hidden="1"/>
    </xf>
    <xf numFmtId="0" fontId="17" fillId="0" borderId="1" xfId="0" applyFont="1" applyFill="1" applyBorder="1" applyAlignment="1" applyProtection="1">
      <alignment horizontal="left" vertical="center"/>
      <protection hidden="1"/>
    </xf>
    <xf numFmtId="0" fontId="1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/>
    </xf>
    <xf numFmtId="0" fontId="44" fillId="0" borderId="1" xfId="0" applyFont="1" applyBorder="1" applyAlignment="1">
      <alignment vertical="center" wrapText="1"/>
    </xf>
    <xf numFmtId="49" fontId="0" fillId="7" borderId="1" xfId="0" applyNumberFormat="1" applyFill="1" applyBorder="1" applyAlignment="1">
      <alignment horizontal="center"/>
    </xf>
    <xf numFmtId="0" fontId="42" fillId="7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 applyProtection="1">
      <alignment horizontal="center" vertical="center" wrapText="1"/>
      <protection locked="0"/>
    </xf>
    <xf numFmtId="0" fontId="17" fillId="8" borderId="1" xfId="0" applyFont="1" applyFill="1" applyBorder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vertical="center" wrapText="1"/>
      <protection locked="0"/>
    </xf>
    <xf numFmtId="165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" fillId="0" borderId="19" xfId="0" applyFont="1" applyBorder="1" applyAlignment="1" applyProtection="1">
      <alignment vertical="center" wrapText="1"/>
      <protection locked="0"/>
    </xf>
    <xf numFmtId="0" fontId="38" fillId="4" borderId="0" xfId="0" applyFont="1" applyFill="1" applyAlignment="1">
      <alignment horizontal="center" vertical="center"/>
    </xf>
    <xf numFmtId="0" fontId="17" fillId="0" borderId="2" xfId="0" applyFont="1" applyBorder="1" applyAlignment="1" applyProtection="1">
      <alignment horizontal="lef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17" fillId="0" borderId="2" xfId="0" applyFont="1" applyFill="1" applyBorder="1" applyAlignment="1" applyProtection="1">
      <alignment horizontal="left" vertical="center"/>
      <protection hidden="1"/>
    </xf>
    <xf numFmtId="0" fontId="17" fillId="0" borderId="5" xfId="0" applyFont="1" applyFill="1" applyBorder="1" applyAlignment="1" applyProtection="1">
      <alignment horizontal="left" vertical="center"/>
      <protection hidden="1"/>
    </xf>
    <xf numFmtId="0" fontId="17" fillId="0" borderId="2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" fillId="0" borderId="0" xfId="0" applyFont="1" applyAlignment="1" applyProtection="1">
      <alignment horizontal="center"/>
      <protection hidden="1"/>
    </xf>
    <xf numFmtId="0" fontId="34" fillId="0" borderId="47" xfId="0" applyFon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hidden="1"/>
    </xf>
    <xf numFmtId="0" fontId="30" fillId="0" borderId="2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35" fillId="0" borderId="0" xfId="0" applyFont="1" applyAlignment="1" applyProtection="1">
      <alignment horizontal="center" vertical="center" wrapText="1"/>
      <protection hidden="1"/>
    </xf>
    <xf numFmtId="0" fontId="35" fillId="0" borderId="23" xfId="0" applyFont="1" applyBorder="1" applyAlignment="1" applyProtection="1">
      <alignment horizontal="center" vertical="center" wrapText="1"/>
      <protection locked="0" hidden="1"/>
    </xf>
    <xf numFmtId="0" fontId="35" fillId="0" borderId="30" xfId="0" applyFont="1" applyBorder="1" applyAlignment="1" applyProtection="1">
      <alignment horizontal="center" vertical="center" wrapText="1"/>
      <protection locked="0" hidden="1"/>
    </xf>
    <xf numFmtId="0" fontId="35" fillId="0" borderId="44" xfId="0" applyFont="1" applyBorder="1" applyAlignment="1" applyProtection="1">
      <alignment horizontal="center" vertical="center" wrapText="1"/>
      <protection locked="0" hidden="1"/>
    </xf>
    <xf numFmtId="0" fontId="31" fillId="0" borderId="11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 applyProtection="1">
      <alignment horizontal="center" vertical="center"/>
      <protection locked="0" hidden="1"/>
    </xf>
    <xf numFmtId="0" fontId="11" fillId="0" borderId="30" xfId="0" applyFont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center" vertical="center"/>
      <protection locked="0" hidden="1"/>
    </xf>
    <xf numFmtId="0" fontId="35" fillId="0" borderId="23" xfId="0" applyFont="1" applyBorder="1" applyAlignment="1" applyProtection="1">
      <alignment horizontal="center" vertical="center" wrapText="1"/>
      <protection hidden="1"/>
    </xf>
    <xf numFmtId="0" fontId="35" fillId="0" borderId="30" xfId="0" applyFont="1" applyBorder="1" applyAlignment="1" applyProtection="1">
      <alignment horizontal="center" vertical="center" wrapText="1"/>
      <protection hidden="1"/>
    </xf>
    <xf numFmtId="0" fontId="35" fillId="0" borderId="44" xfId="0" applyFont="1" applyBorder="1" applyAlignment="1" applyProtection="1">
      <alignment horizontal="center" vertical="center" wrapText="1"/>
      <protection hidden="1"/>
    </xf>
    <xf numFmtId="2" fontId="14" fillId="0" borderId="66" xfId="0" applyNumberFormat="1" applyFont="1" applyBorder="1" applyAlignment="1" applyProtection="1">
      <alignment horizontal="right" vertical="center" wrapText="1"/>
      <protection hidden="1"/>
    </xf>
    <xf numFmtId="0" fontId="14" fillId="0" borderId="26" xfId="0" applyFont="1" applyBorder="1" applyAlignment="1" applyProtection="1">
      <alignment horizontal="right" vertical="center" wrapText="1"/>
      <protection hidden="1"/>
    </xf>
    <xf numFmtId="0" fontId="14" fillId="0" borderId="61" xfId="0" applyFont="1" applyBorder="1" applyAlignment="1" applyProtection="1">
      <alignment horizontal="right" vertical="center" wrapText="1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11" fillId="0" borderId="30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horizontal="center" vertical="center"/>
      <protection hidden="1"/>
    </xf>
    <xf numFmtId="0" fontId="11" fillId="0" borderId="22" xfId="0" applyFont="1" applyBorder="1" applyAlignment="1" applyProtection="1">
      <alignment horizontal="center" vertical="center"/>
      <protection hidden="1"/>
    </xf>
    <xf numFmtId="2" fontId="14" fillId="0" borderId="26" xfId="0" applyNumberFormat="1" applyFont="1" applyBorder="1" applyAlignment="1" applyProtection="1">
      <alignment horizontal="right" vertical="center" wrapText="1"/>
      <protection hidden="1"/>
    </xf>
    <xf numFmtId="0" fontId="14" fillId="0" borderId="29" xfId="0" applyFont="1" applyBorder="1" applyAlignment="1" applyProtection="1">
      <alignment horizontal="right" vertical="center" wrapText="1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0" borderId="13" xfId="0" applyFont="1" applyBorder="1" applyAlignment="1" applyProtection="1">
      <alignment horizontal="center" vertical="center"/>
      <protection hidden="1"/>
    </xf>
    <xf numFmtId="2" fontId="15" fillId="0" borderId="2" xfId="0" applyNumberFormat="1" applyFont="1" applyBorder="1" applyAlignment="1" applyProtection="1">
      <alignment horizontal="right" vertical="center" wrapText="1"/>
      <protection hidden="1"/>
    </xf>
    <xf numFmtId="0" fontId="15" fillId="0" borderId="16" xfId="0" applyFont="1" applyBorder="1" applyAlignment="1" applyProtection="1">
      <alignment horizontal="right" vertical="center" wrapText="1"/>
      <protection hidden="1"/>
    </xf>
    <xf numFmtId="0" fontId="15" fillId="0" borderId="60" xfId="0" applyFont="1" applyBorder="1" applyAlignment="1" applyProtection="1">
      <alignment horizontal="right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60" xfId="0" applyFont="1" applyBorder="1" applyAlignment="1" applyProtection="1">
      <alignment horizontal="center" vertical="center" wrapText="1"/>
      <protection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2" fontId="15" fillId="0" borderId="16" xfId="0" applyNumberFormat="1" applyFont="1" applyBorder="1" applyAlignment="1" applyProtection="1">
      <alignment horizontal="right" vertical="center" wrapText="1"/>
      <protection hidden="1"/>
    </xf>
    <xf numFmtId="22" fontId="17" fillId="0" borderId="0" xfId="0" applyNumberFormat="1" applyFont="1" applyBorder="1" applyAlignment="1" applyProtection="1">
      <alignment horizontal="left"/>
      <protection hidden="1"/>
    </xf>
    <xf numFmtId="49" fontId="19" fillId="0" borderId="48" xfId="0" applyNumberFormat="1" applyFont="1" applyBorder="1" applyAlignment="1" applyProtection="1">
      <alignment horizontal="center" vertical="center" wrapText="1"/>
      <protection hidden="1"/>
    </xf>
    <xf numFmtId="49" fontId="19" fillId="0" borderId="59" xfId="0" applyNumberFormat="1" applyFont="1" applyBorder="1" applyAlignment="1" applyProtection="1">
      <alignment horizontal="center" vertical="center" wrapText="1"/>
      <protection hidden="1"/>
    </xf>
    <xf numFmtId="0" fontId="19" fillId="0" borderId="66" xfId="0" applyFont="1" applyBorder="1" applyAlignment="1" applyProtection="1">
      <alignment horizontal="center" vertical="center" wrapText="1"/>
      <protection hidden="1"/>
    </xf>
    <xf numFmtId="0" fontId="19" fillId="0" borderId="67" xfId="0" applyFont="1" applyBorder="1" applyAlignment="1" applyProtection="1">
      <alignment horizontal="center" vertical="center" wrapText="1"/>
      <protection hidden="1"/>
    </xf>
    <xf numFmtId="49" fontId="19" fillId="0" borderId="23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30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44" xfId="0" applyNumberFormat="1" applyFont="1" applyBorder="1" applyAlignment="1" applyProtection="1">
      <alignment horizontal="center" vertical="center" textRotation="90" wrapText="1"/>
      <protection hidden="1"/>
    </xf>
    <xf numFmtId="0" fontId="19" fillId="0" borderId="65" xfId="0" applyFont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 applyProtection="1">
      <alignment horizontal="center" vertical="center" wrapText="1"/>
      <protection hidden="1"/>
    </xf>
    <xf numFmtId="0" fontId="19" fillId="0" borderId="21" xfId="0" applyFont="1" applyBorder="1" applyAlignment="1" applyProtection="1">
      <alignment horizontal="center" vertical="center" wrapText="1"/>
      <protection hidden="1"/>
    </xf>
    <xf numFmtId="49" fontId="19" fillId="0" borderId="49" xfId="0" applyNumberFormat="1" applyFont="1" applyBorder="1" applyAlignment="1" applyProtection="1">
      <alignment horizontal="center" vertical="center" wrapText="1"/>
      <protection hidden="1"/>
    </xf>
    <xf numFmtId="0" fontId="19" fillId="0" borderId="47" xfId="0" applyFont="1" applyBorder="1" applyAlignment="1" applyProtection="1">
      <alignment horizontal="center" vertical="center" wrapText="1"/>
      <protection hidden="1"/>
    </xf>
    <xf numFmtId="0" fontId="19" fillId="0" borderId="55" xfId="0" applyFont="1" applyBorder="1" applyAlignment="1" applyProtection="1">
      <alignment horizontal="center" vertical="center" wrapText="1"/>
      <protection hidden="1"/>
    </xf>
    <xf numFmtId="0" fontId="19" fillId="0" borderId="29" xfId="0" applyFont="1" applyBorder="1" applyAlignment="1" applyProtection="1">
      <alignment horizontal="center" vertical="center" wrapText="1"/>
      <protection hidden="1"/>
    </xf>
    <xf numFmtId="0" fontId="19" fillId="0" borderId="62" xfId="0" applyFont="1" applyBorder="1" applyAlignment="1" applyProtection="1">
      <alignment horizontal="center" vertical="center" wrapText="1"/>
      <protection hidden="1"/>
    </xf>
    <xf numFmtId="0" fontId="19" fillId="0" borderId="20" xfId="0" applyFont="1" applyBorder="1" applyAlignment="1" applyProtection="1">
      <alignment horizontal="center" vertical="center" wrapText="1"/>
      <protection hidden="1"/>
    </xf>
    <xf numFmtId="49" fontId="22" fillId="2" borderId="31" xfId="0" applyNumberFormat="1" applyFont="1" applyFill="1" applyBorder="1" applyAlignment="1" applyProtection="1">
      <alignment horizontal="center" vertical="center" wrapText="1"/>
      <protection hidden="1"/>
    </xf>
    <xf numFmtId="49" fontId="22" fillId="2" borderId="65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0" fontId="14" fillId="0" borderId="64" xfId="0" applyFont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20" fillId="0" borderId="43" xfId="0" applyFont="1" applyBorder="1" applyAlignment="1" applyProtection="1">
      <alignment horizontal="center" vertical="center" wrapText="1"/>
      <protection hidden="1"/>
    </xf>
    <xf numFmtId="0" fontId="20" fillId="0" borderId="41" xfId="0" applyFont="1" applyBorder="1" applyAlignment="1" applyProtection="1">
      <alignment horizontal="center" vertical="center" wrapText="1"/>
      <protection hidden="1"/>
    </xf>
    <xf numFmtId="0" fontId="14" fillId="0" borderId="3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4" xfId="0" applyFont="1" applyFill="1" applyBorder="1" applyAlignment="1" applyProtection="1">
      <alignment horizontal="center" vertical="center" wrapText="1"/>
      <protection hidden="1"/>
    </xf>
    <xf numFmtId="0" fontId="14" fillId="0" borderId="50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horizontal="left" vertical="center" wrapText="1"/>
      <protection hidden="1"/>
    </xf>
    <xf numFmtId="49" fontId="14" fillId="0" borderId="30" xfId="0" applyNumberFormat="1" applyFont="1" applyBorder="1" applyAlignment="1" applyProtection="1">
      <alignment horizontal="left" vertical="center" wrapText="1"/>
      <protection hidden="1"/>
    </xf>
    <xf numFmtId="49" fontId="14" fillId="0" borderId="44" xfId="0" applyNumberFormat="1" applyFont="1" applyBorder="1" applyAlignment="1" applyProtection="1">
      <alignment horizontal="left" vertical="center" wrapText="1"/>
      <protection hidden="1"/>
    </xf>
    <xf numFmtId="0" fontId="14" fillId="0" borderId="38" xfId="0" applyFont="1" applyBorder="1" applyAlignment="1" applyProtection="1">
      <alignment horizontal="center" vertical="center" wrapText="1"/>
      <protection hidden="1"/>
    </xf>
    <xf numFmtId="0" fontId="14" fillId="0" borderId="63" xfId="0" applyFont="1" applyBorder="1" applyAlignment="1" applyProtection="1">
      <alignment horizontal="center" vertical="center" wrapText="1"/>
      <protection hidden="1"/>
    </xf>
    <xf numFmtId="22" fontId="17" fillId="0" borderId="46" xfId="0" applyNumberFormat="1" applyFont="1" applyBorder="1" applyAlignment="1" applyProtection="1">
      <alignment horizontal="left"/>
      <protection hidden="1"/>
    </xf>
    <xf numFmtId="49" fontId="19" fillId="0" borderId="23" xfId="0" applyNumberFormat="1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65" xfId="0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49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6" fillId="0" borderId="47" xfId="0" applyFont="1" applyBorder="1" applyAlignment="1" applyProtection="1">
      <alignment horizontal="center" vertical="center" wrapText="1"/>
      <protection hidden="1"/>
    </xf>
    <xf numFmtId="0" fontId="6" fillId="0" borderId="55" xfId="0" applyFont="1" applyBorder="1" applyAlignment="1" applyProtection="1">
      <alignment horizontal="center" vertical="center" wrapText="1"/>
      <protection hidden="1"/>
    </xf>
    <xf numFmtId="0" fontId="6" fillId="0" borderId="2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horizontal="center" vertical="center" wrapText="1"/>
      <protection hidden="1"/>
    </xf>
    <xf numFmtId="0" fontId="6" fillId="0" borderId="66" xfId="0" applyFont="1" applyBorder="1" applyAlignment="1" applyProtection="1">
      <alignment horizontal="center" vertical="center" wrapText="1"/>
      <protection hidden="1"/>
    </xf>
    <xf numFmtId="0" fontId="6" fillId="0" borderId="62" xfId="0" applyFont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67" xfId="0" applyFont="1" applyBorder="1" applyAlignment="1" applyProtection="1">
      <alignment horizontal="center" vertical="center" wrapText="1"/>
      <protection hidden="1"/>
    </xf>
    <xf numFmtId="0" fontId="1" fillId="0" borderId="73" xfId="0" applyFont="1" applyBorder="1" applyAlignment="1" applyProtection="1">
      <alignment horizontal="center" vertical="center"/>
      <protection locked="0" hidden="1"/>
    </xf>
    <xf numFmtId="0" fontId="1" fillId="0" borderId="74" xfId="0" applyFont="1" applyBorder="1" applyAlignment="1" applyProtection="1">
      <alignment horizontal="center" vertical="center"/>
      <protection locked="0"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0" fillId="0" borderId="16" xfId="0" applyBorder="1"/>
    <xf numFmtId="0" fontId="0" fillId="0" borderId="5" xfId="0" applyBorder="1"/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 vertical="center"/>
      <protection locked="0"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72" xfId="0" applyFont="1" applyBorder="1" applyAlignment="1" applyProtection="1">
      <alignment horizontal="center" vertical="center"/>
      <protection hidden="1"/>
    </xf>
    <xf numFmtId="0" fontId="1" fillId="0" borderId="73" xfId="0" applyFont="1" applyBorder="1" applyAlignment="1" applyProtection="1">
      <alignment horizontal="center" vertical="center"/>
      <protection hidden="1"/>
    </xf>
    <xf numFmtId="0" fontId="1" fillId="0" borderId="74" xfId="0" applyFont="1" applyBorder="1" applyAlignment="1" applyProtection="1">
      <alignment horizontal="center" vertical="center"/>
      <protection hidden="1"/>
    </xf>
    <xf numFmtId="0" fontId="0" fillId="0" borderId="60" xfId="0" applyBorder="1"/>
    <xf numFmtId="0" fontId="4" fillId="0" borderId="16" xfId="0" applyFont="1" applyBorder="1" applyAlignment="1" applyProtection="1">
      <alignment horizontal="center" vertical="center" wrapText="1"/>
      <protection hidden="1"/>
    </xf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2" fontId="1" fillId="0" borderId="2" xfId="0" applyNumberFormat="1" applyFont="1" applyBorder="1" applyAlignment="1" applyProtection="1">
      <alignment horizontal="right" vertical="center" wrapText="1"/>
      <protection hidden="1"/>
    </xf>
    <xf numFmtId="0" fontId="1" fillId="0" borderId="16" xfId="0" applyFont="1" applyBorder="1" applyAlignment="1" applyProtection="1">
      <alignment horizontal="right" vertical="center" wrapText="1"/>
      <protection hidden="1"/>
    </xf>
    <xf numFmtId="0" fontId="1" fillId="0" borderId="5" xfId="0" applyFont="1" applyBorder="1" applyAlignment="1" applyProtection="1">
      <alignment horizontal="right" vertical="center" wrapText="1"/>
      <protection hidden="1"/>
    </xf>
    <xf numFmtId="2" fontId="4" fillId="0" borderId="66" xfId="0" applyNumberFormat="1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 wrapText="1"/>
      <protection hidden="1"/>
    </xf>
    <xf numFmtId="2" fontId="4" fillId="0" borderId="26" xfId="0" applyNumberFormat="1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20" fillId="0" borderId="55" xfId="0" applyFont="1" applyBorder="1" applyAlignment="1" applyProtection="1">
      <alignment horizontal="center" vertical="center" wrapText="1"/>
      <protection hidden="1"/>
    </xf>
    <xf numFmtId="0" fontId="20" fillId="0" borderId="21" xfId="0" applyFont="1" applyBorder="1" applyAlignment="1" applyProtection="1">
      <alignment horizontal="center" vertical="center" wrapText="1"/>
      <protection hidden="1"/>
    </xf>
    <xf numFmtId="2" fontId="1" fillId="0" borderId="16" xfId="0" applyNumberFormat="1" applyFont="1" applyBorder="1" applyAlignment="1" applyProtection="1">
      <alignment horizontal="right" vertical="center" wrapText="1"/>
      <protection hidden="1"/>
    </xf>
    <xf numFmtId="0" fontId="4" fillId="0" borderId="16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22" fillId="0" borderId="68" xfId="0" applyFont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0" fontId="45" fillId="0" borderId="28" xfId="0" applyFont="1" applyBorder="1" applyAlignment="1">
      <alignment horizontal="left" vertical="center"/>
    </xf>
    <xf numFmtId="0" fontId="45" fillId="0" borderId="70" xfId="0" applyFont="1" applyBorder="1" applyAlignment="1">
      <alignment horizontal="left" vertical="center"/>
    </xf>
    <xf numFmtId="0" fontId="45" fillId="0" borderId="56" xfId="0" applyFont="1" applyBorder="1" applyAlignment="1">
      <alignment horizontal="left" vertical="center"/>
    </xf>
    <xf numFmtId="0" fontId="46" fillId="0" borderId="25" xfId="0" applyFont="1" applyBorder="1" applyAlignment="1">
      <alignment horizontal="left" vertical="center"/>
    </xf>
    <xf numFmtId="0" fontId="46" fillId="0" borderId="71" xfId="0" applyFont="1" applyBorder="1" applyAlignment="1">
      <alignment horizontal="left" vertical="center"/>
    </xf>
    <xf numFmtId="0" fontId="46" fillId="0" borderId="15" xfId="0" applyFont="1" applyBorder="1" applyAlignment="1">
      <alignment horizontal="left" vertical="center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49" fontId="22" fillId="2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1" fillId="0" borderId="60" xfId="0" applyFont="1" applyBorder="1" applyAlignment="1" applyProtection="1">
      <alignment horizontal="right" vertical="center" wrapText="1"/>
      <protection hidden="1"/>
    </xf>
    <xf numFmtId="0" fontId="4" fillId="0" borderId="61" xfId="0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horizontal="center" vertical="center" wrapText="1"/>
      <protection hidden="1"/>
    </xf>
    <xf numFmtId="0" fontId="17" fillId="0" borderId="21" xfId="0" applyFont="1" applyBorder="1" applyAlignment="1" applyProtection="1">
      <alignment horizontal="center" vertical="center" wrapText="1"/>
      <protection hidden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2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66" xfId="0" applyFont="1" applyBorder="1" applyAlignment="1" applyProtection="1">
      <alignment horizontal="center" vertical="center" wrapText="1"/>
      <protection hidden="1"/>
    </xf>
    <xf numFmtId="0" fontId="17" fillId="0" borderId="62" xfId="0" applyFont="1" applyBorder="1" applyAlignment="1" applyProtection="1">
      <alignment horizontal="center" vertical="center" wrapText="1"/>
      <protection hidden="1"/>
    </xf>
    <xf numFmtId="0" fontId="17" fillId="0" borderId="67" xfId="0" applyFont="1" applyBorder="1" applyAlignment="1" applyProtection="1">
      <alignment horizontal="center" vertical="center" wrapText="1"/>
      <protection hidden="1"/>
    </xf>
    <xf numFmtId="0" fontId="27" fillId="0" borderId="19" xfId="0" applyFont="1" applyBorder="1" applyAlignment="1" applyProtection="1">
      <alignment horizontal="center" vertical="center" wrapText="1"/>
      <protection hidden="1"/>
    </xf>
    <xf numFmtId="0" fontId="27" fillId="0" borderId="21" xfId="0" applyFont="1" applyBorder="1" applyAlignment="1" applyProtection="1">
      <alignment horizontal="center" vertical="center" wrapText="1"/>
      <protection hidden="1"/>
    </xf>
    <xf numFmtId="1" fontId="17" fillId="0" borderId="19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21" xfId="0" applyFont="1" applyBorder="1" applyAlignment="1" applyProtection="1">
      <alignment horizontal="center" vertical="center" wrapText="1"/>
      <protection hidden="1"/>
    </xf>
    <xf numFmtId="1" fontId="17" fillId="0" borderId="2" xfId="0" applyNumberFormat="1" applyFont="1" applyBorder="1" applyAlignment="1" applyProtection="1">
      <alignment horizontal="center" vertical="center" wrapText="1"/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3" fontId="17" fillId="0" borderId="2" xfId="0" applyNumberFormat="1" applyFont="1" applyBorder="1" applyAlignment="1" applyProtection="1">
      <alignment horizontal="center" vertical="center" wrapText="1"/>
      <protection hidden="1"/>
    </xf>
    <xf numFmtId="3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0" fillId="0" borderId="23" xfId="0" applyNumberFormat="1" applyFill="1" applyBorder="1" applyAlignment="1">
      <alignment horizontal="left" vertical="center"/>
    </xf>
    <xf numFmtId="49" fontId="0" fillId="0" borderId="44" xfId="0" applyNumberFormat="1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49" fontId="0" fillId="0" borderId="24" xfId="0" applyNumberFormat="1" applyFill="1" applyBorder="1" applyAlignment="1">
      <alignment horizontal="left" vertical="center"/>
    </xf>
    <xf numFmtId="49" fontId="0" fillId="0" borderId="30" xfId="0" applyNumberFormat="1" applyFill="1" applyBorder="1" applyAlignment="1">
      <alignment horizontal="left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2">
    <cellStyle name="Hyperlink" xfId="1" builtinId="8"/>
    <cellStyle name="Normal" xfId="0" builtinId="0"/>
  </cellStyles>
  <dxfs count="5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C30"/>
  <sheetViews>
    <sheetView tabSelected="1" zoomScaleNormal="100" zoomScaleSheetLayoutView="115" workbookViewId="0">
      <selection activeCell="B26" sqref="B26"/>
    </sheetView>
  </sheetViews>
  <sheetFormatPr defaultRowHeight="15.75"/>
  <cols>
    <col min="1" max="1" width="35.140625" style="103" customWidth="1"/>
    <col min="2" max="2" width="46.28515625" style="103" customWidth="1"/>
    <col min="3" max="3" width="71" style="103" customWidth="1"/>
    <col min="4" max="16384" width="9.140625" style="103"/>
  </cols>
  <sheetData>
    <row r="1" spans="1:3">
      <c r="A1" s="142">
        <f ca="1">NOW()</f>
        <v>40981.557248726851</v>
      </c>
    </row>
    <row r="2" spans="1:3">
      <c r="A2" s="103" t="s">
        <v>580</v>
      </c>
    </row>
    <row r="3" spans="1:3" ht="18.75">
      <c r="A3" s="599" t="s">
        <v>560</v>
      </c>
      <c r="B3" s="599"/>
      <c r="C3" s="599"/>
    </row>
    <row r="4" spans="1:3">
      <c r="A4" s="100"/>
      <c r="B4" s="100"/>
      <c r="C4" s="100"/>
    </row>
    <row r="5" spans="1:3">
      <c r="A5" s="143"/>
      <c r="B5" s="143"/>
      <c r="C5" s="143" t="s">
        <v>182</v>
      </c>
    </row>
    <row r="6" spans="1:3" s="140" customFormat="1" ht="52.5" customHeight="1">
      <c r="A6" s="144" t="s">
        <v>65</v>
      </c>
      <c r="B6" s="292" t="s">
        <v>590</v>
      </c>
      <c r="C6" s="136" t="s">
        <v>341</v>
      </c>
    </row>
    <row r="7" spans="1:3">
      <c r="A7" s="145" t="s">
        <v>64</v>
      </c>
      <c r="B7" s="292" t="s">
        <v>564</v>
      </c>
      <c r="C7" s="143"/>
    </row>
    <row r="8" spans="1:3">
      <c r="A8" s="145" t="s">
        <v>175</v>
      </c>
      <c r="B8" s="146" t="s">
        <v>176</v>
      </c>
      <c r="C8" s="143"/>
    </row>
    <row r="9" spans="1:3" hidden="1">
      <c r="A9" s="145" t="s">
        <v>46</v>
      </c>
      <c r="B9" s="292"/>
      <c r="C9" s="143"/>
    </row>
    <row r="10" spans="1:3" hidden="1">
      <c r="A10" s="145" t="s">
        <v>329</v>
      </c>
      <c r="B10" s="292"/>
      <c r="C10" s="143"/>
    </row>
    <row r="11" spans="1:3">
      <c r="A11" s="145" t="s">
        <v>556</v>
      </c>
      <c r="B11" s="292" t="s">
        <v>591</v>
      </c>
      <c r="C11" s="143"/>
    </row>
    <row r="12" spans="1:3">
      <c r="A12" s="145" t="s">
        <v>330</v>
      </c>
      <c r="B12" s="292" t="s">
        <v>592</v>
      </c>
      <c r="C12" s="143"/>
    </row>
    <row r="13" spans="1:3" hidden="1">
      <c r="A13" s="145" t="s">
        <v>557</v>
      </c>
      <c r="B13" s="292"/>
      <c r="C13" s="143"/>
    </row>
    <row r="14" spans="1:3" hidden="1">
      <c r="A14" s="145" t="s">
        <v>331</v>
      </c>
      <c r="B14" s="292"/>
      <c r="C14" s="143"/>
    </row>
    <row r="15" spans="1:3" hidden="1">
      <c r="A15" s="145" t="s">
        <v>63</v>
      </c>
      <c r="B15" s="292" t="s">
        <v>564</v>
      </c>
      <c r="C15" s="143" t="s">
        <v>559</v>
      </c>
    </row>
    <row r="16" spans="1:3" hidden="1">
      <c r="A16" s="145" t="s">
        <v>62</v>
      </c>
      <c r="B16" s="292"/>
      <c r="C16" s="143" t="s">
        <v>559</v>
      </c>
    </row>
    <row r="17" spans="1:3">
      <c r="A17" s="139" t="s">
        <v>181</v>
      </c>
      <c r="B17" s="515">
        <v>2011</v>
      </c>
      <c r="C17" s="143"/>
    </row>
    <row r="18" spans="1:3">
      <c r="A18" s="600" t="s">
        <v>272</v>
      </c>
      <c r="B18" s="602">
        <v>3</v>
      </c>
      <c r="C18" s="517" t="s">
        <v>338</v>
      </c>
    </row>
    <row r="19" spans="1:3" hidden="1">
      <c r="A19" s="601"/>
      <c r="B19" s="603"/>
      <c r="C19" s="518" t="s">
        <v>342</v>
      </c>
    </row>
    <row r="20" spans="1:3">
      <c r="A20" s="139" t="s">
        <v>61</v>
      </c>
      <c r="B20" s="144">
        <f>B17-B18+1</f>
        <v>2009</v>
      </c>
      <c r="C20" s="143"/>
    </row>
    <row r="21" spans="1:3" hidden="1">
      <c r="A21" s="147" t="s">
        <v>131</v>
      </c>
      <c r="B21" s="388">
        <v>0</v>
      </c>
      <c r="C21" s="143"/>
    </row>
    <row r="22" spans="1:3">
      <c r="A22" s="143"/>
      <c r="B22" s="143"/>
      <c r="C22" s="367" t="s">
        <v>339</v>
      </c>
    </row>
    <row r="23" spans="1:3">
      <c r="A23" s="143" t="s">
        <v>584</v>
      </c>
      <c r="B23" s="143"/>
      <c r="C23" s="143"/>
    </row>
    <row r="24" spans="1:3">
      <c r="A24" s="143" t="s">
        <v>586</v>
      </c>
      <c r="B24" s="524"/>
      <c r="C24" s="604" t="s">
        <v>585</v>
      </c>
    </row>
    <row r="25" spans="1:3">
      <c r="A25" s="143" t="s">
        <v>587</v>
      </c>
      <c r="B25" s="524"/>
      <c r="C25" s="605"/>
    </row>
    <row r="26" spans="1:3">
      <c r="A26" s="143" t="s">
        <v>588</v>
      </c>
      <c r="B26" s="524" t="s">
        <v>589</v>
      </c>
      <c r="C26" s="606"/>
    </row>
    <row r="27" spans="1:3">
      <c r="A27" s="140"/>
      <c r="B27" s="140"/>
      <c r="C27" s="140"/>
    </row>
    <row r="28" spans="1:3">
      <c r="A28" s="140"/>
      <c r="B28" s="525" t="str">
        <f>IF(B24="X",CONCATENATE(GM),"")</f>
        <v/>
      </c>
      <c r="C28" s="140"/>
    </row>
    <row r="29" spans="1:3">
      <c r="A29" s="140"/>
      <c r="B29" s="525" t="str">
        <f>IF(B25="X",CONCATENATE(SM),"")</f>
        <v/>
      </c>
      <c r="C29" s="140"/>
    </row>
    <row r="30" spans="1:3">
      <c r="A30" s="140"/>
      <c r="B30" s="525" t="str">
        <f>IF(B26="X",CONCATENATE(GE),"")</f>
        <v xml:space="preserve">  - GRADAŢIE DE EXCEPŢIONALITATE</v>
      </c>
      <c r="C30" s="140"/>
    </row>
  </sheetData>
  <sheetProtection password="C296" sheet="1" objects="1" scenarios="1"/>
  <mergeCells count="4">
    <mergeCell ref="A3:C3"/>
    <mergeCell ref="A18:A19"/>
    <mergeCell ref="B18:B19"/>
    <mergeCell ref="C24:C26"/>
  </mergeCells>
  <phoneticPr fontId="39" type="noConversion"/>
  <pageMargins left="0.7" right="0.7" top="0.7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N110"/>
  <sheetViews>
    <sheetView view="pageBreakPreview" zoomScale="60" zoomScaleNormal="95" workbookViewId="0">
      <selection sqref="A1:J33"/>
    </sheetView>
  </sheetViews>
  <sheetFormatPr defaultRowHeight="15.75"/>
  <cols>
    <col min="1" max="1" width="5.7109375" style="103" customWidth="1"/>
    <col min="2" max="3" width="35.7109375" style="103" customWidth="1"/>
    <col min="4" max="4" width="22.5703125" style="103" customWidth="1"/>
    <col min="5" max="5" width="21.85546875" style="103" customWidth="1"/>
    <col min="6" max="6" width="12.7109375" style="222" customWidth="1"/>
    <col min="7" max="7" width="12.7109375" style="103" customWidth="1"/>
    <col min="8" max="8" width="12.7109375" style="102" customWidth="1"/>
    <col min="9" max="10" width="12.7109375" style="108" customWidth="1"/>
    <col min="11" max="15" width="12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40" width="9.140625" style="108" customWidth="1"/>
    <col min="41" max="16384" width="9.140625" style="103"/>
  </cols>
  <sheetData>
    <row r="1" spans="1:38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W3" s="183"/>
      <c r="X3" s="182"/>
    </row>
    <row r="4" spans="1:38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W4" s="183"/>
      <c r="X4" s="182"/>
    </row>
    <row r="5" spans="1:38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761" t="s">
        <v>248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ASISTENT UNIVERSITAR DĂESCU Alexandru Cosmin</v>
      </c>
    </row>
    <row r="8" spans="1:38" ht="18" customHeight="1">
      <c r="A8" s="765" t="s">
        <v>0</v>
      </c>
      <c r="B8" s="765" t="s">
        <v>1</v>
      </c>
      <c r="C8" s="765" t="s">
        <v>74</v>
      </c>
      <c r="D8" s="765" t="s">
        <v>75</v>
      </c>
      <c r="E8" s="762" t="s">
        <v>76</v>
      </c>
      <c r="F8" s="764" t="s">
        <v>77</v>
      </c>
      <c r="G8" s="765" t="s">
        <v>69</v>
      </c>
      <c r="H8" s="762" t="s">
        <v>70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62" t="s">
        <v>71</v>
      </c>
      <c r="P8" s="770" t="s">
        <v>238</v>
      </c>
      <c r="Q8" s="107"/>
    </row>
    <row r="9" spans="1:38" ht="50.25" customHeight="1">
      <c r="A9" s="765"/>
      <c r="B9" s="765"/>
      <c r="C9" s="765"/>
      <c r="D9" s="765"/>
      <c r="E9" s="763"/>
      <c r="F9" s="764"/>
      <c r="G9" s="765"/>
      <c r="H9" s="76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63"/>
      <c r="P9" s="77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IF(OR($B11="",$C11="",$D11="",$E11="",$F11&lt;AN_LIM,$F11&gt;AN_CONCURS,$P11=FALSE),"",NCWEB/AL11)</f>
        <v/>
      </c>
      <c r="J11" s="121" t="str">
        <f t="shared" ref="J11:J42" si="3">IF(OR($B11="",$C11="",$D11="",$E11="",$F11="",$F11&gt;AN_CONCURS,$P11=FALSE),"",NCWEB/AL11)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IF(OR($B43="",$C43="",$D43="",$E43="",$F43&lt;AN_LIM,$F43&gt;AN_CONCURS,$P43=FALSE),"",NCWEB/AL43)</f>
        <v/>
      </c>
      <c r="J43" s="121" t="str">
        <f t="shared" ref="J43:J74" si="18">IF(OR($B43="",$C43="",$D43="",$E43="",$F43="",$F43&gt;AN_CONCURS,$P43=FALSE),"",NCWEB/AL43)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IF(OR($B75="",$C75="",$D75="",$E75="",$F75&lt;AN_LIM,$F75&gt;AN_CONCURS,$P75=FALSE),"",NCWEB/AL75)</f>
        <v/>
      </c>
      <c r="J75" s="121" t="str">
        <f t="shared" ref="J75:J110" si="29">IF(OR($B75="",$C75="",$D75="",$E75="",$F75="",$F75&gt;AN_CONCURS,$P75=FALSE),"",NCWEB/AL75)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39" type="noConversion"/>
  <pageMargins left="0.39370078740157483" right="0.39370078740157483" top="0.78740157480314965" bottom="1.1811023622047245" header="0" footer="0.31496062992125984"/>
  <pageSetup paperSize="9" scale="75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110"/>
  <sheetViews>
    <sheetView view="pageBreakPreview" zoomScale="60" zoomScaleNormal="96" zoomScalePageLayoutView="75" workbookViewId="0">
      <selection activeCell="I52" sqref="I52"/>
    </sheetView>
  </sheetViews>
  <sheetFormatPr defaultRowHeight="15.75"/>
  <cols>
    <col min="1" max="1" width="5.7109375" style="103" customWidth="1"/>
    <col min="2" max="2" width="42.140625" style="103" customWidth="1"/>
    <col min="3" max="3" width="42.7109375" style="103" customWidth="1"/>
    <col min="4" max="4" width="28.570312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39" width="9.140625" style="108" customWidth="1"/>
    <col min="40" max="16384" width="9.140625" style="103"/>
  </cols>
  <sheetData>
    <row r="1" spans="1:37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761" t="s">
        <v>574</v>
      </c>
      <c r="B6" s="761"/>
      <c r="C6" s="761"/>
      <c r="D6" s="761"/>
      <c r="E6" s="761"/>
      <c r="F6" s="761"/>
      <c r="G6" s="761"/>
      <c r="H6" s="761"/>
      <c r="I6" s="761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ASISTENT UNIVERSITAR DĂESCU Alexandru Cosmin</v>
      </c>
    </row>
    <row r="8" spans="1:37" ht="18.75" customHeight="1">
      <c r="A8" s="765" t="s">
        <v>0</v>
      </c>
      <c r="B8" s="765" t="s">
        <v>1</v>
      </c>
      <c r="C8" s="765" t="s">
        <v>72</v>
      </c>
      <c r="D8" s="765" t="s">
        <v>78</v>
      </c>
      <c r="E8" s="764" t="s">
        <v>4</v>
      </c>
      <c r="F8" s="765" t="s">
        <v>249</v>
      </c>
      <c r="G8" s="762" t="s">
        <v>70</v>
      </c>
      <c r="H8" s="765" t="s">
        <v>7</v>
      </c>
      <c r="I8" s="765"/>
      <c r="J8" s="765" t="s">
        <v>9</v>
      </c>
      <c r="K8" s="765"/>
      <c r="L8" s="766" t="s">
        <v>44</v>
      </c>
      <c r="M8" s="767"/>
      <c r="N8" s="762" t="s">
        <v>71</v>
      </c>
      <c r="O8" s="770" t="s">
        <v>238</v>
      </c>
      <c r="P8" s="107"/>
    </row>
    <row r="9" spans="1:37" ht="49.5" customHeight="1">
      <c r="A9" s="765"/>
      <c r="B9" s="765"/>
      <c r="C9" s="765"/>
      <c r="D9" s="765"/>
      <c r="E9" s="764"/>
      <c r="F9" s="765"/>
      <c r="G9" s="763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63"/>
      <c r="O9" s="77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51"/>
      <c r="D11" s="151"/>
      <c r="E11" s="119"/>
      <c r="F11" s="119"/>
      <c r="G11" s="119"/>
      <c r="H11" s="121" t="str">
        <f t="shared" ref="H11:H42" si="2">IF(OR($B11="",$C11="",$D11="",$E11&lt;AN_LIM,$E11&gt;AN_CONCURS,$O11=FALSE),"",IF($G11="",MS_LITO*$F11/AK11,MS_LITO*$G11))</f>
        <v/>
      </c>
      <c r="I11" s="121" t="str">
        <f t="shared" ref="I11:I42" si="3">IF(OR($B11="",$C11="",$D11="",$E11="",$E11&gt;AN_CONCURS,$O11=FALSE),"",IF($G11="",MS_LITO*$F11/AK11,MS_LITO*$G11))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IF(OR($B43="",$C43="",$D43="",$E43&lt;AN_LIM,$E43&gt;AN_CONCURS,$O43=FALSE),"",IF($G43="",MS_LITO*$F43/AK43,MS_LITO*$G43))</f>
        <v/>
      </c>
      <c r="I43" s="121" t="str">
        <f t="shared" ref="I43:I74" si="18">IF(OR($B43="",$C43="",$D43="",$E43="",$E43&gt;AN_CONCURS,$O43=FALSE),"",IF($G43="",MS_LITO*$F43/AK43,MS_LITO*$G43))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IF(OR($B75="",$C75="",$D75="",$E75&lt;AN_LIM,$E75&gt;AN_CONCURS,$O75=FALSE),"",IF($G75="",MS_LITO*$F75/AK75,MS_LITO*$G75))</f>
        <v/>
      </c>
      <c r="I75" s="121" t="str">
        <f t="shared" ref="I75:I110" si="29">IF(OR($B75="",$C75="",$D75="",$E75="",$E75&gt;AN_CONCURS,$O75=FALSE),"",IF($G75="",MS_LITO*$F75/AK75,MS_LITO*$G75))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O8:O9"/>
    <mergeCell ref="G8:G9"/>
    <mergeCell ref="H8:I8"/>
    <mergeCell ref="J8:K8"/>
    <mergeCell ref="L8:M8"/>
    <mergeCell ref="N8:N9"/>
    <mergeCell ref="A6:I6"/>
    <mergeCell ref="F8:F9"/>
    <mergeCell ref="A8:A9"/>
    <mergeCell ref="B8:B9"/>
    <mergeCell ref="A1:C1"/>
    <mergeCell ref="A2:C2"/>
    <mergeCell ref="A3:C3"/>
    <mergeCell ref="A4:C4"/>
    <mergeCell ref="A5:I5"/>
    <mergeCell ref="C8:C9"/>
    <mergeCell ref="D8:D9"/>
    <mergeCell ref="E8:E9"/>
  </mergeCells>
  <phoneticPr fontId="39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10"/>
  <sheetViews>
    <sheetView view="pageBreakPreview" zoomScale="60" zoomScaleNormal="96" zoomScalePageLayoutView="75" workbookViewId="0">
      <selection activeCell="F42" sqref="F42"/>
    </sheetView>
  </sheetViews>
  <sheetFormatPr defaultRowHeight="15.75"/>
  <cols>
    <col min="1" max="1" width="5.7109375" style="103" customWidth="1"/>
    <col min="2" max="2" width="41.140625" style="103" customWidth="1"/>
    <col min="3" max="3" width="42.7109375" style="103" customWidth="1"/>
    <col min="4" max="4" width="29.710937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7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761" t="s">
        <v>573</v>
      </c>
      <c r="B6" s="761"/>
      <c r="C6" s="761"/>
      <c r="D6" s="761"/>
      <c r="E6" s="761"/>
      <c r="F6" s="761"/>
      <c r="G6" s="761"/>
      <c r="H6" s="761"/>
      <c r="I6" s="761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ASISTENT UNIVERSITAR DĂESCU Alexandru Cosmin</v>
      </c>
    </row>
    <row r="8" spans="1:37" ht="19.5" customHeight="1">
      <c r="A8" s="765" t="s">
        <v>0</v>
      </c>
      <c r="B8" s="765" t="s">
        <v>1</v>
      </c>
      <c r="C8" s="765" t="s">
        <v>72</v>
      </c>
      <c r="D8" s="765" t="s">
        <v>78</v>
      </c>
      <c r="E8" s="764" t="s">
        <v>4</v>
      </c>
      <c r="F8" s="765" t="s">
        <v>69</v>
      </c>
      <c r="G8" s="762" t="s">
        <v>70</v>
      </c>
      <c r="H8" s="765" t="s">
        <v>7</v>
      </c>
      <c r="I8" s="765"/>
      <c r="J8" s="765" t="s">
        <v>9</v>
      </c>
      <c r="K8" s="765"/>
      <c r="L8" s="766" t="s">
        <v>44</v>
      </c>
      <c r="M8" s="767"/>
      <c r="N8" s="762" t="s">
        <v>71</v>
      </c>
      <c r="O8" s="770" t="s">
        <v>238</v>
      </c>
      <c r="P8" s="107"/>
    </row>
    <row r="9" spans="1:37" ht="50.25" customHeight="1">
      <c r="A9" s="765"/>
      <c r="B9" s="765"/>
      <c r="C9" s="765"/>
      <c r="D9" s="765"/>
      <c r="E9" s="764"/>
      <c r="F9" s="765"/>
      <c r="G9" s="763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63"/>
      <c r="O9" s="77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26"/>
      <c r="D11" s="118"/>
      <c r="E11" s="127"/>
      <c r="F11" s="119"/>
      <c r="G11" s="119"/>
      <c r="H11" s="121" t="str">
        <f t="shared" ref="H11:H42" si="2">IF(OR($B11="",$C11="",$D11="",$E11&lt;AN_LIM,$E11&gt;AN_CONCURS,$O11=FALSE),"",IF($G11="",CPI_LITO*$F11/AK11,CPI_LITO*$G11))</f>
        <v/>
      </c>
      <c r="I11" s="121" t="str">
        <f t="shared" ref="I11:I42" si="3">IF(OR($B11="",$C11="",$D11="",$E11="",$E11&gt;AN_CONCURS,$O11=FALSE),"",IF($G11="",CPI_LITO*$F11/AK11,CPI_LITO*$G11))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IF(OR($B43="",$C43="",$D43="",$E43&lt;AN_LIM,$E43&gt;AN_CONCURS,$O43=FALSE),"",IF($G43="",CPI_LITO*$F43/AK43,CPI_LITO*$G43))</f>
        <v/>
      </c>
      <c r="I43" s="121" t="str">
        <f t="shared" ref="I43:I74" si="18">IF(OR($B43="",$C43="",$D43="",$E43="",$E43&gt;AN_CONCURS,$O43=FALSE),"",IF($G43="",CPI_LITO*$F43/AK43,CPI_LITO*$G43))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IF(OR($B75="",$C75="",$D75="",$E75&lt;AN_LIM,$E75&gt;AN_CONCURS,$O75=FALSE),"",IF($G75="",CPI_LITO*$F75/AK75,CPI_LITO*$G75))</f>
        <v/>
      </c>
      <c r="I75" s="121" t="str">
        <f t="shared" ref="I75:I110" si="29">IF(OR($B75="",$C75="",$D75="",$E75="",$E75&gt;AN_CONCURS,$O75=FALSE),"",IF($G75="",CPI_LITO*$F75/AK75,CPI_LITO*$G75))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O8:O9"/>
    <mergeCell ref="N8:N9"/>
    <mergeCell ref="A8:A9"/>
    <mergeCell ref="B8:B9"/>
    <mergeCell ref="C8:C9"/>
    <mergeCell ref="D8:D9"/>
    <mergeCell ref="E8:E9"/>
    <mergeCell ref="F8:F9"/>
    <mergeCell ref="J8:K8"/>
    <mergeCell ref="G8:G9"/>
    <mergeCell ref="L8:M8"/>
    <mergeCell ref="A6:I6"/>
    <mergeCell ref="H8:I8"/>
    <mergeCell ref="A1:C1"/>
    <mergeCell ref="A2:C2"/>
    <mergeCell ref="A3:C3"/>
    <mergeCell ref="A4:C4"/>
    <mergeCell ref="A5:I5"/>
  </mergeCells>
  <phoneticPr fontId="39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L260"/>
  <sheetViews>
    <sheetView view="pageBreakPreview" zoomScale="60" zoomScaleNormal="100" workbookViewId="0">
      <selection activeCell="H46" sqref="H46"/>
    </sheetView>
  </sheetViews>
  <sheetFormatPr defaultRowHeight="15.75"/>
  <cols>
    <col min="1" max="1" width="5" style="103" customWidth="1"/>
    <col min="2" max="2" width="36.7109375" style="103" customWidth="1"/>
    <col min="3" max="3" width="38.42578125" style="103" customWidth="1"/>
    <col min="4" max="4" width="27.42578125" style="103" customWidth="1"/>
    <col min="5" max="6" width="8.7109375" style="103" customWidth="1"/>
    <col min="7" max="7" width="10.7109375" style="103" customWidth="1"/>
    <col min="8" max="8" width="9.5703125" style="103" customWidth="1"/>
    <col min="9" max="10" width="10.7109375" style="108" customWidth="1"/>
    <col min="11" max="14" width="10.7109375" style="182" hidden="1" customWidth="1"/>
    <col min="15" max="15" width="9.140625" style="101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8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W1" s="183"/>
      <c r="X1" s="182"/>
    </row>
    <row r="2" spans="1:38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43"/>
      <c r="P2" s="192"/>
      <c r="W2" s="183"/>
      <c r="X2" s="182"/>
    </row>
    <row r="3" spans="1:38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W3" s="183"/>
      <c r="X3" s="182"/>
    </row>
    <row r="4" spans="1:38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W4" s="183"/>
      <c r="X4" s="182"/>
    </row>
    <row r="5" spans="1:38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43"/>
      <c r="P5" s="193"/>
      <c r="W5" s="183"/>
      <c r="X5" s="182"/>
    </row>
    <row r="6" spans="1:38" s="108" customFormat="1">
      <c r="A6" s="761" t="s">
        <v>184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08"/>
      <c r="P6" s="193"/>
      <c r="W6" s="183"/>
      <c r="X6" s="182"/>
    </row>
    <row r="7" spans="1:38" s="108" customFormat="1" ht="13.5" customHeight="1">
      <c r="J7" s="30" t="str">
        <f>CONCATENATE(FUNCTIE," ",NUME)</f>
        <v>ASISTENT UNIVERSITAR DĂESCU Alexandru Cosmin</v>
      </c>
      <c r="K7" s="182"/>
      <c r="L7" s="182"/>
      <c r="M7" s="182"/>
      <c r="N7" s="182"/>
      <c r="O7" s="208"/>
      <c r="P7" s="182"/>
    </row>
    <row r="8" spans="1:38" s="157" customFormat="1" ht="18" customHeight="1">
      <c r="A8" s="765" t="s">
        <v>0</v>
      </c>
      <c r="B8" s="765" t="s">
        <v>1</v>
      </c>
      <c r="C8" s="765" t="s">
        <v>2</v>
      </c>
      <c r="D8" s="765" t="s">
        <v>3</v>
      </c>
      <c r="E8" s="765" t="s">
        <v>4</v>
      </c>
      <c r="F8" s="765" t="s">
        <v>5</v>
      </c>
      <c r="G8" s="765" t="s">
        <v>6</v>
      </c>
      <c r="H8" s="762" t="s">
        <v>274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156"/>
    </row>
    <row r="9" spans="1:38" s="157" customFormat="1" ht="33.75" customHeight="1">
      <c r="A9" s="765"/>
      <c r="B9" s="765"/>
      <c r="C9" s="765"/>
      <c r="D9" s="765"/>
      <c r="E9" s="765"/>
      <c r="F9" s="765"/>
      <c r="G9" s="765"/>
      <c r="H9" s="76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159"/>
      <c r="Q9" s="160">
        <v>1</v>
      </c>
      <c r="R9" s="160">
        <v>2</v>
      </c>
      <c r="S9" s="160">
        <v>3</v>
      </c>
      <c r="T9" s="160">
        <v>4</v>
      </c>
      <c r="U9" s="160">
        <v>5</v>
      </c>
      <c r="V9" s="160">
        <v>6</v>
      </c>
      <c r="W9" s="160">
        <v>7</v>
      </c>
      <c r="X9" s="160">
        <v>8</v>
      </c>
      <c r="Y9" s="160">
        <v>9</v>
      </c>
      <c r="Z9" s="160">
        <v>10</v>
      </c>
      <c r="AA9" s="160">
        <v>1</v>
      </c>
      <c r="AB9" s="160">
        <v>2</v>
      </c>
      <c r="AC9" s="160">
        <v>3</v>
      </c>
      <c r="AD9" s="160">
        <v>4</v>
      </c>
      <c r="AE9" s="160">
        <v>5</v>
      </c>
      <c r="AF9" s="160">
        <v>6</v>
      </c>
      <c r="AG9" s="160">
        <v>7</v>
      </c>
      <c r="AH9" s="160">
        <v>8</v>
      </c>
      <c r="AI9" s="160">
        <v>9</v>
      </c>
      <c r="AJ9" s="160">
        <v>10</v>
      </c>
      <c r="AK9" s="160"/>
    </row>
    <row r="10" spans="1:38" s="157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62"/>
      <c r="Q10" s="161" t="e">
        <f t="shared" ref="Q10:AJ10" si="1">SUM(Q11:Q44)</f>
        <v>#VALUE!</v>
      </c>
      <c r="R10" s="161" t="e">
        <f t="shared" si="1"/>
        <v>#VALUE!</v>
      </c>
      <c r="S10" s="161" t="e">
        <f t="shared" si="1"/>
        <v>#VALUE!</v>
      </c>
      <c r="T10" s="161" t="e">
        <f t="shared" si="1"/>
        <v>#VALUE!</v>
      </c>
      <c r="U10" s="161" t="e">
        <f t="shared" si="1"/>
        <v>#VALUE!</v>
      </c>
      <c r="V10" s="161" t="e">
        <f t="shared" si="1"/>
        <v>#VALUE!</v>
      </c>
      <c r="W10" s="161" t="e">
        <f t="shared" si="1"/>
        <v>#VALUE!</v>
      </c>
      <c r="X10" s="161" t="e">
        <f t="shared" si="1"/>
        <v>#VALUE!</v>
      </c>
      <c r="Y10" s="161" t="e">
        <f t="shared" si="1"/>
        <v>#VALUE!</v>
      </c>
      <c r="Z10" s="161" t="e">
        <f t="shared" si="1"/>
        <v>#VALUE!</v>
      </c>
      <c r="AA10" s="161" t="e">
        <f t="shared" si="1"/>
        <v>#VALUE!</v>
      </c>
      <c r="AB10" s="161" t="e">
        <f t="shared" si="1"/>
        <v>#VALUE!</v>
      </c>
      <c r="AC10" s="161" t="e">
        <f t="shared" si="1"/>
        <v>#VALUE!</v>
      </c>
      <c r="AD10" s="161" t="e">
        <f t="shared" si="1"/>
        <v>#VALUE!</v>
      </c>
      <c r="AE10" s="161" t="e">
        <f t="shared" si="1"/>
        <v>#VALUE!</v>
      </c>
      <c r="AF10" s="161" t="e">
        <f t="shared" si="1"/>
        <v>#VALUE!</v>
      </c>
      <c r="AG10" s="161" t="e">
        <f t="shared" si="1"/>
        <v>#VALUE!</v>
      </c>
      <c r="AH10" s="161" t="e">
        <f t="shared" si="1"/>
        <v>#VALUE!</v>
      </c>
      <c r="AI10" s="161" t="e">
        <f t="shared" si="1"/>
        <v>#VALUE!</v>
      </c>
      <c r="AJ10" s="161" t="e">
        <f t="shared" si="1"/>
        <v>#VALUE!</v>
      </c>
      <c r="AK10" s="161"/>
    </row>
    <row r="11" spans="1:38" s="168" customFormat="1">
      <c r="A11" s="118" t="s">
        <v>121</v>
      </c>
      <c r="B11" s="155"/>
      <c r="C11" s="126"/>
      <c r="D11" s="126"/>
      <c r="E11" s="125"/>
      <c r="F11" s="125"/>
      <c r="G11" s="118"/>
      <c r="H11" s="152"/>
      <c r="I11" s="121" t="str">
        <f>IF(OR($B11="",$C11="",$D11="",$E11&lt;AN_LIM,$E11&gt;AN_CONCURS,$O11=FALSE),"",R_ISI_STR*VLOOKUP(AK11,Coef!$E$5:$F$20,2,FALSE))</f>
        <v/>
      </c>
      <c r="J11" s="121" t="str">
        <f>IF(OR($B11="",$C11="",$D11="",$E11="",$E11&gt;AN_CONCURS,$O11=FALSE),"",R_ISI_STR*VLOOKUP(AK11,Coef!$E$5:$F$20,2,FALSE))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IF($K11&lt;&gt;1,"",(IF(OR($B11="",$C11="",$D11="",$E11&gt;AN_CONCURS,$O11=FALSE),"",IF((FIND(NUME,$B11,1)=1),1,""))))</f>
        <v/>
      </c>
      <c r="N11" s="153" t="str">
        <f>IF(OR($B11="",$C11="",$D11="",$E11&gt;AN_CONCURS,$O11=FALSE),"",IF((FIND('Date initiale'!$B$6,$B11,1)=1),1,""))</f>
        <v/>
      </c>
      <c r="O11" s="236" t="b">
        <f t="shared" ref="O11:O74" si="5">IF(NUME="",FALSE,ISNUMBER(SEARCH(NUME,$B11)))</f>
        <v>0</v>
      </c>
      <c r="P11" s="163"/>
      <c r="Q11" s="166" t="e">
        <f t="shared" ref="Q11:Q74" si="6">FIND(",",$B11,1)</f>
        <v>#VALUE!</v>
      </c>
      <c r="R11" s="166" t="e">
        <f t="shared" ref="R11:Z11" si="7">FIND(",",$B11,Q11+1)</f>
        <v>#VALUE!</v>
      </c>
      <c r="S11" s="166" t="e">
        <f t="shared" si="7"/>
        <v>#VALUE!</v>
      </c>
      <c r="T11" s="166" t="e">
        <f t="shared" si="7"/>
        <v>#VALUE!</v>
      </c>
      <c r="U11" s="166" t="e">
        <f t="shared" si="7"/>
        <v>#VALUE!</v>
      </c>
      <c r="V11" s="166" t="e">
        <f t="shared" si="7"/>
        <v>#VALUE!</v>
      </c>
      <c r="W11" s="166" t="e">
        <f t="shared" si="7"/>
        <v>#VALUE!</v>
      </c>
      <c r="X11" s="166" t="e">
        <f t="shared" si="7"/>
        <v>#VALUE!</v>
      </c>
      <c r="Y11" s="166" t="e">
        <f t="shared" si="7"/>
        <v>#VALUE!</v>
      </c>
      <c r="Z11" s="166" t="e">
        <f t="shared" si="7"/>
        <v>#VALUE!</v>
      </c>
      <c r="AA11" s="167" t="e">
        <f t="shared" ref="AA11:AA41" si="8">IF(Q11&gt;0,1,0)</f>
        <v>#VALUE!</v>
      </c>
      <c r="AB11" s="167" t="e">
        <f t="shared" ref="AB11:AB41" si="9">IF(R11&gt;0,1,0)</f>
        <v>#VALUE!</v>
      </c>
      <c r="AC11" s="167" t="e">
        <f t="shared" ref="AC11:AC41" si="10">IF(S11&gt;0,1,0)</f>
        <v>#VALUE!</v>
      </c>
      <c r="AD11" s="167" t="e">
        <f t="shared" ref="AD11:AD41" si="11">IF(T11&gt;0,1,0)</f>
        <v>#VALUE!</v>
      </c>
      <c r="AE11" s="167" t="e">
        <f t="shared" ref="AE11:AE41" si="12">IF(U11&gt;0,1,0)</f>
        <v>#VALUE!</v>
      </c>
      <c r="AF11" s="167" t="e">
        <f t="shared" ref="AF11:AF41" si="13">IF(V11&gt;0,1,0)</f>
        <v>#VALUE!</v>
      </c>
      <c r="AG11" s="167" t="e">
        <f t="shared" ref="AG11:AG41" si="14">IF(W11&gt;0,1,0)</f>
        <v>#VALUE!</v>
      </c>
      <c r="AH11" s="167" t="e">
        <f t="shared" ref="AH11:AH41" si="15">IF(X11&gt;0,1,0)</f>
        <v>#VALUE!</v>
      </c>
      <c r="AI11" s="167" t="e">
        <f t="shared" ref="AI11:AI41" si="16">IF(Y11&gt;0,1,0)</f>
        <v>#VALUE!</v>
      </c>
      <c r="AJ11" s="167" t="e">
        <f t="shared" ref="AJ11:AJ41" si="17">IF(Z11&gt;0,1,0)</f>
        <v>#VALUE!</v>
      </c>
      <c r="AK11" s="167">
        <f t="shared" ref="AK11:AK41" si="18">1+SUMIF(AA11:AJ11,"&gt;0",AA11:AJ11)</f>
        <v>1</v>
      </c>
      <c r="AL11" s="200"/>
    </row>
    <row r="12" spans="1:38" s="158" customFormat="1">
      <c r="A12" s="118" t="s">
        <v>80</v>
      </c>
      <c r="B12" s="155"/>
      <c r="C12" s="126"/>
      <c r="D12" s="126"/>
      <c r="E12" s="125"/>
      <c r="F12" s="125"/>
      <c r="G12" s="118"/>
      <c r="H12" s="152"/>
      <c r="I12" s="121" t="str">
        <f>IF(OR($B12="",$C12="",$D12="",$E12&lt;AN_LIM,$E12&gt;AN_CONCURS,$O12=FALSE),"",R_ISI_STR*VLOOKUP(AK12,Coef!$E$5:$F$20,2,FALSE))</f>
        <v/>
      </c>
      <c r="J12" s="121" t="str">
        <f>IF(OR($B12="",$C12="",$D12="",$E12="",$E12&gt;AN_CONCURS,$O12=FALSE),"",R_ISI_STR*VLOOKUP(AK12,Coef!$E$5:$F$20,2,FALSE))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>IF(OR($B12="",$C12="",$D12="",$E12&gt;AN_CONCURS,$O12=FALSE),"",IF((FIND('Date initiale'!$B$6,$B12,1)=1),1,""))</f>
        <v/>
      </c>
      <c r="O12" s="236" t="b">
        <f t="shared" si="5"/>
        <v>0</v>
      </c>
      <c r="P12" s="163"/>
      <c r="Q12" s="164" t="e">
        <f t="shared" si="6"/>
        <v>#VALUE!</v>
      </c>
      <c r="R12" s="164" t="e">
        <f t="shared" ref="R12:Z12" si="19">FIND(",",$B12,Q12+1)</f>
        <v>#VALUE!</v>
      </c>
      <c r="S12" s="164" t="e">
        <f t="shared" si="19"/>
        <v>#VALUE!</v>
      </c>
      <c r="T12" s="164" t="e">
        <f t="shared" si="19"/>
        <v>#VALUE!</v>
      </c>
      <c r="U12" s="164" t="e">
        <f t="shared" si="19"/>
        <v>#VALUE!</v>
      </c>
      <c r="V12" s="164" t="e">
        <f t="shared" si="19"/>
        <v>#VALUE!</v>
      </c>
      <c r="W12" s="164" t="e">
        <f t="shared" si="19"/>
        <v>#VALUE!</v>
      </c>
      <c r="X12" s="164" t="e">
        <f t="shared" si="19"/>
        <v>#VALUE!</v>
      </c>
      <c r="Y12" s="164" t="e">
        <f t="shared" si="19"/>
        <v>#VALUE!</v>
      </c>
      <c r="Z12" s="164" t="e">
        <f t="shared" si="19"/>
        <v>#VALUE!</v>
      </c>
      <c r="AA12" s="165" t="e">
        <f t="shared" si="8"/>
        <v>#VALUE!</v>
      </c>
      <c r="AB12" s="165" t="e">
        <f t="shared" si="9"/>
        <v>#VALUE!</v>
      </c>
      <c r="AC12" s="165" t="e">
        <f t="shared" si="10"/>
        <v>#VALUE!</v>
      </c>
      <c r="AD12" s="165" t="e">
        <f t="shared" si="11"/>
        <v>#VALUE!</v>
      </c>
      <c r="AE12" s="165" t="e">
        <f t="shared" si="12"/>
        <v>#VALUE!</v>
      </c>
      <c r="AF12" s="165" t="e">
        <f t="shared" si="13"/>
        <v>#VALUE!</v>
      </c>
      <c r="AG12" s="165" t="e">
        <f t="shared" si="14"/>
        <v>#VALUE!</v>
      </c>
      <c r="AH12" s="165" t="e">
        <f t="shared" si="15"/>
        <v>#VALUE!</v>
      </c>
      <c r="AI12" s="165" t="e">
        <f t="shared" si="16"/>
        <v>#VALUE!</v>
      </c>
      <c r="AJ12" s="165" t="e">
        <f t="shared" si="17"/>
        <v>#VALUE!</v>
      </c>
      <c r="AK12" s="165">
        <f t="shared" si="18"/>
        <v>1</v>
      </c>
      <c r="AL12" s="157"/>
    </row>
    <row r="13" spans="1:38" s="158" customFormat="1">
      <c r="A13" s="118" t="s">
        <v>81</v>
      </c>
      <c r="B13" s="126"/>
      <c r="C13" s="126"/>
      <c r="D13" s="126"/>
      <c r="E13" s="125"/>
      <c r="F13" s="125"/>
      <c r="G13" s="118"/>
      <c r="H13" s="152"/>
      <c r="I13" s="121" t="str">
        <f>IF(OR($B13="",$C13="",$D13="",$E13&lt;AN_LIM,$E13&gt;AN_CONCURS,$O13=FALSE),"",R_ISI_STR*VLOOKUP(AK13,Coef!$E$5:$F$20,2,FALSE))</f>
        <v/>
      </c>
      <c r="J13" s="121" t="str">
        <f>IF(OR($B13="",$C13="",$D13="",$E13="",$E13&gt;AN_CONCURS,$O13=FALSE),"",R_ISI_STR*VLOOKUP(AK13,Coef!$E$5:$F$20,2,FALSE))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>IF(OR($B13="",$C13="",$D13="",$E13&gt;AN_CONCURS,$O13=FALSE),"",IF((FIND('Date initiale'!$B$6,$B13,1)=1),1,""))</f>
        <v/>
      </c>
      <c r="O13" s="236" t="b">
        <f t="shared" si="5"/>
        <v>0</v>
      </c>
      <c r="P13" s="163"/>
      <c r="Q13" s="164" t="e">
        <f t="shared" si="6"/>
        <v>#VALUE!</v>
      </c>
      <c r="R13" s="164" t="e">
        <f t="shared" ref="R13:Z13" si="20">FIND(",",$B13,Q13+1)</f>
        <v>#VALUE!</v>
      </c>
      <c r="S13" s="164" t="e">
        <f t="shared" si="20"/>
        <v>#VALUE!</v>
      </c>
      <c r="T13" s="164" t="e">
        <f t="shared" si="20"/>
        <v>#VALUE!</v>
      </c>
      <c r="U13" s="164" t="e">
        <f t="shared" si="20"/>
        <v>#VALUE!</v>
      </c>
      <c r="V13" s="164" t="e">
        <f t="shared" si="20"/>
        <v>#VALUE!</v>
      </c>
      <c r="W13" s="164" t="e">
        <f t="shared" si="20"/>
        <v>#VALUE!</v>
      </c>
      <c r="X13" s="164" t="e">
        <f t="shared" si="20"/>
        <v>#VALUE!</v>
      </c>
      <c r="Y13" s="164" t="e">
        <f t="shared" si="20"/>
        <v>#VALUE!</v>
      </c>
      <c r="Z13" s="164" t="e">
        <f t="shared" si="20"/>
        <v>#VALUE!</v>
      </c>
      <c r="AA13" s="165" t="e">
        <f t="shared" si="8"/>
        <v>#VALUE!</v>
      </c>
      <c r="AB13" s="165" t="e">
        <f t="shared" si="9"/>
        <v>#VALUE!</v>
      </c>
      <c r="AC13" s="165" t="e">
        <f t="shared" si="10"/>
        <v>#VALUE!</v>
      </c>
      <c r="AD13" s="165" t="e">
        <f t="shared" si="11"/>
        <v>#VALUE!</v>
      </c>
      <c r="AE13" s="165" t="e">
        <f t="shared" si="12"/>
        <v>#VALUE!</v>
      </c>
      <c r="AF13" s="165" t="e">
        <f t="shared" si="13"/>
        <v>#VALUE!</v>
      </c>
      <c r="AG13" s="165" t="e">
        <f t="shared" si="14"/>
        <v>#VALUE!</v>
      </c>
      <c r="AH13" s="165" t="e">
        <f t="shared" si="15"/>
        <v>#VALUE!</v>
      </c>
      <c r="AI13" s="165" t="e">
        <f t="shared" si="16"/>
        <v>#VALUE!</v>
      </c>
      <c r="AJ13" s="165" t="e">
        <f t="shared" si="17"/>
        <v>#VALUE!</v>
      </c>
      <c r="AK13" s="165">
        <f t="shared" si="18"/>
        <v>1</v>
      </c>
      <c r="AL13" s="157"/>
    </row>
    <row r="14" spans="1:38" s="158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IF(OR($B14="",$C14="",$D14="",$E14&lt;AN_LIM,$E14&gt;AN_CONCURS,$O14=FALSE),"",R_ISI_STR*VLOOKUP(AK14,Coef!$E$5:$F$20,2,FALSE))</f>
        <v/>
      </c>
      <c r="J14" s="121" t="str">
        <f>IF(OR($B14="",$C14="",$D14="",$E14="",$E14&gt;AN_CONCURS,$O14=FALSE),"",R_ISI_STR*VLOOKUP(AK14,Coef!$E$5:$F$20,2,FALSE))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>IF(OR($B14="",$C14="",$D14="",$E14&gt;AN_CONCURS,$O14=FALSE),"",IF((FIND('Date initiale'!$B$6,$B14,1)=1),1,""))</f>
        <v/>
      </c>
      <c r="O14" s="236" t="b">
        <f t="shared" si="5"/>
        <v>0</v>
      </c>
      <c r="P14" s="163"/>
      <c r="Q14" s="164" t="e">
        <f t="shared" si="6"/>
        <v>#VALUE!</v>
      </c>
      <c r="R14" s="164" t="e">
        <f t="shared" ref="R14:Z14" si="21">FIND(",",$B14,Q14+1)</f>
        <v>#VALUE!</v>
      </c>
      <c r="S14" s="164" t="e">
        <f t="shared" si="21"/>
        <v>#VALUE!</v>
      </c>
      <c r="T14" s="164" t="e">
        <f t="shared" si="21"/>
        <v>#VALUE!</v>
      </c>
      <c r="U14" s="164" t="e">
        <f t="shared" si="21"/>
        <v>#VALUE!</v>
      </c>
      <c r="V14" s="164" t="e">
        <f t="shared" si="21"/>
        <v>#VALUE!</v>
      </c>
      <c r="W14" s="164" t="e">
        <f t="shared" si="21"/>
        <v>#VALUE!</v>
      </c>
      <c r="X14" s="164" t="e">
        <f t="shared" si="21"/>
        <v>#VALUE!</v>
      </c>
      <c r="Y14" s="164" t="e">
        <f t="shared" si="21"/>
        <v>#VALUE!</v>
      </c>
      <c r="Z14" s="164" t="e">
        <f t="shared" si="21"/>
        <v>#VALUE!</v>
      </c>
      <c r="AA14" s="165" t="e">
        <f t="shared" si="8"/>
        <v>#VALUE!</v>
      </c>
      <c r="AB14" s="165" t="e">
        <f t="shared" si="9"/>
        <v>#VALUE!</v>
      </c>
      <c r="AC14" s="165" t="e">
        <f t="shared" si="10"/>
        <v>#VALUE!</v>
      </c>
      <c r="AD14" s="165" t="e">
        <f t="shared" si="11"/>
        <v>#VALUE!</v>
      </c>
      <c r="AE14" s="165" t="e">
        <f t="shared" si="12"/>
        <v>#VALUE!</v>
      </c>
      <c r="AF14" s="165" t="e">
        <f t="shared" si="13"/>
        <v>#VALUE!</v>
      </c>
      <c r="AG14" s="165" t="e">
        <f t="shared" si="14"/>
        <v>#VALUE!</v>
      </c>
      <c r="AH14" s="165" t="e">
        <f t="shared" si="15"/>
        <v>#VALUE!</v>
      </c>
      <c r="AI14" s="165" t="e">
        <f t="shared" si="16"/>
        <v>#VALUE!</v>
      </c>
      <c r="AJ14" s="165" t="e">
        <f t="shared" si="17"/>
        <v>#VALUE!</v>
      </c>
      <c r="AK14" s="165">
        <f t="shared" si="18"/>
        <v>1</v>
      </c>
      <c r="AL14" s="157"/>
    </row>
    <row r="15" spans="1:38" s="158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IF(OR($B15="",$C15="",$D15="",$E15&lt;AN_LIM,$E15&gt;AN_CONCURS,$O15=FALSE),"",R_ISI_STR*VLOOKUP(AK15,Coef!$E$5:$F$20,2,FALSE))</f>
        <v/>
      </c>
      <c r="J15" s="121" t="str">
        <f>IF(OR($B15="",$C15="",$D15="",$E15="",$E15&gt;AN_CONCURS,$O15=FALSE),"",R_ISI_STR*VLOOKUP(AK15,Coef!$E$5:$F$20,2,FALSE))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>IF(OR($B15="",$C15="",$D15="",$E15&gt;AN_CONCURS,$O15=FALSE),"",IF((FIND('Date initiale'!$B$6,$B15,1)=1),1,""))</f>
        <v/>
      </c>
      <c r="O15" s="236" t="b">
        <f t="shared" si="5"/>
        <v>0</v>
      </c>
      <c r="P15" s="163"/>
      <c r="Q15" s="164" t="e">
        <f t="shared" si="6"/>
        <v>#VALUE!</v>
      </c>
      <c r="R15" s="164" t="e">
        <f t="shared" ref="R15:Z15" si="22">FIND(",",$B15,Q15+1)</f>
        <v>#VALUE!</v>
      </c>
      <c r="S15" s="164" t="e">
        <f t="shared" si="22"/>
        <v>#VALUE!</v>
      </c>
      <c r="T15" s="164" t="e">
        <f t="shared" si="22"/>
        <v>#VALUE!</v>
      </c>
      <c r="U15" s="164" t="e">
        <f t="shared" si="22"/>
        <v>#VALUE!</v>
      </c>
      <c r="V15" s="164" t="e">
        <f t="shared" si="22"/>
        <v>#VALUE!</v>
      </c>
      <c r="W15" s="164" t="e">
        <f t="shared" si="22"/>
        <v>#VALUE!</v>
      </c>
      <c r="X15" s="164" t="e">
        <f t="shared" si="22"/>
        <v>#VALUE!</v>
      </c>
      <c r="Y15" s="164" t="e">
        <f t="shared" si="22"/>
        <v>#VALUE!</v>
      </c>
      <c r="Z15" s="164" t="e">
        <f t="shared" si="22"/>
        <v>#VALUE!</v>
      </c>
      <c r="AA15" s="165" t="e">
        <f t="shared" si="8"/>
        <v>#VALUE!</v>
      </c>
      <c r="AB15" s="165" t="e">
        <f t="shared" si="9"/>
        <v>#VALUE!</v>
      </c>
      <c r="AC15" s="165" t="e">
        <f t="shared" si="10"/>
        <v>#VALUE!</v>
      </c>
      <c r="AD15" s="165" t="e">
        <f t="shared" si="11"/>
        <v>#VALUE!</v>
      </c>
      <c r="AE15" s="165" t="e">
        <f t="shared" si="12"/>
        <v>#VALUE!</v>
      </c>
      <c r="AF15" s="165" t="e">
        <f t="shared" si="13"/>
        <v>#VALUE!</v>
      </c>
      <c r="AG15" s="165" t="e">
        <f t="shared" si="14"/>
        <v>#VALUE!</v>
      </c>
      <c r="AH15" s="165" t="e">
        <f t="shared" si="15"/>
        <v>#VALUE!</v>
      </c>
      <c r="AI15" s="165" t="e">
        <f t="shared" si="16"/>
        <v>#VALUE!</v>
      </c>
      <c r="AJ15" s="165" t="e">
        <f t="shared" si="17"/>
        <v>#VALUE!</v>
      </c>
      <c r="AK15" s="165">
        <f t="shared" si="18"/>
        <v>1</v>
      </c>
      <c r="AL15" s="157"/>
    </row>
    <row r="16" spans="1:38" s="158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IF(OR($B16="",$C16="",$D16="",$E16&lt;AN_LIM,$E16&gt;AN_CONCURS,$O16=FALSE),"",R_ISI_STR*VLOOKUP(AK16,Coef!$E$5:$F$20,2,FALSE))</f>
        <v/>
      </c>
      <c r="J16" s="121" t="str">
        <f>IF(OR($B16="",$C16="",$D16="",$E16="",$E16&gt;AN_CONCURS,$O16=FALSE),"",R_ISI_STR*VLOOKUP(AK16,Coef!$E$5:$F$20,2,FALSE))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>IF(OR($B16="",$C16="",$D16="",$E16&gt;AN_CONCURS,$O16=FALSE),"",IF((FIND('Date initiale'!$B$6,$B16,1)=1),1,""))</f>
        <v/>
      </c>
      <c r="O16" s="236" t="b">
        <f t="shared" si="5"/>
        <v>0</v>
      </c>
      <c r="P16" s="163"/>
      <c r="Q16" s="164" t="e">
        <f t="shared" si="6"/>
        <v>#VALUE!</v>
      </c>
      <c r="R16" s="164" t="e">
        <f t="shared" ref="R16:Z16" si="23">FIND(",",$B16,Q16+1)</f>
        <v>#VALUE!</v>
      </c>
      <c r="S16" s="164" t="e">
        <f t="shared" si="23"/>
        <v>#VALUE!</v>
      </c>
      <c r="T16" s="164" t="e">
        <f t="shared" si="23"/>
        <v>#VALUE!</v>
      </c>
      <c r="U16" s="164" t="e">
        <f t="shared" si="23"/>
        <v>#VALUE!</v>
      </c>
      <c r="V16" s="164" t="e">
        <f t="shared" si="23"/>
        <v>#VALUE!</v>
      </c>
      <c r="W16" s="164" t="e">
        <f t="shared" si="23"/>
        <v>#VALUE!</v>
      </c>
      <c r="X16" s="164" t="e">
        <f t="shared" si="23"/>
        <v>#VALUE!</v>
      </c>
      <c r="Y16" s="164" t="e">
        <f t="shared" si="23"/>
        <v>#VALUE!</v>
      </c>
      <c r="Z16" s="164" t="e">
        <f t="shared" si="23"/>
        <v>#VALUE!</v>
      </c>
      <c r="AA16" s="165" t="e">
        <f t="shared" si="8"/>
        <v>#VALUE!</v>
      </c>
      <c r="AB16" s="165" t="e">
        <f t="shared" si="9"/>
        <v>#VALUE!</v>
      </c>
      <c r="AC16" s="165" t="e">
        <f t="shared" si="10"/>
        <v>#VALUE!</v>
      </c>
      <c r="AD16" s="165" t="e">
        <f t="shared" si="11"/>
        <v>#VALUE!</v>
      </c>
      <c r="AE16" s="165" t="e">
        <f t="shared" si="12"/>
        <v>#VALUE!</v>
      </c>
      <c r="AF16" s="165" t="e">
        <f t="shared" si="13"/>
        <v>#VALUE!</v>
      </c>
      <c r="AG16" s="165" t="e">
        <f t="shared" si="14"/>
        <v>#VALUE!</v>
      </c>
      <c r="AH16" s="165" t="e">
        <f t="shared" si="15"/>
        <v>#VALUE!</v>
      </c>
      <c r="AI16" s="165" t="e">
        <f t="shared" si="16"/>
        <v>#VALUE!</v>
      </c>
      <c r="AJ16" s="165" t="e">
        <f t="shared" si="17"/>
        <v>#VALUE!</v>
      </c>
      <c r="AK16" s="165">
        <f t="shared" si="18"/>
        <v>1</v>
      </c>
      <c r="AL16" s="157"/>
    </row>
    <row r="17" spans="1:38" s="158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IF(OR($B17="",$C17="",$D17="",$E17&lt;AN_LIM,$E17&gt;AN_CONCURS,$O17=FALSE),"",R_ISI_STR*VLOOKUP(AK17,Coef!$E$5:$F$20,2,FALSE))</f>
        <v/>
      </c>
      <c r="J17" s="121" t="str">
        <f>IF(OR($B17="",$C17="",$D17="",$E17="",$E17&gt;AN_CONCURS,$O17=FALSE),"",R_ISI_STR*VLOOKUP(AK17,Coef!$E$5:$F$20,2,FALSE))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>IF(OR($B17="",$C17="",$D17="",$E17&gt;AN_CONCURS,$O17=FALSE),"",IF((FIND('Date initiale'!$B$6,$B17,1)=1),1,""))</f>
        <v/>
      </c>
      <c r="O17" s="236" t="b">
        <f t="shared" si="5"/>
        <v>0</v>
      </c>
      <c r="P17" s="163"/>
      <c r="Q17" s="164" t="e">
        <f t="shared" si="6"/>
        <v>#VALUE!</v>
      </c>
      <c r="R17" s="164" t="e">
        <f t="shared" ref="R17:Z17" si="24">FIND(",",$B17,Q17+1)</f>
        <v>#VALUE!</v>
      </c>
      <c r="S17" s="164" t="e">
        <f t="shared" si="24"/>
        <v>#VALUE!</v>
      </c>
      <c r="T17" s="164" t="e">
        <f t="shared" si="24"/>
        <v>#VALUE!</v>
      </c>
      <c r="U17" s="164" t="e">
        <f t="shared" si="24"/>
        <v>#VALUE!</v>
      </c>
      <c r="V17" s="164" t="e">
        <f t="shared" si="24"/>
        <v>#VALUE!</v>
      </c>
      <c r="W17" s="164" t="e">
        <f t="shared" si="24"/>
        <v>#VALUE!</v>
      </c>
      <c r="X17" s="164" t="e">
        <f t="shared" si="24"/>
        <v>#VALUE!</v>
      </c>
      <c r="Y17" s="164" t="e">
        <f t="shared" si="24"/>
        <v>#VALUE!</v>
      </c>
      <c r="Z17" s="164" t="e">
        <f t="shared" si="24"/>
        <v>#VALUE!</v>
      </c>
      <c r="AA17" s="165" t="e">
        <f t="shared" si="8"/>
        <v>#VALUE!</v>
      </c>
      <c r="AB17" s="165" t="e">
        <f t="shared" si="9"/>
        <v>#VALUE!</v>
      </c>
      <c r="AC17" s="165" t="e">
        <f t="shared" si="10"/>
        <v>#VALUE!</v>
      </c>
      <c r="AD17" s="165" t="e">
        <f t="shared" si="11"/>
        <v>#VALUE!</v>
      </c>
      <c r="AE17" s="165" t="e">
        <f t="shared" si="12"/>
        <v>#VALUE!</v>
      </c>
      <c r="AF17" s="165" t="e">
        <f t="shared" si="13"/>
        <v>#VALUE!</v>
      </c>
      <c r="AG17" s="165" t="e">
        <f t="shared" si="14"/>
        <v>#VALUE!</v>
      </c>
      <c r="AH17" s="165" t="e">
        <f t="shared" si="15"/>
        <v>#VALUE!</v>
      </c>
      <c r="AI17" s="165" t="e">
        <f t="shared" si="16"/>
        <v>#VALUE!</v>
      </c>
      <c r="AJ17" s="165" t="e">
        <f t="shared" si="17"/>
        <v>#VALUE!</v>
      </c>
      <c r="AK17" s="165">
        <f t="shared" si="18"/>
        <v>1</v>
      </c>
      <c r="AL17" s="157"/>
    </row>
    <row r="18" spans="1:38" s="158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IF(OR($B18="",$C18="",$D18="",$E18&lt;AN_LIM,$E18&gt;AN_CONCURS,$O18=FALSE),"",R_ISI_STR*VLOOKUP(AK18,Coef!$E$5:$F$20,2,FALSE))</f>
        <v/>
      </c>
      <c r="J18" s="121" t="str">
        <f>IF(OR($B18="",$C18="",$D18="",$E18="",$E18&gt;AN_CONCURS,$O18=FALSE),"",R_ISI_STR*VLOOKUP(AK18,Coef!$E$5:$F$20,2,FALSE))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>IF(OR($B18="",$C18="",$D18="",$E18&gt;AN_CONCURS,$O18=FALSE),"",IF((FIND('Date initiale'!$B$6,$B18,1)=1),1,""))</f>
        <v/>
      </c>
      <c r="O18" s="236" t="b">
        <f t="shared" si="5"/>
        <v>0</v>
      </c>
      <c r="P18" s="163"/>
      <c r="Q18" s="164" t="e">
        <f t="shared" si="6"/>
        <v>#VALUE!</v>
      </c>
      <c r="R18" s="164" t="e">
        <f t="shared" ref="R18:Z18" si="25">FIND(",",$B18,Q18+1)</f>
        <v>#VALUE!</v>
      </c>
      <c r="S18" s="164" t="e">
        <f t="shared" si="25"/>
        <v>#VALUE!</v>
      </c>
      <c r="T18" s="164" t="e">
        <f t="shared" si="25"/>
        <v>#VALUE!</v>
      </c>
      <c r="U18" s="164" t="e">
        <f t="shared" si="25"/>
        <v>#VALUE!</v>
      </c>
      <c r="V18" s="164" t="e">
        <f t="shared" si="25"/>
        <v>#VALUE!</v>
      </c>
      <c r="W18" s="164" t="e">
        <f t="shared" si="25"/>
        <v>#VALUE!</v>
      </c>
      <c r="X18" s="164" t="e">
        <f t="shared" si="25"/>
        <v>#VALUE!</v>
      </c>
      <c r="Y18" s="164" t="e">
        <f t="shared" si="25"/>
        <v>#VALUE!</v>
      </c>
      <c r="Z18" s="164" t="e">
        <f t="shared" si="25"/>
        <v>#VALUE!</v>
      </c>
      <c r="AA18" s="165" t="e">
        <f t="shared" si="8"/>
        <v>#VALUE!</v>
      </c>
      <c r="AB18" s="165" t="e">
        <f t="shared" si="9"/>
        <v>#VALUE!</v>
      </c>
      <c r="AC18" s="165" t="e">
        <f t="shared" si="10"/>
        <v>#VALUE!</v>
      </c>
      <c r="AD18" s="165" t="e">
        <f t="shared" si="11"/>
        <v>#VALUE!</v>
      </c>
      <c r="AE18" s="165" t="e">
        <f t="shared" si="12"/>
        <v>#VALUE!</v>
      </c>
      <c r="AF18" s="165" t="e">
        <f t="shared" si="13"/>
        <v>#VALUE!</v>
      </c>
      <c r="AG18" s="165" t="e">
        <f t="shared" si="14"/>
        <v>#VALUE!</v>
      </c>
      <c r="AH18" s="165" t="e">
        <f t="shared" si="15"/>
        <v>#VALUE!</v>
      </c>
      <c r="AI18" s="165" t="e">
        <f t="shared" si="16"/>
        <v>#VALUE!</v>
      </c>
      <c r="AJ18" s="165" t="e">
        <f t="shared" si="17"/>
        <v>#VALUE!</v>
      </c>
      <c r="AK18" s="165">
        <f t="shared" si="18"/>
        <v>1</v>
      </c>
      <c r="AL18" s="157"/>
    </row>
    <row r="19" spans="1:38" s="158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IF(OR($B19="",$C19="",$D19="",$E19&lt;AN_LIM,$E19&gt;AN_CONCURS,$O19=FALSE),"",R_ISI_STR*VLOOKUP(AK19,Coef!$E$5:$F$20,2,FALSE))</f>
        <v/>
      </c>
      <c r="J19" s="121" t="str">
        <f>IF(OR($B19="",$C19="",$D19="",$E19="",$E19&gt;AN_CONCURS,$O19=FALSE),"",R_ISI_STR*VLOOKUP(AK19,Coef!$E$5:$F$20,2,FALSE))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>IF(OR($B19="",$C19="",$D19="",$E19&gt;AN_CONCURS,$O19=FALSE),"",IF((FIND('Date initiale'!$B$6,$B19,1)=1),1,""))</f>
        <v/>
      </c>
      <c r="O19" s="236" t="b">
        <f t="shared" si="5"/>
        <v>0</v>
      </c>
      <c r="P19" s="163"/>
      <c r="Q19" s="164" t="e">
        <f t="shared" si="6"/>
        <v>#VALUE!</v>
      </c>
      <c r="R19" s="164" t="e">
        <f t="shared" ref="R19:Z19" si="26">FIND(",",$B19,Q19+1)</f>
        <v>#VALUE!</v>
      </c>
      <c r="S19" s="164" t="e">
        <f t="shared" si="26"/>
        <v>#VALUE!</v>
      </c>
      <c r="T19" s="164" t="e">
        <f t="shared" si="26"/>
        <v>#VALUE!</v>
      </c>
      <c r="U19" s="164" t="e">
        <f t="shared" si="26"/>
        <v>#VALUE!</v>
      </c>
      <c r="V19" s="164" t="e">
        <f t="shared" si="26"/>
        <v>#VALUE!</v>
      </c>
      <c r="W19" s="164" t="e">
        <f t="shared" si="26"/>
        <v>#VALUE!</v>
      </c>
      <c r="X19" s="164" t="e">
        <f t="shared" si="26"/>
        <v>#VALUE!</v>
      </c>
      <c r="Y19" s="164" t="e">
        <f t="shared" si="26"/>
        <v>#VALUE!</v>
      </c>
      <c r="Z19" s="164" t="e">
        <f t="shared" si="26"/>
        <v>#VALUE!</v>
      </c>
      <c r="AA19" s="165" t="e">
        <f t="shared" si="8"/>
        <v>#VALUE!</v>
      </c>
      <c r="AB19" s="165" t="e">
        <f t="shared" si="9"/>
        <v>#VALUE!</v>
      </c>
      <c r="AC19" s="165" t="e">
        <f t="shared" si="10"/>
        <v>#VALUE!</v>
      </c>
      <c r="AD19" s="165" t="e">
        <f t="shared" si="11"/>
        <v>#VALUE!</v>
      </c>
      <c r="AE19" s="165" t="e">
        <f t="shared" si="12"/>
        <v>#VALUE!</v>
      </c>
      <c r="AF19" s="165" t="e">
        <f t="shared" si="13"/>
        <v>#VALUE!</v>
      </c>
      <c r="AG19" s="165" t="e">
        <f t="shared" si="14"/>
        <v>#VALUE!</v>
      </c>
      <c r="AH19" s="165" t="e">
        <f t="shared" si="15"/>
        <v>#VALUE!</v>
      </c>
      <c r="AI19" s="165" t="e">
        <f t="shared" si="16"/>
        <v>#VALUE!</v>
      </c>
      <c r="AJ19" s="165" t="e">
        <f t="shared" si="17"/>
        <v>#VALUE!</v>
      </c>
      <c r="AK19" s="165">
        <f t="shared" si="18"/>
        <v>1</v>
      </c>
      <c r="AL19" s="157"/>
    </row>
    <row r="20" spans="1:38" s="158" customFormat="1">
      <c r="A20" s="118" t="s">
        <v>191</v>
      </c>
      <c r="B20" s="126"/>
      <c r="C20" s="184"/>
      <c r="D20" s="126"/>
      <c r="E20" s="125"/>
      <c r="F20" s="125"/>
      <c r="G20" s="125"/>
      <c r="H20" s="125"/>
      <c r="I20" s="121" t="str">
        <f>IF(OR($B20="",$C20="",$D20="",$E20&lt;AN_LIM,$E20&gt;AN_CONCURS,$O20=FALSE),"",R_ISI_STR*VLOOKUP(AK20,Coef!$E$5:$F$20,2,FALSE))</f>
        <v/>
      </c>
      <c r="J20" s="121" t="str">
        <f>IF(OR($B20="",$C20="",$D20="",$E20="",$E20&gt;AN_CONCURS,$O20=FALSE),"",R_ISI_STR*VLOOKUP(AK20,Coef!$E$5:$F$20,2,FALSE))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>IF(OR($B20="",$C20="",$D20="",$E20&gt;AN_CONCURS,$O20=FALSE),"",IF((FIND('Date initiale'!$B$6,$B20,1)=1),1,""))</f>
        <v/>
      </c>
      <c r="O20" s="236" t="b">
        <f t="shared" si="5"/>
        <v>0</v>
      </c>
      <c r="P20" s="163"/>
      <c r="Q20" s="164" t="e">
        <f t="shared" si="6"/>
        <v>#VALUE!</v>
      </c>
      <c r="R20" s="164" t="e">
        <f t="shared" ref="R20:Z20" si="27">FIND(",",$B20,Q20+1)</f>
        <v>#VALUE!</v>
      </c>
      <c r="S20" s="164" t="e">
        <f t="shared" si="27"/>
        <v>#VALUE!</v>
      </c>
      <c r="T20" s="164" t="e">
        <f t="shared" si="27"/>
        <v>#VALUE!</v>
      </c>
      <c r="U20" s="164" t="e">
        <f t="shared" si="27"/>
        <v>#VALUE!</v>
      </c>
      <c r="V20" s="164" t="e">
        <f t="shared" si="27"/>
        <v>#VALUE!</v>
      </c>
      <c r="W20" s="164" t="e">
        <f t="shared" si="27"/>
        <v>#VALUE!</v>
      </c>
      <c r="X20" s="164" t="e">
        <f t="shared" si="27"/>
        <v>#VALUE!</v>
      </c>
      <c r="Y20" s="164" t="e">
        <f t="shared" si="27"/>
        <v>#VALUE!</v>
      </c>
      <c r="Z20" s="164" t="e">
        <f t="shared" si="27"/>
        <v>#VALUE!</v>
      </c>
      <c r="AA20" s="165" t="e">
        <f t="shared" si="8"/>
        <v>#VALUE!</v>
      </c>
      <c r="AB20" s="165" t="e">
        <f t="shared" si="9"/>
        <v>#VALUE!</v>
      </c>
      <c r="AC20" s="165" t="e">
        <f t="shared" si="10"/>
        <v>#VALUE!</v>
      </c>
      <c r="AD20" s="165" t="e">
        <f t="shared" si="11"/>
        <v>#VALUE!</v>
      </c>
      <c r="AE20" s="165" t="e">
        <f t="shared" si="12"/>
        <v>#VALUE!</v>
      </c>
      <c r="AF20" s="165" t="e">
        <f t="shared" si="13"/>
        <v>#VALUE!</v>
      </c>
      <c r="AG20" s="165" t="e">
        <f t="shared" si="14"/>
        <v>#VALUE!</v>
      </c>
      <c r="AH20" s="165" t="e">
        <f t="shared" si="15"/>
        <v>#VALUE!</v>
      </c>
      <c r="AI20" s="165" t="e">
        <f t="shared" si="16"/>
        <v>#VALUE!</v>
      </c>
      <c r="AJ20" s="165" t="e">
        <f t="shared" si="17"/>
        <v>#VALUE!</v>
      </c>
      <c r="AK20" s="165">
        <f t="shared" si="18"/>
        <v>1</v>
      </c>
      <c r="AL20" s="157"/>
    </row>
    <row r="21" spans="1:38" s="158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IF(OR($B21="",$C21="",$D21="",$E21&lt;AN_LIM,$E21&gt;AN_CONCURS,$O21=FALSE),"",R_ISI_STR*VLOOKUP(AK21,Coef!$E$5:$F$20,2,FALSE))</f>
        <v/>
      </c>
      <c r="J21" s="121" t="str">
        <f>IF(OR($B21="",$C21="",$D21="",$E21="",$E21&gt;AN_CONCURS,$O21=FALSE),"",R_ISI_STR*VLOOKUP(AK21,Coef!$E$5:$F$20,2,FALSE))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>IF(OR($B21="",$C21="",$D21="",$E21&gt;AN_CONCURS,$O21=FALSE),"",IF((FIND('Date initiale'!$B$6,$B21,1)=1),1,""))</f>
        <v/>
      </c>
      <c r="O21" s="236" t="b">
        <f t="shared" si="5"/>
        <v>0</v>
      </c>
      <c r="P21" s="163"/>
      <c r="Q21" s="164" t="e">
        <f t="shared" si="6"/>
        <v>#VALUE!</v>
      </c>
      <c r="R21" s="164" t="e">
        <f t="shared" ref="R21:Z21" si="28">FIND(",",$B21,Q21+1)</f>
        <v>#VALUE!</v>
      </c>
      <c r="S21" s="164" t="e">
        <f t="shared" si="28"/>
        <v>#VALUE!</v>
      </c>
      <c r="T21" s="164" t="e">
        <f t="shared" si="28"/>
        <v>#VALUE!</v>
      </c>
      <c r="U21" s="164" t="e">
        <f t="shared" si="28"/>
        <v>#VALUE!</v>
      </c>
      <c r="V21" s="164" t="e">
        <f t="shared" si="28"/>
        <v>#VALUE!</v>
      </c>
      <c r="W21" s="164" t="e">
        <f t="shared" si="28"/>
        <v>#VALUE!</v>
      </c>
      <c r="X21" s="164" t="e">
        <f t="shared" si="28"/>
        <v>#VALUE!</v>
      </c>
      <c r="Y21" s="164" t="e">
        <f t="shared" si="28"/>
        <v>#VALUE!</v>
      </c>
      <c r="Z21" s="164" t="e">
        <f t="shared" si="28"/>
        <v>#VALUE!</v>
      </c>
      <c r="AA21" s="165" t="e">
        <f t="shared" si="8"/>
        <v>#VALUE!</v>
      </c>
      <c r="AB21" s="165" t="e">
        <f t="shared" si="9"/>
        <v>#VALUE!</v>
      </c>
      <c r="AC21" s="165" t="e">
        <f t="shared" si="10"/>
        <v>#VALUE!</v>
      </c>
      <c r="AD21" s="165" t="e">
        <f t="shared" si="11"/>
        <v>#VALUE!</v>
      </c>
      <c r="AE21" s="165" t="e">
        <f t="shared" si="12"/>
        <v>#VALUE!</v>
      </c>
      <c r="AF21" s="165" t="e">
        <f t="shared" si="13"/>
        <v>#VALUE!</v>
      </c>
      <c r="AG21" s="165" t="e">
        <f t="shared" si="14"/>
        <v>#VALUE!</v>
      </c>
      <c r="AH21" s="165" t="e">
        <f t="shared" si="15"/>
        <v>#VALUE!</v>
      </c>
      <c r="AI21" s="165" t="e">
        <f t="shared" si="16"/>
        <v>#VALUE!</v>
      </c>
      <c r="AJ21" s="165" t="e">
        <f t="shared" si="17"/>
        <v>#VALUE!</v>
      </c>
      <c r="AK21" s="165">
        <f t="shared" si="18"/>
        <v>1</v>
      </c>
      <c r="AL21" s="157"/>
    </row>
    <row r="22" spans="1:38" s="158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IF(OR($B22="",$C22="",$D22="",$E22&lt;AN_LIM,$E22&gt;AN_CONCURS,$O22=FALSE),"",R_ISI_STR*VLOOKUP(AK22,Coef!$E$5:$F$20,2,FALSE))</f>
        <v/>
      </c>
      <c r="J22" s="121" t="str">
        <f>IF(OR($B22="",$C22="",$D22="",$E22="",$E22&gt;AN_CONCURS,$O22=FALSE),"",R_ISI_STR*VLOOKUP(AK22,Coef!$E$5:$F$20,2,FALSE))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>IF(OR($B22="",$C22="",$D22="",$E22&gt;AN_CONCURS,$O22=FALSE),"",IF((FIND('Date initiale'!$B$6,$B22,1)=1),1,""))</f>
        <v/>
      </c>
      <c r="O22" s="236" t="b">
        <f t="shared" si="5"/>
        <v>0</v>
      </c>
      <c r="P22" s="163"/>
      <c r="Q22" s="164" t="e">
        <f t="shared" si="6"/>
        <v>#VALUE!</v>
      </c>
      <c r="R22" s="164" t="e">
        <f t="shared" ref="R22:Z22" si="29">FIND(",",$B22,Q22+1)</f>
        <v>#VALUE!</v>
      </c>
      <c r="S22" s="164" t="e">
        <f t="shared" si="29"/>
        <v>#VALUE!</v>
      </c>
      <c r="T22" s="164" t="e">
        <f t="shared" si="29"/>
        <v>#VALUE!</v>
      </c>
      <c r="U22" s="164" t="e">
        <f t="shared" si="29"/>
        <v>#VALUE!</v>
      </c>
      <c r="V22" s="164" t="e">
        <f t="shared" si="29"/>
        <v>#VALUE!</v>
      </c>
      <c r="W22" s="164" t="e">
        <f t="shared" si="29"/>
        <v>#VALUE!</v>
      </c>
      <c r="X22" s="164" t="e">
        <f t="shared" si="29"/>
        <v>#VALUE!</v>
      </c>
      <c r="Y22" s="164" t="e">
        <f t="shared" si="29"/>
        <v>#VALUE!</v>
      </c>
      <c r="Z22" s="164" t="e">
        <f t="shared" si="29"/>
        <v>#VALUE!</v>
      </c>
      <c r="AA22" s="165" t="e">
        <f t="shared" si="8"/>
        <v>#VALUE!</v>
      </c>
      <c r="AB22" s="165" t="e">
        <f t="shared" si="9"/>
        <v>#VALUE!</v>
      </c>
      <c r="AC22" s="165" t="e">
        <f t="shared" si="10"/>
        <v>#VALUE!</v>
      </c>
      <c r="AD22" s="165" t="e">
        <f t="shared" si="11"/>
        <v>#VALUE!</v>
      </c>
      <c r="AE22" s="165" t="e">
        <f t="shared" si="12"/>
        <v>#VALUE!</v>
      </c>
      <c r="AF22" s="165" t="e">
        <f t="shared" si="13"/>
        <v>#VALUE!</v>
      </c>
      <c r="AG22" s="165" t="e">
        <f t="shared" si="14"/>
        <v>#VALUE!</v>
      </c>
      <c r="AH22" s="165" t="e">
        <f t="shared" si="15"/>
        <v>#VALUE!</v>
      </c>
      <c r="AI22" s="165" t="e">
        <f t="shared" si="16"/>
        <v>#VALUE!</v>
      </c>
      <c r="AJ22" s="165" t="e">
        <f t="shared" si="17"/>
        <v>#VALUE!</v>
      </c>
      <c r="AK22" s="165">
        <f t="shared" si="18"/>
        <v>1</v>
      </c>
      <c r="AL22" s="157"/>
    </row>
    <row r="23" spans="1:38" s="158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IF(OR($B23="",$C23="",$D23="",$E23&lt;AN_LIM,$E23&gt;AN_CONCURS,$O23=FALSE),"",R_ISI_STR*VLOOKUP(AK23,Coef!$E$5:$F$20,2,FALSE))</f>
        <v/>
      </c>
      <c r="J23" s="121" t="str">
        <f>IF(OR($B23="",$C23="",$D23="",$E23="",$E23&gt;AN_CONCURS,$O23=FALSE),"",R_ISI_STR*VLOOKUP(AK23,Coef!$E$5:$F$20,2,FALSE))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>IF(OR($B23="",$C23="",$D23="",$E23&gt;AN_CONCURS,$O23=FALSE),"",IF((FIND('Date initiale'!$B$6,$B23,1)=1),1,""))</f>
        <v/>
      </c>
      <c r="O23" s="236" t="b">
        <f t="shared" si="5"/>
        <v>0</v>
      </c>
      <c r="P23" s="163"/>
      <c r="Q23" s="164" t="e">
        <f t="shared" si="6"/>
        <v>#VALUE!</v>
      </c>
      <c r="R23" s="164" t="e">
        <f t="shared" ref="R23:Z23" si="30">FIND(",",$B23,Q23+1)</f>
        <v>#VALUE!</v>
      </c>
      <c r="S23" s="164" t="e">
        <f t="shared" si="30"/>
        <v>#VALUE!</v>
      </c>
      <c r="T23" s="164" t="e">
        <f t="shared" si="30"/>
        <v>#VALUE!</v>
      </c>
      <c r="U23" s="164" t="e">
        <f t="shared" si="30"/>
        <v>#VALUE!</v>
      </c>
      <c r="V23" s="164" t="e">
        <f t="shared" si="30"/>
        <v>#VALUE!</v>
      </c>
      <c r="W23" s="164" t="e">
        <f t="shared" si="30"/>
        <v>#VALUE!</v>
      </c>
      <c r="X23" s="164" t="e">
        <f t="shared" si="30"/>
        <v>#VALUE!</v>
      </c>
      <c r="Y23" s="164" t="e">
        <f t="shared" si="30"/>
        <v>#VALUE!</v>
      </c>
      <c r="Z23" s="164" t="e">
        <f t="shared" si="30"/>
        <v>#VALUE!</v>
      </c>
      <c r="AA23" s="165" t="e">
        <f t="shared" si="8"/>
        <v>#VALUE!</v>
      </c>
      <c r="AB23" s="165" t="e">
        <f t="shared" si="9"/>
        <v>#VALUE!</v>
      </c>
      <c r="AC23" s="165" t="e">
        <f t="shared" si="10"/>
        <v>#VALUE!</v>
      </c>
      <c r="AD23" s="165" t="e">
        <f t="shared" si="11"/>
        <v>#VALUE!</v>
      </c>
      <c r="AE23" s="165" t="e">
        <f t="shared" si="12"/>
        <v>#VALUE!</v>
      </c>
      <c r="AF23" s="165" t="e">
        <f t="shared" si="13"/>
        <v>#VALUE!</v>
      </c>
      <c r="AG23" s="165" t="e">
        <f t="shared" si="14"/>
        <v>#VALUE!</v>
      </c>
      <c r="AH23" s="165" t="e">
        <f t="shared" si="15"/>
        <v>#VALUE!</v>
      </c>
      <c r="AI23" s="165" t="e">
        <f t="shared" si="16"/>
        <v>#VALUE!</v>
      </c>
      <c r="AJ23" s="165" t="e">
        <f t="shared" si="17"/>
        <v>#VALUE!</v>
      </c>
      <c r="AK23" s="165">
        <f t="shared" si="18"/>
        <v>1</v>
      </c>
      <c r="AL23" s="157"/>
    </row>
    <row r="24" spans="1:38" s="158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IF(OR($B24="",$C24="",$D24="",$E24&lt;AN_LIM,$E24&gt;AN_CONCURS,$O24=FALSE),"",R_ISI_STR*VLOOKUP(AK24,Coef!$E$5:$F$20,2,FALSE))</f>
        <v/>
      </c>
      <c r="J24" s="121" t="str">
        <f>IF(OR($B24="",$C24="",$D24="",$E24="",$E24&gt;AN_CONCURS,$O24=FALSE),"",R_ISI_STR*VLOOKUP(AK24,Coef!$E$5:$F$20,2,FALSE))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>IF(OR($B24="",$C24="",$D24="",$E24&gt;AN_CONCURS,$O24=FALSE),"",IF((FIND('Date initiale'!$B$6,$B24,1)=1),1,""))</f>
        <v/>
      </c>
      <c r="O24" s="236" t="b">
        <f t="shared" si="5"/>
        <v>0</v>
      </c>
      <c r="P24" s="163"/>
      <c r="Q24" s="164" t="e">
        <f t="shared" si="6"/>
        <v>#VALUE!</v>
      </c>
      <c r="R24" s="164" t="e">
        <f t="shared" ref="R24:Z24" si="31">FIND(",",$B24,Q24+1)</f>
        <v>#VALUE!</v>
      </c>
      <c r="S24" s="164" t="e">
        <f t="shared" si="31"/>
        <v>#VALUE!</v>
      </c>
      <c r="T24" s="164" t="e">
        <f t="shared" si="31"/>
        <v>#VALUE!</v>
      </c>
      <c r="U24" s="164" t="e">
        <f t="shared" si="31"/>
        <v>#VALUE!</v>
      </c>
      <c r="V24" s="164" t="e">
        <f t="shared" si="31"/>
        <v>#VALUE!</v>
      </c>
      <c r="W24" s="164" t="e">
        <f t="shared" si="31"/>
        <v>#VALUE!</v>
      </c>
      <c r="X24" s="164" t="e">
        <f t="shared" si="31"/>
        <v>#VALUE!</v>
      </c>
      <c r="Y24" s="164" t="e">
        <f t="shared" si="31"/>
        <v>#VALUE!</v>
      </c>
      <c r="Z24" s="164" t="e">
        <f t="shared" si="31"/>
        <v>#VALUE!</v>
      </c>
      <c r="AA24" s="165" t="e">
        <f t="shared" si="8"/>
        <v>#VALUE!</v>
      </c>
      <c r="AB24" s="165" t="e">
        <f t="shared" si="9"/>
        <v>#VALUE!</v>
      </c>
      <c r="AC24" s="165" t="e">
        <f t="shared" si="10"/>
        <v>#VALUE!</v>
      </c>
      <c r="AD24" s="165" t="e">
        <f t="shared" si="11"/>
        <v>#VALUE!</v>
      </c>
      <c r="AE24" s="165" t="e">
        <f t="shared" si="12"/>
        <v>#VALUE!</v>
      </c>
      <c r="AF24" s="165" t="e">
        <f t="shared" si="13"/>
        <v>#VALUE!</v>
      </c>
      <c r="AG24" s="165" t="e">
        <f t="shared" si="14"/>
        <v>#VALUE!</v>
      </c>
      <c r="AH24" s="165" t="e">
        <f t="shared" si="15"/>
        <v>#VALUE!</v>
      </c>
      <c r="AI24" s="165" t="e">
        <f t="shared" si="16"/>
        <v>#VALUE!</v>
      </c>
      <c r="AJ24" s="165" t="e">
        <f t="shared" si="17"/>
        <v>#VALUE!</v>
      </c>
      <c r="AK24" s="165">
        <f t="shared" si="18"/>
        <v>1</v>
      </c>
      <c r="AL24" s="157"/>
    </row>
    <row r="25" spans="1:38" s="158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IF(OR($B25="",$C25="",$D25="",$E25&lt;AN_LIM,$E25&gt;AN_CONCURS,$O25=FALSE),"",R_ISI_STR*VLOOKUP(AK25,Coef!$E$5:$F$20,2,FALSE))</f>
        <v/>
      </c>
      <c r="J25" s="121" t="str">
        <f>IF(OR($B25="",$C25="",$D25="",$E25="",$E25&gt;AN_CONCURS,$O25=FALSE),"",R_ISI_STR*VLOOKUP(AK25,Coef!$E$5:$F$20,2,FALSE))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>IF(OR($B25="",$C25="",$D25="",$E25&gt;AN_CONCURS,$O25=FALSE),"",IF((FIND('Date initiale'!$B$6,$B25,1)=1),1,""))</f>
        <v/>
      </c>
      <c r="O25" s="236" t="b">
        <f t="shared" si="5"/>
        <v>0</v>
      </c>
      <c r="P25" s="163"/>
      <c r="Q25" s="164" t="e">
        <f t="shared" si="6"/>
        <v>#VALUE!</v>
      </c>
      <c r="R25" s="164" t="e">
        <f t="shared" ref="R25:Z25" si="32">FIND(",",$B25,Q25+1)</f>
        <v>#VALUE!</v>
      </c>
      <c r="S25" s="164" t="e">
        <f t="shared" si="32"/>
        <v>#VALUE!</v>
      </c>
      <c r="T25" s="164" t="e">
        <f t="shared" si="32"/>
        <v>#VALUE!</v>
      </c>
      <c r="U25" s="164" t="e">
        <f t="shared" si="32"/>
        <v>#VALUE!</v>
      </c>
      <c r="V25" s="164" t="e">
        <f t="shared" si="32"/>
        <v>#VALUE!</v>
      </c>
      <c r="W25" s="164" t="e">
        <f t="shared" si="32"/>
        <v>#VALUE!</v>
      </c>
      <c r="X25" s="164" t="e">
        <f t="shared" si="32"/>
        <v>#VALUE!</v>
      </c>
      <c r="Y25" s="164" t="e">
        <f t="shared" si="32"/>
        <v>#VALUE!</v>
      </c>
      <c r="Z25" s="164" t="e">
        <f t="shared" si="32"/>
        <v>#VALUE!</v>
      </c>
      <c r="AA25" s="165" t="e">
        <f t="shared" si="8"/>
        <v>#VALUE!</v>
      </c>
      <c r="AB25" s="165" t="e">
        <f t="shared" si="9"/>
        <v>#VALUE!</v>
      </c>
      <c r="AC25" s="165" t="e">
        <f t="shared" si="10"/>
        <v>#VALUE!</v>
      </c>
      <c r="AD25" s="165" t="e">
        <f t="shared" si="11"/>
        <v>#VALUE!</v>
      </c>
      <c r="AE25" s="165" t="e">
        <f t="shared" si="12"/>
        <v>#VALUE!</v>
      </c>
      <c r="AF25" s="165" t="e">
        <f t="shared" si="13"/>
        <v>#VALUE!</v>
      </c>
      <c r="AG25" s="165" t="e">
        <f t="shared" si="14"/>
        <v>#VALUE!</v>
      </c>
      <c r="AH25" s="165" t="e">
        <f t="shared" si="15"/>
        <v>#VALUE!</v>
      </c>
      <c r="AI25" s="165" t="e">
        <f t="shared" si="16"/>
        <v>#VALUE!</v>
      </c>
      <c r="AJ25" s="165" t="e">
        <f t="shared" si="17"/>
        <v>#VALUE!</v>
      </c>
      <c r="AK25" s="165">
        <f t="shared" si="18"/>
        <v>1</v>
      </c>
      <c r="AL25" s="157"/>
    </row>
    <row r="26" spans="1:38" s="158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IF(OR($B26="",$C26="",$D26="",$E26&lt;AN_LIM,$E26&gt;AN_CONCURS,$O26=FALSE),"",R_ISI_STR*VLOOKUP(AK26,Coef!$E$5:$F$20,2,FALSE))</f>
        <v/>
      </c>
      <c r="J26" s="121" t="str">
        <f>IF(OR($B26="",$C26="",$D26="",$E26="",$E26&gt;AN_CONCURS,$O26=FALSE),"",R_ISI_STR*VLOOKUP(AK26,Coef!$E$5:$F$20,2,FALSE))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>IF(OR($B26="",$C26="",$D26="",$E26&gt;AN_CONCURS,$O26=FALSE),"",IF((FIND('Date initiale'!$B$6,$B26,1)=1),1,""))</f>
        <v/>
      </c>
      <c r="O26" s="236" t="b">
        <f t="shared" si="5"/>
        <v>0</v>
      </c>
      <c r="P26" s="163"/>
      <c r="Q26" s="164" t="e">
        <f t="shared" si="6"/>
        <v>#VALUE!</v>
      </c>
      <c r="R26" s="164" t="e">
        <f t="shared" ref="R26:Z26" si="33">FIND(",",$B26,Q26+1)</f>
        <v>#VALUE!</v>
      </c>
      <c r="S26" s="164" t="e">
        <f t="shared" si="33"/>
        <v>#VALUE!</v>
      </c>
      <c r="T26" s="164" t="e">
        <f t="shared" si="33"/>
        <v>#VALUE!</v>
      </c>
      <c r="U26" s="164" t="e">
        <f t="shared" si="33"/>
        <v>#VALUE!</v>
      </c>
      <c r="V26" s="164" t="e">
        <f t="shared" si="33"/>
        <v>#VALUE!</v>
      </c>
      <c r="W26" s="164" t="e">
        <f t="shared" si="33"/>
        <v>#VALUE!</v>
      </c>
      <c r="X26" s="164" t="e">
        <f t="shared" si="33"/>
        <v>#VALUE!</v>
      </c>
      <c r="Y26" s="164" t="e">
        <f t="shared" si="33"/>
        <v>#VALUE!</v>
      </c>
      <c r="Z26" s="164" t="e">
        <f t="shared" si="33"/>
        <v>#VALUE!</v>
      </c>
      <c r="AA26" s="165" t="e">
        <f t="shared" si="8"/>
        <v>#VALUE!</v>
      </c>
      <c r="AB26" s="165" t="e">
        <f t="shared" si="9"/>
        <v>#VALUE!</v>
      </c>
      <c r="AC26" s="165" t="e">
        <f t="shared" si="10"/>
        <v>#VALUE!</v>
      </c>
      <c r="AD26" s="165" t="e">
        <f t="shared" si="11"/>
        <v>#VALUE!</v>
      </c>
      <c r="AE26" s="165" t="e">
        <f t="shared" si="12"/>
        <v>#VALUE!</v>
      </c>
      <c r="AF26" s="165" t="e">
        <f t="shared" si="13"/>
        <v>#VALUE!</v>
      </c>
      <c r="AG26" s="165" t="e">
        <f t="shared" si="14"/>
        <v>#VALUE!</v>
      </c>
      <c r="AH26" s="165" t="e">
        <f t="shared" si="15"/>
        <v>#VALUE!</v>
      </c>
      <c r="AI26" s="165" t="e">
        <f t="shared" si="16"/>
        <v>#VALUE!</v>
      </c>
      <c r="AJ26" s="165" t="e">
        <f t="shared" si="17"/>
        <v>#VALUE!</v>
      </c>
      <c r="AK26" s="165">
        <f t="shared" si="18"/>
        <v>1</v>
      </c>
      <c r="AL26" s="157"/>
    </row>
    <row r="27" spans="1:38" s="158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IF(OR($B27="",$C27="",$D27="",$E27&lt;AN_LIM,$E27&gt;AN_CONCURS,$O27=FALSE),"",R_ISI_STR*VLOOKUP(AK27,Coef!$E$5:$F$20,2,FALSE))</f>
        <v/>
      </c>
      <c r="J27" s="121" t="str">
        <f>IF(OR($B27="",$C27="",$D27="",$E27="",$E27&gt;AN_CONCURS,$O27=FALSE),"",R_ISI_STR*VLOOKUP(AK27,Coef!$E$5:$F$20,2,FALSE))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>IF(OR($B27="",$C27="",$D27="",$E27&gt;AN_CONCURS,$O27=FALSE),"",IF((FIND('Date initiale'!$B$6,$B27,1)=1),1,""))</f>
        <v/>
      </c>
      <c r="O27" s="236" t="b">
        <f t="shared" si="5"/>
        <v>0</v>
      </c>
      <c r="P27" s="163"/>
      <c r="Q27" s="164" t="e">
        <f t="shared" si="6"/>
        <v>#VALUE!</v>
      </c>
      <c r="R27" s="164" t="e">
        <f t="shared" ref="R27:Z27" si="34">FIND(",",$B27,Q27+1)</f>
        <v>#VALUE!</v>
      </c>
      <c r="S27" s="164" t="e">
        <f t="shared" si="34"/>
        <v>#VALUE!</v>
      </c>
      <c r="T27" s="164" t="e">
        <f t="shared" si="34"/>
        <v>#VALUE!</v>
      </c>
      <c r="U27" s="164" t="e">
        <f t="shared" si="34"/>
        <v>#VALUE!</v>
      </c>
      <c r="V27" s="164" t="e">
        <f t="shared" si="34"/>
        <v>#VALUE!</v>
      </c>
      <c r="W27" s="164" t="e">
        <f t="shared" si="34"/>
        <v>#VALUE!</v>
      </c>
      <c r="X27" s="164" t="e">
        <f t="shared" si="34"/>
        <v>#VALUE!</v>
      </c>
      <c r="Y27" s="164" t="e">
        <f t="shared" si="34"/>
        <v>#VALUE!</v>
      </c>
      <c r="Z27" s="164" t="e">
        <f t="shared" si="34"/>
        <v>#VALUE!</v>
      </c>
      <c r="AA27" s="165" t="e">
        <f t="shared" si="8"/>
        <v>#VALUE!</v>
      </c>
      <c r="AB27" s="165" t="e">
        <f t="shared" si="9"/>
        <v>#VALUE!</v>
      </c>
      <c r="AC27" s="165" t="e">
        <f t="shared" si="10"/>
        <v>#VALUE!</v>
      </c>
      <c r="AD27" s="165" t="e">
        <f t="shared" si="11"/>
        <v>#VALUE!</v>
      </c>
      <c r="AE27" s="165" t="e">
        <f t="shared" si="12"/>
        <v>#VALUE!</v>
      </c>
      <c r="AF27" s="165" t="e">
        <f t="shared" si="13"/>
        <v>#VALUE!</v>
      </c>
      <c r="AG27" s="165" t="e">
        <f t="shared" si="14"/>
        <v>#VALUE!</v>
      </c>
      <c r="AH27" s="165" t="e">
        <f t="shared" si="15"/>
        <v>#VALUE!</v>
      </c>
      <c r="AI27" s="165" t="e">
        <f t="shared" si="16"/>
        <v>#VALUE!</v>
      </c>
      <c r="AJ27" s="165" t="e">
        <f t="shared" si="17"/>
        <v>#VALUE!</v>
      </c>
      <c r="AK27" s="165">
        <f t="shared" si="18"/>
        <v>1</v>
      </c>
      <c r="AL27" s="157"/>
    </row>
    <row r="28" spans="1:38" s="158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IF(OR($B28="",$C28="",$D28="",$E28&lt;AN_LIM,$E28&gt;AN_CONCURS,$O28=FALSE),"",R_ISI_STR*VLOOKUP(AK28,Coef!$E$5:$F$20,2,FALSE))</f>
        <v/>
      </c>
      <c r="J28" s="121" t="str">
        <f>IF(OR($B28="",$C28="",$D28="",$E28="",$E28&gt;AN_CONCURS,$O28=FALSE),"",R_ISI_STR*VLOOKUP(AK28,Coef!$E$5:$F$20,2,FALSE))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>IF(OR($B28="",$C28="",$D28="",$E28&gt;AN_CONCURS,$O28=FALSE),"",IF((FIND('Date initiale'!$B$6,$B28,1)=1),1,""))</f>
        <v/>
      </c>
      <c r="O28" s="236" t="b">
        <f t="shared" si="5"/>
        <v>0</v>
      </c>
      <c r="P28" s="163"/>
      <c r="Q28" s="164" t="e">
        <f t="shared" si="6"/>
        <v>#VALUE!</v>
      </c>
      <c r="R28" s="164" t="e">
        <f t="shared" ref="R28:Z28" si="35">FIND(",",$B28,Q28+1)</f>
        <v>#VALUE!</v>
      </c>
      <c r="S28" s="164" t="e">
        <f t="shared" si="35"/>
        <v>#VALUE!</v>
      </c>
      <c r="T28" s="164" t="e">
        <f t="shared" si="35"/>
        <v>#VALUE!</v>
      </c>
      <c r="U28" s="164" t="e">
        <f t="shared" si="35"/>
        <v>#VALUE!</v>
      </c>
      <c r="V28" s="164" t="e">
        <f t="shared" si="35"/>
        <v>#VALUE!</v>
      </c>
      <c r="W28" s="164" t="e">
        <f t="shared" si="35"/>
        <v>#VALUE!</v>
      </c>
      <c r="X28" s="164" t="e">
        <f t="shared" si="35"/>
        <v>#VALUE!</v>
      </c>
      <c r="Y28" s="164" t="e">
        <f t="shared" si="35"/>
        <v>#VALUE!</v>
      </c>
      <c r="Z28" s="164" t="e">
        <f t="shared" si="35"/>
        <v>#VALUE!</v>
      </c>
      <c r="AA28" s="165" t="e">
        <f t="shared" si="8"/>
        <v>#VALUE!</v>
      </c>
      <c r="AB28" s="165" t="e">
        <f t="shared" si="9"/>
        <v>#VALUE!</v>
      </c>
      <c r="AC28" s="165" t="e">
        <f t="shared" si="10"/>
        <v>#VALUE!</v>
      </c>
      <c r="AD28" s="165" t="e">
        <f t="shared" si="11"/>
        <v>#VALUE!</v>
      </c>
      <c r="AE28" s="165" t="e">
        <f t="shared" si="12"/>
        <v>#VALUE!</v>
      </c>
      <c r="AF28" s="165" t="e">
        <f t="shared" si="13"/>
        <v>#VALUE!</v>
      </c>
      <c r="AG28" s="165" t="e">
        <f t="shared" si="14"/>
        <v>#VALUE!</v>
      </c>
      <c r="AH28" s="165" t="e">
        <f t="shared" si="15"/>
        <v>#VALUE!</v>
      </c>
      <c r="AI28" s="165" t="e">
        <f t="shared" si="16"/>
        <v>#VALUE!</v>
      </c>
      <c r="AJ28" s="165" t="e">
        <f t="shared" si="17"/>
        <v>#VALUE!</v>
      </c>
      <c r="AK28" s="165">
        <f t="shared" si="18"/>
        <v>1</v>
      </c>
      <c r="AL28" s="157"/>
    </row>
    <row r="29" spans="1:38" s="158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IF(OR($B29="",$C29="",$D29="",$E29&lt;AN_LIM,$E29&gt;AN_CONCURS,$O29=FALSE),"",R_ISI_STR*VLOOKUP(AK29,Coef!$E$5:$F$20,2,FALSE))</f>
        <v/>
      </c>
      <c r="J29" s="121" t="str">
        <f>IF(OR($B29="",$C29="",$D29="",$E29="",$E29&gt;AN_CONCURS,$O29=FALSE),"",R_ISI_STR*VLOOKUP(AK29,Coef!$E$5:$F$20,2,FALSE))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>IF(OR($B29="",$C29="",$D29="",$E29&gt;AN_CONCURS,$O29=FALSE),"",IF((FIND('Date initiale'!$B$6,$B29,1)=1),1,""))</f>
        <v/>
      </c>
      <c r="O29" s="236" t="b">
        <f t="shared" si="5"/>
        <v>0</v>
      </c>
      <c r="P29" s="163"/>
      <c r="Q29" s="164" t="e">
        <f t="shared" si="6"/>
        <v>#VALUE!</v>
      </c>
      <c r="R29" s="164" t="e">
        <f t="shared" ref="R29:Z29" si="36">FIND(",",$B29,Q29+1)</f>
        <v>#VALUE!</v>
      </c>
      <c r="S29" s="164" t="e">
        <f t="shared" si="36"/>
        <v>#VALUE!</v>
      </c>
      <c r="T29" s="164" t="e">
        <f t="shared" si="36"/>
        <v>#VALUE!</v>
      </c>
      <c r="U29" s="164" t="e">
        <f t="shared" si="36"/>
        <v>#VALUE!</v>
      </c>
      <c r="V29" s="164" t="e">
        <f t="shared" si="36"/>
        <v>#VALUE!</v>
      </c>
      <c r="W29" s="164" t="e">
        <f t="shared" si="36"/>
        <v>#VALUE!</v>
      </c>
      <c r="X29" s="164" t="e">
        <f t="shared" si="36"/>
        <v>#VALUE!</v>
      </c>
      <c r="Y29" s="164" t="e">
        <f t="shared" si="36"/>
        <v>#VALUE!</v>
      </c>
      <c r="Z29" s="164" t="e">
        <f t="shared" si="36"/>
        <v>#VALUE!</v>
      </c>
      <c r="AA29" s="165" t="e">
        <f t="shared" si="8"/>
        <v>#VALUE!</v>
      </c>
      <c r="AB29" s="165" t="e">
        <f t="shared" si="9"/>
        <v>#VALUE!</v>
      </c>
      <c r="AC29" s="165" t="e">
        <f t="shared" si="10"/>
        <v>#VALUE!</v>
      </c>
      <c r="AD29" s="165" t="e">
        <f t="shared" si="11"/>
        <v>#VALUE!</v>
      </c>
      <c r="AE29" s="165" t="e">
        <f t="shared" si="12"/>
        <v>#VALUE!</v>
      </c>
      <c r="AF29" s="165" t="e">
        <f t="shared" si="13"/>
        <v>#VALUE!</v>
      </c>
      <c r="AG29" s="165" t="e">
        <f t="shared" si="14"/>
        <v>#VALUE!</v>
      </c>
      <c r="AH29" s="165" t="e">
        <f t="shared" si="15"/>
        <v>#VALUE!</v>
      </c>
      <c r="AI29" s="165" t="e">
        <f t="shared" si="16"/>
        <v>#VALUE!</v>
      </c>
      <c r="AJ29" s="165" t="e">
        <f t="shared" si="17"/>
        <v>#VALUE!</v>
      </c>
      <c r="AK29" s="165">
        <f t="shared" si="18"/>
        <v>1</v>
      </c>
      <c r="AL29" s="157"/>
    </row>
    <row r="30" spans="1:38" s="158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IF(OR($B30="",$C30="",$D30="",$E30&lt;AN_LIM,$E30&gt;AN_CONCURS,$O30=FALSE),"",R_ISI_STR*VLOOKUP(AK30,Coef!$E$5:$F$20,2,FALSE))</f>
        <v/>
      </c>
      <c r="J30" s="121" t="str">
        <f>IF(OR($B30="",$C30="",$D30="",$E30="",$E30&gt;AN_CONCURS,$O30=FALSE),"",R_ISI_STR*VLOOKUP(AK30,Coef!$E$5:$F$20,2,FALSE))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>IF(OR($B30="",$C30="",$D30="",$E30&gt;AN_CONCURS,$O30=FALSE),"",IF((FIND('Date initiale'!$B$6,$B30,1)=1),1,""))</f>
        <v/>
      </c>
      <c r="O30" s="236" t="b">
        <f t="shared" si="5"/>
        <v>0</v>
      </c>
      <c r="P30" s="163"/>
      <c r="Q30" s="164" t="e">
        <f t="shared" si="6"/>
        <v>#VALUE!</v>
      </c>
      <c r="R30" s="164" t="e">
        <f t="shared" ref="R30:Z30" si="37">FIND(",",$B30,Q30+1)</f>
        <v>#VALUE!</v>
      </c>
      <c r="S30" s="164" t="e">
        <f t="shared" si="37"/>
        <v>#VALUE!</v>
      </c>
      <c r="T30" s="164" t="e">
        <f t="shared" si="37"/>
        <v>#VALUE!</v>
      </c>
      <c r="U30" s="164" t="e">
        <f t="shared" si="37"/>
        <v>#VALUE!</v>
      </c>
      <c r="V30" s="164" t="e">
        <f t="shared" si="37"/>
        <v>#VALUE!</v>
      </c>
      <c r="W30" s="164" t="e">
        <f t="shared" si="37"/>
        <v>#VALUE!</v>
      </c>
      <c r="X30" s="164" t="e">
        <f t="shared" si="37"/>
        <v>#VALUE!</v>
      </c>
      <c r="Y30" s="164" t="e">
        <f t="shared" si="37"/>
        <v>#VALUE!</v>
      </c>
      <c r="Z30" s="164" t="e">
        <f t="shared" si="37"/>
        <v>#VALUE!</v>
      </c>
      <c r="AA30" s="165" t="e">
        <f t="shared" si="8"/>
        <v>#VALUE!</v>
      </c>
      <c r="AB30" s="165" t="e">
        <f t="shared" si="9"/>
        <v>#VALUE!</v>
      </c>
      <c r="AC30" s="165" t="e">
        <f t="shared" si="10"/>
        <v>#VALUE!</v>
      </c>
      <c r="AD30" s="165" t="e">
        <f t="shared" si="11"/>
        <v>#VALUE!</v>
      </c>
      <c r="AE30" s="165" t="e">
        <f t="shared" si="12"/>
        <v>#VALUE!</v>
      </c>
      <c r="AF30" s="165" t="e">
        <f t="shared" si="13"/>
        <v>#VALUE!</v>
      </c>
      <c r="AG30" s="165" t="e">
        <f t="shared" si="14"/>
        <v>#VALUE!</v>
      </c>
      <c r="AH30" s="165" t="e">
        <f t="shared" si="15"/>
        <v>#VALUE!</v>
      </c>
      <c r="AI30" s="165" t="e">
        <f t="shared" si="16"/>
        <v>#VALUE!</v>
      </c>
      <c r="AJ30" s="165" t="e">
        <f t="shared" si="17"/>
        <v>#VALUE!</v>
      </c>
      <c r="AK30" s="165">
        <f t="shared" si="18"/>
        <v>1</v>
      </c>
      <c r="AL30" s="157"/>
    </row>
    <row r="31" spans="1:38" s="158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IF(OR($B31="",$C31="",$D31="",$E31&lt;AN_LIM,$E31&gt;AN_CONCURS,$O31=FALSE),"",R_ISI_STR*VLOOKUP(AK31,Coef!$E$5:$F$20,2,FALSE))</f>
        <v/>
      </c>
      <c r="J31" s="121" t="str">
        <f>IF(OR($B31="",$C31="",$D31="",$E31="",$E31&gt;AN_CONCURS,$O31=FALSE),"",R_ISI_STR*VLOOKUP(AK31,Coef!$E$5:$F$20,2,FALSE))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>IF(OR($B31="",$C31="",$D31="",$E31&gt;AN_CONCURS,$O31=FALSE),"",IF((FIND('Date initiale'!$B$6,$B31,1)=1),1,""))</f>
        <v/>
      </c>
      <c r="O31" s="236" t="b">
        <f t="shared" si="5"/>
        <v>0</v>
      </c>
      <c r="P31" s="163"/>
      <c r="Q31" s="164" t="e">
        <f t="shared" si="6"/>
        <v>#VALUE!</v>
      </c>
      <c r="R31" s="164" t="e">
        <f t="shared" ref="R31:Z31" si="38">FIND(",",$B31,Q31+1)</f>
        <v>#VALUE!</v>
      </c>
      <c r="S31" s="164" t="e">
        <f t="shared" si="38"/>
        <v>#VALUE!</v>
      </c>
      <c r="T31" s="164" t="e">
        <f t="shared" si="38"/>
        <v>#VALUE!</v>
      </c>
      <c r="U31" s="164" t="e">
        <f t="shared" si="38"/>
        <v>#VALUE!</v>
      </c>
      <c r="V31" s="164" t="e">
        <f t="shared" si="38"/>
        <v>#VALUE!</v>
      </c>
      <c r="W31" s="164" t="e">
        <f t="shared" si="38"/>
        <v>#VALUE!</v>
      </c>
      <c r="X31" s="164" t="e">
        <f t="shared" si="38"/>
        <v>#VALUE!</v>
      </c>
      <c r="Y31" s="164" t="e">
        <f t="shared" si="38"/>
        <v>#VALUE!</v>
      </c>
      <c r="Z31" s="164" t="e">
        <f t="shared" si="38"/>
        <v>#VALUE!</v>
      </c>
      <c r="AA31" s="165" t="e">
        <f t="shared" si="8"/>
        <v>#VALUE!</v>
      </c>
      <c r="AB31" s="165" t="e">
        <f t="shared" si="9"/>
        <v>#VALUE!</v>
      </c>
      <c r="AC31" s="165" t="e">
        <f t="shared" si="10"/>
        <v>#VALUE!</v>
      </c>
      <c r="AD31" s="165" t="e">
        <f t="shared" si="11"/>
        <v>#VALUE!</v>
      </c>
      <c r="AE31" s="165" t="e">
        <f t="shared" si="12"/>
        <v>#VALUE!</v>
      </c>
      <c r="AF31" s="165" t="e">
        <f t="shared" si="13"/>
        <v>#VALUE!</v>
      </c>
      <c r="AG31" s="165" t="e">
        <f t="shared" si="14"/>
        <v>#VALUE!</v>
      </c>
      <c r="AH31" s="165" t="e">
        <f t="shared" si="15"/>
        <v>#VALUE!</v>
      </c>
      <c r="AI31" s="165" t="e">
        <f t="shared" si="16"/>
        <v>#VALUE!</v>
      </c>
      <c r="AJ31" s="165" t="e">
        <f t="shared" si="17"/>
        <v>#VALUE!</v>
      </c>
      <c r="AK31" s="165">
        <f t="shared" si="18"/>
        <v>1</v>
      </c>
      <c r="AL31" s="157"/>
    </row>
    <row r="32" spans="1:38" s="158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IF(OR($B32="",$C32="",$D32="",$E32&lt;AN_LIM,$E32&gt;AN_CONCURS,$O32=FALSE),"",R_ISI_STR*VLOOKUP(AK32,Coef!$E$5:$F$20,2,FALSE))</f>
        <v/>
      </c>
      <c r="J32" s="121" t="str">
        <f>IF(OR($B32="",$C32="",$D32="",$E32="",$E32&gt;AN_CONCURS,$O32=FALSE),"",R_ISI_STR*VLOOKUP(AK32,Coef!$E$5:$F$20,2,FALSE))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>IF(OR($B32="",$C32="",$D32="",$E32&gt;AN_CONCURS,$O32=FALSE),"",IF((FIND('Date initiale'!$B$6,$B32,1)=1),1,""))</f>
        <v/>
      </c>
      <c r="O32" s="236" t="b">
        <f t="shared" si="5"/>
        <v>0</v>
      </c>
      <c r="P32" s="163"/>
      <c r="Q32" s="164" t="e">
        <f t="shared" si="6"/>
        <v>#VALUE!</v>
      </c>
      <c r="R32" s="164" t="e">
        <f t="shared" ref="R32:Z32" si="39">FIND(",",$B32,Q32+1)</f>
        <v>#VALUE!</v>
      </c>
      <c r="S32" s="164" t="e">
        <f t="shared" si="39"/>
        <v>#VALUE!</v>
      </c>
      <c r="T32" s="164" t="e">
        <f t="shared" si="39"/>
        <v>#VALUE!</v>
      </c>
      <c r="U32" s="164" t="e">
        <f t="shared" si="39"/>
        <v>#VALUE!</v>
      </c>
      <c r="V32" s="164" t="e">
        <f t="shared" si="39"/>
        <v>#VALUE!</v>
      </c>
      <c r="W32" s="164" t="e">
        <f t="shared" si="39"/>
        <v>#VALUE!</v>
      </c>
      <c r="X32" s="164" t="e">
        <f t="shared" si="39"/>
        <v>#VALUE!</v>
      </c>
      <c r="Y32" s="164" t="e">
        <f t="shared" si="39"/>
        <v>#VALUE!</v>
      </c>
      <c r="Z32" s="164" t="e">
        <f t="shared" si="39"/>
        <v>#VALUE!</v>
      </c>
      <c r="AA32" s="165" t="e">
        <f t="shared" si="8"/>
        <v>#VALUE!</v>
      </c>
      <c r="AB32" s="165" t="e">
        <f t="shared" si="9"/>
        <v>#VALUE!</v>
      </c>
      <c r="AC32" s="165" t="e">
        <f t="shared" si="10"/>
        <v>#VALUE!</v>
      </c>
      <c r="AD32" s="165" t="e">
        <f t="shared" si="11"/>
        <v>#VALUE!</v>
      </c>
      <c r="AE32" s="165" t="e">
        <f t="shared" si="12"/>
        <v>#VALUE!</v>
      </c>
      <c r="AF32" s="165" t="e">
        <f t="shared" si="13"/>
        <v>#VALUE!</v>
      </c>
      <c r="AG32" s="165" t="e">
        <f t="shared" si="14"/>
        <v>#VALUE!</v>
      </c>
      <c r="AH32" s="165" t="e">
        <f t="shared" si="15"/>
        <v>#VALUE!</v>
      </c>
      <c r="AI32" s="165" t="e">
        <f t="shared" si="16"/>
        <v>#VALUE!</v>
      </c>
      <c r="AJ32" s="165" t="e">
        <f t="shared" si="17"/>
        <v>#VALUE!</v>
      </c>
      <c r="AK32" s="165">
        <f t="shared" si="18"/>
        <v>1</v>
      </c>
      <c r="AL32" s="157"/>
    </row>
    <row r="33" spans="1:38" s="158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IF(OR($B33="",$C33="",$D33="",$E33&lt;AN_LIM,$E33&gt;AN_CONCURS,$O33=FALSE),"",R_ISI_STR*VLOOKUP(AK33,Coef!$E$5:$F$20,2,FALSE))</f>
        <v/>
      </c>
      <c r="J33" s="121" t="str">
        <f>IF(OR($B33="",$C33="",$D33="",$E33="",$E33&gt;AN_CONCURS,$O33=FALSE),"",R_ISI_STR*VLOOKUP(AK33,Coef!$E$5:$F$20,2,FALSE))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>IF(OR($B33="",$C33="",$D33="",$E33&gt;AN_CONCURS,$O33=FALSE),"",IF((FIND('Date initiale'!$B$6,$B33,1)=1),1,""))</f>
        <v/>
      </c>
      <c r="O33" s="236" t="b">
        <f t="shared" si="5"/>
        <v>0</v>
      </c>
      <c r="P33" s="163"/>
      <c r="Q33" s="164" t="e">
        <f t="shared" si="6"/>
        <v>#VALUE!</v>
      </c>
      <c r="R33" s="164" t="e">
        <f t="shared" ref="R33:Z33" si="40">FIND(",",$B33,Q33+1)</f>
        <v>#VALUE!</v>
      </c>
      <c r="S33" s="164" t="e">
        <f t="shared" si="40"/>
        <v>#VALUE!</v>
      </c>
      <c r="T33" s="164" t="e">
        <f t="shared" si="40"/>
        <v>#VALUE!</v>
      </c>
      <c r="U33" s="164" t="e">
        <f t="shared" si="40"/>
        <v>#VALUE!</v>
      </c>
      <c r="V33" s="164" t="e">
        <f t="shared" si="40"/>
        <v>#VALUE!</v>
      </c>
      <c r="W33" s="164" t="e">
        <f t="shared" si="40"/>
        <v>#VALUE!</v>
      </c>
      <c r="X33" s="164" t="e">
        <f t="shared" si="40"/>
        <v>#VALUE!</v>
      </c>
      <c r="Y33" s="164" t="e">
        <f t="shared" si="40"/>
        <v>#VALUE!</v>
      </c>
      <c r="Z33" s="164" t="e">
        <f t="shared" si="40"/>
        <v>#VALUE!</v>
      </c>
      <c r="AA33" s="165" t="e">
        <f t="shared" si="8"/>
        <v>#VALUE!</v>
      </c>
      <c r="AB33" s="165" t="e">
        <f t="shared" si="9"/>
        <v>#VALUE!</v>
      </c>
      <c r="AC33" s="165" t="e">
        <f t="shared" si="10"/>
        <v>#VALUE!</v>
      </c>
      <c r="AD33" s="165" t="e">
        <f t="shared" si="11"/>
        <v>#VALUE!</v>
      </c>
      <c r="AE33" s="165" t="e">
        <f t="shared" si="12"/>
        <v>#VALUE!</v>
      </c>
      <c r="AF33" s="165" t="e">
        <f t="shared" si="13"/>
        <v>#VALUE!</v>
      </c>
      <c r="AG33" s="165" t="e">
        <f t="shared" si="14"/>
        <v>#VALUE!</v>
      </c>
      <c r="AH33" s="165" t="e">
        <f t="shared" si="15"/>
        <v>#VALUE!</v>
      </c>
      <c r="AI33" s="165" t="e">
        <f t="shared" si="16"/>
        <v>#VALUE!</v>
      </c>
      <c r="AJ33" s="165" t="e">
        <f t="shared" si="17"/>
        <v>#VALUE!</v>
      </c>
      <c r="AK33" s="165">
        <f t="shared" si="18"/>
        <v>1</v>
      </c>
      <c r="AL33" s="157"/>
    </row>
    <row r="34" spans="1:38" s="158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IF(OR($B34="",$C34="",$D34="",$E34&lt;AN_LIM,$E34&gt;AN_CONCURS,$O34=FALSE),"",R_ISI_STR*VLOOKUP(AK34,Coef!$E$5:$F$20,2,FALSE))</f>
        <v/>
      </c>
      <c r="J34" s="121" t="str">
        <f>IF(OR($B34="",$C34="",$D34="",$E34="",$E34&gt;AN_CONCURS,$O34=FALSE),"",R_ISI_STR*VLOOKUP(AK34,Coef!$E$5:$F$20,2,FALSE))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>IF(OR($B34="",$C34="",$D34="",$E34&gt;AN_CONCURS,$O34=FALSE),"",IF((FIND('Date initiale'!$B$6,$B34,1)=1),1,""))</f>
        <v/>
      </c>
      <c r="O34" s="236" t="b">
        <f t="shared" si="5"/>
        <v>0</v>
      </c>
      <c r="P34" s="163"/>
      <c r="Q34" s="164" t="e">
        <f t="shared" si="6"/>
        <v>#VALUE!</v>
      </c>
      <c r="R34" s="164" t="e">
        <f t="shared" ref="R34:Z34" si="41">FIND(",",$B34,Q34+1)</f>
        <v>#VALUE!</v>
      </c>
      <c r="S34" s="164" t="e">
        <f t="shared" si="41"/>
        <v>#VALUE!</v>
      </c>
      <c r="T34" s="164" t="e">
        <f t="shared" si="41"/>
        <v>#VALUE!</v>
      </c>
      <c r="U34" s="164" t="e">
        <f t="shared" si="41"/>
        <v>#VALUE!</v>
      </c>
      <c r="V34" s="164" t="e">
        <f t="shared" si="41"/>
        <v>#VALUE!</v>
      </c>
      <c r="W34" s="164" t="e">
        <f t="shared" si="41"/>
        <v>#VALUE!</v>
      </c>
      <c r="X34" s="164" t="e">
        <f t="shared" si="41"/>
        <v>#VALUE!</v>
      </c>
      <c r="Y34" s="164" t="e">
        <f t="shared" si="41"/>
        <v>#VALUE!</v>
      </c>
      <c r="Z34" s="164" t="e">
        <f t="shared" si="41"/>
        <v>#VALUE!</v>
      </c>
      <c r="AA34" s="165" t="e">
        <f t="shared" si="8"/>
        <v>#VALUE!</v>
      </c>
      <c r="AB34" s="165" t="e">
        <f t="shared" si="9"/>
        <v>#VALUE!</v>
      </c>
      <c r="AC34" s="165" t="e">
        <f t="shared" si="10"/>
        <v>#VALUE!</v>
      </c>
      <c r="AD34" s="165" t="e">
        <f t="shared" si="11"/>
        <v>#VALUE!</v>
      </c>
      <c r="AE34" s="165" t="e">
        <f t="shared" si="12"/>
        <v>#VALUE!</v>
      </c>
      <c r="AF34" s="165" t="e">
        <f t="shared" si="13"/>
        <v>#VALUE!</v>
      </c>
      <c r="AG34" s="165" t="e">
        <f t="shared" si="14"/>
        <v>#VALUE!</v>
      </c>
      <c r="AH34" s="165" t="e">
        <f t="shared" si="15"/>
        <v>#VALUE!</v>
      </c>
      <c r="AI34" s="165" t="e">
        <f t="shared" si="16"/>
        <v>#VALUE!</v>
      </c>
      <c r="AJ34" s="165" t="e">
        <f t="shared" si="17"/>
        <v>#VALUE!</v>
      </c>
      <c r="AK34" s="165">
        <f t="shared" si="18"/>
        <v>1</v>
      </c>
      <c r="AL34" s="157"/>
    </row>
    <row r="35" spans="1:38" s="158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IF(OR($B35="",$C35="",$D35="",$E35&lt;AN_LIM,$E35&gt;AN_CONCURS,$O35=FALSE),"",R_ISI_STR*VLOOKUP(AK35,Coef!$E$5:$F$20,2,FALSE))</f>
        <v/>
      </c>
      <c r="J35" s="121" t="str">
        <f>IF(OR($B35="",$C35="",$D35="",$E35="",$E35&gt;AN_CONCURS,$O35=FALSE),"",R_ISI_STR*VLOOKUP(AK35,Coef!$E$5:$F$20,2,FALSE))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>IF(OR($B35="",$C35="",$D35="",$E35&gt;AN_CONCURS,$O35=FALSE),"",IF((FIND('Date initiale'!$B$6,$B35,1)=1),1,""))</f>
        <v/>
      </c>
      <c r="O35" s="236" t="b">
        <f t="shared" si="5"/>
        <v>0</v>
      </c>
      <c r="P35" s="163"/>
      <c r="Q35" s="164" t="e">
        <f t="shared" si="6"/>
        <v>#VALUE!</v>
      </c>
      <c r="R35" s="164" t="e">
        <f t="shared" ref="R35:Z35" si="42">FIND(",",$B35,Q35+1)</f>
        <v>#VALUE!</v>
      </c>
      <c r="S35" s="164" t="e">
        <f t="shared" si="42"/>
        <v>#VALUE!</v>
      </c>
      <c r="T35" s="164" t="e">
        <f t="shared" si="42"/>
        <v>#VALUE!</v>
      </c>
      <c r="U35" s="164" t="e">
        <f t="shared" si="42"/>
        <v>#VALUE!</v>
      </c>
      <c r="V35" s="164" t="e">
        <f t="shared" si="42"/>
        <v>#VALUE!</v>
      </c>
      <c r="W35" s="164" t="e">
        <f t="shared" si="42"/>
        <v>#VALUE!</v>
      </c>
      <c r="X35" s="164" t="e">
        <f t="shared" si="42"/>
        <v>#VALUE!</v>
      </c>
      <c r="Y35" s="164" t="e">
        <f t="shared" si="42"/>
        <v>#VALUE!</v>
      </c>
      <c r="Z35" s="164" t="e">
        <f t="shared" si="42"/>
        <v>#VALUE!</v>
      </c>
      <c r="AA35" s="165" t="e">
        <f t="shared" si="8"/>
        <v>#VALUE!</v>
      </c>
      <c r="AB35" s="165" t="e">
        <f t="shared" si="9"/>
        <v>#VALUE!</v>
      </c>
      <c r="AC35" s="165" t="e">
        <f t="shared" si="10"/>
        <v>#VALUE!</v>
      </c>
      <c r="AD35" s="165" t="e">
        <f t="shared" si="11"/>
        <v>#VALUE!</v>
      </c>
      <c r="AE35" s="165" t="e">
        <f t="shared" si="12"/>
        <v>#VALUE!</v>
      </c>
      <c r="AF35" s="165" t="e">
        <f t="shared" si="13"/>
        <v>#VALUE!</v>
      </c>
      <c r="AG35" s="165" t="e">
        <f t="shared" si="14"/>
        <v>#VALUE!</v>
      </c>
      <c r="AH35" s="165" t="e">
        <f t="shared" si="15"/>
        <v>#VALUE!</v>
      </c>
      <c r="AI35" s="165" t="e">
        <f t="shared" si="16"/>
        <v>#VALUE!</v>
      </c>
      <c r="AJ35" s="165" t="e">
        <f t="shared" si="17"/>
        <v>#VALUE!</v>
      </c>
      <c r="AK35" s="165">
        <f t="shared" si="18"/>
        <v>1</v>
      </c>
      <c r="AL35" s="157"/>
    </row>
    <row r="36" spans="1:38" s="158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IF(OR($B36="",$C36="",$D36="",$E36&lt;AN_LIM,$E36&gt;AN_CONCURS,$O36=FALSE),"",R_ISI_STR*VLOOKUP(AK36,Coef!$E$5:$F$20,2,FALSE))</f>
        <v/>
      </c>
      <c r="J36" s="121" t="str">
        <f>IF(OR($B36="",$C36="",$D36="",$E36="",$E36&gt;AN_CONCURS,$O36=FALSE),"",R_ISI_STR*VLOOKUP(AK36,Coef!$E$5:$F$20,2,FALSE))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>IF(OR($B36="",$C36="",$D36="",$E36&gt;AN_CONCURS,$O36=FALSE),"",IF((FIND('Date initiale'!$B$6,$B36,1)=1),1,""))</f>
        <v/>
      </c>
      <c r="O36" s="236" t="b">
        <f t="shared" si="5"/>
        <v>0</v>
      </c>
      <c r="P36" s="163"/>
      <c r="Q36" s="164" t="e">
        <f t="shared" si="6"/>
        <v>#VALUE!</v>
      </c>
      <c r="R36" s="164" t="e">
        <f t="shared" ref="R36:Z36" si="43">FIND(",",$B36,Q36+1)</f>
        <v>#VALUE!</v>
      </c>
      <c r="S36" s="164" t="e">
        <f t="shared" si="43"/>
        <v>#VALUE!</v>
      </c>
      <c r="T36" s="164" t="e">
        <f t="shared" si="43"/>
        <v>#VALUE!</v>
      </c>
      <c r="U36" s="164" t="e">
        <f t="shared" si="43"/>
        <v>#VALUE!</v>
      </c>
      <c r="V36" s="164" t="e">
        <f t="shared" si="43"/>
        <v>#VALUE!</v>
      </c>
      <c r="W36" s="164" t="e">
        <f t="shared" si="43"/>
        <v>#VALUE!</v>
      </c>
      <c r="X36" s="164" t="e">
        <f t="shared" si="43"/>
        <v>#VALUE!</v>
      </c>
      <c r="Y36" s="164" t="e">
        <f t="shared" si="43"/>
        <v>#VALUE!</v>
      </c>
      <c r="Z36" s="164" t="e">
        <f t="shared" si="43"/>
        <v>#VALUE!</v>
      </c>
      <c r="AA36" s="165" t="e">
        <f t="shared" si="8"/>
        <v>#VALUE!</v>
      </c>
      <c r="AB36" s="165" t="e">
        <f t="shared" si="9"/>
        <v>#VALUE!</v>
      </c>
      <c r="AC36" s="165" t="e">
        <f t="shared" si="10"/>
        <v>#VALUE!</v>
      </c>
      <c r="AD36" s="165" t="e">
        <f t="shared" si="11"/>
        <v>#VALUE!</v>
      </c>
      <c r="AE36" s="165" t="e">
        <f t="shared" si="12"/>
        <v>#VALUE!</v>
      </c>
      <c r="AF36" s="165" t="e">
        <f t="shared" si="13"/>
        <v>#VALUE!</v>
      </c>
      <c r="AG36" s="165" t="e">
        <f t="shared" si="14"/>
        <v>#VALUE!</v>
      </c>
      <c r="AH36" s="165" t="e">
        <f t="shared" si="15"/>
        <v>#VALUE!</v>
      </c>
      <c r="AI36" s="165" t="e">
        <f t="shared" si="16"/>
        <v>#VALUE!</v>
      </c>
      <c r="AJ36" s="165" t="e">
        <f t="shared" si="17"/>
        <v>#VALUE!</v>
      </c>
      <c r="AK36" s="165">
        <f t="shared" si="18"/>
        <v>1</v>
      </c>
      <c r="AL36" s="157"/>
    </row>
    <row r="37" spans="1:38" s="158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IF(OR($B37="",$C37="",$D37="",$E37&lt;AN_LIM,$E37&gt;AN_CONCURS,$O37=FALSE),"",R_ISI_STR*VLOOKUP(AK37,Coef!$E$5:$F$20,2,FALSE))</f>
        <v/>
      </c>
      <c r="J37" s="121" t="str">
        <f>IF(OR($B37="",$C37="",$D37="",$E37="",$E37&gt;AN_CONCURS,$O37=FALSE),"",R_ISI_STR*VLOOKUP(AK37,Coef!$E$5:$F$20,2,FALSE))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>IF(OR($B37="",$C37="",$D37="",$E37&gt;AN_CONCURS,$O37=FALSE),"",IF((FIND('Date initiale'!$B$6,$B37,1)=1),1,""))</f>
        <v/>
      </c>
      <c r="O37" s="236" t="b">
        <f t="shared" si="5"/>
        <v>0</v>
      </c>
      <c r="P37" s="163"/>
      <c r="Q37" s="164" t="e">
        <f t="shared" si="6"/>
        <v>#VALUE!</v>
      </c>
      <c r="R37" s="164" t="e">
        <f t="shared" ref="R37:Z37" si="44">FIND(",",$B37,Q37+1)</f>
        <v>#VALUE!</v>
      </c>
      <c r="S37" s="164" t="e">
        <f t="shared" si="44"/>
        <v>#VALUE!</v>
      </c>
      <c r="T37" s="164" t="e">
        <f t="shared" si="44"/>
        <v>#VALUE!</v>
      </c>
      <c r="U37" s="164" t="e">
        <f t="shared" si="44"/>
        <v>#VALUE!</v>
      </c>
      <c r="V37" s="164" t="e">
        <f t="shared" si="44"/>
        <v>#VALUE!</v>
      </c>
      <c r="W37" s="164" t="e">
        <f t="shared" si="44"/>
        <v>#VALUE!</v>
      </c>
      <c r="X37" s="164" t="e">
        <f t="shared" si="44"/>
        <v>#VALUE!</v>
      </c>
      <c r="Y37" s="164" t="e">
        <f t="shared" si="44"/>
        <v>#VALUE!</v>
      </c>
      <c r="Z37" s="164" t="e">
        <f t="shared" si="44"/>
        <v>#VALUE!</v>
      </c>
      <c r="AA37" s="165" t="e">
        <f t="shared" si="8"/>
        <v>#VALUE!</v>
      </c>
      <c r="AB37" s="165" t="e">
        <f t="shared" si="9"/>
        <v>#VALUE!</v>
      </c>
      <c r="AC37" s="165" t="e">
        <f t="shared" si="10"/>
        <v>#VALUE!</v>
      </c>
      <c r="AD37" s="165" t="e">
        <f t="shared" si="11"/>
        <v>#VALUE!</v>
      </c>
      <c r="AE37" s="165" t="e">
        <f t="shared" si="12"/>
        <v>#VALUE!</v>
      </c>
      <c r="AF37" s="165" t="e">
        <f t="shared" si="13"/>
        <v>#VALUE!</v>
      </c>
      <c r="AG37" s="165" t="e">
        <f t="shared" si="14"/>
        <v>#VALUE!</v>
      </c>
      <c r="AH37" s="165" t="e">
        <f t="shared" si="15"/>
        <v>#VALUE!</v>
      </c>
      <c r="AI37" s="165" t="e">
        <f t="shared" si="16"/>
        <v>#VALUE!</v>
      </c>
      <c r="AJ37" s="165" t="e">
        <f t="shared" si="17"/>
        <v>#VALUE!</v>
      </c>
      <c r="AK37" s="165">
        <f t="shared" si="18"/>
        <v>1</v>
      </c>
      <c r="AL37" s="157"/>
    </row>
    <row r="38" spans="1:38" s="158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IF(OR($B38="",$C38="",$D38="",$E38&lt;AN_LIM,$E38&gt;AN_CONCURS,$O38=FALSE),"",R_ISI_STR*VLOOKUP(AK38,Coef!$E$5:$F$20,2,FALSE))</f>
        <v/>
      </c>
      <c r="J38" s="121" t="str">
        <f>IF(OR($B38="",$C38="",$D38="",$E38="",$E38&gt;AN_CONCURS,$O38=FALSE),"",R_ISI_STR*VLOOKUP(AK38,Coef!$E$5:$F$20,2,FALSE))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>IF(OR($B38="",$C38="",$D38="",$E38&gt;AN_CONCURS,$O38=FALSE),"",IF((FIND('Date initiale'!$B$6,$B38,1)=1),1,""))</f>
        <v/>
      </c>
      <c r="O38" s="236" t="b">
        <f t="shared" si="5"/>
        <v>0</v>
      </c>
      <c r="P38" s="163"/>
      <c r="Q38" s="164" t="e">
        <f t="shared" si="6"/>
        <v>#VALUE!</v>
      </c>
      <c r="R38" s="164" t="e">
        <f t="shared" ref="R38:Z38" si="45">FIND(",",$B38,Q38+1)</f>
        <v>#VALUE!</v>
      </c>
      <c r="S38" s="164" t="e">
        <f t="shared" si="45"/>
        <v>#VALUE!</v>
      </c>
      <c r="T38" s="164" t="e">
        <f t="shared" si="45"/>
        <v>#VALUE!</v>
      </c>
      <c r="U38" s="164" t="e">
        <f t="shared" si="45"/>
        <v>#VALUE!</v>
      </c>
      <c r="V38" s="164" t="e">
        <f t="shared" si="45"/>
        <v>#VALUE!</v>
      </c>
      <c r="W38" s="164" t="e">
        <f t="shared" si="45"/>
        <v>#VALUE!</v>
      </c>
      <c r="X38" s="164" t="e">
        <f t="shared" si="45"/>
        <v>#VALUE!</v>
      </c>
      <c r="Y38" s="164" t="e">
        <f t="shared" si="45"/>
        <v>#VALUE!</v>
      </c>
      <c r="Z38" s="164" t="e">
        <f t="shared" si="45"/>
        <v>#VALUE!</v>
      </c>
      <c r="AA38" s="165" t="e">
        <f t="shared" si="8"/>
        <v>#VALUE!</v>
      </c>
      <c r="AB38" s="165" t="e">
        <f t="shared" si="9"/>
        <v>#VALUE!</v>
      </c>
      <c r="AC38" s="165" t="e">
        <f t="shared" si="10"/>
        <v>#VALUE!</v>
      </c>
      <c r="AD38" s="165" t="e">
        <f t="shared" si="11"/>
        <v>#VALUE!</v>
      </c>
      <c r="AE38" s="165" t="e">
        <f t="shared" si="12"/>
        <v>#VALUE!</v>
      </c>
      <c r="AF38" s="165" t="e">
        <f t="shared" si="13"/>
        <v>#VALUE!</v>
      </c>
      <c r="AG38" s="165" t="e">
        <f t="shared" si="14"/>
        <v>#VALUE!</v>
      </c>
      <c r="AH38" s="165" t="e">
        <f t="shared" si="15"/>
        <v>#VALUE!</v>
      </c>
      <c r="AI38" s="165" t="e">
        <f t="shared" si="16"/>
        <v>#VALUE!</v>
      </c>
      <c r="AJ38" s="165" t="e">
        <f t="shared" si="17"/>
        <v>#VALUE!</v>
      </c>
      <c r="AK38" s="165">
        <f t="shared" si="18"/>
        <v>1</v>
      </c>
      <c r="AL38" s="157"/>
    </row>
    <row r="39" spans="1:38" s="158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IF(OR($B39="",$C39="",$D39="",$E39&lt;AN_LIM,$E39&gt;AN_CONCURS,$O39=FALSE),"",R_ISI_STR*VLOOKUP(AK39,Coef!$E$5:$F$20,2,FALSE))</f>
        <v/>
      </c>
      <c r="J39" s="121" t="str">
        <f>IF(OR($B39="",$C39="",$D39="",$E39="",$E39&gt;AN_CONCURS,$O39=FALSE),"",R_ISI_STR*VLOOKUP(AK39,Coef!$E$5:$F$20,2,FALSE))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>IF(OR($B39="",$C39="",$D39="",$E39&gt;AN_CONCURS,$O39=FALSE),"",IF((FIND('Date initiale'!$B$6,$B39,1)=1),1,""))</f>
        <v/>
      </c>
      <c r="O39" s="236" t="b">
        <f t="shared" si="5"/>
        <v>0</v>
      </c>
      <c r="P39" s="163"/>
      <c r="Q39" s="164" t="e">
        <f t="shared" si="6"/>
        <v>#VALUE!</v>
      </c>
      <c r="R39" s="164" t="e">
        <f t="shared" ref="R39:Z39" si="46">FIND(",",$B39,Q39+1)</f>
        <v>#VALUE!</v>
      </c>
      <c r="S39" s="164" t="e">
        <f t="shared" si="46"/>
        <v>#VALUE!</v>
      </c>
      <c r="T39" s="164" t="e">
        <f t="shared" si="46"/>
        <v>#VALUE!</v>
      </c>
      <c r="U39" s="164" t="e">
        <f t="shared" si="46"/>
        <v>#VALUE!</v>
      </c>
      <c r="V39" s="164" t="e">
        <f t="shared" si="46"/>
        <v>#VALUE!</v>
      </c>
      <c r="W39" s="164" t="e">
        <f t="shared" si="46"/>
        <v>#VALUE!</v>
      </c>
      <c r="X39" s="164" t="e">
        <f t="shared" si="46"/>
        <v>#VALUE!</v>
      </c>
      <c r="Y39" s="164" t="e">
        <f t="shared" si="46"/>
        <v>#VALUE!</v>
      </c>
      <c r="Z39" s="164" t="e">
        <f t="shared" si="46"/>
        <v>#VALUE!</v>
      </c>
      <c r="AA39" s="165" t="e">
        <f t="shared" si="8"/>
        <v>#VALUE!</v>
      </c>
      <c r="AB39" s="165" t="e">
        <f t="shared" si="9"/>
        <v>#VALUE!</v>
      </c>
      <c r="AC39" s="165" t="e">
        <f t="shared" si="10"/>
        <v>#VALUE!</v>
      </c>
      <c r="AD39" s="165" t="e">
        <f t="shared" si="11"/>
        <v>#VALUE!</v>
      </c>
      <c r="AE39" s="165" t="e">
        <f t="shared" si="12"/>
        <v>#VALUE!</v>
      </c>
      <c r="AF39" s="165" t="e">
        <f t="shared" si="13"/>
        <v>#VALUE!</v>
      </c>
      <c r="AG39" s="165" t="e">
        <f t="shared" si="14"/>
        <v>#VALUE!</v>
      </c>
      <c r="AH39" s="165" t="e">
        <f t="shared" si="15"/>
        <v>#VALUE!</v>
      </c>
      <c r="AI39" s="165" t="e">
        <f t="shared" si="16"/>
        <v>#VALUE!</v>
      </c>
      <c r="AJ39" s="165" t="e">
        <f t="shared" si="17"/>
        <v>#VALUE!</v>
      </c>
      <c r="AK39" s="165">
        <f t="shared" si="18"/>
        <v>1</v>
      </c>
      <c r="AL39" s="157"/>
    </row>
    <row r="40" spans="1:38" s="158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IF(OR($B40="",$C40="",$D40="",$E40&lt;AN_LIM,$E40&gt;AN_CONCURS,$O40=FALSE),"",R_ISI_STR*VLOOKUP(AK40,Coef!$E$5:$F$20,2,FALSE))</f>
        <v/>
      </c>
      <c r="J40" s="121" t="str">
        <f>IF(OR($B40="",$C40="",$D40="",$E40="",$E40&gt;AN_CONCURS,$O40=FALSE),"",R_ISI_STR*VLOOKUP(AK40,Coef!$E$5:$F$20,2,FALSE))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>IF(OR($B40="",$C40="",$D40="",$E40&gt;AN_CONCURS,$O40=FALSE),"",IF((FIND('Date initiale'!$B$6,$B40,1)=1),1,""))</f>
        <v/>
      </c>
      <c r="O40" s="236" t="b">
        <f t="shared" si="5"/>
        <v>0</v>
      </c>
      <c r="P40" s="163"/>
      <c r="Q40" s="164" t="e">
        <f t="shared" si="6"/>
        <v>#VALUE!</v>
      </c>
      <c r="R40" s="164" t="e">
        <f t="shared" ref="R40:Z40" si="47">FIND(",",$B40,Q40+1)</f>
        <v>#VALUE!</v>
      </c>
      <c r="S40" s="164" t="e">
        <f t="shared" si="47"/>
        <v>#VALUE!</v>
      </c>
      <c r="T40" s="164" t="e">
        <f t="shared" si="47"/>
        <v>#VALUE!</v>
      </c>
      <c r="U40" s="164" t="e">
        <f t="shared" si="47"/>
        <v>#VALUE!</v>
      </c>
      <c r="V40" s="164" t="e">
        <f t="shared" si="47"/>
        <v>#VALUE!</v>
      </c>
      <c r="W40" s="164" t="e">
        <f t="shared" si="47"/>
        <v>#VALUE!</v>
      </c>
      <c r="X40" s="164" t="e">
        <f t="shared" si="47"/>
        <v>#VALUE!</v>
      </c>
      <c r="Y40" s="164" t="e">
        <f t="shared" si="47"/>
        <v>#VALUE!</v>
      </c>
      <c r="Z40" s="164" t="e">
        <f t="shared" si="47"/>
        <v>#VALUE!</v>
      </c>
      <c r="AA40" s="165" t="e">
        <f t="shared" si="8"/>
        <v>#VALUE!</v>
      </c>
      <c r="AB40" s="165" t="e">
        <f t="shared" si="9"/>
        <v>#VALUE!</v>
      </c>
      <c r="AC40" s="165" t="e">
        <f t="shared" si="10"/>
        <v>#VALUE!</v>
      </c>
      <c r="AD40" s="165" t="e">
        <f t="shared" si="11"/>
        <v>#VALUE!</v>
      </c>
      <c r="AE40" s="165" t="e">
        <f t="shared" si="12"/>
        <v>#VALUE!</v>
      </c>
      <c r="AF40" s="165" t="e">
        <f t="shared" si="13"/>
        <v>#VALUE!</v>
      </c>
      <c r="AG40" s="165" t="e">
        <f t="shared" si="14"/>
        <v>#VALUE!</v>
      </c>
      <c r="AH40" s="165" t="e">
        <f t="shared" si="15"/>
        <v>#VALUE!</v>
      </c>
      <c r="AI40" s="165" t="e">
        <f t="shared" si="16"/>
        <v>#VALUE!</v>
      </c>
      <c r="AJ40" s="165" t="e">
        <f t="shared" si="17"/>
        <v>#VALUE!</v>
      </c>
      <c r="AK40" s="165">
        <f t="shared" si="18"/>
        <v>1</v>
      </c>
      <c r="AL40" s="157"/>
    </row>
    <row r="41" spans="1:38" s="158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IF(OR($B41="",$C41="",$D41="",$E41&lt;AN_LIM,$E41&gt;AN_CONCURS,$O41=FALSE),"",R_ISI_STR*VLOOKUP(AK41,Coef!$E$5:$F$20,2,FALSE))</f>
        <v/>
      </c>
      <c r="J41" s="121" t="str">
        <f>IF(OR($B41="",$C41="",$D41="",$E41="",$E41&gt;AN_CONCURS,$O41=FALSE),"",R_ISI_STR*VLOOKUP(AK41,Coef!$E$5:$F$20,2,FALSE))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>IF(OR($B41="",$C41="",$D41="",$E41&gt;AN_CONCURS,$O41=FALSE),"",IF((FIND('Date initiale'!$B$6,$B41,1)=1),1,""))</f>
        <v/>
      </c>
      <c r="O41" s="236" t="b">
        <f t="shared" si="5"/>
        <v>0</v>
      </c>
      <c r="P41" s="163"/>
      <c r="Q41" s="164" t="e">
        <f t="shared" si="6"/>
        <v>#VALUE!</v>
      </c>
      <c r="R41" s="164" t="e">
        <f t="shared" ref="R41:Z41" si="48">FIND(",",$B41,Q41+1)</f>
        <v>#VALUE!</v>
      </c>
      <c r="S41" s="164" t="e">
        <f t="shared" si="48"/>
        <v>#VALUE!</v>
      </c>
      <c r="T41" s="164" t="e">
        <f t="shared" si="48"/>
        <v>#VALUE!</v>
      </c>
      <c r="U41" s="164" t="e">
        <f t="shared" si="48"/>
        <v>#VALUE!</v>
      </c>
      <c r="V41" s="164" t="e">
        <f t="shared" si="48"/>
        <v>#VALUE!</v>
      </c>
      <c r="W41" s="164" t="e">
        <f t="shared" si="48"/>
        <v>#VALUE!</v>
      </c>
      <c r="X41" s="164" t="e">
        <f t="shared" si="48"/>
        <v>#VALUE!</v>
      </c>
      <c r="Y41" s="164" t="e">
        <f t="shared" si="48"/>
        <v>#VALUE!</v>
      </c>
      <c r="Z41" s="164" t="e">
        <f t="shared" si="48"/>
        <v>#VALUE!</v>
      </c>
      <c r="AA41" s="165" t="e">
        <f t="shared" si="8"/>
        <v>#VALUE!</v>
      </c>
      <c r="AB41" s="165" t="e">
        <f t="shared" si="9"/>
        <v>#VALUE!</v>
      </c>
      <c r="AC41" s="165" t="e">
        <f t="shared" si="10"/>
        <v>#VALUE!</v>
      </c>
      <c r="AD41" s="165" t="e">
        <f t="shared" si="11"/>
        <v>#VALUE!</v>
      </c>
      <c r="AE41" s="165" t="e">
        <f t="shared" si="12"/>
        <v>#VALUE!</v>
      </c>
      <c r="AF41" s="165" t="e">
        <f t="shared" si="13"/>
        <v>#VALUE!</v>
      </c>
      <c r="AG41" s="165" t="e">
        <f t="shared" si="14"/>
        <v>#VALUE!</v>
      </c>
      <c r="AH41" s="165" t="e">
        <f t="shared" si="15"/>
        <v>#VALUE!</v>
      </c>
      <c r="AI41" s="165" t="e">
        <f t="shared" si="16"/>
        <v>#VALUE!</v>
      </c>
      <c r="AJ41" s="165" t="e">
        <f t="shared" si="17"/>
        <v>#VALUE!</v>
      </c>
      <c r="AK41" s="165">
        <f t="shared" si="18"/>
        <v>1</v>
      </c>
      <c r="AL41" s="157"/>
    </row>
    <row r="42" spans="1:38" s="158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IF(OR($B42="",$C42="",$D42="",$E42&lt;AN_LIM,$E42&gt;AN_CONCURS,$O42=FALSE),"",R_ISI_STR*VLOOKUP(AK42,Coef!$E$5:$F$20,2,FALSE))</f>
        <v/>
      </c>
      <c r="J42" s="121" t="str">
        <f>IF(OR($B42="",$C42="",$D42="",$E42="",$E42&gt;AN_CONCURS,$O42=FALSE),"",R_ISI_STR*VLOOKUP(AK42,Coef!$E$5:$F$20,2,FALSE))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>IF(OR($B42="",$C42="",$D42="",$E42&gt;AN_CONCURS,$O42=FALSE),"",IF((FIND('Date initiale'!$B$6,$B42,1)=1),1,""))</f>
        <v/>
      </c>
      <c r="O42" s="236" t="b">
        <f t="shared" si="5"/>
        <v>0</v>
      </c>
      <c r="P42" s="163"/>
      <c r="Q42" s="164" t="e">
        <f t="shared" si="6"/>
        <v>#VALUE!</v>
      </c>
      <c r="R42" s="164" t="e">
        <f t="shared" ref="R42:R80" si="49">FIND(",",$B42,Q42+1)</f>
        <v>#VALUE!</v>
      </c>
      <c r="S42" s="164" t="e">
        <f t="shared" ref="S42:S80" si="50">FIND(",",$B42,R42+1)</f>
        <v>#VALUE!</v>
      </c>
      <c r="T42" s="164" t="e">
        <f t="shared" ref="T42:T80" si="51">FIND(",",$B42,S42+1)</f>
        <v>#VALUE!</v>
      </c>
      <c r="U42" s="164" t="e">
        <f t="shared" ref="U42:U80" si="52">FIND(",",$B42,T42+1)</f>
        <v>#VALUE!</v>
      </c>
      <c r="V42" s="164" t="e">
        <f t="shared" ref="V42:V80" si="53">FIND(",",$B42,U42+1)</f>
        <v>#VALUE!</v>
      </c>
      <c r="W42" s="164" t="e">
        <f t="shared" ref="W42:W80" si="54">FIND(",",$B42,V42+1)</f>
        <v>#VALUE!</v>
      </c>
      <c r="X42" s="164" t="e">
        <f t="shared" ref="X42:X80" si="55">FIND(",",$B42,W42+1)</f>
        <v>#VALUE!</v>
      </c>
      <c r="Y42" s="164" t="e">
        <f t="shared" ref="Y42:Y80" si="56">FIND(",",$B42,X42+1)</f>
        <v>#VALUE!</v>
      </c>
      <c r="Z42" s="164" t="e">
        <f t="shared" ref="Z42:Z80" si="57">FIND(",",$B42,Y42+1)</f>
        <v>#VALUE!</v>
      </c>
      <c r="AA42" s="165" t="e">
        <f t="shared" ref="AA42:AA80" si="58">IF(Q42&gt;0,1,0)</f>
        <v>#VALUE!</v>
      </c>
      <c r="AB42" s="165" t="e">
        <f t="shared" ref="AB42:AB80" si="59">IF(R42&gt;0,1,0)</f>
        <v>#VALUE!</v>
      </c>
      <c r="AC42" s="165" t="e">
        <f t="shared" ref="AC42:AC80" si="60">IF(S42&gt;0,1,0)</f>
        <v>#VALUE!</v>
      </c>
      <c r="AD42" s="165" t="e">
        <f t="shared" ref="AD42:AD80" si="61">IF(T42&gt;0,1,0)</f>
        <v>#VALUE!</v>
      </c>
      <c r="AE42" s="165" t="e">
        <f t="shared" ref="AE42:AE80" si="62">IF(U42&gt;0,1,0)</f>
        <v>#VALUE!</v>
      </c>
      <c r="AF42" s="165" t="e">
        <f t="shared" ref="AF42:AF80" si="63">IF(V42&gt;0,1,0)</f>
        <v>#VALUE!</v>
      </c>
      <c r="AG42" s="165" t="e">
        <f t="shared" ref="AG42:AG80" si="64">IF(W42&gt;0,1,0)</f>
        <v>#VALUE!</v>
      </c>
      <c r="AH42" s="165" t="e">
        <f t="shared" ref="AH42:AH80" si="65">IF(X42&gt;0,1,0)</f>
        <v>#VALUE!</v>
      </c>
      <c r="AI42" s="165" t="e">
        <f t="shared" ref="AI42:AI80" si="66">IF(Y42&gt;0,1,0)</f>
        <v>#VALUE!</v>
      </c>
      <c r="AJ42" s="165" t="e">
        <f t="shared" ref="AJ42:AJ80" si="67">IF(Z42&gt;0,1,0)</f>
        <v>#VALUE!</v>
      </c>
      <c r="AK42" s="165">
        <f t="shared" ref="AK42:AK80" si="68">1+SUMIF(AA42:AJ42,"&gt;0",AA42:AJ42)</f>
        <v>1</v>
      </c>
      <c r="AL42" s="157"/>
    </row>
    <row r="43" spans="1:38" s="158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IF(OR($B43="",$C43="",$D43="",$E43&lt;AN_LIM,$E43&gt;AN_CONCURS,$O43=FALSE),"",R_ISI_STR*VLOOKUP(AK43,Coef!$E$5:$F$20,2,FALSE))</f>
        <v/>
      </c>
      <c r="J43" s="121" t="str">
        <f>IF(OR($B43="",$C43="",$D43="",$E43="",$E43&gt;AN_CONCURS,$O43=FALSE),"",R_ISI_STR*VLOOKUP(AK43,Coef!$E$5:$F$20,2,FALSE))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>IF(OR($B43="",$C43="",$D43="",$E43&gt;AN_CONCURS,$O43=FALSE),"",IF((FIND('Date initiale'!$B$6,$B43,1)=1),1,""))</f>
        <v/>
      </c>
      <c r="O43" s="236" t="b">
        <f t="shared" si="5"/>
        <v>0</v>
      </c>
      <c r="P43" s="163"/>
      <c r="Q43" s="164" t="e">
        <f t="shared" si="6"/>
        <v>#VALUE!</v>
      </c>
      <c r="R43" s="164" t="e">
        <f t="shared" si="49"/>
        <v>#VALUE!</v>
      </c>
      <c r="S43" s="164" t="e">
        <f t="shared" si="50"/>
        <v>#VALUE!</v>
      </c>
      <c r="T43" s="164" t="e">
        <f t="shared" si="51"/>
        <v>#VALUE!</v>
      </c>
      <c r="U43" s="164" t="e">
        <f t="shared" si="52"/>
        <v>#VALUE!</v>
      </c>
      <c r="V43" s="164" t="e">
        <f t="shared" si="53"/>
        <v>#VALUE!</v>
      </c>
      <c r="W43" s="164" t="e">
        <f t="shared" si="54"/>
        <v>#VALUE!</v>
      </c>
      <c r="X43" s="164" t="e">
        <f t="shared" si="55"/>
        <v>#VALUE!</v>
      </c>
      <c r="Y43" s="164" t="e">
        <f t="shared" si="56"/>
        <v>#VALUE!</v>
      </c>
      <c r="Z43" s="164" t="e">
        <f t="shared" si="57"/>
        <v>#VALUE!</v>
      </c>
      <c r="AA43" s="165" t="e">
        <f t="shared" si="58"/>
        <v>#VALUE!</v>
      </c>
      <c r="AB43" s="165" t="e">
        <f t="shared" si="59"/>
        <v>#VALUE!</v>
      </c>
      <c r="AC43" s="165" t="e">
        <f t="shared" si="60"/>
        <v>#VALUE!</v>
      </c>
      <c r="AD43" s="165" t="e">
        <f t="shared" si="61"/>
        <v>#VALUE!</v>
      </c>
      <c r="AE43" s="165" t="e">
        <f t="shared" si="62"/>
        <v>#VALUE!</v>
      </c>
      <c r="AF43" s="165" t="e">
        <f t="shared" si="63"/>
        <v>#VALUE!</v>
      </c>
      <c r="AG43" s="165" t="e">
        <f t="shared" si="64"/>
        <v>#VALUE!</v>
      </c>
      <c r="AH43" s="165" t="e">
        <f t="shared" si="65"/>
        <v>#VALUE!</v>
      </c>
      <c r="AI43" s="165" t="e">
        <f t="shared" si="66"/>
        <v>#VALUE!</v>
      </c>
      <c r="AJ43" s="165" t="e">
        <f t="shared" si="67"/>
        <v>#VALUE!</v>
      </c>
      <c r="AK43" s="165">
        <f t="shared" si="68"/>
        <v>1</v>
      </c>
      <c r="AL43" s="157"/>
    </row>
    <row r="44" spans="1:38" s="158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IF(OR($B44="",$C44="",$D44="",$E44&lt;AN_LIM,$E44&gt;AN_CONCURS,$O44=FALSE),"",R_ISI_STR*VLOOKUP(AK44,Coef!$E$5:$F$20,2,FALSE))</f>
        <v/>
      </c>
      <c r="J44" s="121" t="str">
        <f>IF(OR($B44="",$C44="",$D44="",$E44="",$E44&gt;AN_CONCURS,$O44=FALSE),"",R_ISI_STR*VLOOKUP(AK44,Coef!$E$5:$F$20,2,FALSE))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>IF(OR($B44="",$C44="",$D44="",$E44&gt;AN_CONCURS,$O44=FALSE),"",IF((FIND('Date initiale'!$B$6,$B44,1)=1),1,""))</f>
        <v/>
      </c>
      <c r="O44" s="236" t="b">
        <f t="shared" si="5"/>
        <v>0</v>
      </c>
      <c r="P44" s="163"/>
      <c r="Q44" s="164" t="e">
        <f t="shared" si="6"/>
        <v>#VALUE!</v>
      </c>
      <c r="R44" s="164" t="e">
        <f t="shared" si="49"/>
        <v>#VALUE!</v>
      </c>
      <c r="S44" s="164" t="e">
        <f t="shared" si="50"/>
        <v>#VALUE!</v>
      </c>
      <c r="T44" s="164" t="e">
        <f t="shared" si="51"/>
        <v>#VALUE!</v>
      </c>
      <c r="U44" s="164" t="e">
        <f t="shared" si="52"/>
        <v>#VALUE!</v>
      </c>
      <c r="V44" s="164" t="e">
        <f t="shared" si="53"/>
        <v>#VALUE!</v>
      </c>
      <c r="W44" s="164" t="e">
        <f t="shared" si="54"/>
        <v>#VALUE!</v>
      </c>
      <c r="X44" s="164" t="e">
        <f t="shared" si="55"/>
        <v>#VALUE!</v>
      </c>
      <c r="Y44" s="164" t="e">
        <f t="shared" si="56"/>
        <v>#VALUE!</v>
      </c>
      <c r="Z44" s="164" t="e">
        <f t="shared" si="57"/>
        <v>#VALUE!</v>
      </c>
      <c r="AA44" s="165" t="e">
        <f t="shared" si="58"/>
        <v>#VALUE!</v>
      </c>
      <c r="AB44" s="165" t="e">
        <f t="shared" si="59"/>
        <v>#VALUE!</v>
      </c>
      <c r="AC44" s="165" t="e">
        <f t="shared" si="60"/>
        <v>#VALUE!</v>
      </c>
      <c r="AD44" s="165" t="e">
        <f t="shared" si="61"/>
        <v>#VALUE!</v>
      </c>
      <c r="AE44" s="165" t="e">
        <f t="shared" si="62"/>
        <v>#VALUE!</v>
      </c>
      <c r="AF44" s="165" t="e">
        <f t="shared" si="63"/>
        <v>#VALUE!</v>
      </c>
      <c r="AG44" s="165" t="e">
        <f t="shared" si="64"/>
        <v>#VALUE!</v>
      </c>
      <c r="AH44" s="165" t="e">
        <f t="shared" si="65"/>
        <v>#VALUE!</v>
      </c>
      <c r="AI44" s="165" t="e">
        <f t="shared" si="66"/>
        <v>#VALUE!</v>
      </c>
      <c r="AJ44" s="165" t="e">
        <f t="shared" si="67"/>
        <v>#VALUE!</v>
      </c>
      <c r="AK44" s="165">
        <f t="shared" si="68"/>
        <v>1</v>
      </c>
      <c r="AL44" s="157"/>
    </row>
    <row r="45" spans="1:38" s="158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IF(OR($B45="",$C45="",$D45="",$E45&lt;AN_LIM,$E45&gt;AN_CONCURS,$O45=FALSE),"",R_ISI_STR*VLOOKUP(AK45,Coef!$E$5:$F$20,2,FALSE))</f>
        <v/>
      </c>
      <c r="J45" s="121" t="str">
        <f>IF(OR($B45="",$C45="",$D45="",$E45="",$E45&gt;AN_CONCURS,$O45=FALSE),"",R_ISI_STR*VLOOKUP(AK45,Coef!$E$5:$F$20,2,FALSE))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>IF(OR($B45="",$C45="",$D45="",$E45&gt;AN_CONCURS,$O45=FALSE),"",IF((FIND('Date initiale'!$B$6,$B45,1)=1),1,""))</f>
        <v/>
      </c>
      <c r="O45" s="236" t="b">
        <f t="shared" si="5"/>
        <v>0</v>
      </c>
      <c r="P45" s="201"/>
      <c r="Q45" s="164" t="e">
        <f t="shared" si="6"/>
        <v>#VALUE!</v>
      </c>
      <c r="R45" s="164" t="e">
        <f t="shared" si="49"/>
        <v>#VALUE!</v>
      </c>
      <c r="S45" s="164" t="e">
        <f t="shared" si="50"/>
        <v>#VALUE!</v>
      </c>
      <c r="T45" s="164" t="e">
        <f t="shared" si="51"/>
        <v>#VALUE!</v>
      </c>
      <c r="U45" s="164" t="e">
        <f t="shared" si="52"/>
        <v>#VALUE!</v>
      </c>
      <c r="V45" s="164" t="e">
        <f t="shared" si="53"/>
        <v>#VALUE!</v>
      </c>
      <c r="W45" s="164" t="e">
        <f t="shared" si="54"/>
        <v>#VALUE!</v>
      </c>
      <c r="X45" s="164" t="e">
        <f t="shared" si="55"/>
        <v>#VALUE!</v>
      </c>
      <c r="Y45" s="164" t="e">
        <f t="shared" si="56"/>
        <v>#VALUE!</v>
      </c>
      <c r="Z45" s="164" t="e">
        <f t="shared" si="57"/>
        <v>#VALUE!</v>
      </c>
      <c r="AA45" s="165" t="e">
        <f t="shared" si="58"/>
        <v>#VALUE!</v>
      </c>
      <c r="AB45" s="165" t="e">
        <f t="shared" si="59"/>
        <v>#VALUE!</v>
      </c>
      <c r="AC45" s="165" t="e">
        <f t="shared" si="60"/>
        <v>#VALUE!</v>
      </c>
      <c r="AD45" s="165" t="e">
        <f t="shared" si="61"/>
        <v>#VALUE!</v>
      </c>
      <c r="AE45" s="165" t="e">
        <f t="shared" si="62"/>
        <v>#VALUE!</v>
      </c>
      <c r="AF45" s="165" t="e">
        <f t="shared" si="63"/>
        <v>#VALUE!</v>
      </c>
      <c r="AG45" s="165" t="e">
        <f t="shared" si="64"/>
        <v>#VALUE!</v>
      </c>
      <c r="AH45" s="165" t="e">
        <f t="shared" si="65"/>
        <v>#VALUE!</v>
      </c>
      <c r="AI45" s="165" t="e">
        <f t="shared" si="66"/>
        <v>#VALUE!</v>
      </c>
      <c r="AJ45" s="165" t="e">
        <f t="shared" si="67"/>
        <v>#VALUE!</v>
      </c>
      <c r="AK45" s="165">
        <f t="shared" si="68"/>
        <v>1</v>
      </c>
      <c r="AL45" s="157"/>
    </row>
    <row r="46" spans="1:38" s="158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IF(OR($B46="",$C46="",$D46="",$E46&lt;AN_LIM,$E46&gt;AN_CONCURS,$O46=FALSE),"",R_ISI_STR*VLOOKUP(AK46,Coef!$E$5:$F$20,2,FALSE))</f>
        <v/>
      </c>
      <c r="J46" s="121" t="str">
        <f>IF(OR($B46="",$C46="",$D46="",$E46="",$E46&gt;AN_CONCURS,$O46=FALSE),"",R_ISI_STR*VLOOKUP(AK46,Coef!$E$5:$F$20,2,FALSE))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>IF(OR($B46="",$C46="",$D46="",$E46&gt;AN_CONCURS,$O46=FALSE),"",IF((FIND('Date initiale'!$B$6,$B46,1)=1),1,""))</f>
        <v/>
      </c>
      <c r="O46" s="236" t="b">
        <f t="shared" si="5"/>
        <v>0</v>
      </c>
      <c r="P46" s="201"/>
      <c r="Q46" s="164" t="e">
        <f t="shared" si="6"/>
        <v>#VALUE!</v>
      </c>
      <c r="R46" s="164" t="e">
        <f t="shared" si="49"/>
        <v>#VALUE!</v>
      </c>
      <c r="S46" s="164" t="e">
        <f t="shared" si="50"/>
        <v>#VALUE!</v>
      </c>
      <c r="T46" s="164" t="e">
        <f t="shared" si="51"/>
        <v>#VALUE!</v>
      </c>
      <c r="U46" s="164" t="e">
        <f t="shared" si="52"/>
        <v>#VALUE!</v>
      </c>
      <c r="V46" s="164" t="e">
        <f t="shared" si="53"/>
        <v>#VALUE!</v>
      </c>
      <c r="W46" s="164" t="e">
        <f t="shared" si="54"/>
        <v>#VALUE!</v>
      </c>
      <c r="X46" s="164" t="e">
        <f t="shared" si="55"/>
        <v>#VALUE!</v>
      </c>
      <c r="Y46" s="164" t="e">
        <f t="shared" si="56"/>
        <v>#VALUE!</v>
      </c>
      <c r="Z46" s="164" t="e">
        <f t="shared" si="57"/>
        <v>#VALUE!</v>
      </c>
      <c r="AA46" s="165" t="e">
        <f t="shared" si="58"/>
        <v>#VALUE!</v>
      </c>
      <c r="AB46" s="165" t="e">
        <f t="shared" si="59"/>
        <v>#VALUE!</v>
      </c>
      <c r="AC46" s="165" t="e">
        <f t="shared" si="60"/>
        <v>#VALUE!</v>
      </c>
      <c r="AD46" s="165" t="e">
        <f t="shared" si="61"/>
        <v>#VALUE!</v>
      </c>
      <c r="AE46" s="165" t="e">
        <f t="shared" si="62"/>
        <v>#VALUE!</v>
      </c>
      <c r="AF46" s="165" t="e">
        <f t="shared" si="63"/>
        <v>#VALUE!</v>
      </c>
      <c r="AG46" s="165" t="e">
        <f t="shared" si="64"/>
        <v>#VALUE!</v>
      </c>
      <c r="AH46" s="165" t="e">
        <f t="shared" si="65"/>
        <v>#VALUE!</v>
      </c>
      <c r="AI46" s="165" t="e">
        <f t="shared" si="66"/>
        <v>#VALUE!</v>
      </c>
      <c r="AJ46" s="165" t="e">
        <f t="shared" si="67"/>
        <v>#VALUE!</v>
      </c>
      <c r="AK46" s="165">
        <f t="shared" si="68"/>
        <v>1</v>
      </c>
      <c r="AL46" s="157"/>
    </row>
    <row r="47" spans="1:38" s="158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IF(OR($B47="",$C47="",$D47="",$E47&lt;AN_LIM,$E47&gt;AN_CONCURS,$O47=FALSE),"",R_ISI_STR*VLOOKUP(AK47,Coef!$E$5:$F$20,2,FALSE))</f>
        <v/>
      </c>
      <c r="J47" s="121" t="str">
        <f>IF(OR($B47="",$C47="",$D47="",$E47="",$E47&gt;AN_CONCURS,$O47=FALSE),"",R_ISI_STR*VLOOKUP(AK47,Coef!$E$5:$F$20,2,FALSE))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>IF(OR($B47="",$C47="",$D47="",$E47&gt;AN_CONCURS,$O47=FALSE),"",IF((FIND('Date initiale'!$B$6,$B47,1)=1),1,""))</f>
        <v/>
      </c>
      <c r="O47" s="236" t="b">
        <f t="shared" si="5"/>
        <v>0</v>
      </c>
      <c r="P47" s="201"/>
      <c r="Q47" s="164" t="e">
        <f t="shared" si="6"/>
        <v>#VALUE!</v>
      </c>
      <c r="R47" s="164" t="e">
        <f t="shared" si="49"/>
        <v>#VALUE!</v>
      </c>
      <c r="S47" s="164" t="e">
        <f t="shared" si="50"/>
        <v>#VALUE!</v>
      </c>
      <c r="T47" s="164" t="e">
        <f t="shared" si="51"/>
        <v>#VALUE!</v>
      </c>
      <c r="U47" s="164" t="e">
        <f t="shared" si="52"/>
        <v>#VALUE!</v>
      </c>
      <c r="V47" s="164" t="e">
        <f t="shared" si="53"/>
        <v>#VALUE!</v>
      </c>
      <c r="W47" s="164" t="e">
        <f t="shared" si="54"/>
        <v>#VALUE!</v>
      </c>
      <c r="X47" s="164" t="e">
        <f t="shared" si="55"/>
        <v>#VALUE!</v>
      </c>
      <c r="Y47" s="164" t="e">
        <f t="shared" si="56"/>
        <v>#VALUE!</v>
      </c>
      <c r="Z47" s="164" t="e">
        <f t="shared" si="57"/>
        <v>#VALUE!</v>
      </c>
      <c r="AA47" s="165" t="e">
        <f t="shared" si="58"/>
        <v>#VALUE!</v>
      </c>
      <c r="AB47" s="165" t="e">
        <f t="shared" si="59"/>
        <v>#VALUE!</v>
      </c>
      <c r="AC47" s="165" t="e">
        <f t="shared" si="60"/>
        <v>#VALUE!</v>
      </c>
      <c r="AD47" s="165" t="e">
        <f t="shared" si="61"/>
        <v>#VALUE!</v>
      </c>
      <c r="AE47" s="165" t="e">
        <f t="shared" si="62"/>
        <v>#VALUE!</v>
      </c>
      <c r="AF47" s="165" t="e">
        <f t="shared" si="63"/>
        <v>#VALUE!</v>
      </c>
      <c r="AG47" s="165" t="e">
        <f t="shared" si="64"/>
        <v>#VALUE!</v>
      </c>
      <c r="AH47" s="165" t="e">
        <f t="shared" si="65"/>
        <v>#VALUE!</v>
      </c>
      <c r="AI47" s="165" t="e">
        <f t="shared" si="66"/>
        <v>#VALUE!</v>
      </c>
      <c r="AJ47" s="165" t="e">
        <f t="shared" si="67"/>
        <v>#VALUE!</v>
      </c>
      <c r="AK47" s="165">
        <f t="shared" si="68"/>
        <v>1</v>
      </c>
      <c r="AL47" s="157"/>
    </row>
    <row r="48" spans="1:38" s="158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IF(OR($B48="",$C48="",$D48="",$E48&lt;AN_LIM,$E48&gt;AN_CONCURS,$O48=FALSE),"",R_ISI_STR*VLOOKUP(AK48,Coef!$E$5:$F$20,2,FALSE))</f>
        <v/>
      </c>
      <c r="J48" s="121" t="str">
        <f>IF(OR($B48="",$C48="",$D48="",$E48="",$E48&gt;AN_CONCURS,$O48=FALSE),"",R_ISI_STR*VLOOKUP(AK48,Coef!$E$5:$F$20,2,FALSE))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>IF(OR($B48="",$C48="",$D48="",$E48&gt;AN_CONCURS,$O48=FALSE),"",IF((FIND('Date initiale'!$B$6,$B48,1)=1),1,""))</f>
        <v/>
      </c>
      <c r="O48" s="236" t="b">
        <f t="shared" si="5"/>
        <v>0</v>
      </c>
      <c r="P48" s="201"/>
      <c r="Q48" s="164" t="e">
        <f t="shared" si="6"/>
        <v>#VALUE!</v>
      </c>
      <c r="R48" s="164" t="e">
        <f t="shared" si="49"/>
        <v>#VALUE!</v>
      </c>
      <c r="S48" s="164" t="e">
        <f t="shared" si="50"/>
        <v>#VALUE!</v>
      </c>
      <c r="T48" s="164" t="e">
        <f t="shared" si="51"/>
        <v>#VALUE!</v>
      </c>
      <c r="U48" s="164" t="e">
        <f t="shared" si="52"/>
        <v>#VALUE!</v>
      </c>
      <c r="V48" s="164" t="e">
        <f t="shared" si="53"/>
        <v>#VALUE!</v>
      </c>
      <c r="W48" s="164" t="e">
        <f t="shared" si="54"/>
        <v>#VALUE!</v>
      </c>
      <c r="X48" s="164" t="e">
        <f t="shared" si="55"/>
        <v>#VALUE!</v>
      </c>
      <c r="Y48" s="164" t="e">
        <f t="shared" si="56"/>
        <v>#VALUE!</v>
      </c>
      <c r="Z48" s="164" t="e">
        <f t="shared" si="57"/>
        <v>#VALUE!</v>
      </c>
      <c r="AA48" s="165" t="e">
        <f t="shared" si="58"/>
        <v>#VALUE!</v>
      </c>
      <c r="AB48" s="165" t="e">
        <f t="shared" si="59"/>
        <v>#VALUE!</v>
      </c>
      <c r="AC48" s="165" t="e">
        <f t="shared" si="60"/>
        <v>#VALUE!</v>
      </c>
      <c r="AD48" s="165" t="e">
        <f t="shared" si="61"/>
        <v>#VALUE!</v>
      </c>
      <c r="AE48" s="165" t="e">
        <f t="shared" si="62"/>
        <v>#VALUE!</v>
      </c>
      <c r="AF48" s="165" t="e">
        <f t="shared" si="63"/>
        <v>#VALUE!</v>
      </c>
      <c r="AG48" s="165" t="e">
        <f t="shared" si="64"/>
        <v>#VALUE!</v>
      </c>
      <c r="AH48" s="165" t="e">
        <f t="shared" si="65"/>
        <v>#VALUE!</v>
      </c>
      <c r="AI48" s="165" t="e">
        <f t="shared" si="66"/>
        <v>#VALUE!</v>
      </c>
      <c r="AJ48" s="165" t="e">
        <f t="shared" si="67"/>
        <v>#VALUE!</v>
      </c>
      <c r="AK48" s="165">
        <f t="shared" si="68"/>
        <v>1</v>
      </c>
      <c r="AL48" s="157"/>
    </row>
    <row r="49" spans="1:38" s="158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IF(OR($B49="",$C49="",$D49="",$E49&lt;AN_LIM,$E49&gt;AN_CONCURS,$O49=FALSE),"",R_ISI_STR*VLOOKUP(AK49,Coef!$E$5:$F$20,2,FALSE))</f>
        <v/>
      </c>
      <c r="J49" s="121" t="str">
        <f>IF(OR($B49="",$C49="",$D49="",$E49="",$E49&gt;AN_CONCURS,$O49=FALSE),"",R_ISI_STR*VLOOKUP(AK49,Coef!$E$5:$F$20,2,FALSE))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>IF(OR($B49="",$C49="",$D49="",$E49&gt;AN_CONCURS,$O49=FALSE),"",IF((FIND('Date initiale'!$B$6,$B49,1)=1),1,""))</f>
        <v/>
      </c>
      <c r="O49" s="236" t="b">
        <f t="shared" si="5"/>
        <v>0</v>
      </c>
      <c r="P49" s="201"/>
      <c r="Q49" s="164" t="e">
        <f t="shared" si="6"/>
        <v>#VALUE!</v>
      </c>
      <c r="R49" s="164" t="e">
        <f t="shared" si="49"/>
        <v>#VALUE!</v>
      </c>
      <c r="S49" s="164" t="e">
        <f t="shared" si="50"/>
        <v>#VALUE!</v>
      </c>
      <c r="T49" s="164" t="e">
        <f t="shared" si="51"/>
        <v>#VALUE!</v>
      </c>
      <c r="U49" s="164" t="e">
        <f t="shared" si="52"/>
        <v>#VALUE!</v>
      </c>
      <c r="V49" s="164" t="e">
        <f t="shared" si="53"/>
        <v>#VALUE!</v>
      </c>
      <c r="W49" s="164" t="e">
        <f t="shared" si="54"/>
        <v>#VALUE!</v>
      </c>
      <c r="X49" s="164" t="e">
        <f t="shared" si="55"/>
        <v>#VALUE!</v>
      </c>
      <c r="Y49" s="164" t="e">
        <f t="shared" si="56"/>
        <v>#VALUE!</v>
      </c>
      <c r="Z49" s="164" t="e">
        <f t="shared" si="57"/>
        <v>#VALUE!</v>
      </c>
      <c r="AA49" s="165" t="e">
        <f t="shared" si="58"/>
        <v>#VALUE!</v>
      </c>
      <c r="AB49" s="165" t="e">
        <f t="shared" si="59"/>
        <v>#VALUE!</v>
      </c>
      <c r="AC49" s="165" t="e">
        <f t="shared" si="60"/>
        <v>#VALUE!</v>
      </c>
      <c r="AD49" s="165" t="e">
        <f t="shared" si="61"/>
        <v>#VALUE!</v>
      </c>
      <c r="AE49" s="165" t="e">
        <f t="shared" si="62"/>
        <v>#VALUE!</v>
      </c>
      <c r="AF49" s="165" t="e">
        <f t="shared" si="63"/>
        <v>#VALUE!</v>
      </c>
      <c r="AG49" s="165" t="e">
        <f t="shared" si="64"/>
        <v>#VALUE!</v>
      </c>
      <c r="AH49" s="165" t="e">
        <f t="shared" si="65"/>
        <v>#VALUE!</v>
      </c>
      <c r="AI49" s="165" t="e">
        <f t="shared" si="66"/>
        <v>#VALUE!</v>
      </c>
      <c r="AJ49" s="165" t="e">
        <f t="shared" si="67"/>
        <v>#VALUE!</v>
      </c>
      <c r="AK49" s="165">
        <f t="shared" si="68"/>
        <v>1</v>
      </c>
      <c r="AL49" s="157"/>
    </row>
    <row r="50" spans="1:38" s="158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IF(OR($B50="",$C50="",$D50="",$E50&lt;AN_LIM,$E50&gt;AN_CONCURS,$O50=FALSE),"",R_ISI_STR*VLOOKUP(AK50,Coef!$E$5:$F$20,2,FALSE))</f>
        <v/>
      </c>
      <c r="J50" s="121" t="str">
        <f>IF(OR($B50="",$C50="",$D50="",$E50="",$E50&gt;AN_CONCURS,$O50=FALSE),"",R_ISI_STR*VLOOKUP(AK50,Coef!$E$5:$F$20,2,FALSE))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>IF(OR($B50="",$C50="",$D50="",$E50&gt;AN_CONCURS,$O50=FALSE),"",IF((FIND('Date initiale'!$B$6,$B50,1)=1),1,""))</f>
        <v/>
      </c>
      <c r="O50" s="236" t="b">
        <f t="shared" si="5"/>
        <v>0</v>
      </c>
      <c r="P50" s="201"/>
      <c r="Q50" s="164" t="e">
        <f t="shared" si="6"/>
        <v>#VALUE!</v>
      </c>
      <c r="R50" s="164" t="e">
        <f t="shared" si="49"/>
        <v>#VALUE!</v>
      </c>
      <c r="S50" s="164" t="e">
        <f t="shared" si="50"/>
        <v>#VALUE!</v>
      </c>
      <c r="T50" s="164" t="e">
        <f t="shared" si="51"/>
        <v>#VALUE!</v>
      </c>
      <c r="U50" s="164" t="e">
        <f t="shared" si="52"/>
        <v>#VALUE!</v>
      </c>
      <c r="V50" s="164" t="e">
        <f t="shared" si="53"/>
        <v>#VALUE!</v>
      </c>
      <c r="W50" s="164" t="e">
        <f t="shared" si="54"/>
        <v>#VALUE!</v>
      </c>
      <c r="X50" s="164" t="e">
        <f t="shared" si="55"/>
        <v>#VALUE!</v>
      </c>
      <c r="Y50" s="164" t="e">
        <f t="shared" si="56"/>
        <v>#VALUE!</v>
      </c>
      <c r="Z50" s="164" t="e">
        <f t="shared" si="57"/>
        <v>#VALUE!</v>
      </c>
      <c r="AA50" s="165" t="e">
        <f t="shared" si="58"/>
        <v>#VALUE!</v>
      </c>
      <c r="AB50" s="165" t="e">
        <f t="shared" si="59"/>
        <v>#VALUE!</v>
      </c>
      <c r="AC50" s="165" t="e">
        <f t="shared" si="60"/>
        <v>#VALUE!</v>
      </c>
      <c r="AD50" s="165" t="e">
        <f t="shared" si="61"/>
        <v>#VALUE!</v>
      </c>
      <c r="AE50" s="165" t="e">
        <f t="shared" si="62"/>
        <v>#VALUE!</v>
      </c>
      <c r="AF50" s="165" t="e">
        <f t="shared" si="63"/>
        <v>#VALUE!</v>
      </c>
      <c r="AG50" s="165" t="e">
        <f t="shared" si="64"/>
        <v>#VALUE!</v>
      </c>
      <c r="AH50" s="165" t="e">
        <f t="shared" si="65"/>
        <v>#VALUE!</v>
      </c>
      <c r="AI50" s="165" t="e">
        <f t="shared" si="66"/>
        <v>#VALUE!</v>
      </c>
      <c r="AJ50" s="165" t="e">
        <f t="shared" si="67"/>
        <v>#VALUE!</v>
      </c>
      <c r="AK50" s="165">
        <f t="shared" si="68"/>
        <v>1</v>
      </c>
      <c r="AL50" s="157"/>
    </row>
    <row r="51" spans="1:38" s="158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IF(OR($B51="",$C51="",$D51="",$E51&lt;AN_LIM,$E51&gt;AN_CONCURS,$O51=FALSE),"",R_ISI_STR*VLOOKUP(AK51,Coef!$E$5:$F$20,2,FALSE))</f>
        <v/>
      </c>
      <c r="J51" s="121" t="str">
        <f>IF(OR($B51="",$C51="",$D51="",$E51="",$E51&gt;AN_CONCURS,$O51=FALSE),"",R_ISI_STR*VLOOKUP(AK51,Coef!$E$5:$F$20,2,FALSE))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>IF(OR($B51="",$C51="",$D51="",$E51&gt;AN_CONCURS,$O51=FALSE),"",IF((FIND('Date initiale'!$B$6,$B51,1)=1),1,""))</f>
        <v/>
      </c>
      <c r="O51" s="236" t="b">
        <f t="shared" si="5"/>
        <v>0</v>
      </c>
      <c r="P51" s="201"/>
      <c r="Q51" s="164" t="e">
        <f t="shared" si="6"/>
        <v>#VALUE!</v>
      </c>
      <c r="R51" s="164" t="e">
        <f t="shared" si="49"/>
        <v>#VALUE!</v>
      </c>
      <c r="S51" s="164" t="e">
        <f t="shared" si="50"/>
        <v>#VALUE!</v>
      </c>
      <c r="T51" s="164" t="e">
        <f t="shared" si="51"/>
        <v>#VALUE!</v>
      </c>
      <c r="U51" s="164" t="e">
        <f t="shared" si="52"/>
        <v>#VALUE!</v>
      </c>
      <c r="V51" s="164" t="e">
        <f t="shared" si="53"/>
        <v>#VALUE!</v>
      </c>
      <c r="W51" s="164" t="e">
        <f t="shared" si="54"/>
        <v>#VALUE!</v>
      </c>
      <c r="X51" s="164" t="e">
        <f t="shared" si="55"/>
        <v>#VALUE!</v>
      </c>
      <c r="Y51" s="164" t="e">
        <f t="shared" si="56"/>
        <v>#VALUE!</v>
      </c>
      <c r="Z51" s="164" t="e">
        <f t="shared" si="57"/>
        <v>#VALUE!</v>
      </c>
      <c r="AA51" s="165" t="e">
        <f t="shared" si="58"/>
        <v>#VALUE!</v>
      </c>
      <c r="AB51" s="165" t="e">
        <f t="shared" si="59"/>
        <v>#VALUE!</v>
      </c>
      <c r="AC51" s="165" t="e">
        <f t="shared" si="60"/>
        <v>#VALUE!</v>
      </c>
      <c r="AD51" s="165" t="e">
        <f t="shared" si="61"/>
        <v>#VALUE!</v>
      </c>
      <c r="AE51" s="165" t="e">
        <f t="shared" si="62"/>
        <v>#VALUE!</v>
      </c>
      <c r="AF51" s="165" t="e">
        <f t="shared" si="63"/>
        <v>#VALUE!</v>
      </c>
      <c r="AG51" s="165" t="e">
        <f t="shared" si="64"/>
        <v>#VALUE!</v>
      </c>
      <c r="AH51" s="165" t="e">
        <f t="shared" si="65"/>
        <v>#VALUE!</v>
      </c>
      <c r="AI51" s="165" t="e">
        <f t="shared" si="66"/>
        <v>#VALUE!</v>
      </c>
      <c r="AJ51" s="165" t="e">
        <f t="shared" si="67"/>
        <v>#VALUE!</v>
      </c>
      <c r="AK51" s="165">
        <f t="shared" si="68"/>
        <v>1</v>
      </c>
      <c r="AL51" s="157"/>
    </row>
    <row r="52" spans="1:38" s="158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IF(OR($B52="",$C52="",$D52="",$E52&lt;AN_LIM,$E52&gt;AN_CONCURS,$O52=FALSE),"",R_ISI_STR*VLOOKUP(AK52,Coef!$E$5:$F$20,2,FALSE))</f>
        <v/>
      </c>
      <c r="J52" s="121" t="str">
        <f>IF(OR($B52="",$C52="",$D52="",$E52="",$E52&gt;AN_CONCURS,$O52=FALSE),"",R_ISI_STR*VLOOKUP(AK52,Coef!$E$5:$F$20,2,FALSE))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>IF(OR($B52="",$C52="",$D52="",$E52&gt;AN_CONCURS,$O52=FALSE),"",IF((FIND('Date initiale'!$B$6,$B52,1)=1),1,""))</f>
        <v/>
      </c>
      <c r="O52" s="236" t="b">
        <f t="shared" si="5"/>
        <v>0</v>
      </c>
      <c r="P52" s="201"/>
      <c r="Q52" s="164" t="e">
        <f t="shared" si="6"/>
        <v>#VALUE!</v>
      </c>
      <c r="R52" s="164" t="e">
        <f t="shared" si="49"/>
        <v>#VALUE!</v>
      </c>
      <c r="S52" s="164" t="e">
        <f t="shared" si="50"/>
        <v>#VALUE!</v>
      </c>
      <c r="T52" s="164" t="e">
        <f t="shared" si="51"/>
        <v>#VALUE!</v>
      </c>
      <c r="U52" s="164" t="e">
        <f t="shared" si="52"/>
        <v>#VALUE!</v>
      </c>
      <c r="V52" s="164" t="e">
        <f t="shared" si="53"/>
        <v>#VALUE!</v>
      </c>
      <c r="W52" s="164" t="e">
        <f t="shared" si="54"/>
        <v>#VALUE!</v>
      </c>
      <c r="X52" s="164" t="e">
        <f t="shared" si="55"/>
        <v>#VALUE!</v>
      </c>
      <c r="Y52" s="164" t="e">
        <f t="shared" si="56"/>
        <v>#VALUE!</v>
      </c>
      <c r="Z52" s="164" t="e">
        <f t="shared" si="57"/>
        <v>#VALUE!</v>
      </c>
      <c r="AA52" s="165" t="e">
        <f t="shared" si="58"/>
        <v>#VALUE!</v>
      </c>
      <c r="AB52" s="165" t="e">
        <f t="shared" si="59"/>
        <v>#VALUE!</v>
      </c>
      <c r="AC52" s="165" t="e">
        <f t="shared" si="60"/>
        <v>#VALUE!</v>
      </c>
      <c r="AD52" s="165" t="e">
        <f t="shared" si="61"/>
        <v>#VALUE!</v>
      </c>
      <c r="AE52" s="165" t="e">
        <f t="shared" si="62"/>
        <v>#VALUE!</v>
      </c>
      <c r="AF52" s="165" t="e">
        <f t="shared" si="63"/>
        <v>#VALUE!</v>
      </c>
      <c r="AG52" s="165" t="e">
        <f t="shared" si="64"/>
        <v>#VALUE!</v>
      </c>
      <c r="AH52" s="165" t="e">
        <f t="shared" si="65"/>
        <v>#VALUE!</v>
      </c>
      <c r="AI52" s="165" t="e">
        <f t="shared" si="66"/>
        <v>#VALUE!</v>
      </c>
      <c r="AJ52" s="165" t="e">
        <f t="shared" si="67"/>
        <v>#VALUE!</v>
      </c>
      <c r="AK52" s="165">
        <f t="shared" si="68"/>
        <v>1</v>
      </c>
      <c r="AL52" s="157"/>
    </row>
    <row r="53" spans="1:38" s="158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IF(OR($B53="",$C53="",$D53="",$E53&lt;AN_LIM,$E53&gt;AN_CONCURS,$O53=FALSE),"",R_ISI_STR*VLOOKUP(AK53,Coef!$E$5:$F$20,2,FALSE))</f>
        <v/>
      </c>
      <c r="J53" s="121" t="str">
        <f>IF(OR($B53="",$C53="",$D53="",$E53="",$E53&gt;AN_CONCURS,$O53=FALSE),"",R_ISI_STR*VLOOKUP(AK53,Coef!$E$5:$F$20,2,FALSE))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>IF(OR($B53="",$C53="",$D53="",$E53&gt;AN_CONCURS,$O53=FALSE),"",IF((FIND('Date initiale'!$B$6,$B53,1)=1),1,""))</f>
        <v/>
      </c>
      <c r="O53" s="236" t="b">
        <f t="shared" si="5"/>
        <v>0</v>
      </c>
      <c r="P53" s="201"/>
      <c r="Q53" s="164" t="e">
        <f t="shared" si="6"/>
        <v>#VALUE!</v>
      </c>
      <c r="R53" s="164" t="e">
        <f t="shared" si="49"/>
        <v>#VALUE!</v>
      </c>
      <c r="S53" s="164" t="e">
        <f t="shared" si="50"/>
        <v>#VALUE!</v>
      </c>
      <c r="T53" s="164" t="e">
        <f t="shared" si="51"/>
        <v>#VALUE!</v>
      </c>
      <c r="U53" s="164" t="e">
        <f t="shared" si="52"/>
        <v>#VALUE!</v>
      </c>
      <c r="V53" s="164" t="e">
        <f t="shared" si="53"/>
        <v>#VALUE!</v>
      </c>
      <c r="W53" s="164" t="e">
        <f t="shared" si="54"/>
        <v>#VALUE!</v>
      </c>
      <c r="X53" s="164" t="e">
        <f t="shared" si="55"/>
        <v>#VALUE!</v>
      </c>
      <c r="Y53" s="164" t="e">
        <f t="shared" si="56"/>
        <v>#VALUE!</v>
      </c>
      <c r="Z53" s="164" t="e">
        <f t="shared" si="57"/>
        <v>#VALUE!</v>
      </c>
      <c r="AA53" s="165" t="e">
        <f t="shared" si="58"/>
        <v>#VALUE!</v>
      </c>
      <c r="AB53" s="165" t="e">
        <f t="shared" si="59"/>
        <v>#VALUE!</v>
      </c>
      <c r="AC53" s="165" t="e">
        <f t="shared" si="60"/>
        <v>#VALUE!</v>
      </c>
      <c r="AD53" s="165" t="e">
        <f t="shared" si="61"/>
        <v>#VALUE!</v>
      </c>
      <c r="AE53" s="165" t="e">
        <f t="shared" si="62"/>
        <v>#VALUE!</v>
      </c>
      <c r="AF53" s="165" t="e">
        <f t="shared" si="63"/>
        <v>#VALUE!</v>
      </c>
      <c r="AG53" s="165" t="e">
        <f t="shared" si="64"/>
        <v>#VALUE!</v>
      </c>
      <c r="AH53" s="165" t="e">
        <f t="shared" si="65"/>
        <v>#VALUE!</v>
      </c>
      <c r="AI53" s="165" t="e">
        <f t="shared" si="66"/>
        <v>#VALUE!</v>
      </c>
      <c r="AJ53" s="165" t="e">
        <f t="shared" si="67"/>
        <v>#VALUE!</v>
      </c>
      <c r="AK53" s="165">
        <f t="shared" si="68"/>
        <v>1</v>
      </c>
      <c r="AL53" s="157"/>
    </row>
    <row r="54" spans="1:38" s="158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IF(OR($B54="",$C54="",$D54="",$E54&lt;AN_LIM,$E54&gt;AN_CONCURS,$O54=FALSE),"",R_ISI_STR*VLOOKUP(AK54,Coef!$E$5:$F$20,2,FALSE))</f>
        <v/>
      </c>
      <c r="J54" s="121" t="str">
        <f>IF(OR($B54="",$C54="",$D54="",$E54="",$E54&gt;AN_CONCURS,$O54=FALSE),"",R_ISI_STR*VLOOKUP(AK54,Coef!$E$5:$F$20,2,FALSE))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>IF(OR($B54="",$C54="",$D54="",$E54&gt;AN_CONCURS,$O54=FALSE),"",IF((FIND('Date initiale'!$B$6,$B54,1)=1),1,""))</f>
        <v/>
      </c>
      <c r="O54" s="236" t="b">
        <f t="shared" si="5"/>
        <v>0</v>
      </c>
      <c r="P54" s="201"/>
      <c r="Q54" s="164" t="e">
        <f t="shared" si="6"/>
        <v>#VALUE!</v>
      </c>
      <c r="R54" s="164" t="e">
        <f t="shared" si="49"/>
        <v>#VALUE!</v>
      </c>
      <c r="S54" s="164" t="e">
        <f t="shared" si="50"/>
        <v>#VALUE!</v>
      </c>
      <c r="T54" s="164" t="e">
        <f t="shared" si="51"/>
        <v>#VALUE!</v>
      </c>
      <c r="U54" s="164" t="e">
        <f t="shared" si="52"/>
        <v>#VALUE!</v>
      </c>
      <c r="V54" s="164" t="e">
        <f t="shared" si="53"/>
        <v>#VALUE!</v>
      </c>
      <c r="W54" s="164" t="e">
        <f t="shared" si="54"/>
        <v>#VALUE!</v>
      </c>
      <c r="X54" s="164" t="e">
        <f t="shared" si="55"/>
        <v>#VALUE!</v>
      </c>
      <c r="Y54" s="164" t="e">
        <f t="shared" si="56"/>
        <v>#VALUE!</v>
      </c>
      <c r="Z54" s="164" t="e">
        <f t="shared" si="57"/>
        <v>#VALUE!</v>
      </c>
      <c r="AA54" s="165" t="e">
        <f t="shared" si="58"/>
        <v>#VALUE!</v>
      </c>
      <c r="AB54" s="165" t="e">
        <f t="shared" si="59"/>
        <v>#VALUE!</v>
      </c>
      <c r="AC54" s="165" t="e">
        <f t="shared" si="60"/>
        <v>#VALUE!</v>
      </c>
      <c r="AD54" s="165" t="e">
        <f t="shared" si="61"/>
        <v>#VALUE!</v>
      </c>
      <c r="AE54" s="165" t="e">
        <f t="shared" si="62"/>
        <v>#VALUE!</v>
      </c>
      <c r="AF54" s="165" t="e">
        <f t="shared" si="63"/>
        <v>#VALUE!</v>
      </c>
      <c r="AG54" s="165" t="e">
        <f t="shared" si="64"/>
        <v>#VALUE!</v>
      </c>
      <c r="AH54" s="165" t="e">
        <f t="shared" si="65"/>
        <v>#VALUE!</v>
      </c>
      <c r="AI54" s="165" t="e">
        <f t="shared" si="66"/>
        <v>#VALUE!</v>
      </c>
      <c r="AJ54" s="165" t="e">
        <f t="shared" si="67"/>
        <v>#VALUE!</v>
      </c>
      <c r="AK54" s="165">
        <f t="shared" si="68"/>
        <v>1</v>
      </c>
      <c r="AL54" s="157"/>
    </row>
    <row r="55" spans="1:38" s="158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IF(OR($B55="",$C55="",$D55="",$E55&lt;AN_LIM,$E55&gt;AN_CONCURS,$O55=FALSE),"",R_ISI_STR*VLOOKUP(AK55,Coef!$E$5:$F$20,2,FALSE))</f>
        <v/>
      </c>
      <c r="J55" s="121" t="str">
        <f>IF(OR($B55="",$C55="",$D55="",$E55="",$E55&gt;AN_CONCURS,$O55=FALSE),"",R_ISI_STR*VLOOKUP(AK55,Coef!$E$5:$F$20,2,FALSE))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>IF(OR($B55="",$C55="",$D55="",$E55&gt;AN_CONCURS,$O55=FALSE),"",IF((FIND('Date initiale'!$B$6,$B55,1)=1),1,""))</f>
        <v/>
      </c>
      <c r="O55" s="236" t="b">
        <f t="shared" si="5"/>
        <v>0</v>
      </c>
      <c r="P55" s="201"/>
      <c r="Q55" s="164" t="e">
        <f t="shared" si="6"/>
        <v>#VALUE!</v>
      </c>
      <c r="R55" s="164" t="e">
        <f t="shared" si="49"/>
        <v>#VALUE!</v>
      </c>
      <c r="S55" s="164" t="e">
        <f t="shared" si="50"/>
        <v>#VALUE!</v>
      </c>
      <c r="T55" s="164" t="e">
        <f t="shared" si="51"/>
        <v>#VALUE!</v>
      </c>
      <c r="U55" s="164" t="e">
        <f t="shared" si="52"/>
        <v>#VALUE!</v>
      </c>
      <c r="V55" s="164" t="e">
        <f t="shared" si="53"/>
        <v>#VALUE!</v>
      </c>
      <c r="W55" s="164" t="e">
        <f t="shared" si="54"/>
        <v>#VALUE!</v>
      </c>
      <c r="X55" s="164" t="e">
        <f t="shared" si="55"/>
        <v>#VALUE!</v>
      </c>
      <c r="Y55" s="164" t="e">
        <f t="shared" si="56"/>
        <v>#VALUE!</v>
      </c>
      <c r="Z55" s="164" t="e">
        <f t="shared" si="57"/>
        <v>#VALUE!</v>
      </c>
      <c r="AA55" s="165" t="e">
        <f t="shared" si="58"/>
        <v>#VALUE!</v>
      </c>
      <c r="AB55" s="165" t="e">
        <f t="shared" si="59"/>
        <v>#VALUE!</v>
      </c>
      <c r="AC55" s="165" t="e">
        <f t="shared" si="60"/>
        <v>#VALUE!</v>
      </c>
      <c r="AD55" s="165" t="e">
        <f t="shared" si="61"/>
        <v>#VALUE!</v>
      </c>
      <c r="AE55" s="165" t="e">
        <f t="shared" si="62"/>
        <v>#VALUE!</v>
      </c>
      <c r="AF55" s="165" t="e">
        <f t="shared" si="63"/>
        <v>#VALUE!</v>
      </c>
      <c r="AG55" s="165" t="e">
        <f t="shared" si="64"/>
        <v>#VALUE!</v>
      </c>
      <c r="AH55" s="165" t="e">
        <f t="shared" si="65"/>
        <v>#VALUE!</v>
      </c>
      <c r="AI55" s="165" t="e">
        <f t="shared" si="66"/>
        <v>#VALUE!</v>
      </c>
      <c r="AJ55" s="165" t="e">
        <f t="shared" si="67"/>
        <v>#VALUE!</v>
      </c>
      <c r="AK55" s="165">
        <f t="shared" si="68"/>
        <v>1</v>
      </c>
      <c r="AL55" s="157"/>
    </row>
    <row r="56" spans="1:38" s="158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IF(OR($B56="",$C56="",$D56="",$E56&lt;AN_LIM,$E56&gt;AN_CONCURS,$O56=FALSE),"",R_ISI_STR*VLOOKUP(AK56,Coef!$E$5:$F$20,2,FALSE))</f>
        <v/>
      </c>
      <c r="J56" s="121" t="str">
        <f>IF(OR($B56="",$C56="",$D56="",$E56="",$E56&gt;AN_CONCURS,$O56=FALSE),"",R_ISI_STR*VLOOKUP(AK56,Coef!$E$5:$F$20,2,FALSE))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>IF(OR($B56="",$C56="",$D56="",$E56&gt;AN_CONCURS,$O56=FALSE),"",IF((FIND('Date initiale'!$B$6,$B56,1)=1),1,""))</f>
        <v/>
      </c>
      <c r="O56" s="236" t="b">
        <f t="shared" si="5"/>
        <v>0</v>
      </c>
      <c r="P56" s="201"/>
      <c r="Q56" s="164" t="e">
        <f t="shared" si="6"/>
        <v>#VALUE!</v>
      </c>
      <c r="R56" s="164" t="e">
        <f t="shared" si="49"/>
        <v>#VALUE!</v>
      </c>
      <c r="S56" s="164" t="e">
        <f t="shared" si="50"/>
        <v>#VALUE!</v>
      </c>
      <c r="T56" s="164" t="e">
        <f t="shared" si="51"/>
        <v>#VALUE!</v>
      </c>
      <c r="U56" s="164" t="e">
        <f t="shared" si="52"/>
        <v>#VALUE!</v>
      </c>
      <c r="V56" s="164" t="e">
        <f t="shared" si="53"/>
        <v>#VALUE!</v>
      </c>
      <c r="W56" s="164" t="e">
        <f t="shared" si="54"/>
        <v>#VALUE!</v>
      </c>
      <c r="X56" s="164" t="e">
        <f t="shared" si="55"/>
        <v>#VALUE!</v>
      </c>
      <c r="Y56" s="164" t="e">
        <f t="shared" si="56"/>
        <v>#VALUE!</v>
      </c>
      <c r="Z56" s="164" t="e">
        <f t="shared" si="57"/>
        <v>#VALUE!</v>
      </c>
      <c r="AA56" s="165" t="e">
        <f t="shared" si="58"/>
        <v>#VALUE!</v>
      </c>
      <c r="AB56" s="165" t="e">
        <f t="shared" si="59"/>
        <v>#VALUE!</v>
      </c>
      <c r="AC56" s="165" t="e">
        <f t="shared" si="60"/>
        <v>#VALUE!</v>
      </c>
      <c r="AD56" s="165" t="e">
        <f t="shared" si="61"/>
        <v>#VALUE!</v>
      </c>
      <c r="AE56" s="165" t="e">
        <f t="shared" si="62"/>
        <v>#VALUE!</v>
      </c>
      <c r="AF56" s="165" t="e">
        <f t="shared" si="63"/>
        <v>#VALUE!</v>
      </c>
      <c r="AG56" s="165" t="e">
        <f t="shared" si="64"/>
        <v>#VALUE!</v>
      </c>
      <c r="AH56" s="165" t="e">
        <f t="shared" si="65"/>
        <v>#VALUE!</v>
      </c>
      <c r="AI56" s="165" t="e">
        <f t="shared" si="66"/>
        <v>#VALUE!</v>
      </c>
      <c r="AJ56" s="165" t="e">
        <f t="shared" si="67"/>
        <v>#VALUE!</v>
      </c>
      <c r="AK56" s="165">
        <f t="shared" si="68"/>
        <v>1</v>
      </c>
      <c r="AL56" s="157"/>
    </row>
    <row r="57" spans="1:38" s="158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IF(OR($B57="",$C57="",$D57="",$E57&lt;AN_LIM,$E57&gt;AN_CONCURS,$O57=FALSE),"",R_ISI_STR*VLOOKUP(AK57,Coef!$E$5:$F$20,2,FALSE))</f>
        <v/>
      </c>
      <c r="J57" s="121" t="str">
        <f>IF(OR($B57="",$C57="",$D57="",$E57="",$E57&gt;AN_CONCURS,$O57=FALSE),"",R_ISI_STR*VLOOKUP(AK57,Coef!$E$5:$F$20,2,FALSE))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>IF(OR($B57="",$C57="",$D57="",$E57&gt;AN_CONCURS,$O57=FALSE),"",IF((FIND('Date initiale'!$B$6,$B57,1)=1),1,""))</f>
        <v/>
      </c>
      <c r="O57" s="236" t="b">
        <f t="shared" si="5"/>
        <v>0</v>
      </c>
      <c r="P57" s="201"/>
      <c r="Q57" s="164" t="e">
        <f t="shared" si="6"/>
        <v>#VALUE!</v>
      </c>
      <c r="R57" s="164" t="e">
        <f t="shared" si="49"/>
        <v>#VALUE!</v>
      </c>
      <c r="S57" s="164" t="e">
        <f t="shared" si="50"/>
        <v>#VALUE!</v>
      </c>
      <c r="T57" s="164" t="e">
        <f t="shared" si="51"/>
        <v>#VALUE!</v>
      </c>
      <c r="U57" s="164" t="e">
        <f t="shared" si="52"/>
        <v>#VALUE!</v>
      </c>
      <c r="V57" s="164" t="e">
        <f t="shared" si="53"/>
        <v>#VALUE!</v>
      </c>
      <c r="W57" s="164" t="e">
        <f t="shared" si="54"/>
        <v>#VALUE!</v>
      </c>
      <c r="X57" s="164" t="e">
        <f t="shared" si="55"/>
        <v>#VALUE!</v>
      </c>
      <c r="Y57" s="164" t="e">
        <f t="shared" si="56"/>
        <v>#VALUE!</v>
      </c>
      <c r="Z57" s="164" t="e">
        <f t="shared" si="57"/>
        <v>#VALUE!</v>
      </c>
      <c r="AA57" s="165" t="e">
        <f t="shared" si="58"/>
        <v>#VALUE!</v>
      </c>
      <c r="AB57" s="165" t="e">
        <f t="shared" si="59"/>
        <v>#VALUE!</v>
      </c>
      <c r="AC57" s="165" t="e">
        <f t="shared" si="60"/>
        <v>#VALUE!</v>
      </c>
      <c r="AD57" s="165" t="e">
        <f t="shared" si="61"/>
        <v>#VALUE!</v>
      </c>
      <c r="AE57" s="165" t="e">
        <f t="shared" si="62"/>
        <v>#VALUE!</v>
      </c>
      <c r="AF57" s="165" t="e">
        <f t="shared" si="63"/>
        <v>#VALUE!</v>
      </c>
      <c r="AG57" s="165" t="e">
        <f t="shared" si="64"/>
        <v>#VALUE!</v>
      </c>
      <c r="AH57" s="165" t="e">
        <f t="shared" si="65"/>
        <v>#VALUE!</v>
      </c>
      <c r="AI57" s="165" t="e">
        <f t="shared" si="66"/>
        <v>#VALUE!</v>
      </c>
      <c r="AJ57" s="165" t="e">
        <f t="shared" si="67"/>
        <v>#VALUE!</v>
      </c>
      <c r="AK57" s="165">
        <f t="shared" si="68"/>
        <v>1</v>
      </c>
      <c r="AL57" s="157"/>
    </row>
    <row r="58" spans="1:38" s="158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IF(OR($B58="",$C58="",$D58="",$E58&lt;AN_LIM,$E58&gt;AN_CONCURS,$O58=FALSE),"",R_ISI_STR*VLOOKUP(AK58,Coef!$E$5:$F$20,2,FALSE))</f>
        <v/>
      </c>
      <c r="J58" s="121" t="str">
        <f>IF(OR($B58="",$C58="",$D58="",$E58="",$E58&gt;AN_CONCURS,$O58=FALSE),"",R_ISI_STR*VLOOKUP(AK58,Coef!$E$5:$F$20,2,FALSE))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>IF(OR($B58="",$C58="",$D58="",$E58&gt;AN_CONCURS,$O58=FALSE),"",IF((FIND('Date initiale'!$B$6,$B58,1)=1),1,""))</f>
        <v/>
      </c>
      <c r="O58" s="236" t="b">
        <f t="shared" si="5"/>
        <v>0</v>
      </c>
      <c r="P58" s="201"/>
      <c r="Q58" s="164" t="e">
        <f t="shared" si="6"/>
        <v>#VALUE!</v>
      </c>
      <c r="R58" s="164" t="e">
        <f t="shared" si="49"/>
        <v>#VALUE!</v>
      </c>
      <c r="S58" s="164" t="e">
        <f t="shared" si="50"/>
        <v>#VALUE!</v>
      </c>
      <c r="T58" s="164" t="e">
        <f t="shared" si="51"/>
        <v>#VALUE!</v>
      </c>
      <c r="U58" s="164" t="e">
        <f t="shared" si="52"/>
        <v>#VALUE!</v>
      </c>
      <c r="V58" s="164" t="e">
        <f t="shared" si="53"/>
        <v>#VALUE!</v>
      </c>
      <c r="W58" s="164" t="e">
        <f t="shared" si="54"/>
        <v>#VALUE!</v>
      </c>
      <c r="X58" s="164" t="e">
        <f t="shared" si="55"/>
        <v>#VALUE!</v>
      </c>
      <c r="Y58" s="164" t="e">
        <f t="shared" si="56"/>
        <v>#VALUE!</v>
      </c>
      <c r="Z58" s="164" t="e">
        <f t="shared" si="57"/>
        <v>#VALUE!</v>
      </c>
      <c r="AA58" s="165" t="e">
        <f t="shared" si="58"/>
        <v>#VALUE!</v>
      </c>
      <c r="AB58" s="165" t="e">
        <f t="shared" si="59"/>
        <v>#VALUE!</v>
      </c>
      <c r="AC58" s="165" t="e">
        <f t="shared" si="60"/>
        <v>#VALUE!</v>
      </c>
      <c r="AD58" s="165" t="e">
        <f t="shared" si="61"/>
        <v>#VALUE!</v>
      </c>
      <c r="AE58" s="165" t="e">
        <f t="shared" si="62"/>
        <v>#VALUE!</v>
      </c>
      <c r="AF58" s="165" t="e">
        <f t="shared" si="63"/>
        <v>#VALUE!</v>
      </c>
      <c r="AG58" s="165" t="e">
        <f t="shared" si="64"/>
        <v>#VALUE!</v>
      </c>
      <c r="AH58" s="165" t="e">
        <f t="shared" si="65"/>
        <v>#VALUE!</v>
      </c>
      <c r="AI58" s="165" t="e">
        <f t="shared" si="66"/>
        <v>#VALUE!</v>
      </c>
      <c r="AJ58" s="165" t="e">
        <f t="shared" si="67"/>
        <v>#VALUE!</v>
      </c>
      <c r="AK58" s="165">
        <f t="shared" si="68"/>
        <v>1</v>
      </c>
      <c r="AL58" s="157"/>
    </row>
    <row r="59" spans="1:38" s="158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IF(OR($B59="",$C59="",$D59="",$E59&lt;AN_LIM,$E59&gt;AN_CONCURS,$O59=FALSE),"",R_ISI_STR*VLOOKUP(AK59,Coef!$E$5:$F$20,2,FALSE))</f>
        <v/>
      </c>
      <c r="J59" s="121" t="str">
        <f>IF(OR($B59="",$C59="",$D59="",$E59="",$E59&gt;AN_CONCURS,$O59=FALSE),"",R_ISI_STR*VLOOKUP(AK59,Coef!$E$5:$F$20,2,FALSE))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>IF(OR($B59="",$C59="",$D59="",$E59&gt;AN_CONCURS,$O59=FALSE),"",IF((FIND('Date initiale'!$B$6,$B59,1)=1),1,""))</f>
        <v/>
      </c>
      <c r="O59" s="236" t="b">
        <f t="shared" si="5"/>
        <v>0</v>
      </c>
      <c r="P59" s="201"/>
      <c r="Q59" s="164" t="e">
        <f t="shared" si="6"/>
        <v>#VALUE!</v>
      </c>
      <c r="R59" s="164" t="e">
        <f t="shared" si="49"/>
        <v>#VALUE!</v>
      </c>
      <c r="S59" s="164" t="e">
        <f t="shared" si="50"/>
        <v>#VALUE!</v>
      </c>
      <c r="T59" s="164" t="e">
        <f t="shared" si="51"/>
        <v>#VALUE!</v>
      </c>
      <c r="U59" s="164" t="e">
        <f t="shared" si="52"/>
        <v>#VALUE!</v>
      </c>
      <c r="V59" s="164" t="e">
        <f t="shared" si="53"/>
        <v>#VALUE!</v>
      </c>
      <c r="W59" s="164" t="e">
        <f t="shared" si="54"/>
        <v>#VALUE!</v>
      </c>
      <c r="X59" s="164" t="e">
        <f t="shared" si="55"/>
        <v>#VALUE!</v>
      </c>
      <c r="Y59" s="164" t="e">
        <f t="shared" si="56"/>
        <v>#VALUE!</v>
      </c>
      <c r="Z59" s="164" t="e">
        <f t="shared" si="57"/>
        <v>#VALUE!</v>
      </c>
      <c r="AA59" s="165" t="e">
        <f t="shared" si="58"/>
        <v>#VALUE!</v>
      </c>
      <c r="AB59" s="165" t="e">
        <f t="shared" si="59"/>
        <v>#VALUE!</v>
      </c>
      <c r="AC59" s="165" t="e">
        <f t="shared" si="60"/>
        <v>#VALUE!</v>
      </c>
      <c r="AD59" s="165" t="e">
        <f t="shared" si="61"/>
        <v>#VALUE!</v>
      </c>
      <c r="AE59" s="165" t="e">
        <f t="shared" si="62"/>
        <v>#VALUE!</v>
      </c>
      <c r="AF59" s="165" t="e">
        <f t="shared" si="63"/>
        <v>#VALUE!</v>
      </c>
      <c r="AG59" s="165" t="e">
        <f t="shared" si="64"/>
        <v>#VALUE!</v>
      </c>
      <c r="AH59" s="165" t="e">
        <f t="shared" si="65"/>
        <v>#VALUE!</v>
      </c>
      <c r="AI59" s="165" t="e">
        <f t="shared" si="66"/>
        <v>#VALUE!</v>
      </c>
      <c r="AJ59" s="165" t="e">
        <f t="shared" si="67"/>
        <v>#VALUE!</v>
      </c>
      <c r="AK59" s="165">
        <f t="shared" si="68"/>
        <v>1</v>
      </c>
      <c r="AL59" s="157"/>
    </row>
    <row r="60" spans="1:38" s="158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IF(OR($B60="",$C60="",$D60="",$E60&lt;AN_LIM,$E60&gt;AN_CONCURS,$O60=FALSE),"",R_ISI_STR*VLOOKUP(AK60,Coef!$E$5:$F$20,2,FALSE))</f>
        <v/>
      </c>
      <c r="J60" s="121" t="str">
        <f>IF(OR($B60="",$C60="",$D60="",$E60="",$E60&gt;AN_CONCURS,$O60=FALSE),"",R_ISI_STR*VLOOKUP(AK60,Coef!$E$5:$F$20,2,FALSE))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>IF(OR($B60="",$C60="",$D60="",$E60&gt;AN_CONCURS,$O60=FALSE),"",IF((FIND('Date initiale'!$B$6,$B60,1)=1),1,""))</f>
        <v/>
      </c>
      <c r="O60" s="236" t="b">
        <f t="shared" si="5"/>
        <v>0</v>
      </c>
      <c r="P60" s="201"/>
      <c r="Q60" s="164" t="e">
        <f t="shared" si="6"/>
        <v>#VALUE!</v>
      </c>
      <c r="R60" s="164" t="e">
        <f t="shared" si="49"/>
        <v>#VALUE!</v>
      </c>
      <c r="S60" s="164" t="e">
        <f t="shared" si="50"/>
        <v>#VALUE!</v>
      </c>
      <c r="T60" s="164" t="e">
        <f t="shared" si="51"/>
        <v>#VALUE!</v>
      </c>
      <c r="U60" s="164" t="e">
        <f t="shared" si="52"/>
        <v>#VALUE!</v>
      </c>
      <c r="V60" s="164" t="e">
        <f t="shared" si="53"/>
        <v>#VALUE!</v>
      </c>
      <c r="W60" s="164" t="e">
        <f t="shared" si="54"/>
        <v>#VALUE!</v>
      </c>
      <c r="X60" s="164" t="e">
        <f t="shared" si="55"/>
        <v>#VALUE!</v>
      </c>
      <c r="Y60" s="164" t="e">
        <f t="shared" si="56"/>
        <v>#VALUE!</v>
      </c>
      <c r="Z60" s="164" t="e">
        <f t="shared" si="57"/>
        <v>#VALUE!</v>
      </c>
      <c r="AA60" s="165" t="e">
        <f t="shared" si="58"/>
        <v>#VALUE!</v>
      </c>
      <c r="AB60" s="165" t="e">
        <f t="shared" si="59"/>
        <v>#VALUE!</v>
      </c>
      <c r="AC60" s="165" t="e">
        <f t="shared" si="60"/>
        <v>#VALUE!</v>
      </c>
      <c r="AD60" s="165" t="e">
        <f t="shared" si="61"/>
        <v>#VALUE!</v>
      </c>
      <c r="AE60" s="165" t="e">
        <f t="shared" si="62"/>
        <v>#VALUE!</v>
      </c>
      <c r="AF60" s="165" t="e">
        <f t="shared" si="63"/>
        <v>#VALUE!</v>
      </c>
      <c r="AG60" s="165" t="e">
        <f t="shared" si="64"/>
        <v>#VALUE!</v>
      </c>
      <c r="AH60" s="165" t="e">
        <f t="shared" si="65"/>
        <v>#VALUE!</v>
      </c>
      <c r="AI60" s="165" t="e">
        <f t="shared" si="66"/>
        <v>#VALUE!</v>
      </c>
      <c r="AJ60" s="165" t="e">
        <f t="shared" si="67"/>
        <v>#VALUE!</v>
      </c>
      <c r="AK60" s="165">
        <f t="shared" si="68"/>
        <v>1</v>
      </c>
      <c r="AL60" s="157"/>
    </row>
    <row r="61" spans="1:38" s="158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IF(OR($B61="",$C61="",$D61="",$E61&lt;AN_LIM,$E61&gt;AN_CONCURS,$O61=FALSE),"",R_ISI_STR*VLOOKUP(AK61,Coef!$E$5:$F$20,2,FALSE))</f>
        <v/>
      </c>
      <c r="J61" s="121" t="str">
        <f>IF(OR($B61="",$C61="",$D61="",$E61="",$E61&gt;AN_CONCURS,$O61=FALSE),"",R_ISI_STR*VLOOKUP(AK61,Coef!$E$5:$F$20,2,FALSE))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>IF(OR($B61="",$C61="",$D61="",$E61&gt;AN_CONCURS,$O61=FALSE),"",IF((FIND('Date initiale'!$B$6,$B61,1)=1),1,""))</f>
        <v/>
      </c>
      <c r="O61" s="236" t="b">
        <f t="shared" si="5"/>
        <v>0</v>
      </c>
      <c r="P61" s="201"/>
      <c r="Q61" s="164" t="e">
        <f t="shared" si="6"/>
        <v>#VALUE!</v>
      </c>
      <c r="R61" s="164" t="e">
        <f t="shared" si="49"/>
        <v>#VALUE!</v>
      </c>
      <c r="S61" s="164" t="e">
        <f t="shared" si="50"/>
        <v>#VALUE!</v>
      </c>
      <c r="T61" s="164" t="e">
        <f t="shared" si="51"/>
        <v>#VALUE!</v>
      </c>
      <c r="U61" s="164" t="e">
        <f t="shared" si="52"/>
        <v>#VALUE!</v>
      </c>
      <c r="V61" s="164" t="e">
        <f t="shared" si="53"/>
        <v>#VALUE!</v>
      </c>
      <c r="W61" s="164" t="e">
        <f t="shared" si="54"/>
        <v>#VALUE!</v>
      </c>
      <c r="X61" s="164" t="e">
        <f t="shared" si="55"/>
        <v>#VALUE!</v>
      </c>
      <c r="Y61" s="164" t="e">
        <f t="shared" si="56"/>
        <v>#VALUE!</v>
      </c>
      <c r="Z61" s="164" t="e">
        <f t="shared" si="57"/>
        <v>#VALUE!</v>
      </c>
      <c r="AA61" s="165" t="e">
        <f t="shared" si="58"/>
        <v>#VALUE!</v>
      </c>
      <c r="AB61" s="165" t="e">
        <f t="shared" si="59"/>
        <v>#VALUE!</v>
      </c>
      <c r="AC61" s="165" t="e">
        <f t="shared" si="60"/>
        <v>#VALUE!</v>
      </c>
      <c r="AD61" s="165" t="e">
        <f t="shared" si="61"/>
        <v>#VALUE!</v>
      </c>
      <c r="AE61" s="165" t="e">
        <f t="shared" si="62"/>
        <v>#VALUE!</v>
      </c>
      <c r="AF61" s="165" t="e">
        <f t="shared" si="63"/>
        <v>#VALUE!</v>
      </c>
      <c r="AG61" s="165" t="e">
        <f t="shared" si="64"/>
        <v>#VALUE!</v>
      </c>
      <c r="AH61" s="165" t="e">
        <f t="shared" si="65"/>
        <v>#VALUE!</v>
      </c>
      <c r="AI61" s="165" t="e">
        <f t="shared" si="66"/>
        <v>#VALUE!</v>
      </c>
      <c r="AJ61" s="165" t="e">
        <f t="shared" si="67"/>
        <v>#VALUE!</v>
      </c>
      <c r="AK61" s="165">
        <f t="shared" si="68"/>
        <v>1</v>
      </c>
      <c r="AL61" s="157"/>
    </row>
    <row r="62" spans="1:38" s="158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IF(OR($B62="",$C62="",$D62="",$E62&lt;AN_LIM,$E62&gt;AN_CONCURS,$O62=FALSE),"",R_ISI_STR*VLOOKUP(AK62,Coef!$E$5:$F$20,2,FALSE))</f>
        <v/>
      </c>
      <c r="J62" s="121" t="str">
        <f>IF(OR($B62="",$C62="",$D62="",$E62="",$E62&gt;AN_CONCURS,$O62=FALSE),"",R_ISI_STR*VLOOKUP(AK62,Coef!$E$5:$F$20,2,FALSE))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>IF(OR($B62="",$C62="",$D62="",$E62&gt;AN_CONCURS,$O62=FALSE),"",IF((FIND('Date initiale'!$B$6,$B62,1)=1),1,""))</f>
        <v/>
      </c>
      <c r="O62" s="236" t="b">
        <f t="shared" si="5"/>
        <v>0</v>
      </c>
      <c r="P62" s="201"/>
      <c r="Q62" s="164" t="e">
        <f t="shared" si="6"/>
        <v>#VALUE!</v>
      </c>
      <c r="R62" s="164" t="e">
        <f t="shared" si="49"/>
        <v>#VALUE!</v>
      </c>
      <c r="S62" s="164" t="e">
        <f t="shared" si="50"/>
        <v>#VALUE!</v>
      </c>
      <c r="T62" s="164" t="e">
        <f t="shared" si="51"/>
        <v>#VALUE!</v>
      </c>
      <c r="U62" s="164" t="e">
        <f t="shared" si="52"/>
        <v>#VALUE!</v>
      </c>
      <c r="V62" s="164" t="e">
        <f t="shared" si="53"/>
        <v>#VALUE!</v>
      </c>
      <c r="W62" s="164" t="e">
        <f t="shared" si="54"/>
        <v>#VALUE!</v>
      </c>
      <c r="X62" s="164" t="e">
        <f t="shared" si="55"/>
        <v>#VALUE!</v>
      </c>
      <c r="Y62" s="164" t="e">
        <f t="shared" si="56"/>
        <v>#VALUE!</v>
      </c>
      <c r="Z62" s="164" t="e">
        <f t="shared" si="57"/>
        <v>#VALUE!</v>
      </c>
      <c r="AA62" s="165" t="e">
        <f t="shared" si="58"/>
        <v>#VALUE!</v>
      </c>
      <c r="AB62" s="165" t="e">
        <f t="shared" si="59"/>
        <v>#VALUE!</v>
      </c>
      <c r="AC62" s="165" t="e">
        <f t="shared" si="60"/>
        <v>#VALUE!</v>
      </c>
      <c r="AD62" s="165" t="e">
        <f t="shared" si="61"/>
        <v>#VALUE!</v>
      </c>
      <c r="AE62" s="165" t="e">
        <f t="shared" si="62"/>
        <v>#VALUE!</v>
      </c>
      <c r="AF62" s="165" t="e">
        <f t="shared" si="63"/>
        <v>#VALUE!</v>
      </c>
      <c r="AG62" s="165" t="e">
        <f t="shared" si="64"/>
        <v>#VALUE!</v>
      </c>
      <c r="AH62" s="165" t="e">
        <f t="shared" si="65"/>
        <v>#VALUE!</v>
      </c>
      <c r="AI62" s="165" t="e">
        <f t="shared" si="66"/>
        <v>#VALUE!</v>
      </c>
      <c r="AJ62" s="165" t="e">
        <f t="shared" si="67"/>
        <v>#VALUE!</v>
      </c>
      <c r="AK62" s="165">
        <f t="shared" si="68"/>
        <v>1</v>
      </c>
      <c r="AL62" s="157"/>
    </row>
    <row r="63" spans="1:38" s="158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IF(OR($B63="",$C63="",$D63="",$E63&lt;AN_LIM,$E63&gt;AN_CONCURS,$O63=FALSE),"",R_ISI_STR*VLOOKUP(AK63,Coef!$E$5:$F$20,2,FALSE))</f>
        <v/>
      </c>
      <c r="J63" s="121" t="str">
        <f>IF(OR($B63="",$C63="",$D63="",$E63="",$E63&gt;AN_CONCURS,$O63=FALSE),"",R_ISI_STR*VLOOKUP(AK63,Coef!$E$5:$F$20,2,FALSE))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>IF(OR($B63="",$C63="",$D63="",$E63&gt;AN_CONCURS,$O63=FALSE),"",IF((FIND('Date initiale'!$B$6,$B63,1)=1),1,""))</f>
        <v/>
      </c>
      <c r="O63" s="236" t="b">
        <f t="shared" si="5"/>
        <v>0</v>
      </c>
      <c r="P63" s="201"/>
      <c r="Q63" s="164" t="e">
        <f t="shared" si="6"/>
        <v>#VALUE!</v>
      </c>
      <c r="R63" s="164" t="e">
        <f t="shared" si="49"/>
        <v>#VALUE!</v>
      </c>
      <c r="S63" s="164" t="e">
        <f t="shared" si="50"/>
        <v>#VALUE!</v>
      </c>
      <c r="T63" s="164" t="e">
        <f t="shared" si="51"/>
        <v>#VALUE!</v>
      </c>
      <c r="U63" s="164" t="e">
        <f t="shared" si="52"/>
        <v>#VALUE!</v>
      </c>
      <c r="V63" s="164" t="e">
        <f t="shared" si="53"/>
        <v>#VALUE!</v>
      </c>
      <c r="W63" s="164" t="e">
        <f t="shared" si="54"/>
        <v>#VALUE!</v>
      </c>
      <c r="X63" s="164" t="e">
        <f t="shared" si="55"/>
        <v>#VALUE!</v>
      </c>
      <c r="Y63" s="164" t="e">
        <f t="shared" si="56"/>
        <v>#VALUE!</v>
      </c>
      <c r="Z63" s="164" t="e">
        <f t="shared" si="57"/>
        <v>#VALUE!</v>
      </c>
      <c r="AA63" s="165" t="e">
        <f t="shared" si="58"/>
        <v>#VALUE!</v>
      </c>
      <c r="AB63" s="165" t="e">
        <f t="shared" si="59"/>
        <v>#VALUE!</v>
      </c>
      <c r="AC63" s="165" t="e">
        <f t="shared" si="60"/>
        <v>#VALUE!</v>
      </c>
      <c r="AD63" s="165" t="e">
        <f t="shared" si="61"/>
        <v>#VALUE!</v>
      </c>
      <c r="AE63" s="165" t="e">
        <f t="shared" si="62"/>
        <v>#VALUE!</v>
      </c>
      <c r="AF63" s="165" t="e">
        <f t="shared" si="63"/>
        <v>#VALUE!</v>
      </c>
      <c r="AG63" s="165" t="e">
        <f t="shared" si="64"/>
        <v>#VALUE!</v>
      </c>
      <c r="AH63" s="165" t="e">
        <f t="shared" si="65"/>
        <v>#VALUE!</v>
      </c>
      <c r="AI63" s="165" t="e">
        <f t="shared" si="66"/>
        <v>#VALUE!</v>
      </c>
      <c r="AJ63" s="165" t="e">
        <f t="shared" si="67"/>
        <v>#VALUE!</v>
      </c>
      <c r="AK63" s="165">
        <f t="shared" si="68"/>
        <v>1</v>
      </c>
      <c r="AL63" s="157"/>
    </row>
    <row r="64" spans="1:38" s="158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IF(OR($B64="",$C64="",$D64="",$E64&lt;AN_LIM,$E64&gt;AN_CONCURS,$O64=FALSE),"",R_ISI_STR*VLOOKUP(AK64,Coef!$E$5:$F$20,2,FALSE))</f>
        <v/>
      </c>
      <c r="J64" s="121" t="str">
        <f>IF(OR($B64="",$C64="",$D64="",$E64="",$E64&gt;AN_CONCURS,$O64=FALSE),"",R_ISI_STR*VLOOKUP(AK64,Coef!$E$5:$F$20,2,FALSE))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>IF(OR($B64="",$C64="",$D64="",$E64&gt;AN_CONCURS,$O64=FALSE),"",IF((FIND('Date initiale'!$B$6,$B64,1)=1),1,""))</f>
        <v/>
      </c>
      <c r="O64" s="236" t="b">
        <f t="shared" si="5"/>
        <v>0</v>
      </c>
      <c r="P64" s="201"/>
      <c r="Q64" s="164" t="e">
        <f t="shared" si="6"/>
        <v>#VALUE!</v>
      </c>
      <c r="R64" s="164" t="e">
        <f t="shared" si="49"/>
        <v>#VALUE!</v>
      </c>
      <c r="S64" s="164" t="e">
        <f t="shared" si="50"/>
        <v>#VALUE!</v>
      </c>
      <c r="T64" s="164" t="e">
        <f t="shared" si="51"/>
        <v>#VALUE!</v>
      </c>
      <c r="U64" s="164" t="e">
        <f t="shared" si="52"/>
        <v>#VALUE!</v>
      </c>
      <c r="V64" s="164" t="e">
        <f t="shared" si="53"/>
        <v>#VALUE!</v>
      </c>
      <c r="W64" s="164" t="e">
        <f t="shared" si="54"/>
        <v>#VALUE!</v>
      </c>
      <c r="X64" s="164" t="e">
        <f t="shared" si="55"/>
        <v>#VALUE!</v>
      </c>
      <c r="Y64" s="164" t="e">
        <f t="shared" si="56"/>
        <v>#VALUE!</v>
      </c>
      <c r="Z64" s="164" t="e">
        <f t="shared" si="57"/>
        <v>#VALUE!</v>
      </c>
      <c r="AA64" s="165" t="e">
        <f t="shared" si="58"/>
        <v>#VALUE!</v>
      </c>
      <c r="AB64" s="165" t="e">
        <f t="shared" si="59"/>
        <v>#VALUE!</v>
      </c>
      <c r="AC64" s="165" t="e">
        <f t="shared" si="60"/>
        <v>#VALUE!</v>
      </c>
      <c r="AD64" s="165" t="e">
        <f t="shared" si="61"/>
        <v>#VALUE!</v>
      </c>
      <c r="AE64" s="165" t="e">
        <f t="shared" si="62"/>
        <v>#VALUE!</v>
      </c>
      <c r="AF64" s="165" t="e">
        <f t="shared" si="63"/>
        <v>#VALUE!</v>
      </c>
      <c r="AG64" s="165" t="e">
        <f t="shared" si="64"/>
        <v>#VALUE!</v>
      </c>
      <c r="AH64" s="165" t="e">
        <f t="shared" si="65"/>
        <v>#VALUE!</v>
      </c>
      <c r="AI64" s="165" t="e">
        <f t="shared" si="66"/>
        <v>#VALUE!</v>
      </c>
      <c r="AJ64" s="165" t="e">
        <f t="shared" si="67"/>
        <v>#VALUE!</v>
      </c>
      <c r="AK64" s="165">
        <f t="shared" si="68"/>
        <v>1</v>
      </c>
      <c r="AL64" s="157"/>
    </row>
    <row r="65" spans="1:38" s="158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IF(OR($B65="",$C65="",$D65="",$E65&lt;AN_LIM,$E65&gt;AN_CONCURS,$O65=FALSE),"",R_ISI_STR*VLOOKUP(AK65,Coef!$E$5:$F$20,2,FALSE))</f>
        <v/>
      </c>
      <c r="J65" s="121" t="str">
        <f>IF(OR($B65="",$C65="",$D65="",$E65="",$E65&gt;AN_CONCURS,$O65=FALSE),"",R_ISI_STR*VLOOKUP(AK65,Coef!$E$5:$F$20,2,FALSE))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>IF(OR($B65="",$C65="",$D65="",$E65&gt;AN_CONCURS,$O65=FALSE),"",IF((FIND('Date initiale'!$B$6,$B65,1)=1),1,""))</f>
        <v/>
      </c>
      <c r="O65" s="236" t="b">
        <f t="shared" si="5"/>
        <v>0</v>
      </c>
      <c r="P65" s="201"/>
      <c r="Q65" s="164" t="e">
        <f t="shared" si="6"/>
        <v>#VALUE!</v>
      </c>
      <c r="R65" s="164" t="e">
        <f t="shared" si="49"/>
        <v>#VALUE!</v>
      </c>
      <c r="S65" s="164" t="e">
        <f t="shared" si="50"/>
        <v>#VALUE!</v>
      </c>
      <c r="T65" s="164" t="e">
        <f t="shared" si="51"/>
        <v>#VALUE!</v>
      </c>
      <c r="U65" s="164" t="e">
        <f t="shared" si="52"/>
        <v>#VALUE!</v>
      </c>
      <c r="V65" s="164" t="e">
        <f t="shared" si="53"/>
        <v>#VALUE!</v>
      </c>
      <c r="W65" s="164" t="e">
        <f t="shared" si="54"/>
        <v>#VALUE!</v>
      </c>
      <c r="X65" s="164" t="e">
        <f t="shared" si="55"/>
        <v>#VALUE!</v>
      </c>
      <c r="Y65" s="164" t="e">
        <f t="shared" si="56"/>
        <v>#VALUE!</v>
      </c>
      <c r="Z65" s="164" t="e">
        <f t="shared" si="57"/>
        <v>#VALUE!</v>
      </c>
      <c r="AA65" s="165" t="e">
        <f t="shared" si="58"/>
        <v>#VALUE!</v>
      </c>
      <c r="AB65" s="165" t="e">
        <f t="shared" si="59"/>
        <v>#VALUE!</v>
      </c>
      <c r="AC65" s="165" t="e">
        <f t="shared" si="60"/>
        <v>#VALUE!</v>
      </c>
      <c r="AD65" s="165" t="e">
        <f t="shared" si="61"/>
        <v>#VALUE!</v>
      </c>
      <c r="AE65" s="165" t="e">
        <f t="shared" si="62"/>
        <v>#VALUE!</v>
      </c>
      <c r="AF65" s="165" t="e">
        <f t="shared" si="63"/>
        <v>#VALUE!</v>
      </c>
      <c r="AG65" s="165" t="e">
        <f t="shared" si="64"/>
        <v>#VALUE!</v>
      </c>
      <c r="AH65" s="165" t="e">
        <f t="shared" si="65"/>
        <v>#VALUE!</v>
      </c>
      <c r="AI65" s="165" t="e">
        <f t="shared" si="66"/>
        <v>#VALUE!</v>
      </c>
      <c r="AJ65" s="165" t="e">
        <f t="shared" si="67"/>
        <v>#VALUE!</v>
      </c>
      <c r="AK65" s="165">
        <f t="shared" si="68"/>
        <v>1</v>
      </c>
      <c r="AL65" s="157"/>
    </row>
    <row r="66" spans="1:38" s="158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IF(OR($B66="",$C66="",$D66="",$E66&lt;AN_LIM,$E66&gt;AN_CONCURS,$O66=FALSE),"",R_ISI_STR*VLOOKUP(AK66,Coef!$E$5:$F$20,2,FALSE))</f>
        <v/>
      </c>
      <c r="J66" s="121" t="str">
        <f>IF(OR($B66="",$C66="",$D66="",$E66="",$E66&gt;AN_CONCURS,$O66=FALSE),"",R_ISI_STR*VLOOKUP(AK66,Coef!$E$5:$F$20,2,FALSE))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>IF(OR($B66="",$C66="",$D66="",$E66&gt;AN_CONCURS,$O66=FALSE),"",IF((FIND('Date initiale'!$B$6,$B66,1)=1),1,""))</f>
        <v/>
      </c>
      <c r="O66" s="236" t="b">
        <f t="shared" si="5"/>
        <v>0</v>
      </c>
      <c r="P66" s="201"/>
      <c r="Q66" s="164" t="e">
        <f t="shared" si="6"/>
        <v>#VALUE!</v>
      </c>
      <c r="R66" s="164" t="e">
        <f t="shared" si="49"/>
        <v>#VALUE!</v>
      </c>
      <c r="S66" s="164" t="e">
        <f t="shared" si="50"/>
        <v>#VALUE!</v>
      </c>
      <c r="T66" s="164" t="e">
        <f t="shared" si="51"/>
        <v>#VALUE!</v>
      </c>
      <c r="U66" s="164" t="e">
        <f t="shared" si="52"/>
        <v>#VALUE!</v>
      </c>
      <c r="V66" s="164" t="e">
        <f t="shared" si="53"/>
        <v>#VALUE!</v>
      </c>
      <c r="W66" s="164" t="e">
        <f t="shared" si="54"/>
        <v>#VALUE!</v>
      </c>
      <c r="X66" s="164" t="e">
        <f t="shared" si="55"/>
        <v>#VALUE!</v>
      </c>
      <c r="Y66" s="164" t="e">
        <f t="shared" si="56"/>
        <v>#VALUE!</v>
      </c>
      <c r="Z66" s="164" t="e">
        <f t="shared" si="57"/>
        <v>#VALUE!</v>
      </c>
      <c r="AA66" s="165" t="e">
        <f t="shared" si="58"/>
        <v>#VALUE!</v>
      </c>
      <c r="AB66" s="165" t="e">
        <f t="shared" si="59"/>
        <v>#VALUE!</v>
      </c>
      <c r="AC66" s="165" t="e">
        <f t="shared" si="60"/>
        <v>#VALUE!</v>
      </c>
      <c r="AD66" s="165" t="e">
        <f t="shared" si="61"/>
        <v>#VALUE!</v>
      </c>
      <c r="AE66" s="165" t="e">
        <f t="shared" si="62"/>
        <v>#VALUE!</v>
      </c>
      <c r="AF66" s="165" t="e">
        <f t="shared" si="63"/>
        <v>#VALUE!</v>
      </c>
      <c r="AG66" s="165" t="e">
        <f t="shared" si="64"/>
        <v>#VALUE!</v>
      </c>
      <c r="AH66" s="165" t="e">
        <f t="shared" si="65"/>
        <v>#VALUE!</v>
      </c>
      <c r="AI66" s="165" t="e">
        <f t="shared" si="66"/>
        <v>#VALUE!</v>
      </c>
      <c r="AJ66" s="165" t="e">
        <f t="shared" si="67"/>
        <v>#VALUE!</v>
      </c>
      <c r="AK66" s="165">
        <f t="shared" si="68"/>
        <v>1</v>
      </c>
      <c r="AL66" s="157"/>
    </row>
    <row r="67" spans="1:38" s="158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IF(OR($B67="",$C67="",$D67="",$E67&lt;AN_LIM,$E67&gt;AN_CONCURS,$O67=FALSE),"",R_ISI_STR*VLOOKUP(AK67,Coef!$E$5:$F$20,2,FALSE))</f>
        <v/>
      </c>
      <c r="J67" s="121" t="str">
        <f>IF(OR($B67="",$C67="",$D67="",$E67="",$E67&gt;AN_CONCURS,$O67=FALSE),"",R_ISI_STR*VLOOKUP(AK67,Coef!$E$5:$F$20,2,FALSE))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>IF(OR($B67="",$C67="",$D67="",$E67&gt;AN_CONCURS,$O67=FALSE),"",IF((FIND('Date initiale'!$B$6,$B67,1)=1),1,""))</f>
        <v/>
      </c>
      <c r="O67" s="236" t="b">
        <f t="shared" si="5"/>
        <v>0</v>
      </c>
      <c r="P67" s="201"/>
      <c r="Q67" s="164" t="e">
        <f t="shared" si="6"/>
        <v>#VALUE!</v>
      </c>
      <c r="R67" s="164" t="e">
        <f t="shared" si="49"/>
        <v>#VALUE!</v>
      </c>
      <c r="S67" s="164" t="e">
        <f t="shared" si="50"/>
        <v>#VALUE!</v>
      </c>
      <c r="T67" s="164" t="e">
        <f t="shared" si="51"/>
        <v>#VALUE!</v>
      </c>
      <c r="U67" s="164" t="e">
        <f t="shared" si="52"/>
        <v>#VALUE!</v>
      </c>
      <c r="V67" s="164" t="e">
        <f t="shared" si="53"/>
        <v>#VALUE!</v>
      </c>
      <c r="W67" s="164" t="e">
        <f t="shared" si="54"/>
        <v>#VALUE!</v>
      </c>
      <c r="X67" s="164" t="e">
        <f t="shared" si="55"/>
        <v>#VALUE!</v>
      </c>
      <c r="Y67" s="164" t="e">
        <f t="shared" si="56"/>
        <v>#VALUE!</v>
      </c>
      <c r="Z67" s="164" t="e">
        <f t="shared" si="57"/>
        <v>#VALUE!</v>
      </c>
      <c r="AA67" s="165" t="e">
        <f t="shared" si="58"/>
        <v>#VALUE!</v>
      </c>
      <c r="AB67" s="165" t="e">
        <f t="shared" si="59"/>
        <v>#VALUE!</v>
      </c>
      <c r="AC67" s="165" t="e">
        <f t="shared" si="60"/>
        <v>#VALUE!</v>
      </c>
      <c r="AD67" s="165" t="e">
        <f t="shared" si="61"/>
        <v>#VALUE!</v>
      </c>
      <c r="AE67" s="165" t="e">
        <f t="shared" si="62"/>
        <v>#VALUE!</v>
      </c>
      <c r="AF67" s="165" t="e">
        <f t="shared" si="63"/>
        <v>#VALUE!</v>
      </c>
      <c r="AG67" s="165" t="e">
        <f t="shared" si="64"/>
        <v>#VALUE!</v>
      </c>
      <c r="AH67" s="165" t="e">
        <f t="shared" si="65"/>
        <v>#VALUE!</v>
      </c>
      <c r="AI67" s="165" t="e">
        <f t="shared" si="66"/>
        <v>#VALUE!</v>
      </c>
      <c r="AJ67" s="165" t="e">
        <f t="shared" si="67"/>
        <v>#VALUE!</v>
      </c>
      <c r="AK67" s="165">
        <f t="shared" si="68"/>
        <v>1</v>
      </c>
      <c r="AL67" s="157"/>
    </row>
    <row r="68" spans="1:38" s="158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IF(OR($B68="",$C68="",$D68="",$E68&lt;AN_LIM,$E68&gt;AN_CONCURS,$O68=FALSE),"",R_ISI_STR*VLOOKUP(AK68,Coef!$E$5:$F$20,2,FALSE))</f>
        <v/>
      </c>
      <c r="J68" s="121" t="str">
        <f>IF(OR($B68="",$C68="",$D68="",$E68="",$E68&gt;AN_CONCURS,$O68=FALSE),"",R_ISI_STR*VLOOKUP(AK68,Coef!$E$5:$F$20,2,FALSE))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>IF(OR($B68="",$C68="",$D68="",$E68&gt;AN_CONCURS,$O68=FALSE),"",IF((FIND('Date initiale'!$B$6,$B68,1)=1),1,""))</f>
        <v/>
      </c>
      <c r="O68" s="236" t="b">
        <f t="shared" si="5"/>
        <v>0</v>
      </c>
      <c r="P68" s="201"/>
      <c r="Q68" s="164" t="e">
        <f t="shared" si="6"/>
        <v>#VALUE!</v>
      </c>
      <c r="R68" s="164" t="e">
        <f t="shared" si="49"/>
        <v>#VALUE!</v>
      </c>
      <c r="S68" s="164" t="e">
        <f t="shared" si="50"/>
        <v>#VALUE!</v>
      </c>
      <c r="T68" s="164" t="e">
        <f t="shared" si="51"/>
        <v>#VALUE!</v>
      </c>
      <c r="U68" s="164" t="e">
        <f t="shared" si="52"/>
        <v>#VALUE!</v>
      </c>
      <c r="V68" s="164" t="e">
        <f t="shared" si="53"/>
        <v>#VALUE!</v>
      </c>
      <c r="W68" s="164" t="e">
        <f t="shared" si="54"/>
        <v>#VALUE!</v>
      </c>
      <c r="X68" s="164" t="e">
        <f t="shared" si="55"/>
        <v>#VALUE!</v>
      </c>
      <c r="Y68" s="164" t="e">
        <f t="shared" si="56"/>
        <v>#VALUE!</v>
      </c>
      <c r="Z68" s="164" t="e">
        <f t="shared" si="57"/>
        <v>#VALUE!</v>
      </c>
      <c r="AA68" s="165" t="e">
        <f t="shared" si="58"/>
        <v>#VALUE!</v>
      </c>
      <c r="AB68" s="165" t="e">
        <f t="shared" si="59"/>
        <v>#VALUE!</v>
      </c>
      <c r="AC68" s="165" t="e">
        <f t="shared" si="60"/>
        <v>#VALUE!</v>
      </c>
      <c r="AD68" s="165" t="e">
        <f t="shared" si="61"/>
        <v>#VALUE!</v>
      </c>
      <c r="AE68" s="165" t="e">
        <f t="shared" si="62"/>
        <v>#VALUE!</v>
      </c>
      <c r="AF68" s="165" t="e">
        <f t="shared" si="63"/>
        <v>#VALUE!</v>
      </c>
      <c r="AG68" s="165" t="e">
        <f t="shared" si="64"/>
        <v>#VALUE!</v>
      </c>
      <c r="AH68" s="165" t="e">
        <f t="shared" si="65"/>
        <v>#VALUE!</v>
      </c>
      <c r="AI68" s="165" t="e">
        <f t="shared" si="66"/>
        <v>#VALUE!</v>
      </c>
      <c r="AJ68" s="165" t="e">
        <f t="shared" si="67"/>
        <v>#VALUE!</v>
      </c>
      <c r="AK68" s="165">
        <f t="shared" si="68"/>
        <v>1</v>
      </c>
      <c r="AL68" s="157"/>
    </row>
    <row r="69" spans="1:38" s="158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IF(OR($B69="",$C69="",$D69="",$E69&lt;AN_LIM,$E69&gt;AN_CONCURS,$O69=FALSE),"",R_ISI_STR*VLOOKUP(AK69,Coef!$E$5:$F$20,2,FALSE))</f>
        <v/>
      </c>
      <c r="J69" s="121" t="str">
        <f>IF(OR($B69="",$C69="",$D69="",$E69="",$E69&gt;AN_CONCURS,$O69=FALSE),"",R_ISI_STR*VLOOKUP(AK69,Coef!$E$5:$F$20,2,FALSE))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>IF(OR($B69="",$C69="",$D69="",$E69&gt;AN_CONCURS,$O69=FALSE),"",IF((FIND('Date initiale'!$B$6,$B69,1)=1),1,""))</f>
        <v/>
      </c>
      <c r="O69" s="236" t="b">
        <f t="shared" si="5"/>
        <v>0</v>
      </c>
      <c r="P69" s="201"/>
      <c r="Q69" s="164" t="e">
        <f t="shared" si="6"/>
        <v>#VALUE!</v>
      </c>
      <c r="R69" s="164" t="e">
        <f t="shared" si="49"/>
        <v>#VALUE!</v>
      </c>
      <c r="S69" s="164" t="e">
        <f t="shared" si="50"/>
        <v>#VALUE!</v>
      </c>
      <c r="T69" s="164" t="e">
        <f t="shared" si="51"/>
        <v>#VALUE!</v>
      </c>
      <c r="U69" s="164" t="e">
        <f t="shared" si="52"/>
        <v>#VALUE!</v>
      </c>
      <c r="V69" s="164" t="e">
        <f t="shared" si="53"/>
        <v>#VALUE!</v>
      </c>
      <c r="W69" s="164" t="e">
        <f t="shared" si="54"/>
        <v>#VALUE!</v>
      </c>
      <c r="X69" s="164" t="e">
        <f t="shared" si="55"/>
        <v>#VALUE!</v>
      </c>
      <c r="Y69" s="164" t="e">
        <f t="shared" si="56"/>
        <v>#VALUE!</v>
      </c>
      <c r="Z69" s="164" t="e">
        <f t="shared" si="57"/>
        <v>#VALUE!</v>
      </c>
      <c r="AA69" s="165" t="e">
        <f t="shared" si="58"/>
        <v>#VALUE!</v>
      </c>
      <c r="AB69" s="165" t="e">
        <f t="shared" si="59"/>
        <v>#VALUE!</v>
      </c>
      <c r="AC69" s="165" t="e">
        <f t="shared" si="60"/>
        <v>#VALUE!</v>
      </c>
      <c r="AD69" s="165" t="e">
        <f t="shared" si="61"/>
        <v>#VALUE!</v>
      </c>
      <c r="AE69" s="165" t="e">
        <f t="shared" si="62"/>
        <v>#VALUE!</v>
      </c>
      <c r="AF69" s="165" t="e">
        <f t="shared" si="63"/>
        <v>#VALUE!</v>
      </c>
      <c r="AG69" s="165" t="e">
        <f t="shared" si="64"/>
        <v>#VALUE!</v>
      </c>
      <c r="AH69" s="165" t="e">
        <f t="shared" si="65"/>
        <v>#VALUE!</v>
      </c>
      <c r="AI69" s="165" t="e">
        <f t="shared" si="66"/>
        <v>#VALUE!</v>
      </c>
      <c r="AJ69" s="165" t="e">
        <f t="shared" si="67"/>
        <v>#VALUE!</v>
      </c>
      <c r="AK69" s="165">
        <f t="shared" si="68"/>
        <v>1</v>
      </c>
      <c r="AL69" s="157"/>
    </row>
    <row r="70" spans="1:38" s="158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IF(OR($B70="",$C70="",$D70="",$E70&lt;AN_LIM,$E70&gt;AN_CONCURS,$O70=FALSE),"",R_ISI_STR*VLOOKUP(AK70,Coef!$E$5:$F$20,2,FALSE))</f>
        <v/>
      </c>
      <c r="J70" s="121" t="str">
        <f>IF(OR($B70="",$C70="",$D70="",$E70="",$E70&gt;AN_CONCURS,$O70=FALSE),"",R_ISI_STR*VLOOKUP(AK70,Coef!$E$5:$F$20,2,FALSE))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>IF(OR($B70="",$C70="",$D70="",$E70&gt;AN_CONCURS,$O70=FALSE),"",IF((FIND('Date initiale'!$B$6,$B70,1)=1),1,""))</f>
        <v/>
      </c>
      <c r="O70" s="236" t="b">
        <f t="shared" si="5"/>
        <v>0</v>
      </c>
      <c r="P70" s="201"/>
      <c r="Q70" s="164" t="e">
        <f t="shared" si="6"/>
        <v>#VALUE!</v>
      </c>
      <c r="R70" s="164" t="e">
        <f t="shared" si="49"/>
        <v>#VALUE!</v>
      </c>
      <c r="S70" s="164" t="e">
        <f t="shared" si="50"/>
        <v>#VALUE!</v>
      </c>
      <c r="T70" s="164" t="e">
        <f t="shared" si="51"/>
        <v>#VALUE!</v>
      </c>
      <c r="U70" s="164" t="e">
        <f t="shared" si="52"/>
        <v>#VALUE!</v>
      </c>
      <c r="V70" s="164" t="e">
        <f t="shared" si="53"/>
        <v>#VALUE!</v>
      </c>
      <c r="W70" s="164" t="e">
        <f t="shared" si="54"/>
        <v>#VALUE!</v>
      </c>
      <c r="X70" s="164" t="e">
        <f t="shared" si="55"/>
        <v>#VALUE!</v>
      </c>
      <c r="Y70" s="164" t="e">
        <f t="shared" si="56"/>
        <v>#VALUE!</v>
      </c>
      <c r="Z70" s="164" t="e">
        <f t="shared" si="57"/>
        <v>#VALUE!</v>
      </c>
      <c r="AA70" s="165" t="e">
        <f t="shared" si="58"/>
        <v>#VALUE!</v>
      </c>
      <c r="AB70" s="165" t="e">
        <f t="shared" si="59"/>
        <v>#VALUE!</v>
      </c>
      <c r="AC70" s="165" t="e">
        <f t="shared" si="60"/>
        <v>#VALUE!</v>
      </c>
      <c r="AD70" s="165" t="e">
        <f t="shared" si="61"/>
        <v>#VALUE!</v>
      </c>
      <c r="AE70" s="165" t="e">
        <f t="shared" si="62"/>
        <v>#VALUE!</v>
      </c>
      <c r="AF70" s="165" t="e">
        <f t="shared" si="63"/>
        <v>#VALUE!</v>
      </c>
      <c r="AG70" s="165" t="e">
        <f t="shared" si="64"/>
        <v>#VALUE!</v>
      </c>
      <c r="AH70" s="165" t="e">
        <f t="shared" si="65"/>
        <v>#VALUE!</v>
      </c>
      <c r="AI70" s="165" t="e">
        <f t="shared" si="66"/>
        <v>#VALUE!</v>
      </c>
      <c r="AJ70" s="165" t="e">
        <f t="shared" si="67"/>
        <v>#VALUE!</v>
      </c>
      <c r="AK70" s="165">
        <f t="shared" si="68"/>
        <v>1</v>
      </c>
      <c r="AL70" s="157"/>
    </row>
    <row r="71" spans="1:38" s="158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IF(OR($B71="",$C71="",$D71="",$E71&lt;AN_LIM,$E71&gt;AN_CONCURS,$O71=FALSE),"",R_ISI_STR*VLOOKUP(AK71,Coef!$E$5:$F$20,2,FALSE))</f>
        <v/>
      </c>
      <c r="J71" s="121" t="str">
        <f>IF(OR($B71="",$C71="",$D71="",$E71="",$E71&gt;AN_CONCURS,$O71=FALSE),"",R_ISI_STR*VLOOKUP(AK71,Coef!$E$5:$F$20,2,FALSE))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>IF(OR($B71="",$C71="",$D71="",$E71&gt;AN_CONCURS,$O71=FALSE),"",IF((FIND('Date initiale'!$B$6,$B71,1)=1),1,""))</f>
        <v/>
      </c>
      <c r="O71" s="236" t="b">
        <f t="shared" si="5"/>
        <v>0</v>
      </c>
      <c r="P71" s="201"/>
      <c r="Q71" s="164" t="e">
        <f t="shared" si="6"/>
        <v>#VALUE!</v>
      </c>
      <c r="R71" s="164" t="e">
        <f t="shared" si="49"/>
        <v>#VALUE!</v>
      </c>
      <c r="S71" s="164" t="e">
        <f t="shared" si="50"/>
        <v>#VALUE!</v>
      </c>
      <c r="T71" s="164" t="e">
        <f t="shared" si="51"/>
        <v>#VALUE!</v>
      </c>
      <c r="U71" s="164" t="e">
        <f t="shared" si="52"/>
        <v>#VALUE!</v>
      </c>
      <c r="V71" s="164" t="e">
        <f t="shared" si="53"/>
        <v>#VALUE!</v>
      </c>
      <c r="W71" s="164" t="e">
        <f t="shared" si="54"/>
        <v>#VALUE!</v>
      </c>
      <c r="X71" s="164" t="e">
        <f t="shared" si="55"/>
        <v>#VALUE!</v>
      </c>
      <c r="Y71" s="164" t="e">
        <f t="shared" si="56"/>
        <v>#VALUE!</v>
      </c>
      <c r="Z71" s="164" t="e">
        <f t="shared" si="57"/>
        <v>#VALUE!</v>
      </c>
      <c r="AA71" s="165" t="e">
        <f t="shared" si="58"/>
        <v>#VALUE!</v>
      </c>
      <c r="AB71" s="165" t="e">
        <f t="shared" si="59"/>
        <v>#VALUE!</v>
      </c>
      <c r="AC71" s="165" t="e">
        <f t="shared" si="60"/>
        <v>#VALUE!</v>
      </c>
      <c r="AD71" s="165" t="e">
        <f t="shared" si="61"/>
        <v>#VALUE!</v>
      </c>
      <c r="AE71" s="165" t="e">
        <f t="shared" si="62"/>
        <v>#VALUE!</v>
      </c>
      <c r="AF71" s="165" t="e">
        <f t="shared" si="63"/>
        <v>#VALUE!</v>
      </c>
      <c r="AG71" s="165" t="e">
        <f t="shared" si="64"/>
        <v>#VALUE!</v>
      </c>
      <c r="AH71" s="165" t="e">
        <f t="shared" si="65"/>
        <v>#VALUE!</v>
      </c>
      <c r="AI71" s="165" t="e">
        <f t="shared" si="66"/>
        <v>#VALUE!</v>
      </c>
      <c r="AJ71" s="165" t="e">
        <f t="shared" si="67"/>
        <v>#VALUE!</v>
      </c>
      <c r="AK71" s="165">
        <f t="shared" si="68"/>
        <v>1</v>
      </c>
      <c r="AL71" s="157"/>
    </row>
    <row r="72" spans="1:38" s="158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IF(OR($B72="",$C72="",$D72="",$E72&lt;AN_LIM,$E72&gt;AN_CONCURS,$O72=FALSE),"",R_ISI_STR*VLOOKUP(AK72,Coef!$E$5:$F$20,2,FALSE))</f>
        <v/>
      </c>
      <c r="J72" s="121" t="str">
        <f>IF(OR($B72="",$C72="",$D72="",$E72="",$E72&gt;AN_CONCURS,$O72=FALSE),"",R_ISI_STR*VLOOKUP(AK72,Coef!$E$5:$F$20,2,FALSE))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>IF(OR($B72="",$C72="",$D72="",$E72&gt;AN_CONCURS,$O72=FALSE),"",IF((FIND('Date initiale'!$B$6,$B72,1)=1),1,""))</f>
        <v/>
      </c>
      <c r="O72" s="236" t="b">
        <f t="shared" si="5"/>
        <v>0</v>
      </c>
      <c r="P72" s="201"/>
      <c r="Q72" s="164" t="e">
        <f t="shared" si="6"/>
        <v>#VALUE!</v>
      </c>
      <c r="R72" s="164" t="e">
        <f t="shared" si="49"/>
        <v>#VALUE!</v>
      </c>
      <c r="S72" s="164" t="e">
        <f t="shared" si="50"/>
        <v>#VALUE!</v>
      </c>
      <c r="T72" s="164" t="e">
        <f t="shared" si="51"/>
        <v>#VALUE!</v>
      </c>
      <c r="U72" s="164" t="e">
        <f t="shared" si="52"/>
        <v>#VALUE!</v>
      </c>
      <c r="V72" s="164" t="e">
        <f t="shared" si="53"/>
        <v>#VALUE!</v>
      </c>
      <c r="W72" s="164" t="e">
        <f t="shared" si="54"/>
        <v>#VALUE!</v>
      </c>
      <c r="X72" s="164" t="e">
        <f t="shared" si="55"/>
        <v>#VALUE!</v>
      </c>
      <c r="Y72" s="164" t="e">
        <f t="shared" si="56"/>
        <v>#VALUE!</v>
      </c>
      <c r="Z72" s="164" t="e">
        <f t="shared" si="57"/>
        <v>#VALUE!</v>
      </c>
      <c r="AA72" s="165" t="e">
        <f t="shared" si="58"/>
        <v>#VALUE!</v>
      </c>
      <c r="AB72" s="165" t="e">
        <f t="shared" si="59"/>
        <v>#VALUE!</v>
      </c>
      <c r="AC72" s="165" t="e">
        <f t="shared" si="60"/>
        <v>#VALUE!</v>
      </c>
      <c r="AD72" s="165" t="e">
        <f t="shared" si="61"/>
        <v>#VALUE!</v>
      </c>
      <c r="AE72" s="165" t="e">
        <f t="shared" si="62"/>
        <v>#VALUE!</v>
      </c>
      <c r="AF72" s="165" t="e">
        <f t="shared" si="63"/>
        <v>#VALUE!</v>
      </c>
      <c r="AG72" s="165" t="e">
        <f t="shared" si="64"/>
        <v>#VALUE!</v>
      </c>
      <c r="AH72" s="165" t="e">
        <f t="shared" si="65"/>
        <v>#VALUE!</v>
      </c>
      <c r="AI72" s="165" t="e">
        <f t="shared" si="66"/>
        <v>#VALUE!</v>
      </c>
      <c r="AJ72" s="165" t="e">
        <f t="shared" si="67"/>
        <v>#VALUE!</v>
      </c>
      <c r="AK72" s="165">
        <f t="shared" si="68"/>
        <v>1</v>
      </c>
      <c r="AL72" s="157"/>
    </row>
    <row r="73" spans="1:38" s="158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IF(OR($B73="",$C73="",$D73="",$E73&lt;AN_LIM,$E73&gt;AN_CONCURS,$O73=FALSE),"",R_ISI_STR*VLOOKUP(AK73,Coef!$E$5:$F$20,2,FALSE))</f>
        <v/>
      </c>
      <c r="J73" s="121" t="str">
        <f>IF(OR($B73="",$C73="",$D73="",$E73="",$E73&gt;AN_CONCURS,$O73=FALSE),"",R_ISI_STR*VLOOKUP(AK73,Coef!$E$5:$F$20,2,FALSE))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>IF(OR($B73="",$C73="",$D73="",$E73&gt;AN_CONCURS,$O73=FALSE),"",IF((FIND('Date initiale'!$B$6,$B73,1)=1),1,""))</f>
        <v/>
      </c>
      <c r="O73" s="236" t="b">
        <f t="shared" si="5"/>
        <v>0</v>
      </c>
      <c r="P73" s="201"/>
      <c r="Q73" s="164" t="e">
        <f t="shared" si="6"/>
        <v>#VALUE!</v>
      </c>
      <c r="R73" s="164" t="e">
        <f t="shared" si="49"/>
        <v>#VALUE!</v>
      </c>
      <c r="S73" s="164" t="e">
        <f t="shared" si="50"/>
        <v>#VALUE!</v>
      </c>
      <c r="T73" s="164" t="e">
        <f t="shared" si="51"/>
        <v>#VALUE!</v>
      </c>
      <c r="U73" s="164" t="e">
        <f t="shared" si="52"/>
        <v>#VALUE!</v>
      </c>
      <c r="V73" s="164" t="e">
        <f t="shared" si="53"/>
        <v>#VALUE!</v>
      </c>
      <c r="W73" s="164" t="e">
        <f t="shared" si="54"/>
        <v>#VALUE!</v>
      </c>
      <c r="X73" s="164" t="e">
        <f t="shared" si="55"/>
        <v>#VALUE!</v>
      </c>
      <c r="Y73" s="164" t="e">
        <f t="shared" si="56"/>
        <v>#VALUE!</v>
      </c>
      <c r="Z73" s="164" t="e">
        <f t="shared" si="57"/>
        <v>#VALUE!</v>
      </c>
      <c r="AA73" s="165" t="e">
        <f t="shared" si="58"/>
        <v>#VALUE!</v>
      </c>
      <c r="AB73" s="165" t="e">
        <f t="shared" si="59"/>
        <v>#VALUE!</v>
      </c>
      <c r="AC73" s="165" t="e">
        <f t="shared" si="60"/>
        <v>#VALUE!</v>
      </c>
      <c r="AD73" s="165" t="e">
        <f t="shared" si="61"/>
        <v>#VALUE!</v>
      </c>
      <c r="AE73" s="165" t="e">
        <f t="shared" si="62"/>
        <v>#VALUE!</v>
      </c>
      <c r="AF73" s="165" t="e">
        <f t="shared" si="63"/>
        <v>#VALUE!</v>
      </c>
      <c r="AG73" s="165" t="e">
        <f t="shared" si="64"/>
        <v>#VALUE!</v>
      </c>
      <c r="AH73" s="165" t="e">
        <f t="shared" si="65"/>
        <v>#VALUE!</v>
      </c>
      <c r="AI73" s="165" t="e">
        <f t="shared" si="66"/>
        <v>#VALUE!</v>
      </c>
      <c r="AJ73" s="165" t="e">
        <f t="shared" si="67"/>
        <v>#VALUE!</v>
      </c>
      <c r="AK73" s="165">
        <f t="shared" si="68"/>
        <v>1</v>
      </c>
      <c r="AL73" s="157"/>
    </row>
    <row r="74" spans="1:38" s="158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IF(OR($B74="",$C74="",$D74="",$E74&lt;AN_LIM,$E74&gt;AN_CONCURS,$O74=FALSE),"",R_ISI_STR*VLOOKUP(AK74,Coef!$E$5:$F$20,2,FALSE))</f>
        <v/>
      </c>
      <c r="J74" s="121" t="str">
        <f>IF(OR($B74="",$C74="",$D74="",$E74="",$E74&gt;AN_CONCURS,$O74=FALSE),"",R_ISI_STR*VLOOKUP(AK74,Coef!$E$5:$F$20,2,FALSE))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>IF(OR($B74="",$C74="",$D74="",$E74&gt;AN_CONCURS,$O74=FALSE),"",IF((FIND('Date initiale'!$B$6,$B74,1)=1),1,""))</f>
        <v/>
      </c>
      <c r="O74" s="236" t="b">
        <f t="shared" si="5"/>
        <v>0</v>
      </c>
      <c r="P74" s="201"/>
      <c r="Q74" s="164" t="e">
        <f t="shared" si="6"/>
        <v>#VALUE!</v>
      </c>
      <c r="R74" s="164" t="e">
        <f t="shared" si="49"/>
        <v>#VALUE!</v>
      </c>
      <c r="S74" s="164" t="e">
        <f t="shared" si="50"/>
        <v>#VALUE!</v>
      </c>
      <c r="T74" s="164" t="e">
        <f t="shared" si="51"/>
        <v>#VALUE!</v>
      </c>
      <c r="U74" s="164" t="e">
        <f t="shared" si="52"/>
        <v>#VALUE!</v>
      </c>
      <c r="V74" s="164" t="e">
        <f t="shared" si="53"/>
        <v>#VALUE!</v>
      </c>
      <c r="W74" s="164" t="e">
        <f t="shared" si="54"/>
        <v>#VALUE!</v>
      </c>
      <c r="X74" s="164" t="e">
        <f t="shared" si="55"/>
        <v>#VALUE!</v>
      </c>
      <c r="Y74" s="164" t="e">
        <f t="shared" si="56"/>
        <v>#VALUE!</v>
      </c>
      <c r="Z74" s="164" t="e">
        <f t="shared" si="57"/>
        <v>#VALUE!</v>
      </c>
      <c r="AA74" s="165" t="e">
        <f t="shared" si="58"/>
        <v>#VALUE!</v>
      </c>
      <c r="AB74" s="165" t="e">
        <f t="shared" si="59"/>
        <v>#VALUE!</v>
      </c>
      <c r="AC74" s="165" t="e">
        <f t="shared" si="60"/>
        <v>#VALUE!</v>
      </c>
      <c r="AD74" s="165" t="e">
        <f t="shared" si="61"/>
        <v>#VALUE!</v>
      </c>
      <c r="AE74" s="165" t="e">
        <f t="shared" si="62"/>
        <v>#VALUE!</v>
      </c>
      <c r="AF74" s="165" t="e">
        <f t="shared" si="63"/>
        <v>#VALUE!</v>
      </c>
      <c r="AG74" s="165" t="e">
        <f t="shared" si="64"/>
        <v>#VALUE!</v>
      </c>
      <c r="AH74" s="165" t="e">
        <f t="shared" si="65"/>
        <v>#VALUE!</v>
      </c>
      <c r="AI74" s="165" t="e">
        <f t="shared" si="66"/>
        <v>#VALUE!</v>
      </c>
      <c r="AJ74" s="165" t="e">
        <f t="shared" si="67"/>
        <v>#VALUE!</v>
      </c>
      <c r="AK74" s="165">
        <f t="shared" si="68"/>
        <v>1</v>
      </c>
      <c r="AL74" s="157"/>
    </row>
    <row r="75" spans="1:38" s="158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IF(OR($B75="",$C75="",$D75="",$E75&lt;AN_LIM,$E75&gt;AN_CONCURS,$O75=FALSE),"",R_ISI_STR*VLOOKUP(AK75,Coef!$E$5:$F$20,2,FALSE))</f>
        <v/>
      </c>
      <c r="J75" s="121" t="str">
        <f>IF(OR($B75="",$C75="",$D75="",$E75="",$E75&gt;AN_CONCURS,$O75=FALSE),"",R_ISI_STR*VLOOKUP(AK75,Coef!$E$5:$F$20,2,FALSE))</f>
        <v/>
      </c>
      <c r="K75" s="153" t="str">
        <f t="shared" ref="K75:K138" si="69">IF(OR($B75="",$C75="",$D75="",$E75&gt;AN_CONCURS,$O75=FALSE),"",IF($E75&gt;=AN_LIM,1,""))</f>
        <v/>
      </c>
      <c r="L75" s="153" t="str">
        <f t="shared" ref="L75:L138" si="70">IF(OR($B75="",$C75="",$D75="",$E75="",$E75&gt;AN_CONCURS,$O75=FALSE),"",1)</f>
        <v/>
      </c>
      <c r="M75" s="153" t="str">
        <f t="shared" ref="M75:M138" si="71">IF($K75&lt;&gt;1,"",(IF(OR($B75="",$C75="",$D75="",$E75&gt;AN_CONCURS,$O75=FALSE),"",IF((FIND(NUME,$B75,1)=1),1,""))))</f>
        <v/>
      </c>
      <c r="N75" s="153" t="str">
        <f>IF(OR($B75="",$C75="",$D75="",$E75&gt;AN_CONCURS,$O75=FALSE),"",IF((FIND('Date initiale'!$B$6,$B75,1)=1),1,""))</f>
        <v/>
      </c>
      <c r="O75" s="236" t="b">
        <f t="shared" ref="O75:O138" si="72">IF(NUME="",FALSE,ISNUMBER(SEARCH(NUME,$B75)))</f>
        <v>0</v>
      </c>
      <c r="P75" s="201"/>
      <c r="Q75" s="164" t="e">
        <f t="shared" ref="Q75:Q138" si="73">FIND(",",$B75,1)</f>
        <v>#VALUE!</v>
      </c>
      <c r="R75" s="164" t="e">
        <f t="shared" si="49"/>
        <v>#VALUE!</v>
      </c>
      <c r="S75" s="164" t="e">
        <f t="shared" si="50"/>
        <v>#VALUE!</v>
      </c>
      <c r="T75" s="164" t="e">
        <f t="shared" si="51"/>
        <v>#VALUE!</v>
      </c>
      <c r="U75" s="164" t="e">
        <f t="shared" si="52"/>
        <v>#VALUE!</v>
      </c>
      <c r="V75" s="164" t="e">
        <f t="shared" si="53"/>
        <v>#VALUE!</v>
      </c>
      <c r="W75" s="164" t="e">
        <f t="shared" si="54"/>
        <v>#VALUE!</v>
      </c>
      <c r="X75" s="164" t="e">
        <f t="shared" si="55"/>
        <v>#VALUE!</v>
      </c>
      <c r="Y75" s="164" t="e">
        <f t="shared" si="56"/>
        <v>#VALUE!</v>
      </c>
      <c r="Z75" s="164" t="e">
        <f t="shared" si="57"/>
        <v>#VALUE!</v>
      </c>
      <c r="AA75" s="165" t="e">
        <f t="shared" si="58"/>
        <v>#VALUE!</v>
      </c>
      <c r="AB75" s="165" t="e">
        <f t="shared" si="59"/>
        <v>#VALUE!</v>
      </c>
      <c r="AC75" s="165" t="e">
        <f t="shared" si="60"/>
        <v>#VALUE!</v>
      </c>
      <c r="AD75" s="165" t="e">
        <f t="shared" si="61"/>
        <v>#VALUE!</v>
      </c>
      <c r="AE75" s="165" t="e">
        <f t="shared" si="62"/>
        <v>#VALUE!</v>
      </c>
      <c r="AF75" s="165" t="e">
        <f t="shared" si="63"/>
        <v>#VALUE!</v>
      </c>
      <c r="AG75" s="165" t="e">
        <f t="shared" si="64"/>
        <v>#VALUE!</v>
      </c>
      <c r="AH75" s="165" t="e">
        <f t="shared" si="65"/>
        <v>#VALUE!</v>
      </c>
      <c r="AI75" s="165" t="e">
        <f t="shared" si="66"/>
        <v>#VALUE!</v>
      </c>
      <c r="AJ75" s="165" t="e">
        <f t="shared" si="67"/>
        <v>#VALUE!</v>
      </c>
      <c r="AK75" s="165">
        <f t="shared" si="68"/>
        <v>1</v>
      </c>
      <c r="AL75" s="157"/>
    </row>
    <row r="76" spans="1:38" s="158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IF(OR($B76="",$C76="",$D76="",$E76&lt;AN_LIM,$E76&gt;AN_CONCURS,$O76=FALSE),"",R_ISI_STR*VLOOKUP(AK76,Coef!$E$5:$F$20,2,FALSE))</f>
        <v/>
      </c>
      <c r="J76" s="121" t="str">
        <f>IF(OR($B76="",$C76="",$D76="",$E76="",$E76&gt;AN_CONCURS,$O76=FALSE),"",R_ISI_STR*VLOOKUP(AK76,Coef!$E$5:$F$20,2,FALSE))</f>
        <v/>
      </c>
      <c r="K76" s="153" t="str">
        <f t="shared" si="69"/>
        <v/>
      </c>
      <c r="L76" s="153" t="str">
        <f t="shared" si="70"/>
        <v/>
      </c>
      <c r="M76" s="153" t="str">
        <f t="shared" si="71"/>
        <v/>
      </c>
      <c r="N76" s="153" t="str">
        <f>IF(OR($B76="",$C76="",$D76="",$E76&gt;AN_CONCURS,$O76=FALSE),"",IF((FIND('Date initiale'!$B$6,$B76,1)=1),1,""))</f>
        <v/>
      </c>
      <c r="O76" s="236" t="b">
        <f t="shared" si="72"/>
        <v>0</v>
      </c>
      <c r="P76" s="201"/>
      <c r="Q76" s="164" t="e">
        <f t="shared" si="73"/>
        <v>#VALUE!</v>
      </c>
      <c r="R76" s="164" t="e">
        <f t="shared" si="49"/>
        <v>#VALUE!</v>
      </c>
      <c r="S76" s="164" t="e">
        <f t="shared" si="50"/>
        <v>#VALUE!</v>
      </c>
      <c r="T76" s="164" t="e">
        <f t="shared" si="51"/>
        <v>#VALUE!</v>
      </c>
      <c r="U76" s="164" t="e">
        <f t="shared" si="52"/>
        <v>#VALUE!</v>
      </c>
      <c r="V76" s="164" t="e">
        <f t="shared" si="53"/>
        <v>#VALUE!</v>
      </c>
      <c r="W76" s="164" t="e">
        <f t="shared" si="54"/>
        <v>#VALUE!</v>
      </c>
      <c r="X76" s="164" t="e">
        <f t="shared" si="55"/>
        <v>#VALUE!</v>
      </c>
      <c r="Y76" s="164" t="e">
        <f t="shared" si="56"/>
        <v>#VALUE!</v>
      </c>
      <c r="Z76" s="164" t="e">
        <f t="shared" si="57"/>
        <v>#VALUE!</v>
      </c>
      <c r="AA76" s="165" t="e">
        <f t="shared" si="58"/>
        <v>#VALUE!</v>
      </c>
      <c r="AB76" s="165" t="e">
        <f t="shared" si="59"/>
        <v>#VALUE!</v>
      </c>
      <c r="AC76" s="165" t="e">
        <f t="shared" si="60"/>
        <v>#VALUE!</v>
      </c>
      <c r="AD76" s="165" t="e">
        <f t="shared" si="61"/>
        <v>#VALUE!</v>
      </c>
      <c r="AE76" s="165" t="e">
        <f t="shared" si="62"/>
        <v>#VALUE!</v>
      </c>
      <c r="AF76" s="165" t="e">
        <f t="shared" si="63"/>
        <v>#VALUE!</v>
      </c>
      <c r="AG76" s="165" t="e">
        <f t="shared" si="64"/>
        <v>#VALUE!</v>
      </c>
      <c r="AH76" s="165" t="e">
        <f t="shared" si="65"/>
        <v>#VALUE!</v>
      </c>
      <c r="AI76" s="165" t="e">
        <f t="shared" si="66"/>
        <v>#VALUE!</v>
      </c>
      <c r="AJ76" s="165" t="e">
        <f t="shared" si="67"/>
        <v>#VALUE!</v>
      </c>
      <c r="AK76" s="165">
        <f t="shared" si="68"/>
        <v>1</v>
      </c>
      <c r="AL76" s="157"/>
    </row>
    <row r="77" spans="1:38" s="158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IF(OR($B77="",$C77="",$D77="",$E77&lt;AN_LIM,$E77&gt;AN_CONCURS,$O77=FALSE),"",R_ISI_STR*VLOOKUP(AK77,Coef!$E$5:$F$20,2,FALSE))</f>
        <v/>
      </c>
      <c r="J77" s="121" t="str">
        <f>IF(OR($B77="",$C77="",$D77="",$E77="",$E77&gt;AN_CONCURS,$O77=FALSE),"",R_ISI_STR*VLOOKUP(AK77,Coef!$E$5:$F$20,2,FALSE))</f>
        <v/>
      </c>
      <c r="K77" s="153" t="str">
        <f t="shared" si="69"/>
        <v/>
      </c>
      <c r="L77" s="153" t="str">
        <f t="shared" si="70"/>
        <v/>
      </c>
      <c r="M77" s="153" t="str">
        <f t="shared" si="71"/>
        <v/>
      </c>
      <c r="N77" s="153" t="str">
        <f>IF(OR($B77="",$C77="",$D77="",$E77&gt;AN_CONCURS,$O77=FALSE),"",IF((FIND('Date initiale'!$B$6,$B77,1)=1),1,""))</f>
        <v/>
      </c>
      <c r="O77" s="236" t="b">
        <f t="shared" si="72"/>
        <v>0</v>
      </c>
      <c r="P77" s="201"/>
      <c r="Q77" s="164" t="e">
        <f t="shared" si="73"/>
        <v>#VALUE!</v>
      </c>
      <c r="R77" s="164" t="e">
        <f t="shared" si="49"/>
        <v>#VALUE!</v>
      </c>
      <c r="S77" s="164" t="e">
        <f t="shared" si="50"/>
        <v>#VALUE!</v>
      </c>
      <c r="T77" s="164" t="e">
        <f t="shared" si="51"/>
        <v>#VALUE!</v>
      </c>
      <c r="U77" s="164" t="e">
        <f t="shared" si="52"/>
        <v>#VALUE!</v>
      </c>
      <c r="V77" s="164" t="e">
        <f t="shared" si="53"/>
        <v>#VALUE!</v>
      </c>
      <c r="W77" s="164" t="e">
        <f t="shared" si="54"/>
        <v>#VALUE!</v>
      </c>
      <c r="X77" s="164" t="e">
        <f t="shared" si="55"/>
        <v>#VALUE!</v>
      </c>
      <c r="Y77" s="164" t="e">
        <f t="shared" si="56"/>
        <v>#VALUE!</v>
      </c>
      <c r="Z77" s="164" t="e">
        <f t="shared" si="57"/>
        <v>#VALUE!</v>
      </c>
      <c r="AA77" s="165" t="e">
        <f t="shared" si="58"/>
        <v>#VALUE!</v>
      </c>
      <c r="AB77" s="165" t="e">
        <f t="shared" si="59"/>
        <v>#VALUE!</v>
      </c>
      <c r="AC77" s="165" t="e">
        <f t="shared" si="60"/>
        <v>#VALUE!</v>
      </c>
      <c r="AD77" s="165" t="e">
        <f t="shared" si="61"/>
        <v>#VALUE!</v>
      </c>
      <c r="AE77" s="165" t="e">
        <f t="shared" si="62"/>
        <v>#VALUE!</v>
      </c>
      <c r="AF77" s="165" t="e">
        <f t="shared" si="63"/>
        <v>#VALUE!</v>
      </c>
      <c r="AG77" s="165" t="e">
        <f t="shared" si="64"/>
        <v>#VALUE!</v>
      </c>
      <c r="AH77" s="165" t="e">
        <f t="shared" si="65"/>
        <v>#VALUE!</v>
      </c>
      <c r="AI77" s="165" t="e">
        <f t="shared" si="66"/>
        <v>#VALUE!</v>
      </c>
      <c r="AJ77" s="165" t="e">
        <f t="shared" si="67"/>
        <v>#VALUE!</v>
      </c>
      <c r="AK77" s="165">
        <f t="shared" si="68"/>
        <v>1</v>
      </c>
      <c r="AL77" s="157"/>
    </row>
    <row r="78" spans="1:38" s="158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IF(OR($B78="",$C78="",$D78="",$E78&lt;AN_LIM,$E78&gt;AN_CONCURS,$O78=FALSE),"",R_ISI_STR*VLOOKUP(AK78,Coef!$E$5:$F$20,2,FALSE))</f>
        <v/>
      </c>
      <c r="J78" s="121" t="str">
        <f>IF(OR($B78="",$C78="",$D78="",$E78="",$E78&gt;AN_CONCURS,$O78=FALSE),"",R_ISI_STR*VLOOKUP(AK78,Coef!$E$5:$F$20,2,FALSE))</f>
        <v/>
      </c>
      <c r="K78" s="153" t="str">
        <f t="shared" si="69"/>
        <v/>
      </c>
      <c r="L78" s="153" t="str">
        <f t="shared" si="70"/>
        <v/>
      </c>
      <c r="M78" s="153" t="str">
        <f t="shared" si="71"/>
        <v/>
      </c>
      <c r="N78" s="153" t="str">
        <f>IF(OR($B78="",$C78="",$D78="",$E78&gt;AN_CONCURS,$O78=FALSE),"",IF((FIND('Date initiale'!$B$6,$B78,1)=1),1,""))</f>
        <v/>
      </c>
      <c r="O78" s="236" t="b">
        <f t="shared" si="72"/>
        <v>0</v>
      </c>
      <c r="P78" s="201"/>
      <c r="Q78" s="164" t="e">
        <f t="shared" si="73"/>
        <v>#VALUE!</v>
      </c>
      <c r="R78" s="164" t="e">
        <f t="shared" si="49"/>
        <v>#VALUE!</v>
      </c>
      <c r="S78" s="164" t="e">
        <f t="shared" si="50"/>
        <v>#VALUE!</v>
      </c>
      <c r="T78" s="164" t="e">
        <f t="shared" si="51"/>
        <v>#VALUE!</v>
      </c>
      <c r="U78" s="164" t="e">
        <f t="shared" si="52"/>
        <v>#VALUE!</v>
      </c>
      <c r="V78" s="164" t="e">
        <f t="shared" si="53"/>
        <v>#VALUE!</v>
      </c>
      <c r="W78" s="164" t="e">
        <f t="shared" si="54"/>
        <v>#VALUE!</v>
      </c>
      <c r="X78" s="164" t="e">
        <f t="shared" si="55"/>
        <v>#VALUE!</v>
      </c>
      <c r="Y78" s="164" t="e">
        <f t="shared" si="56"/>
        <v>#VALUE!</v>
      </c>
      <c r="Z78" s="164" t="e">
        <f t="shared" si="57"/>
        <v>#VALUE!</v>
      </c>
      <c r="AA78" s="165" t="e">
        <f t="shared" si="58"/>
        <v>#VALUE!</v>
      </c>
      <c r="AB78" s="165" t="e">
        <f t="shared" si="59"/>
        <v>#VALUE!</v>
      </c>
      <c r="AC78" s="165" t="e">
        <f t="shared" si="60"/>
        <v>#VALUE!</v>
      </c>
      <c r="AD78" s="165" t="e">
        <f t="shared" si="61"/>
        <v>#VALUE!</v>
      </c>
      <c r="AE78" s="165" t="e">
        <f t="shared" si="62"/>
        <v>#VALUE!</v>
      </c>
      <c r="AF78" s="165" t="e">
        <f t="shared" si="63"/>
        <v>#VALUE!</v>
      </c>
      <c r="AG78" s="165" t="e">
        <f t="shared" si="64"/>
        <v>#VALUE!</v>
      </c>
      <c r="AH78" s="165" t="e">
        <f t="shared" si="65"/>
        <v>#VALUE!</v>
      </c>
      <c r="AI78" s="165" t="e">
        <f t="shared" si="66"/>
        <v>#VALUE!</v>
      </c>
      <c r="AJ78" s="165" t="e">
        <f t="shared" si="67"/>
        <v>#VALUE!</v>
      </c>
      <c r="AK78" s="165">
        <f t="shared" si="68"/>
        <v>1</v>
      </c>
      <c r="AL78" s="157"/>
    </row>
    <row r="79" spans="1:38" s="158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IF(OR($B79="",$C79="",$D79="",$E79&lt;AN_LIM,$E79&gt;AN_CONCURS,$O79=FALSE),"",R_ISI_STR*VLOOKUP(AK79,Coef!$E$5:$F$20,2,FALSE))</f>
        <v/>
      </c>
      <c r="J79" s="121" t="str">
        <f>IF(OR($B79="",$C79="",$D79="",$E79="",$E79&gt;AN_CONCURS,$O79=FALSE),"",R_ISI_STR*VLOOKUP(AK79,Coef!$E$5:$F$20,2,FALSE))</f>
        <v/>
      </c>
      <c r="K79" s="153" t="str">
        <f t="shared" si="69"/>
        <v/>
      </c>
      <c r="L79" s="153" t="str">
        <f t="shared" si="70"/>
        <v/>
      </c>
      <c r="M79" s="153" t="str">
        <f t="shared" si="71"/>
        <v/>
      </c>
      <c r="N79" s="153" t="str">
        <f>IF(OR($B79="",$C79="",$D79="",$E79&gt;AN_CONCURS,$O79=FALSE),"",IF((FIND('Date initiale'!$B$6,$B79,1)=1),1,""))</f>
        <v/>
      </c>
      <c r="O79" s="236" t="b">
        <f t="shared" si="72"/>
        <v>0</v>
      </c>
      <c r="P79" s="201"/>
      <c r="Q79" s="164" t="e">
        <f t="shared" si="73"/>
        <v>#VALUE!</v>
      </c>
      <c r="R79" s="164" t="e">
        <f t="shared" si="49"/>
        <v>#VALUE!</v>
      </c>
      <c r="S79" s="164" t="e">
        <f t="shared" si="50"/>
        <v>#VALUE!</v>
      </c>
      <c r="T79" s="164" t="e">
        <f t="shared" si="51"/>
        <v>#VALUE!</v>
      </c>
      <c r="U79" s="164" t="e">
        <f t="shared" si="52"/>
        <v>#VALUE!</v>
      </c>
      <c r="V79" s="164" t="e">
        <f t="shared" si="53"/>
        <v>#VALUE!</v>
      </c>
      <c r="W79" s="164" t="e">
        <f t="shared" si="54"/>
        <v>#VALUE!</v>
      </c>
      <c r="X79" s="164" t="e">
        <f t="shared" si="55"/>
        <v>#VALUE!</v>
      </c>
      <c r="Y79" s="164" t="e">
        <f t="shared" si="56"/>
        <v>#VALUE!</v>
      </c>
      <c r="Z79" s="164" t="e">
        <f t="shared" si="57"/>
        <v>#VALUE!</v>
      </c>
      <c r="AA79" s="165" t="e">
        <f t="shared" si="58"/>
        <v>#VALUE!</v>
      </c>
      <c r="AB79" s="165" t="e">
        <f t="shared" si="59"/>
        <v>#VALUE!</v>
      </c>
      <c r="AC79" s="165" t="e">
        <f t="shared" si="60"/>
        <v>#VALUE!</v>
      </c>
      <c r="AD79" s="165" t="e">
        <f t="shared" si="61"/>
        <v>#VALUE!</v>
      </c>
      <c r="AE79" s="165" t="e">
        <f t="shared" si="62"/>
        <v>#VALUE!</v>
      </c>
      <c r="AF79" s="165" t="e">
        <f t="shared" si="63"/>
        <v>#VALUE!</v>
      </c>
      <c r="AG79" s="165" t="e">
        <f t="shared" si="64"/>
        <v>#VALUE!</v>
      </c>
      <c r="AH79" s="165" t="e">
        <f t="shared" si="65"/>
        <v>#VALUE!</v>
      </c>
      <c r="AI79" s="165" t="e">
        <f t="shared" si="66"/>
        <v>#VALUE!</v>
      </c>
      <c r="AJ79" s="165" t="e">
        <f t="shared" si="67"/>
        <v>#VALUE!</v>
      </c>
      <c r="AK79" s="165">
        <f t="shared" si="68"/>
        <v>1</v>
      </c>
      <c r="AL79" s="157"/>
    </row>
    <row r="80" spans="1:38" s="158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IF(OR($B80="",$C80="",$D80="",$E80&lt;AN_LIM,$E80&gt;AN_CONCURS,$O80=FALSE),"",R_ISI_STR*VLOOKUP(AK80,Coef!$E$5:$F$20,2,FALSE))</f>
        <v/>
      </c>
      <c r="J80" s="121" t="str">
        <f>IF(OR($B80="",$C80="",$D80="",$E80="",$E80&gt;AN_CONCURS,$O80=FALSE),"",R_ISI_STR*VLOOKUP(AK80,Coef!$E$5:$F$20,2,FALSE))</f>
        <v/>
      </c>
      <c r="K80" s="153" t="str">
        <f t="shared" si="69"/>
        <v/>
      </c>
      <c r="L80" s="153" t="str">
        <f t="shared" si="70"/>
        <v/>
      </c>
      <c r="M80" s="153" t="str">
        <f t="shared" si="71"/>
        <v/>
      </c>
      <c r="N80" s="153" t="str">
        <f>IF(OR($B80="",$C80="",$D80="",$E80&gt;AN_CONCURS,$O80=FALSE),"",IF((FIND('Date initiale'!$B$6,$B80,1)=1),1,""))</f>
        <v/>
      </c>
      <c r="O80" s="236" t="b">
        <f t="shared" si="72"/>
        <v>0</v>
      </c>
      <c r="P80" s="201"/>
      <c r="Q80" s="164" t="e">
        <f t="shared" si="73"/>
        <v>#VALUE!</v>
      </c>
      <c r="R80" s="164" t="e">
        <f t="shared" si="49"/>
        <v>#VALUE!</v>
      </c>
      <c r="S80" s="164" t="e">
        <f t="shared" si="50"/>
        <v>#VALUE!</v>
      </c>
      <c r="T80" s="164" t="e">
        <f t="shared" si="51"/>
        <v>#VALUE!</v>
      </c>
      <c r="U80" s="164" t="e">
        <f t="shared" si="52"/>
        <v>#VALUE!</v>
      </c>
      <c r="V80" s="164" t="e">
        <f t="shared" si="53"/>
        <v>#VALUE!</v>
      </c>
      <c r="W80" s="164" t="e">
        <f t="shared" si="54"/>
        <v>#VALUE!</v>
      </c>
      <c r="X80" s="164" t="e">
        <f t="shared" si="55"/>
        <v>#VALUE!</v>
      </c>
      <c r="Y80" s="164" t="e">
        <f t="shared" si="56"/>
        <v>#VALUE!</v>
      </c>
      <c r="Z80" s="164" t="e">
        <f t="shared" si="57"/>
        <v>#VALUE!</v>
      </c>
      <c r="AA80" s="165" t="e">
        <f t="shared" si="58"/>
        <v>#VALUE!</v>
      </c>
      <c r="AB80" s="165" t="e">
        <f t="shared" si="59"/>
        <v>#VALUE!</v>
      </c>
      <c r="AC80" s="165" t="e">
        <f t="shared" si="60"/>
        <v>#VALUE!</v>
      </c>
      <c r="AD80" s="165" t="e">
        <f t="shared" si="61"/>
        <v>#VALUE!</v>
      </c>
      <c r="AE80" s="165" t="e">
        <f t="shared" si="62"/>
        <v>#VALUE!</v>
      </c>
      <c r="AF80" s="165" t="e">
        <f t="shared" si="63"/>
        <v>#VALUE!</v>
      </c>
      <c r="AG80" s="165" t="e">
        <f t="shared" si="64"/>
        <v>#VALUE!</v>
      </c>
      <c r="AH80" s="165" t="e">
        <f t="shared" si="65"/>
        <v>#VALUE!</v>
      </c>
      <c r="AI80" s="165" t="e">
        <f t="shared" si="66"/>
        <v>#VALUE!</v>
      </c>
      <c r="AJ80" s="165" t="e">
        <f t="shared" si="67"/>
        <v>#VALUE!</v>
      </c>
      <c r="AK80" s="165">
        <f t="shared" si="68"/>
        <v>1</v>
      </c>
      <c r="AL80" s="157"/>
    </row>
    <row r="81" spans="1:38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IF(OR($B81="",$C81="",$D81="",$E81&lt;AN_LIM,$E81&gt;AN_CONCURS,$O81=FALSE),"",R_ISI_STR*VLOOKUP(AK81,Coef!$E$5:$F$20,2,FALSE))</f>
        <v/>
      </c>
      <c r="J81" s="121" t="str">
        <f>IF(OR($B81="",$C81="",$D81="",$E81="",$E81&gt;AN_CONCURS,$O81=FALSE),"",R_ISI_STR*VLOOKUP(AK81,Coef!$E$5:$F$20,2,FALSE))</f>
        <v/>
      </c>
      <c r="K81" s="153" t="str">
        <f t="shared" si="69"/>
        <v/>
      </c>
      <c r="L81" s="153" t="str">
        <f t="shared" si="70"/>
        <v/>
      </c>
      <c r="M81" s="153" t="str">
        <f t="shared" si="71"/>
        <v/>
      </c>
      <c r="N81" s="153" t="str">
        <f>IF(OR($B81="",$C81="",$D81="",$E81&gt;AN_CONCURS,$O81=FALSE),"",IF((FIND('Date initiale'!$B$6,$B81,1)=1),1,""))</f>
        <v/>
      </c>
      <c r="O81" s="236" t="b">
        <f t="shared" si="72"/>
        <v>0</v>
      </c>
      <c r="P81" s="201"/>
      <c r="Q81" s="164" t="e">
        <f t="shared" si="73"/>
        <v>#VALUE!</v>
      </c>
      <c r="R81" s="164" t="e">
        <f t="shared" ref="R81:R144" si="74">FIND(",",$B81,Q81+1)</f>
        <v>#VALUE!</v>
      </c>
      <c r="S81" s="164" t="e">
        <f t="shared" ref="S81:S144" si="75">FIND(",",$B81,R81+1)</f>
        <v>#VALUE!</v>
      </c>
      <c r="T81" s="164" t="e">
        <f t="shared" ref="T81:T144" si="76">FIND(",",$B81,S81+1)</f>
        <v>#VALUE!</v>
      </c>
      <c r="U81" s="164" t="e">
        <f t="shared" ref="U81:U144" si="77">FIND(",",$B81,T81+1)</f>
        <v>#VALUE!</v>
      </c>
      <c r="V81" s="164" t="e">
        <f t="shared" ref="V81:V144" si="78">FIND(",",$B81,U81+1)</f>
        <v>#VALUE!</v>
      </c>
      <c r="W81" s="164" t="e">
        <f t="shared" ref="W81:W144" si="79">FIND(",",$B81,V81+1)</f>
        <v>#VALUE!</v>
      </c>
      <c r="X81" s="164" t="e">
        <f t="shared" ref="X81:X144" si="80">FIND(",",$B81,W81+1)</f>
        <v>#VALUE!</v>
      </c>
      <c r="Y81" s="164" t="e">
        <f t="shared" ref="Y81:Y144" si="81">FIND(",",$B81,X81+1)</f>
        <v>#VALUE!</v>
      </c>
      <c r="Z81" s="164" t="e">
        <f t="shared" ref="Z81:Z144" si="82">FIND(",",$B81,Y81+1)</f>
        <v>#VALUE!</v>
      </c>
      <c r="AA81" s="165" t="e">
        <f t="shared" ref="AA81:AA144" si="83">IF(Q81&gt;0,1,0)</f>
        <v>#VALUE!</v>
      </c>
      <c r="AB81" s="165" t="e">
        <f t="shared" ref="AB81:AB144" si="84">IF(R81&gt;0,1,0)</f>
        <v>#VALUE!</v>
      </c>
      <c r="AC81" s="165" t="e">
        <f t="shared" ref="AC81:AC144" si="85">IF(S81&gt;0,1,0)</f>
        <v>#VALUE!</v>
      </c>
      <c r="AD81" s="165" t="e">
        <f t="shared" ref="AD81:AD144" si="86">IF(T81&gt;0,1,0)</f>
        <v>#VALUE!</v>
      </c>
      <c r="AE81" s="165" t="e">
        <f t="shared" ref="AE81:AE144" si="87">IF(U81&gt;0,1,0)</f>
        <v>#VALUE!</v>
      </c>
      <c r="AF81" s="165" t="e">
        <f t="shared" ref="AF81:AF144" si="88">IF(V81&gt;0,1,0)</f>
        <v>#VALUE!</v>
      </c>
      <c r="AG81" s="165" t="e">
        <f t="shared" ref="AG81:AG144" si="89">IF(W81&gt;0,1,0)</f>
        <v>#VALUE!</v>
      </c>
      <c r="AH81" s="165" t="e">
        <f t="shared" ref="AH81:AH144" si="90">IF(X81&gt;0,1,0)</f>
        <v>#VALUE!</v>
      </c>
      <c r="AI81" s="165" t="e">
        <f t="shared" ref="AI81:AI144" si="91">IF(Y81&gt;0,1,0)</f>
        <v>#VALUE!</v>
      </c>
      <c r="AJ81" s="165" t="e">
        <f t="shared" ref="AJ81:AJ144" si="92">IF(Z81&gt;0,1,0)</f>
        <v>#VALUE!</v>
      </c>
      <c r="AK81" s="165">
        <f t="shared" ref="AK81:AK144" si="93">1+SUMIF(AA81:AJ81,"&gt;0",AA81:AJ81)</f>
        <v>1</v>
      </c>
      <c r="AL81" s="157"/>
    </row>
    <row r="82" spans="1:38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IF(OR($B82="",$C82="",$D82="",$E82&lt;AN_LIM,$E82&gt;AN_CONCURS,$O82=FALSE),"",R_ISI_STR*VLOOKUP(AK82,Coef!$E$5:$F$20,2,FALSE))</f>
        <v/>
      </c>
      <c r="J82" s="121" t="str">
        <f>IF(OR($B82="",$C82="",$D82="",$E82="",$E82&gt;AN_CONCURS,$O82=FALSE),"",R_ISI_STR*VLOOKUP(AK82,Coef!$E$5:$F$20,2,FALSE))</f>
        <v/>
      </c>
      <c r="K82" s="153" t="str">
        <f t="shared" si="69"/>
        <v/>
      </c>
      <c r="L82" s="153" t="str">
        <f t="shared" si="70"/>
        <v/>
      </c>
      <c r="M82" s="153" t="str">
        <f t="shared" si="71"/>
        <v/>
      </c>
      <c r="N82" s="153" t="str">
        <f>IF(OR($B82="",$C82="",$D82="",$E82&gt;AN_CONCURS,$O82=FALSE),"",IF((FIND('Date initiale'!$B$6,$B82,1)=1),1,""))</f>
        <v/>
      </c>
      <c r="O82" s="236" t="b">
        <f t="shared" si="72"/>
        <v>0</v>
      </c>
      <c r="P82" s="201"/>
      <c r="Q82" s="164" t="e">
        <f t="shared" si="73"/>
        <v>#VALUE!</v>
      </c>
      <c r="R82" s="164" t="e">
        <f t="shared" si="74"/>
        <v>#VALUE!</v>
      </c>
      <c r="S82" s="164" t="e">
        <f t="shared" si="75"/>
        <v>#VALUE!</v>
      </c>
      <c r="T82" s="164" t="e">
        <f t="shared" si="76"/>
        <v>#VALUE!</v>
      </c>
      <c r="U82" s="164" t="e">
        <f t="shared" si="77"/>
        <v>#VALUE!</v>
      </c>
      <c r="V82" s="164" t="e">
        <f t="shared" si="78"/>
        <v>#VALUE!</v>
      </c>
      <c r="W82" s="164" t="e">
        <f t="shared" si="79"/>
        <v>#VALUE!</v>
      </c>
      <c r="X82" s="164" t="e">
        <f t="shared" si="80"/>
        <v>#VALUE!</v>
      </c>
      <c r="Y82" s="164" t="e">
        <f t="shared" si="81"/>
        <v>#VALUE!</v>
      </c>
      <c r="Z82" s="164" t="e">
        <f t="shared" si="82"/>
        <v>#VALUE!</v>
      </c>
      <c r="AA82" s="165" t="e">
        <f t="shared" si="83"/>
        <v>#VALUE!</v>
      </c>
      <c r="AB82" s="165" t="e">
        <f t="shared" si="84"/>
        <v>#VALUE!</v>
      </c>
      <c r="AC82" s="165" t="e">
        <f t="shared" si="85"/>
        <v>#VALUE!</v>
      </c>
      <c r="AD82" s="165" t="e">
        <f t="shared" si="86"/>
        <v>#VALUE!</v>
      </c>
      <c r="AE82" s="165" t="e">
        <f t="shared" si="87"/>
        <v>#VALUE!</v>
      </c>
      <c r="AF82" s="165" t="e">
        <f t="shared" si="88"/>
        <v>#VALUE!</v>
      </c>
      <c r="AG82" s="165" t="e">
        <f t="shared" si="89"/>
        <v>#VALUE!</v>
      </c>
      <c r="AH82" s="165" t="e">
        <f t="shared" si="90"/>
        <v>#VALUE!</v>
      </c>
      <c r="AI82" s="165" t="e">
        <f t="shared" si="91"/>
        <v>#VALUE!</v>
      </c>
      <c r="AJ82" s="165" t="e">
        <f t="shared" si="92"/>
        <v>#VALUE!</v>
      </c>
      <c r="AK82" s="165">
        <f t="shared" si="93"/>
        <v>1</v>
      </c>
      <c r="AL82" s="157"/>
    </row>
    <row r="83" spans="1:38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IF(OR($B83="",$C83="",$D83="",$E83&lt;AN_LIM,$E83&gt;AN_CONCURS,$O83=FALSE),"",R_ISI_STR*VLOOKUP(AK83,Coef!$E$5:$F$20,2,FALSE))</f>
        <v/>
      </c>
      <c r="J83" s="121" t="str">
        <f>IF(OR($B83="",$C83="",$D83="",$E83="",$E83&gt;AN_CONCURS,$O83=FALSE),"",R_ISI_STR*VLOOKUP(AK83,Coef!$E$5:$F$20,2,FALSE))</f>
        <v/>
      </c>
      <c r="K83" s="153" t="str">
        <f t="shared" si="69"/>
        <v/>
      </c>
      <c r="L83" s="153" t="str">
        <f t="shared" si="70"/>
        <v/>
      </c>
      <c r="M83" s="153" t="str">
        <f t="shared" si="71"/>
        <v/>
      </c>
      <c r="N83" s="153" t="str">
        <f>IF(OR($B83="",$C83="",$D83="",$E83&gt;AN_CONCURS,$O83=FALSE),"",IF((FIND('Date initiale'!$B$6,$B83,1)=1),1,""))</f>
        <v/>
      </c>
      <c r="O83" s="236" t="b">
        <f t="shared" si="72"/>
        <v>0</v>
      </c>
      <c r="P83" s="201"/>
      <c r="Q83" s="164" t="e">
        <f t="shared" si="73"/>
        <v>#VALUE!</v>
      </c>
      <c r="R83" s="164" t="e">
        <f t="shared" si="74"/>
        <v>#VALUE!</v>
      </c>
      <c r="S83" s="164" t="e">
        <f t="shared" si="75"/>
        <v>#VALUE!</v>
      </c>
      <c r="T83" s="164" t="e">
        <f t="shared" si="76"/>
        <v>#VALUE!</v>
      </c>
      <c r="U83" s="164" t="e">
        <f t="shared" si="77"/>
        <v>#VALUE!</v>
      </c>
      <c r="V83" s="164" t="e">
        <f t="shared" si="78"/>
        <v>#VALUE!</v>
      </c>
      <c r="W83" s="164" t="e">
        <f t="shared" si="79"/>
        <v>#VALUE!</v>
      </c>
      <c r="X83" s="164" t="e">
        <f t="shared" si="80"/>
        <v>#VALUE!</v>
      </c>
      <c r="Y83" s="164" t="e">
        <f t="shared" si="81"/>
        <v>#VALUE!</v>
      </c>
      <c r="Z83" s="164" t="e">
        <f t="shared" si="82"/>
        <v>#VALUE!</v>
      </c>
      <c r="AA83" s="165" t="e">
        <f t="shared" si="83"/>
        <v>#VALUE!</v>
      </c>
      <c r="AB83" s="165" t="e">
        <f t="shared" si="84"/>
        <v>#VALUE!</v>
      </c>
      <c r="AC83" s="165" t="e">
        <f t="shared" si="85"/>
        <v>#VALUE!</v>
      </c>
      <c r="AD83" s="165" t="e">
        <f t="shared" si="86"/>
        <v>#VALUE!</v>
      </c>
      <c r="AE83" s="165" t="e">
        <f t="shared" si="87"/>
        <v>#VALUE!</v>
      </c>
      <c r="AF83" s="165" t="e">
        <f t="shared" si="88"/>
        <v>#VALUE!</v>
      </c>
      <c r="AG83" s="165" t="e">
        <f t="shared" si="89"/>
        <v>#VALUE!</v>
      </c>
      <c r="AH83" s="165" t="e">
        <f t="shared" si="90"/>
        <v>#VALUE!</v>
      </c>
      <c r="AI83" s="165" t="e">
        <f t="shared" si="91"/>
        <v>#VALUE!</v>
      </c>
      <c r="AJ83" s="165" t="e">
        <f t="shared" si="92"/>
        <v>#VALUE!</v>
      </c>
      <c r="AK83" s="165">
        <f t="shared" si="93"/>
        <v>1</v>
      </c>
      <c r="AL83" s="157"/>
    </row>
    <row r="84" spans="1:38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IF(OR($B84="",$C84="",$D84="",$E84&lt;AN_LIM,$E84&gt;AN_CONCURS,$O84=FALSE),"",R_ISI_STR*VLOOKUP(AK84,Coef!$E$5:$F$20,2,FALSE))</f>
        <v/>
      </c>
      <c r="J84" s="121" t="str">
        <f>IF(OR($B84="",$C84="",$D84="",$E84="",$E84&gt;AN_CONCURS,$O84=FALSE),"",R_ISI_STR*VLOOKUP(AK84,Coef!$E$5:$F$20,2,FALSE))</f>
        <v/>
      </c>
      <c r="K84" s="153" t="str">
        <f t="shared" si="69"/>
        <v/>
      </c>
      <c r="L84" s="153" t="str">
        <f t="shared" si="70"/>
        <v/>
      </c>
      <c r="M84" s="153" t="str">
        <f t="shared" si="71"/>
        <v/>
      </c>
      <c r="N84" s="153" t="str">
        <f>IF(OR($B84="",$C84="",$D84="",$E84&gt;AN_CONCURS,$O84=FALSE),"",IF((FIND('Date initiale'!$B$6,$B84,1)=1),1,""))</f>
        <v/>
      </c>
      <c r="O84" s="236" t="b">
        <f t="shared" si="72"/>
        <v>0</v>
      </c>
      <c r="P84" s="201"/>
      <c r="Q84" s="164" t="e">
        <f t="shared" si="73"/>
        <v>#VALUE!</v>
      </c>
      <c r="R84" s="164" t="e">
        <f t="shared" si="74"/>
        <v>#VALUE!</v>
      </c>
      <c r="S84" s="164" t="e">
        <f t="shared" si="75"/>
        <v>#VALUE!</v>
      </c>
      <c r="T84" s="164" t="e">
        <f t="shared" si="76"/>
        <v>#VALUE!</v>
      </c>
      <c r="U84" s="164" t="e">
        <f t="shared" si="77"/>
        <v>#VALUE!</v>
      </c>
      <c r="V84" s="164" t="e">
        <f t="shared" si="78"/>
        <v>#VALUE!</v>
      </c>
      <c r="W84" s="164" t="e">
        <f t="shared" si="79"/>
        <v>#VALUE!</v>
      </c>
      <c r="X84" s="164" t="e">
        <f t="shared" si="80"/>
        <v>#VALUE!</v>
      </c>
      <c r="Y84" s="164" t="e">
        <f t="shared" si="81"/>
        <v>#VALUE!</v>
      </c>
      <c r="Z84" s="164" t="e">
        <f t="shared" si="82"/>
        <v>#VALUE!</v>
      </c>
      <c r="AA84" s="165" t="e">
        <f t="shared" si="83"/>
        <v>#VALUE!</v>
      </c>
      <c r="AB84" s="165" t="e">
        <f t="shared" si="84"/>
        <v>#VALUE!</v>
      </c>
      <c r="AC84" s="165" t="e">
        <f t="shared" si="85"/>
        <v>#VALUE!</v>
      </c>
      <c r="AD84" s="165" t="e">
        <f t="shared" si="86"/>
        <v>#VALUE!</v>
      </c>
      <c r="AE84" s="165" t="e">
        <f t="shared" si="87"/>
        <v>#VALUE!</v>
      </c>
      <c r="AF84" s="165" t="e">
        <f t="shared" si="88"/>
        <v>#VALUE!</v>
      </c>
      <c r="AG84" s="165" t="e">
        <f t="shared" si="89"/>
        <v>#VALUE!</v>
      </c>
      <c r="AH84" s="165" t="e">
        <f t="shared" si="90"/>
        <v>#VALUE!</v>
      </c>
      <c r="AI84" s="165" t="e">
        <f t="shared" si="91"/>
        <v>#VALUE!</v>
      </c>
      <c r="AJ84" s="165" t="e">
        <f t="shared" si="92"/>
        <v>#VALUE!</v>
      </c>
      <c r="AK84" s="165">
        <f t="shared" si="93"/>
        <v>1</v>
      </c>
      <c r="AL84" s="157"/>
    </row>
    <row r="85" spans="1:38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IF(OR($B85="",$C85="",$D85="",$E85&lt;AN_LIM,$E85&gt;AN_CONCURS,$O85=FALSE),"",R_ISI_STR*VLOOKUP(AK85,Coef!$E$5:$F$20,2,FALSE))</f>
        <v/>
      </c>
      <c r="J85" s="121" t="str">
        <f>IF(OR($B85="",$C85="",$D85="",$E85="",$E85&gt;AN_CONCURS,$O85=FALSE),"",R_ISI_STR*VLOOKUP(AK85,Coef!$E$5:$F$20,2,FALSE))</f>
        <v/>
      </c>
      <c r="K85" s="153" t="str">
        <f t="shared" si="69"/>
        <v/>
      </c>
      <c r="L85" s="153" t="str">
        <f t="shared" si="70"/>
        <v/>
      </c>
      <c r="M85" s="153" t="str">
        <f t="shared" si="71"/>
        <v/>
      </c>
      <c r="N85" s="153" t="str">
        <f>IF(OR($B85="",$C85="",$D85="",$E85&gt;AN_CONCURS,$O85=FALSE),"",IF((FIND('Date initiale'!$B$6,$B85,1)=1),1,""))</f>
        <v/>
      </c>
      <c r="O85" s="236" t="b">
        <f t="shared" si="72"/>
        <v>0</v>
      </c>
      <c r="P85" s="201"/>
      <c r="Q85" s="164" t="e">
        <f t="shared" si="73"/>
        <v>#VALUE!</v>
      </c>
      <c r="R85" s="164" t="e">
        <f t="shared" si="74"/>
        <v>#VALUE!</v>
      </c>
      <c r="S85" s="164" t="e">
        <f t="shared" si="75"/>
        <v>#VALUE!</v>
      </c>
      <c r="T85" s="164" t="e">
        <f t="shared" si="76"/>
        <v>#VALUE!</v>
      </c>
      <c r="U85" s="164" t="e">
        <f t="shared" si="77"/>
        <v>#VALUE!</v>
      </c>
      <c r="V85" s="164" t="e">
        <f t="shared" si="78"/>
        <v>#VALUE!</v>
      </c>
      <c r="W85" s="164" t="e">
        <f t="shared" si="79"/>
        <v>#VALUE!</v>
      </c>
      <c r="X85" s="164" t="e">
        <f t="shared" si="80"/>
        <v>#VALUE!</v>
      </c>
      <c r="Y85" s="164" t="e">
        <f t="shared" si="81"/>
        <v>#VALUE!</v>
      </c>
      <c r="Z85" s="164" t="e">
        <f t="shared" si="82"/>
        <v>#VALUE!</v>
      </c>
      <c r="AA85" s="165" t="e">
        <f t="shared" si="83"/>
        <v>#VALUE!</v>
      </c>
      <c r="AB85" s="165" t="e">
        <f t="shared" si="84"/>
        <v>#VALUE!</v>
      </c>
      <c r="AC85" s="165" t="e">
        <f t="shared" si="85"/>
        <v>#VALUE!</v>
      </c>
      <c r="AD85" s="165" t="e">
        <f t="shared" si="86"/>
        <v>#VALUE!</v>
      </c>
      <c r="AE85" s="165" t="e">
        <f t="shared" si="87"/>
        <v>#VALUE!</v>
      </c>
      <c r="AF85" s="165" t="e">
        <f t="shared" si="88"/>
        <v>#VALUE!</v>
      </c>
      <c r="AG85" s="165" t="e">
        <f t="shared" si="89"/>
        <v>#VALUE!</v>
      </c>
      <c r="AH85" s="165" t="e">
        <f t="shared" si="90"/>
        <v>#VALUE!</v>
      </c>
      <c r="AI85" s="165" t="e">
        <f t="shared" si="91"/>
        <v>#VALUE!</v>
      </c>
      <c r="AJ85" s="165" t="e">
        <f t="shared" si="92"/>
        <v>#VALUE!</v>
      </c>
      <c r="AK85" s="165">
        <f t="shared" si="93"/>
        <v>1</v>
      </c>
      <c r="AL85" s="157"/>
    </row>
    <row r="86" spans="1:38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IF(OR($B86="",$C86="",$D86="",$E86&lt;AN_LIM,$E86&gt;AN_CONCURS,$O86=FALSE),"",R_ISI_STR*VLOOKUP(AK86,Coef!$E$5:$F$20,2,FALSE))</f>
        <v/>
      </c>
      <c r="J86" s="121" t="str">
        <f>IF(OR($B86="",$C86="",$D86="",$E86="",$E86&gt;AN_CONCURS,$O86=FALSE),"",R_ISI_STR*VLOOKUP(AK86,Coef!$E$5:$F$20,2,FALSE))</f>
        <v/>
      </c>
      <c r="K86" s="153" t="str">
        <f t="shared" si="69"/>
        <v/>
      </c>
      <c r="L86" s="153" t="str">
        <f t="shared" si="70"/>
        <v/>
      </c>
      <c r="M86" s="153" t="str">
        <f t="shared" si="71"/>
        <v/>
      </c>
      <c r="N86" s="153" t="str">
        <f>IF(OR($B86="",$C86="",$D86="",$E86&gt;AN_CONCURS,$O86=FALSE),"",IF((FIND('Date initiale'!$B$6,$B86,1)=1),1,""))</f>
        <v/>
      </c>
      <c r="O86" s="236" t="b">
        <f t="shared" si="72"/>
        <v>0</v>
      </c>
      <c r="P86" s="201"/>
      <c r="Q86" s="164" t="e">
        <f t="shared" si="73"/>
        <v>#VALUE!</v>
      </c>
      <c r="R86" s="164" t="e">
        <f t="shared" si="74"/>
        <v>#VALUE!</v>
      </c>
      <c r="S86" s="164" t="e">
        <f t="shared" si="75"/>
        <v>#VALUE!</v>
      </c>
      <c r="T86" s="164" t="e">
        <f t="shared" si="76"/>
        <v>#VALUE!</v>
      </c>
      <c r="U86" s="164" t="e">
        <f t="shared" si="77"/>
        <v>#VALUE!</v>
      </c>
      <c r="V86" s="164" t="e">
        <f t="shared" si="78"/>
        <v>#VALUE!</v>
      </c>
      <c r="W86" s="164" t="e">
        <f t="shared" si="79"/>
        <v>#VALUE!</v>
      </c>
      <c r="X86" s="164" t="e">
        <f t="shared" si="80"/>
        <v>#VALUE!</v>
      </c>
      <c r="Y86" s="164" t="e">
        <f t="shared" si="81"/>
        <v>#VALUE!</v>
      </c>
      <c r="Z86" s="164" t="e">
        <f t="shared" si="82"/>
        <v>#VALUE!</v>
      </c>
      <c r="AA86" s="165" t="e">
        <f t="shared" si="83"/>
        <v>#VALUE!</v>
      </c>
      <c r="AB86" s="165" t="e">
        <f t="shared" si="84"/>
        <v>#VALUE!</v>
      </c>
      <c r="AC86" s="165" t="e">
        <f t="shared" si="85"/>
        <v>#VALUE!</v>
      </c>
      <c r="AD86" s="165" t="e">
        <f t="shared" si="86"/>
        <v>#VALUE!</v>
      </c>
      <c r="AE86" s="165" t="e">
        <f t="shared" si="87"/>
        <v>#VALUE!</v>
      </c>
      <c r="AF86" s="165" t="e">
        <f t="shared" si="88"/>
        <v>#VALUE!</v>
      </c>
      <c r="AG86" s="165" t="e">
        <f t="shared" si="89"/>
        <v>#VALUE!</v>
      </c>
      <c r="AH86" s="165" t="e">
        <f t="shared" si="90"/>
        <v>#VALUE!</v>
      </c>
      <c r="AI86" s="165" t="e">
        <f t="shared" si="91"/>
        <v>#VALUE!</v>
      </c>
      <c r="AJ86" s="165" t="e">
        <f t="shared" si="92"/>
        <v>#VALUE!</v>
      </c>
      <c r="AK86" s="165">
        <f t="shared" si="93"/>
        <v>1</v>
      </c>
      <c r="AL86" s="157"/>
    </row>
    <row r="87" spans="1:38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IF(OR($B87="",$C87="",$D87="",$E87&lt;AN_LIM,$E87&gt;AN_CONCURS,$O87=FALSE),"",R_ISI_STR*VLOOKUP(AK87,Coef!$E$5:$F$20,2,FALSE))</f>
        <v/>
      </c>
      <c r="J87" s="121" t="str">
        <f>IF(OR($B87="",$C87="",$D87="",$E87="",$E87&gt;AN_CONCURS,$O87=FALSE),"",R_ISI_STR*VLOOKUP(AK87,Coef!$E$5:$F$20,2,FALSE))</f>
        <v/>
      </c>
      <c r="K87" s="153" t="str">
        <f t="shared" si="69"/>
        <v/>
      </c>
      <c r="L87" s="153" t="str">
        <f t="shared" si="70"/>
        <v/>
      </c>
      <c r="M87" s="153" t="str">
        <f t="shared" si="71"/>
        <v/>
      </c>
      <c r="N87" s="153" t="str">
        <f>IF(OR($B87="",$C87="",$D87="",$E87&gt;AN_CONCURS,$O87=FALSE),"",IF((FIND('Date initiale'!$B$6,$B87,1)=1),1,""))</f>
        <v/>
      </c>
      <c r="O87" s="236" t="b">
        <f t="shared" si="72"/>
        <v>0</v>
      </c>
      <c r="P87" s="201"/>
      <c r="Q87" s="164" t="e">
        <f t="shared" si="73"/>
        <v>#VALUE!</v>
      </c>
      <c r="R87" s="164" t="e">
        <f t="shared" si="74"/>
        <v>#VALUE!</v>
      </c>
      <c r="S87" s="164" t="e">
        <f t="shared" si="75"/>
        <v>#VALUE!</v>
      </c>
      <c r="T87" s="164" t="e">
        <f t="shared" si="76"/>
        <v>#VALUE!</v>
      </c>
      <c r="U87" s="164" t="e">
        <f t="shared" si="77"/>
        <v>#VALUE!</v>
      </c>
      <c r="V87" s="164" t="e">
        <f t="shared" si="78"/>
        <v>#VALUE!</v>
      </c>
      <c r="W87" s="164" t="e">
        <f t="shared" si="79"/>
        <v>#VALUE!</v>
      </c>
      <c r="X87" s="164" t="e">
        <f t="shared" si="80"/>
        <v>#VALUE!</v>
      </c>
      <c r="Y87" s="164" t="e">
        <f t="shared" si="81"/>
        <v>#VALUE!</v>
      </c>
      <c r="Z87" s="164" t="e">
        <f t="shared" si="82"/>
        <v>#VALUE!</v>
      </c>
      <c r="AA87" s="165" t="e">
        <f t="shared" si="83"/>
        <v>#VALUE!</v>
      </c>
      <c r="AB87" s="165" t="e">
        <f t="shared" si="84"/>
        <v>#VALUE!</v>
      </c>
      <c r="AC87" s="165" t="e">
        <f t="shared" si="85"/>
        <v>#VALUE!</v>
      </c>
      <c r="AD87" s="165" t="e">
        <f t="shared" si="86"/>
        <v>#VALUE!</v>
      </c>
      <c r="AE87" s="165" t="e">
        <f t="shared" si="87"/>
        <v>#VALUE!</v>
      </c>
      <c r="AF87" s="165" t="e">
        <f t="shared" si="88"/>
        <v>#VALUE!</v>
      </c>
      <c r="AG87" s="165" t="e">
        <f t="shared" si="89"/>
        <v>#VALUE!</v>
      </c>
      <c r="AH87" s="165" t="e">
        <f t="shared" si="90"/>
        <v>#VALUE!</v>
      </c>
      <c r="AI87" s="165" t="e">
        <f t="shared" si="91"/>
        <v>#VALUE!</v>
      </c>
      <c r="AJ87" s="165" t="e">
        <f t="shared" si="92"/>
        <v>#VALUE!</v>
      </c>
      <c r="AK87" s="165">
        <f t="shared" si="93"/>
        <v>1</v>
      </c>
      <c r="AL87" s="157"/>
    </row>
    <row r="88" spans="1:38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IF(OR($B88="",$C88="",$D88="",$E88&lt;AN_LIM,$E88&gt;AN_CONCURS,$O88=FALSE),"",R_ISI_STR*VLOOKUP(AK88,Coef!$E$5:$F$20,2,FALSE))</f>
        <v/>
      </c>
      <c r="J88" s="121" t="str">
        <f>IF(OR($B88="",$C88="",$D88="",$E88="",$E88&gt;AN_CONCURS,$O88=FALSE),"",R_ISI_STR*VLOOKUP(AK88,Coef!$E$5:$F$20,2,FALSE))</f>
        <v/>
      </c>
      <c r="K88" s="153" t="str">
        <f t="shared" si="69"/>
        <v/>
      </c>
      <c r="L88" s="153" t="str">
        <f t="shared" si="70"/>
        <v/>
      </c>
      <c r="M88" s="153" t="str">
        <f t="shared" si="71"/>
        <v/>
      </c>
      <c r="N88" s="153" t="str">
        <f>IF(OR($B88="",$C88="",$D88="",$E88&gt;AN_CONCURS,$O88=FALSE),"",IF((FIND('Date initiale'!$B$6,$B88,1)=1),1,""))</f>
        <v/>
      </c>
      <c r="O88" s="236" t="b">
        <f t="shared" si="72"/>
        <v>0</v>
      </c>
      <c r="P88" s="201"/>
      <c r="Q88" s="164" t="e">
        <f t="shared" si="73"/>
        <v>#VALUE!</v>
      </c>
      <c r="R88" s="164" t="e">
        <f t="shared" si="74"/>
        <v>#VALUE!</v>
      </c>
      <c r="S88" s="164" t="e">
        <f t="shared" si="75"/>
        <v>#VALUE!</v>
      </c>
      <c r="T88" s="164" t="e">
        <f t="shared" si="76"/>
        <v>#VALUE!</v>
      </c>
      <c r="U88" s="164" t="e">
        <f t="shared" si="77"/>
        <v>#VALUE!</v>
      </c>
      <c r="V88" s="164" t="e">
        <f t="shared" si="78"/>
        <v>#VALUE!</v>
      </c>
      <c r="W88" s="164" t="e">
        <f t="shared" si="79"/>
        <v>#VALUE!</v>
      </c>
      <c r="X88" s="164" t="e">
        <f t="shared" si="80"/>
        <v>#VALUE!</v>
      </c>
      <c r="Y88" s="164" t="e">
        <f t="shared" si="81"/>
        <v>#VALUE!</v>
      </c>
      <c r="Z88" s="164" t="e">
        <f t="shared" si="82"/>
        <v>#VALUE!</v>
      </c>
      <c r="AA88" s="165" t="e">
        <f t="shared" si="83"/>
        <v>#VALUE!</v>
      </c>
      <c r="AB88" s="165" t="e">
        <f t="shared" si="84"/>
        <v>#VALUE!</v>
      </c>
      <c r="AC88" s="165" t="e">
        <f t="shared" si="85"/>
        <v>#VALUE!</v>
      </c>
      <c r="AD88" s="165" t="e">
        <f t="shared" si="86"/>
        <v>#VALUE!</v>
      </c>
      <c r="AE88" s="165" t="e">
        <f t="shared" si="87"/>
        <v>#VALUE!</v>
      </c>
      <c r="AF88" s="165" t="e">
        <f t="shared" si="88"/>
        <v>#VALUE!</v>
      </c>
      <c r="AG88" s="165" t="e">
        <f t="shared" si="89"/>
        <v>#VALUE!</v>
      </c>
      <c r="AH88" s="165" t="e">
        <f t="shared" si="90"/>
        <v>#VALUE!</v>
      </c>
      <c r="AI88" s="165" t="e">
        <f t="shared" si="91"/>
        <v>#VALUE!</v>
      </c>
      <c r="AJ88" s="165" t="e">
        <f t="shared" si="92"/>
        <v>#VALUE!</v>
      </c>
      <c r="AK88" s="165">
        <f t="shared" si="93"/>
        <v>1</v>
      </c>
      <c r="AL88" s="157"/>
    </row>
    <row r="89" spans="1:38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IF(OR($B89="",$C89="",$D89="",$E89&lt;AN_LIM,$E89&gt;AN_CONCURS,$O89=FALSE),"",R_ISI_STR*VLOOKUP(AK89,Coef!$E$5:$F$20,2,FALSE))</f>
        <v/>
      </c>
      <c r="J89" s="121" t="str">
        <f>IF(OR($B89="",$C89="",$D89="",$E89="",$E89&gt;AN_CONCURS,$O89=FALSE),"",R_ISI_STR*VLOOKUP(AK89,Coef!$E$5:$F$20,2,FALSE))</f>
        <v/>
      </c>
      <c r="K89" s="153" t="str">
        <f t="shared" si="69"/>
        <v/>
      </c>
      <c r="L89" s="153" t="str">
        <f t="shared" si="70"/>
        <v/>
      </c>
      <c r="M89" s="153" t="str">
        <f t="shared" si="71"/>
        <v/>
      </c>
      <c r="N89" s="153" t="str">
        <f>IF(OR($B89="",$C89="",$D89="",$E89&gt;AN_CONCURS,$O89=FALSE),"",IF((FIND('Date initiale'!$B$6,$B89,1)=1),1,""))</f>
        <v/>
      </c>
      <c r="O89" s="236" t="b">
        <f t="shared" si="72"/>
        <v>0</v>
      </c>
      <c r="P89" s="201"/>
      <c r="Q89" s="164" t="e">
        <f t="shared" si="73"/>
        <v>#VALUE!</v>
      </c>
      <c r="R89" s="164" t="e">
        <f t="shared" si="74"/>
        <v>#VALUE!</v>
      </c>
      <c r="S89" s="164" t="e">
        <f t="shared" si="75"/>
        <v>#VALUE!</v>
      </c>
      <c r="T89" s="164" t="e">
        <f t="shared" si="76"/>
        <v>#VALUE!</v>
      </c>
      <c r="U89" s="164" t="e">
        <f t="shared" si="77"/>
        <v>#VALUE!</v>
      </c>
      <c r="V89" s="164" t="e">
        <f t="shared" si="78"/>
        <v>#VALUE!</v>
      </c>
      <c r="W89" s="164" t="e">
        <f t="shared" si="79"/>
        <v>#VALUE!</v>
      </c>
      <c r="X89" s="164" t="e">
        <f t="shared" si="80"/>
        <v>#VALUE!</v>
      </c>
      <c r="Y89" s="164" t="e">
        <f t="shared" si="81"/>
        <v>#VALUE!</v>
      </c>
      <c r="Z89" s="164" t="e">
        <f t="shared" si="82"/>
        <v>#VALUE!</v>
      </c>
      <c r="AA89" s="165" t="e">
        <f t="shared" si="83"/>
        <v>#VALUE!</v>
      </c>
      <c r="AB89" s="165" t="e">
        <f t="shared" si="84"/>
        <v>#VALUE!</v>
      </c>
      <c r="AC89" s="165" t="e">
        <f t="shared" si="85"/>
        <v>#VALUE!</v>
      </c>
      <c r="AD89" s="165" t="e">
        <f t="shared" si="86"/>
        <v>#VALUE!</v>
      </c>
      <c r="AE89" s="165" t="e">
        <f t="shared" si="87"/>
        <v>#VALUE!</v>
      </c>
      <c r="AF89" s="165" t="e">
        <f t="shared" si="88"/>
        <v>#VALUE!</v>
      </c>
      <c r="AG89" s="165" t="e">
        <f t="shared" si="89"/>
        <v>#VALUE!</v>
      </c>
      <c r="AH89" s="165" t="e">
        <f t="shared" si="90"/>
        <v>#VALUE!</v>
      </c>
      <c r="AI89" s="165" t="e">
        <f t="shared" si="91"/>
        <v>#VALUE!</v>
      </c>
      <c r="AJ89" s="165" t="e">
        <f t="shared" si="92"/>
        <v>#VALUE!</v>
      </c>
      <c r="AK89" s="165">
        <f t="shared" si="93"/>
        <v>1</v>
      </c>
      <c r="AL89" s="157"/>
    </row>
    <row r="90" spans="1:38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IF(OR($B90="",$C90="",$D90="",$E90&lt;AN_LIM,$E90&gt;AN_CONCURS,$O90=FALSE),"",R_ISI_STR*VLOOKUP(AK90,Coef!$E$5:$F$20,2,FALSE))</f>
        <v/>
      </c>
      <c r="J90" s="121" t="str">
        <f>IF(OR($B90="",$C90="",$D90="",$E90="",$E90&gt;AN_CONCURS,$O90=FALSE),"",R_ISI_STR*VLOOKUP(AK90,Coef!$E$5:$F$20,2,FALSE))</f>
        <v/>
      </c>
      <c r="K90" s="153" t="str">
        <f t="shared" si="69"/>
        <v/>
      </c>
      <c r="L90" s="153" t="str">
        <f t="shared" si="70"/>
        <v/>
      </c>
      <c r="M90" s="153" t="str">
        <f t="shared" si="71"/>
        <v/>
      </c>
      <c r="N90" s="153" t="str">
        <f>IF(OR($B90="",$C90="",$D90="",$E90&gt;AN_CONCURS,$O90=FALSE),"",IF((FIND('Date initiale'!$B$6,$B90,1)=1),1,""))</f>
        <v/>
      </c>
      <c r="O90" s="236" t="b">
        <f t="shared" si="72"/>
        <v>0</v>
      </c>
      <c r="P90" s="201"/>
      <c r="Q90" s="164" t="e">
        <f t="shared" si="73"/>
        <v>#VALUE!</v>
      </c>
      <c r="R90" s="164" t="e">
        <f t="shared" si="74"/>
        <v>#VALUE!</v>
      </c>
      <c r="S90" s="164" t="e">
        <f t="shared" si="75"/>
        <v>#VALUE!</v>
      </c>
      <c r="T90" s="164" t="e">
        <f t="shared" si="76"/>
        <v>#VALUE!</v>
      </c>
      <c r="U90" s="164" t="e">
        <f t="shared" si="77"/>
        <v>#VALUE!</v>
      </c>
      <c r="V90" s="164" t="e">
        <f t="shared" si="78"/>
        <v>#VALUE!</v>
      </c>
      <c r="W90" s="164" t="e">
        <f t="shared" si="79"/>
        <v>#VALUE!</v>
      </c>
      <c r="X90" s="164" t="e">
        <f t="shared" si="80"/>
        <v>#VALUE!</v>
      </c>
      <c r="Y90" s="164" t="e">
        <f t="shared" si="81"/>
        <v>#VALUE!</v>
      </c>
      <c r="Z90" s="164" t="e">
        <f t="shared" si="82"/>
        <v>#VALUE!</v>
      </c>
      <c r="AA90" s="165" t="e">
        <f t="shared" si="83"/>
        <v>#VALUE!</v>
      </c>
      <c r="AB90" s="165" t="e">
        <f t="shared" si="84"/>
        <v>#VALUE!</v>
      </c>
      <c r="AC90" s="165" t="e">
        <f t="shared" si="85"/>
        <v>#VALUE!</v>
      </c>
      <c r="AD90" s="165" t="e">
        <f t="shared" si="86"/>
        <v>#VALUE!</v>
      </c>
      <c r="AE90" s="165" t="e">
        <f t="shared" si="87"/>
        <v>#VALUE!</v>
      </c>
      <c r="AF90" s="165" t="e">
        <f t="shared" si="88"/>
        <v>#VALUE!</v>
      </c>
      <c r="AG90" s="165" t="e">
        <f t="shared" si="89"/>
        <v>#VALUE!</v>
      </c>
      <c r="AH90" s="165" t="e">
        <f t="shared" si="90"/>
        <v>#VALUE!</v>
      </c>
      <c r="AI90" s="165" t="e">
        <f t="shared" si="91"/>
        <v>#VALUE!</v>
      </c>
      <c r="AJ90" s="165" t="e">
        <f t="shared" si="92"/>
        <v>#VALUE!</v>
      </c>
      <c r="AK90" s="165">
        <f t="shared" si="93"/>
        <v>1</v>
      </c>
      <c r="AL90" s="157"/>
    </row>
    <row r="91" spans="1:38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IF(OR($B91="",$C91="",$D91="",$E91&lt;AN_LIM,$E91&gt;AN_CONCURS,$O91=FALSE),"",R_ISI_STR*VLOOKUP(AK91,Coef!$E$5:$F$20,2,FALSE))</f>
        <v/>
      </c>
      <c r="J91" s="121" t="str">
        <f>IF(OR($B91="",$C91="",$D91="",$E91="",$E91&gt;AN_CONCURS,$O91=FALSE),"",R_ISI_STR*VLOOKUP(AK91,Coef!$E$5:$F$20,2,FALSE))</f>
        <v/>
      </c>
      <c r="K91" s="153" t="str">
        <f t="shared" si="69"/>
        <v/>
      </c>
      <c r="L91" s="153" t="str">
        <f t="shared" si="70"/>
        <v/>
      </c>
      <c r="M91" s="153" t="str">
        <f t="shared" si="71"/>
        <v/>
      </c>
      <c r="N91" s="153" t="str">
        <f>IF(OR($B91="",$C91="",$D91="",$E91&gt;AN_CONCURS,$O91=FALSE),"",IF((FIND('Date initiale'!$B$6,$B91,1)=1),1,""))</f>
        <v/>
      </c>
      <c r="O91" s="236" t="b">
        <f t="shared" si="72"/>
        <v>0</v>
      </c>
      <c r="P91" s="201"/>
      <c r="Q91" s="164" t="e">
        <f t="shared" si="73"/>
        <v>#VALUE!</v>
      </c>
      <c r="R91" s="164" t="e">
        <f t="shared" si="74"/>
        <v>#VALUE!</v>
      </c>
      <c r="S91" s="164" t="e">
        <f t="shared" si="75"/>
        <v>#VALUE!</v>
      </c>
      <c r="T91" s="164" t="e">
        <f t="shared" si="76"/>
        <v>#VALUE!</v>
      </c>
      <c r="U91" s="164" t="e">
        <f t="shared" si="77"/>
        <v>#VALUE!</v>
      </c>
      <c r="V91" s="164" t="e">
        <f t="shared" si="78"/>
        <v>#VALUE!</v>
      </c>
      <c r="W91" s="164" t="e">
        <f t="shared" si="79"/>
        <v>#VALUE!</v>
      </c>
      <c r="X91" s="164" t="e">
        <f t="shared" si="80"/>
        <v>#VALUE!</v>
      </c>
      <c r="Y91" s="164" t="e">
        <f t="shared" si="81"/>
        <v>#VALUE!</v>
      </c>
      <c r="Z91" s="164" t="e">
        <f t="shared" si="82"/>
        <v>#VALUE!</v>
      </c>
      <c r="AA91" s="165" t="e">
        <f t="shared" si="83"/>
        <v>#VALUE!</v>
      </c>
      <c r="AB91" s="165" t="e">
        <f t="shared" si="84"/>
        <v>#VALUE!</v>
      </c>
      <c r="AC91" s="165" t="e">
        <f t="shared" si="85"/>
        <v>#VALUE!</v>
      </c>
      <c r="AD91" s="165" t="e">
        <f t="shared" si="86"/>
        <v>#VALUE!</v>
      </c>
      <c r="AE91" s="165" t="e">
        <f t="shared" si="87"/>
        <v>#VALUE!</v>
      </c>
      <c r="AF91" s="165" t="e">
        <f t="shared" si="88"/>
        <v>#VALUE!</v>
      </c>
      <c r="AG91" s="165" t="e">
        <f t="shared" si="89"/>
        <v>#VALUE!</v>
      </c>
      <c r="AH91" s="165" t="e">
        <f t="shared" si="90"/>
        <v>#VALUE!</v>
      </c>
      <c r="AI91" s="165" t="e">
        <f t="shared" si="91"/>
        <v>#VALUE!</v>
      </c>
      <c r="AJ91" s="165" t="e">
        <f t="shared" si="92"/>
        <v>#VALUE!</v>
      </c>
      <c r="AK91" s="165">
        <f t="shared" si="93"/>
        <v>1</v>
      </c>
      <c r="AL91" s="157"/>
    </row>
    <row r="92" spans="1:38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IF(OR($B92="",$C92="",$D92="",$E92&lt;AN_LIM,$E92&gt;AN_CONCURS,$O92=FALSE),"",R_ISI_STR*VLOOKUP(AK92,Coef!$E$5:$F$20,2,FALSE))</f>
        <v/>
      </c>
      <c r="J92" s="121" t="str">
        <f>IF(OR($B92="",$C92="",$D92="",$E92="",$E92&gt;AN_CONCURS,$O92=FALSE),"",R_ISI_STR*VLOOKUP(AK92,Coef!$E$5:$F$20,2,FALSE))</f>
        <v/>
      </c>
      <c r="K92" s="153" t="str">
        <f t="shared" si="69"/>
        <v/>
      </c>
      <c r="L92" s="153" t="str">
        <f t="shared" si="70"/>
        <v/>
      </c>
      <c r="M92" s="153" t="str">
        <f t="shared" si="71"/>
        <v/>
      </c>
      <c r="N92" s="153" t="str">
        <f>IF(OR($B92="",$C92="",$D92="",$E92&gt;AN_CONCURS,$O92=FALSE),"",IF((FIND('Date initiale'!$B$6,$B92,1)=1),1,""))</f>
        <v/>
      </c>
      <c r="O92" s="236" t="b">
        <f t="shared" si="72"/>
        <v>0</v>
      </c>
      <c r="P92" s="201"/>
      <c r="Q92" s="164" t="e">
        <f t="shared" si="73"/>
        <v>#VALUE!</v>
      </c>
      <c r="R92" s="164" t="e">
        <f t="shared" si="74"/>
        <v>#VALUE!</v>
      </c>
      <c r="S92" s="164" t="e">
        <f t="shared" si="75"/>
        <v>#VALUE!</v>
      </c>
      <c r="T92" s="164" t="e">
        <f t="shared" si="76"/>
        <v>#VALUE!</v>
      </c>
      <c r="U92" s="164" t="e">
        <f t="shared" si="77"/>
        <v>#VALUE!</v>
      </c>
      <c r="V92" s="164" t="e">
        <f t="shared" si="78"/>
        <v>#VALUE!</v>
      </c>
      <c r="W92" s="164" t="e">
        <f t="shared" si="79"/>
        <v>#VALUE!</v>
      </c>
      <c r="X92" s="164" t="e">
        <f t="shared" si="80"/>
        <v>#VALUE!</v>
      </c>
      <c r="Y92" s="164" t="e">
        <f t="shared" si="81"/>
        <v>#VALUE!</v>
      </c>
      <c r="Z92" s="164" t="e">
        <f t="shared" si="82"/>
        <v>#VALUE!</v>
      </c>
      <c r="AA92" s="165" t="e">
        <f t="shared" si="83"/>
        <v>#VALUE!</v>
      </c>
      <c r="AB92" s="165" t="e">
        <f t="shared" si="84"/>
        <v>#VALUE!</v>
      </c>
      <c r="AC92" s="165" t="e">
        <f t="shared" si="85"/>
        <v>#VALUE!</v>
      </c>
      <c r="AD92" s="165" t="e">
        <f t="shared" si="86"/>
        <v>#VALUE!</v>
      </c>
      <c r="AE92" s="165" t="e">
        <f t="shared" si="87"/>
        <v>#VALUE!</v>
      </c>
      <c r="AF92" s="165" t="e">
        <f t="shared" si="88"/>
        <v>#VALUE!</v>
      </c>
      <c r="AG92" s="165" t="e">
        <f t="shared" si="89"/>
        <v>#VALUE!</v>
      </c>
      <c r="AH92" s="165" t="e">
        <f t="shared" si="90"/>
        <v>#VALUE!</v>
      </c>
      <c r="AI92" s="165" t="e">
        <f t="shared" si="91"/>
        <v>#VALUE!</v>
      </c>
      <c r="AJ92" s="165" t="e">
        <f t="shared" si="92"/>
        <v>#VALUE!</v>
      </c>
      <c r="AK92" s="165">
        <f t="shared" si="93"/>
        <v>1</v>
      </c>
      <c r="AL92" s="157"/>
    </row>
    <row r="93" spans="1:38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IF(OR($B93="",$C93="",$D93="",$E93&lt;AN_LIM,$E93&gt;AN_CONCURS,$O93=FALSE),"",R_ISI_STR*VLOOKUP(AK93,Coef!$E$5:$F$20,2,FALSE))</f>
        <v/>
      </c>
      <c r="J93" s="121" t="str">
        <f>IF(OR($B93="",$C93="",$D93="",$E93="",$E93&gt;AN_CONCURS,$O93=FALSE),"",R_ISI_STR*VLOOKUP(AK93,Coef!$E$5:$F$20,2,FALSE))</f>
        <v/>
      </c>
      <c r="K93" s="153" t="str">
        <f t="shared" si="69"/>
        <v/>
      </c>
      <c r="L93" s="153" t="str">
        <f t="shared" si="70"/>
        <v/>
      </c>
      <c r="M93" s="153" t="str">
        <f t="shared" si="71"/>
        <v/>
      </c>
      <c r="N93" s="153" t="str">
        <f>IF(OR($B93="",$C93="",$D93="",$E93&gt;AN_CONCURS,$O93=FALSE),"",IF((FIND('Date initiale'!$B$6,$B93,1)=1),1,""))</f>
        <v/>
      </c>
      <c r="O93" s="236" t="b">
        <f t="shared" si="72"/>
        <v>0</v>
      </c>
      <c r="P93" s="201"/>
      <c r="Q93" s="164" t="e">
        <f t="shared" si="73"/>
        <v>#VALUE!</v>
      </c>
      <c r="R93" s="164" t="e">
        <f t="shared" si="74"/>
        <v>#VALUE!</v>
      </c>
      <c r="S93" s="164" t="e">
        <f t="shared" si="75"/>
        <v>#VALUE!</v>
      </c>
      <c r="T93" s="164" t="e">
        <f t="shared" si="76"/>
        <v>#VALUE!</v>
      </c>
      <c r="U93" s="164" t="e">
        <f t="shared" si="77"/>
        <v>#VALUE!</v>
      </c>
      <c r="V93" s="164" t="e">
        <f t="shared" si="78"/>
        <v>#VALUE!</v>
      </c>
      <c r="W93" s="164" t="e">
        <f t="shared" si="79"/>
        <v>#VALUE!</v>
      </c>
      <c r="X93" s="164" t="e">
        <f t="shared" si="80"/>
        <v>#VALUE!</v>
      </c>
      <c r="Y93" s="164" t="e">
        <f t="shared" si="81"/>
        <v>#VALUE!</v>
      </c>
      <c r="Z93" s="164" t="e">
        <f t="shared" si="82"/>
        <v>#VALUE!</v>
      </c>
      <c r="AA93" s="165" t="e">
        <f t="shared" si="83"/>
        <v>#VALUE!</v>
      </c>
      <c r="AB93" s="165" t="e">
        <f t="shared" si="84"/>
        <v>#VALUE!</v>
      </c>
      <c r="AC93" s="165" t="e">
        <f t="shared" si="85"/>
        <v>#VALUE!</v>
      </c>
      <c r="AD93" s="165" t="e">
        <f t="shared" si="86"/>
        <v>#VALUE!</v>
      </c>
      <c r="AE93" s="165" t="e">
        <f t="shared" si="87"/>
        <v>#VALUE!</v>
      </c>
      <c r="AF93" s="165" t="e">
        <f t="shared" si="88"/>
        <v>#VALUE!</v>
      </c>
      <c r="AG93" s="165" t="e">
        <f t="shared" si="89"/>
        <v>#VALUE!</v>
      </c>
      <c r="AH93" s="165" t="e">
        <f t="shared" si="90"/>
        <v>#VALUE!</v>
      </c>
      <c r="AI93" s="165" t="e">
        <f t="shared" si="91"/>
        <v>#VALUE!</v>
      </c>
      <c r="AJ93" s="165" t="e">
        <f t="shared" si="92"/>
        <v>#VALUE!</v>
      </c>
      <c r="AK93" s="165">
        <f t="shared" si="93"/>
        <v>1</v>
      </c>
      <c r="AL93" s="157"/>
    </row>
    <row r="94" spans="1:38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IF(OR($B94="",$C94="",$D94="",$E94&lt;AN_LIM,$E94&gt;AN_CONCURS,$O94=FALSE),"",R_ISI_STR*VLOOKUP(AK94,Coef!$E$5:$F$20,2,FALSE))</f>
        <v/>
      </c>
      <c r="J94" s="121" t="str">
        <f>IF(OR($B94="",$C94="",$D94="",$E94="",$E94&gt;AN_CONCURS,$O94=FALSE),"",R_ISI_STR*VLOOKUP(AK94,Coef!$E$5:$F$20,2,FALSE))</f>
        <v/>
      </c>
      <c r="K94" s="153" t="str">
        <f t="shared" si="69"/>
        <v/>
      </c>
      <c r="L94" s="153" t="str">
        <f t="shared" si="70"/>
        <v/>
      </c>
      <c r="M94" s="153" t="str">
        <f t="shared" si="71"/>
        <v/>
      </c>
      <c r="N94" s="153" t="str">
        <f>IF(OR($B94="",$C94="",$D94="",$E94&gt;AN_CONCURS,$O94=FALSE),"",IF((FIND('Date initiale'!$B$6,$B94,1)=1),1,""))</f>
        <v/>
      </c>
      <c r="O94" s="236" t="b">
        <f t="shared" si="72"/>
        <v>0</v>
      </c>
      <c r="P94" s="201"/>
      <c r="Q94" s="164" t="e">
        <f t="shared" si="73"/>
        <v>#VALUE!</v>
      </c>
      <c r="R94" s="164" t="e">
        <f t="shared" si="74"/>
        <v>#VALUE!</v>
      </c>
      <c r="S94" s="164" t="e">
        <f t="shared" si="75"/>
        <v>#VALUE!</v>
      </c>
      <c r="T94" s="164" t="e">
        <f t="shared" si="76"/>
        <v>#VALUE!</v>
      </c>
      <c r="U94" s="164" t="e">
        <f t="shared" si="77"/>
        <v>#VALUE!</v>
      </c>
      <c r="V94" s="164" t="e">
        <f t="shared" si="78"/>
        <v>#VALUE!</v>
      </c>
      <c r="W94" s="164" t="e">
        <f t="shared" si="79"/>
        <v>#VALUE!</v>
      </c>
      <c r="X94" s="164" t="e">
        <f t="shared" si="80"/>
        <v>#VALUE!</v>
      </c>
      <c r="Y94" s="164" t="e">
        <f t="shared" si="81"/>
        <v>#VALUE!</v>
      </c>
      <c r="Z94" s="164" t="e">
        <f t="shared" si="82"/>
        <v>#VALUE!</v>
      </c>
      <c r="AA94" s="165" t="e">
        <f t="shared" si="83"/>
        <v>#VALUE!</v>
      </c>
      <c r="AB94" s="165" t="e">
        <f t="shared" si="84"/>
        <v>#VALUE!</v>
      </c>
      <c r="AC94" s="165" t="e">
        <f t="shared" si="85"/>
        <v>#VALUE!</v>
      </c>
      <c r="AD94" s="165" t="e">
        <f t="shared" si="86"/>
        <v>#VALUE!</v>
      </c>
      <c r="AE94" s="165" t="e">
        <f t="shared" si="87"/>
        <v>#VALUE!</v>
      </c>
      <c r="AF94" s="165" t="e">
        <f t="shared" si="88"/>
        <v>#VALUE!</v>
      </c>
      <c r="AG94" s="165" t="e">
        <f t="shared" si="89"/>
        <v>#VALUE!</v>
      </c>
      <c r="AH94" s="165" t="e">
        <f t="shared" si="90"/>
        <v>#VALUE!</v>
      </c>
      <c r="AI94" s="165" t="e">
        <f t="shared" si="91"/>
        <v>#VALUE!</v>
      </c>
      <c r="AJ94" s="165" t="e">
        <f t="shared" si="92"/>
        <v>#VALUE!</v>
      </c>
      <c r="AK94" s="165">
        <f t="shared" si="93"/>
        <v>1</v>
      </c>
      <c r="AL94" s="157"/>
    </row>
    <row r="95" spans="1:38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IF(OR($B95="",$C95="",$D95="",$E95&lt;AN_LIM,$E95&gt;AN_CONCURS,$O95=FALSE),"",R_ISI_STR*VLOOKUP(AK95,Coef!$E$5:$F$20,2,FALSE))</f>
        <v/>
      </c>
      <c r="J95" s="121" t="str">
        <f>IF(OR($B95="",$C95="",$D95="",$E95="",$E95&gt;AN_CONCURS,$O95=FALSE),"",R_ISI_STR*VLOOKUP(AK95,Coef!$E$5:$F$20,2,FALSE))</f>
        <v/>
      </c>
      <c r="K95" s="153" t="str">
        <f t="shared" si="69"/>
        <v/>
      </c>
      <c r="L95" s="153" t="str">
        <f t="shared" si="70"/>
        <v/>
      </c>
      <c r="M95" s="153" t="str">
        <f t="shared" si="71"/>
        <v/>
      </c>
      <c r="N95" s="153" t="str">
        <f>IF(OR($B95="",$C95="",$D95="",$E95&gt;AN_CONCURS,$O95=FALSE),"",IF((FIND('Date initiale'!$B$6,$B95,1)=1),1,""))</f>
        <v/>
      </c>
      <c r="O95" s="236" t="b">
        <f t="shared" si="72"/>
        <v>0</v>
      </c>
      <c r="P95" s="201"/>
      <c r="Q95" s="164" t="e">
        <f t="shared" si="73"/>
        <v>#VALUE!</v>
      </c>
      <c r="R95" s="164" t="e">
        <f t="shared" si="74"/>
        <v>#VALUE!</v>
      </c>
      <c r="S95" s="164" t="e">
        <f t="shared" si="75"/>
        <v>#VALUE!</v>
      </c>
      <c r="T95" s="164" t="e">
        <f t="shared" si="76"/>
        <v>#VALUE!</v>
      </c>
      <c r="U95" s="164" t="e">
        <f t="shared" si="77"/>
        <v>#VALUE!</v>
      </c>
      <c r="V95" s="164" t="e">
        <f t="shared" si="78"/>
        <v>#VALUE!</v>
      </c>
      <c r="W95" s="164" t="e">
        <f t="shared" si="79"/>
        <v>#VALUE!</v>
      </c>
      <c r="X95" s="164" t="e">
        <f t="shared" si="80"/>
        <v>#VALUE!</v>
      </c>
      <c r="Y95" s="164" t="e">
        <f t="shared" si="81"/>
        <v>#VALUE!</v>
      </c>
      <c r="Z95" s="164" t="e">
        <f t="shared" si="82"/>
        <v>#VALUE!</v>
      </c>
      <c r="AA95" s="165" t="e">
        <f t="shared" si="83"/>
        <v>#VALUE!</v>
      </c>
      <c r="AB95" s="165" t="e">
        <f t="shared" si="84"/>
        <v>#VALUE!</v>
      </c>
      <c r="AC95" s="165" t="e">
        <f t="shared" si="85"/>
        <v>#VALUE!</v>
      </c>
      <c r="AD95" s="165" t="e">
        <f t="shared" si="86"/>
        <v>#VALUE!</v>
      </c>
      <c r="AE95" s="165" t="e">
        <f t="shared" si="87"/>
        <v>#VALUE!</v>
      </c>
      <c r="AF95" s="165" t="e">
        <f t="shared" si="88"/>
        <v>#VALUE!</v>
      </c>
      <c r="AG95" s="165" t="e">
        <f t="shared" si="89"/>
        <v>#VALUE!</v>
      </c>
      <c r="AH95" s="165" t="e">
        <f t="shared" si="90"/>
        <v>#VALUE!</v>
      </c>
      <c r="AI95" s="165" t="e">
        <f t="shared" si="91"/>
        <v>#VALUE!</v>
      </c>
      <c r="AJ95" s="165" t="e">
        <f t="shared" si="92"/>
        <v>#VALUE!</v>
      </c>
      <c r="AK95" s="165">
        <f t="shared" si="93"/>
        <v>1</v>
      </c>
      <c r="AL95" s="157"/>
    </row>
    <row r="96" spans="1:38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IF(OR($B96="",$C96="",$D96="",$E96&lt;AN_LIM,$E96&gt;AN_CONCURS,$O96=FALSE),"",R_ISI_STR*VLOOKUP(AK96,Coef!$E$5:$F$20,2,FALSE))</f>
        <v/>
      </c>
      <c r="J96" s="121" t="str">
        <f>IF(OR($B96="",$C96="",$D96="",$E96="",$E96&gt;AN_CONCURS,$O96=FALSE),"",R_ISI_STR*VLOOKUP(AK96,Coef!$E$5:$F$20,2,FALSE))</f>
        <v/>
      </c>
      <c r="K96" s="153" t="str">
        <f t="shared" si="69"/>
        <v/>
      </c>
      <c r="L96" s="153" t="str">
        <f t="shared" si="70"/>
        <v/>
      </c>
      <c r="M96" s="153" t="str">
        <f t="shared" si="71"/>
        <v/>
      </c>
      <c r="N96" s="153" t="str">
        <f>IF(OR($B96="",$C96="",$D96="",$E96&gt;AN_CONCURS,$O96=FALSE),"",IF((FIND('Date initiale'!$B$6,$B96,1)=1),1,""))</f>
        <v/>
      </c>
      <c r="O96" s="236" t="b">
        <f t="shared" si="72"/>
        <v>0</v>
      </c>
      <c r="P96" s="201"/>
      <c r="Q96" s="164" t="e">
        <f t="shared" si="73"/>
        <v>#VALUE!</v>
      </c>
      <c r="R96" s="164" t="e">
        <f t="shared" si="74"/>
        <v>#VALUE!</v>
      </c>
      <c r="S96" s="164" t="e">
        <f t="shared" si="75"/>
        <v>#VALUE!</v>
      </c>
      <c r="T96" s="164" t="e">
        <f t="shared" si="76"/>
        <v>#VALUE!</v>
      </c>
      <c r="U96" s="164" t="e">
        <f t="shared" si="77"/>
        <v>#VALUE!</v>
      </c>
      <c r="V96" s="164" t="e">
        <f t="shared" si="78"/>
        <v>#VALUE!</v>
      </c>
      <c r="W96" s="164" t="e">
        <f t="shared" si="79"/>
        <v>#VALUE!</v>
      </c>
      <c r="X96" s="164" t="e">
        <f t="shared" si="80"/>
        <v>#VALUE!</v>
      </c>
      <c r="Y96" s="164" t="e">
        <f t="shared" si="81"/>
        <v>#VALUE!</v>
      </c>
      <c r="Z96" s="164" t="e">
        <f t="shared" si="82"/>
        <v>#VALUE!</v>
      </c>
      <c r="AA96" s="165" t="e">
        <f t="shared" si="83"/>
        <v>#VALUE!</v>
      </c>
      <c r="AB96" s="165" t="e">
        <f t="shared" si="84"/>
        <v>#VALUE!</v>
      </c>
      <c r="AC96" s="165" t="e">
        <f t="shared" si="85"/>
        <v>#VALUE!</v>
      </c>
      <c r="AD96" s="165" t="e">
        <f t="shared" si="86"/>
        <v>#VALUE!</v>
      </c>
      <c r="AE96" s="165" t="e">
        <f t="shared" si="87"/>
        <v>#VALUE!</v>
      </c>
      <c r="AF96" s="165" t="e">
        <f t="shared" si="88"/>
        <v>#VALUE!</v>
      </c>
      <c r="AG96" s="165" t="e">
        <f t="shared" si="89"/>
        <v>#VALUE!</v>
      </c>
      <c r="AH96" s="165" t="e">
        <f t="shared" si="90"/>
        <v>#VALUE!</v>
      </c>
      <c r="AI96" s="165" t="e">
        <f t="shared" si="91"/>
        <v>#VALUE!</v>
      </c>
      <c r="AJ96" s="165" t="e">
        <f t="shared" si="92"/>
        <v>#VALUE!</v>
      </c>
      <c r="AK96" s="165">
        <f t="shared" si="93"/>
        <v>1</v>
      </c>
      <c r="AL96" s="157"/>
    </row>
    <row r="97" spans="1:38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IF(OR($B97="",$C97="",$D97="",$E97&lt;AN_LIM,$E97&gt;AN_CONCURS,$O97=FALSE),"",R_ISI_STR*VLOOKUP(AK97,Coef!$E$5:$F$20,2,FALSE))</f>
        <v/>
      </c>
      <c r="J97" s="121" t="str">
        <f>IF(OR($B97="",$C97="",$D97="",$E97="",$E97&gt;AN_CONCURS,$O97=FALSE),"",R_ISI_STR*VLOOKUP(AK97,Coef!$E$5:$F$20,2,FALSE))</f>
        <v/>
      </c>
      <c r="K97" s="153" t="str">
        <f t="shared" si="69"/>
        <v/>
      </c>
      <c r="L97" s="153" t="str">
        <f t="shared" si="70"/>
        <v/>
      </c>
      <c r="M97" s="153" t="str">
        <f t="shared" si="71"/>
        <v/>
      </c>
      <c r="N97" s="153" t="str">
        <f>IF(OR($B97="",$C97="",$D97="",$E97&gt;AN_CONCURS,$O97=FALSE),"",IF((FIND('Date initiale'!$B$6,$B97,1)=1),1,""))</f>
        <v/>
      </c>
      <c r="O97" s="236" t="b">
        <f t="shared" si="72"/>
        <v>0</v>
      </c>
      <c r="P97" s="201"/>
      <c r="Q97" s="164" t="e">
        <f t="shared" si="73"/>
        <v>#VALUE!</v>
      </c>
      <c r="R97" s="164" t="e">
        <f t="shared" si="74"/>
        <v>#VALUE!</v>
      </c>
      <c r="S97" s="164" t="e">
        <f t="shared" si="75"/>
        <v>#VALUE!</v>
      </c>
      <c r="T97" s="164" t="e">
        <f t="shared" si="76"/>
        <v>#VALUE!</v>
      </c>
      <c r="U97" s="164" t="e">
        <f t="shared" si="77"/>
        <v>#VALUE!</v>
      </c>
      <c r="V97" s="164" t="e">
        <f t="shared" si="78"/>
        <v>#VALUE!</v>
      </c>
      <c r="W97" s="164" t="e">
        <f t="shared" si="79"/>
        <v>#VALUE!</v>
      </c>
      <c r="X97" s="164" t="e">
        <f t="shared" si="80"/>
        <v>#VALUE!</v>
      </c>
      <c r="Y97" s="164" t="e">
        <f t="shared" si="81"/>
        <v>#VALUE!</v>
      </c>
      <c r="Z97" s="164" t="e">
        <f t="shared" si="82"/>
        <v>#VALUE!</v>
      </c>
      <c r="AA97" s="165" t="e">
        <f t="shared" si="83"/>
        <v>#VALUE!</v>
      </c>
      <c r="AB97" s="165" t="e">
        <f t="shared" si="84"/>
        <v>#VALUE!</v>
      </c>
      <c r="AC97" s="165" t="e">
        <f t="shared" si="85"/>
        <v>#VALUE!</v>
      </c>
      <c r="AD97" s="165" t="e">
        <f t="shared" si="86"/>
        <v>#VALUE!</v>
      </c>
      <c r="AE97" s="165" t="e">
        <f t="shared" si="87"/>
        <v>#VALUE!</v>
      </c>
      <c r="AF97" s="165" t="e">
        <f t="shared" si="88"/>
        <v>#VALUE!</v>
      </c>
      <c r="AG97" s="165" t="e">
        <f t="shared" si="89"/>
        <v>#VALUE!</v>
      </c>
      <c r="AH97" s="165" t="e">
        <f t="shared" si="90"/>
        <v>#VALUE!</v>
      </c>
      <c r="AI97" s="165" t="e">
        <f t="shared" si="91"/>
        <v>#VALUE!</v>
      </c>
      <c r="AJ97" s="165" t="e">
        <f t="shared" si="92"/>
        <v>#VALUE!</v>
      </c>
      <c r="AK97" s="165">
        <f t="shared" si="93"/>
        <v>1</v>
      </c>
      <c r="AL97" s="157"/>
    </row>
    <row r="98" spans="1:38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IF(OR($B98="",$C98="",$D98="",$E98&lt;AN_LIM,$E98&gt;AN_CONCURS,$O98=FALSE),"",R_ISI_STR*VLOOKUP(AK98,Coef!$E$5:$F$20,2,FALSE))</f>
        <v/>
      </c>
      <c r="J98" s="121" t="str">
        <f>IF(OR($B98="",$C98="",$D98="",$E98="",$E98&gt;AN_CONCURS,$O98=FALSE),"",R_ISI_STR*VLOOKUP(AK98,Coef!$E$5:$F$20,2,FALSE))</f>
        <v/>
      </c>
      <c r="K98" s="153" t="str">
        <f t="shared" si="69"/>
        <v/>
      </c>
      <c r="L98" s="153" t="str">
        <f t="shared" si="70"/>
        <v/>
      </c>
      <c r="M98" s="153" t="str">
        <f t="shared" si="71"/>
        <v/>
      </c>
      <c r="N98" s="153" t="str">
        <f>IF(OR($B98="",$C98="",$D98="",$E98&gt;AN_CONCURS,$O98=FALSE),"",IF((FIND('Date initiale'!$B$6,$B98,1)=1),1,""))</f>
        <v/>
      </c>
      <c r="O98" s="236" t="b">
        <f t="shared" si="72"/>
        <v>0</v>
      </c>
      <c r="P98" s="201"/>
      <c r="Q98" s="164" t="e">
        <f t="shared" si="73"/>
        <v>#VALUE!</v>
      </c>
      <c r="R98" s="164" t="e">
        <f t="shared" si="74"/>
        <v>#VALUE!</v>
      </c>
      <c r="S98" s="164" t="e">
        <f t="shared" si="75"/>
        <v>#VALUE!</v>
      </c>
      <c r="T98" s="164" t="e">
        <f t="shared" si="76"/>
        <v>#VALUE!</v>
      </c>
      <c r="U98" s="164" t="e">
        <f t="shared" si="77"/>
        <v>#VALUE!</v>
      </c>
      <c r="V98" s="164" t="e">
        <f t="shared" si="78"/>
        <v>#VALUE!</v>
      </c>
      <c r="W98" s="164" t="e">
        <f t="shared" si="79"/>
        <v>#VALUE!</v>
      </c>
      <c r="X98" s="164" t="e">
        <f t="shared" si="80"/>
        <v>#VALUE!</v>
      </c>
      <c r="Y98" s="164" t="e">
        <f t="shared" si="81"/>
        <v>#VALUE!</v>
      </c>
      <c r="Z98" s="164" t="e">
        <f t="shared" si="82"/>
        <v>#VALUE!</v>
      </c>
      <c r="AA98" s="165" t="e">
        <f t="shared" si="83"/>
        <v>#VALUE!</v>
      </c>
      <c r="AB98" s="165" t="e">
        <f t="shared" si="84"/>
        <v>#VALUE!</v>
      </c>
      <c r="AC98" s="165" t="e">
        <f t="shared" si="85"/>
        <v>#VALUE!</v>
      </c>
      <c r="AD98" s="165" t="e">
        <f t="shared" si="86"/>
        <v>#VALUE!</v>
      </c>
      <c r="AE98" s="165" t="e">
        <f t="shared" si="87"/>
        <v>#VALUE!</v>
      </c>
      <c r="AF98" s="165" t="e">
        <f t="shared" si="88"/>
        <v>#VALUE!</v>
      </c>
      <c r="AG98" s="165" t="e">
        <f t="shared" si="89"/>
        <v>#VALUE!</v>
      </c>
      <c r="AH98" s="165" t="e">
        <f t="shared" si="90"/>
        <v>#VALUE!</v>
      </c>
      <c r="AI98" s="165" t="e">
        <f t="shared" si="91"/>
        <v>#VALUE!</v>
      </c>
      <c r="AJ98" s="165" t="e">
        <f t="shared" si="92"/>
        <v>#VALUE!</v>
      </c>
      <c r="AK98" s="165">
        <f t="shared" si="93"/>
        <v>1</v>
      </c>
      <c r="AL98" s="157"/>
    </row>
    <row r="99" spans="1:38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IF(OR($B99="",$C99="",$D99="",$E99&lt;AN_LIM,$E99&gt;AN_CONCURS,$O99=FALSE),"",R_ISI_STR*VLOOKUP(AK99,Coef!$E$5:$F$20,2,FALSE))</f>
        <v/>
      </c>
      <c r="J99" s="121" t="str">
        <f>IF(OR($B99="",$C99="",$D99="",$E99="",$E99&gt;AN_CONCURS,$O99=FALSE),"",R_ISI_STR*VLOOKUP(AK99,Coef!$E$5:$F$20,2,FALSE))</f>
        <v/>
      </c>
      <c r="K99" s="153" t="str">
        <f t="shared" si="69"/>
        <v/>
      </c>
      <c r="L99" s="153" t="str">
        <f t="shared" si="70"/>
        <v/>
      </c>
      <c r="M99" s="153" t="str">
        <f t="shared" si="71"/>
        <v/>
      </c>
      <c r="N99" s="153" t="str">
        <f>IF(OR($B99="",$C99="",$D99="",$E99&gt;AN_CONCURS,$O99=FALSE),"",IF((FIND('Date initiale'!$B$6,$B99,1)=1),1,""))</f>
        <v/>
      </c>
      <c r="O99" s="236" t="b">
        <f t="shared" si="72"/>
        <v>0</v>
      </c>
      <c r="P99" s="201"/>
      <c r="Q99" s="164" t="e">
        <f t="shared" si="73"/>
        <v>#VALUE!</v>
      </c>
      <c r="R99" s="164" t="e">
        <f t="shared" si="74"/>
        <v>#VALUE!</v>
      </c>
      <c r="S99" s="164" t="e">
        <f t="shared" si="75"/>
        <v>#VALUE!</v>
      </c>
      <c r="T99" s="164" t="e">
        <f t="shared" si="76"/>
        <v>#VALUE!</v>
      </c>
      <c r="U99" s="164" t="e">
        <f t="shared" si="77"/>
        <v>#VALUE!</v>
      </c>
      <c r="V99" s="164" t="e">
        <f t="shared" si="78"/>
        <v>#VALUE!</v>
      </c>
      <c r="W99" s="164" t="e">
        <f t="shared" si="79"/>
        <v>#VALUE!</v>
      </c>
      <c r="X99" s="164" t="e">
        <f t="shared" si="80"/>
        <v>#VALUE!</v>
      </c>
      <c r="Y99" s="164" t="e">
        <f t="shared" si="81"/>
        <v>#VALUE!</v>
      </c>
      <c r="Z99" s="164" t="e">
        <f t="shared" si="82"/>
        <v>#VALUE!</v>
      </c>
      <c r="AA99" s="165" t="e">
        <f t="shared" si="83"/>
        <v>#VALUE!</v>
      </c>
      <c r="AB99" s="165" t="e">
        <f t="shared" si="84"/>
        <v>#VALUE!</v>
      </c>
      <c r="AC99" s="165" t="e">
        <f t="shared" si="85"/>
        <v>#VALUE!</v>
      </c>
      <c r="AD99" s="165" t="e">
        <f t="shared" si="86"/>
        <v>#VALUE!</v>
      </c>
      <c r="AE99" s="165" t="e">
        <f t="shared" si="87"/>
        <v>#VALUE!</v>
      </c>
      <c r="AF99" s="165" t="e">
        <f t="shared" si="88"/>
        <v>#VALUE!</v>
      </c>
      <c r="AG99" s="165" t="e">
        <f t="shared" si="89"/>
        <v>#VALUE!</v>
      </c>
      <c r="AH99" s="165" t="e">
        <f t="shared" si="90"/>
        <v>#VALUE!</v>
      </c>
      <c r="AI99" s="165" t="e">
        <f t="shared" si="91"/>
        <v>#VALUE!</v>
      </c>
      <c r="AJ99" s="165" t="e">
        <f t="shared" si="92"/>
        <v>#VALUE!</v>
      </c>
      <c r="AK99" s="165">
        <f t="shared" si="93"/>
        <v>1</v>
      </c>
      <c r="AL99" s="157"/>
    </row>
    <row r="100" spans="1:38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IF(OR($B100="",$C100="",$D100="",$E100&lt;AN_LIM,$E100&gt;AN_CONCURS,$O100=FALSE),"",R_ISI_STR*VLOOKUP(AK100,Coef!$E$5:$F$20,2,FALSE))</f>
        <v/>
      </c>
      <c r="J100" s="121" t="str">
        <f>IF(OR($B100="",$C100="",$D100="",$E100="",$E100&gt;AN_CONCURS,$O100=FALSE),"",R_ISI_STR*VLOOKUP(AK100,Coef!$E$5:$F$20,2,FALSE))</f>
        <v/>
      </c>
      <c r="K100" s="153" t="str">
        <f t="shared" si="69"/>
        <v/>
      </c>
      <c r="L100" s="153" t="str">
        <f t="shared" si="70"/>
        <v/>
      </c>
      <c r="M100" s="153" t="str">
        <f t="shared" si="71"/>
        <v/>
      </c>
      <c r="N100" s="153" t="str">
        <f>IF(OR($B100="",$C100="",$D100="",$E100&gt;AN_CONCURS,$O100=FALSE),"",IF((FIND('Date initiale'!$B$6,$B100,1)=1),1,""))</f>
        <v/>
      </c>
      <c r="O100" s="236" t="b">
        <f t="shared" si="72"/>
        <v>0</v>
      </c>
      <c r="P100" s="201"/>
      <c r="Q100" s="164" t="e">
        <f t="shared" si="73"/>
        <v>#VALUE!</v>
      </c>
      <c r="R100" s="164" t="e">
        <f t="shared" si="74"/>
        <v>#VALUE!</v>
      </c>
      <c r="S100" s="164" t="e">
        <f t="shared" si="75"/>
        <v>#VALUE!</v>
      </c>
      <c r="T100" s="164" t="e">
        <f t="shared" si="76"/>
        <v>#VALUE!</v>
      </c>
      <c r="U100" s="164" t="e">
        <f t="shared" si="77"/>
        <v>#VALUE!</v>
      </c>
      <c r="V100" s="164" t="e">
        <f t="shared" si="78"/>
        <v>#VALUE!</v>
      </c>
      <c r="W100" s="164" t="e">
        <f t="shared" si="79"/>
        <v>#VALUE!</v>
      </c>
      <c r="X100" s="164" t="e">
        <f t="shared" si="80"/>
        <v>#VALUE!</v>
      </c>
      <c r="Y100" s="164" t="e">
        <f t="shared" si="81"/>
        <v>#VALUE!</v>
      </c>
      <c r="Z100" s="164" t="e">
        <f t="shared" si="82"/>
        <v>#VALUE!</v>
      </c>
      <c r="AA100" s="165" t="e">
        <f t="shared" si="83"/>
        <v>#VALUE!</v>
      </c>
      <c r="AB100" s="165" t="e">
        <f t="shared" si="84"/>
        <v>#VALUE!</v>
      </c>
      <c r="AC100" s="165" t="e">
        <f t="shared" si="85"/>
        <v>#VALUE!</v>
      </c>
      <c r="AD100" s="165" t="e">
        <f t="shared" si="86"/>
        <v>#VALUE!</v>
      </c>
      <c r="AE100" s="165" t="e">
        <f t="shared" si="87"/>
        <v>#VALUE!</v>
      </c>
      <c r="AF100" s="165" t="e">
        <f t="shared" si="88"/>
        <v>#VALUE!</v>
      </c>
      <c r="AG100" s="165" t="e">
        <f t="shared" si="89"/>
        <v>#VALUE!</v>
      </c>
      <c r="AH100" s="165" t="e">
        <f t="shared" si="90"/>
        <v>#VALUE!</v>
      </c>
      <c r="AI100" s="165" t="e">
        <f t="shared" si="91"/>
        <v>#VALUE!</v>
      </c>
      <c r="AJ100" s="165" t="e">
        <f t="shared" si="92"/>
        <v>#VALUE!</v>
      </c>
      <c r="AK100" s="165">
        <f t="shared" si="93"/>
        <v>1</v>
      </c>
      <c r="AL100" s="157"/>
    </row>
    <row r="101" spans="1:38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IF(OR($B101="",$C101="",$D101="",$E101&lt;AN_LIM,$E101&gt;AN_CONCURS,$O101=FALSE),"",R_ISI_STR*VLOOKUP(AK101,Coef!$E$5:$F$20,2,FALSE))</f>
        <v/>
      </c>
      <c r="J101" s="121" t="str">
        <f>IF(OR($B101="",$C101="",$D101="",$E101="",$E101&gt;AN_CONCURS,$O101=FALSE),"",R_ISI_STR*VLOOKUP(AK101,Coef!$E$5:$F$20,2,FALSE))</f>
        <v/>
      </c>
      <c r="K101" s="153" t="str">
        <f t="shared" si="69"/>
        <v/>
      </c>
      <c r="L101" s="153" t="str">
        <f t="shared" si="70"/>
        <v/>
      </c>
      <c r="M101" s="153" t="str">
        <f t="shared" si="71"/>
        <v/>
      </c>
      <c r="N101" s="153" t="str">
        <f>IF(OR($B101="",$C101="",$D101="",$E101&gt;AN_CONCURS,$O101=FALSE),"",IF((FIND('Date initiale'!$B$6,$B101,1)=1),1,""))</f>
        <v/>
      </c>
      <c r="O101" s="236" t="b">
        <f t="shared" si="72"/>
        <v>0</v>
      </c>
      <c r="P101" s="201"/>
      <c r="Q101" s="164" t="e">
        <f t="shared" si="73"/>
        <v>#VALUE!</v>
      </c>
      <c r="R101" s="164" t="e">
        <f t="shared" si="74"/>
        <v>#VALUE!</v>
      </c>
      <c r="S101" s="164" t="e">
        <f t="shared" si="75"/>
        <v>#VALUE!</v>
      </c>
      <c r="T101" s="164" t="e">
        <f t="shared" si="76"/>
        <v>#VALUE!</v>
      </c>
      <c r="U101" s="164" t="e">
        <f t="shared" si="77"/>
        <v>#VALUE!</v>
      </c>
      <c r="V101" s="164" t="e">
        <f t="shared" si="78"/>
        <v>#VALUE!</v>
      </c>
      <c r="W101" s="164" t="e">
        <f t="shared" si="79"/>
        <v>#VALUE!</v>
      </c>
      <c r="X101" s="164" t="e">
        <f t="shared" si="80"/>
        <v>#VALUE!</v>
      </c>
      <c r="Y101" s="164" t="e">
        <f t="shared" si="81"/>
        <v>#VALUE!</v>
      </c>
      <c r="Z101" s="164" t="e">
        <f t="shared" si="82"/>
        <v>#VALUE!</v>
      </c>
      <c r="AA101" s="165" t="e">
        <f t="shared" si="83"/>
        <v>#VALUE!</v>
      </c>
      <c r="AB101" s="165" t="e">
        <f t="shared" si="84"/>
        <v>#VALUE!</v>
      </c>
      <c r="AC101" s="165" t="e">
        <f t="shared" si="85"/>
        <v>#VALUE!</v>
      </c>
      <c r="AD101" s="165" t="e">
        <f t="shared" si="86"/>
        <v>#VALUE!</v>
      </c>
      <c r="AE101" s="165" t="e">
        <f t="shared" si="87"/>
        <v>#VALUE!</v>
      </c>
      <c r="AF101" s="165" t="e">
        <f t="shared" si="88"/>
        <v>#VALUE!</v>
      </c>
      <c r="AG101" s="165" t="e">
        <f t="shared" si="89"/>
        <v>#VALUE!</v>
      </c>
      <c r="AH101" s="165" t="e">
        <f t="shared" si="90"/>
        <v>#VALUE!</v>
      </c>
      <c r="AI101" s="165" t="e">
        <f t="shared" si="91"/>
        <v>#VALUE!</v>
      </c>
      <c r="AJ101" s="165" t="e">
        <f t="shared" si="92"/>
        <v>#VALUE!</v>
      </c>
      <c r="AK101" s="165">
        <f t="shared" si="93"/>
        <v>1</v>
      </c>
      <c r="AL101" s="157"/>
    </row>
    <row r="102" spans="1:38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IF(OR($B102="",$C102="",$D102="",$E102&lt;AN_LIM,$E102&gt;AN_CONCURS,$O102=FALSE),"",R_ISI_STR*VLOOKUP(AK102,Coef!$E$5:$F$20,2,FALSE))</f>
        <v/>
      </c>
      <c r="J102" s="121" t="str">
        <f>IF(OR($B102="",$C102="",$D102="",$E102="",$E102&gt;AN_CONCURS,$O102=FALSE),"",R_ISI_STR*VLOOKUP(AK102,Coef!$E$5:$F$20,2,FALSE))</f>
        <v/>
      </c>
      <c r="K102" s="153" t="str">
        <f t="shared" si="69"/>
        <v/>
      </c>
      <c r="L102" s="153" t="str">
        <f t="shared" si="70"/>
        <v/>
      </c>
      <c r="M102" s="153" t="str">
        <f t="shared" si="71"/>
        <v/>
      </c>
      <c r="N102" s="153" t="str">
        <f>IF(OR($B102="",$C102="",$D102="",$E102&gt;AN_CONCURS,$O102=FALSE),"",IF((FIND('Date initiale'!$B$6,$B102,1)=1),1,""))</f>
        <v/>
      </c>
      <c r="O102" s="236" t="b">
        <f t="shared" si="72"/>
        <v>0</v>
      </c>
      <c r="P102" s="201"/>
      <c r="Q102" s="164" t="e">
        <f t="shared" si="73"/>
        <v>#VALUE!</v>
      </c>
      <c r="R102" s="164" t="e">
        <f t="shared" si="74"/>
        <v>#VALUE!</v>
      </c>
      <c r="S102" s="164" t="e">
        <f t="shared" si="75"/>
        <v>#VALUE!</v>
      </c>
      <c r="T102" s="164" t="e">
        <f t="shared" si="76"/>
        <v>#VALUE!</v>
      </c>
      <c r="U102" s="164" t="e">
        <f t="shared" si="77"/>
        <v>#VALUE!</v>
      </c>
      <c r="V102" s="164" t="e">
        <f t="shared" si="78"/>
        <v>#VALUE!</v>
      </c>
      <c r="W102" s="164" t="e">
        <f t="shared" si="79"/>
        <v>#VALUE!</v>
      </c>
      <c r="X102" s="164" t="e">
        <f t="shared" si="80"/>
        <v>#VALUE!</v>
      </c>
      <c r="Y102" s="164" t="e">
        <f t="shared" si="81"/>
        <v>#VALUE!</v>
      </c>
      <c r="Z102" s="164" t="e">
        <f t="shared" si="82"/>
        <v>#VALUE!</v>
      </c>
      <c r="AA102" s="165" t="e">
        <f t="shared" si="83"/>
        <v>#VALUE!</v>
      </c>
      <c r="AB102" s="165" t="e">
        <f t="shared" si="84"/>
        <v>#VALUE!</v>
      </c>
      <c r="AC102" s="165" t="e">
        <f t="shared" si="85"/>
        <v>#VALUE!</v>
      </c>
      <c r="AD102" s="165" t="e">
        <f t="shared" si="86"/>
        <v>#VALUE!</v>
      </c>
      <c r="AE102" s="165" t="e">
        <f t="shared" si="87"/>
        <v>#VALUE!</v>
      </c>
      <c r="AF102" s="165" t="e">
        <f t="shared" si="88"/>
        <v>#VALUE!</v>
      </c>
      <c r="AG102" s="165" t="e">
        <f t="shared" si="89"/>
        <v>#VALUE!</v>
      </c>
      <c r="AH102" s="165" t="e">
        <f t="shared" si="90"/>
        <v>#VALUE!</v>
      </c>
      <c r="AI102" s="165" t="e">
        <f t="shared" si="91"/>
        <v>#VALUE!</v>
      </c>
      <c r="AJ102" s="165" t="e">
        <f t="shared" si="92"/>
        <v>#VALUE!</v>
      </c>
      <c r="AK102" s="165">
        <f t="shared" si="93"/>
        <v>1</v>
      </c>
      <c r="AL102" s="157"/>
    </row>
    <row r="103" spans="1:38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IF(OR($B103="",$C103="",$D103="",$E103&lt;AN_LIM,$E103&gt;AN_CONCURS,$O103=FALSE),"",R_ISI_STR*VLOOKUP(AK103,Coef!$E$5:$F$20,2,FALSE))</f>
        <v/>
      </c>
      <c r="J103" s="121" t="str">
        <f>IF(OR($B103="",$C103="",$D103="",$E103="",$E103&gt;AN_CONCURS,$O103=FALSE),"",R_ISI_STR*VLOOKUP(AK103,Coef!$E$5:$F$20,2,FALSE))</f>
        <v/>
      </c>
      <c r="K103" s="153" t="str">
        <f t="shared" si="69"/>
        <v/>
      </c>
      <c r="L103" s="153" t="str">
        <f t="shared" si="70"/>
        <v/>
      </c>
      <c r="M103" s="153" t="str">
        <f t="shared" si="71"/>
        <v/>
      </c>
      <c r="N103" s="153" t="str">
        <f>IF(OR($B103="",$C103="",$D103="",$E103&gt;AN_CONCURS,$O103=FALSE),"",IF((FIND('Date initiale'!$B$6,$B103,1)=1),1,""))</f>
        <v/>
      </c>
      <c r="O103" s="236" t="b">
        <f t="shared" si="72"/>
        <v>0</v>
      </c>
      <c r="P103" s="201"/>
      <c r="Q103" s="164" t="e">
        <f t="shared" si="73"/>
        <v>#VALUE!</v>
      </c>
      <c r="R103" s="164" t="e">
        <f t="shared" si="74"/>
        <v>#VALUE!</v>
      </c>
      <c r="S103" s="164" t="e">
        <f t="shared" si="75"/>
        <v>#VALUE!</v>
      </c>
      <c r="T103" s="164" t="e">
        <f t="shared" si="76"/>
        <v>#VALUE!</v>
      </c>
      <c r="U103" s="164" t="e">
        <f t="shared" si="77"/>
        <v>#VALUE!</v>
      </c>
      <c r="V103" s="164" t="e">
        <f t="shared" si="78"/>
        <v>#VALUE!</v>
      </c>
      <c r="W103" s="164" t="e">
        <f t="shared" si="79"/>
        <v>#VALUE!</v>
      </c>
      <c r="X103" s="164" t="e">
        <f t="shared" si="80"/>
        <v>#VALUE!</v>
      </c>
      <c r="Y103" s="164" t="e">
        <f t="shared" si="81"/>
        <v>#VALUE!</v>
      </c>
      <c r="Z103" s="164" t="e">
        <f t="shared" si="82"/>
        <v>#VALUE!</v>
      </c>
      <c r="AA103" s="165" t="e">
        <f t="shared" si="83"/>
        <v>#VALUE!</v>
      </c>
      <c r="AB103" s="165" t="e">
        <f t="shared" si="84"/>
        <v>#VALUE!</v>
      </c>
      <c r="AC103" s="165" t="e">
        <f t="shared" si="85"/>
        <v>#VALUE!</v>
      </c>
      <c r="AD103" s="165" t="e">
        <f t="shared" si="86"/>
        <v>#VALUE!</v>
      </c>
      <c r="AE103" s="165" t="e">
        <f t="shared" si="87"/>
        <v>#VALUE!</v>
      </c>
      <c r="AF103" s="165" t="e">
        <f t="shared" si="88"/>
        <v>#VALUE!</v>
      </c>
      <c r="AG103" s="165" t="e">
        <f t="shared" si="89"/>
        <v>#VALUE!</v>
      </c>
      <c r="AH103" s="165" t="e">
        <f t="shared" si="90"/>
        <v>#VALUE!</v>
      </c>
      <c r="AI103" s="165" t="e">
        <f t="shared" si="91"/>
        <v>#VALUE!</v>
      </c>
      <c r="AJ103" s="165" t="e">
        <f t="shared" si="92"/>
        <v>#VALUE!</v>
      </c>
      <c r="AK103" s="165">
        <f t="shared" si="93"/>
        <v>1</v>
      </c>
      <c r="AL103" s="157"/>
    </row>
    <row r="104" spans="1:38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IF(OR($B104="",$C104="",$D104="",$E104&lt;AN_LIM,$E104&gt;AN_CONCURS,$O104=FALSE),"",R_ISI_STR*VLOOKUP(AK104,Coef!$E$5:$F$20,2,FALSE))</f>
        <v/>
      </c>
      <c r="J104" s="121" t="str">
        <f>IF(OR($B104="",$C104="",$D104="",$E104="",$E104&gt;AN_CONCURS,$O104=FALSE),"",R_ISI_STR*VLOOKUP(AK104,Coef!$E$5:$F$20,2,FALSE))</f>
        <v/>
      </c>
      <c r="K104" s="153" t="str">
        <f t="shared" si="69"/>
        <v/>
      </c>
      <c r="L104" s="153" t="str">
        <f t="shared" si="70"/>
        <v/>
      </c>
      <c r="M104" s="153" t="str">
        <f t="shared" si="71"/>
        <v/>
      </c>
      <c r="N104" s="153" t="str">
        <f>IF(OR($B104="",$C104="",$D104="",$E104&gt;AN_CONCURS,$O104=FALSE),"",IF((FIND('Date initiale'!$B$6,$B104,1)=1),1,""))</f>
        <v/>
      </c>
      <c r="O104" s="236" t="b">
        <f t="shared" si="72"/>
        <v>0</v>
      </c>
      <c r="P104" s="201"/>
      <c r="Q104" s="164" t="e">
        <f t="shared" si="73"/>
        <v>#VALUE!</v>
      </c>
      <c r="R104" s="164" t="e">
        <f t="shared" si="74"/>
        <v>#VALUE!</v>
      </c>
      <c r="S104" s="164" t="e">
        <f t="shared" si="75"/>
        <v>#VALUE!</v>
      </c>
      <c r="T104" s="164" t="e">
        <f t="shared" si="76"/>
        <v>#VALUE!</v>
      </c>
      <c r="U104" s="164" t="e">
        <f t="shared" si="77"/>
        <v>#VALUE!</v>
      </c>
      <c r="V104" s="164" t="e">
        <f t="shared" si="78"/>
        <v>#VALUE!</v>
      </c>
      <c r="W104" s="164" t="e">
        <f t="shared" si="79"/>
        <v>#VALUE!</v>
      </c>
      <c r="X104" s="164" t="e">
        <f t="shared" si="80"/>
        <v>#VALUE!</v>
      </c>
      <c r="Y104" s="164" t="e">
        <f t="shared" si="81"/>
        <v>#VALUE!</v>
      </c>
      <c r="Z104" s="164" t="e">
        <f t="shared" si="82"/>
        <v>#VALUE!</v>
      </c>
      <c r="AA104" s="165" t="e">
        <f t="shared" si="83"/>
        <v>#VALUE!</v>
      </c>
      <c r="AB104" s="165" t="e">
        <f t="shared" si="84"/>
        <v>#VALUE!</v>
      </c>
      <c r="AC104" s="165" t="e">
        <f t="shared" si="85"/>
        <v>#VALUE!</v>
      </c>
      <c r="AD104" s="165" t="e">
        <f t="shared" si="86"/>
        <v>#VALUE!</v>
      </c>
      <c r="AE104" s="165" t="e">
        <f t="shared" si="87"/>
        <v>#VALUE!</v>
      </c>
      <c r="AF104" s="165" t="e">
        <f t="shared" si="88"/>
        <v>#VALUE!</v>
      </c>
      <c r="AG104" s="165" t="e">
        <f t="shared" si="89"/>
        <v>#VALUE!</v>
      </c>
      <c r="AH104" s="165" t="e">
        <f t="shared" si="90"/>
        <v>#VALUE!</v>
      </c>
      <c r="AI104" s="165" t="e">
        <f t="shared" si="91"/>
        <v>#VALUE!</v>
      </c>
      <c r="AJ104" s="165" t="e">
        <f t="shared" si="92"/>
        <v>#VALUE!</v>
      </c>
      <c r="AK104" s="165">
        <f t="shared" si="93"/>
        <v>1</v>
      </c>
      <c r="AL104" s="157"/>
    </row>
    <row r="105" spans="1:38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IF(OR($B105="",$C105="",$D105="",$E105&lt;AN_LIM,$E105&gt;AN_CONCURS,$O105=FALSE),"",R_ISI_STR*VLOOKUP(AK105,Coef!$E$5:$F$20,2,FALSE))</f>
        <v/>
      </c>
      <c r="J105" s="121" t="str">
        <f>IF(OR($B105="",$C105="",$D105="",$E105="",$E105&gt;AN_CONCURS,$O105=FALSE),"",R_ISI_STR*VLOOKUP(AK105,Coef!$E$5:$F$20,2,FALSE))</f>
        <v/>
      </c>
      <c r="K105" s="153" t="str">
        <f t="shared" si="69"/>
        <v/>
      </c>
      <c r="L105" s="153" t="str">
        <f t="shared" si="70"/>
        <v/>
      </c>
      <c r="M105" s="153" t="str">
        <f t="shared" si="71"/>
        <v/>
      </c>
      <c r="N105" s="153" t="str">
        <f>IF(OR($B105="",$C105="",$D105="",$E105&gt;AN_CONCURS,$O105=FALSE),"",IF((FIND('Date initiale'!$B$6,$B105,1)=1),1,""))</f>
        <v/>
      </c>
      <c r="O105" s="236" t="b">
        <f t="shared" si="72"/>
        <v>0</v>
      </c>
      <c r="P105" s="201"/>
      <c r="Q105" s="164" t="e">
        <f t="shared" si="73"/>
        <v>#VALUE!</v>
      </c>
      <c r="R105" s="164" t="e">
        <f t="shared" si="74"/>
        <v>#VALUE!</v>
      </c>
      <c r="S105" s="164" t="e">
        <f t="shared" si="75"/>
        <v>#VALUE!</v>
      </c>
      <c r="T105" s="164" t="e">
        <f t="shared" si="76"/>
        <v>#VALUE!</v>
      </c>
      <c r="U105" s="164" t="e">
        <f t="shared" si="77"/>
        <v>#VALUE!</v>
      </c>
      <c r="V105" s="164" t="e">
        <f t="shared" si="78"/>
        <v>#VALUE!</v>
      </c>
      <c r="W105" s="164" t="e">
        <f t="shared" si="79"/>
        <v>#VALUE!</v>
      </c>
      <c r="X105" s="164" t="e">
        <f t="shared" si="80"/>
        <v>#VALUE!</v>
      </c>
      <c r="Y105" s="164" t="e">
        <f t="shared" si="81"/>
        <v>#VALUE!</v>
      </c>
      <c r="Z105" s="164" t="e">
        <f t="shared" si="82"/>
        <v>#VALUE!</v>
      </c>
      <c r="AA105" s="165" t="e">
        <f t="shared" si="83"/>
        <v>#VALUE!</v>
      </c>
      <c r="AB105" s="165" t="e">
        <f t="shared" si="84"/>
        <v>#VALUE!</v>
      </c>
      <c r="AC105" s="165" t="e">
        <f t="shared" si="85"/>
        <v>#VALUE!</v>
      </c>
      <c r="AD105" s="165" t="e">
        <f t="shared" si="86"/>
        <v>#VALUE!</v>
      </c>
      <c r="AE105" s="165" t="e">
        <f t="shared" si="87"/>
        <v>#VALUE!</v>
      </c>
      <c r="AF105" s="165" t="e">
        <f t="shared" si="88"/>
        <v>#VALUE!</v>
      </c>
      <c r="AG105" s="165" t="e">
        <f t="shared" si="89"/>
        <v>#VALUE!</v>
      </c>
      <c r="AH105" s="165" t="e">
        <f t="shared" si="90"/>
        <v>#VALUE!</v>
      </c>
      <c r="AI105" s="165" t="e">
        <f t="shared" si="91"/>
        <v>#VALUE!</v>
      </c>
      <c r="AJ105" s="165" t="e">
        <f t="shared" si="92"/>
        <v>#VALUE!</v>
      </c>
      <c r="AK105" s="165">
        <f t="shared" si="93"/>
        <v>1</v>
      </c>
      <c r="AL105" s="157"/>
    </row>
    <row r="106" spans="1:38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IF(OR($B106="",$C106="",$D106="",$E106&lt;AN_LIM,$E106&gt;AN_CONCURS,$O106=FALSE),"",R_ISI_STR*VLOOKUP(AK106,Coef!$E$5:$F$20,2,FALSE))</f>
        <v/>
      </c>
      <c r="J106" s="121" t="str">
        <f>IF(OR($B106="",$C106="",$D106="",$E106="",$E106&gt;AN_CONCURS,$O106=FALSE),"",R_ISI_STR*VLOOKUP(AK106,Coef!$E$5:$F$20,2,FALSE))</f>
        <v/>
      </c>
      <c r="K106" s="153" t="str">
        <f t="shared" si="69"/>
        <v/>
      </c>
      <c r="L106" s="153" t="str">
        <f t="shared" si="70"/>
        <v/>
      </c>
      <c r="M106" s="153" t="str">
        <f t="shared" si="71"/>
        <v/>
      </c>
      <c r="N106" s="153" t="str">
        <f>IF(OR($B106="",$C106="",$D106="",$E106&gt;AN_CONCURS,$O106=FALSE),"",IF((FIND('Date initiale'!$B$6,$B106,1)=1),1,""))</f>
        <v/>
      </c>
      <c r="O106" s="236" t="b">
        <f t="shared" si="72"/>
        <v>0</v>
      </c>
      <c r="P106" s="201"/>
      <c r="Q106" s="164" t="e">
        <f t="shared" si="73"/>
        <v>#VALUE!</v>
      </c>
      <c r="R106" s="164" t="e">
        <f t="shared" si="74"/>
        <v>#VALUE!</v>
      </c>
      <c r="S106" s="164" t="e">
        <f t="shared" si="75"/>
        <v>#VALUE!</v>
      </c>
      <c r="T106" s="164" t="e">
        <f t="shared" si="76"/>
        <v>#VALUE!</v>
      </c>
      <c r="U106" s="164" t="e">
        <f t="shared" si="77"/>
        <v>#VALUE!</v>
      </c>
      <c r="V106" s="164" t="e">
        <f t="shared" si="78"/>
        <v>#VALUE!</v>
      </c>
      <c r="W106" s="164" t="e">
        <f t="shared" si="79"/>
        <v>#VALUE!</v>
      </c>
      <c r="X106" s="164" t="e">
        <f t="shared" si="80"/>
        <v>#VALUE!</v>
      </c>
      <c r="Y106" s="164" t="e">
        <f t="shared" si="81"/>
        <v>#VALUE!</v>
      </c>
      <c r="Z106" s="164" t="e">
        <f t="shared" si="82"/>
        <v>#VALUE!</v>
      </c>
      <c r="AA106" s="165" t="e">
        <f t="shared" si="83"/>
        <v>#VALUE!</v>
      </c>
      <c r="AB106" s="165" t="e">
        <f t="shared" si="84"/>
        <v>#VALUE!</v>
      </c>
      <c r="AC106" s="165" t="e">
        <f t="shared" si="85"/>
        <v>#VALUE!</v>
      </c>
      <c r="AD106" s="165" t="e">
        <f t="shared" si="86"/>
        <v>#VALUE!</v>
      </c>
      <c r="AE106" s="165" t="e">
        <f t="shared" si="87"/>
        <v>#VALUE!</v>
      </c>
      <c r="AF106" s="165" t="e">
        <f t="shared" si="88"/>
        <v>#VALUE!</v>
      </c>
      <c r="AG106" s="165" t="e">
        <f t="shared" si="89"/>
        <v>#VALUE!</v>
      </c>
      <c r="AH106" s="165" t="e">
        <f t="shared" si="90"/>
        <v>#VALUE!</v>
      </c>
      <c r="AI106" s="165" t="e">
        <f t="shared" si="91"/>
        <v>#VALUE!</v>
      </c>
      <c r="AJ106" s="165" t="e">
        <f t="shared" si="92"/>
        <v>#VALUE!</v>
      </c>
      <c r="AK106" s="165">
        <f t="shared" si="93"/>
        <v>1</v>
      </c>
      <c r="AL106" s="157"/>
    </row>
    <row r="107" spans="1:38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IF(OR($B107="",$C107="",$D107="",$E107&lt;AN_LIM,$E107&gt;AN_CONCURS,$O107=FALSE),"",R_ISI_STR*VLOOKUP(AK107,Coef!$E$5:$F$20,2,FALSE))</f>
        <v/>
      </c>
      <c r="J107" s="121" t="str">
        <f>IF(OR($B107="",$C107="",$D107="",$E107="",$E107&gt;AN_CONCURS,$O107=FALSE),"",R_ISI_STR*VLOOKUP(AK107,Coef!$E$5:$F$20,2,FALSE))</f>
        <v/>
      </c>
      <c r="K107" s="153" t="str">
        <f t="shared" si="69"/>
        <v/>
      </c>
      <c r="L107" s="153" t="str">
        <f t="shared" si="70"/>
        <v/>
      </c>
      <c r="M107" s="153" t="str">
        <f t="shared" si="71"/>
        <v/>
      </c>
      <c r="N107" s="153" t="str">
        <f>IF(OR($B107="",$C107="",$D107="",$E107&gt;AN_CONCURS,$O107=FALSE),"",IF((FIND('Date initiale'!$B$6,$B107,1)=1),1,""))</f>
        <v/>
      </c>
      <c r="O107" s="236" t="b">
        <f t="shared" si="72"/>
        <v>0</v>
      </c>
      <c r="P107" s="201"/>
      <c r="Q107" s="164" t="e">
        <f t="shared" si="73"/>
        <v>#VALUE!</v>
      </c>
      <c r="R107" s="164" t="e">
        <f t="shared" si="74"/>
        <v>#VALUE!</v>
      </c>
      <c r="S107" s="164" t="e">
        <f t="shared" si="75"/>
        <v>#VALUE!</v>
      </c>
      <c r="T107" s="164" t="e">
        <f t="shared" si="76"/>
        <v>#VALUE!</v>
      </c>
      <c r="U107" s="164" t="e">
        <f t="shared" si="77"/>
        <v>#VALUE!</v>
      </c>
      <c r="V107" s="164" t="e">
        <f t="shared" si="78"/>
        <v>#VALUE!</v>
      </c>
      <c r="W107" s="164" t="e">
        <f t="shared" si="79"/>
        <v>#VALUE!</v>
      </c>
      <c r="X107" s="164" t="e">
        <f t="shared" si="80"/>
        <v>#VALUE!</v>
      </c>
      <c r="Y107" s="164" t="e">
        <f t="shared" si="81"/>
        <v>#VALUE!</v>
      </c>
      <c r="Z107" s="164" t="e">
        <f t="shared" si="82"/>
        <v>#VALUE!</v>
      </c>
      <c r="AA107" s="165" t="e">
        <f t="shared" si="83"/>
        <v>#VALUE!</v>
      </c>
      <c r="AB107" s="165" t="e">
        <f t="shared" si="84"/>
        <v>#VALUE!</v>
      </c>
      <c r="AC107" s="165" t="e">
        <f t="shared" si="85"/>
        <v>#VALUE!</v>
      </c>
      <c r="AD107" s="165" t="e">
        <f t="shared" si="86"/>
        <v>#VALUE!</v>
      </c>
      <c r="AE107" s="165" t="e">
        <f t="shared" si="87"/>
        <v>#VALUE!</v>
      </c>
      <c r="AF107" s="165" t="e">
        <f t="shared" si="88"/>
        <v>#VALUE!</v>
      </c>
      <c r="AG107" s="165" t="e">
        <f t="shared" si="89"/>
        <v>#VALUE!</v>
      </c>
      <c r="AH107" s="165" t="e">
        <f t="shared" si="90"/>
        <v>#VALUE!</v>
      </c>
      <c r="AI107" s="165" t="e">
        <f t="shared" si="91"/>
        <v>#VALUE!</v>
      </c>
      <c r="AJ107" s="165" t="e">
        <f t="shared" si="92"/>
        <v>#VALUE!</v>
      </c>
      <c r="AK107" s="165">
        <f t="shared" si="93"/>
        <v>1</v>
      </c>
      <c r="AL107" s="157"/>
    </row>
    <row r="108" spans="1:38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IF(OR($B108="",$C108="",$D108="",$E108&lt;AN_LIM,$E108&gt;AN_CONCURS,$O108=FALSE),"",R_ISI_STR*VLOOKUP(AK108,Coef!$E$5:$F$20,2,FALSE))</f>
        <v/>
      </c>
      <c r="J108" s="121" t="str">
        <f>IF(OR($B108="",$C108="",$D108="",$E108="",$E108&gt;AN_CONCURS,$O108=FALSE),"",R_ISI_STR*VLOOKUP(AK108,Coef!$E$5:$F$20,2,FALSE))</f>
        <v/>
      </c>
      <c r="K108" s="153" t="str">
        <f t="shared" si="69"/>
        <v/>
      </c>
      <c r="L108" s="153" t="str">
        <f t="shared" si="70"/>
        <v/>
      </c>
      <c r="M108" s="153" t="str">
        <f t="shared" si="71"/>
        <v/>
      </c>
      <c r="N108" s="153" t="str">
        <f>IF(OR($B108="",$C108="",$D108="",$E108&gt;AN_CONCURS,$O108=FALSE),"",IF((FIND('Date initiale'!$B$6,$B108,1)=1),1,""))</f>
        <v/>
      </c>
      <c r="O108" s="236" t="b">
        <f t="shared" si="72"/>
        <v>0</v>
      </c>
      <c r="P108" s="201"/>
      <c r="Q108" s="164" t="e">
        <f t="shared" si="73"/>
        <v>#VALUE!</v>
      </c>
      <c r="R108" s="164" t="e">
        <f t="shared" si="74"/>
        <v>#VALUE!</v>
      </c>
      <c r="S108" s="164" t="e">
        <f t="shared" si="75"/>
        <v>#VALUE!</v>
      </c>
      <c r="T108" s="164" t="e">
        <f t="shared" si="76"/>
        <v>#VALUE!</v>
      </c>
      <c r="U108" s="164" t="e">
        <f t="shared" si="77"/>
        <v>#VALUE!</v>
      </c>
      <c r="V108" s="164" t="e">
        <f t="shared" si="78"/>
        <v>#VALUE!</v>
      </c>
      <c r="W108" s="164" t="e">
        <f t="shared" si="79"/>
        <v>#VALUE!</v>
      </c>
      <c r="X108" s="164" t="e">
        <f t="shared" si="80"/>
        <v>#VALUE!</v>
      </c>
      <c r="Y108" s="164" t="e">
        <f t="shared" si="81"/>
        <v>#VALUE!</v>
      </c>
      <c r="Z108" s="164" t="e">
        <f t="shared" si="82"/>
        <v>#VALUE!</v>
      </c>
      <c r="AA108" s="165" t="e">
        <f t="shared" si="83"/>
        <v>#VALUE!</v>
      </c>
      <c r="AB108" s="165" t="e">
        <f t="shared" si="84"/>
        <v>#VALUE!</v>
      </c>
      <c r="AC108" s="165" t="e">
        <f t="shared" si="85"/>
        <v>#VALUE!</v>
      </c>
      <c r="AD108" s="165" t="e">
        <f t="shared" si="86"/>
        <v>#VALUE!</v>
      </c>
      <c r="AE108" s="165" t="e">
        <f t="shared" si="87"/>
        <v>#VALUE!</v>
      </c>
      <c r="AF108" s="165" t="e">
        <f t="shared" si="88"/>
        <v>#VALUE!</v>
      </c>
      <c r="AG108" s="165" t="e">
        <f t="shared" si="89"/>
        <v>#VALUE!</v>
      </c>
      <c r="AH108" s="165" t="e">
        <f t="shared" si="90"/>
        <v>#VALUE!</v>
      </c>
      <c r="AI108" s="165" t="e">
        <f t="shared" si="91"/>
        <v>#VALUE!</v>
      </c>
      <c r="AJ108" s="165" t="e">
        <f t="shared" si="92"/>
        <v>#VALUE!</v>
      </c>
      <c r="AK108" s="165">
        <f t="shared" si="93"/>
        <v>1</v>
      </c>
      <c r="AL108" s="157"/>
    </row>
    <row r="109" spans="1:38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IF(OR($B109="",$C109="",$D109="",$E109&lt;AN_LIM,$E109&gt;AN_CONCURS,$O109=FALSE),"",R_ISI_STR*VLOOKUP(AK109,Coef!$E$5:$F$20,2,FALSE))</f>
        <v/>
      </c>
      <c r="J109" s="121" t="str">
        <f>IF(OR($B109="",$C109="",$D109="",$E109="",$E109&gt;AN_CONCURS,$O109=FALSE),"",R_ISI_STR*VLOOKUP(AK109,Coef!$E$5:$F$20,2,FALSE))</f>
        <v/>
      </c>
      <c r="K109" s="153" t="str">
        <f t="shared" si="69"/>
        <v/>
      </c>
      <c r="L109" s="153" t="str">
        <f t="shared" si="70"/>
        <v/>
      </c>
      <c r="M109" s="153" t="str">
        <f t="shared" si="71"/>
        <v/>
      </c>
      <c r="N109" s="153" t="str">
        <f>IF(OR($B109="",$C109="",$D109="",$E109&gt;AN_CONCURS,$O109=FALSE),"",IF((FIND('Date initiale'!$B$6,$B109,1)=1),1,""))</f>
        <v/>
      </c>
      <c r="O109" s="236" t="b">
        <f t="shared" si="72"/>
        <v>0</v>
      </c>
      <c r="P109" s="201"/>
      <c r="Q109" s="164" t="e">
        <f t="shared" si="73"/>
        <v>#VALUE!</v>
      </c>
      <c r="R109" s="164" t="e">
        <f t="shared" si="74"/>
        <v>#VALUE!</v>
      </c>
      <c r="S109" s="164" t="e">
        <f t="shared" si="75"/>
        <v>#VALUE!</v>
      </c>
      <c r="T109" s="164" t="e">
        <f t="shared" si="76"/>
        <v>#VALUE!</v>
      </c>
      <c r="U109" s="164" t="e">
        <f t="shared" si="77"/>
        <v>#VALUE!</v>
      </c>
      <c r="V109" s="164" t="e">
        <f t="shared" si="78"/>
        <v>#VALUE!</v>
      </c>
      <c r="W109" s="164" t="e">
        <f t="shared" si="79"/>
        <v>#VALUE!</v>
      </c>
      <c r="X109" s="164" t="e">
        <f t="shared" si="80"/>
        <v>#VALUE!</v>
      </c>
      <c r="Y109" s="164" t="e">
        <f t="shared" si="81"/>
        <v>#VALUE!</v>
      </c>
      <c r="Z109" s="164" t="e">
        <f t="shared" si="82"/>
        <v>#VALUE!</v>
      </c>
      <c r="AA109" s="165" t="e">
        <f t="shared" si="83"/>
        <v>#VALUE!</v>
      </c>
      <c r="AB109" s="165" t="e">
        <f t="shared" si="84"/>
        <v>#VALUE!</v>
      </c>
      <c r="AC109" s="165" t="e">
        <f t="shared" si="85"/>
        <v>#VALUE!</v>
      </c>
      <c r="AD109" s="165" t="e">
        <f t="shared" si="86"/>
        <v>#VALUE!</v>
      </c>
      <c r="AE109" s="165" t="e">
        <f t="shared" si="87"/>
        <v>#VALUE!</v>
      </c>
      <c r="AF109" s="165" t="e">
        <f t="shared" si="88"/>
        <v>#VALUE!</v>
      </c>
      <c r="AG109" s="165" t="e">
        <f t="shared" si="89"/>
        <v>#VALUE!</v>
      </c>
      <c r="AH109" s="165" t="e">
        <f t="shared" si="90"/>
        <v>#VALUE!</v>
      </c>
      <c r="AI109" s="165" t="e">
        <f t="shared" si="91"/>
        <v>#VALUE!</v>
      </c>
      <c r="AJ109" s="165" t="e">
        <f t="shared" si="92"/>
        <v>#VALUE!</v>
      </c>
      <c r="AK109" s="165">
        <f t="shared" si="93"/>
        <v>1</v>
      </c>
      <c r="AL109" s="157"/>
    </row>
    <row r="110" spans="1:38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IF(OR($B110="",$C110="",$D110="",$E110&lt;AN_LIM,$E110&gt;AN_CONCURS,$O110=FALSE),"",R_ISI_STR*VLOOKUP(AK110,Coef!$E$5:$F$20,2,FALSE))</f>
        <v/>
      </c>
      <c r="J110" s="121" t="str">
        <f>IF(OR($B110="",$C110="",$D110="",$E110="",$E110&gt;AN_CONCURS,$O110=FALSE),"",R_ISI_STR*VLOOKUP(AK110,Coef!$E$5:$F$20,2,FALSE))</f>
        <v/>
      </c>
      <c r="K110" s="153" t="str">
        <f t="shared" si="69"/>
        <v/>
      </c>
      <c r="L110" s="153" t="str">
        <f t="shared" si="70"/>
        <v/>
      </c>
      <c r="M110" s="153" t="str">
        <f t="shared" si="71"/>
        <v/>
      </c>
      <c r="N110" s="153" t="str">
        <f>IF(OR($B110="",$C110="",$D110="",$E110&gt;AN_CONCURS,$O110=FALSE),"",IF((FIND('Date initiale'!$B$6,$B110,1)=1),1,""))</f>
        <v/>
      </c>
      <c r="O110" s="236" t="b">
        <f t="shared" si="72"/>
        <v>0</v>
      </c>
      <c r="P110" s="201"/>
      <c r="Q110" s="164" t="e">
        <f t="shared" si="73"/>
        <v>#VALUE!</v>
      </c>
      <c r="R110" s="164" t="e">
        <f t="shared" si="74"/>
        <v>#VALUE!</v>
      </c>
      <c r="S110" s="164" t="e">
        <f t="shared" si="75"/>
        <v>#VALUE!</v>
      </c>
      <c r="T110" s="164" t="e">
        <f t="shared" si="76"/>
        <v>#VALUE!</v>
      </c>
      <c r="U110" s="164" t="e">
        <f t="shared" si="77"/>
        <v>#VALUE!</v>
      </c>
      <c r="V110" s="164" t="e">
        <f t="shared" si="78"/>
        <v>#VALUE!</v>
      </c>
      <c r="W110" s="164" t="e">
        <f t="shared" si="79"/>
        <v>#VALUE!</v>
      </c>
      <c r="X110" s="164" t="e">
        <f t="shared" si="80"/>
        <v>#VALUE!</v>
      </c>
      <c r="Y110" s="164" t="e">
        <f t="shared" si="81"/>
        <v>#VALUE!</v>
      </c>
      <c r="Z110" s="164" t="e">
        <f t="shared" si="82"/>
        <v>#VALUE!</v>
      </c>
      <c r="AA110" s="165" t="e">
        <f t="shared" si="83"/>
        <v>#VALUE!</v>
      </c>
      <c r="AB110" s="165" t="e">
        <f t="shared" si="84"/>
        <v>#VALUE!</v>
      </c>
      <c r="AC110" s="165" t="e">
        <f t="shared" si="85"/>
        <v>#VALUE!</v>
      </c>
      <c r="AD110" s="165" t="e">
        <f t="shared" si="86"/>
        <v>#VALUE!</v>
      </c>
      <c r="AE110" s="165" t="e">
        <f t="shared" si="87"/>
        <v>#VALUE!</v>
      </c>
      <c r="AF110" s="165" t="e">
        <f t="shared" si="88"/>
        <v>#VALUE!</v>
      </c>
      <c r="AG110" s="165" t="e">
        <f t="shared" si="89"/>
        <v>#VALUE!</v>
      </c>
      <c r="AH110" s="165" t="e">
        <f t="shared" si="90"/>
        <v>#VALUE!</v>
      </c>
      <c r="AI110" s="165" t="e">
        <f t="shared" si="91"/>
        <v>#VALUE!</v>
      </c>
      <c r="AJ110" s="165" t="e">
        <f t="shared" si="92"/>
        <v>#VALUE!</v>
      </c>
      <c r="AK110" s="165">
        <f t="shared" si="93"/>
        <v>1</v>
      </c>
      <c r="AL110" s="157"/>
    </row>
    <row r="111" spans="1:38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IF(OR($B111="",$C111="",$D111="",$E111&lt;AN_LIM,$E111&gt;AN_CONCURS,$O111=FALSE),"",R_ISI_STR*VLOOKUP(AK111,Coef!$E$5:$F$20,2,FALSE))</f>
        <v/>
      </c>
      <c r="J111" s="121" t="str">
        <f>IF(OR($B111="",$C111="",$D111="",$E111="",$E111&gt;AN_CONCURS,$O111=FALSE),"",R_ISI_STR*VLOOKUP(AK111,Coef!$E$5:$F$20,2,FALSE))</f>
        <v/>
      </c>
      <c r="K111" s="153" t="str">
        <f t="shared" si="69"/>
        <v/>
      </c>
      <c r="L111" s="153" t="str">
        <f t="shared" si="70"/>
        <v/>
      </c>
      <c r="M111" s="153" t="str">
        <f t="shared" si="71"/>
        <v/>
      </c>
      <c r="N111" s="153" t="str">
        <f>IF(OR($B111="",$C111="",$D111="",$E111&gt;AN_CONCURS,$O111=FALSE),"",IF((FIND('Date initiale'!$B$6,$B111,1)=1),1,""))</f>
        <v/>
      </c>
      <c r="O111" s="236" t="b">
        <f t="shared" si="72"/>
        <v>0</v>
      </c>
      <c r="P111" s="201"/>
      <c r="Q111" s="164" t="e">
        <f t="shared" si="73"/>
        <v>#VALUE!</v>
      </c>
      <c r="R111" s="164" t="e">
        <f t="shared" si="74"/>
        <v>#VALUE!</v>
      </c>
      <c r="S111" s="164" t="e">
        <f t="shared" si="75"/>
        <v>#VALUE!</v>
      </c>
      <c r="T111" s="164" t="e">
        <f t="shared" si="76"/>
        <v>#VALUE!</v>
      </c>
      <c r="U111" s="164" t="e">
        <f t="shared" si="77"/>
        <v>#VALUE!</v>
      </c>
      <c r="V111" s="164" t="e">
        <f t="shared" si="78"/>
        <v>#VALUE!</v>
      </c>
      <c r="W111" s="164" t="e">
        <f t="shared" si="79"/>
        <v>#VALUE!</v>
      </c>
      <c r="X111" s="164" t="e">
        <f t="shared" si="80"/>
        <v>#VALUE!</v>
      </c>
      <c r="Y111" s="164" t="e">
        <f t="shared" si="81"/>
        <v>#VALUE!</v>
      </c>
      <c r="Z111" s="164" t="e">
        <f t="shared" si="82"/>
        <v>#VALUE!</v>
      </c>
      <c r="AA111" s="165" t="e">
        <f t="shared" si="83"/>
        <v>#VALUE!</v>
      </c>
      <c r="AB111" s="165" t="e">
        <f t="shared" si="84"/>
        <v>#VALUE!</v>
      </c>
      <c r="AC111" s="165" t="e">
        <f t="shared" si="85"/>
        <v>#VALUE!</v>
      </c>
      <c r="AD111" s="165" t="e">
        <f t="shared" si="86"/>
        <v>#VALUE!</v>
      </c>
      <c r="AE111" s="165" t="e">
        <f t="shared" si="87"/>
        <v>#VALUE!</v>
      </c>
      <c r="AF111" s="165" t="e">
        <f t="shared" si="88"/>
        <v>#VALUE!</v>
      </c>
      <c r="AG111" s="165" t="e">
        <f t="shared" si="89"/>
        <v>#VALUE!</v>
      </c>
      <c r="AH111" s="165" t="e">
        <f t="shared" si="90"/>
        <v>#VALUE!</v>
      </c>
      <c r="AI111" s="165" t="e">
        <f t="shared" si="91"/>
        <v>#VALUE!</v>
      </c>
      <c r="AJ111" s="165" t="e">
        <f t="shared" si="92"/>
        <v>#VALUE!</v>
      </c>
      <c r="AK111" s="165">
        <f t="shared" si="93"/>
        <v>1</v>
      </c>
      <c r="AL111" s="157"/>
    </row>
    <row r="112" spans="1:38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IF(OR($B112="",$C112="",$D112="",$E112&lt;AN_LIM,$E112&gt;AN_CONCURS,$O112=FALSE),"",R_ISI_STR*VLOOKUP(AK112,Coef!$E$5:$F$20,2,FALSE))</f>
        <v/>
      </c>
      <c r="J112" s="121" t="str">
        <f>IF(OR($B112="",$C112="",$D112="",$E112="",$E112&gt;AN_CONCURS,$O112=FALSE),"",R_ISI_STR*VLOOKUP(AK112,Coef!$E$5:$F$20,2,FALSE))</f>
        <v/>
      </c>
      <c r="K112" s="153" t="str">
        <f t="shared" si="69"/>
        <v/>
      </c>
      <c r="L112" s="153" t="str">
        <f t="shared" si="70"/>
        <v/>
      </c>
      <c r="M112" s="153" t="str">
        <f t="shared" si="71"/>
        <v/>
      </c>
      <c r="N112" s="153" t="str">
        <f>IF(OR($B112="",$C112="",$D112="",$E112&gt;AN_CONCURS,$O112=FALSE),"",IF((FIND('Date initiale'!$B$6,$B112,1)=1),1,""))</f>
        <v/>
      </c>
      <c r="O112" s="236" t="b">
        <f t="shared" si="72"/>
        <v>0</v>
      </c>
      <c r="P112" s="201"/>
      <c r="Q112" s="164" t="e">
        <f t="shared" si="73"/>
        <v>#VALUE!</v>
      </c>
      <c r="R112" s="164" t="e">
        <f t="shared" si="74"/>
        <v>#VALUE!</v>
      </c>
      <c r="S112" s="164" t="e">
        <f t="shared" si="75"/>
        <v>#VALUE!</v>
      </c>
      <c r="T112" s="164" t="e">
        <f t="shared" si="76"/>
        <v>#VALUE!</v>
      </c>
      <c r="U112" s="164" t="e">
        <f t="shared" si="77"/>
        <v>#VALUE!</v>
      </c>
      <c r="V112" s="164" t="e">
        <f t="shared" si="78"/>
        <v>#VALUE!</v>
      </c>
      <c r="W112" s="164" t="e">
        <f t="shared" si="79"/>
        <v>#VALUE!</v>
      </c>
      <c r="X112" s="164" t="e">
        <f t="shared" si="80"/>
        <v>#VALUE!</v>
      </c>
      <c r="Y112" s="164" t="e">
        <f t="shared" si="81"/>
        <v>#VALUE!</v>
      </c>
      <c r="Z112" s="164" t="e">
        <f t="shared" si="82"/>
        <v>#VALUE!</v>
      </c>
      <c r="AA112" s="165" t="e">
        <f t="shared" si="83"/>
        <v>#VALUE!</v>
      </c>
      <c r="AB112" s="165" t="e">
        <f t="shared" si="84"/>
        <v>#VALUE!</v>
      </c>
      <c r="AC112" s="165" t="e">
        <f t="shared" si="85"/>
        <v>#VALUE!</v>
      </c>
      <c r="AD112" s="165" t="e">
        <f t="shared" si="86"/>
        <v>#VALUE!</v>
      </c>
      <c r="AE112" s="165" t="e">
        <f t="shared" si="87"/>
        <v>#VALUE!</v>
      </c>
      <c r="AF112" s="165" t="e">
        <f t="shared" si="88"/>
        <v>#VALUE!</v>
      </c>
      <c r="AG112" s="165" t="e">
        <f t="shared" si="89"/>
        <v>#VALUE!</v>
      </c>
      <c r="AH112" s="165" t="e">
        <f t="shared" si="90"/>
        <v>#VALUE!</v>
      </c>
      <c r="AI112" s="165" t="e">
        <f t="shared" si="91"/>
        <v>#VALUE!</v>
      </c>
      <c r="AJ112" s="165" t="e">
        <f t="shared" si="92"/>
        <v>#VALUE!</v>
      </c>
      <c r="AK112" s="165">
        <f t="shared" si="93"/>
        <v>1</v>
      </c>
      <c r="AL112" s="157"/>
    </row>
    <row r="113" spans="1:38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IF(OR($B113="",$C113="",$D113="",$E113&lt;AN_LIM,$E113&gt;AN_CONCURS,$O113=FALSE),"",R_ISI_STR*VLOOKUP(AK113,Coef!$E$5:$F$20,2,FALSE))</f>
        <v/>
      </c>
      <c r="J113" s="121" t="str">
        <f>IF(OR($B113="",$C113="",$D113="",$E113="",$E113&gt;AN_CONCURS,$O113=FALSE),"",R_ISI_STR*VLOOKUP(AK113,Coef!$E$5:$F$20,2,FALSE))</f>
        <v/>
      </c>
      <c r="K113" s="153" t="str">
        <f t="shared" si="69"/>
        <v/>
      </c>
      <c r="L113" s="153" t="str">
        <f t="shared" si="70"/>
        <v/>
      </c>
      <c r="M113" s="153" t="str">
        <f t="shared" si="71"/>
        <v/>
      </c>
      <c r="N113" s="153" t="str">
        <f>IF(OR($B113="",$C113="",$D113="",$E113&gt;AN_CONCURS,$O113=FALSE),"",IF((FIND('Date initiale'!$B$6,$B113,1)=1),1,""))</f>
        <v/>
      </c>
      <c r="O113" s="236" t="b">
        <f t="shared" si="72"/>
        <v>0</v>
      </c>
      <c r="P113" s="201"/>
      <c r="Q113" s="164" t="e">
        <f t="shared" si="73"/>
        <v>#VALUE!</v>
      </c>
      <c r="R113" s="164" t="e">
        <f t="shared" si="74"/>
        <v>#VALUE!</v>
      </c>
      <c r="S113" s="164" t="e">
        <f t="shared" si="75"/>
        <v>#VALUE!</v>
      </c>
      <c r="T113" s="164" t="e">
        <f t="shared" si="76"/>
        <v>#VALUE!</v>
      </c>
      <c r="U113" s="164" t="e">
        <f t="shared" si="77"/>
        <v>#VALUE!</v>
      </c>
      <c r="V113" s="164" t="e">
        <f t="shared" si="78"/>
        <v>#VALUE!</v>
      </c>
      <c r="W113" s="164" t="e">
        <f t="shared" si="79"/>
        <v>#VALUE!</v>
      </c>
      <c r="X113" s="164" t="e">
        <f t="shared" si="80"/>
        <v>#VALUE!</v>
      </c>
      <c r="Y113" s="164" t="e">
        <f t="shared" si="81"/>
        <v>#VALUE!</v>
      </c>
      <c r="Z113" s="164" t="e">
        <f t="shared" si="82"/>
        <v>#VALUE!</v>
      </c>
      <c r="AA113" s="165" t="e">
        <f t="shared" si="83"/>
        <v>#VALUE!</v>
      </c>
      <c r="AB113" s="165" t="e">
        <f t="shared" si="84"/>
        <v>#VALUE!</v>
      </c>
      <c r="AC113" s="165" t="e">
        <f t="shared" si="85"/>
        <v>#VALUE!</v>
      </c>
      <c r="AD113" s="165" t="e">
        <f t="shared" si="86"/>
        <v>#VALUE!</v>
      </c>
      <c r="AE113" s="165" t="e">
        <f t="shared" si="87"/>
        <v>#VALUE!</v>
      </c>
      <c r="AF113" s="165" t="e">
        <f t="shared" si="88"/>
        <v>#VALUE!</v>
      </c>
      <c r="AG113" s="165" t="e">
        <f t="shared" si="89"/>
        <v>#VALUE!</v>
      </c>
      <c r="AH113" s="165" t="e">
        <f t="shared" si="90"/>
        <v>#VALUE!</v>
      </c>
      <c r="AI113" s="165" t="e">
        <f t="shared" si="91"/>
        <v>#VALUE!</v>
      </c>
      <c r="AJ113" s="165" t="e">
        <f t="shared" si="92"/>
        <v>#VALUE!</v>
      </c>
      <c r="AK113" s="165">
        <f t="shared" si="93"/>
        <v>1</v>
      </c>
      <c r="AL113" s="157"/>
    </row>
    <row r="114" spans="1:38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IF(OR($B114="",$C114="",$D114="",$E114&lt;AN_LIM,$E114&gt;AN_CONCURS,$O114=FALSE),"",R_ISI_STR*VLOOKUP(AK114,Coef!$E$5:$F$20,2,FALSE))</f>
        <v/>
      </c>
      <c r="J114" s="121" t="str">
        <f>IF(OR($B114="",$C114="",$D114="",$E114="",$E114&gt;AN_CONCURS,$O114=FALSE),"",R_ISI_STR*VLOOKUP(AK114,Coef!$E$5:$F$20,2,FALSE))</f>
        <v/>
      </c>
      <c r="K114" s="153" t="str">
        <f t="shared" si="69"/>
        <v/>
      </c>
      <c r="L114" s="153" t="str">
        <f t="shared" si="70"/>
        <v/>
      </c>
      <c r="M114" s="153" t="str">
        <f t="shared" si="71"/>
        <v/>
      </c>
      <c r="N114" s="153" t="str">
        <f>IF(OR($B114="",$C114="",$D114="",$E114&gt;AN_CONCURS,$O114=FALSE),"",IF((FIND('Date initiale'!$B$6,$B114,1)=1),1,""))</f>
        <v/>
      </c>
      <c r="O114" s="236" t="b">
        <f t="shared" si="72"/>
        <v>0</v>
      </c>
      <c r="P114" s="201"/>
      <c r="Q114" s="164" t="e">
        <f t="shared" si="73"/>
        <v>#VALUE!</v>
      </c>
      <c r="R114" s="164" t="e">
        <f t="shared" si="74"/>
        <v>#VALUE!</v>
      </c>
      <c r="S114" s="164" t="e">
        <f t="shared" si="75"/>
        <v>#VALUE!</v>
      </c>
      <c r="T114" s="164" t="e">
        <f t="shared" si="76"/>
        <v>#VALUE!</v>
      </c>
      <c r="U114" s="164" t="e">
        <f t="shared" si="77"/>
        <v>#VALUE!</v>
      </c>
      <c r="V114" s="164" t="e">
        <f t="shared" si="78"/>
        <v>#VALUE!</v>
      </c>
      <c r="W114" s="164" t="e">
        <f t="shared" si="79"/>
        <v>#VALUE!</v>
      </c>
      <c r="X114" s="164" t="e">
        <f t="shared" si="80"/>
        <v>#VALUE!</v>
      </c>
      <c r="Y114" s="164" t="e">
        <f t="shared" si="81"/>
        <v>#VALUE!</v>
      </c>
      <c r="Z114" s="164" t="e">
        <f t="shared" si="82"/>
        <v>#VALUE!</v>
      </c>
      <c r="AA114" s="165" t="e">
        <f t="shared" si="83"/>
        <v>#VALUE!</v>
      </c>
      <c r="AB114" s="165" t="e">
        <f t="shared" si="84"/>
        <v>#VALUE!</v>
      </c>
      <c r="AC114" s="165" t="e">
        <f t="shared" si="85"/>
        <v>#VALUE!</v>
      </c>
      <c r="AD114" s="165" t="e">
        <f t="shared" si="86"/>
        <v>#VALUE!</v>
      </c>
      <c r="AE114" s="165" t="e">
        <f t="shared" si="87"/>
        <v>#VALUE!</v>
      </c>
      <c r="AF114" s="165" t="e">
        <f t="shared" si="88"/>
        <v>#VALUE!</v>
      </c>
      <c r="AG114" s="165" t="e">
        <f t="shared" si="89"/>
        <v>#VALUE!</v>
      </c>
      <c r="AH114" s="165" t="e">
        <f t="shared" si="90"/>
        <v>#VALUE!</v>
      </c>
      <c r="AI114" s="165" t="e">
        <f t="shared" si="91"/>
        <v>#VALUE!</v>
      </c>
      <c r="AJ114" s="165" t="e">
        <f t="shared" si="92"/>
        <v>#VALUE!</v>
      </c>
      <c r="AK114" s="165">
        <f t="shared" si="93"/>
        <v>1</v>
      </c>
      <c r="AL114" s="157"/>
    </row>
    <row r="115" spans="1:38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IF(OR($B115="",$C115="",$D115="",$E115&lt;AN_LIM,$E115&gt;AN_CONCURS,$O115=FALSE),"",R_ISI_STR*VLOOKUP(AK115,Coef!$E$5:$F$20,2,FALSE))</f>
        <v/>
      </c>
      <c r="J115" s="121" t="str">
        <f>IF(OR($B115="",$C115="",$D115="",$E115="",$E115&gt;AN_CONCURS,$O115=FALSE),"",R_ISI_STR*VLOOKUP(AK115,Coef!$E$5:$F$20,2,FALSE))</f>
        <v/>
      </c>
      <c r="K115" s="153" t="str">
        <f t="shared" si="69"/>
        <v/>
      </c>
      <c r="L115" s="153" t="str">
        <f t="shared" si="70"/>
        <v/>
      </c>
      <c r="M115" s="153" t="str">
        <f t="shared" si="71"/>
        <v/>
      </c>
      <c r="N115" s="153" t="str">
        <f>IF(OR($B115="",$C115="",$D115="",$E115&gt;AN_CONCURS,$O115=FALSE),"",IF((FIND('Date initiale'!$B$6,$B115,1)=1),1,""))</f>
        <v/>
      </c>
      <c r="O115" s="236" t="b">
        <f t="shared" si="72"/>
        <v>0</v>
      </c>
      <c r="P115" s="201"/>
      <c r="Q115" s="164" t="e">
        <f t="shared" si="73"/>
        <v>#VALUE!</v>
      </c>
      <c r="R115" s="164" t="e">
        <f t="shared" si="74"/>
        <v>#VALUE!</v>
      </c>
      <c r="S115" s="164" t="e">
        <f t="shared" si="75"/>
        <v>#VALUE!</v>
      </c>
      <c r="T115" s="164" t="e">
        <f t="shared" si="76"/>
        <v>#VALUE!</v>
      </c>
      <c r="U115" s="164" t="e">
        <f t="shared" si="77"/>
        <v>#VALUE!</v>
      </c>
      <c r="V115" s="164" t="e">
        <f t="shared" si="78"/>
        <v>#VALUE!</v>
      </c>
      <c r="W115" s="164" t="e">
        <f t="shared" si="79"/>
        <v>#VALUE!</v>
      </c>
      <c r="X115" s="164" t="e">
        <f t="shared" si="80"/>
        <v>#VALUE!</v>
      </c>
      <c r="Y115" s="164" t="e">
        <f t="shared" si="81"/>
        <v>#VALUE!</v>
      </c>
      <c r="Z115" s="164" t="e">
        <f t="shared" si="82"/>
        <v>#VALUE!</v>
      </c>
      <c r="AA115" s="165" t="e">
        <f t="shared" si="83"/>
        <v>#VALUE!</v>
      </c>
      <c r="AB115" s="165" t="e">
        <f t="shared" si="84"/>
        <v>#VALUE!</v>
      </c>
      <c r="AC115" s="165" t="e">
        <f t="shared" si="85"/>
        <v>#VALUE!</v>
      </c>
      <c r="AD115" s="165" t="e">
        <f t="shared" si="86"/>
        <v>#VALUE!</v>
      </c>
      <c r="AE115" s="165" t="e">
        <f t="shared" si="87"/>
        <v>#VALUE!</v>
      </c>
      <c r="AF115" s="165" t="e">
        <f t="shared" si="88"/>
        <v>#VALUE!</v>
      </c>
      <c r="AG115" s="165" t="e">
        <f t="shared" si="89"/>
        <v>#VALUE!</v>
      </c>
      <c r="AH115" s="165" t="e">
        <f t="shared" si="90"/>
        <v>#VALUE!</v>
      </c>
      <c r="AI115" s="165" t="e">
        <f t="shared" si="91"/>
        <v>#VALUE!</v>
      </c>
      <c r="AJ115" s="165" t="e">
        <f t="shared" si="92"/>
        <v>#VALUE!</v>
      </c>
      <c r="AK115" s="165">
        <f t="shared" si="93"/>
        <v>1</v>
      </c>
      <c r="AL115" s="157"/>
    </row>
    <row r="116" spans="1:38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IF(OR($B116="",$C116="",$D116="",$E116&lt;AN_LIM,$E116&gt;AN_CONCURS,$O116=FALSE),"",R_ISI_STR*VLOOKUP(AK116,Coef!$E$5:$F$20,2,FALSE))</f>
        <v/>
      </c>
      <c r="J116" s="121" t="str">
        <f>IF(OR($B116="",$C116="",$D116="",$E116="",$E116&gt;AN_CONCURS,$O116=FALSE),"",R_ISI_STR*VLOOKUP(AK116,Coef!$E$5:$F$20,2,FALSE))</f>
        <v/>
      </c>
      <c r="K116" s="153" t="str">
        <f t="shared" si="69"/>
        <v/>
      </c>
      <c r="L116" s="153" t="str">
        <f t="shared" si="70"/>
        <v/>
      </c>
      <c r="M116" s="153" t="str">
        <f t="shared" si="71"/>
        <v/>
      </c>
      <c r="N116" s="153" t="str">
        <f>IF(OR($B116="",$C116="",$D116="",$E116&gt;AN_CONCURS,$O116=FALSE),"",IF((FIND('Date initiale'!$B$6,$B116,1)=1),1,""))</f>
        <v/>
      </c>
      <c r="O116" s="236" t="b">
        <f t="shared" si="72"/>
        <v>0</v>
      </c>
      <c r="P116" s="201"/>
      <c r="Q116" s="164" t="e">
        <f t="shared" si="73"/>
        <v>#VALUE!</v>
      </c>
      <c r="R116" s="164" t="e">
        <f t="shared" si="74"/>
        <v>#VALUE!</v>
      </c>
      <c r="S116" s="164" t="e">
        <f t="shared" si="75"/>
        <v>#VALUE!</v>
      </c>
      <c r="T116" s="164" t="e">
        <f t="shared" si="76"/>
        <v>#VALUE!</v>
      </c>
      <c r="U116" s="164" t="e">
        <f t="shared" si="77"/>
        <v>#VALUE!</v>
      </c>
      <c r="V116" s="164" t="e">
        <f t="shared" si="78"/>
        <v>#VALUE!</v>
      </c>
      <c r="W116" s="164" t="e">
        <f t="shared" si="79"/>
        <v>#VALUE!</v>
      </c>
      <c r="X116" s="164" t="e">
        <f t="shared" si="80"/>
        <v>#VALUE!</v>
      </c>
      <c r="Y116" s="164" t="e">
        <f t="shared" si="81"/>
        <v>#VALUE!</v>
      </c>
      <c r="Z116" s="164" t="e">
        <f t="shared" si="82"/>
        <v>#VALUE!</v>
      </c>
      <c r="AA116" s="165" t="e">
        <f t="shared" si="83"/>
        <v>#VALUE!</v>
      </c>
      <c r="AB116" s="165" t="e">
        <f t="shared" si="84"/>
        <v>#VALUE!</v>
      </c>
      <c r="AC116" s="165" t="e">
        <f t="shared" si="85"/>
        <v>#VALUE!</v>
      </c>
      <c r="AD116" s="165" t="e">
        <f t="shared" si="86"/>
        <v>#VALUE!</v>
      </c>
      <c r="AE116" s="165" t="e">
        <f t="shared" si="87"/>
        <v>#VALUE!</v>
      </c>
      <c r="AF116" s="165" t="e">
        <f t="shared" si="88"/>
        <v>#VALUE!</v>
      </c>
      <c r="AG116" s="165" t="e">
        <f t="shared" si="89"/>
        <v>#VALUE!</v>
      </c>
      <c r="AH116" s="165" t="e">
        <f t="shared" si="90"/>
        <v>#VALUE!</v>
      </c>
      <c r="AI116" s="165" t="e">
        <f t="shared" si="91"/>
        <v>#VALUE!</v>
      </c>
      <c r="AJ116" s="165" t="e">
        <f t="shared" si="92"/>
        <v>#VALUE!</v>
      </c>
      <c r="AK116" s="165">
        <f t="shared" si="93"/>
        <v>1</v>
      </c>
      <c r="AL116" s="157"/>
    </row>
    <row r="117" spans="1:38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IF(OR($B117="",$C117="",$D117="",$E117&lt;AN_LIM,$E117&gt;AN_CONCURS,$O117=FALSE),"",R_ISI_STR*VLOOKUP(AK117,Coef!$E$5:$F$20,2,FALSE))</f>
        <v/>
      </c>
      <c r="J117" s="121" t="str">
        <f>IF(OR($B117="",$C117="",$D117="",$E117="",$E117&gt;AN_CONCURS,$O117=FALSE),"",R_ISI_STR*VLOOKUP(AK117,Coef!$E$5:$F$20,2,FALSE))</f>
        <v/>
      </c>
      <c r="K117" s="153" t="str">
        <f t="shared" si="69"/>
        <v/>
      </c>
      <c r="L117" s="153" t="str">
        <f t="shared" si="70"/>
        <v/>
      </c>
      <c r="M117" s="153" t="str">
        <f t="shared" si="71"/>
        <v/>
      </c>
      <c r="N117" s="153" t="str">
        <f>IF(OR($B117="",$C117="",$D117="",$E117&gt;AN_CONCURS,$O117=FALSE),"",IF((FIND('Date initiale'!$B$6,$B117,1)=1),1,""))</f>
        <v/>
      </c>
      <c r="O117" s="236" t="b">
        <f t="shared" si="72"/>
        <v>0</v>
      </c>
      <c r="P117" s="201"/>
      <c r="Q117" s="164" t="e">
        <f t="shared" si="73"/>
        <v>#VALUE!</v>
      </c>
      <c r="R117" s="164" t="e">
        <f t="shared" si="74"/>
        <v>#VALUE!</v>
      </c>
      <c r="S117" s="164" t="e">
        <f t="shared" si="75"/>
        <v>#VALUE!</v>
      </c>
      <c r="T117" s="164" t="e">
        <f t="shared" si="76"/>
        <v>#VALUE!</v>
      </c>
      <c r="U117" s="164" t="e">
        <f t="shared" si="77"/>
        <v>#VALUE!</v>
      </c>
      <c r="V117" s="164" t="e">
        <f t="shared" si="78"/>
        <v>#VALUE!</v>
      </c>
      <c r="W117" s="164" t="e">
        <f t="shared" si="79"/>
        <v>#VALUE!</v>
      </c>
      <c r="X117" s="164" t="e">
        <f t="shared" si="80"/>
        <v>#VALUE!</v>
      </c>
      <c r="Y117" s="164" t="e">
        <f t="shared" si="81"/>
        <v>#VALUE!</v>
      </c>
      <c r="Z117" s="164" t="e">
        <f t="shared" si="82"/>
        <v>#VALUE!</v>
      </c>
      <c r="AA117" s="165" t="e">
        <f t="shared" si="83"/>
        <v>#VALUE!</v>
      </c>
      <c r="AB117" s="165" t="e">
        <f t="shared" si="84"/>
        <v>#VALUE!</v>
      </c>
      <c r="AC117" s="165" t="e">
        <f t="shared" si="85"/>
        <v>#VALUE!</v>
      </c>
      <c r="AD117" s="165" t="e">
        <f t="shared" si="86"/>
        <v>#VALUE!</v>
      </c>
      <c r="AE117" s="165" t="e">
        <f t="shared" si="87"/>
        <v>#VALUE!</v>
      </c>
      <c r="AF117" s="165" t="e">
        <f t="shared" si="88"/>
        <v>#VALUE!</v>
      </c>
      <c r="AG117" s="165" t="e">
        <f t="shared" si="89"/>
        <v>#VALUE!</v>
      </c>
      <c r="AH117" s="165" t="e">
        <f t="shared" si="90"/>
        <v>#VALUE!</v>
      </c>
      <c r="AI117" s="165" t="e">
        <f t="shared" si="91"/>
        <v>#VALUE!</v>
      </c>
      <c r="AJ117" s="165" t="e">
        <f t="shared" si="92"/>
        <v>#VALUE!</v>
      </c>
      <c r="AK117" s="165">
        <f t="shared" si="93"/>
        <v>1</v>
      </c>
      <c r="AL117" s="157"/>
    </row>
    <row r="118" spans="1:38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IF(OR($B118="",$C118="",$D118="",$E118&lt;AN_LIM,$E118&gt;AN_CONCURS,$O118=FALSE),"",R_ISI_STR*VLOOKUP(AK118,Coef!$E$5:$F$20,2,FALSE))</f>
        <v/>
      </c>
      <c r="J118" s="121" t="str">
        <f>IF(OR($B118="",$C118="",$D118="",$E118="",$E118&gt;AN_CONCURS,$O118=FALSE),"",R_ISI_STR*VLOOKUP(AK118,Coef!$E$5:$F$20,2,FALSE))</f>
        <v/>
      </c>
      <c r="K118" s="153" t="str">
        <f t="shared" si="69"/>
        <v/>
      </c>
      <c r="L118" s="153" t="str">
        <f t="shared" si="70"/>
        <v/>
      </c>
      <c r="M118" s="153" t="str">
        <f t="shared" si="71"/>
        <v/>
      </c>
      <c r="N118" s="153" t="str">
        <f>IF(OR($B118="",$C118="",$D118="",$E118&gt;AN_CONCURS,$O118=FALSE),"",IF((FIND('Date initiale'!$B$6,$B118,1)=1),1,""))</f>
        <v/>
      </c>
      <c r="O118" s="236" t="b">
        <f t="shared" si="72"/>
        <v>0</v>
      </c>
      <c r="P118" s="201"/>
      <c r="Q118" s="164" t="e">
        <f t="shared" si="73"/>
        <v>#VALUE!</v>
      </c>
      <c r="R118" s="164" t="e">
        <f t="shared" si="74"/>
        <v>#VALUE!</v>
      </c>
      <c r="S118" s="164" t="e">
        <f t="shared" si="75"/>
        <v>#VALUE!</v>
      </c>
      <c r="T118" s="164" t="e">
        <f t="shared" si="76"/>
        <v>#VALUE!</v>
      </c>
      <c r="U118" s="164" t="e">
        <f t="shared" si="77"/>
        <v>#VALUE!</v>
      </c>
      <c r="V118" s="164" t="e">
        <f t="shared" si="78"/>
        <v>#VALUE!</v>
      </c>
      <c r="W118" s="164" t="e">
        <f t="shared" si="79"/>
        <v>#VALUE!</v>
      </c>
      <c r="X118" s="164" t="e">
        <f t="shared" si="80"/>
        <v>#VALUE!</v>
      </c>
      <c r="Y118" s="164" t="e">
        <f t="shared" si="81"/>
        <v>#VALUE!</v>
      </c>
      <c r="Z118" s="164" t="e">
        <f t="shared" si="82"/>
        <v>#VALUE!</v>
      </c>
      <c r="AA118" s="165" t="e">
        <f t="shared" si="83"/>
        <v>#VALUE!</v>
      </c>
      <c r="AB118" s="165" t="e">
        <f t="shared" si="84"/>
        <v>#VALUE!</v>
      </c>
      <c r="AC118" s="165" t="e">
        <f t="shared" si="85"/>
        <v>#VALUE!</v>
      </c>
      <c r="AD118" s="165" t="e">
        <f t="shared" si="86"/>
        <v>#VALUE!</v>
      </c>
      <c r="AE118" s="165" t="e">
        <f t="shared" si="87"/>
        <v>#VALUE!</v>
      </c>
      <c r="AF118" s="165" t="e">
        <f t="shared" si="88"/>
        <v>#VALUE!</v>
      </c>
      <c r="AG118" s="165" t="e">
        <f t="shared" si="89"/>
        <v>#VALUE!</v>
      </c>
      <c r="AH118" s="165" t="e">
        <f t="shared" si="90"/>
        <v>#VALUE!</v>
      </c>
      <c r="AI118" s="165" t="e">
        <f t="shared" si="91"/>
        <v>#VALUE!</v>
      </c>
      <c r="AJ118" s="165" t="e">
        <f t="shared" si="92"/>
        <v>#VALUE!</v>
      </c>
      <c r="AK118" s="165">
        <f t="shared" si="93"/>
        <v>1</v>
      </c>
      <c r="AL118" s="157"/>
    </row>
    <row r="119" spans="1:38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IF(OR($B119="",$C119="",$D119="",$E119&lt;AN_LIM,$E119&gt;AN_CONCURS,$O119=FALSE),"",R_ISI_STR*VLOOKUP(AK119,Coef!$E$5:$F$20,2,FALSE))</f>
        <v/>
      </c>
      <c r="J119" s="121" t="str">
        <f>IF(OR($B119="",$C119="",$D119="",$E119="",$E119&gt;AN_CONCURS,$O119=FALSE),"",R_ISI_STR*VLOOKUP(AK119,Coef!$E$5:$F$20,2,FALSE))</f>
        <v/>
      </c>
      <c r="K119" s="153" t="str">
        <f t="shared" si="69"/>
        <v/>
      </c>
      <c r="L119" s="153" t="str">
        <f t="shared" si="70"/>
        <v/>
      </c>
      <c r="M119" s="153" t="str">
        <f t="shared" si="71"/>
        <v/>
      </c>
      <c r="N119" s="153" t="str">
        <f>IF(OR($B119="",$C119="",$D119="",$E119&gt;AN_CONCURS,$O119=FALSE),"",IF((FIND('Date initiale'!$B$6,$B119,1)=1),1,""))</f>
        <v/>
      </c>
      <c r="O119" s="236" t="b">
        <f t="shared" si="72"/>
        <v>0</v>
      </c>
      <c r="P119" s="201"/>
      <c r="Q119" s="164" t="e">
        <f t="shared" si="73"/>
        <v>#VALUE!</v>
      </c>
      <c r="R119" s="164" t="e">
        <f t="shared" si="74"/>
        <v>#VALUE!</v>
      </c>
      <c r="S119" s="164" t="e">
        <f t="shared" si="75"/>
        <v>#VALUE!</v>
      </c>
      <c r="T119" s="164" t="e">
        <f t="shared" si="76"/>
        <v>#VALUE!</v>
      </c>
      <c r="U119" s="164" t="e">
        <f t="shared" si="77"/>
        <v>#VALUE!</v>
      </c>
      <c r="V119" s="164" t="e">
        <f t="shared" si="78"/>
        <v>#VALUE!</v>
      </c>
      <c r="W119" s="164" t="e">
        <f t="shared" si="79"/>
        <v>#VALUE!</v>
      </c>
      <c r="X119" s="164" t="e">
        <f t="shared" si="80"/>
        <v>#VALUE!</v>
      </c>
      <c r="Y119" s="164" t="e">
        <f t="shared" si="81"/>
        <v>#VALUE!</v>
      </c>
      <c r="Z119" s="164" t="e">
        <f t="shared" si="82"/>
        <v>#VALUE!</v>
      </c>
      <c r="AA119" s="165" t="e">
        <f t="shared" si="83"/>
        <v>#VALUE!</v>
      </c>
      <c r="AB119" s="165" t="e">
        <f t="shared" si="84"/>
        <v>#VALUE!</v>
      </c>
      <c r="AC119" s="165" t="e">
        <f t="shared" si="85"/>
        <v>#VALUE!</v>
      </c>
      <c r="AD119" s="165" t="e">
        <f t="shared" si="86"/>
        <v>#VALUE!</v>
      </c>
      <c r="AE119" s="165" t="e">
        <f t="shared" si="87"/>
        <v>#VALUE!</v>
      </c>
      <c r="AF119" s="165" t="e">
        <f t="shared" si="88"/>
        <v>#VALUE!</v>
      </c>
      <c r="AG119" s="165" t="e">
        <f t="shared" si="89"/>
        <v>#VALUE!</v>
      </c>
      <c r="AH119" s="165" t="e">
        <f t="shared" si="90"/>
        <v>#VALUE!</v>
      </c>
      <c r="AI119" s="165" t="e">
        <f t="shared" si="91"/>
        <v>#VALUE!</v>
      </c>
      <c r="AJ119" s="165" t="e">
        <f t="shared" si="92"/>
        <v>#VALUE!</v>
      </c>
      <c r="AK119" s="165">
        <f t="shared" si="93"/>
        <v>1</v>
      </c>
      <c r="AL119" s="157"/>
    </row>
    <row r="120" spans="1:38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IF(OR($B120="",$C120="",$D120="",$E120&lt;AN_LIM,$E120&gt;AN_CONCURS,$O120=FALSE),"",R_ISI_STR*VLOOKUP(AK120,Coef!$E$5:$F$20,2,FALSE))</f>
        <v/>
      </c>
      <c r="J120" s="121" t="str">
        <f>IF(OR($B120="",$C120="",$D120="",$E120="",$E120&gt;AN_CONCURS,$O120=FALSE),"",R_ISI_STR*VLOOKUP(AK120,Coef!$E$5:$F$20,2,FALSE))</f>
        <v/>
      </c>
      <c r="K120" s="153" t="str">
        <f t="shared" si="69"/>
        <v/>
      </c>
      <c r="L120" s="153" t="str">
        <f t="shared" si="70"/>
        <v/>
      </c>
      <c r="M120" s="153" t="str">
        <f t="shared" si="71"/>
        <v/>
      </c>
      <c r="N120" s="153" t="str">
        <f>IF(OR($B120="",$C120="",$D120="",$E120&gt;AN_CONCURS,$O120=FALSE),"",IF((FIND('Date initiale'!$B$6,$B120,1)=1),1,""))</f>
        <v/>
      </c>
      <c r="O120" s="236" t="b">
        <f t="shared" si="72"/>
        <v>0</v>
      </c>
      <c r="P120" s="201"/>
      <c r="Q120" s="164" t="e">
        <f t="shared" si="73"/>
        <v>#VALUE!</v>
      </c>
      <c r="R120" s="164" t="e">
        <f t="shared" si="74"/>
        <v>#VALUE!</v>
      </c>
      <c r="S120" s="164" t="e">
        <f t="shared" si="75"/>
        <v>#VALUE!</v>
      </c>
      <c r="T120" s="164" t="e">
        <f t="shared" si="76"/>
        <v>#VALUE!</v>
      </c>
      <c r="U120" s="164" t="e">
        <f t="shared" si="77"/>
        <v>#VALUE!</v>
      </c>
      <c r="V120" s="164" t="e">
        <f t="shared" si="78"/>
        <v>#VALUE!</v>
      </c>
      <c r="W120" s="164" t="e">
        <f t="shared" si="79"/>
        <v>#VALUE!</v>
      </c>
      <c r="X120" s="164" t="e">
        <f t="shared" si="80"/>
        <v>#VALUE!</v>
      </c>
      <c r="Y120" s="164" t="e">
        <f t="shared" si="81"/>
        <v>#VALUE!</v>
      </c>
      <c r="Z120" s="164" t="e">
        <f t="shared" si="82"/>
        <v>#VALUE!</v>
      </c>
      <c r="AA120" s="165" t="e">
        <f t="shared" si="83"/>
        <v>#VALUE!</v>
      </c>
      <c r="AB120" s="165" t="e">
        <f t="shared" si="84"/>
        <v>#VALUE!</v>
      </c>
      <c r="AC120" s="165" t="e">
        <f t="shared" si="85"/>
        <v>#VALUE!</v>
      </c>
      <c r="AD120" s="165" t="e">
        <f t="shared" si="86"/>
        <v>#VALUE!</v>
      </c>
      <c r="AE120" s="165" t="e">
        <f t="shared" si="87"/>
        <v>#VALUE!</v>
      </c>
      <c r="AF120" s="165" t="e">
        <f t="shared" si="88"/>
        <v>#VALUE!</v>
      </c>
      <c r="AG120" s="165" t="e">
        <f t="shared" si="89"/>
        <v>#VALUE!</v>
      </c>
      <c r="AH120" s="165" t="e">
        <f t="shared" si="90"/>
        <v>#VALUE!</v>
      </c>
      <c r="AI120" s="165" t="e">
        <f t="shared" si="91"/>
        <v>#VALUE!</v>
      </c>
      <c r="AJ120" s="165" t="e">
        <f t="shared" si="92"/>
        <v>#VALUE!</v>
      </c>
      <c r="AK120" s="165">
        <f t="shared" si="93"/>
        <v>1</v>
      </c>
      <c r="AL120" s="157"/>
    </row>
    <row r="121" spans="1:38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IF(OR($B121="",$C121="",$D121="",$E121&lt;AN_LIM,$E121&gt;AN_CONCURS,$O121=FALSE),"",R_ISI_STR*VLOOKUP(AK121,Coef!$E$5:$F$20,2,FALSE))</f>
        <v/>
      </c>
      <c r="J121" s="121" t="str">
        <f>IF(OR($B121="",$C121="",$D121="",$E121="",$E121&gt;AN_CONCURS,$O121=FALSE),"",R_ISI_STR*VLOOKUP(AK121,Coef!$E$5:$F$20,2,FALSE))</f>
        <v/>
      </c>
      <c r="K121" s="153" t="str">
        <f t="shared" si="69"/>
        <v/>
      </c>
      <c r="L121" s="153" t="str">
        <f t="shared" si="70"/>
        <v/>
      </c>
      <c r="M121" s="153" t="str">
        <f t="shared" si="71"/>
        <v/>
      </c>
      <c r="N121" s="153" t="str">
        <f>IF(OR($B121="",$C121="",$D121="",$E121&gt;AN_CONCURS,$O121=FALSE),"",IF((FIND('Date initiale'!$B$6,$B121,1)=1),1,""))</f>
        <v/>
      </c>
      <c r="O121" s="236" t="b">
        <f t="shared" si="72"/>
        <v>0</v>
      </c>
      <c r="P121" s="201"/>
      <c r="Q121" s="164" t="e">
        <f t="shared" si="73"/>
        <v>#VALUE!</v>
      </c>
      <c r="R121" s="164" t="e">
        <f t="shared" si="74"/>
        <v>#VALUE!</v>
      </c>
      <c r="S121" s="164" t="e">
        <f t="shared" si="75"/>
        <v>#VALUE!</v>
      </c>
      <c r="T121" s="164" t="e">
        <f t="shared" si="76"/>
        <v>#VALUE!</v>
      </c>
      <c r="U121" s="164" t="e">
        <f t="shared" si="77"/>
        <v>#VALUE!</v>
      </c>
      <c r="V121" s="164" t="e">
        <f t="shared" si="78"/>
        <v>#VALUE!</v>
      </c>
      <c r="W121" s="164" t="e">
        <f t="shared" si="79"/>
        <v>#VALUE!</v>
      </c>
      <c r="X121" s="164" t="e">
        <f t="shared" si="80"/>
        <v>#VALUE!</v>
      </c>
      <c r="Y121" s="164" t="e">
        <f t="shared" si="81"/>
        <v>#VALUE!</v>
      </c>
      <c r="Z121" s="164" t="e">
        <f t="shared" si="82"/>
        <v>#VALUE!</v>
      </c>
      <c r="AA121" s="165" t="e">
        <f t="shared" si="83"/>
        <v>#VALUE!</v>
      </c>
      <c r="AB121" s="165" t="e">
        <f t="shared" si="84"/>
        <v>#VALUE!</v>
      </c>
      <c r="AC121" s="165" t="e">
        <f t="shared" si="85"/>
        <v>#VALUE!</v>
      </c>
      <c r="AD121" s="165" t="e">
        <f t="shared" si="86"/>
        <v>#VALUE!</v>
      </c>
      <c r="AE121" s="165" t="e">
        <f t="shared" si="87"/>
        <v>#VALUE!</v>
      </c>
      <c r="AF121" s="165" t="e">
        <f t="shared" si="88"/>
        <v>#VALUE!</v>
      </c>
      <c r="AG121" s="165" t="e">
        <f t="shared" si="89"/>
        <v>#VALUE!</v>
      </c>
      <c r="AH121" s="165" t="e">
        <f t="shared" si="90"/>
        <v>#VALUE!</v>
      </c>
      <c r="AI121" s="165" t="e">
        <f t="shared" si="91"/>
        <v>#VALUE!</v>
      </c>
      <c r="AJ121" s="165" t="e">
        <f t="shared" si="92"/>
        <v>#VALUE!</v>
      </c>
      <c r="AK121" s="165">
        <f t="shared" si="93"/>
        <v>1</v>
      </c>
      <c r="AL121" s="157"/>
    </row>
    <row r="122" spans="1:38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IF(OR($B122="",$C122="",$D122="",$E122&lt;AN_LIM,$E122&gt;AN_CONCURS,$O122=FALSE),"",R_ISI_STR*VLOOKUP(AK122,Coef!$E$5:$F$20,2,FALSE))</f>
        <v/>
      </c>
      <c r="J122" s="121" t="str">
        <f>IF(OR($B122="",$C122="",$D122="",$E122="",$E122&gt;AN_CONCURS,$O122=FALSE),"",R_ISI_STR*VLOOKUP(AK122,Coef!$E$5:$F$20,2,FALSE))</f>
        <v/>
      </c>
      <c r="K122" s="153" t="str">
        <f t="shared" si="69"/>
        <v/>
      </c>
      <c r="L122" s="153" t="str">
        <f t="shared" si="70"/>
        <v/>
      </c>
      <c r="M122" s="153" t="str">
        <f t="shared" si="71"/>
        <v/>
      </c>
      <c r="N122" s="153" t="str">
        <f>IF(OR($B122="",$C122="",$D122="",$E122&gt;AN_CONCURS,$O122=FALSE),"",IF((FIND('Date initiale'!$B$6,$B122,1)=1),1,""))</f>
        <v/>
      </c>
      <c r="O122" s="236" t="b">
        <f t="shared" si="72"/>
        <v>0</v>
      </c>
      <c r="P122" s="201"/>
      <c r="Q122" s="164" t="e">
        <f t="shared" si="73"/>
        <v>#VALUE!</v>
      </c>
      <c r="R122" s="164" t="e">
        <f t="shared" si="74"/>
        <v>#VALUE!</v>
      </c>
      <c r="S122" s="164" t="e">
        <f t="shared" si="75"/>
        <v>#VALUE!</v>
      </c>
      <c r="T122" s="164" t="e">
        <f t="shared" si="76"/>
        <v>#VALUE!</v>
      </c>
      <c r="U122" s="164" t="e">
        <f t="shared" si="77"/>
        <v>#VALUE!</v>
      </c>
      <c r="V122" s="164" t="e">
        <f t="shared" si="78"/>
        <v>#VALUE!</v>
      </c>
      <c r="W122" s="164" t="e">
        <f t="shared" si="79"/>
        <v>#VALUE!</v>
      </c>
      <c r="X122" s="164" t="e">
        <f t="shared" si="80"/>
        <v>#VALUE!</v>
      </c>
      <c r="Y122" s="164" t="e">
        <f t="shared" si="81"/>
        <v>#VALUE!</v>
      </c>
      <c r="Z122" s="164" t="e">
        <f t="shared" si="82"/>
        <v>#VALUE!</v>
      </c>
      <c r="AA122" s="165" t="e">
        <f t="shared" si="83"/>
        <v>#VALUE!</v>
      </c>
      <c r="AB122" s="165" t="e">
        <f t="shared" si="84"/>
        <v>#VALUE!</v>
      </c>
      <c r="AC122" s="165" t="e">
        <f t="shared" si="85"/>
        <v>#VALUE!</v>
      </c>
      <c r="AD122" s="165" t="e">
        <f t="shared" si="86"/>
        <v>#VALUE!</v>
      </c>
      <c r="AE122" s="165" t="e">
        <f t="shared" si="87"/>
        <v>#VALUE!</v>
      </c>
      <c r="AF122" s="165" t="e">
        <f t="shared" si="88"/>
        <v>#VALUE!</v>
      </c>
      <c r="AG122" s="165" t="e">
        <f t="shared" si="89"/>
        <v>#VALUE!</v>
      </c>
      <c r="AH122" s="165" t="e">
        <f t="shared" si="90"/>
        <v>#VALUE!</v>
      </c>
      <c r="AI122" s="165" t="e">
        <f t="shared" si="91"/>
        <v>#VALUE!</v>
      </c>
      <c r="AJ122" s="165" t="e">
        <f t="shared" si="92"/>
        <v>#VALUE!</v>
      </c>
      <c r="AK122" s="165">
        <f t="shared" si="93"/>
        <v>1</v>
      </c>
      <c r="AL122" s="157"/>
    </row>
    <row r="123" spans="1:38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IF(OR($B123="",$C123="",$D123="",$E123&lt;AN_LIM,$E123&gt;AN_CONCURS,$O123=FALSE),"",R_ISI_STR*VLOOKUP(AK123,Coef!$E$5:$F$20,2,FALSE))</f>
        <v/>
      </c>
      <c r="J123" s="121" t="str">
        <f>IF(OR($B123="",$C123="",$D123="",$E123="",$E123&gt;AN_CONCURS,$O123=FALSE),"",R_ISI_STR*VLOOKUP(AK123,Coef!$E$5:$F$20,2,FALSE))</f>
        <v/>
      </c>
      <c r="K123" s="153" t="str">
        <f t="shared" si="69"/>
        <v/>
      </c>
      <c r="L123" s="153" t="str">
        <f t="shared" si="70"/>
        <v/>
      </c>
      <c r="M123" s="153" t="str">
        <f t="shared" si="71"/>
        <v/>
      </c>
      <c r="N123" s="153" t="str">
        <f>IF(OR($B123="",$C123="",$D123="",$E123&gt;AN_CONCURS,$O123=FALSE),"",IF((FIND('Date initiale'!$B$6,$B123,1)=1),1,""))</f>
        <v/>
      </c>
      <c r="O123" s="236" t="b">
        <f t="shared" si="72"/>
        <v>0</v>
      </c>
      <c r="P123" s="201"/>
      <c r="Q123" s="164" t="e">
        <f t="shared" si="73"/>
        <v>#VALUE!</v>
      </c>
      <c r="R123" s="164" t="e">
        <f t="shared" si="74"/>
        <v>#VALUE!</v>
      </c>
      <c r="S123" s="164" t="e">
        <f t="shared" si="75"/>
        <v>#VALUE!</v>
      </c>
      <c r="T123" s="164" t="e">
        <f t="shared" si="76"/>
        <v>#VALUE!</v>
      </c>
      <c r="U123" s="164" t="e">
        <f t="shared" si="77"/>
        <v>#VALUE!</v>
      </c>
      <c r="V123" s="164" t="e">
        <f t="shared" si="78"/>
        <v>#VALUE!</v>
      </c>
      <c r="W123" s="164" t="e">
        <f t="shared" si="79"/>
        <v>#VALUE!</v>
      </c>
      <c r="X123" s="164" t="e">
        <f t="shared" si="80"/>
        <v>#VALUE!</v>
      </c>
      <c r="Y123" s="164" t="e">
        <f t="shared" si="81"/>
        <v>#VALUE!</v>
      </c>
      <c r="Z123" s="164" t="e">
        <f t="shared" si="82"/>
        <v>#VALUE!</v>
      </c>
      <c r="AA123" s="165" t="e">
        <f t="shared" si="83"/>
        <v>#VALUE!</v>
      </c>
      <c r="AB123" s="165" t="e">
        <f t="shared" si="84"/>
        <v>#VALUE!</v>
      </c>
      <c r="AC123" s="165" t="e">
        <f t="shared" si="85"/>
        <v>#VALUE!</v>
      </c>
      <c r="AD123" s="165" t="e">
        <f t="shared" si="86"/>
        <v>#VALUE!</v>
      </c>
      <c r="AE123" s="165" t="e">
        <f t="shared" si="87"/>
        <v>#VALUE!</v>
      </c>
      <c r="AF123" s="165" t="e">
        <f t="shared" si="88"/>
        <v>#VALUE!</v>
      </c>
      <c r="AG123" s="165" t="e">
        <f t="shared" si="89"/>
        <v>#VALUE!</v>
      </c>
      <c r="AH123" s="165" t="e">
        <f t="shared" si="90"/>
        <v>#VALUE!</v>
      </c>
      <c r="AI123" s="165" t="e">
        <f t="shared" si="91"/>
        <v>#VALUE!</v>
      </c>
      <c r="AJ123" s="165" t="e">
        <f t="shared" si="92"/>
        <v>#VALUE!</v>
      </c>
      <c r="AK123" s="165">
        <f t="shared" si="93"/>
        <v>1</v>
      </c>
      <c r="AL123" s="157"/>
    </row>
    <row r="124" spans="1:38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IF(OR($B124="",$C124="",$D124="",$E124&lt;AN_LIM,$E124&gt;AN_CONCURS,$O124=FALSE),"",R_ISI_STR*VLOOKUP(AK124,Coef!$E$5:$F$20,2,FALSE))</f>
        <v/>
      </c>
      <c r="J124" s="121" t="str">
        <f>IF(OR($B124="",$C124="",$D124="",$E124="",$E124&gt;AN_CONCURS,$O124=FALSE),"",R_ISI_STR*VLOOKUP(AK124,Coef!$E$5:$F$20,2,FALSE))</f>
        <v/>
      </c>
      <c r="K124" s="153" t="str">
        <f t="shared" si="69"/>
        <v/>
      </c>
      <c r="L124" s="153" t="str">
        <f t="shared" si="70"/>
        <v/>
      </c>
      <c r="M124" s="153" t="str">
        <f t="shared" si="71"/>
        <v/>
      </c>
      <c r="N124" s="153" t="str">
        <f>IF(OR($B124="",$C124="",$D124="",$E124&gt;AN_CONCURS,$O124=FALSE),"",IF((FIND('Date initiale'!$B$6,$B124,1)=1),1,""))</f>
        <v/>
      </c>
      <c r="O124" s="236" t="b">
        <f t="shared" si="72"/>
        <v>0</v>
      </c>
      <c r="P124" s="201"/>
      <c r="Q124" s="164" t="e">
        <f t="shared" si="73"/>
        <v>#VALUE!</v>
      </c>
      <c r="R124" s="164" t="e">
        <f t="shared" si="74"/>
        <v>#VALUE!</v>
      </c>
      <c r="S124" s="164" t="e">
        <f t="shared" si="75"/>
        <v>#VALUE!</v>
      </c>
      <c r="T124" s="164" t="e">
        <f t="shared" si="76"/>
        <v>#VALUE!</v>
      </c>
      <c r="U124" s="164" t="e">
        <f t="shared" si="77"/>
        <v>#VALUE!</v>
      </c>
      <c r="V124" s="164" t="e">
        <f t="shared" si="78"/>
        <v>#VALUE!</v>
      </c>
      <c r="W124" s="164" t="e">
        <f t="shared" si="79"/>
        <v>#VALUE!</v>
      </c>
      <c r="X124" s="164" t="e">
        <f t="shared" si="80"/>
        <v>#VALUE!</v>
      </c>
      <c r="Y124" s="164" t="e">
        <f t="shared" si="81"/>
        <v>#VALUE!</v>
      </c>
      <c r="Z124" s="164" t="e">
        <f t="shared" si="82"/>
        <v>#VALUE!</v>
      </c>
      <c r="AA124" s="165" t="e">
        <f t="shared" si="83"/>
        <v>#VALUE!</v>
      </c>
      <c r="AB124" s="165" t="e">
        <f t="shared" si="84"/>
        <v>#VALUE!</v>
      </c>
      <c r="AC124" s="165" t="e">
        <f t="shared" si="85"/>
        <v>#VALUE!</v>
      </c>
      <c r="AD124" s="165" t="e">
        <f t="shared" si="86"/>
        <v>#VALUE!</v>
      </c>
      <c r="AE124" s="165" t="e">
        <f t="shared" si="87"/>
        <v>#VALUE!</v>
      </c>
      <c r="AF124" s="165" t="e">
        <f t="shared" si="88"/>
        <v>#VALUE!</v>
      </c>
      <c r="AG124" s="165" t="e">
        <f t="shared" si="89"/>
        <v>#VALUE!</v>
      </c>
      <c r="AH124" s="165" t="e">
        <f t="shared" si="90"/>
        <v>#VALUE!</v>
      </c>
      <c r="AI124" s="165" t="e">
        <f t="shared" si="91"/>
        <v>#VALUE!</v>
      </c>
      <c r="AJ124" s="165" t="e">
        <f t="shared" si="92"/>
        <v>#VALUE!</v>
      </c>
      <c r="AK124" s="165">
        <f t="shared" si="93"/>
        <v>1</v>
      </c>
      <c r="AL124" s="157"/>
    </row>
    <row r="125" spans="1:38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IF(OR($B125="",$C125="",$D125="",$E125&lt;AN_LIM,$E125&gt;AN_CONCURS,$O125=FALSE),"",R_ISI_STR*VLOOKUP(AK125,Coef!$E$5:$F$20,2,FALSE))</f>
        <v/>
      </c>
      <c r="J125" s="121" t="str">
        <f>IF(OR($B125="",$C125="",$D125="",$E125="",$E125&gt;AN_CONCURS,$O125=FALSE),"",R_ISI_STR*VLOOKUP(AK125,Coef!$E$5:$F$20,2,FALSE))</f>
        <v/>
      </c>
      <c r="K125" s="153" t="str">
        <f t="shared" si="69"/>
        <v/>
      </c>
      <c r="L125" s="153" t="str">
        <f t="shared" si="70"/>
        <v/>
      </c>
      <c r="M125" s="153" t="str">
        <f t="shared" si="71"/>
        <v/>
      </c>
      <c r="N125" s="153" t="str">
        <f>IF(OR($B125="",$C125="",$D125="",$E125&gt;AN_CONCURS,$O125=FALSE),"",IF((FIND('Date initiale'!$B$6,$B125,1)=1),1,""))</f>
        <v/>
      </c>
      <c r="O125" s="236" t="b">
        <f t="shared" si="72"/>
        <v>0</v>
      </c>
      <c r="P125" s="201"/>
      <c r="Q125" s="164" t="e">
        <f t="shared" si="73"/>
        <v>#VALUE!</v>
      </c>
      <c r="R125" s="164" t="e">
        <f t="shared" si="74"/>
        <v>#VALUE!</v>
      </c>
      <c r="S125" s="164" t="e">
        <f t="shared" si="75"/>
        <v>#VALUE!</v>
      </c>
      <c r="T125" s="164" t="e">
        <f t="shared" si="76"/>
        <v>#VALUE!</v>
      </c>
      <c r="U125" s="164" t="e">
        <f t="shared" si="77"/>
        <v>#VALUE!</v>
      </c>
      <c r="V125" s="164" t="e">
        <f t="shared" si="78"/>
        <v>#VALUE!</v>
      </c>
      <c r="W125" s="164" t="e">
        <f t="shared" si="79"/>
        <v>#VALUE!</v>
      </c>
      <c r="X125" s="164" t="e">
        <f t="shared" si="80"/>
        <v>#VALUE!</v>
      </c>
      <c r="Y125" s="164" t="e">
        <f t="shared" si="81"/>
        <v>#VALUE!</v>
      </c>
      <c r="Z125" s="164" t="e">
        <f t="shared" si="82"/>
        <v>#VALUE!</v>
      </c>
      <c r="AA125" s="165" t="e">
        <f t="shared" si="83"/>
        <v>#VALUE!</v>
      </c>
      <c r="AB125" s="165" t="e">
        <f t="shared" si="84"/>
        <v>#VALUE!</v>
      </c>
      <c r="AC125" s="165" t="e">
        <f t="shared" si="85"/>
        <v>#VALUE!</v>
      </c>
      <c r="AD125" s="165" t="e">
        <f t="shared" si="86"/>
        <v>#VALUE!</v>
      </c>
      <c r="AE125" s="165" t="e">
        <f t="shared" si="87"/>
        <v>#VALUE!</v>
      </c>
      <c r="AF125" s="165" t="e">
        <f t="shared" si="88"/>
        <v>#VALUE!</v>
      </c>
      <c r="AG125" s="165" t="e">
        <f t="shared" si="89"/>
        <v>#VALUE!</v>
      </c>
      <c r="AH125" s="165" t="e">
        <f t="shared" si="90"/>
        <v>#VALUE!</v>
      </c>
      <c r="AI125" s="165" t="e">
        <f t="shared" si="91"/>
        <v>#VALUE!</v>
      </c>
      <c r="AJ125" s="165" t="e">
        <f t="shared" si="92"/>
        <v>#VALUE!</v>
      </c>
      <c r="AK125" s="165">
        <f t="shared" si="93"/>
        <v>1</v>
      </c>
      <c r="AL125" s="157"/>
    </row>
    <row r="126" spans="1:38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IF(OR($B126="",$C126="",$D126="",$E126&lt;AN_LIM,$E126&gt;AN_CONCURS,$O126=FALSE),"",R_ISI_STR*VLOOKUP(AK126,Coef!$E$5:$F$20,2,FALSE))</f>
        <v/>
      </c>
      <c r="J126" s="121" t="str">
        <f>IF(OR($B126="",$C126="",$D126="",$E126="",$E126&gt;AN_CONCURS,$O126=FALSE),"",R_ISI_STR*VLOOKUP(AK126,Coef!$E$5:$F$20,2,FALSE))</f>
        <v/>
      </c>
      <c r="K126" s="153" t="str">
        <f t="shared" si="69"/>
        <v/>
      </c>
      <c r="L126" s="153" t="str">
        <f t="shared" si="70"/>
        <v/>
      </c>
      <c r="M126" s="153" t="str">
        <f t="shared" si="71"/>
        <v/>
      </c>
      <c r="N126" s="153" t="str">
        <f>IF(OR($B126="",$C126="",$D126="",$E126&gt;AN_CONCURS,$O126=FALSE),"",IF((FIND('Date initiale'!$B$6,$B126,1)=1),1,""))</f>
        <v/>
      </c>
      <c r="O126" s="236" t="b">
        <f t="shared" si="72"/>
        <v>0</v>
      </c>
      <c r="P126" s="201"/>
      <c r="Q126" s="164" t="e">
        <f t="shared" si="73"/>
        <v>#VALUE!</v>
      </c>
      <c r="R126" s="164" t="e">
        <f t="shared" si="74"/>
        <v>#VALUE!</v>
      </c>
      <c r="S126" s="164" t="e">
        <f t="shared" si="75"/>
        <v>#VALUE!</v>
      </c>
      <c r="T126" s="164" t="e">
        <f t="shared" si="76"/>
        <v>#VALUE!</v>
      </c>
      <c r="U126" s="164" t="e">
        <f t="shared" si="77"/>
        <v>#VALUE!</v>
      </c>
      <c r="V126" s="164" t="e">
        <f t="shared" si="78"/>
        <v>#VALUE!</v>
      </c>
      <c r="W126" s="164" t="e">
        <f t="shared" si="79"/>
        <v>#VALUE!</v>
      </c>
      <c r="X126" s="164" t="e">
        <f t="shared" si="80"/>
        <v>#VALUE!</v>
      </c>
      <c r="Y126" s="164" t="e">
        <f t="shared" si="81"/>
        <v>#VALUE!</v>
      </c>
      <c r="Z126" s="164" t="e">
        <f t="shared" si="82"/>
        <v>#VALUE!</v>
      </c>
      <c r="AA126" s="165" t="e">
        <f t="shared" si="83"/>
        <v>#VALUE!</v>
      </c>
      <c r="AB126" s="165" t="e">
        <f t="shared" si="84"/>
        <v>#VALUE!</v>
      </c>
      <c r="AC126" s="165" t="e">
        <f t="shared" si="85"/>
        <v>#VALUE!</v>
      </c>
      <c r="AD126" s="165" t="e">
        <f t="shared" si="86"/>
        <v>#VALUE!</v>
      </c>
      <c r="AE126" s="165" t="e">
        <f t="shared" si="87"/>
        <v>#VALUE!</v>
      </c>
      <c r="AF126" s="165" t="e">
        <f t="shared" si="88"/>
        <v>#VALUE!</v>
      </c>
      <c r="AG126" s="165" t="e">
        <f t="shared" si="89"/>
        <v>#VALUE!</v>
      </c>
      <c r="AH126" s="165" t="e">
        <f t="shared" si="90"/>
        <v>#VALUE!</v>
      </c>
      <c r="AI126" s="165" t="e">
        <f t="shared" si="91"/>
        <v>#VALUE!</v>
      </c>
      <c r="AJ126" s="165" t="e">
        <f t="shared" si="92"/>
        <v>#VALUE!</v>
      </c>
      <c r="AK126" s="165">
        <f t="shared" si="93"/>
        <v>1</v>
      </c>
      <c r="AL126" s="157"/>
    </row>
    <row r="127" spans="1:38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IF(OR($B127="",$C127="",$D127="",$E127&lt;AN_LIM,$E127&gt;AN_CONCURS,$O127=FALSE),"",R_ISI_STR*VLOOKUP(AK127,Coef!$E$5:$F$20,2,FALSE))</f>
        <v/>
      </c>
      <c r="J127" s="121" t="str">
        <f>IF(OR($B127="",$C127="",$D127="",$E127="",$E127&gt;AN_CONCURS,$O127=FALSE),"",R_ISI_STR*VLOOKUP(AK127,Coef!$E$5:$F$20,2,FALSE))</f>
        <v/>
      </c>
      <c r="K127" s="153" t="str">
        <f t="shared" si="69"/>
        <v/>
      </c>
      <c r="L127" s="153" t="str">
        <f t="shared" si="70"/>
        <v/>
      </c>
      <c r="M127" s="153" t="str">
        <f t="shared" si="71"/>
        <v/>
      </c>
      <c r="N127" s="153" t="str">
        <f>IF(OR($B127="",$C127="",$D127="",$E127&gt;AN_CONCURS,$O127=FALSE),"",IF((FIND('Date initiale'!$B$6,$B127,1)=1),1,""))</f>
        <v/>
      </c>
      <c r="O127" s="236" t="b">
        <f t="shared" si="72"/>
        <v>0</v>
      </c>
      <c r="P127" s="201"/>
      <c r="Q127" s="164" t="e">
        <f t="shared" si="73"/>
        <v>#VALUE!</v>
      </c>
      <c r="R127" s="164" t="e">
        <f t="shared" si="74"/>
        <v>#VALUE!</v>
      </c>
      <c r="S127" s="164" t="e">
        <f t="shared" si="75"/>
        <v>#VALUE!</v>
      </c>
      <c r="T127" s="164" t="e">
        <f t="shared" si="76"/>
        <v>#VALUE!</v>
      </c>
      <c r="U127" s="164" t="e">
        <f t="shared" si="77"/>
        <v>#VALUE!</v>
      </c>
      <c r="V127" s="164" t="e">
        <f t="shared" si="78"/>
        <v>#VALUE!</v>
      </c>
      <c r="W127" s="164" t="e">
        <f t="shared" si="79"/>
        <v>#VALUE!</v>
      </c>
      <c r="X127" s="164" t="e">
        <f t="shared" si="80"/>
        <v>#VALUE!</v>
      </c>
      <c r="Y127" s="164" t="e">
        <f t="shared" si="81"/>
        <v>#VALUE!</v>
      </c>
      <c r="Z127" s="164" t="e">
        <f t="shared" si="82"/>
        <v>#VALUE!</v>
      </c>
      <c r="AA127" s="165" t="e">
        <f t="shared" si="83"/>
        <v>#VALUE!</v>
      </c>
      <c r="AB127" s="165" t="e">
        <f t="shared" si="84"/>
        <v>#VALUE!</v>
      </c>
      <c r="AC127" s="165" t="e">
        <f t="shared" si="85"/>
        <v>#VALUE!</v>
      </c>
      <c r="AD127" s="165" t="e">
        <f t="shared" si="86"/>
        <v>#VALUE!</v>
      </c>
      <c r="AE127" s="165" t="e">
        <f t="shared" si="87"/>
        <v>#VALUE!</v>
      </c>
      <c r="AF127" s="165" t="e">
        <f t="shared" si="88"/>
        <v>#VALUE!</v>
      </c>
      <c r="AG127" s="165" t="e">
        <f t="shared" si="89"/>
        <v>#VALUE!</v>
      </c>
      <c r="AH127" s="165" t="e">
        <f t="shared" si="90"/>
        <v>#VALUE!</v>
      </c>
      <c r="AI127" s="165" t="e">
        <f t="shared" si="91"/>
        <v>#VALUE!</v>
      </c>
      <c r="AJ127" s="165" t="e">
        <f t="shared" si="92"/>
        <v>#VALUE!</v>
      </c>
      <c r="AK127" s="165">
        <f t="shared" si="93"/>
        <v>1</v>
      </c>
      <c r="AL127" s="157"/>
    </row>
    <row r="128" spans="1:38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IF(OR($B128="",$C128="",$D128="",$E128&lt;AN_LIM,$E128&gt;AN_CONCURS,$O128=FALSE),"",R_ISI_STR*VLOOKUP(AK128,Coef!$E$5:$F$20,2,FALSE))</f>
        <v/>
      </c>
      <c r="J128" s="121" t="str">
        <f>IF(OR($B128="",$C128="",$D128="",$E128="",$E128&gt;AN_CONCURS,$O128=FALSE),"",R_ISI_STR*VLOOKUP(AK128,Coef!$E$5:$F$20,2,FALSE))</f>
        <v/>
      </c>
      <c r="K128" s="153" t="str">
        <f t="shared" si="69"/>
        <v/>
      </c>
      <c r="L128" s="153" t="str">
        <f t="shared" si="70"/>
        <v/>
      </c>
      <c r="M128" s="153" t="str">
        <f t="shared" si="71"/>
        <v/>
      </c>
      <c r="N128" s="153" t="str">
        <f>IF(OR($B128="",$C128="",$D128="",$E128&gt;AN_CONCURS,$O128=FALSE),"",IF((FIND('Date initiale'!$B$6,$B128,1)=1),1,""))</f>
        <v/>
      </c>
      <c r="O128" s="236" t="b">
        <f t="shared" si="72"/>
        <v>0</v>
      </c>
      <c r="P128" s="201"/>
      <c r="Q128" s="164" t="e">
        <f t="shared" si="73"/>
        <v>#VALUE!</v>
      </c>
      <c r="R128" s="164" t="e">
        <f t="shared" si="74"/>
        <v>#VALUE!</v>
      </c>
      <c r="S128" s="164" t="e">
        <f t="shared" si="75"/>
        <v>#VALUE!</v>
      </c>
      <c r="T128" s="164" t="e">
        <f t="shared" si="76"/>
        <v>#VALUE!</v>
      </c>
      <c r="U128" s="164" t="e">
        <f t="shared" si="77"/>
        <v>#VALUE!</v>
      </c>
      <c r="V128" s="164" t="e">
        <f t="shared" si="78"/>
        <v>#VALUE!</v>
      </c>
      <c r="W128" s="164" t="e">
        <f t="shared" si="79"/>
        <v>#VALUE!</v>
      </c>
      <c r="X128" s="164" t="e">
        <f t="shared" si="80"/>
        <v>#VALUE!</v>
      </c>
      <c r="Y128" s="164" t="e">
        <f t="shared" si="81"/>
        <v>#VALUE!</v>
      </c>
      <c r="Z128" s="164" t="e">
        <f t="shared" si="82"/>
        <v>#VALUE!</v>
      </c>
      <c r="AA128" s="165" t="e">
        <f t="shared" si="83"/>
        <v>#VALUE!</v>
      </c>
      <c r="AB128" s="165" t="e">
        <f t="shared" si="84"/>
        <v>#VALUE!</v>
      </c>
      <c r="AC128" s="165" t="e">
        <f t="shared" si="85"/>
        <v>#VALUE!</v>
      </c>
      <c r="AD128" s="165" t="e">
        <f t="shared" si="86"/>
        <v>#VALUE!</v>
      </c>
      <c r="AE128" s="165" t="e">
        <f t="shared" si="87"/>
        <v>#VALUE!</v>
      </c>
      <c r="AF128" s="165" t="e">
        <f t="shared" si="88"/>
        <v>#VALUE!</v>
      </c>
      <c r="AG128" s="165" t="e">
        <f t="shared" si="89"/>
        <v>#VALUE!</v>
      </c>
      <c r="AH128" s="165" t="e">
        <f t="shared" si="90"/>
        <v>#VALUE!</v>
      </c>
      <c r="AI128" s="165" t="e">
        <f t="shared" si="91"/>
        <v>#VALUE!</v>
      </c>
      <c r="AJ128" s="165" t="e">
        <f t="shared" si="92"/>
        <v>#VALUE!</v>
      </c>
      <c r="AK128" s="165">
        <f t="shared" si="93"/>
        <v>1</v>
      </c>
      <c r="AL128" s="157"/>
    </row>
    <row r="129" spans="1:38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IF(OR($B129="",$C129="",$D129="",$E129&lt;AN_LIM,$E129&gt;AN_CONCURS,$O129=FALSE),"",R_ISI_STR*VLOOKUP(AK129,Coef!$E$5:$F$20,2,FALSE))</f>
        <v/>
      </c>
      <c r="J129" s="121" t="str">
        <f>IF(OR($B129="",$C129="",$D129="",$E129="",$E129&gt;AN_CONCURS,$O129=FALSE),"",R_ISI_STR*VLOOKUP(AK129,Coef!$E$5:$F$20,2,FALSE))</f>
        <v/>
      </c>
      <c r="K129" s="153" t="str">
        <f t="shared" si="69"/>
        <v/>
      </c>
      <c r="L129" s="153" t="str">
        <f t="shared" si="70"/>
        <v/>
      </c>
      <c r="M129" s="153" t="str">
        <f t="shared" si="71"/>
        <v/>
      </c>
      <c r="N129" s="153" t="str">
        <f>IF(OR($B129="",$C129="",$D129="",$E129&gt;AN_CONCURS,$O129=FALSE),"",IF((FIND('Date initiale'!$B$6,$B129,1)=1),1,""))</f>
        <v/>
      </c>
      <c r="O129" s="236" t="b">
        <f t="shared" si="72"/>
        <v>0</v>
      </c>
      <c r="P129" s="201"/>
      <c r="Q129" s="164" t="e">
        <f t="shared" si="73"/>
        <v>#VALUE!</v>
      </c>
      <c r="R129" s="164" t="e">
        <f t="shared" si="74"/>
        <v>#VALUE!</v>
      </c>
      <c r="S129" s="164" t="e">
        <f t="shared" si="75"/>
        <v>#VALUE!</v>
      </c>
      <c r="T129" s="164" t="e">
        <f t="shared" si="76"/>
        <v>#VALUE!</v>
      </c>
      <c r="U129" s="164" t="e">
        <f t="shared" si="77"/>
        <v>#VALUE!</v>
      </c>
      <c r="V129" s="164" t="e">
        <f t="shared" si="78"/>
        <v>#VALUE!</v>
      </c>
      <c r="W129" s="164" t="e">
        <f t="shared" si="79"/>
        <v>#VALUE!</v>
      </c>
      <c r="X129" s="164" t="e">
        <f t="shared" si="80"/>
        <v>#VALUE!</v>
      </c>
      <c r="Y129" s="164" t="e">
        <f t="shared" si="81"/>
        <v>#VALUE!</v>
      </c>
      <c r="Z129" s="164" t="e">
        <f t="shared" si="82"/>
        <v>#VALUE!</v>
      </c>
      <c r="AA129" s="165" t="e">
        <f t="shared" si="83"/>
        <v>#VALUE!</v>
      </c>
      <c r="AB129" s="165" t="e">
        <f t="shared" si="84"/>
        <v>#VALUE!</v>
      </c>
      <c r="AC129" s="165" t="e">
        <f t="shared" si="85"/>
        <v>#VALUE!</v>
      </c>
      <c r="AD129" s="165" t="e">
        <f t="shared" si="86"/>
        <v>#VALUE!</v>
      </c>
      <c r="AE129" s="165" t="e">
        <f t="shared" si="87"/>
        <v>#VALUE!</v>
      </c>
      <c r="AF129" s="165" t="e">
        <f t="shared" si="88"/>
        <v>#VALUE!</v>
      </c>
      <c r="AG129" s="165" t="e">
        <f t="shared" si="89"/>
        <v>#VALUE!</v>
      </c>
      <c r="AH129" s="165" t="e">
        <f t="shared" si="90"/>
        <v>#VALUE!</v>
      </c>
      <c r="AI129" s="165" t="e">
        <f t="shared" si="91"/>
        <v>#VALUE!</v>
      </c>
      <c r="AJ129" s="165" t="e">
        <f t="shared" si="92"/>
        <v>#VALUE!</v>
      </c>
      <c r="AK129" s="165">
        <f t="shared" si="93"/>
        <v>1</v>
      </c>
      <c r="AL129" s="157"/>
    </row>
    <row r="130" spans="1:38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IF(OR($B130="",$C130="",$D130="",$E130&lt;AN_LIM,$E130&gt;AN_CONCURS,$O130=FALSE),"",R_ISI_STR*VLOOKUP(AK130,Coef!$E$5:$F$20,2,FALSE))</f>
        <v/>
      </c>
      <c r="J130" s="121" t="str">
        <f>IF(OR($B130="",$C130="",$D130="",$E130="",$E130&gt;AN_CONCURS,$O130=FALSE),"",R_ISI_STR*VLOOKUP(AK130,Coef!$E$5:$F$20,2,FALSE))</f>
        <v/>
      </c>
      <c r="K130" s="153" t="str">
        <f t="shared" si="69"/>
        <v/>
      </c>
      <c r="L130" s="153" t="str">
        <f t="shared" si="70"/>
        <v/>
      </c>
      <c r="M130" s="153" t="str">
        <f t="shared" si="71"/>
        <v/>
      </c>
      <c r="N130" s="153" t="str">
        <f>IF(OR($B130="",$C130="",$D130="",$E130&gt;AN_CONCURS,$O130=FALSE),"",IF((FIND('Date initiale'!$B$6,$B130,1)=1),1,""))</f>
        <v/>
      </c>
      <c r="O130" s="236" t="b">
        <f t="shared" si="72"/>
        <v>0</v>
      </c>
      <c r="P130" s="201"/>
      <c r="Q130" s="164" t="e">
        <f t="shared" si="73"/>
        <v>#VALUE!</v>
      </c>
      <c r="R130" s="164" t="e">
        <f t="shared" si="74"/>
        <v>#VALUE!</v>
      </c>
      <c r="S130" s="164" t="e">
        <f t="shared" si="75"/>
        <v>#VALUE!</v>
      </c>
      <c r="T130" s="164" t="e">
        <f t="shared" si="76"/>
        <v>#VALUE!</v>
      </c>
      <c r="U130" s="164" t="e">
        <f t="shared" si="77"/>
        <v>#VALUE!</v>
      </c>
      <c r="V130" s="164" t="e">
        <f t="shared" si="78"/>
        <v>#VALUE!</v>
      </c>
      <c r="W130" s="164" t="e">
        <f t="shared" si="79"/>
        <v>#VALUE!</v>
      </c>
      <c r="X130" s="164" t="e">
        <f t="shared" si="80"/>
        <v>#VALUE!</v>
      </c>
      <c r="Y130" s="164" t="e">
        <f t="shared" si="81"/>
        <v>#VALUE!</v>
      </c>
      <c r="Z130" s="164" t="e">
        <f t="shared" si="82"/>
        <v>#VALUE!</v>
      </c>
      <c r="AA130" s="165" t="e">
        <f t="shared" si="83"/>
        <v>#VALUE!</v>
      </c>
      <c r="AB130" s="165" t="e">
        <f t="shared" si="84"/>
        <v>#VALUE!</v>
      </c>
      <c r="AC130" s="165" t="e">
        <f t="shared" si="85"/>
        <v>#VALUE!</v>
      </c>
      <c r="AD130" s="165" t="e">
        <f t="shared" si="86"/>
        <v>#VALUE!</v>
      </c>
      <c r="AE130" s="165" t="e">
        <f t="shared" si="87"/>
        <v>#VALUE!</v>
      </c>
      <c r="AF130" s="165" t="e">
        <f t="shared" si="88"/>
        <v>#VALUE!</v>
      </c>
      <c r="AG130" s="165" t="e">
        <f t="shared" si="89"/>
        <v>#VALUE!</v>
      </c>
      <c r="AH130" s="165" t="e">
        <f t="shared" si="90"/>
        <v>#VALUE!</v>
      </c>
      <c r="AI130" s="165" t="e">
        <f t="shared" si="91"/>
        <v>#VALUE!</v>
      </c>
      <c r="AJ130" s="165" t="e">
        <f t="shared" si="92"/>
        <v>#VALUE!</v>
      </c>
      <c r="AK130" s="165">
        <f t="shared" si="93"/>
        <v>1</v>
      </c>
      <c r="AL130" s="157"/>
    </row>
    <row r="131" spans="1:38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IF(OR($B131="",$C131="",$D131="",$E131&lt;AN_LIM,$E131&gt;AN_CONCURS,$O131=FALSE),"",R_ISI_STR*VLOOKUP(AK131,Coef!$E$5:$F$20,2,FALSE))</f>
        <v/>
      </c>
      <c r="J131" s="121" t="str">
        <f>IF(OR($B131="",$C131="",$D131="",$E131="",$E131&gt;AN_CONCURS,$O131=FALSE),"",R_ISI_STR*VLOOKUP(AK131,Coef!$E$5:$F$20,2,FALSE))</f>
        <v/>
      </c>
      <c r="K131" s="153" t="str">
        <f t="shared" si="69"/>
        <v/>
      </c>
      <c r="L131" s="153" t="str">
        <f t="shared" si="70"/>
        <v/>
      </c>
      <c r="M131" s="153" t="str">
        <f t="shared" si="71"/>
        <v/>
      </c>
      <c r="N131" s="153" t="str">
        <f>IF(OR($B131="",$C131="",$D131="",$E131&gt;AN_CONCURS,$O131=FALSE),"",IF((FIND('Date initiale'!$B$6,$B131,1)=1),1,""))</f>
        <v/>
      </c>
      <c r="O131" s="236" t="b">
        <f t="shared" si="72"/>
        <v>0</v>
      </c>
      <c r="P131" s="201"/>
      <c r="Q131" s="164" t="e">
        <f t="shared" si="73"/>
        <v>#VALUE!</v>
      </c>
      <c r="R131" s="164" t="e">
        <f t="shared" si="74"/>
        <v>#VALUE!</v>
      </c>
      <c r="S131" s="164" t="e">
        <f t="shared" si="75"/>
        <v>#VALUE!</v>
      </c>
      <c r="T131" s="164" t="e">
        <f t="shared" si="76"/>
        <v>#VALUE!</v>
      </c>
      <c r="U131" s="164" t="e">
        <f t="shared" si="77"/>
        <v>#VALUE!</v>
      </c>
      <c r="V131" s="164" t="e">
        <f t="shared" si="78"/>
        <v>#VALUE!</v>
      </c>
      <c r="W131" s="164" t="e">
        <f t="shared" si="79"/>
        <v>#VALUE!</v>
      </c>
      <c r="X131" s="164" t="e">
        <f t="shared" si="80"/>
        <v>#VALUE!</v>
      </c>
      <c r="Y131" s="164" t="e">
        <f t="shared" si="81"/>
        <v>#VALUE!</v>
      </c>
      <c r="Z131" s="164" t="e">
        <f t="shared" si="82"/>
        <v>#VALUE!</v>
      </c>
      <c r="AA131" s="165" t="e">
        <f t="shared" si="83"/>
        <v>#VALUE!</v>
      </c>
      <c r="AB131" s="165" t="e">
        <f t="shared" si="84"/>
        <v>#VALUE!</v>
      </c>
      <c r="AC131" s="165" t="e">
        <f t="shared" si="85"/>
        <v>#VALUE!</v>
      </c>
      <c r="AD131" s="165" t="e">
        <f t="shared" si="86"/>
        <v>#VALUE!</v>
      </c>
      <c r="AE131" s="165" t="e">
        <f t="shared" si="87"/>
        <v>#VALUE!</v>
      </c>
      <c r="AF131" s="165" t="e">
        <f t="shared" si="88"/>
        <v>#VALUE!</v>
      </c>
      <c r="AG131" s="165" t="e">
        <f t="shared" si="89"/>
        <v>#VALUE!</v>
      </c>
      <c r="AH131" s="165" t="e">
        <f t="shared" si="90"/>
        <v>#VALUE!</v>
      </c>
      <c r="AI131" s="165" t="e">
        <f t="shared" si="91"/>
        <v>#VALUE!</v>
      </c>
      <c r="AJ131" s="165" t="e">
        <f t="shared" si="92"/>
        <v>#VALUE!</v>
      </c>
      <c r="AK131" s="165">
        <f t="shared" si="93"/>
        <v>1</v>
      </c>
      <c r="AL131" s="157"/>
    </row>
    <row r="132" spans="1:38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IF(OR($B132="",$C132="",$D132="",$E132&lt;AN_LIM,$E132&gt;AN_CONCURS,$O132=FALSE),"",R_ISI_STR*VLOOKUP(AK132,Coef!$E$5:$F$20,2,FALSE))</f>
        <v/>
      </c>
      <c r="J132" s="121" t="str">
        <f>IF(OR($B132="",$C132="",$D132="",$E132="",$E132&gt;AN_CONCURS,$O132=FALSE),"",R_ISI_STR*VLOOKUP(AK132,Coef!$E$5:$F$20,2,FALSE))</f>
        <v/>
      </c>
      <c r="K132" s="153" t="str">
        <f t="shared" si="69"/>
        <v/>
      </c>
      <c r="L132" s="153" t="str">
        <f t="shared" si="70"/>
        <v/>
      </c>
      <c r="M132" s="153" t="str">
        <f t="shared" si="71"/>
        <v/>
      </c>
      <c r="N132" s="153" t="str">
        <f>IF(OR($B132="",$C132="",$D132="",$E132&gt;AN_CONCURS,$O132=FALSE),"",IF((FIND('Date initiale'!$B$6,$B132,1)=1),1,""))</f>
        <v/>
      </c>
      <c r="O132" s="236" t="b">
        <f t="shared" si="72"/>
        <v>0</v>
      </c>
      <c r="P132" s="201"/>
      <c r="Q132" s="164" t="e">
        <f t="shared" si="73"/>
        <v>#VALUE!</v>
      </c>
      <c r="R132" s="164" t="e">
        <f t="shared" si="74"/>
        <v>#VALUE!</v>
      </c>
      <c r="S132" s="164" t="e">
        <f t="shared" si="75"/>
        <v>#VALUE!</v>
      </c>
      <c r="T132" s="164" t="e">
        <f t="shared" si="76"/>
        <v>#VALUE!</v>
      </c>
      <c r="U132" s="164" t="e">
        <f t="shared" si="77"/>
        <v>#VALUE!</v>
      </c>
      <c r="V132" s="164" t="e">
        <f t="shared" si="78"/>
        <v>#VALUE!</v>
      </c>
      <c r="W132" s="164" t="e">
        <f t="shared" si="79"/>
        <v>#VALUE!</v>
      </c>
      <c r="X132" s="164" t="e">
        <f t="shared" si="80"/>
        <v>#VALUE!</v>
      </c>
      <c r="Y132" s="164" t="e">
        <f t="shared" si="81"/>
        <v>#VALUE!</v>
      </c>
      <c r="Z132" s="164" t="e">
        <f t="shared" si="82"/>
        <v>#VALUE!</v>
      </c>
      <c r="AA132" s="165" t="e">
        <f t="shared" si="83"/>
        <v>#VALUE!</v>
      </c>
      <c r="AB132" s="165" t="e">
        <f t="shared" si="84"/>
        <v>#VALUE!</v>
      </c>
      <c r="AC132" s="165" t="e">
        <f t="shared" si="85"/>
        <v>#VALUE!</v>
      </c>
      <c r="AD132" s="165" t="e">
        <f t="shared" si="86"/>
        <v>#VALUE!</v>
      </c>
      <c r="AE132" s="165" t="e">
        <f t="shared" si="87"/>
        <v>#VALUE!</v>
      </c>
      <c r="AF132" s="165" t="e">
        <f t="shared" si="88"/>
        <v>#VALUE!</v>
      </c>
      <c r="AG132" s="165" t="e">
        <f t="shared" si="89"/>
        <v>#VALUE!</v>
      </c>
      <c r="AH132" s="165" t="e">
        <f t="shared" si="90"/>
        <v>#VALUE!</v>
      </c>
      <c r="AI132" s="165" t="e">
        <f t="shared" si="91"/>
        <v>#VALUE!</v>
      </c>
      <c r="AJ132" s="165" t="e">
        <f t="shared" si="92"/>
        <v>#VALUE!</v>
      </c>
      <c r="AK132" s="165">
        <f t="shared" si="93"/>
        <v>1</v>
      </c>
      <c r="AL132" s="157"/>
    </row>
    <row r="133" spans="1:38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IF(OR($B133="",$C133="",$D133="",$E133&lt;AN_LIM,$E133&gt;AN_CONCURS,$O133=FALSE),"",R_ISI_STR*VLOOKUP(AK133,Coef!$E$5:$F$20,2,FALSE))</f>
        <v/>
      </c>
      <c r="J133" s="121" t="str">
        <f>IF(OR($B133="",$C133="",$D133="",$E133="",$E133&gt;AN_CONCURS,$O133=FALSE),"",R_ISI_STR*VLOOKUP(AK133,Coef!$E$5:$F$20,2,FALSE))</f>
        <v/>
      </c>
      <c r="K133" s="153" t="str">
        <f t="shared" si="69"/>
        <v/>
      </c>
      <c r="L133" s="153" t="str">
        <f t="shared" si="70"/>
        <v/>
      </c>
      <c r="M133" s="153" t="str">
        <f t="shared" si="71"/>
        <v/>
      </c>
      <c r="N133" s="153" t="str">
        <f>IF(OR($B133="",$C133="",$D133="",$E133&gt;AN_CONCURS,$O133=FALSE),"",IF((FIND('Date initiale'!$B$6,$B133,1)=1),1,""))</f>
        <v/>
      </c>
      <c r="O133" s="236" t="b">
        <f t="shared" si="72"/>
        <v>0</v>
      </c>
      <c r="P133" s="201"/>
      <c r="Q133" s="164" t="e">
        <f t="shared" si="73"/>
        <v>#VALUE!</v>
      </c>
      <c r="R133" s="164" t="e">
        <f t="shared" si="74"/>
        <v>#VALUE!</v>
      </c>
      <c r="S133" s="164" t="e">
        <f t="shared" si="75"/>
        <v>#VALUE!</v>
      </c>
      <c r="T133" s="164" t="e">
        <f t="shared" si="76"/>
        <v>#VALUE!</v>
      </c>
      <c r="U133" s="164" t="e">
        <f t="shared" si="77"/>
        <v>#VALUE!</v>
      </c>
      <c r="V133" s="164" t="e">
        <f t="shared" si="78"/>
        <v>#VALUE!</v>
      </c>
      <c r="W133" s="164" t="e">
        <f t="shared" si="79"/>
        <v>#VALUE!</v>
      </c>
      <c r="X133" s="164" t="e">
        <f t="shared" si="80"/>
        <v>#VALUE!</v>
      </c>
      <c r="Y133" s="164" t="e">
        <f t="shared" si="81"/>
        <v>#VALUE!</v>
      </c>
      <c r="Z133" s="164" t="e">
        <f t="shared" si="82"/>
        <v>#VALUE!</v>
      </c>
      <c r="AA133" s="165" t="e">
        <f t="shared" si="83"/>
        <v>#VALUE!</v>
      </c>
      <c r="AB133" s="165" t="e">
        <f t="shared" si="84"/>
        <v>#VALUE!</v>
      </c>
      <c r="AC133" s="165" t="e">
        <f t="shared" si="85"/>
        <v>#VALUE!</v>
      </c>
      <c r="AD133" s="165" t="e">
        <f t="shared" si="86"/>
        <v>#VALUE!</v>
      </c>
      <c r="AE133" s="165" t="e">
        <f t="shared" si="87"/>
        <v>#VALUE!</v>
      </c>
      <c r="AF133" s="165" t="e">
        <f t="shared" si="88"/>
        <v>#VALUE!</v>
      </c>
      <c r="AG133" s="165" t="e">
        <f t="shared" si="89"/>
        <v>#VALUE!</v>
      </c>
      <c r="AH133" s="165" t="e">
        <f t="shared" si="90"/>
        <v>#VALUE!</v>
      </c>
      <c r="AI133" s="165" t="e">
        <f t="shared" si="91"/>
        <v>#VALUE!</v>
      </c>
      <c r="AJ133" s="165" t="e">
        <f t="shared" si="92"/>
        <v>#VALUE!</v>
      </c>
      <c r="AK133" s="165">
        <f t="shared" si="93"/>
        <v>1</v>
      </c>
      <c r="AL133" s="157"/>
    </row>
    <row r="134" spans="1:38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IF(OR($B134="",$C134="",$D134="",$E134&lt;AN_LIM,$E134&gt;AN_CONCURS,$O134=FALSE),"",R_ISI_STR*VLOOKUP(AK134,Coef!$E$5:$F$20,2,FALSE))</f>
        <v/>
      </c>
      <c r="J134" s="121" t="str">
        <f>IF(OR($B134="",$C134="",$D134="",$E134="",$E134&gt;AN_CONCURS,$O134=FALSE),"",R_ISI_STR*VLOOKUP(AK134,Coef!$E$5:$F$20,2,FALSE))</f>
        <v/>
      </c>
      <c r="K134" s="153" t="str">
        <f t="shared" si="69"/>
        <v/>
      </c>
      <c r="L134" s="153" t="str">
        <f t="shared" si="70"/>
        <v/>
      </c>
      <c r="M134" s="153" t="str">
        <f t="shared" si="71"/>
        <v/>
      </c>
      <c r="N134" s="153" t="str">
        <f>IF(OR($B134="",$C134="",$D134="",$E134&gt;AN_CONCURS,$O134=FALSE),"",IF((FIND('Date initiale'!$B$6,$B134,1)=1),1,""))</f>
        <v/>
      </c>
      <c r="O134" s="236" t="b">
        <f t="shared" si="72"/>
        <v>0</v>
      </c>
      <c r="P134" s="201"/>
      <c r="Q134" s="164" t="e">
        <f t="shared" si="73"/>
        <v>#VALUE!</v>
      </c>
      <c r="R134" s="164" t="e">
        <f t="shared" si="74"/>
        <v>#VALUE!</v>
      </c>
      <c r="S134" s="164" t="e">
        <f t="shared" si="75"/>
        <v>#VALUE!</v>
      </c>
      <c r="T134" s="164" t="e">
        <f t="shared" si="76"/>
        <v>#VALUE!</v>
      </c>
      <c r="U134" s="164" t="e">
        <f t="shared" si="77"/>
        <v>#VALUE!</v>
      </c>
      <c r="V134" s="164" t="e">
        <f t="shared" si="78"/>
        <v>#VALUE!</v>
      </c>
      <c r="W134" s="164" t="e">
        <f t="shared" si="79"/>
        <v>#VALUE!</v>
      </c>
      <c r="X134" s="164" t="e">
        <f t="shared" si="80"/>
        <v>#VALUE!</v>
      </c>
      <c r="Y134" s="164" t="e">
        <f t="shared" si="81"/>
        <v>#VALUE!</v>
      </c>
      <c r="Z134" s="164" t="e">
        <f t="shared" si="82"/>
        <v>#VALUE!</v>
      </c>
      <c r="AA134" s="165" t="e">
        <f t="shared" si="83"/>
        <v>#VALUE!</v>
      </c>
      <c r="AB134" s="165" t="e">
        <f t="shared" si="84"/>
        <v>#VALUE!</v>
      </c>
      <c r="AC134" s="165" t="e">
        <f t="shared" si="85"/>
        <v>#VALUE!</v>
      </c>
      <c r="AD134" s="165" t="e">
        <f t="shared" si="86"/>
        <v>#VALUE!</v>
      </c>
      <c r="AE134" s="165" t="e">
        <f t="shared" si="87"/>
        <v>#VALUE!</v>
      </c>
      <c r="AF134" s="165" t="e">
        <f t="shared" si="88"/>
        <v>#VALUE!</v>
      </c>
      <c r="AG134" s="165" t="e">
        <f t="shared" si="89"/>
        <v>#VALUE!</v>
      </c>
      <c r="AH134" s="165" t="e">
        <f t="shared" si="90"/>
        <v>#VALUE!</v>
      </c>
      <c r="AI134" s="165" t="e">
        <f t="shared" si="91"/>
        <v>#VALUE!</v>
      </c>
      <c r="AJ134" s="165" t="e">
        <f t="shared" si="92"/>
        <v>#VALUE!</v>
      </c>
      <c r="AK134" s="165">
        <f t="shared" si="93"/>
        <v>1</v>
      </c>
      <c r="AL134" s="157"/>
    </row>
    <row r="135" spans="1:38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IF(OR($B135="",$C135="",$D135="",$E135&lt;AN_LIM,$E135&gt;AN_CONCURS,$O135=FALSE),"",R_ISI_STR*VLOOKUP(AK135,Coef!$E$5:$F$20,2,FALSE))</f>
        <v/>
      </c>
      <c r="J135" s="121" t="str">
        <f>IF(OR($B135="",$C135="",$D135="",$E135="",$E135&gt;AN_CONCURS,$O135=FALSE),"",R_ISI_STR*VLOOKUP(AK135,Coef!$E$5:$F$20,2,FALSE))</f>
        <v/>
      </c>
      <c r="K135" s="153" t="str">
        <f t="shared" si="69"/>
        <v/>
      </c>
      <c r="L135" s="153" t="str">
        <f t="shared" si="70"/>
        <v/>
      </c>
      <c r="M135" s="153" t="str">
        <f t="shared" si="71"/>
        <v/>
      </c>
      <c r="N135" s="153" t="str">
        <f>IF(OR($B135="",$C135="",$D135="",$E135&gt;AN_CONCURS,$O135=FALSE),"",IF((FIND('Date initiale'!$B$6,$B135,1)=1),1,""))</f>
        <v/>
      </c>
      <c r="O135" s="236" t="b">
        <f t="shared" si="72"/>
        <v>0</v>
      </c>
      <c r="P135" s="201"/>
      <c r="Q135" s="164" t="e">
        <f t="shared" si="73"/>
        <v>#VALUE!</v>
      </c>
      <c r="R135" s="164" t="e">
        <f t="shared" si="74"/>
        <v>#VALUE!</v>
      </c>
      <c r="S135" s="164" t="e">
        <f t="shared" si="75"/>
        <v>#VALUE!</v>
      </c>
      <c r="T135" s="164" t="e">
        <f t="shared" si="76"/>
        <v>#VALUE!</v>
      </c>
      <c r="U135" s="164" t="e">
        <f t="shared" si="77"/>
        <v>#VALUE!</v>
      </c>
      <c r="V135" s="164" t="e">
        <f t="shared" si="78"/>
        <v>#VALUE!</v>
      </c>
      <c r="W135" s="164" t="e">
        <f t="shared" si="79"/>
        <v>#VALUE!</v>
      </c>
      <c r="X135" s="164" t="e">
        <f t="shared" si="80"/>
        <v>#VALUE!</v>
      </c>
      <c r="Y135" s="164" t="e">
        <f t="shared" si="81"/>
        <v>#VALUE!</v>
      </c>
      <c r="Z135" s="164" t="e">
        <f t="shared" si="82"/>
        <v>#VALUE!</v>
      </c>
      <c r="AA135" s="165" t="e">
        <f t="shared" si="83"/>
        <v>#VALUE!</v>
      </c>
      <c r="AB135" s="165" t="e">
        <f t="shared" si="84"/>
        <v>#VALUE!</v>
      </c>
      <c r="AC135" s="165" t="e">
        <f t="shared" si="85"/>
        <v>#VALUE!</v>
      </c>
      <c r="AD135" s="165" t="e">
        <f t="shared" si="86"/>
        <v>#VALUE!</v>
      </c>
      <c r="AE135" s="165" t="e">
        <f t="shared" si="87"/>
        <v>#VALUE!</v>
      </c>
      <c r="AF135" s="165" t="e">
        <f t="shared" si="88"/>
        <v>#VALUE!</v>
      </c>
      <c r="AG135" s="165" t="e">
        <f t="shared" si="89"/>
        <v>#VALUE!</v>
      </c>
      <c r="AH135" s="165" t="e">
        <f t="shared" si="90"/>
        <v>#VALUE!</v>
      </c>
      <c r="AI135" s="165" t="e">
        <f t="shared" si="91"/>
        <v>#VALUE!</v>
      </c>
      <c r="AJ135" s="165" t="e">
        <f t="shared" si="92"/>
        <v>#VALUE!</v>
      </c>
      <c r="AK135" s="165">
        <f t="shared" si="93"/>
        <v>1</v>
      </c>
      <c r="AL135" s="157"/>
    </row>
    <row r="136" spans="1:38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IF(OR($B136="",$C136="",$D136="",$E136&lt;AN_LIM,$E136&gt;AN_CONCURS,$O136=FALSE),"",R_ISI_STR*VLOOKUP(AK136,Coef!$E$5:$F$20,2,FALSE))</f>
        <v/>
      </c>
      <c r="J136" s="121" t="str">
        <f>IF(OR($B136="",$C136="",$D136="",$E136="",$E136&gt;AN_CONCURS,$O136=FALSE),"",R_ISI_STR*VLOOKUP(AK136,Coef!$E$5:$F$20,2,FALSE))</f>
        <v/>
      </c>
      <c r="K136" s="153" t="str">
        <f t="shared" si="69"/>
        <v/>
      </c>
      <c r="L136" s="153" t="str">
        <f t="shared" si="70"/>
        <v/>
      </c>
      <c r="M136" s="153" t="str">
        <f t="shared" si="71"/>
        <v/>
      </c>
      <c r="N136" s="153" t="str">
        <f>IF(OR($B136="",$C136="",$D136="",$E136&gt;AN_CONCURS,$O136=FALSE),"",IF((FIND('Date initiale'!$B$6,$B136,1)=1),1,""))</f>
        <v/>
      </c>
      <c r="O136" s="236" t="b">
        <f t="shared" si="72"/>
        <v>0</v>
      </c>
      <c r="P136" s="201"/>
      <c r="Q136" s="164" t="e">
        <f t="shared" si="73"/>
        <v>#VALUE!</v>
      </c>
      <c r="R136" s="164" t="e">
        <f t="shared" si="74"/>
        <v>#VALUE!</v>
      </c>
      <c r="S136" s="164" t="e">
        <f t="shared" si="75"/>
        <v>#VALUE!</v>
      </c>
      <c r="T136" s="164" t="e">
        <f t="shared" si="76"/>
        <v>#VALUE!</v>
      </c>
      <c r="U136" s="164" t="e">
        <f t="shared" si="77"/>
        <v>#VALUE!</v>
      </c>
      <c r="V136" s="164" t="e">
        <f t="shared" si="78"/>
        <v>#VALUE!</v>
      </c>
      <c r="W136" s="164" t="e">
        <f t="shared" si="79"/>
        <v>#VALUE!</v>
      </c>
      <c r="X136" s="164" t="e">
        <f t="shared" si="80"/>
        <v>#VALUE!</v>
      </c>
      <c r="Y136" s="164" t="e">
        <f t="shared" si="81"/>
        <v>#VALUE!</v>
      </c>
      <c r="Z136" s="164" t="e">
        <f t="shared" si="82"/>
        <v>#VALUE!</v>
      </c>
      <c r="AA136" s="165" t="e">
        <f t="shared" si="83"/>
        <v>#VALUE!</v>
      </c>
      <c r="AB136" s="165" t="e">
        <f t="shared" si="84"/>
        <v>#VALUE!</v>
      </c>
      <c r="AC136" s="165" t="e">
        <f t="shared" si="85"/>
        <v>#VALUE!</v>
      </c>
      <c r="AD136" s="165" t="e">
        <f t="shared" si="86"/>
        <v>#VALUE!</v>
      </c>
      <c r="AE136" s="165" t="e">
        <f t="shared" si="87"/>
        <v>#VALUE!</v>
      </c>
      <c r="AF136" s="165" t="e">
        <f t="shared" si="88"/>
        <v>#VALUE!</v>
      </c>
      <c r="AG136" s="165" t="e">
        <f t="shared" si="89"/>
        <v>#VALUE!</v>
      </c>
      <c r="AH136" s="165" t="e">
        <f t="shared" si="90"/>
        <v>#VALUE!</v>
      </c>
      <c r="AI136" s="165" t="e">
        <f t="shared" si="91"/>
        <v>#VALUE!</v>
      </c>
      <c r="AJ136" s="165" t="e">
        <f t="shared" si="92"/>
        <v>#VALUE!</v>
      </c>
      <c r="AK136" s="165">
        <f t="shared" si="93"/>
        <v>1</v>
      </c>
      <c r="AL136" s="157"/>
    </row>
    <row r="137" spans="1:38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IF(OR($B137="",$C137="",$D137="",$E137&lt;AN_LIM,$E137&gt;AN_CONCURS,$O137=FALSE),"",R_ISI_STR*VLOOKUP(AK137,Coef!$E$5:$F$20,2,FALSE))</f>
        <v/>
      </c>
      <c r="J137" s="121" t="str">
        <f>IF(OR($B137="",$C137="",$D137="",$E137="",$E137&gt;AN_CONCURS,$O137=FALSE),"",R_ISI_STR*VLOOKUP(AK137,Coef!$E$5:$F$20,2,FALSE))</f>
        <v/>
      </c>
      <c r="K137" s="153" t="str">
        <f t="shared" si="69"/>
        <v/>
      </c>
      <c r="L137" s="153" t="str">
        <f t="shared" si="70"/>
        <v/>
      </c>
      <c r="M137" s="153" t="str">
        <f t="shared" si="71"/>
        <v/>
      </c>
      <c r="N137" s="153" t="str">
        <f>IF(OR($B137="",$C137="",$D137="",$E137&gt;AN_CONCURS,$O137=FALSE),"",IF((FIND('Date initiale'!$B$6,$B137,1)=1),1,""))</f>
        <v/>
      </c>
      <c r="O137" s="236" t="b">
        <f t="shared" si="72"/>
        <v>0</v>
      </c>
      <c r="P137" s="201"/>
      <c r="Q137" s="164" t="e">
        <f t="shared" si="73"/>
        <v>#VALUE!</v>
      </c>
      <c r="R137" s="164" t="e">
        <f t="shared" si="74"/>
        <v>#VALUE!</v>
      </c>
      <c r="S137" s="164" t="e">
        <f t="shared" si="75"/>
        <v>#VALUE!</v>
      </c>
      <c r="T137" s="164" t="e">
        <f t="shared" si="76"/>
        <v>#VALUE!</v>
      </c>
      <c r="U137" s="164" t="e">
        <f t="shared" si="77"/>
        <v>#VALUE!</v>
      </c>
      <c r="V137" s="164" t="e">
        <f t="shared" si="78"/>
        <v>#VALUE!</v>
      </c>
      <c r="W137" s="164" t="e">
        <f t="shared" si="79"/>
        <v>#VALUE!</v>
      </c>
      <c r="X137" s="164" t="e">
        <f t="shared" si="80"/>
        <v>#VALUE!</v>
      </c>
      <c r="Y137" s="164" t="e">
        <f t="shared" si="81"/>
        <v>#VALUE!</v>
      </c>
      <c r="Z137" s="164" t="e">
        <f t="shared" si="82"/>
        <v>#VALUE!</v>
      </c>
      <c r="AA137" s="165" t="e">
        <f t="shared" si="83"/>
        <v>#VALUE!</v>
      </c>
      <c r="AB137" s="165" t="e">
        <f t="shared" si="84"/>
        <v>#VALUE!</v>
      </c>
      <c r="AC137" s="165" t="e">
        <f t="shared" si="85"/>
        <v>#VALUE!</v>
      </c>
      <c r="AD137" s="165" t="e">
        <f t="shared" si="86"/>
        <v>#VALUE!</v>
      </c>
      <c r="AE137" s="165" t="e">
        <f t="shared" si="87"/>
        <v>#VALUE!</v>
      </c>
      <c r="AF137" s="165" t="e">
        <f t="shared" si="88"/>
        <v>#VALUE!</v>
      </c>
      <c r="AG137" s="165" t="e">
        <f t="shared" si="89"/>
        <v>#VALUE!</v>
      </c>
      <c r="AH137" s="165" t="e">
        <f t="shared" si="90"/>
        <v>#VALUE!</v>
      </c>
      <c r="AI137" s="165" t="e">
        <f t="shared" si="91"/>
        <v>#VALUE!</v>
      </c>
      <c r="AJ137" s="165" t="e">
        <f t="shared" si="92"/>
        <v>#VALUE!</v>
      </c>
      <c r="AK137" s="165">
        <f t="shared" si="93"/>
        <v>1</v>
      </c>
      <c r="AL137" s="157"/>
    </row>
    <row r="138" spans="1:38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IF(OR($B138="",$C138="",$D138="",$E138&lt;AN_LIM,$E138&gt;AN_CONCURS,$O138=FALSE),"",R_ISI_STR*VLOOKUP(AK138,Coef!$E$5:$F$20,2,FALSE))</f>
        <v/>
      </c>
      <c r="J138" s="121" t="str">
        <f>IF(OR($B138="",$C138="",$D138="",$E138="",$E138&gt;AN_CONCURS,$O138=FALSE),"",R_ISI_STR*VLOOKUP(AK138,Coef!$E$5:$F$20,2,FALSE))</f>
        <v/>
      </c>
      <c r="K138" s="153" t="str">
        <f t="shared" si="69"/>
        <v/>
      </c>
      <c r="L138" s="153" t="str">
        <f t="shared" si="70"/>
        <v/>
      </c>
      <c r="M138" s="153" t="str">
        <f t="shared" si="71"/>
        <v/>
      </c>
      <c r="N138" s="153" t="str">
        <f>IF(OR($B138="",$C138="",$D138="",$E138&gt;AN_CONCURS,$O138=FALSE),"",IF((FIND('Date initiale'!$B$6,$B138,1)=1),1,""))</f>
        <v/>
      </c>
      <c r="O138" s="236" t="b">
        <f t="shared" si="72"/>
        <v>0</v>
      </c>
      <c r="P138" s="201"/>
      <c r="Q138" s="164" t="e">
        <f t="shared" si="73"/>
        <v>#VALUE!</v>
      </c>
      <c r="R138" s="164" t="e">
        <f t="shared" si="74"/>
        <v>#VALUE!</v>
      </c>
      <c r="S138" s="164" t="e">
        <f t="shared" si="75"/>
        <v>#VALUE!</v>
      </c>
      <c r="T138" s="164" t="e">
        <f t="shared" si="76"/>
        <v>#VALUE!</v>
      </c>
      <c r="U138" s="164" t="e">
        <f t="shared" si="77"/>
        <v>#VALUE!</v>
      </c>
      <c r="V138" s="164" t="e">
        <f t="shared" si="78"/>
        <v>#VALUE!</v>
      </c>
      <c r="W138" s="164" t="e">
        <f t="shared" si="79"/>
        <v>#VALUE!</v>
      </c>
      <c r="X138" s="164" t="e">
        <f t="shared" si="80"/>
        <v>#VALUE!</v>
      </c>
      <c r="Y138" s="164" t="e">
        <f t="shared" si="81"/>
        <v>#VALUE!</v>
      </c>
      <c r="Z138" s="164" t="e">
        <f t="shared" si="82"/>
        <v>#VALUE!</v>
      </c>
      <c r="AA138" s="165" t="e">
        <f t="shared" si="83"/>
        <v>#VALUE!</v>
      </c>
      <c r="AB138" s="165" t="e">
        <f t="shared" si="84"/>
        <v>#VALUE!</v>
      </c>
      <c r="AC138" s="165" t="e">
        <f t="shared" si="85"/>
        <v>#VALUE!</v>
      </c>
      <c r="AD138" s="165" t="e">
        <f t="shared" si="86"/>
        <v>#VALUE!</v>
      </c>
      <c r="AE138" s="165" t="e">
        <f t="shared" si="87"/>
        <v>#VALUE!</v>
      </c>
      <c r="AF138" s="165" t="e">
        <f t="shared" si="88"/>
        <v>#VALUE!</v>
      </c>
      <c r="AG138" s="165" t="e">
        <f t="shared" si="89"/>
        <v>#VALUE!</v>
      </c>
      <c r="AH138" s="165" t="e">
        <f t="shared" si="90"/>
        <v>#VALUE!</v>
      </c>
      <c r="AI138" s="165" t="e">
        <f t="shared" si="91"/>
        <v>#VALUE!</v>
      </c>
      <c r="AJ138" s="165" t="e">
        <f t="shared" si="92"/>
        <v>#VALUE!</v>
      </c>
      <c r="AK138" s="165">
        <f t="shared" si="93"/>
        <v>1</v>
      </c>
      <c r="AL138" s="157"/>
    </row>
    <row r="139" spans="1:38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IF(OR($B139="",$C139="",$D139="",$E139&lt;AN_LIM,$E139&gt;AN_CONCURS,$O139=FALSE),"",R_ISI_STR*VLOOKUP(AK139,Coef!$E$5:$F$20,2,FALSE))</f>
        <v/>
      </c>
      <c r="J139" s="121" t="str">
        <f>IF(OR($B139="",$C139="",$D139="",$E139="",$E139&gt;AN_CONCURS,$O139=FALSE),"",R_ISI_STR*VLOOKUP(AK139,Coef!$E$5:$F$20,2,FALSE))</f>
        <v/>
      </c>
      <c r="K139" s="153" t="str">
        <f t="shared" ref="K139:K202" si="94">IF(OR($B139="",$C139="",$D139="",$E139&gt;AN_CONCURS,$O139=FALSE),"",IF($E139&gt;=AN_LIM,1,""))</f>
        <v/>
      </c>
      <c r="L139" s="153" t="str">
        <f t="shared" ref="L139:L202" si="95">IF(OR($B139="",$C139="",$D139="",$E139="",$E139&gt;AN_CONCURS,$O139=FALSE),"",1)</f>
        <v/>
      </c>
      <c r="M139" s="153" t="str">
        <f t="shared" ref="M139:M202" si="96">IF($K139&lt;&gt;1,"",(IF(OR($B139="",$C139="",$D139="",$E139&gt;AN_CONCURS,$O139=FALSE),"",IF((FIND(NUME,$B139,1)=1),1,""))))</f>
        <v/>
      </c>
      <c r="N139" s="153" t="str">
        <f>IF(OR($B139="",$C139="",$D139="",$E139&gt;AN_CONCURS,$O139=FALSE),"",IF((FIND('Date initiale'!$B$6,$B139,1)=1),1,""))</f>
        <v/>
      </c>
      <c r="O139" s="236" t="b">
        <f t="shared" ref="O139:O202" si="97">IF(NUME="",FALSE,ISNUMBER(SEARCH(NUME,$B139)))</f>
        <v>0</v>
      </c>
      <c r="P139" s="201"/>
      <c r="Q139" s="164" t="e">
        <f t="shared" ref="Q139:Q202" si="98">FIND(",",$B139,1)</f>
        <v>#VALUE!</v>
      </c>
      <c r="R139" s="164" t="e">
        <f t="shared" si="74"/>
        <v>#VALUE!</v>
      </c>
      <c r="S139" s="164" t="e">
        <f t="shared" si="75"/>
        <v>#VALUE!</v>
      </c>
      <c r="T139" s="164" t="e">
        <f t="shared" si="76"/>
        <v>#VALUE!</v>
      </c>
      <c r="U139" s="164" t="e">
        <f t="shared" si="77"/>
        <v>#VALUE!</v>
      </c>
      <c r="V139" s="164" t="e">
        <f t="shared" si="78"/>
        <v>#VALUE!</v>
      </c>
      <c r="W139" s="164" t="e">
        <f t="shared" si="79"/>
        <v>#VALUE!</v>
      </c>
      <c r="X139" s="164" t="e">
        <f t="shared" si="80"/>
        <v>#VALUE!</v>
      </c>
      <c r="Y139" s="164" t="e">
        <f t="shared" si="81"/>
        <v>#VALUE!</v>
      </c>
      <c r="Z139" s="164" t="e">
        <f t="shared" si="82"/>
        <v>#VALUE!</v>
      </c>
      <c r="AA139" s="165" t="e">
        <f t="shared" si="83"/>
        <v>#VALUE!</v>
      </c>
      <c r="AB139" s="165" t="e">
        <f t="shared" si="84"/>
        <v>#VALUE!</v>
      </c>
      <c r="AC139" s="165" t="e">
        <f t="shared" si="85"/>
        <v>#VALUE!</v>
      </c>
      <c r="AD139" s="165" t="e">
        <f t="shared" si="86"/>
        <v>#VALUE!</v>
      </c>
      <c r="AE139" s="165" t="e">
        <f t="shared" si="87"/>
        <v>#VALUE!</v>
      </c>
      <c r="AF139" s="165" t="e">
        <f t="shared" si="88"/>
        <v>#VALUE!</v>
      </c>
      <c r="AG139" s="165" t="e">
        <f t="shared" si="89"/>
        <v>#VALUE!</v>
      </c>
      <c r="AH139" s="165" t="e">
        <f t="shared" si="90"/>
        <v>#VALUE!</v>
      </c>
      <c r="AI139" s="165" t="e">
        <f t="shared" si="91"/>
        <v>#VALUE!</v>
      </c>
      <c r="AJ139" s="165" t="e">
        <f t="shared" si="92"/>
        <v>#VALUE!</v>
      </c>
      <c r="AK139" s="165">
        <f t="shared" si="93"/>
        <v>1</v>
      </c>
      <c r="AL139" s="157"/>
    </row>
    <row r="140" spans="1:38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IF(OR($B140="",$C140="",$D140="",$E140&lt;AN_LIM,$E140&gt;AN_CONCURS,$O140=FALSE),"",R_ISI_STR*VLOOKUP(AK140,Coef!$E$5:$F$20,2,FALSE))</f>
        <v/>
      </c>
      <c r="J140" s="121" t="str">
        <f>IF(OR($B140="",$C140="",$D140="",$E140="",$E140&gt;AN_CONCURS,$O140=FALSE),"",R_ISI_STR*VLOOKUP(AK140,Coef!$E$5:$F$20,2,FALSE))</f>
        <v/>
      </c>
      <c r="K140" s="153" t="str">
        <f t="shared" si="94"/>
        <v/>
      </c>
      <c r="L140" s="153" t="str">
        <f t="shared" si="95"/>
        <v/>
      </c>
      <c r="M140" s="153" t="str">
        <f t="shared" si="96"/>
        <v/>
      </c>
      <c r="N140" s="153" t="str">
        <f>IF(OR($B140="",$C140="",$D140="",$E140&gt;AN_CONCURS,$O140=FALSE),"",IF((FIND('Date initiale'!$B$6,$B140,1)=1),1,""))</f>
        <v/>
      </c>
      <c r="O140" s="236" t="b">
        <f t="shared" si="97"/>
        <v>0</v>
      </c>
      <c r="P140" s="201"/>
      <c r="Q140" s="164" t="e">
        <f t="shared" si="98"/>
        <v>#VALUE!</v>
      </c>
      <c r="R140" s="164" t="e">
        <f t="shared" si="74"/>
        <v>#VALUE!</v>
      </c>
      <c r="S140" s="164" t="e">
        <f t="shared" si="75"/>
        <v>#VALUE!</v>
      </c>
      <c r="T140" s="164" t="e">
        <f t="shared" si="76"/>
        <v>#VALUE!</v>
      </c>
      <c r="U140" s="164" t="e">
        <f t="shared" si="77"/>
        <v>#VALUE!</v>
      </c>
      <c r="V140" s="164" t="e">
        <f t="shared" si="78"/>
        <v>#VALUE!</v>
      </c>
      <c r="W140" s="164" t="e">
        <f t="shared" si="79"/>
        <v>#VALUE!</v>
      </c>
      <c r="X140" s="164" t="e">
        <f t="shared" si="80"/>
        <v>#VALUE!</v>
      </c>
      <c r="Y140" s="164" t="e">
        <f t="shared" si="81"/>
        <v>#VALUE!</v>
      </c>
      <c r="Z140" s="164" t="e">
        <f t="shared" si="82"/>
        <v>#VALUE!</v>
      </c>
      <c r="AA140" s="165" t="e">
        <f t="shared" si="83"/>
        <v>#VALUE!</v>
      </c>
      <c r="AB140" s="165" t="e">
        <f t="shared" si="84"/>
        <v>#VALUE!</v>
      </c>
      <c r="AC140" s="165" t="e">
        <f t="shared" si="85"/>
        <v>#VALUE!</v>
      </c>
      <c r="AD140" s="165" t="e">
        <f t="shared" si="86"/>
        <v>#VALUE!</v>
      </c>
      <c r="AE140" s="165" t="e">
        <f t="shared" si="87"/>
        <v>#VALUE!</v>
      </c>
      <c r="AF140" s="165" t="e">
        <f t="shared" si="88"/>
        <v>#VALUE!</v>
      </c>
      <c r="AG140" s="165" t="e">
        <f t="shared" si="89"/>
        <v>#VALUE!</v>
      </c>
      <c r="AH140" s="165" t="e">
        <f t="shared" si="90"/>
        <v>#VALUE!</v>
      </c>
      <c r="AI140" s="165" t="e">
        <f t="shared" si="91"/>
        <v>#VALUE!</v>
      </c>
      <c r="AJ140" s="165" t="e">
        <f t="shared" si="92"/>
        <v>#VALUE!</v>
      </c>
      <c r="AK140" s="165">
        <f t="shared" si="93"/>
        <v>1</v>
      </c>
      <c r="AL140" s="157"/>
    </row>
    <row r="141" spans="1:38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IF(OR($B141="",$C141="",$D141="",$E141&lt;AN_LIM,$E141&gt;AN_CONCURS,$O141=FALSE),"",R_ISI_STR*VLOOKUP(AK141,Coef!$E$5:$F$20,2,FALSE))</f>
        <v/>
      </c>
      <c r="J141" s="121" t="str">
        <f>IF(OR($B141="",$C141="",$D141="",$E141="",$E141&gt;AN_CONCURS,$O141=FALSE),"",R_ISI_STR*VLOOKUP(AK141,Coef!$E$5:$F$20,2,FALSE))</f>
        <v/>
      </c>
      <c r="K141" s="153" t="str">
        <f t="shared" si="94"/>
        <v/>
      </c>
      <c r="L141" s="153" t="str">
        <f t="shared" si="95"/>
        <v/>
      </c>
      <c r="M141" s="153" t="str">
        <f t="shared" si="96"/>
        <v/>
      </c>
      <c r="N141" s="153" t="str">
        <f>IF(OR($B141="",$C141="",$D141="",$E141&gt;AN_CONCURS,$O141=FALSE),"",IF((FIND('Date initiale'!$B$6,$B141,1)=1),1,""))</f>
        <v/>
      </c>
      <c r="O141" s="236" t="b">
        <f t="shared" si="97"/>
        <v>0</v>
      </c>
      <c r="P141" s="201"/>
      <c r="Q141" s="164" t="e">
        <f t="shared" si="98"/>
        <v>#VALUE!</v>
      </c>
      <c r="R141" s="164" t="e">
        <f t="shared" si="74"/>
        <v>#VALUE!</v>
      </c>
      <c r="S141" s="164" t="e">
        <f t="shared" si="75"/>
        <v>#VALUE!</v>
      </c>
      <c r="T141" s="164" t="e">
        <f t="shared" si="76"/>
        <v>#VALUE!</v>
      </c>
      <c r="U141" s="164" t="e">
        <f t="shared" si="77"/>
        <v>#VALUE!</v>
      </c>
      <c r="V141" s="164" t="e">
        <f t="shared" si="78"/>
        <v>#VALUE!</v>
      </c>
      <c r="W141" s="164" t="e">
        <f t="shared" si="79"/>
        <v>#VALUE!</v>
      </c>
      <c r="X141" s="164" t="e">
        <f t="shared" si="80"/>
        <v>#VALUE!</v>
      </c>
      <c r="Y141" s="164" t="e">
        <f t="shared" si="81"/>
        <v>#VALUE!</v>
      </c>
      <c r="Z141" s="164" t="e">
        <f t="shared" si="82"/>
        <v>#VALUE!</v>
      </c>
      <c r="AA141" s="165" t="e">
        <f t="shared" si="83"/>
        <v>#VALUE!</v>
      </c>
      <c r="AB141" s="165" t="e">
        <f t="shared" si="84"/>
        <v>#VALUE!</v>
      </c>
      <c r="AC141" s="165" t="e">
        <f t="shared" si="85"/>
        <v>#VALUE!</v>
      </c>
      <c r="AD141" s="165" t="e">
        <f t="shared" si="86"/>
        <v>#VALUE!</v>
      </c>
      <c r="AE141" s="165" t="e">
        <f t="shared" si="87"/>
        <v>#VALUE!</v>
      </c>
      <c r="AF141" s="165" t="e">
        <f t="shared" si="88"/>
        <v>#VALUE!</v>
      </c>
      <c r="AG141" s="165" t="e">
        <f t="shared" si="89"/>
        <v>#VALUE!</v>
      </c>
      <c r="AH141" s="165" t="e">
        <f t="shared" si="90"/>
        <v>#VALUE!</v>
      </c>
      <c r="AI141" s="165" t="e">
        <f t="shared" si="91"/>
        <v>#VALUE!</v>
      </c>
      <c r="AJ141" s="165" t="e">
        <f t="shared" si="92"/>
        <v>#VALUE!</v>
      </c>
      <c r="AK141" s="165">
        <f t="shared" si="93"/>
        <v>1</v>
      </c>
      <c r="AL141" s="157"/>
    </row>
    <row r="142" spans="1:38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IF(OR($B142="",$C142="",$D142="",$E142&lt;AN_LIM,$E142&gt;AN_CONCURS,$O142=FALSE),"",R_ISI_STR*VLOOKUP(AK142,Coef!$E$5:$F$20,2,FALSE))</f>
        <v/>
      </c>
      <c r="J142" s="121" t="str">
        <f>IF(OR($B142="",$C142="",$D142="",$E142="",$E142&gt;AN_CONCURS,$O142=FALSE),"",R_ISI_STR*VLOOKUP(AK142,Coef!$E$5:$F$20,2,FALSE))</f>
        <v/>
      </c>
      <c r="K142" s="153" t="str">
        <f t="shared" si="94"/>
        <v/>
      </c>
      <c r="L142" s="153" t="str">
        <f t="shared" si="95"/>
        <v/>
      </c>
      <c r="M142" s="153" t="str">
        <f t="shared" si="96"/>
        <v/>
      </c>
      <c r="N142" s="153" t="str">
        <f>IF(OR($B142="",$C142="",$D142="",$E142&gt;AN_CONCURS,$O142=FALSE),"",IF((FIND('Date initiale'!$B$6,$B142,1)=1),1,""))</f>
        <v/>
      </c>
      <c r="O142" s="236" t="b">
        <f t="shared" si="97"/>
        <v>0</v>
      </c>
      <c r="P142" s="201"/>
      <c r="Q142" s="164" t="e">
        <f t="shared" si="98"/>
        <v>#VALUE!</v>
      </c>
      <c r="R142" s="164" t="e">
        <f t="shared" si="74"/>
        <v>#VALUE!</v>
      </c>
      <c r="S142" s="164" t="e">
        <f t="shared" si="75"/>
        <v>#VALUE!</v>
      </c>
      <c r="T142" s="164" t="e">
        <f t="shared" si="76"/>
        <v>#VALUE!</v>
      </c>
      <c r="U142" s="164" t="e">
        <f t="shared" si="77"/>
        <v>#VALUE!</v>
      </c>
      <c r="V142" s="164" t="e">
        <f t="shared" si="78"/>
        <v>#VALUE!</v>
      </c>
      <c r="W142" s="164" t="e">
        <f t="shared" si="79"/>
        <v>#VALUE!</v>
      </c>
      <c r="X142" s="164" t="e">
        <f t="shared" si="80"/>
        <v>#VALUE!</v>
      </c>
      <c r="Y142" s="164" t="e">
        <f t="shared" si="81"/>
        <v>#VALUE!</v>
      </c>
      <c r="Z142" s="164" t="e">
        <f t="shared" si="82"/>
        <v>#VALUE!</v>
      </c>
      <c r="AA142" s="165" t="e">
        <f t="shared" si="83"/>
        <v>#VALUE!</v>
      </c>
      <c r="AB142" s="165" t="e">
        <f t="shared" si="84"/>
        <v>#VALUE!</v>
      </c>
      <c r="AC142" s="165" t="e">
        <f t="shared" si="85"/>
        <v>#VALUE!</v>
      </c>
      <c r="AD142" s="165" t="e">
        <f t="shared" si="86"/>
        <v>#VALUE!</v>
      </c>
      <c r="AE142" s="165" t="e">
        <f t="shared" si="87"/>
        <v>#VALUE!</v>
      </c>
      <c r="AF142" s="165" t="e">
        <f t="shared" si="88"/>
        <v>#VALUE!</v>
      </c>
      <c r="AG142" s="165" t="e">
        <f t="shared" si="89"/>
        <v>#VALUE!</v>
      </c>
      <c r="AH142" s="165" t="e">
        <f t="shared" si="90"/>
        <v>#VALUE!</v>
      </c>
      <c r="AI142" s="165" t="e">
        <f t="shared" si="91"/>
        <v>#VALUE!</v>
      </c>
      <c r="AJ142" s="165" t="e">
        <f t="shared" si="92"/>
        <v>#VALUE!</v>
      </c>
      <c r="AK142" s="165">
        <f t="shared" si="93"/>
        <v>1</v>
      </c>
      <c r="AL142" s="157"/>
    </row>
    <row r="143" spans="1:38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IF(OR($B143="",$C143="",$D143="",$E143&lt;AN_LIM,$E143&gt;AN_CONCURS,$O143=FALSE),"",R_ISI_STR*VLOOKUP(AK143,Coef!$E$5:$F$20,2,FALSE))</f>
        <v/>
      </c>
      <c r="J143" s="121" t="str">
        <f>IF(OR($B143="",$C143="",$D143="",$E143="",$E143&gt;AN_CONCURS,$O143=FALSE),"",R_ISI_STR*VLOOKUP(AK143,Coef!$E$5:$F$20,2,FALSE))</f>
        <v/>
      </c>
      <c r="K143" s="153" t="str">
        <f t="shared" si="94"/>
        <v/>
      </c>
      <c r="L143" s="153" t="str">
        <f t="shared" si="95"/>
        <v/>
      </c>
      <c r="M143" s="153" t="str">
        <f t="shared" si="96"/>
        <v/>
      </c>
      <c r="N143" s="153" t="str">
        <f>IF(OR($B143="",$C143="",$D143="",$E143&gt;AN_CONCURS,$O143=FALSE),"",IF((FIND('Date initiale'!$B$6,$B143,1)=1),1,""))</f>
        <v/>
      </c>
      <c r="O143" s="236" t="b">
        <f t="shared" si="97"/>
        <v>0</v>
      </c>
      <c r="P143" s="201"/>
      <c r="Q143" s="164" t="e">
        <f t="shared" si="98"/>
        <v>#VALUE!</v>
      </c>
      <c r="R143" s="164" t="e">
        <f t="shared" si="74"/>
        <v>#VALUE!</v>
      </c>
      <c r="S143" s="164" t="e">
        <f t="shared" si="75"/>
        <v>#VALUE!</v>
      </c>
      <c r="T143" s="164" t="e">
        <f t="shared" si="76"/>
        <v>#VALUE!</v>
      </c>
      <c r="U143" s="164" t="e">
        <f t="shared" si="77"/>
        <v>#VALUE!</v>
      </c>
      <c r="V143" s="164" t="e">
        <f t="shared" si="78"/>
        <v>#VALUE!</v>
      </c>
      <c r="W143" s="164" t="e">
        <f t="shared" si="79"/>
        <v>#VALUE!</v>
      </c>
      <c r="X143" s="164" t="e">
        <f t="shared" si="80"/>
        <v>#VALUE!</v>
      </c>
      <c r="Y143" s="164" t="e">
        <f t="shared" si="81"/>
        <v>#VALUE!</v>
      </c>
      <c r="Z143" s="164" t="e">
        <f t="shared" si="82"/>
        <v>#VALUE!</v>
      </c>
      <c r="AA143" s="165" t="e">
        <f t="shared" si="83"/>
        <v>#VALUE!</v>
      </c>
      <c r="AB143" s="165" t="e">
        <f t="shared" si="84"/>
        <v>#VALUE!</v>
      </c>
      <c r="AC143" s="165" t="e">
        <f t="shared" si="85"/>
        <v>#VALUE!</v>
      </c>
      <c r="AD143" s="165" t="e">
        <f t="shared" si="86"/>
        <v>#VALUE!</v>
      </c>
      <c r="AE143" s="165" t="e">
        <f t="shared" si="87"/>
        <v>#VALUE!</v>
      </c>
      <c r="AF143" s="165" t="e">
        <f t="shared" si="88"/>
        <v>#VALUE!</v>
      </c>
      <c r="AG143" s="165" t="e">
        <f t="shared" si="89"/>
        <v>#VALUE!</v>
      </c>
      <c r="AH143" s="165" t="e">
        <f t="shared" si="90"/>
        <v>#VALUE!</v>
      </c>
      <c r="AI143" s="165" t="e">
        <f t="shared" si="91"/>
        <v>#VALUE!</v>
      </c>
      <c r="AJ143" s="165" t="e">
        <f t="shared" si="92"/>
        <v>#VALUE!</v>
      </c>
      <c r="AK143" s="165">
        <f t="shared" si="93"/>
        <v>1</v>
      </c>
      <c r="AL143" s="157"/>
    </row>
    <row r="144" spans="1:38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IF(OR($B144="",$C144="",$D144="",$E144&lt;AN_LIM,$E144&gt;AN_CONCURS,$O144=FALSE),"",R_ISI_STR*VLOOKUP(AK144,Coef!$E$5:$F$20,2,FALSE))</f>
        <v/>
      </c>
      <c r="J144" s="121" t="str">
        <f>IF(OR($B144="",$C144="",$D144="",$E144="",$E144&gt;AN_CONCURS,$O144=FALSE),"",R_ISI_STR*VLOOKUP(AK144,Coef!$E$5:$F$20,2,FALSE))</f>
        <v/>
      </c>
      <c r="K144" s="153" t="str">
        <f t="shared" si="94"/>
        <v/>
      </c>
      <c r="L144" s="153" t="str">
        <f t="shared" si="95"/>
        <v/>
      </c>
      <c r="M144" s="153" t="str">
        <f t="shared" si="96"/>
        <v/>
      </c>
      <c r="N144" s="153" t="str">
        <f>IF(OR($B144="",$C144="",$D144="",$E144&gt;AN_CONCURS,$O144=FALSE),"",IF((FIND('Date initiale'!$B$6,$B144,1)=1),1,""))</f>
        <v/>
      </c>
      <c r="O144" s="236" t="b">
        <f t="shared" si="97"/>
        <v>0</v>
      </c>
      <c r="P144" s="201"/>
      <c r="Q144" s="164" t="e">
        <f t="shared" si="98"/>
        <v>#VALUE!</v>
      </c>
      <c r="R144" s="164" t="e">
        <f t="shared" si="74"/>
        <v>#VALUE!</v>
      </c>
      <c r="S144" s="164" t="e">
        <f t="shared" si="75"/>
        <v>#VALUE!</v>
      </c>
      <c r="T144" s="164" t="e">
        <f t="shared" si="76"/>
        <v>#VALUE!</v>
      </c>
      <c r="U144" s="164" t="e">
        <f t="shared" si="77"/>
        <v>#VALUE!</v>
      </c>
      <c r="V144" s="164" t="e">
        <f t="shared" si="78"/>
        <v>#VALUE!</v>
      </c>
      <c r="W144" s="164" t="e">
        <f t="shared" si="79"/>
        <v>#VALUE!</v>
      </c>
      <c r="X144" s="164" t="e">
        <f t="shared" si="80"/>
        <v>#VALUE!</v>
      </c>
      <c r="Y144" s="164" t="e">
        <f t="shared" si="81"/>
        <v>#VALUE!</v>
      </c>
      <c r="Z144" s="164" t="e">
        <f t="shared" si="82"/>
        <v>#VALUE!</v>
      </c>
      <c r="AA144" s="165" t="e">
        <f t="shared" si="83"/>
        <v>#VALUE!</v>
      </c>
      <c r="AB144" s="165" t="e">
        <f t="shared" si="84"/>
        <v>#VALUE!</v>
      </c>
      <c r="AC144" s="165" t="e">
        <f t="shared" si="85"/>
        <v>#VALUE!</v>
      </c>
      <c r="AD144" s="165" t="e">
        <f t="shared" si="86"/>
        <v>#VALUE!</v>
      </c>
      <c r="AE144" s="165" t="e">
        <f t="shared" si="87"/>
        <v>#VALUE!</v>
      </c>
      <c r="AF144" s="165" t="e">
        <f t="shared" si="88"/>
        <v>#VALUE!</v>
      </c>
      <c r="AG144" s="165" t="e">
        <f t="shared" si="89"/>
        <v>#VALUE!</v>
      </c>
      <c r="AH144" s="165" t="e">
        <f t="shared" si="90"/>
        <v>#VALUE!</v>
      </c>
      <c r="AI144" s="165" t="e">
        <f t="shared" si="91"/>
        <v>#VALUE!</v>
      </c>
      <c r="AJ144" s="165" t="e">
        <f t="shared" si="92"/>
        <v>#VALUE!</v>
      </c>
      <c r="AK144" s="165">
        <f t="shared" si="93"/>
        <v>1</v>
      </c>
      <c r="AL144" s="157"/>
    </row>
    <row r="145" spans="1:38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IF(OR($B145="",$C145="",$D145="",$E145&lt;AN_LIM,$E145&gt;AN_CONCURS,$O145=FALSE),"",R_ISI_STR*VLOOKUP(AK145,Coef!$E$5:$F$20,2,FALSE))</f>
        <v/>
      </c>
      <c r="J145" s="121" t="str">
        <f>IF(OR($B145="",$C145="",$D145="",$E145="",$E145&gt;AN_CONCURS,$O145=FALSE),"",R_ISI_STR*VLOOKUP(AK145,Coef!$E$5:$F$20,2,FALSE))</f>
        <v/>
      </c>
      <c r="K145" s="153" t="str">
        <f t="shared" si="94"/>
        <v/>
      </c>
      <c r="L145" s="153" t="str">
        <f t="shared" si="95"/>
        <v/>
      </c>
      <c r="M145" s="153" t="str">
        <f t="shared" si="96"/>
        <v/>
      </c>
      <c r="N145" s="153" t="str">
        <f>IF(OR($B145="",$C145="",$D145="",$E145&gt;AN_CONCURS,$O145=FALSE),"",IF((FIND('Date initiale'!$B$6,$B145,1)=1),1,""))</f>
        <v/>
      </c>
      <c r="O145" s="236" t="b">
        <f t="shared" si="97"/>
        <v>0</v>
      </c>
      <c r="P145" s="201"/>
      <c r="Q145" s="164" t="e">
        <f t="shared" si="98"/>
        <v>#VALUE!</v>
      </c>
      <c r="R145" s="164" t="e">
        <f t="shared" ref="R145:R208" si="99">FIND(",",$B145,Q145+1)</f>
        <v>#VALUE!</v>
      </c>
      <c r="S145" s="164" t="e">
        <f t="shared" ref="S145:S208" si="100">FIND(",",$B145,R145+1)</f>
        <v>#VALUE!</v>
      </c>
      <c r="T145" s="164" t="e">
        <f t="shared" ref="T145:T208" si="101">FIND(",",$B145,S145+1)</f>
        <v>#VALUE!</v>
      </c>
      <c r="U145" s="164" t="e">
        <f t="shared" ref="U145:U208" si="102">FIND(",",$B145,T145+1)</f>
        <v>#VALUE!</v>
      </c>
      <c r="V145" s="164" t="e">
        <f t="shared" ref="V145:V208" si="103">FIND(",",$B145,U145+1)</f>
        <v>#VALUE!</v>
      </c>
      <c r="W145" s="164" t="e">
        <f t="shared" ref="W145:W208" si="104">FIND(",",$B145,V145+1)</f>
        <v>#VALUE!</v>
      </c>
      <c r="X145" s="164" t="e">
        <f t="shared" ref="X145:X208" si="105">FIND(",",$B145,W145+1)</f>
        <v>#VALUE!</v>
      </c>
      <c r="Y145" s="164" t="e">
        <f t="shared" ref="Y145:Y208" si="106">FIND(",",$B145,X145+1)</f>
        <v>#VALUE!</v>
      </c>
      <c r="Z145" s="164" t="e">
        <f t="shared" ref="Z145:Z208" si="107">FIND(",",$B145,Y145+1)</f>
        <v>#VALUE!</v>
      </c>
      <c r="AA145" s="165" t="e">
        <f t="shared" ref="AA145:AA208" si="108">IF(Q145&gt;0,1,0)</f>
        <v>#VALUE!</v>
      </c>
      <c r="AB145" s="165" t="e">
        <f t="shared" ref="AB145:AB208" si="109">IF(R145&gt;0,1,0)</f>
        <v>#VALUE!</v>
      </c>
      <c r="AC145" s="165" t="e">
        <f t="shared" ref="AC145:AC208" si="110">IF(S145&gt;0,1,0)</f>
        <v>#VALUE!</v>
      </c>
      <c r="AD145" s="165" t="e">
        <f t="shared" ref="AD145:AD208" si="111">IF(T145&gt;0,1,0)</f>
        <v>#VALUE!</v>
      </c>
      <c r="AE145" s="165" t="e">
        <f t="shared" ref="AE145:AE208" si="112">IF(U145&gt;0,1,0)</f>
        <v>#VALUE!</v>
      </c>
      <c r="AF145" s="165" t="e">
        <f t="shared" ref="AF145:AF208" si="113">IF(V145&gt;0,1,0)</f>
        <v>#VALUE!</v>
      </c>
      <c r="AG145" s="165" t="e">
        <f t="shared" ref="AG145:AG208" si="114">IF(W145&gt;0,1,0)</f>
        <v>#VALUE!</v>
      </c>
      <c r="AH145" s="165" t="e">
        <f t="shared" ref="AH145:AH208" si="115">IF(X145&gt;0,1,0)</f>
        <v>#VALUE!</v>
      </c>
      <c r="AI145" s="165" t="e">
        <f t="shared" ref="AI145:AI208" si="116">IF(Y145&gt;0,1,0)</f>
        <v>#VALUE!</v>
      </c>
      <c r="AJ145" s="165" t="e">
        <f t="shared" ref="AJ145:AJ208" si="117">IF(Z145&gt;0,1,0)</f>
        <v>#VALUE!</v>
      </c>
      <c r="AK145" s="165">
        <f t="shared" ref="AK145:AK208" si="118">1+SUMIF(AA145:AJ145,"&gt;0",AA145:AJ145)</f>
        <v>1</v>
      </c>
      <c r="AL145" s="157"/>
    </row>
    <row r="146" spans="1:38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IF(OR($B146="",$C146="",$D146="",$E146&lt;AN_LIM,$E146&gt;AN_CONCURS,$O146=FALSE),"",R_ISI_STR*VLOOKUP(AK146,Coef!$E$5:$F$20,2,FALSE))</f>
        <v/>
      </c>
      <c r="J146" s="121" t="str">
        <f>IF(OR($B146="",$C146="",$D146="",$E146="",$E146&gt;AN_CONCURS,$O146=FALSE),"",R_ISI_STR*VLOOKUP(AK146,Coef!$E$5:$F$20,2,FALSE))</f>
        <v/>
      </c>
      <c r="K146" s="153" t="str">
        <f t="shared" si="94"/>
        <v/>
      </c>
      <c r="L146" s="153" t="str">
        <f t="shared" si="95"/>
        <v/>
      </c>
      <c r="M146" s="153" t="str">
        <f t="shared" si="96"/>
        <v/>
      </c>
      <c r="N146" s="153" t="str">
        <f>IF(OR($B146="",$C146="",$D146="",$E146&gt;AN_CONCURS,$O146=FALSE),"",IF((FIND('Date initiale'!$B$6,$B146,1)=1),1,""))</f>
        <v/>
      </c>
      <c r="O146" s="236" t="b">
        <f t="shared" si="97"/>
        <v>0</v>
      </c>
      <c r="P146" s="201"/>
      <c r="Q146" s="164" t="e">
        <f t="shared" si="98"/>
        <v>#VALUE!</v>
      </c>
      <c r="R146" s="164" t="e">
        <f t="shared" si="99"/>
        <v>#VALUE!</v>
      </c>
      <c r="S146" s="164" t="e">
        <f t="shared" si="100"/>
        <v>#VALUE!</v>
      </c>
      <c r="T146" s="164" t="e">
        <f t="shared" si="101"/>
        <v>#VALUE!</v>
      </c>
      <c r="U146" s="164" t="e">
        <f t="shared" si="102"/>
        <v>#VALUE!</v>
      </c>
      <c r="V146" s="164" t="e">
        <f t="shared" si="103"/>
        <v>#VALUE!</v>
      </c>
      <c r="W146" s="164" t="e">
        <f t="shared" si="104"/>
        <v>#VALUE!</v>
      </c>
      <c r="X146" s="164" t="e">
        <f t="shared" si="105"/>
        <v>#VALUE!</v>
      </c>
      <c r="Y146" s="164" t="e">
        <f t="shared" si="106"/>
        <v>#VALUE!</v>
      </c>
      <c r="Z146" s="164" t="e">
        <f t="shared" si="107"/>
        <v>#VALUE!</v>
      </c>
      <c r="AA146" s="165" t="e">
        <f t="shared" si="108"/>
        <v>#VALUE!</v>
      </c>
      <c r="AB146" s="165" t="e">
        <f t="shared" si="109"/>
        <v>#VALUE!</v>
      </c>
      <c r="AC146" s="165" t="e">
        <f t="shared" si="110"/>
        <v>#VALUE!</v>
      </c>
      <c r="AD146" s="165" t="e">
        <f t="shared" si="111"/>
        <v>#VALUE!</v>
      </c>
      <c r="AE146" s="165" t="e">
        <f t="shared" si="112"/>
        <v>#VALUE!</v>
      </c>
      <c r="AF146" s="165" t="e">
        <f t="shared" si="113"/>
        <v>#VALUE!</v>
      </c>
      <c r="AG146" s="165" t="e">
        <f t="shared" si="114"/>
        <v>#VALUE!</v>
      </c>
      <c r="AH146" s="165" t="e">
        <f t="shared" si="115"/>
        <v>#VALUE!</v>
      </c>
      <c r="AI146" s="165" t="e">
        <f t="shared" si="116"/>
        <v>#VALUE!</v>
      </c>
      <c r="AJ146" s="165" t="e">
        <f t="shared" si="117"/>
        <v>#VALUE!</v>
      </c>
      <c r="AK146" s="165">
        <f t="shared" si="118"/>
        <v>1</v>
      </c>
      <c r="AL146" s="157"/>
    </row>
    <row r="147" spans="1:38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IF(OR($B147="",$C147="",$D147="",$E147&lt;AN_LIM,$E147&gt;AN_CONCURS,$O147=FALSE),"",R_ISI_STR*VLOOKUP(AK147,Coef!$E$5:$F$20,2,FALSE))</f>
        <v/>
      </c>
      <c r="J147" s="121" t="str">
        <f>IF(OR($B147="",$C147="",$D147="",$E147="",$E147&gt;AN_CONCURS,$O147=FALSE),"",R_ISI_STR*VLOOKUP(AK147,Coef!$E$5:$F$20,2,FALSE))</f>
        <v/>
      </c>
      <c r="K147" s="153" t="str">
        <f t="shared" si="94"/>
        <v/>
      </c>
      <c r="L147" s="153" t="str">
        <f t="shared" si="95"/>
        <v/>
      </c>
      <c r="M147" s="153" t="str">
        <f t="shared" si="96"/>
        <v/>
      </c>
      <c r="N147" s="153" t="str">
        <f>IF(OR($B147="",$C147="",$D147="",$E147&gt;AN_CONCURS,$O147=FALSE),"",IF((FIND('Date initiale'!$B$6,$B147,1)=1),1,""))</f>
        <v/>
      </c>
      <c r="O147" s="236" t="b">
        <f t="shared" si="97"/>
        <v>0</v>
      </c>
      <c r="P147" s="201"/>
      <c r="Q147" s="164" t="e">
        <f t="shared" si="98"/>
        <v>#VALUE!</v>
      </c>
      <c r="R147" s="164" t="e">
        <f t="shared" si="99"/>
        <v>#VALUE!</v>
      </c>
      <c r="S147" s="164" t="e">
        <f t="shared" si="100"/>
        <v>#VALUE!</v>
      </c>
      <c r="T147" s="164" t="e">
        <f t="shared" si="101"/>
        <v>#VALUE!</v>
      </c>
      <c r="U147" s="164" t="e">
        <f t="shared" si="102"/>
        <v>#VALUE!</v>
      </c>
      <c r="V147" s="164" t="e">
        <f t="shared" si="103"/>
        <v>#VALUE!</v>
      </c>
      <c r="W147" s="164" t="e">
        <f t="shared" si="104"/>
        <v>#VALUE!</v>
      </c>
      <c r="X147" s="164" t="e">
        <f t="shared" si="105"/>
        <v>#VALUE!</v>
      </c>
      <c r="Y147" s="164" t="e">
        <f t="shared" si="106"/>
        <v>#VALUE!</v>
      </c>
      <c r="Z147" s="164" t="e">
        <f t="shared" si="107"/>
        <v>#VALUE!</v>
      </c>
      <c r="AA147" s="165" t="e">
        <f t="shared" si="108"/>
        <v>#VALUE!</v>
      </c>
      <c r="AB147" s="165" t="e">
        <f t="shared" si="109"/>
        <v>#VALUE!</v>
      </c>
      <c r="AC147" s="165" t="e">
        <f t="shared" si="110"/>
        <v>#VALUE!</v>
      </c>
      <c r="AD147" s="165" t="e">
        <f t="shared" si="111"/>
        <v>#VALUE!</v>
      </c>
      <c r="AE147" s="165" t="e">
        <f t="shared" si="112"/>
        <v>#VALUE!</v>
      </c>
      <c r="AF147" s="165" t="e">
        <f t="shared" si="113"/>
        <v>#VALUE!</v>
      </c>
      <c r="AG147" s="165" t="e">
        <f t="shared" si="114"/>
        <v>#VALUE!</v>
      </c>
      <c r="AH147" s="165" t="e">
        <f t="shared" si="115"/>
        <v>#VALUE!</v>
      </c>
      <c r="AI147" s="165" t="e">
        <f t="shared" si="116"/>
        <v>#VALUE!</v>
      </c>
      <c r="AJ147" s="165" t="e">
        <f t="shared" si="117"/>
        <v>#VALUE!</v>
      </c>
      <c r="AK147" s="165">
        <f t="shared" si="118"/>
        <v>1</v>
      </c>
      <c r="AL147" s="157"/>
    </row>
    <row r="148" spans="1:38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IF(OR($B148="",$C148="",$D148="",$E148&lt;AN_LIM,$E148&gt;AN_CONCURS,$O148=FALSE),"",R_ISI_STR*VLOOKUP(AK148,Coef!$E$5:$F$20,2,FALSE))</f>
        <v/>
      </c>
      <c r="J148" s="121" t="str">
        <f>IF(OR($B148="",$C148="",$D148="",$E148="",$E148&gt;AN_CONCURS,$O148=FALSE),"",R_ISI_STR*VLOOKUP(AK148,Coef!$E$5:$F$20,2,FALSE))</f>
        <v/>
      </c>
      <c r="K148" s="153" t="str">
        <f t="shared" si="94"/>
        <v/>
      </c>
      <c r="L148" s="153" t="str">
        <f t="shared" si="95"/>
        <v/>
      </c>
      <c r="M148" s="153" t="str">
        <f t="shared" si="96"/>
        <v/>
      </c>
      <c r="N148" s="153" t="str">
        <f>IF(OR($B148="",$C148="",$D148="",$E148&gt;AN_CONCURS,$O148=FALSE),"",IF((FIND('Date initiale'!$B$6,$B148,1)=1),1,""))</f>
        <v/>
      </c>
      <c r="O148" s="236" t="b">
        <f t="shared" si="97"/>
        <v>0</v>
      </c>
      <c r="P148" s="201"/>
      <c r="Q148" s="164" t="e">
        <f t="shared" si="98"/>
        <v>#VALUE!</v>
      </c>
      <c r="R148" s="164" t="e">
        <f t="shared" si="99"/>
        <v>#VALUE!</v>
      </c>
      <c r="S148" s="164" t="e">
        <f t="shared" si="100"/>
        <v>#VALUE!</v>
      </c>
      <c r="T148" s="164" t="e">
        <f t="shared" si="101"/>
        <v>#VALUE!</v>
      </c>
      <c r="U148" s="164" t="e">
        <f t="shared" si="102"/>
        <v>#VALUE!</v>
      </c>
      <c r="V148" s="164" t="e">
        <f t="shared" si="103"/>
        <v>#VALUE!</v>
      </c>
      <c r="W148" s="164" t="e">
        <f t="shared" si="104"/>
        <v>#VALUE!</v>
      </c>
      <c r="X148" s="164" t="e">
        <f t="shared" si="105"/>
        <v>#VALUE!</v>
      </c>
      <c r="Y148" s="164" t="e">
        <f t="shared" si="106"/>
        <v>#VALUE!</v>
      </c>
      <c r="Z148" s="164" t="e">
        <f t="shared" si="107"/>
        <v>#VALUE!</v>
      </c>
      <c r="AA148" s="165" t="e">
        <f t="shared" si="108"/>
        <v>#VALUE!</v>
      </c>
      <c r="AB148" s="165" t="e">
        <f t="shared" si="109"/>
        <v>#VALUE!</v>
      </c>
      <c r="AC148" s="165" t="e">
        <f t="shared" si="110"/>
        <v>#VALUE!</v>
      </c>
      <c r="AD148" s="165" t="e">
        <f t="shared" si="111"/>
        <v>#VALUE!</v>
      </c>
      <c r="AE148" s="165" t="e">
        <f t="shared" si="112"/>
        <v>#VALUE!</v>
      </c>
      <c r="AF148" s="165" t="e">
        <f t="shared" si="113"/>
        <v>#VALUE!</v>
      </c>
      <c r="AG148" s="165" t="e">
        <f t="shared" si="114"/>
        <v>#VALUE!</v>
      </c>
      <c r="AH148" s="165" t="e">
        <f t="shared" si="115"/>
        <v>#VALUE!</v>
      </c>
      <c r="AI148" s="165" t="e">
        <f t="shared" si="116"/>
        <v>#VALUE!</v>
      </c>
      <c r="AJ148" s="165" t="e">
        <f t="shared" si="117"/>
        <v>#VALUE!</v>
      </c>
      <c r="AK148" s="165">
        <f t="shared" si="118"/>
        <v>1</v>
      </c>
      <c r="AL148" s="157"/>
    </row>
    <row r="149" spans="1:38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IF(OR($B149="",$C149="",$D149="",$E149&lt;AN_LIM,$E149&gt;AN_CONCURS,$O149=FALSE),"",R_ISI_STR*VLOOKUP(AK149,Coef!$E$5:$F$20,2,FALSE))</f>
        <v/>
      </c>
      <c r="J149" s="121" t="str">
        <f>IF(OR($B149="",$C149="",$D149="",$E149="",$E149&gt;AN_CONCURS,$O149=FALSE),"",R_ISI_STR*VLOOKUP(AK149,Coef!$E$5:$F$20,2,FALSE))</f>
        <v/>
      </c>
      <c r="K149" s="153" t="str">
        <f t="shared" si="94"/>
        <v/>
      </c>
      <c r="L149" s="153" t="str">
        <f t="shared" si="95"/>
        <v/>
      </c>
      <c r="M149" s="153" t="str">
        <f t="shared" si="96"/>
        <v/>
      </c>
      <c r="N149" s="153" t="str">
        <f>IF(OR($B149="",$C149="",$D149="",$E149&gt;AN_CONCURS,$O149=FALSE),"",IF((FIND('Date initiale'!$B$6,$B149,1)=1),1,""))</f>
        <v/>
      </c>
      <c r="O149" s="236" t="b">
        <f t="shared" si="97"/>
        <v>0</v>
      </c>
      <c r="P149" s="201"/>
      <c r="Q149" s="164" t="e">
        <f t="shared" si="98"/>
        <v>#VALUE!</v>
      </c>
      <c r="R149" s="164" t="e">
        <f t="shared" si="99"/>
        <v>#VALUE!</v>
      </c>
      <c r="S149" s="164" t="e">
        <f t="shared" si="100"/>
        <v>#VALUE!</v>
      </c>
      <c r="T149" s="164" t="e">
        <f t="shared" si="101"/>
        <v>#VALUE!</v>
      </c>
      <c r="U149" s="164" t="e">
        <f t="shared" si="102"/>
        <v>#VALUE!</v>
      </c>
      <c r="V149" s="164" t="e">
        <f t="shared" si="103"/>
        <v>#VALUE!</v>
      </c>
      <c r="W149" s="164" t="e">
        <f t="shared" si="104"/>
        <v>#VALUE!</v>
      </c>
      <c r="X149" s="164" t="e">
        <f t="shared" si="105"/>
        <v>#VALUE!</v>
      </c>
      <c r="Y149" s="164" t="e">
        <f t="shared" si="106"/>
        <v>#VALUE!</v>
      </c>
      <c r="Z149" s="164" t="e">
        <f t="shared" si="107"/>
        <v>#VALUE!</v>
      </c>
      <c r="AA149" s="165" t="e">
        <f t="shared" si="108"/>
        <v>#VALUE!</v>
      </c>
      <c r="AB149" s="165" t="e">
        <f t="shared" si="109"/>
        <v>#VALUE!</v>
      </c>
      <c r="AC149" s="165" t="e">
        <f t="shared" si="110"/>
        <v>#VALUE!</v>
      </c>
      <c r="AD149" s="165" t="e">
        <f t="shared" si="111"/>
        <v>#VALUE!</v>
      </c>
      <c r="AE149" s="165" t="e">
        <f t="shared" si="112"/>
        <v>#VALUE!</v>
      </c>
      <c r="AF149" s="165" t="e">
        <f t="shared" si="113"/>
        <v>#VALUE!</v>
      </c>
      <c r="AG149" s="165" t="e">
        <f t="shared" si="114"/>
        <v>#VALUE!</v>
      </c>
      <c r="AH149" s="165" t="e">
        <f t="shared" si="115"/>
        <v>#VALUE!</v>
      </c>
      <c r="AI149" s="165" t="e">
        <f t="shared" si="116"/>
        <v>#VALUE!</v>
      </c>
      <c r="AJ149" s="165" t="e">
        <f t="shared" si="117"/>
        <v>#VALUE!</v>
      </c>
      <c r="AK149" s="165">
        <f t="shared" si="118"/>
        <v>1</v>
      </c>
      <c r="AL149" s="157"/>
    </row>
    <row r="150" spans="1:38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IF(OR($B150="",$C150="",$D150="",$E150&lt;AN_LIM,$E150&gt;AN_CONCURS,$O150=FALSE),"",R_ISI_STR*VLOOKUP(AK150,Coef!$E$5:$F$20,2,FALSE))</f>
        <v/>
      </c>
      <c r="J150" s="121" t="str">
        <f>IF(OR($B150="",$C150="",$D150="",$E150="",$E150&gt;AN_CONCURS,$O150=FALSE),"",R_ISI_STR*VLOOKUP(AK150,Coef!$E$5:$F$20,2,FALSE))</f>
        <v/>
      </c>
      <c r="K150" s="153" t="str">
        <f t="shared" si="94"/>
        <v/>
      </c>
      <c r="L150" s="153" t="str">
        <f t="shared" si="95"/>
        <v/>
      </c>
      <c r="M150" s="153" t="str">
        <f t="shared" si="96"/>
        <v/>
      </c>
      <c r="N150" s="153" t="str">
        <f>IF(OR($B150="",$C150="",$D150="",$E150&gt;AN_CONCURS,$O150=FALSE),"",IF((FIND('Date initiale'!$B$6,$B150,1)=1),1,""))</f>
        <v/>
      </c>
      <c r="O150" s="236" t="b">
        <f t="shared" si="97"/>
        <v>0</v>
      </c>
      <c r="P150" s="201"/>
      <c r="Q150" s="164" t="e">
        <f t="shared" si="98"/>
        <v>#VALUE!</v>
      </c>
      <c r="R150" s="164" t="e">
        <f t="shared" si="99"/>
        <v>#VALUE!</v>
      </c>
      <c r="S150" s="164" t="e">
        <f t="shared" si="100"/>
        <v>#VALUE!</v>
      </c>
      <c r="T150" s="164" t="e">
        <f t="shared" si="101"/>
        <v>#VALUE!</v>
      </c>
      <c r="U150" s="164" t="e">
        <f t="shared" si="102"/>
        <v>#VALUE!</v>
      </c>
      <c r="V150" s="164" t="e">
        <f t="shared" si="103"/>
        <v>#VALUE!</v>
      </c>
      <c r="W150" s="164" t="e">
        <f t="shared" si="104"/>
        <v>#VALUE!</v>
      </c>
      <c r="X150" s="164" t="e">
        <f t="shared" si="105"/>
        <v>#VALUE!</v>
      </c>
      <c r="Y150" s="164" t="e">
        <f t="shared" si="106"/>
        <v>#VALUE!</v>
      </c>
      <c r="Z150" s="164" t="e">
        <f t="shared" si="107"/>
        <v>#VALUE!</v>
      </c>
      <c r="AA150" s="165" t="e">
        <f t="shared" si="108"/>
        <v>#VALUE!</v>
      </c>
      <c r="AB150" s="165" t="e">
        <f t="shared" si="109"/>
        <v>#VALUE!</v>
      </c>
      <c r="AC150" s="165" t="e">
        <f t="shared" si="110"/>
        <v>#VALUE!</v>
      </c>
      <c r="AD150" s="165" t="e">
        <f t="shared" si="111"/>
        <v>#VALUE!</v>
      </c>
      <c r="AE150" s="165" t="e">
        <f t="shared" si="112"/>
        <v>#VALUE!</v>
      </c>
      <c r="AF150" s="165" t="e">
        <f t="shared" si="113"/>
        <v>#VALUE!</v>
      </c>
      <c r="AG150" s="165" t="e">
        <f t="shared" si="114"/>
        <v>#VALUE!</v>
      </c>
      <c r="AH150" s="165" t="e">
        <f t="shared" si="115"/>
        <v>#VALUE!</v>
      </c>
      <c r="AI150" s="165" t="e">
        <f t="shared" si="116"/>
        <v>#VALUE!</v>
      </c>
      <c r="AJ150" s="165" t="e">
        <f t="shared" si="117"/>
        <v>#VALUE!</v>
      </c>
      <c r="AK150" s="165">
        <f t="shared" si="118"/>
        <v>1</v>
      </c>
      <c r="AL150" s="157"/>
    </row>
    <row r="151" spans="1:38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IF(OR($B151="",$C151="",$D151="",$E151&lt;AN_LIM,$E151&gt;AN_CONCURS,$O151=FALSE),"",R_ISI_STR*VLOOKUP(AK151,Coef!$E$5:$F$20,2,FALSE))</f>
        <v/>
      </c>
      <c r="J151" s="121" t="str">
        <f>IF(OR($B151="",$C151="",$D151="",$E151="",$E151&gt;AN_CONCURS,$O151=FALSE),"",R_ISI_STR*VLOOKUP(AK151,Coef!$E$5:$F$20,2,FALSE))</f>
        <v/>
      </c>
      <c r="K151" s="153" t="str">
        <f t="shared" si="94"/>
        <v/>
      </c>
      <c r="L151" s="153" t="str">
        <f t="shared" si="95"/>
        <v/>
      </c>
      <c r="M151" s="153" t="str">
        <f t="shared" si="96"/>
        <v/>
      </c>
      <c r="N151" s="153" t="str">
        <f>IF(OR($B151="",$C151="",$D151="",$E151&gt;AN_CONCURS,$O151=FALSE),"",IF((FIND('Date initiale'!$B$6,$B151,1)=1),1,""))</f>
        <v/>
      </c>
      <c r="O151" s="236" t="b">
        <f t="shared" si="97"/>
        <v>0</v>
      </c>
      <c r="P151" s="201"/>
      <c r="Q151" s="164" t="e">
        <f t="shared" si="98"/>
        <v>#VALUE!</v>
      </c>
      <c r="R151" s="164" t="e">
        <f t="shared" si="99"/>
        <v>#VALUE!</v>
      </c>
      <c r="S151" s="164" t="e">
        <f t="shared" si="100"/>
        <v>#VALUE!</v>
      </c>
      <c r="T151" s="164" t="e">
        <f t="shared" si="101"/>
        <v>#VALUE!</v>
      </c>
      <c r="U151" s="164" t="e">
        <f t="shared" si="102"/>
        <v>#VALUE!</v>
      </c>
      <c r="V151" s="164" t="e">
        <f t="shared" si="103"/>
        <v>#VALUE!</v>
      </c>
      <c r="W151" s="164" t="e">
        <f t="shared" si="104"/>
        <v>#VALUE!</v>
      </c>
      <c r="X151" s="164" t="e">
        <f t="shared" si="105"/>
        <v>#VALUE!</v>
      </c>
      <c r="Y151" s="164" t="e">
        <f t="shared" si="106"/>
        <v>#VALUE!</v>
      </c>
      <c r="Z151" s="164" t="e">
        <f t="shared" si="107"/>
        <v>#VALUE!</v>
      </c>
      <c r="AA151" s="165" t="e">
        <f t="shared" si="108"/>
        <v>#VALUE!</v>
      </c>
      <c r="AB151" s="165" t="e">
        <f t="shared" si="109"/>
        <v>#VALUE!</v>
      </c>
      <c r="AC151" s="165" t="e">
        <f t="shared" si="110"/>
        <v>#VALUE!</v>
      </c>
      <c r="AD151" s="165" t="e">
        <f t="shared" si="111"/>
        <v>#VALUE!</v>
      </c>
      <c r="AE151" s="165" t="e">
        <f t="shared" si="112"/>
        <v>#VALUE!</v>
      </c>
      <c r="AF151" s="165" t="e">
        <f t="shared" si="113"/>
        <v>#VALUE!</v>
      </c>
      <c r="AG151" s="165" t="e">
        <f t="shared" si="114"/>
        <v>#VALUE!</v>
      </c>
      <c r="AH151" s="165" t="e">
        <f t="shared" si="115"/>
        <v>#VALUE!</v>
      </c>
      <c r="AI151" s="165" t="e">
        <f t="shared" si="116"/>
        <v>#VALUE!</v>
      </c>
      <c r="AJ151" s="165" t="e">
        <f t="shared" si="117"/>
        <v>#VALUE!</v>
      </c>
      <c r="AK151" s="165">
        <f t="shared" si="118"/>
        <v>1</v>
      </c>
      <c r="AL151" s="157"/>
    </row>
    <row r="152" spans="1:38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IF(OR($B152="",$C152="",$D152="",$E152&lt;AN_LIM,$E152&gt;AN_CONCURS,$O152=FALSE),"",R_ISI_STR*VLOOKUP(AK152,Coef!$E$5:$F$20,2,FALSE))</f>
        <v/>
      </c>
      <c r="J152" s="121" t="str">
        <f>IF(OR($B152="",$C152="",$D152="",$E152="",$E152&gt;AN_CONCURS,$O152=FALSE),"",R_ISI_STR*VLOOKUP(AK152,Coef!$E$5:$F$20,2,FALSE))</f>
        <v/>
      </c>
      <c r="K152" s="153" t="str">
        <f t="shared" si="94"/>
        <v/>
      </c>
      <c r="L152" s="153" t="str">
        <f t="shared" si="95"/>
        <v/>
      </c>
      <c r="M152" s="153" t="str">
        <f t="shared" si="96"/>
        <v/>
      </c>
      <c r="N152" s="153" t="str">
        <f>IF(OR($B152="",$C152="",$D152="",$E152&gt;AN_CONCURS,$O152=FALSE),"",IF((FIND('Date initiale'!$B$6,$B152,1)=1),1,""))</f>
        <v/>
      </c>
      <c r="O152" s="236" t="b">
        <f t="shared" si="97"/>
        <v>0</v>
      </c>
      <c r="P152" s="201"/>
      <c r="Q152" s="164" t="e">
        <f t="shared" si="98"/>
        <v>#VALUE!</v>
      </c>
      <c r="R152" s="164" t="e">
        <f t="shared" si="99"/>
        <v>#VALUE!</v>
      </c>
      <c r="S152" s="164" t="e">
        <f t="shared" si="100"/>
        <v>#VALUE!</v>
      </c>
      <c r="T152" s="164" t="e">
        <f t="shared" si="101"/>
        <v>#VALUE!</v>
      </c>
      <c r="U152" s="164" t="e">
        <f t="shared" si="102"/>
        <v>#VALUE!</v>
      </c>
      <c r="V152" s="164" t="e">
        <f t="shared" si="103"/>
        <v>#VALUE!</v>
      </c>
      <c r="W152" s="164" t="e">
        <f t="shared" si="104"/>
        <v>#VALUE!</v>
      </c>
      <c r="X152" s="164" t="e">
        <f t="shared" si="105"/>
        <v>#VALUE!</v>
      </c>
      <c r="Y152" s="164" t="e">
        <f t="shared" si="106"/>
        <v>#VALUE!</v>
      </c>
      <c r="Z152" s="164" t="e">
        <f t="shared" si="107"/>
        <v>#VALUE!</v>
      </c>
      <c r="AA152" s="165" t="e">
        <f t="shared" si="108"/>
        <v>#VALUE!</v>
      </c>
      <c r="AB152" s="165" t="e">
        <f t="shared" si="109"/>
        <v>#VALUE!</v>
      </c>
      <c r="AC152" s="165" t="e">
        <f t="shared" si="110"/>
        <v>#VALUE!</v>
      </c>
      <c r="AD152" s="165" t="e">
        <f t="shared" si="111"/>
        <v>#VALUE!</v>
      </c>
      <c r="AE152" s="165" t="e">
        <f t="shared" si="112"/>
        <v>#VALUE!</v>
      </c>
      <c r="AF152" s="165" t="e">
        <f t="shared" si="113"/>
        <v>#VALUE!</v>
      </c>
      <c r="AG152" s="165" t="e">
        <f t="shared" si="114"/>
        <v>#VALUE!</v>
      </c>
      <c r="AH152" s="165" t="e">
        <f t="shared" si="115"/>
        <v>#VALUE!</v>
      </c>
      <c r="AI152" s="165" t="e">
        <f t="shared" si="116"/>
        <v>#VALUE!</v>
      </c>
      <c r="AJ152" s="165" t="e">
        <f t="shared" si="117"/>
        <v>#VALUE!</v>
      </c>
      <c r="AK152" s="165">
        <f t="shared" si="118"/>
        <v>1</v>
      </c>
      <c r="AL152" s="157"/>
    </row>
    <row r="153" spans="1:38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IF(OR($B153="",$C153="",$D153="",$E153&lt;AN_LIM,$E153&gt;AN_CONCURS,$O153=FALSE),"",R_ISI_STR*VLOOKUP(AK153,Coef!$E$5:$F$20,2,FALSE))</f>
        <v/>
      </c>
      <c r="J153" s="121" t="str">
        <f>IF(OR($B153="",$C153="",$D153="",$E153="",$E153&gt;AN_CONCURS,$O153=FALSE),"",R_ISI_STR*VLOOKUP(AK153,Coef!$E$5:$F$20,2,FALSE))</f>
        <v/>
      </c>
      <c r="K153" s="153" t="str">
        <f t="shared" si="94"/>
        <v/>
      </c>
      <c r="L153" s="153" t="str">
        <f t="shared" si="95"/>
        <v/>
      </c>
      <c r="M153" s="153" t="str">
        <f t="shared" si="96"/>
        <v/>
      </c>
      <c r="N153" s="153" t="str">
        <f>IF(OR($B153="",$C153="",$D153="",$E153&gt;AN_CONCURS,$O153=FALSE),"",IF((FIND('Date initiale'!$B$6,$B153,1)=1),1,""))</f>
        <v/>
      </c>
      <c r="O153" s="236" t="b">
        <f t="shared" si="97"/>
        <v>0</v>
      </c>
      <c r="P153" s="201"/>
      <c r="Q153" s="164" t="e">
        <f t="shared" si="98"/>
        <v>#VALUE!</v>
      </c>
      <c r="R153" s="164" t="e">
        <f t="shared" si="99"/>
        <v>#VALUE!</v>
      </c>
      <c r="S153" s="164" t="e">
        <f t="shared" si="100"/>
        <v>#VALUE!</v>
      </c>
      <c r="T153" s="164" t="e">
        <f t="shared" si="101"/>
        <v>#VALUE!</v>
      </c>
      <c r="U153" s="164" t="e">
        <f t="shared" si="102"/>
        <v>#VALUE!</v>
      </c>
      <c r="V153" s="164" t="e">
        <f t="shared" si="103"/>
        <v>#VALUE!</v>
      </c>
      <c r="W153" s="164" t="e">
        <f t="shared" si="104"/>
        <v>#VALUE!</v>
      </c>
      <c r="X153" s="164" t="e">
        <f t="shared" si="105"/>
        <v>#VALUE!</v>
      </c>
      <c r="Y153" s="164" t="e">
        <f t="shared" si="106"/>
        <v>#VALUE!</v>
      </c>
      <c r="Z153" s="164" t="e">
        <f t="shared" si="107"/>
        <v>#VALUE!</v>
      </c>
      <c r="AA153" s="165" t="e">
        <f t="shared" si="108"/>
        <v>#VALUE!</v>
      </c>
      <c r="AB153" s="165" t="e">
        <f t="shared" si="109"/>
        <v>#VALUE!</v>
      </c>
      <c r="AC153" s="165" t="e">
        <f t="shared" si="110"/>
        <v>#VALUE!</v>
      </c>
      <c r="AD153" s="165" t="e">
        <f t="shared" si="111"/>
        <v>#VALUE!</v>
      </c>
      <c r="AE153" s="165" t="e">
        <f t="shared" si="112"/>
        <v>#VALUE!</v>
      </c>
      <c r="AF153" s="165" t="e">
        <f t="shared" si="113"/>
        <v>#VALUE!</v>
      </c>
      <c r="AG153" s="165" t="e">
        <f t="shared" si="114"/>
        <v>#VALUE!</v>
      </c>
      <c r="AH153" s="165" t="e">
        <f t="shared" si="115"/>
        <v>#VALUE!</v>
      </c>
      <c r="AI153" s="165" t="e">
        <f t="shared" si="116"/>
        <v>#VALUE!</v>
      </c>
      <c r="AJ153" s="165" t="e">
        <f t="shared" si="117"/>
        <v>#VALUE!</v>
      </c>
      <c r="AK153" s="165">
        <f t="shared" si="118"/>
        <v>1</v>
      </c>
      <c r="AL153" s="157"/>
    </row>
    <row r="154" spans="1:38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IF(OR($B154="",$C154="",$D154="",$E154&lt;AN_LIM,$E154&gt;AN_CONCURS,$O154=FALSE),"",R_ISI_STR*VLOOKUP(AK154,Coef!$E$5:$F$20,2,FALSE))</f>
        <v/>
      </c>
      <c r="J154" s="121" t="str">
        <f>IF(OR($B154="",$C154="",$D154="",$E154="",$E154&gt;AN_CONCURS,$O154=FALSE),"",R_ISI_STR*VLOOKUP(AK154,Coef!$E$5:$F$20,2,FALSE))</f>
        <v/>
      </c>
      <c r="K154" s="153" t="str">
        <f t="shared" si="94"/>
        <v/>
      </c>
      <c r="L154" s="153" t="str">
        <f t="shared" si="95"/>
        <v/>
      </c>
      <c r="M154" s="153" t="str">
        <f t="shared" si="96"/>
        <v/>
      </c>
      <c r="N154" s="153" t="str">
        <f>IF(OR($B154="",$C154="",$D154="",$E154&gt;AN_CONCURS,$O154=FALSE),"",IF((FIND('Date initiale'!$B$6,$B154,1)=1),1,""))</f>
        <v/>
      </c>
      <c r="O154" s="236" t="b">
        <f t="shared" si="97"/>
        <v>0</v>
      </c>
      <c r="P154" s="201"/>
      <c r="Q154" s="164" t="e">
        <f t="shared" si="98"/>
        <v>#VALUE!</v>
      </c>
      <c r="R154" s="164" t="e">
        <f t="shared" si="99"/>
        <v>#VALUE!</v>
      </c>
      <c r="S154" s="164" t="e">
        <f t="shared" si="100"/>
        <v>#VALUE!</v>
      </c>
      <c r="T154" s="164" t="e">
        <f t="shared" si="101"/>
        <v>#VALUE!</v>
      </c>
      <c r="U154" s="164" t="e">
        <f t="shared" si="102"/>
        <v>#VALUE!</v>
      </c>
      <c r="V154" s="164" t="e">
        <f t="shared" si="103"/>
        <v>#VALUE!</v>
      </c>
      <c r="W154" s="164" t="e">
        <f t="shared" si="104"/>
        <v>#VALUE!</v>
      </c>
      <c r="X154" s="164" t="e">
        <f t="shared" si="105"/>
        <v>#VALUE!</v>
      </c>
      <c r="Y154" s="164" t="e">
        <f t="shared" si="106"/>
        <v>#VALUE!</v>
      </c>
      <c r="Z154" s="164" t="e">
        <f t="shared" si="107"/>
        <v>#VALUE!</v>
      </c>
      <c r="AA154" s="165" t="e">
        <f t="shared" si="108"/>
        <v>#VALUE!</v>
      </c>
      <c r="AB154" s="165" t="e">
        <f t="shared" si="109"/>
        <v>#VALUE!</v>
      </c>
      <c r="AC154" s="165" t="e">
        <f t="shared" si="110"/>
        <v>#VALUE!</v>
      </c>
      <c r="AD154" s="165" t="e">
        <f t="shared" si="111"/>
        <v>#VALUE!</v>
      </c>
      <c r="AE154" s="165" t="e">
        <f t="shared" si="112"/>
        <v>#VALUE!</v>
      </c>
      <c r="AF154" s="165" t="e">
        <f t="shared" si="113"/>
        <v>#VALUE!</v>
      </c>
      <c r="AG154" s="165" t="e">
        <f t="shared" si="114"/>
        <v>#VALUE!</v>
      </c>
      <c r="AH154" s="165" t="e">
        <f t="shared" si="115"/>
        <v>#VALUE!</v>
      </c>
      <c r="AI154" s="165" t="e">
        <f t="shared" si="116"/>
        <v>#VALUE!</v>
      </c>
      <c r="AJ154" s="165" t="e">
        <f t="shared" si="117"/>
        <v>#VALUE!</v>
      </c>
      <c r="AK154" s="165">
        <f t="shared" si="118"/>
        <v>1</v>
      </c>
      <c r="AL154" s="157"/>
    </row>
    <row r="155" spans="1:38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IF(OR($B155="",$C155="",$D155="",$E155&lt;AN_LIM,$E155&gt;AN_CONCURS,$O155=FALSE),"",R_ISI_STR*VLOOKUP(AK155,Coef!$E$5:$F$20,2,FALSE))</f>
        <v/>
      </c>
      <c r="J155" s="121" t="str">
        <f>IF(OR($B155="",$C155="",$D155="",$E155="",$E155&gt;AN_CONCURS,$O155=FALSE),"",R_ISI_STR*VLOOKUP(AK155,Coef!$E$5:$F$20,2,FALSE))</f>
        <v/>
      </c>
      <c r="K155" s="153" t="str">
        <f t="shared" si="94"/>
        <v/>
      </c>
      <c r="L155" s="153" t="str">
        <f t="shared" si="95"/>
        <v/>
      </c>
      <c r="M155" s="153" t="str">
        <f t="shared" si="96"/>
        <v/>
      </c>
      <c r="N155" s="153" t="str">
        <f>IF(OR($B155="",$C155="",$D155="",$E155&gt;AN_CONCURS,$O155=FALSE),"",IF((FIND('Date initiale'!$B$6,$B155,1)=1),1,""))</f>
        <v/>
      </c>
      <c r="O155" s="236" t="b">
        <f t="shared" si="97"/>
        <v>0</v>
      </c>
      <c r="P155" s="201"/>
      <c r="Q155" s="164" t="e">
        <f t="shared" si="98"/>
        <v>#VALUE!</v>
      </c>
      <c r="R155" s="164" t="e">
        <f t="shared" si="99"/>
        <v>#VALUE!</v>
      </c>
      <c r="S155" s="164" t="e">
        <f t="shared" si="100"/>
        <v>#VALUE!</v>
      </c>
      <c r="T155" s="164" t="e">
        <f t="shared" si="101"/>
        <v>#VALUE!</v>
      </c>
      <c r="U155" s="164" t="e">
        <f t="shared" si="102"/>
        <v>#VALUE!</v>
      </c>
      <c r="V155" s="164" t="e">
        <f t="shared" si="103"/>
        <v>#VALUE!</v>
      </c>
      <c r="W155" s="164" t="e">
        <f t="shared" si="104"/>
        <v>#VALUE!</v>
      </c>
      <c r="X155" s="164" t="e">
        <f t="shared" si="105"/>
        <v>#VALUE!</v>
      </c>
      <c r="Y155" s="164" t="e">
        <f t="shared" si="106"/>
        <v>#VALUE!</v>
      </c>
      <c r="Z155" s="164" t="e">
        <f t="shared" si="107"/>
        <v>#VALUE!</v>
      </c>
      <c r="AA155" s="165" t="e">
        <f t="shared" si="108"/>
        <v>#VALUE!</v>
      </c>
      <c r="AB155" s="165" t="e">
        <f t="shared" si="109"/>
        <v>#VALUE!</v>
      </c>
      <c r="AC155" s="165" t="e">
        <f t="shared" si="110"/>
        <v>#VALUE!</v>
      </c>
      <c r="AD155" s="165" t="e">
        <f t="shared" si="111"/>
        <v>#VALUE!</v>
      </c>
      <c r="AE155" s="165" t="e">
        <f t="shared" si="112"/>
        <v>#VALUE!</v>
      </c>
      <c r="AF155" s="165" t="e">
        <f t="shared" si="113"/>
        <v>#VALUE!</v>
      </c>
      <c r="AG155" s="165" t="e">
        <f t="shared" si="114"/>
        <v>#VALUE!</v>
      </c>
      <c r="AH155" s="165" t="e">
        <f t="shared" si="115"/>
        <v>#VALUE!</v>
      </c>
      <c r="AI155" s="165" t="e">
        <f t="shared" si="116"/>
        <v>#VALUE!</v>
      </c>
      <c r="AJ155" s="165" t="e">
        <f t="shared" si="117"/>
        <v>#VALUE!</v>
      </c>
      <c r="AK155" s="165">
        <f t="shared" si="118"/>
        <v>1</v>
      </c>
      <c r="AL155" s="157"/>
    </row>
    <row r="156" spans="1:38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IF(OR($B156="",$C156="",$D156="",$E156&lt;AN_LIM,$E156&gt;AN_CONCURS,$O156=FALSE),"",R_ISI_STR*VLOOKUP(AK156,Coef!$E$5:$F$20,2,FALSE))</f>
        <v/>
      </c>
      <c r="J156" s="121" t="str">
        <f>IF(OR($B156="",$C156="",$D156="",$E156="",$E156&gt;AN_CONCURS,$O156=FALSE),"",R_ISI_STR*VLOOKUP(AK156,Coef!$E$5:$F$20,2,FALSE))</f>
        <v/>
      </c>
      <c r="K156" s="153" t="str">
        <f t="shared" si="94"/>
        <v/>
      </c>
      <c r="L156" s="153" t="str">
        <f t="shared" si="95"/>
        <v/>
      </c>
      <c r="M156" s="153" t="str">
        <f t="shared" si="96"/>
        <v/>
      </c>
      <c r="N156" s="153" t="str">
        <f>IF(OR($B156="",$C156="",$D156="",$E156&gt;AN_CONCURS,$O156=FALSE),"",IF((FIND('Date initiale'!$B$6,$B156,1)=1),1,""))</f>
        <v/>
      </c>
      <c r="O156" s="236" t="b">
        <f t="shared" si="97"/>
        <v>0</v>
      </c>
      <c r="P156" s="201"/>
      <c r="Q156" s="164" t="e">
        <f t="shared" si="98"/>
        <v>#VALUE!</v>
      </c>
      <c r="R156" s="164" t="e">
        <f t="shared" si="99"/>
        <v>#VALUE!</v>
      </c>
      <c r="S156" s="164" t="e">
        <f t="shared" si="100"/>
        <v>#VALUE!</v>
      </c>
      <c r="T156" s="164" t="e">
        <f t="shared" si="101"/>
        <v>#VALUE!</v>
      </c>
      <c r="U156" s="164" t="e">
        <f t="shared" si="102"/>
        <v>#VALUE!</v>
      </c>
      <c r="V156" s="164" t="e">
        <f t="shared" si="103"/>
        <v>#VALUE!</v>
      </c>
      <c r="W156" s="164" t="e">
        <f t="shared" si="104"/>
        <v>#VALUE!</v>
      </c>
      <c r="X156" s="164" t="e">
        <f t="shared" si="105"/>
        <v>#VALUE!</v>
      </c>
      <c r="Y156" s="164" t="e">
        <f t="shared" si="106"/>
        <v>#VALUE!</v>
      </c>
      <c r="Z156" s="164" t="e">
        <f t="shared" si="107"/>
        <v>#VALUE!</v>
      </c>
      <c r="AA156" s="165" t="e">
        <f t="shared" si="108"/>
        <v>#VALUE!</v>
      </c>
      <c r="AB156" s="165" t="e">
        <f t="shared" si="109"/>
        <v>#VALUE!</v>
      </c>
      <c r="AC156" s="165" t="e">
        <f t="shared" si="110"/>
        <v>#VALUE!</v>
      </c>
      <c r="AD156" s="165" t="e">
        <f t="shared" si="111"/>
        <v>#VALUE!</v>
      </c>
      <c r="AE156" s="165" t="e">
        <f t="shared" si="112"/>
        <v>#VALUE!</v>
      </c>
      <c r="AF156" s="165" t="e">
        <f t="shared" si="113"/>
        <v>#VALUE!</v>
      </c>
      <c r="AG156" s="165" t="e">
        <f t="shared" si="114"/>
        <v>#VALUE!</v>
      </c>
      <c r="AH156" s="165" t="e">
        <f t="shared" si="115"/>
        <v>#VALUE!</v>
      </c>
      <c r="AI156" s="165" t="e">
        <f t="shared" si="116"/>
        <v>#VALUE!</v>
      </c>
      <c r="AJ156" s="165" t="e">
        <f t="shared" si="117"/>
        <v>#VALUE!</v>
      </c>
      <c r="AK156" s="165">
        <f t="shared" si="118"/>
        <v>1</v>
      </c>
      <c r="AL156" s="157"/>
    </row>
    <row r="157" spans="1:38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IF(OR($B157="",$C157="",$D157="",$E157&lt;AN_LIM,$E157&gt;AN_CONCURS,$O157=FALSE),"",R_ISI_STR*VLOOKUP(AK157,Coef!$E$5:$F$20,2,FALSE))</f>
        <v/>
      </c>
      <c r="J157" s="121" t="str">
        <f>IF(OR($B157="",$C157="",$D157="",$E157="",$E157&gt;AN_CONCURS,$O157=FALSE),"",R_ISI_STR*VLOOKUP(AK157,Coef!$E$5:$F$20,2,FALSE))</f>
        <v/>
      </c>
      <c r="K157" s="153" t="str">
        <f t="shared" si="94"/>
        <v/>
      </c>
      <c r="L157" s="153" t="str">
        <f t="shared" si="95"/>
        <v/>
      </c>
      <c r="M157" s="153" t="str">
        <f t="shared" si="96"/>
        <v/>
      </c>
      <c r="N157" s="153" t="str">
        <f>IF(OR($B157="",$C157="",$D157="",$E157&gt;AN_CONCURS,$O157=FALSE),"",IF((FIND('Date initiale'!$B$6,$B157,1)=1),1,""))</f>
        <v/>
      </c>
      <c r="O157" s="236" t="b">
        <f t="shared" si="97"/>
        <v>0</v>
      </c>
      <c r="P157" s="201"/>
      <c r="Q157" s="164" t="e">
        <f t="shared" si="98"/>
        <v>#VALUE!</v>
      </c>
      <c r="R157" s="164" t="e">
        <f t="shared" si="99"/>
        <v>#VALUE!</v>
      </c>
      <c r="S157" s="164" t="e">
        <f t="shared" si="100"/>
        <v>#VALUE!</v>
      </c>
      <c r="T157" s="164" t="e">
        <f t="shared" si="101"/>
        <v>#VALUE!</v>
      </c>
      <c r="U157" s="164" t="e">
        <f t="shared" si="102"/>
        <v>#VALUE!</v>
      </c>
      <c r="V157" s="164" t="e">
        <f t="shared" si="103"/>
        <v>#VALUE!</v>
      </c>
      <c r="W157" s="164" t="e">
        <f t="shared" si="104"/>
        <v>#VALUE!</v>
      </c>
      <c r="X157" s="164" t="e">
        <f t="shared" si="105"/>
        <v>#VALUE!</v>
      </c>
      <c r="Y157" s="164" t="e">
        <f t="shared" si="106"/>
        <v>#VALUE!</v>
      </c>
      <c r="Z157" s="164" t="e">
        <f t="shared" si="107"/>
        <v>#VALUE!</v>
      </c>
      <c r="AA157" s="165" t="e">
        <f t="shared" si="108"/>
        <v>#VALUE!</v>
      </c>
      <c r="AB157" s="165" t="e">
        <f t="shared" si="109"/>
        <v>#VALUE!</v>
      </c>
      <c r="AC157" s="165" t="e">
        <f t="shared" si="110"/>
        <v>#VALUE!</v>
      </c>
      <c r="AD157" s="165" t="e">
        <f t="shared" si="111"/>
        <v>#VALUE!</v>
      </c>
      <c r="AE157" s="165" t="e">
        <f t="shared" si="112"/>
        <v>#VALUE!</v>
      </c>
      <c r="AF157" s="165" t="e">
        <f t="shared" si="113"/>
        <v>#VALUE!</v>
      </c>
      <c r="AG157" s="165" t="e">
        <f t="shared" si="114"/>
        <v>#VALUE!</v>
      </c>
      <c r="AH157" s="165" t="e">
        <f t="shared" si="115"/>
        <v>#VALUE!</v>
      </c>
      <c r="AI157" s="165" t="e">
        <f t="shared" si="116"/>
        <v>#VALUE!</v>
      </c>
      <c r="AJ157" s="165" t="e">
        <f t="shared" si="117"/>
        <v>#VALUE!</v>
      </c>
      <c r="AK157" s="165">
        <f t="shared" si="118"/>
        <v>1</v>
      </c>
      <c r="AL157" s="157"/>
    </row>
    <row r="158" spans="1:38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IF(OR($B158="",$C158="",$D158="",$E158&lt;AN_LIM,$E158&gt;AN_CONCURS,$O158=FALSE),"",R_ISI_STR*VLOOKUP(AK158,Coef!$E$5:$F$20,2,FALSE))</f>
        <v/>
      </c>
      <c r="J158" s="121" t="str">
        <f>IF(OR($B158="",$C158="",$D158="",$E158="",$E158&gt;AN_CONCURS,$O158=FALSE),"",R_ISI_STR*VLOOKUP(AK158,Coef!$E$5:$F$20,2,FALSE))</f>
        <v/>
      </c>
      <c r="K158" s="153" t="str">
        <f t="shared" si="94"/>
        <v/>
      </c>
      <c r="L158" s="153" t="str">
        <f t="shared" si="95"/>
        <v/>
      </c>
      <c r="M158" s="153" t="str">
        <f t="shared" si="96"/>
        <v/>
      </c>
      <c r="N158" s="153" t="str">
        <f>IF(OR($B158="",$C158="",$D158="",$E158&gt;AN_CONCURS,$O158=FALSE),"",IF((FIND('Date initiale'!$B$6,$B158,1)=1),1,""))</f>
        <v/>
      </c>
      <c r="O158" s="236" t="b">
        <f t="shared" si="97"/>
        <v>0</v>
      </c>
      <c r="P158" s="201"/>
      <c r="Q158" s="164" t="e">
        <f t="shared" si="98"/>
        <v>#VALUE!</v>
      </c>
      <c r="R158" s="164" t="e">
        <f t="shared" si="99"/>
        <v>#VALUE!</v>
      </c>
      <c r="S158" s="164" t="e">
        <f t="shared" si="100"/>
        <v>#VALUE!</v>
      </c>
      <c r="T158" s="164" t="e">
        <f t="shared" si="101"/>
        <v>#VALUE!</v>
      </c>
      <c r="U158" s="164" t="e">
        <f t="shared" si="102"/>
        <v>#VALUE!</v>
      </c>
      <c r="V158" s="164" t="e">
        <f t="shared" si="103"/>
        <v>#VALUE!</v>
      </c>
      <c r="W158" s="164" t="e">
        <f t="shared" si="104"/>
        <v>#VALUE!</v>
      </c>
      <c r="X158" s="164" t="e">
        <f t="shared" si="105"/>
        <v>#VALUE!</v>
      </c>
      <c r="Y158" s="164" t="e">
        <f t="shared" si="106"/>
        <v>#VALUE!</v>
      </c>
      <c r="Z158" s="164" t="e">
        <f t="shared" si="107"/>
        <v>#VALUE!</v>
      </c>
      <c r="AA158" s="165" t="e">
        <f t="shared" si="108"/>
        <v>#VALUE!</v>
      </c>
      <c r="AB158" s="165" t="e">
        <f t="shared" si="109"/>
        <v>#VALUE!</v>
      </c>
      <c r="AC158" s="165" t="e">
        <f t="shared" si="110"/>
        <v>#VALUE!</v>
      </c>
      <c r="AD158" s="165" t="e">
        <f t="shared" si="111"/>
        <v>#VALUE!</v>
      </c>
      <c r="AE158" s="165" t="e">
        <f t="shared" si="112"/>
        <v>#VALUE!</v>
      </c>
      <c r="AF158" s="165" t="e">
        <f t="shared" si="113"/>
        <v>#VALUE!</v>
      </c>
      <c r="AG158" s="165" t="e">
        <f t="shared" si="114"/>
        <v>#VALUE!</v>
      </c>
      <c r="AH158" s="165" t="e">
        <f t="shared" si="115"/>
        <v>#VALUE!</v>
      </c>
      <c r="AI158" s="165" t="e">
        <f t="shared" si="116"/>
        <v>#VALUE!</v>
      </c>
      <c r="AJ158" s="165" t="e">
        <f t="shared" si="117"/>
        <v>#VALUE!</v>
      </c>
      <c r="AK158" s="165">
        <f t="shared" si="118"/>
        <v>1</v>
      </c>
      <c r="AL158" s="157"/>
    </row>
    <row r="159" spans="1:38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IF(OR($B159="",$C159="",$D159="",$E159&lt;AN_LIM,$E159&gt;AN_CONCURS,$O159=FALSE),"",R_ISI_STR*VLOOKUP(AK159,Coef!$E$5:$F$20,2,FALSE))</f>
        <v/>
      </c>
      <c r="J159" s="121" t="str">
        <f>IF(OR($B159="",$C159="",$D159="",$E159="",$E159&gt;AN_CONCURS,$O159=FALSE),"",R_ISI_STR*VLOOKUP(AK159,Coef!$E$5:$F$20,2,FALSE))</f>
        <v/>
      </c>
      <c r="K159" s="153" t="str">
        <f t="shared" si="94"/>
        <v/>
      </c>
      <c r="L159" s="153" t="str">
        <f t="shared" si="95"/>
        <v/>
      </c>
      <c r="M159" s="153" t="str">
        <f t="shared" si="96"/>
        <v/>
      </c>
      <c r="N159" s="153" t="str">
        <f>IF(OR($B159="",$C159="",$D159="",$E159&gt;AN_CONCURS,$O159=FALSE),"",IF((FIND('Date initiale'!$B$6,$B159,1)=1),1,""))</f>
        <v/>
      </c>
      <c r="O159" s="236" t="b">
        <f t="shared" si="97"/>
        <v>0</v>
      </c>
      <c r="P159" s="201"/>
      <c r="Q159" s="164" t="e">
        <f t="shared" si="98"/>
        <v>#VALUE!</v>
      </c>
      <c r="R159" s="164" t="e">
        <f t="shared" si="99"/>
        <v>#VALUE!</v>
      </c>
      <c r="S159" s="164" t="e">
        <f t="shared" si="100"/>
        <v>#VALUE!</v>
      </c>
      <c r="T159" s="164" t="e">
        <f t="shared" si="101"/>
        <v>#VALUE!</v>
      </c>
      <c r="U159" s="164" t="e">
        <f t="shared" si="102"/>
        <v>#VALUE!</v>
      </c>
      <c r="V159" s="164" t="e">
        <f t="shared" si="103"/>
        <v>#VALUE!</v>
      </c>
      <c r="W159" s="164" t="e">
        <f t="shared" si="104"/>
        <v>#VALUE!</v>
      </c>
      <c r="X159" s="164" t="e">
        <f t="shared" si="105"/>
        <v>#VALUE!</v>
      </c>
      <c r="Y159" s="164" t="e">
        <f t="shared" si="106"/>
        <v>#VALUE!</v>
      </c>
      <c r="Z159" s="164" t="e">
        <f t="shared" si="107"/>
        <v>#VALUE!</v>
      </c>
      <c r="AA159" s="165" t="e">
        <f t="shared" si="108"/>
        <v>#VALUE!</v>
      </c>
      <c r="AB159" s="165" t="e">
        <f t="shared" si="109"/>
        <v>#VALUE!</v>
      </c>
      <c r="AC159" s="165" t="e">
        <f t="shared" si="110"/>
        <v>#VALUE!</v>
      </c>
      <c r="AD159" s="165" t="e">
        <f t="shared" si="111"/>
        <v>#VALUE!</v>
      </c>
      <c r="AE159" s="165" t="e">
        <f t="shared" si="112"/>
        <v>#VALUE!</v>
      </c>
      <c r="AF159" s="165" t="e">
        <f t="shared" si="113"/>
        <v>#VALUE!</v>
      </c>
      <c r="AG159" s="165" t="e">
        <f t="shared" si="114"/>
        <v>#VALUE!</v>
      </c>
      <c r="AH159" s="165" t="e">
        <f t="shared" si="115"/>
        <v>#VALUE!</v>
      </c>
      <c r="AI159" s="165" t="e">
        <f t="shared" si="116"/>
        <v>#VALUE!</v>
      </c>
      <c r="AJ159" s="165" t="e">
        <f t="shared" si="117"/>
        <v>#VALUE!</v>
      </c>
      <c r="AK159" s="165">
        <f t="shared" si="118"/>
        <v>1</v>
      </c>
      <c r="AL159" s="157"/>
    </row>
    <row r="160" spans="1:38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IF(OR($B160="",$C160="",$D160="",$E160&lt;AN_LIM,$E160&gt;AN_CONCURS,$O160=FALSE),"",R_ISI_STR*VLOOKUP(AK160,Coef!$E$5:$F$20,2,FALSE))</f>
        <v/>
      </c>
      <c r="J160" s="121" t="str">
        <f>IF(OR($B160="",$C160="",$D160="",$E160="",$E160&gt;AN_CONCURS,$O160=FALSE),"",R_ISI_STR*VLOOKUP(AK160,Coef!$E$5:$F$20,2,FALSE))</f>
        <v/>
      </c>
      <c r="K160" s="153" t="str">
        <f t="shared" si="94"/>
        <v/>
      </c>
      <c r="L160" s="153" t="str">
        <f t="shared" si="95"/>
        <v/>
      </c>
      <c r="M160" s="153" t="str">
        <f t="shared" si="96"/>
        <v/>
      </c>
      <c r="N160" s="153" t="str">
        <f>IF(OR($B160="",$C160="",$D160="",$E160&gt;AN_CONCURS,$O160=FALSE),"",IF((FIND('Date initiale'!$B$6,$B160,1)=1),1,""))</f>
        <v/>
      </c>
      <c r="O160" s="236" t="b">
        <f t="shared" si="97"/>
        <v>0</v>
      </c>
      <c r="P160" s="201"/>
      <c r="Q160" s="164" t="e">
        <f t="shared" si="98"/>
        <v>#VALUE!</v>
      </c>
      <c r="R160" s="164" t="e">
        <f t="shared" si="99"/>
        <v>#VALUE!</v>
      </c>
      <c r="S160" s="164" t="e">
        <f t="shared" si="100"/>
        <v>#VALUE!</v>
      </c>
      <c r="T160" s="164" t="e">
        <f t="shared" si="101"/>
        <v>#VALUE!</v>
      </c>
      <c r="U160" s="164" t="e">
        <f t="shared" si="102"/>
        <v>#VALUE!</v>
      </c>
      <c r="V160" s="164" t="e">
        <f t="shared" si="103"/>
        <v>#VALUE!</v>
      </c>
      <c r="W160" s="164" t="e">
        <f t="shared" si="104"/>
        <v>#VALUE!</v>
      </c>
      <c r="X160" s="164" t="e">
        <f t="shared" si="105"/>
        <v>#VALUE!</v>
      </c>
      <c r="Y160" s="164" t="e">
        <f t="shared" si="106"/>
        <v>#VALUE!</v>
      </c>
      <c r="Z160" s="164" t="e">
        <f t="shared" si="107"/>
        <v>#VALUE!</v>
      </c>
      <c r="AA160" s="165" t="e">
        <f t="shared" si="108"/>
        <v>#VALUE!</v>
      </c>
      <c r="AB160" s="165" t="e">
        <f t="shared" si="109"/>
        <v>#VALUE!</v>
      </c>
      <c r="AC160" s="165" t="e">
        <f t="shared" si="110"/>
        <v>#VALUE!</v>
      </c>
      <c r="AD160" s="165" t="e">
        <f t="shared" si="111"/>
        <v>#VALUE!</v>
      </c>
      <c r="AE160" s="165" t="e">
        <f t="shared" si="112"/>
        <v>#VALUE!</v>
      </c>
      <c r="AF160" s="165" t="e">
        <f t="shared" si="113"/>
        <v>#VALUE!</v>
      </c>
      <c r="AG160" s="165" t="e">
        <f t="shared" si="114"/>
        <v>#VALUE!</v>
      </c>
      <c r="AH160" s="165" t="e">
        <f t="shared" si="115"/>
        <v>#VALUE!</v>
      </c>
      <c r="AI160" s="165" t="e">
        <f t="shared" si="116"/>
        <v>#VALUE!</v>
      </c>
      <c r="AJ160" s="165" t="e">
        <f t="shared" si="117"/>
        <v>#VALUE!</v>
      </c>
      <c r="AK160" s="165">
        <f t="shared" si="118"/>
        <v>1</v>
      </c>
      <c r="AL160" s="157"/>
    </row>
    <row r="161" spans="1:38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IF(OR($B161="",$C161="",$D161="",$E161&lt;AN_LIM,$E161&gt;AN_CONCURS,$O161=FALSE),"",R_ISI_STR*VLOOKUP(AK161,Coef!$E$5:$F$20,2,FALSE))</f>
        <v/>
      </c>
      <c r="J161" s="121" t="str">
        <f>IF(OR($B161="",$C161="",$D161="",$E161="",$E161&gt;AN_CONCURS,$O161=FALSE),"",R_ISI_STR*VLOOKUP(AK161,Coef!$E$5:$F$20,2,FALSE))</f>
        <v/>
      </c>
      <c r="K161" s="153" t="str">
        <f t="shared" si="94"/>
        <v/>
      </c>
      <c r="L161" s="153" t="str">
        <f t="shared" si="95"/>
        <v/>
      </c>
      <c r="M161" s="153" t="str">
        <f t="shared" si="96"/>
        <v/>
      </c>
      <c r="N161" s="153" t="str">
        <f>IF(OR($B161="",$C161="",$D161="",$E161&gt;AN_CONCURS,$O161=FALSE),"",IF((FIND('Date initiale'!$B$6,$B161,1)=1),1,""))</f>
        <v/>
      </c>
      <c r="O161" s="236" t="b">
        <f t="shared" si="97"/>
        <v>0</v>
      </c>
      <c r="P161" s="201"/>
      <c r="Q161" s="164" t="e">
        <f t="shared" si="98"/>
        <v>#VALUE!</v>
      </c>
      <c r="R161" s="164" t="e">
        <f t="shared" si="99"/>
        <v>#VALUE!</v>
      </c>
      <c r="S161" s="164" t="e">
        <f t="shared" si="100"/>
        <v>#VALUE!</v>
      </c>
      <c r="T161" s="164" t="e">
        <f t="shared" si="101"/>
        <v>#VALUE!</v>
      </c>
      <c r="U161" s="164" t="e">
        <f t="shared" si="102"/>
        <v>#VALUE!</v>
      </c>
      <c r="V161" s="164" t="e">
        <f t="shared" si="103"/>
        <v>#VALUE!</v>
      </c>
      <c r="W161" s="164" t="e">
        <f t="shared" si="104"/>
        <v>#VALUE!</v>
      </c>
      <c r="X161" s="164" t="e">
        <f t="shared" si="105"/>
        <v>#VALUE!</v>
      </c>
      <c r="Y161" s="164" t="e">
        <f t="shared" si="106"/>
        <v>#VALUE!</v>
      </c>
      <c r="Z161" s="164" t="e">
        <f t="shared" si="107"/>
        <v>#VALUE!</v>
      </c>
      <c r="AA161" s="165" t="e">
        <f t="shared" si="108"/>
        <v>#VALUE!</v>
      </c>
      <c r="AB161" s="165" t="e">
        <f t="shared" si="109"/>
        <v>#VALUE!</v>
      </c>
      <c r="AC161" s="165" t="e">
        <f t="shared" si="110"/>
        <v>#VALUE!</v>
      </c>
      <c r="AD161" s="165" t="e">
        <f t="shared" si="111"/>
        <v>#VALUE!</v>
      </c>
      <c r="AE161" s="165" t="e">
        <f t="shared" si="112"/>
        <v>#VALUE!</v>
      </c>
      <c r="AF161" s="165" t="e">
        <f t="shared" si="113"/>
        <v>#VALUE!</v>
      </c>
      <c r="AG161" s="165" t="e">
        <f t="shared" si="114"/>
        <v>#VALUE!</v>
      </c>
      <c r="AH161" s="165" t="e">
        <f t="shared" si="115"/>
        <v>#VALUE!</v>
      </c>
      <c r="AI161" s="165" t="e">
        <f t="shared" si="116"/>
        <v>#VALUE!</v>
      </c>
      <c r="AJ161" s="165" t="e">
        <f t="shared" si="117"/>
        <v>#VALUE!</v>
      </c>
      <c r="AK161" s="165">
        <f t="shared" si="118"/>
        <v>1</v>
      </c>
      <c r="AL161" s="157"/>
    </row>
    <row r="162" spans="1:38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IF(OR($B162="",$C162="",$D162="",$E162&lt;AN_LIM,$E162&gt;AN_CONCURS,$O162=FALSE),"",R_ISI_STR*VLOOKUP(AK162,Coef!$E$5:$F$20,2,FALSE))</f>
        <v/>
      </c>
      <c r="J162" s="121" t="str">
        <f>IF(OR($B162="",$C162="",$D162="",$E162="",$E162&gt;AN_CONCURS,$O162=FALSE),"",R_ISI_STR*VLOOKUP(AK162,Coef!$E$5:$F$20,2,FALSE))</f>
        <v/>
      </c>
      <c r="K162" s="153" t="str">
        <f t="shared" si="94"/>
        <v/>
      </c>
      <c r="L162" s="153" t="str">
        <f t="shared" si="95"/>
        <v/>
      </c>
      <c r="M162" s="153" t="str">
        <f t="shared" si="96"/>
        <v/>
      </c>
      <c r="N162" s="153" t="str">
        <f>IF(OR($B162="",$C162="",$D162="",$E162&gt;AN_CONCURS,$O162=FALSE),"",IF((FIND('Date initiale'!$B$6,$B162,1)=1),1,""))</f>
        <v/>
      </c>
      <c r="O162" s="236" t="b">
        <f t="shared" si="97"/>
        <v>0</v>
      </c>
      <c r="P162" s="201"/>
      <c r="Q162" s="164" t="e">
        <f t="shared" si="98"/>
        <v>#VALUE!</v>
      </c>
      <c r="R162" s="164" t="e">
        <f t="shared" si="99"/>
        <v>#VALUE!</v>
      </c>
      <c r="S162" s="164" t="e">
        <f t="shared" si="100"/>
        <v>#VALUE!</v>
      </c>
      <c r="T162" s="164" t="e">
        <f t="shared" si="101"/>
        <v>#VALUE!</v>
      </c>
      <c r="U162" s="164" t="e">
        <f t="shared" si="102"/>
        <v>#VALUE!</v>
      </c>
      <c r="V162" s="164" t="e">
        <f t="shared" si="103"/>
        <v>#VALUE!</v>
      </c>
      <c r="W162" s="164" t="e">
        <f t="shared" si="104"/>
        <v>#VALUE!</v>
      </c>
      <c r="X162" s="164" t="e">
        <f t="shared" si="105"/>
        <v>#VALUE!</v>
      </c>
      <c r="Y162" s="164" t="e">
        <f t="shared" si="106"/>
        <v>#VALUE!</v>
      </c>
      <c r="Z162" s="164" t="e">
        <f t="shared" si="107"/>
        <v>#VALUE!</v>
      </c>
      <c r="AA162" s="165" t="e">
        <f t="shared" si="108"/>
        <v>#VALUE!</v>
      </c>
      <c r="AB162" s="165" t="e">
        <f t="shared" si="109"/>
        <v>#VALUE!</v>
      </c>
      <c r="AC162" s="165" t="e">
        <f t="shared" si="110"/>
        <v>#VALUE!</v>
      </c>
      <c r="AD162" s="165" t="e">
        <f t="shared" si="111"/>
        <v>#VALUE!</v>
      </c>
      <c r="AE162" s="165" t="e">
        <f t="shared" si="112"/>
        <v>#VALUE!</v>
      </c>
      <c r="AF162" s="165" t="e">
        <f t="shared" si="113"/>
        <v>#VALUE!</v>
      </c>
      <c r="AG162" s="165" t="e">
        <f t="shared" si="114"/>
        <v>#VALUE!</v>
      </c>
      <c r="AH162" s="165" t="e">
        <f t="shared" si="115"/>
        <v>#VALUE!</v>
      </c>
      <c r="AI162" s="165" t="e">
        <f t="shared" si="116"/>
        <v>#VALUE!</v>
      </c>
      <c r="AJ162" s="165" t="e">
        <f t="shared" si="117"/>
        <v>#VALUE!</v>
      </c>
      <c r="AK162" s="165">
        <f t="shared" si="118"/>
        <v>1</v>
      </c>
      <c r="AL162" s="157"/>
    </row>
    <row r="163" spans="1:38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IF(OR($B163="",$C163="",$D163="",$E163&lt;AN_LIM,$E163&gt;AN_CONCURS,$O163=FALSE),"",R_ISI_STR*VLOOKUP(AK163,Coef!$E$5:$F$20,2,FALSE))</f>
        <v/>
      </c>
      <c r="J163" s="121" t="str">
        <f>IF(OR($B163="",$C163="",$D163="",$E163="",$E163&gt;AN_CONCURS,$O163=FALSE),"",R_ISI_STR*VLOOKUP(AK163,Coef!$E$5:$F$20,2,FALSE))</f>
        <v/>
      </c>
      <c r="K163" s="153" t="str">
        <f t="shared" si="94"/>
        <v/>
      </c>
      <c r="L163" s="153" t="str">
        <f t="shared" si="95"/>
        <v/>
      </c>
      <c r="M163" s="153" t="str">
        <f t="shared" si="96"/>
        <v/>
      </c>
      <c r="N163" s="153" t="str">
        <f>IF(OR($B163="",$C163="",$D163="",$E163&gt;AN_CONCURS,$O163=FALSE),"",IF((FIND('Date initiale'!$B$6,$B163,1)=1),1,""))</f>
        <v/>
      </c>
      <c r="O163" s="236" t="b">
        <f t="shared" si="97"/>
        <v>0</v>
      </c>
      <c r="P163" s="201"/>
      <c r="Q163" s="164" t="e">
        <f t="shared" si="98"/>
        <v>#VALUE!</v>
      </c>
      <c r="R163" s="164" t="e">
        <f t="shared" si="99"/>
        <v>#VALUE!</v>
      </c>
      <c r="S163" s="164" t="e">
        <f t="shared" si="100"/>
        <v>#VALUE!</v>
      </c>
      <c r="T163" s="164" t="e">
        <f t="shared" si="101"/>
        <v>#VALUE!</v>
      </c>
      <c r="U163" s="164" t="e">
        <f t="shared" si="102"/>
        <v>#VALUE!</v>
      </c>
      <c r="V163" s="164" t="e">
        <f t="shared" si="103"/>
        <v>#VALUE!</v>
      </c>
      <c r="W163" s="164" t="e">
        <f t="shared" si="104"/>
        <v>#VALUE!</v>
      </c>
      <c r="X163" s="164" t="e">
        <f t="shared" si="105"/>
        <v>#VALUE!</v>
      </c>
      <c r="Y163" s="164" t="e">
        <f t="shared" si="106"/>
        <v>#VALUE!</v>
      </c>
      <c r="Z163" s="164" t="e">
        <f t="shared" si="107"/>
        <v>#VALUE!</v>
      </c>
      <c r="AA163" s="165" t="e">
        <f t="shared" si="108"/>
        <v>#VALUE!</v>
      </c>
      <c r="AB163" s="165" t="e">
        <f t="shared" si="109"/>
        <v>#VALUE!</v>
      </c>
      <c r="AC163" s="165" t="e">
        <f t="shared" si="110"/>
        <v>#VALUE!</v>
      </c>
      <c r="AD163" s="165" t="e">
        <f t="shared" si="111"/>
        <v>#VALUE!</v>
      </c>
      <c r="AE163" s="165" t="e">
        <f t="shared" si="112"/>
        <v>#VALUE!</v>
      </c>
      <c r="AF163" s="165" t="e">
        <f t="shared" si="113"/>
        <v>#VALUE!</v>
      </c>
      <c r="AG163" s="165" t="e">
        <f t="shared" si="114"/>
        <v>#VALUE!</v>
      </c>
      <c r="AH163" s="165" t="e">
        <f t="shared" si="115"/>
        <v>#VALUE!</v>
      </c>
      <c r="AI163" s="165" t="e">
        <f t="shared" si="116"/>
        <v>#VALUE!</v>
      </c>
      <c r="AJ163" s="165" t="e">
        <f t="shared" si="117"/>
        <v>#VALUE!</v>
      </c>
      <c r="AK163" s="165">
        <f t="shared" si="118"/>
        <v>1</v>
      </c>
      <c r="AL163" s="157"/>
    </row>
    <row r="164" spans="1:38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IF(OR($B164="",$C164="",$D164="",$E164&lt;AN_LIM,$E164&gt;AN_CONCURS,$O164=FALSE),"",R_ISI_STR*VLOOKUP(AK164,Coef!$E$5:$F$20,2,FALSE))</f>
        <v/>
      </c>
      <c r="J164" s="121" t="str">
        <f>IF(OR($B164="",$C164="",$D164="",$E164="",$E164&gt;AN_CONCURS,$O164=FALSE),"",R_ISI_STR*VLOOKUP(AK164,Coef!$E$5:$F$20,2,FALSE))</f>
        <v/>
      </c>
      <c r="K164" s="153" t="str">
        <f t="shared" si="94"/>
        <v/>
      </c>
      <c r="L164" s="153" t="str">
        <f t="shared" si="95"/>
        <v/>
      </c>
      <c r="M164" s="153" t="str">
        <f t="shared" si="96"/>
        <v/>
      </c>
      <c r="N164" s="153" t="str">
        <f>IF(OR($B164="",$C164="",$D164="",$E164&gt;AN_CONCURS,$O164=FALSE),"",IF((FIND('Date initiale'!$B$6,$B164,1)=1),1,""))</f>
        <v/>
      </c>
      <c r="O164" s="236" t="b">
        <f t="shared" si="97"/>
        <v>0</v>
      </c>
      <c r="P164" s="201"/>
      <c r="Q164" s="164" t="e">
        <f t="shared" si="98"/>
        <v>#VALUE!</v>
      </c>
      <c r="R164" s="164" t="e">
        <f t="shared" si="99"/>
        <v>#VALUE!</v>
      </c>
      <c r="S164" s="164" t="e">
        <f t="shared" si="100"/>
        <v>#VALUE!</v>
      </c>
      <c r="T164" s="164" t="e">
        <f t="shared" si="101"/>
        <v>#VALUE!</v>
      </c>
      <c r="U164" s="164" t="e">
        <f t="shared" si="102"/>
        <v>#VALUE!</v>
      </c>
      <c r="V164" s="164" t="e">
        <f t="shared" si="103"/>
        <v>#VALUE!</v>
      </c>
      <c r="W164" s="164" t="e">
        <f t="shared" si="104"/>
        <v>#VALUE!</v>
      </c>
      <c r="X164" s="164" t="e">
        <f t="shared" si="105"/>
        <v>#VALUE!</v>
      </c>
      <c r="Y164" s="164" t="e">
        <f t="shared" si="106"/>
        <v>#VALUE!</v>
      </c>
      <c r="Z164" s="164" t="e">
        <f t="shared" si="107"/>
        <v>#VALUE!</v>
      </c>
      <c r="AA164" s="165" t="e">
        <f t="shared" si="108"/>
        <v>#VALUE!</v>
      </c>
      <c r="AB164" s="165" t="e">
        <f t="shared" si="109"/>
        <v>#VALUE!</v>
      </c>
      <c r="AC164" s="165" t="e">
        <f t="shared" si="110"/>
        <v>#VALUE!</v>
      </c>
      <c r="AD164" s="165" t="e">
        <f t="shared" si="111"/>
        <v>#VALUE!</v>
      </c>
      <c r="AE164" s="165" t="e">
        <f t="shared" si="112"/>
        <v>#VALUE!</v>
      </c>
      <c r="AF164" s="165" t="e">
        <f t="shared" si="113"/>
        <v>#VALUE!</v>
      </c>
      <c r="AG164" s="165" t="e">
        <f t="shared" si="114"/>
        <v>#VALUE!</v>
      </c>
      <c r="AH164" s="165" t="e">
        <f t="shared" si="115"/>
        <v>#VALUE!</v>
      </c>
      <c r="AI164" s="165" t="e">
        <f t="shared" si="116"/>
        <v>#VALUE!</v>
      </c>
      <c r="AJ164" s="165" t="e">
        <f t="shared" si="117"/>
        <v>#VALUE!</v>
      </c>
      <c r="AK164" s="165">
        <f t="shared" si="118"/>
        <v>1</v>
      </c>
      <c r="AL164" s="157"/>
    </row>
    <row r="165" spans="1:38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IF(OR($B165="",$C165="",$D165="",$E165&lt;AN_LIM,$E165&gt;AN_CONCURS,$O165=FALSE),"",R_ISI_STR*VLOOKUP(AK165,Coef!$E$5:$F$20,2,FALSE))</f>
        <v/>
      </c>
      <c r="J165" s="121" t="str">
        <f>IF(OR($B165="",$C165="",$D165="",$E165="",$E165&gt;AN_CONCURS,$O165=FALSE),"",R_ISI_STR*VLOOKUP(AK165,Coef!$E$5:$F$20,2,FALSE))</f>
        <v/>
      </c>
      <c r="K165" s="153" t="str">
        <f t="shared" si="94"/>
        <v/>
      </c>
      <c r="L165" s="153" t="str">
        <f t="shared" si="95"/>
        <v/>
      </c>
      <c r="M165" s="153" t="str">
        <f t="shared" si="96"/>
        <v/>
      </c>
      <c r="N165" s="153" t="str">
        <f>IF(OR($B165="",$C165="",$D165="",$E165&gt;AN_CONCURS,$O165=FALSE),"",IF((FIND('Date initiale'!$B$6,$B165,1)=1),1,""))</f>
        <v/>
      </c>
      <c r="O165" s="236" t="b">
        <f t="shared" si="97"/>
        <v>0</v>
      </c>
      <c r="P165" s="201"/>
      <c r="Q165" s="164" t="e">
        <f t="shared" si="98"/>
        <v>#VALUE!</v>
      </c>
      <c r="R165" s="164" t="e">
        <f t="shared" si="99"/>
        <v>#VALUE!</v>
      </c>
      <c r="S165" s="164" t="e">
        <f t="shared" si="100"/>
        <v>#VALUE!</v>
      </c>
      <c r="T165" s="164" t="e">
        <f t="shared" si="101"/>
        <v>#VALUE!</v>
      </c>
      <c r="U165" s="164" t="e">
        <f t="shared" si="102"/>
        <v>#VALUE!</v>
      </c>
      <c r="V165" s="164" t="e">
        <f t="shared" si="103"/>
        <v>#VALUE!</v>
      </c>
      <c r="W165" s="164" t="e">
        <f t="shared" si="104"/>
        <v>#VALUE!</v>
      </c>
      <c r="X165" s="164" t="e">
        <f t="shared" si="105"/>
        <v>#VALUE!</v>
      </c>
      <c r="Y165" s="164" t="e">
        <f t="shared" si="106"/>
        <v>#VALUE!</v>
      </c>
      <c r="Z165" s="164" t="e">
        <f t="shared" si="107"/>
        <v>#VALUE!</v>
      </c>
      <c r="AA165" s="165" t="e">
        <f t="shared" si="108"/>
        <v>#VALUE!</v>
      </c>
      <c r="AB165" s="165" t="e">
        <f t="shared" si="109"/>
        <v>#VALUE!</v>
      </c>
      <c r="AC165" s="165" t="e">
        <f t="shared" si="110"/>
        <v>#VALUE!</v>
      </c>
      <c r="AD165" s="165" t="e">
        <f t="shared" si="111"/>
        <v>#VALUE!</v>
      </c>
      <c r="AE165" s="165" t="e">
        <f t="shared" si="112"/>
        <v>#VALUE!</v>
      </c>
      <c r="AF165" s="165" t="e">
        <f t="shared" si="113"/>
        <v>#VALUE!</v>
      </c>
      <c r="AG165" s="165" t="e">
        <f t="shared" si="114"/>
        <v>#VALUE!</v>
      </c>
      <c r="AH165" s="165" t="e">
        <f t="shared" si="115"/>
        <v>#VALUE!</v>
      </c>
      <c r="AI165" s="165" t="e">
        <f t="shared" si="116"/>
        <v>#VALUE!</v>
      </c>
      <c r="AJ165" s="165" t="e">
        <f t="shared" si="117"/>
        <v>#VALUE!</v>
      </c>
      <c r="AK165" s="165">
        <f t="shared" si="118"/>
        <v>1</v>
      </c>
      <c r="AL165" s="157"/>
    </row>
    <row r="166" spans="1:38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IF(OR($B166="",$C166="",$D166="",$E166&lt;AN_LIM,$E166&gt;AN_CONCURS,$O166=FALSE),"",R_ISI_STR*VLOOKUP(AK166,Coef!$E$5:$F$20,2,FALSE))</f>
        <v/>
      </c>
      <c r="J166" s="121" t="str">
        <f>IF(OR($B166="",$C166="",$D166="",$E166="",$E166&gt;AN_CONCURS,$O166=FALSE),"",R_ISI_STR*VLOOKUP(AK166,Coef!$E$5:$F$20,2,FALSE))</f>
        <v/>
      </c>
      <c r="K166" s="153" t="str">
        <f t="shared" si="94"/>
        <v/>
      </c>
      <c r="L166" s="153" t="str">
        <f t="shared" si="95"/>
        <v/>
      </c>
      <c r="M166" s="153" t="str">
        <f t="shared" si="96"/>
        <v/>
      </c>
      <c r="N166" s="153" t="str">
        <f>IF(OR($B166="",$C166="",$D166="",$E166&gt;AN_CONCURS,$O166=FALSE),"",IF((FIND('Date initiale'!$B$6,$B166,1)=1),1,""))</f>
        <v/>
      </c>
      <c r="O166" s="236" t="b">
        <f t="shared" si="97"/>
        <v>0</v>
      </c>
      <c r="P166" s="201"/>
      <c r="Q166" s="164" t="e">
        <f t="shared" si="98"/>
        <v>#VALUE!</v>
      </c>
      <c r="R166" s="164" t="e">
        <f t="shared" si="99"/>
        <v>#VALUE!</v>
      </c>
      <c r="S166" s="164" t="e">
        <f t="shared" si="100"/>
        <v>#VALUE!</v>
      </c>
      <c r="T166" s="164" t="e">
        <f t="shared" si="101"/>
        <v>#VALUE!</v>
      </c>
      <c r="U166" s="164" t="e">
        <f t="shared" si="102"/>
        <v>#VALUE!</v>
      </c>
      <c r="V166" s="164" t="e">
        <f t="shared" si="103"/>
        <v>#VALUE!</v>
      </c>
      <c r="W166" s="164" t="e">
        <f t="shared" si="104"/>
        <v>#VALUE!</v>
      </c>
      <c r="X166" s="164" t="e">
        <f t="shared" si="105"/>
        <v>#VALUE!</v>
      </c>
      <c r="Y166" s="164" t="e">
        <f t="shared" si="106"/>
        <v>#VALUE!</v>
      </c>
      <c r="Z166" s="164" t="e">
        <f t="shared" si="107"/>
        <v>#VALUE!</v>
      </c>
      <c r="AA166" s="165" t="e">
        <f t="shared" si="108"/>
        <v>#VALUE!</v>
      </c>
      <c r="AB166" s="165" t="e">
        <f t="shared" si="109"/>
        <v>#VALUE!</v>
      </c>
      <c r="AC166" s="165" t="e">
        <f t="shared" si="110"/>
        <v>#VALUE!</v>
      </c>
      <c r="AD166" s="165" t="e">
        <f t="shared" si="111"/>
        <v>#VALUE!</v>
      </c>
      <c r="AE166" s="165" t="e">
        <f t="shared" si="112"/>
        <v>#VALUE!</v>
      </c>
      <c r="AF166" s="165" t="e">
        <f t="shared" si="113"/>
        <v>#VALUE!</v>
      </c>
      <c r="AG166" s="165" t="e">
        <f t="shared" si="114"/>
        <v>#VALUE!</v>
      </c>
      <c r="AH166" s="165" t="e">
        <f t="shared" si="115"/>
        <v>#VALUE!</v>
      </c>
      <c r="AI166" s="165" t="e">
        <f t="shared" si="116"/>
        <v>#VALUE!</v>
      </c>
      <c r="AJ166" s="165" t="e">
        <f t="shared" si="117"/>
        <v>#VALUE!</v>
      </c>
      <c r="AK166" s="165">
        <f t="shared" si="118"/>
        <v>1</v>
      </c>
      <c r="AL166" s="157"/>
    </row>
    <row r="167" spans="1:38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IF(OR($B167="",$C167="",$D167="",$E167&lt;AN_LIM,$E167&gt;AN_CONCURS,$O167=FALSE),"",R_ISI_STR*VLOOKUP(AK167,Coef!$E$5:$F$20,2,FALSE))</f>
        <v/>
      </c>
      <c r="J167" s="121" t="str">
        <f>IF(OR($B167="",$C167="",$D167="",$E167="",$E167&gt;AN_CONCURS,$O167=FALSE),"",R_ISI_STR*VLOOKUP(AK167,Coef!$E$5:$F$20,2,FALSE))</f>
        <v/>
      </c>
      <c r="K167" s="153" t="str">
        <f t="shared" si="94"/>
        <v/>
      </c>
      <c r="L167" s="153" t="str">
        <f t="shared" si="95"/>
        <v/>
      </c>
      <c r="M167" s="153" t="str">
        <f t="shared" si="96"/>
        <v/>
      </c>
      <c r="N167" s="153" t="str">
        <f>IF(OR($B167="",$C167="",$D167="",$E167&gt;AN_CONCURS,$O167=FALSE),"",IF((FIND('Date initiale'!$B$6,$B167,1)=1),1,""))</f>
        <v/>
      </c>
      <c r="O167" s="236" t="b">
        <f t="shared" si="97"/>
        <v>0</v>
      </c>
      <c r="P167" s="201"/>
      <c r="Q167" s="164" t="e">
        <f t="shared" si="98"/>
        <v>#VALUE!</v>
      </c>
      <c r="R167" s="164" t="e">
        <f t="shared" si="99"/>
        <v>#VALUE!</v>
      </c>
      <c r="S167" s="164" t="e">
        <f t="shared" si="100"/>
        <v>#VALUE!</v>
      </c>
      <c r="T167" s="164" t="e">
        <f t="shared" si="101"/>
        <v>#VALUE!</v>
      </c>
      <c r="U167" s="164" t="e">
        <f t="shared" si="102"/>
        <v>#VALUE!</v>
      </c>
      <c r="V167" s="164" t="e">
        <f t="shared" si="103"/>
        <v>#VALUE!</v>
      </c>
      <c r="W167" s="164" t="e">
        <f t="shared" si="104"/>
        <v>#VALUE!</v>
      </c>
      <c r="X167" s="164" t="e">
        <f t="shared" si="105"/>
        <v>#VALUE!</v>
      </c>
      <c r="Y167" s="164" t="e">
        <f t="shared" si="106"/>
        <v>#VALUE!</v>
      </c>
      <c r="Z167" s="164" t="e">
        <f t="shared" si="107"/>
        <v>#VALUE!</v>
      </c>
      <c r="AA167" s="165" t="e">
        <f t="shared" si="108"/>
        <v>#VALUE!</v>
      </c>
      <c r="AB167" s="165" t="e">
        <f t="shared" si="109"/>
        <v>#VALUE!</v>
      </c>
      <c r="AC167" s="165" t="e">
        <f t="shared" si="110"/>
        <v>#VALUE!</v>
      </c>
      <c r="AD167" s="165" t="e">
        <f t="shared" si="111"/>
        <v>#VALUE!</v>
      </c>
      <c r="AE167" s="165" t="e">
        <f t="shared" si="112"/>
        <v>#VALUE!</v>
      </c>
      <c r="AF167" s="165" t="e">
        <f t="shared" si="113"/>
        <v>#VALUE!</v>
      </c>
      <c r="AG167" s="165" t="e">
        <f t="shared" si="114"/>
        <v>#VALUE!</v>
      </c>
      <c r="AH167" s="165" t="e">
        <f t="shared" si="115"/>
        <v>#VALUE!</v>
      </c>
      <c r="AI167" s="165" t="e">
        <f t="shared" si="116"/>
        <v>#VALUE!</v>
      </c>
      <c r="AJ167" s="165" t="e">
        <f t="shared" si="117"/>
        <v>#VALUE!</v>
      </c>
      <c r="AK167" s="165">
        <f t="shared" si="118"/>
        <v>1</v>
      </c>
      <c r="AL167" s="157"/>
    </row>
    <row r="168" spans="1:38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IF(OR($B168="",$C168="",$D168="",$E168&lt;AN_LIM,$E168&gt;AN_CONCURS,$O168=FALSE),"",R_ISI_STR*VLOOKUP(AK168,Coef!$E$5:$F$20,2,FALSE))</f>
        <v/>
      </c>
      <c r="J168" s="121" t="str">
        <f>IF(OR($B168="",$C168="",$D168="",$E168="",$E168&gt;AN_CONCURS,$O168=FALSE),"",R_ISI_STR*VLOOKUP(AK168,Coef!$E$5:$F$20,2,FALSE))</f>
        <v/>
      </c>
      <c r="K168" s="153" t="str">
        <f t="shared" si="94"/>
        <v/>
      </c>
      <c r="L168" s="153" t="str">
        <f t="shared" si="95"/>
        <v/>
      </c>
      <c r="M168" s="153" t="str">
        <f t="shared" si="96"/>
        <v/>
      </c>
      <c r="N168" s="153" t="str">
        <f>IF(OR($B168="",$C168="",$D168="",$E168&gt;AN_CONCURS,$O168=FALSE),"",IF((FIND('Date initiale'!$B$6,$B168,1)=1),1,""))</f>
        <v/>
      </c>
      <c r="O168" s="236" t="b">
        <f t="shared" si="97"/>
        <v>0</v>
      </c>
      <c r="P168" s="201"/>
      <c r="Q168" s="164" t="e">
        <f t="shared" si="98"/>
        <v>#VALUE!</v>
      </c>
      <c r="R168" s="164" t="e">
        <f t="shared" si="99"/>
        <v>#VALUE!</v>
      </c>
      <c r="S168" s="164" t="e">
        <f t="shared" si="100"/>
        <v>#VALUE!</v>
      </c>
      <c r="T168" s="164" t="e">
        <f t="shared" si="101"/>
        <v>#VALUE!</v>
      </c>
      <c r="U168" s="164" t="e">
        <f t="shared" si="102"/>
        <v>#VALUE!</v>
      </c>
      <c r="V168" s="164" t="e">
        <f t="shared" si="103"/>
        <v>#VALUE!</v>
      </c>
      <c r="W168" s="164" t="e">
        <f t="shared" si="104"/>
        <v>#VALUE!</v>
      </c>
      <c r="X168" s="164" t="e">
        <f t="shared" si="105"/>
        <v>#VALUE!</v>
      </c>
      <c r="Y168" s="164" t="e">
        <f t="shared" si="106"/>
        <v>#VALUE!</v>
      </c>
      <c r="Z168" s="164" t="e">
        <f t="shared" si="107"/>
        <v>#VALUE!</v>
      </c>
      <c r="AA168" s="165" t="e">
        <f t="shared" si="108"/>
        <v>#VALUE!</v>
      </c>
      <c r="AB168" s="165" t="e">
        <f t="shared" si="109"/>
        <v>#VALUE!</v>
      </c>
      <c r="AC168" s="165" t="e">
        <f t="shared" si="110"/>
        <v>#VALUE!</v>
      </c>
      <c r="AD168" s="165" t="e">
        <f t="shared" si="111"/>
        <v>#VALUE!</v>
      </c>
      <c r="AE168" s="165" t="e">
        <f t="shared" si="112"/>
        <v>#VALUE!</v>
      </c>
      <c r="AF168" s="165" t="e">
        <f t="shared" si="113"/>
        <v>#VALUE!</v>
      </c>
      <c r="AG168" s="165" t="e">
        <f t="shared" si="114"/>
        <v>#VALUE!</v>
      </c>
      <c r="AH168" s="165" t="e">
        <f t="shared" si="115"/>
        <v>#VALUE!</v>
      </c>
      <c r="AI168" s="165" t="e">
        <f t="shared" si="116"/>
        <v>#VALUE!</v>
      </c>
      <c r="AJ168" s="165" t="e">
        <f t="shared" si="117"/>
        <v>#VALUE!</v>
      </c>
      <c r="AK168" s="165">
        <f t="shared" si="118"/>
        <v>1</v>
      </c>
      <c r="AL168" s="157"/>
    </row>
    <row r="169" spans="1:38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IF(OR($B169="",$C169="",$D169="",$E169&lt;AN_LIM,$E169&gt;AN_CONCURS,$O169=FALSE),"",R_ISI_STR*VLOOKUP(AK169,Coef!$E$5:$F$20,2,FALSE))</f>
        <v/>
      </c>
      <c r="J169" s="121" t="str">
        <f>IF(OR($B169="",$C169="",$D169="",$E169="",$E169&gt;AN_CONCURS,$O169=FALSE),"",R_ISI_STR*VLOOKUP(AK169,Coef!$E$5:$F$20,2,FALSE))</f>
        <v/>
      </c>
      <c r="K169" s="153" t="str">
        <f t="shared" si="94"/>
        <v/>
      </c>
      <c r="L169" s="153" t="str">
        <f t="shared" si="95"/>
        <v/>
      </c>
      <c r="M169" s="153" t="str">
        <f t="shared" si="96"/>
        <v/>
      </c>
      <c r="N169" s="153" t="str">
        <f>IF(OR($B169="",$C169="",$D169="",$E169&gt;AN_CONCURS,$O169=FALSE),"",IF((FIND('Date initiale'!$B$6,$B169,1)=1),1,""))</f>
        <v/>
      </c>
      <c r="O169" s="236" t="b">
        <f t="shared" si="97"/>
        <v>0</v>
      </c>
      <c r="P169" s="201"/>
      <c r="Q169" s="164" t="e">
        <f t="shared" si="98"/>
        <v>#VALUE!</v>
      </c>
      <c r="R169" s="164" t="e">
        <f t="shared" si="99"/>
        <v>#VALUE!</v>
      </c>
      <c r="S169" s="164" t="e">
        <f t="shared" si="100"/>
        <v>#VALUE!</v>
      </c>
      <c r="T169" s="164" t="e">
        <f t="shared" si="101"/>
        <v>#VALUE!</v>
      </c>
      <c r="U169" s="164" t="e">
        <f t="shared" si="102"/>
        <v>#VALUE!</v>
      </c>
      <c r="V169" s="164" t="e">
        <f t="shared" si="103"/>
        <v>#VALUE!</v>
      </c>
      <c r="W169" s="164" t="e">
        <f t="shared" si="104"/>
        <v>#VALUE!</v>
      </c>
      <c r="X169" s="164" t="e">
        <f t="shared" si="105"/>
        <v>#VALUE!</v>
      </c>
      <c r="Y169" s="164" t="e">
        <f t="shared" si="106"/>
        <v>#VALUE!</v>
      </c>
      <c r="Z169" s="164" t="e">
        <f t="shared" si="107"/>
        <v>#VALUE!</v>
      </c>
      <c r="AA169" s="165" t="e">
        <f t="shared" si="108"/>
        <v>#VALUE!</v>
      </c>
      <c r="AB169" s="165" t="e">
        <f t="shared" si="109"/>
        <v>#VALUE!</v>
      </c>
      <c r="AC169" s="165" t="e">
        <f t="shared" si="110"/>
        <v>#VALUE!</v>
      </c>
      <c r="AD169" s="165" t="e">
        <f t="shared" si="111"/>
        <v>#VALUE!</v>
      </c>
      <c r="AE169" s="165" t="e">
        <f t="shared" si="112"/>
        <v>#VALUE!</v>
      </c>
      <c r="AF169" s="165" t="e">
        <f t="shared" si="113"/>
        <v>#VALUE!</v>
      </c>
      <c r="AG169" s="165" t="e">
        <f t="shared" si="114"/>
        <v>#VALUE!</v>
      </c>
      <c r="AH169" s="165" t="e">
        <f t="shared" si="115"/>
        <v>#VALUE!</v>
      </c>
      <c r="AI169" s="165" t="e">
        <f t="shared" si="116"/>
        <v>#VALUE!</v>
      </c>
      <c r="AJ169" s="165" t="e">
        <f t="shared" si="117"/>
        <v>#VALUE!</v>
      </c>
      <c r="AK169" s="165">
        <f t="shared" si="118"/>
        <v>1</v>
      </c>
      <c r="AL169" s="157"/>
    </row>
    <row r="170" spans="1:38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IF(OR($B170="",$C170="",$D170="",$E170&lt;AN_LIM,$E170&gt;AN_CONCURS,$O170=FALSE),"",R_ISI_STR*VLOOKUP(AK170,Coef!$E$5:$F$20,2,FALSE))</f>
        <v/>
      </c>
      <c r="J170" s="121" t="str">
        <f>IF(OR($B170="",$C170="",$D170="",$E170="",$E170&gt;AN_CONCURS,$O170=FALSE),"",R_ISI_STR*VLOOKUP(AK170,Coef!$E$5:$F$20,2,FALSE))</f>
        <v/>
      </c>
      <c r="K170" s="153" t="str">
        <f t="shared" si="94"/>
        <v/>
      </c>
      <c r="L170" s="153" t="str">
        <f t="shared" si="95"/>
        <v/>
      </c>
      <c r="M170" s="153" t="str">
        <f t="shared" si="96"/>
        <v/>
      </c>
      <c r="N170" s="153" t="str">
        <f>IF(OR($B170="",$C170="",$D170="",$E170&gt;AN_CONCURS,$O170=FALSE),"",IF((FIND('Date initiale'!$B$6,$B170,1)=1),1,""))</f>
        <v/>
      </c>
      <c r="O170" s="236" t="b">
        <f t="shared" si="97"/>
        <v>0</v>
      </c>
      <c r="P170" s="201"/>
      <c r="Q170" s="164" t="e">
        <f t="shared" si="98"/>
        <v>#VALUE!</v>
      </c>
      <c r="R170" s="164" t="e">
        <f t="shared" si="99"/>
        <v>#VALUE!</v>
      </c>
      <c r="S170" s="164" t="e">
        <f t="shared" si="100"/>
        <v>#VALUE!</v>
      </c>
      <c r="T170" s="164" t="e">
        <f t="shared" si="101"/>
        <v>#VALUE!</v>
      </c>
      <c r="U170" s="164" t="e">
        <f t="shared" si="102"/>
        <v>#VALUE!</v>
      </c>
      <c r="V170" s="164" t="e">
        <f t="shared" si="103"/>
        <v>#VALUE!</v>
      </c>
      <c r="W170" s="164" t="e">
        <f t="shared" si="104"/>
        <v>#VALUE!</v>
      </c>
      <c r="X170" s="164" t="e">
        <f t="shared" si="105"/>
        <v>#VALUE!</v>
      </c>
      <c r="Y170" s="164" t="e">
        <f t="shared" si="106"/>
        <v>#VALUE!</v>
      </c>
      <c r="Z170" s="164" t="e">
        <f t="shared" si="107"/>
        <v>#VALUE!</v>
      </c>
      <c r="AA170" s="165" t="e">
        <f t="shared" si="108"/>
        <v>#VALUE!</v>
      </c>
      <c r="AB170" s="165" t="e">
        <f t="shared" si="109"/>
        <v>#VALUE!</v>
      </c>
      <c r="AC170" s="165" t="e">
        <f t="shared" si="110"/>
        <v>#VALUE!</v>
      </c>
      <c r="AD170" s="165" t="e">
        <f t="shared" si="111"/>
        <v>#VALUE!</v>
      </c>
      <c r="AE170" s="165" t="e">
        <f t="shared" si="112"/>
        <v>#VALUE!</v>
      </c>
      <c r="AF170" s="165" t="e">
        <f t="shared" si="113"/>
        <v>#VALUE!</v>
      </c>
      <c r="AG170" s="165" t="e">
        <f t="shared" si="114"/>
        <v>#VALUE!</v>
      </c>
      <c r="AH170" s="165" t="e">
        <f t="shared" si="115"/>
        <v>#VALUE!</v>
      </c>
      <c r="AI170" s="165" t="e">
        <f t="shared" si="116"/>
        <v>#VALUE!</v>
      </c>
      <c r="AJ170" s="165" t="e">
        <f t="shared" si="117"/>
        <v>#VALUE!</v>
      </c>
      <c r="AK170" s="165">
        <f t="shared" si="118"/>
        <v>1</v>
      </c>
      <c r="AL170" s="157"/>
    </row>
    <row r="171" spans="1:38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IF(OR($B171="",$C171="",$D171="",$E171&lt;AN_LIM,$E171&gt;AN_CONCURS,$O171=FALSE),"",R_ISI_STR*VLOOKUP(AK171,Coef!$E$5:$F$20,2,FALSE))</f>
        <v/>
      </c>
      <c r="J171" s="121" t="str">
        <f>IF(OR($B171="",$C171="",$D171="",$E171="",$E171&gt;AN_CONCURS,$O171=FALSE),"",R_ISI_STR*VLOOKUP(AK171,Coef!$E$5:$F$20,2,FALSE))</f>
        <v/>
      </c>
      <c r="K171" s="153" t="str">
        <f t="shared" si="94"/>
        <v/>
      </c>
      <c r="L171" s="153" t="str">
        <f t="shared" si="95"/>
        <v/>
      </c>
      <c r="M171" s="153" t="str">
        <f t="shared" si="96"/>
        <v/>
      </c>
      <c r="N171" s="153" t="str">
        <f>IF(OR($B171="",$C171="",$D171="",$E171&gt;AN_CONCURS,$O171=FALSE),"",IF((FIND('Date initiale'!$B$6,$B171,1)=1),1,""))</f>
        <v/>
      </c>
      <c r="O171" s="236" t="b">
        <f t="shared" si="97"/>
        <v>0</v>
      </c>
      <c r="P171" s="201"/>
      <c r="Q171" s="164" t="e">
        <f t="shared" si="98"/>
        <v>#VALUE!</v>
      </c>
      <c r="R171" s="164" t="e">
        <f t="shared" si="99"/>
        <v>#VALUE!</v>
      </c>
      <c r="S171" s="164" t="e">
        <f t="shared" si="100"/>
        <v>#VALUE!</v>
      </c>
      <c r="T171" s="164" t="e">
        <f t="shared" si="101"/>
        <v>#VALUE!</v>
      </c>
      <c r="U171" s="164" t="e">
        <f t="shared" si="102"/>
        <v>#VALUE!</v>
      </c>
      <c r="V171" s="164" t="e">
        <f t="shared" si="103"/>
        <v>#VALUE!</v>
      </c>
      <c r="W171" s="164" t="e">
        <f t="shared" si="104"/>
        <v>#VALUE!</v>
      </c>
      <c r="X171" s="164" t="e">
        <f t="shared" si="105"/>
        <v>#VALUE!</v>
      </c>
      <c r="Y171" s="164" t="e">
        <f t="shared" si="106"/>
        <v>#VALUE!</v>
      </c>
      <c r="Z171" s="164" t="e">
        <f t="shared" si="107"/>
        <v>#VALUE!</v>
      </c>
      <c r="AA171" s="165" t="e">
        <f t="shared" si="108"/>
        <v>#VALUE!</v>
      </c>
      <c r="AB171" s="165" t="e">
        <f t="shared" si="109"/>
        <v>#VALUE!</v>
      </c>
      <c r="AC171" s="165" t="e">
        <f t="shared" si="110"/>
        <v>#VALUE!</v>
      </c>
      <c r="AD171" s="165" t="e">
        <f t="shared" si="111"/>
        <v>#VALUE!</v>
      </c>
      <c r="AE171" s="165" t="e">
        <f t="shared" si="112"/>
        <v>#VALUE!</v>
      </c>
      <c r="AF171" s="165" t="e">
        <f t="shared" si="113"/>
        <v>#VALUE!</v>
      </c>
      <c r="AG171" s="165" t="e">
        <f t="shared" si="114"/>
        <v>#VALUE!</v>
      </c>
      <c r="AH171" s="165" t="e">
        <f t="shared" si="115"/>
        <v>#VALUE!</v>
      </c>
      <c r="AI171" s="165" t="e">
        <f t="shared" si="116"/>
        <v>#VALUE!</v>
      </c>
      <c r="AJ171" s="165" t="e">
        <f t="shared" si="117"/>
        <v>#VALUE!</v>
      </c>
      <c r="AK171" s="165">
        <f t="shared" si="118"/>
        <v>1</v>
      </c>
      <c r="AL171" s="157"/>
    </row>
    <row r="172" spans="1:38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IF(OR($B172="",$C172="",$D172="",$E172&lt;AN_LIM,$E172&gt;AN_CONCURS,$O172=FALSE),"",R_ISI_STR*VLOOKUP(AK172,Coef!$E$5:$F$20,2,FALSE))</f>
        <v/>
      </c>
      <c r="J172" s="121" t="str">
        <f>IF(OR($B172="",$C172="",$D172="",$E172="",$E172&gt;AN_CONCURS,$O172=FALSE),"",R_ISI_STR*VLOOKUP(AK172,Coef!$E$5:$F$20,2,FALSE))</f>
        <v/>
      </c>
      <c r="K172" s="153" t="str">
        <f t="shared" si="94"/>
        <v/>
      </c>
      <c r="L172" s="153" t="str">
        <f t="shared" si="95"/>
        <v/>
      </c>
      <c r="M172" s="153" t="str">
        <f t="shared" si="96"/>
        <v/>
      </c>
      <c r="N172" s="153" t="str">
        <f>IF(OR($B172="",$C172="",$D172="",$E172&gt;AN_CONCURS,$O172=FALSE),"",IF((FIND('Date initiale'!$B$6,$B172,1)=1),1,""))</f>
        <v/>
      </c>
      <c r="O172" s="236" t="b">
        <f t="shared" si="97"/>
        <v>0</v>
      </c>
      <c r="P172" s="201"/>
      <c r="Q172" s="164" t="e">
        <f t="shared" si="98"/>
        <v>#VALUE!</v>
      </c>
      <c r="R172" s="164" t="e">
        <f t="shared" si="99"/>
        <v>#VALUE!</v>
      </c>
      <c r="S172" s="164" t="e">
        <f t="shared" si="100"/>
        <v>#VALUE!</v>
      </c>
      <c r="T172" s="164" t="e">
        <f t="shared" si="101"/>
        <v>#VALUE!</v>
      </c>
      <c r="U172" s="164" t="e">
        <f t="shared" si="102"/>
        <v>#VALUE!</v>
      </c>
      <c r="V172" s="164" t="e">
        <f t="shared" si="103"/>
        <v>#VALUE!</v>
      </c>
      <c r="W172" s="164" t="e">
        <f t="shared" si="104"/>
        <v>#VALUE!</v>
      </c>
      <c r="X172" s="164" t="e">
        <f t="shared" si="105"/>
        <v>#VALUE!</v>
      </c>
      <c r="Y172" s="164" t="e">
        <f t="shared" si="106"/>
        <v>#VALUE!</v>
      </c>
      <c r="Z172" s="164" t="e">
        <f t="shared" si="107"/>
        <v>#VALUE!</v>
      </c>
      <c r="AA172" s="165" t="e">
        <f t="shared" si="108"/>
        <v>#VALUE!</v>
      </c>
      <c r="AB172" s="165" t="e">
        <f t="shared" si="109"/>
        <v>#VALUE!</v>
      </c>
      <c r="AC172" s="165" t="e">
        <f t="shared" si="110"/>
        <v>#VALUE!</v>
      </c>
      <c r="AD172" s="165" t="e">
        <f t="shared" si="111"/>
        <v>#VALUE!</v>
      </c>
      <c r="AE172" s="165" t="e">
        <f t="shared" si="112"/>
        <v>#VALUE!</v>
      </c>
      <c r="AF172" s="165" t="e">
        <f t="shared" si="113"/>
        <v>#VALUE!</v>
      </c>
      <c r="AG172" s="165" t="e">
        <f t="shared" si="114"/>
        <v>#VALUE!</v>
      </c>
      <c r="AH172" s="165" t="e">
        <f t="shared" si="115"/>
        <v>#VALUE!</v>
      </c>
      <c r="AI172" s="165" t="e">
        <f t="shared" si="116"/>
        <v>#VALUE!</v>
      </c>
      <c r="AJ172" s="165" t="e">
        <f t="shared" si="117"/>
        <v>#VALUE!</v>
      </c>
      <c r="AK172" s="165">
        <f t="shared" si="118"/>
        <v>1</v>
      </c>
      <c r="AL172" s="157"/>
    </row>
    <row r="173" spans="1:38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IF(OR($B173="",$C173="",$D173="",$E173&lt;AN_LIM,$E173&gt;AN_CONCURS,$O173=FALSE),"",R_ISI_STR*VLOOKUP(AK173,Coef!$E$5:$F$20,2,FALSE))</f>
        <v/>
      </c>
      <c r="J173" s="121" t="str">
        <f>IF(OR($B173="",$C173="",$D173="",$E173="",$E173&gt;AN_CONCURS,$O173=FALSE),"",R_ISI_STR*VLOOKUP(AK173,Coef!$E$5:$F$20,2,FALSE))</f>
        <v/>
      </c>
      <c r="K173" s="153" t="str">
        <f t="shared" si="94"/>
        <v/>
      </c>
      <c r="L173" s="153" t="str">
        <f t="shared" si="95"/>
        <v/>
      </c>
      <c r="M173" s="153" t="str">
        <f t="shared" si="96"/>
        <v/>
      </c>
      <c r="N173" s="153" t="str">
        <f>IF(OR($B173="",$C173="",$D173="",$E173&gt;AN_CONCURS,$O173=FALSE),"",IF((FIND('Date initiale'!$B$6,$B173,1)=1),1,""))</f>
        <v/>
      </c>
      <c r="O173" s="236" t="b">
        <f t="shared" si="97"/>
        <v>0</v>
      </c>
      <c r="P173" s="201"/>
      <c r="Q173" s="164" t="e">
        <f t="shared" si="98"/>
        <v>#VALUE!</v>
      </c>
      <c r="R173" s="164" t="e">
        <f t="shared" si="99"/>
        <v>#VALUE!</v>
      </c>
      <c r="S173" s="164" t="e">
        <f t="shared" si="100"/>
        <v>#VALUE!</v>
      </c>
      <c r="T173" s="164" t="e">
        <f t="shared" si="101"/>
        <v>#VALUE!</v>
      </c>
      <c r="U173" s="164" t="e">
        <f t="shared" si="102"/>
        <v>#VALUE!</v>
      </c>
      <c r="V173" s="164" t="e">
        <f t="shared" si="103"/>
        <v>#VALUE!</v>
      </c>
      <c r="W173" s="164" t="e">
        <f t="shared" si="104"/>
        <v>#VALUE!</v>
      </c>
      <c r="X173" s="164" t="e">
        <f t="shared" si="105"/>
        <v>#VALUE!</v>
      </c>
      <c r="Y173" s="164" t="e">
        <f t="shared" si="106"/>
        <v>#VALUE!</v>
      </c>
      <c r="Z173" s="164" t="e">
        <f t="shared" si="107"/>
        <v>#VALUE!</v>
      </c>
      <c r="AA173" s="165" t="e">
        <f t="shared" si="108"/>
        <v>#VALUE!</v>
      </c>
      <c r="AB173" s="165" t="e">
        <f t="shared" si="109"/>
        <v>#VALUE!</v>
      </c>
      <c r="AC173" s="165" t="e">
        <f t="shared" si="110"/>
        <v>#VALUE!</v>
      </c>
      <c r="AD173" s="165" t="e">
        <f t="shared" si="111"/>
        <v>#VALUE!</v>
      </c>
      <c r="AE173" s="165" t="e">
        <f t="shared" si="112"/>
        <v>#VALUE!</v>
      </c>
      <c r="AF173" s="165" t="e">
        <f t="shared" si="113"/>
        <v>#VALUE!</v>
      </c>
      <c r="AG173" s="165" t="e">
        <f t="shared" si="114"/>
        <v>#VALUE!</v>
      </c>
      <c r="AH173" s="165" t="e">
        <f t="shared" si="115"/>
        <v>#VALUE!</v>
      </c>
      <c r="AI173" s="165" t="e">
        <f t="shared" si="116"/>
        <v>#VALUE!</v>
      </c>
      <c r="AJ173" s="165" t="e">
        <f t="shared" si="117"/>
        <v>#VALUE!</v>
      </c>
      <c r="AK173" s="165">
        <f t="shared" si="118"/>
        <v>1</v>
      </c>
      <c r="AL173" s="157"/>
    </row>
    <row r="174" spans="1:38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IF(OR($B174="",$C174="",$D174="",$E174&lt;AN_LIM,$E174&gt;AN_CONCURS,$O174=FALSE),"",R_ISI_STR*VLOOKUP(AK174,Coef!$E$5:$F$20,2,FALSE))</f>
        <v/>
      </c>
      <c r="J174" s="121" t="str">
        <f>IF(OR($B174="",$C174="",$D174="",$E174="",$E174&gt;AN_CONCURS,$O174=FALSE),"",R_ISI_STR*VLOOKUP(AK174,Coef!$E$5:$F$20,2,FALSE))</f>
        <v/>
      </c>
      <c r="K174" s="153" t="str">
        <f t="shared" si="94"/>
        <v/>
      </c>
      <c r="L174" s="153" t="str">
        <f t="shared" si="95"/>
        <v/>
      </c>
      <c r="M174" s="153" t="str">
        <f t="shared" si="96"/>
        <v/>
      </c>
      <c r="N174" s="153" t="str">
        <f>IF(OR($B174="",$C174="",$D174="",$E174&gt;AN_CONCURS,$O174=FALSE),"",IF((FIND('Date initiale'!$B$6,$B174,1)=1),1,""))</f>
        <v/>
      </c>
      <c r="O174" s="236" t="b">
        <f t="shared" si="97"/>
        <v>0</v>
      </c>
      <c r="P174" s="201"/>
      <c r="Q174" s="164" t="e">
        <f t="shared" si="98"/>
        <v>#VALUE!</v>
      </c>
      <c r="R174" s="164" t="e">
        <f t="shared" si="99"/>
        <v>#VALUE!</v>
      </c>
      <c r="S174" s="164" t="e">
        <f t="shared" si="100"/>
        <v>#VALUE!</v>
      </c>
      <c r="T174" s="164" t="e">
        <f t="shared" si="101"/>
        <v>#VALUE!</v>
      </c>
      <c r="U174" s="164" t="e">
        <f t="shared" si="102"/>
        <v>#VALUE!</v>
      </c>
      <c r="V174" s="164" t="e">
        <f t="shared" si="103"/>
        <v>#VALUE!</v>
      </c>
      <c r="W174" s="164" t="e">
        <f t="shared" si="104"/>
        <v>#VALUE!</v>
      </c>
      <c r="X174" s="164" t="e">
        <f t="shared" si="105"/>
        <v>#VALUE!</v>
      </c>
      <c r="Y174" s="164" t="e">
        <f t="shared" si="106"/>
        <v>#VALUE!</v>
      </c>
      <c r="Z174" s="164" t="e">
        <f t="shared" si="107"/>
        <v>#VALUE!</v>
      </c>
      <c r="AA174" s="165" t="e">
        <f t="shared" si="108"/>
        <v>#VALUE!</v>
      </c>
      <c r="AB174" s="165" t="e">
        <f t="shared" si="109"/>
        <v>#VALUE!</v>
      </c>
      <c r="AC174" s="165" t="e">
        <f t="shared" si="110"/>
        <v>#VALUE!</v>
      </c>
      <c r="AD174" s="165" t="e">
        <f t="shared" si="111"/>
        <v>#VALUE!</v>
      </c>
      <c r="AE174" s="165" t="e">
        <f t="shared" si="112"/>
        <v>#VALUE!</v>
      </c>
      <c r="AF174" s="165" t="e">
        <f t="shared" si="113"/>
        <v>#VALUE!</v>
      </c>
      <c r="AG174" s="165" t="e">
        <f t="shared" si="114"/>
        <v>#VALUE!</v>
      </c>
      <c r="AH174" s="165" t="e">
        <f t="shared" si="115"/>
        <v>#VALUE!</v>
      </c>
      <c r="AI174" s="165" t="e">
        <f t="shared" si="116"/>
        <v>#VALUE!</v>
      </c>
      <c r="AJ174" s="165" t="e">
        <f t="shared" si="117"/>
        <v>#VALUE!</v>
      </c>
      <c r="AK174" s="165">
        <f t="shared" si="118"/>
        <v>1</v>
      </c>
      <c r="AL174" s="157"/>
    </row>
    <row r="175" spans="1:38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IF(OR($B175="",$C175="",$D175="",$E175&lt;AN_LIM,$E175&gt;AN_CONCURS,$O175=FALSE),"",R_ISI_STR*VLOOKUP(AK175,Coef!$E$5:$F$20,2,FALSE))</f>
        <v/>
      </c>
      <c r="J175" s="121" t="str">
        <f>IF(OR($B175="",$C175="",$D175="",$E175="",$E175&gt;AN_CONCURS,$O175=FALSE),"",R_ISI_STR*VLOOKUP(AK175,Coef!$E$5:$F$20,2,FALSE))</f>
        <v/>
      </c>
      <c r="K175" s="153" t="str">
        <f t="shared" si="94"/>
        <v/>
      </c>
      <c r="L175" s="153" t="str">
        <f t="shared" si="95"/>
        <v/>
      </c>
      <c r="M175" s="153" t="str">
        <f t="shared" si="96"/>
        <v/>
      </c>
      <c r="N175" s="153" t="str">
        <f>IF(OR($B175="",$C175="",$D175="",$E175&gt;AN_CONCURS,$O175=FALSE),"",IF((FIND('Date initiale'!$B$6,$B175,1)=1),1,""))</f>
        <v/>
      </c>
      <c r="O175" s="236" t="b">
        <f t="shared" si="97"/>
        <v>0</v>
      </c>
      <c r="P175" s="201"/>
      <c r="Q175" s="164" t="e">
        <f t="shared" si="98"/>
        <v>#VALUE!</v>
      </c>
      <c r="R175" s="164" t="e">
        <f t="shared" si="99"/>
        <v>#VALUE!</v>
      </c>
      <c r="S175" s="164" t="e">
        <f t="shared" si="100"/>
        <v>#VALUE!</v>
      </c>
      <c r="T175" s="164" t="e">
        <f t="shared" si="101"/>
        <v>#VALUE!</v>
      </c>
      <c r="U175" s="164" t="e">
        <f t="shared" si="102"/>
        <v>#VALUE!</v>
      </c>
      <c r="V175" s="164" t="e">
        <f t="shared" si="103"/>
        <v>#VALUE!</v>
      </c>
      <c r="W175" s="164" t="e">
        <f t="shared" si="104"/>
        <v>#VALUE!</v>
      </c>
      <c r="X175" s="164" t="e">
        <f t="shared" si="105"/>
        <v>#VALUE!</v>
      </c>
      <c r="Y175" s="164" t="e">
        <f t="shared" si="106"/>
        <v>#VALUE!</v>
      </c>
      <c r="Z175" s="164" t="e">
        <f t="shared" si="107"/>
        <v>#VALUE!</v>
      </c>
      <c r="AA175" s="165" t="e">
        <f t="shared" si="108"/>
        <v>#VALUE!</v>
      </c>
      <c r="AB175" s="165" t="e">
        <f t="shared" si="109"/>
        <v>#VALUE!</v>
      </c>
      <c r="AC175" s="165" t="e">
        <f t="shared" si="110"/>
        <v>#VALUE!</v>
      </c>
      <c r="AD175" s="165" t="e">
        <f t="shared" si="111"/>
        <v>#VALUE!</v>
      </c>
      <c r="AE175" s="165" t="e">
        <f t="shared" si="112"/>
        <v>#VALUE!</v>
      </c>
      <c r="AF175" s="165" t="e">
        <f t="shared" si="113"/>
        <v>#VALUE!</v>
      </c>
      <c r="AG175" s="165" t="e">
        <f t="shared" si="114"/>
        <v>#VALUE!</v>
      </c>
      <c r="AH175" s="165" t="e">
        <f t="shared" si="115"/>
        <v>#VALUE!</v>
      </c>
      <c r="AI175" s="165" t="e">
        <f t="shared" si="116"/>
        <v>#VALUE!</v>
      </c>
      <c r="AJ175" s="165" t="e">
        <f t="shared" si="117"/>
        <v>#VALUE!</v>
      </c>
      <c r="AK175" s="165">
        <f t="shared" si="118"/>
        <v>1</v>
      </c>
      <c r="AL175" s="157"/>
    </row>
    <row r="176" spans="1:38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IF(OR($B176="",$C176="",$D176="",$E176&lt;AN_LIM,$E176&gt;AN_CONCURS,$O176=FALSE),"",R_ISI_STR*VLOOKUP(AK176,Coef!$E$5:$F$20,2,FALSE))</f>
        <v/>
      </c>
      <c r="J176" s="121" t="str">
        <f>IF(OR($B176="",$C176="",$D176="",$E176="",$E176&gt;AN_CONCURS,$O176=FALSE),"",R_ISI_STR*VLOOKUP(AK176,Coef!$E$5:$F$20,2,FALSE))</f>
        <v/>
      </c>
      <c r="K176" s="153" t="str">
        <f t="shared" si="94"/>
        <v/>
      </c>
      <c r="L176" s="153" t="str">
        <f t="shared" si="95"/>
        <v/>
      </c>
      <c r="M176" s="153" t="str">
        <f t="shared" si="96"/>
        <v/>
      </c>
      <c r="N176" s="153" t="str">
        <f>IF(OR($B176="",$C176="",$D176="",$E176&gt;AN_CONCURS,$O176=FALSE),"",IF((FIND('Date initiale'!$B$6,$B176,1)=1),1,""))</f>
        <v/>
      </c>
      <c r="O176" s="236" t="b">
        <f t="shared" si="97"/>
        <v>0</v>
      </c>
      <c r="P176" s="201"/>
      <c r="Q176" s="164" t="e">
        <f t="shared" si="98"/>
        <v>#VALUE!</v>
      </c>
      <c r="R176" s="164" t="e">
        <f t="shared" si="99"/>
        <v>#VALUE!</v>
      </c>
      <c r="S176" s="164" t="e">
        <f t="shared" si="100"/>
        <v>#VALUE!</v>
      </c>
      <c r="T176" s="164" t="e">
        <f t="shared" si="101"/>
        <v>#VALUE!</v>
      </c>
      <c r="U176" s="164" t="e">
        <f t="shared" si="102"/>
        <v>#VALUE!</v>
      </c>
      <c r="V176" s="164" t="e">
        <f t="shared" si="103"/>
        <v>#VALUE!</v>
      </c>
      <c r="W176" s="164" t="e">
        <f t="shared" si="104"/>
        <v>#VALUE!</v>
      </c>
      <c r="X176" s="164" t="e">
        <f t="shared" si="105"/>
        <v>#VALUE!</v>
      </c>
      <c r="Y176" s="164" t="e">
        <f t="shared" si="106"/>
        <v>#VALUE!</v>
      </c>
      <c r="Z176" s="164" t="e">
        <f t="shared" si="107"/>
        <v>#VALUE!</v>
      </c>
      <c r="AA176" s="165" t="e">
        <f t="shared" si="108"/>
        <v>#VALUE!</v>
      </c>
      <c r="AB176" s="165" t="e">
        <f t="shared" si="109"/>
        <v>#VALUE!</v>
      </c>
      <c r="AC176" s="165" t="e">
        <f t="shared" si="110"/>
        <v>#VALUE!</v>
      </c>
      <c r="AD176" s="165" t="e">
        <f t="shared" si="111"/>
        <v>#VALUE!</v>
      </c>
      <c r="AE176" s="165" t="e">
        <f t="shared" si="112"/>
        <v>#VALUE!</v>
      </c>
      <c r="AF176" s="165" t="e">
        <f t="shared" si="113"/>
        <v>#VALUE!</v>
      </c>
      <c r="AG176" s="165" t="e">
        <f t="shared" si="114"/>
        <v>#VALUE!</v>
      </c>
      <c r="AH176" s="165" t="e">
        <f t="shared" si="115"/>
        <v>#VALUE!</v>
      </c>
      <c r="AI176" s="165" t="e">
        <f t="shared" si="116"/>
        <v>#VALUE!</v>
      </c>
      <c r="AJ176" s="165" t="e">
        <f t="shared" si="117"/>
        <v>#VALUE!</v>
      </c>
      <c r="AK176" s="165">
        <f t="shared" si="118"/>
        <v>1</v>
      </c>
      <c r="AL176" s="157"/>
    </row>
    <row r="177" spans="1:38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IF(OR($B177="",$C177="",$D177="",$E177&lt;AN_LIM,$E177&gt;AN_CONCURS,$O177=FALSE),"",R_ISI_STR*VLOOKUP(AK177,Coef!$E$5:$F$20,2,FALSE))</f>
        <v/>
      </c>
      <c r="J177" s="121" t="str">
        <f>IF(OR($B177="",$C177="",$D177="",$E177="",$E177&gt;AN_CONCURS,$O177=FALSE),"",R_ISI_STR*VLOOKUP(AK177,Coef!$E$5:$F$20,2,FALSE))</f>
        <v/>
      </c>
      <c r="K177" s="153" t="str">
        <f t="shared" si="94"/>
        <v/>
      </c>
      <c r="L177" s="153" t="str">
        <f t="shared" si="95"/>
        <v/>
      </c>
      <c r="M177" s="153" t="str">
        <f t="shared" si="96"/>
        <v/>
      </c>
      <c r="N177" s="153" t="str">
        <f>IF(OR($B177="",$C177="",$D177="",$E177&gt;AN_CONCURS,$O177=FALSE),"",IF((FIND('Date initiale'!$B$6,$B177,1)=1),1,""))</f>
        <v/>
      </c>
      <c r="O177" s="236" t="b">
        <f t="shared" si="97"/>
        <v>0</v>
      </c>
      <c r="P177" s="201"/>
      <c r="Q177" s="164" t="e">
        <f t="shared" si="98"/>
        <v>#VALUE!</v>
      </c>
      <c r="R177" s="164" t="e">
        <f t="shared" si="99"/>
        <v>#VALUE!</v>
      </c>
      <c r="S177" s="164" t="e">
        <f t="shared" si="100"/>
        <v>#VALUE!</v>
      </c>
      <c r="T177" s="164" t="e">
        <f t="shared" si="101"/>
        <v>#VALUE!</v>
      </c>
      <c r="U177" s="164" t="e">
        <f t="shared" si="102"/>
        <v>#VALUE!</v>
      </c>
      <c r="V177" s="164" t="e">
        <f t="shared" si="103"/>
        <v>#VALUE!</v>
      </c>
      <c r="W177" s="164" t="e">
        <f t="shared" si="104"/>
        <v>#VALUE!</v>
      </c>
      <c r="X177" s="164" t="e">
        <f t="shared" si="105"/>
        <v>#VALUE!</v>
      </c>
      <c r="Y177" s="164" t="e">
        <f t="shared" si="106"/>
        <v>#VALUE!</v>
      </c>
      <c r="Z177" s="164" t="e">
        <f t="shared" si="107"/>
        <v>#VALUE!</v>
      </c>
      <c r="AA177" s="165" t="e">
        <f t="shared" si="108"/>
        <v>#VALUE!</v>
      </c>
      <c r="AB177" s="165" t="e">
        <f t="shared" si="109"/>
        <v>#VALUE!</v>
      </c>
      <c r="AC177" s="165" t="e">
        <f t="shared" si="110"/>
        <v>#VALUE!</v>
      </c>
      <c r="AD177" s="165" t="e">
        <f t="shared" si="111"/>
        <v>#VALUE!</v>
      </c>
      <c r="AE177" s="165" t="e">
        <f t="shared" si="112"/>
        <v>#VALUE!</v>
      </c>
      <c r="AF177" s="165" t="e">
        <f t="shared" si="113"/>
        <v>#VALUE!</v>
      </c>
      <c r="AG177" s="165" t="e">
        <f t="shared" si="114"/>
        <v>#VALUE!</v>
      </c>
      <c r="AH177" s="165" t="e">
        <f t="shared" si="115"/>
        <v>#VALUE!</v>
      </c>
      <c r="AI177" s="165" t="e">
        <f t="shared" si="116"/>
        <v>#VALUE!</v>
      </c>
      <c r="AJ177" s="165" t="e">
        <f t="shared" si="117"/>
        <v>#VALUE!</v>
      </c>
      <c r="AK177" s="165">
        <f t="shared" si="118"/>
        <v>1</v>
      </c>
      <c r="AL177" s="157"/>
    </row>
    <row r="178" spans="1:38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IF(OR($B178="",$C178="",$D178="",$E178&lt;AN_LIM,$E178&gt;AN_CONCURS,$O178=FALSE),"",R_ISI_STR*VLOOKUP(AK178,Coef!$E$5:$F$20,2,FALSE))</f>
        <v/>
      </c>
      <c r="J178" s="121" t="str">
        <f>IF(OR($B178="",$C178="",$D178="",$E178="",$E178&gt;AN_CONCURS,$O178=FALSE),"",R_ISI_STR*VLOOKUP(AK178,Coef!$E$5:$F$20,2,FALSE))</f>
        <v/>
      </c>
      <c r="K178" s="153" t="str">
        <f t="shared" si="94"/>
        <v/>
      </c>
      <c r="L178" s="153" t="str">
        <f t="shared" si="95"/>
        <v/>
      </c>
      <c r="M178" s="153" t="str">
        <f t="shared" si="96"/>
        <v/>
      </c>
      <c r="N178" s="153" t="str">
        <f>IF(OR($B178="",$C178="",$D178="",$E178&gt;AN_CONCURS,$O178=FALSE),"",IF((FIND('Date initiale'!$B$6,$B178,1)=1),1,""))</f>
        <v/>
      </c>
      <c r="O178" s="236" t="b">
        <f t="shared" si="97"/>
        <v>0</v>
      </c>
      <c r="P178" s="201"/>
      <c r="Q178" s="164" t="e">
        <f t="shared" si="98"/>
        <v>#VALUE!</v>
      </c>
      <c r="R178" s="164" t="e">
        <f t="shared" si="99"/>
        <v>#VALUE!</v>
      </c>
      <c r="S178" s="164" t="e">
        <f t="shared" si="100"/>
        <v>#VALUE!</v>
      </c>
      <c r="T178" s="164" t="e">
        <f t="shared" si="101"/>
        <v>#VALUE!</v>
      </c>
      <c r="U178" s="164" t="e">
        <f t="shared" si="102"/>
        <v>#VALUE!</v>
      </c>
      <c r="V178" s="164" t="e">
        <f t="shared" si="103"/>
        <v>#VALUE!</v>
      </c>
      <c r="W178" s="164" t="e">
        <f t="shared" si="104"/>
        <v>#VALUE!</v>
      </c>
      <c r="X178" s="164" t="e">
        <f t="shared" si="105"/>
        <v>#VALUE!</v>
      </c>
      <c r="Y178" s="164" t="e">
        <f t="shared" si="106"/>
        <v>#VALUE!</v>
      </c>
      <c r="Z178" s="164" t="e">
        <f t="shared" si="107"/>
        <v>#VALUE!</v>
      </c>
      <c r="AA178" s="165" t="e">
        <f t="shared" si="108"/>
        <v>#VALUE!</v>
      </c>
      <c r="AB178" s="165" t="e">
        <f t="shared" si="109"/>
        <v>#VALUE!</v>
      </c>
      <c r="AC178" s="165" t="e">
        <f t="shared" si="110"/>
        <v>#VALUE!</v>
      </c>
      <c r="AD178" s="165" t="e">
        <f t="shared" si="111"/>
        <v>#VALUE!</v>
      </c>
      <c r="AE178" s="165" t="e">
        <f t="shared" si="112"/>
        <v>#VALUE!</v>
      </c>
      <c r="AF178" s="165" t="e">
        <f t="shared" si="113"/>
        <v>#VALUE!</v>
      </c>
      <c r="AG178" s="165" t="e">
        <f t="shared" si="114"/>
        <v>#VALUE!</v>
      </c>
      <c r="AH178" s="165" t="e">
        <f t="shared" si="115"/>
        <v>#VALUE!</v>
      </c>
      <c r="AI178" s="165" t="e">
        <f t="shared" si="116"/>
        <v>#VALUE!</v>
      </c>
      <c r="AJ178" s="165" t="e">
        <f t="shared" si="117"/>
        <v>#VALUE!</v>
      </c>
      <c r="AK178" s="165">
        <f t="shared" si="118"/>
        <v>1</v>
      </c>
      <c r="AL178" s="157"/>
    </row>
    <row r="179" spans="1:38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IF(OR($B179="",$C179="",$D179="",$E179&lt;AN_LIM,$E179&gt;AN_CONCURS,$O179=FALSE),"",R_ISI_STR*VLOOKUP(AK179,Coef!$E$5:$F$20,2,FALSE))</f>
        <v/>
      </c>
      <c r="J179" s="121" t="str">
        <f>IF(OR($B179="",$C179="",$D179="",$E179="",$E179&gt;AN_CONCURS,$O179=FALSE),"",R_ISI_STR*VLOOKUP(AK179,Coef!$E$5:$F$20,2,FALSE))</f>
        <v/>
      </c>
      <c r="K179" s="153" t="str">
        <f t="shared" si="94"/>
        <v/>
      </c>
      <c r="L179" s="153" t="str">
        <f t="shared" si="95"/>
        <v/>
      </c>
      <c r="M179" s="153" t="str">
        <f t="shared" si="96"/>
        <v/>
      </c>
      <c r="N179" s="153" t="str">
        <f>IF(OR($B179="",$C179="",$D179="",$E179&gt;AN_CONCURS,$O179=FALSE),"",IF((FIND('Date initiale'!$B$6,$B179,1)=1),1,""))</f>
        <v/>
      </c>
      <c r="O179" s="236" t="b">
        <f t="shared" si="97"/>
        <v>0</v>
      </c>
      <c r="P179" s="201"/>
      <c r="Q179" s="164" t="e">
        <f t="shared" si="98"/>
        <v>#VALUE!</v>
      </c>
      <c r="R179" s="164" t="e">
        <f t="shared" si="99"/>
        <v>#VALUE!</v>
      </c>
      <c r="S179" s="164" t="e">
        <f t="shared" si="100"/>
        <v>#VALUE!</v>
      </c>
      <c r="T179" s="164" t="e">
        <f t="shared" si="101"/>
        <v>#VALUE!</v>
      </c>
      <c r="U179" s="164" t="e">
        <f t="shared" si="102"/>
        <v>#VALUE!</v>
      </c>
      <c r="V179" s="164" t="e">
        <f t="shared" si="103"/>
        <v>#VALUE!</v>
      </c>
      <c r="W179" s="164" t="e">
        <f t="shared" si="104"/>
        <v>#VALUE!</v>
      </c>
      <c r="X179" s="164" t="e">
        <f t="shared" si="105"/>
        <v>#VALUE!</v>
      </c>
      <c r="Y179" s="164" t="e">
        <f t="shared" si="106"/>
        <v>#VALUE!</v>
      </c>
      <c r="Z179" s="164" t="e">
        <f t="shared" si="107"/>
        <v>#VALUE!</v>
      </c>
      <c r="AA179" s="165" t="e">
        <f t="shared" si="108"/>
        <v>#VALUE!</v>
      </c>
      <c r="AB179" s="165" t="e">
        <f t="shared" si="109"/>
        <v>#VALUE!</v>
      </c>
      <c r="AC179" s="165" t="e">
        <f t="shared" si="110"/>
        <v>#VALUE!</v>
      </c>
      <c r="AD179" s="165" t="e">
        <f t="shared" si="111"/>
        <v>#VALUE!</v>
      </c>
      <c r="AE179" s="165" t="e">
        <f t="shared" si="112"/>
        <v>#VALUE!</v>
      </c>
      <c r="AF179" s="165" t="e">
        <f t="shared" si="113"/>
        <v>#VALUE!</v>
      </c>
      <c r="AG179" s="165" t="e">
        <f t="shared" si="114"/>
        <v>#VALUE!</v>
      </c>
      <c r="AH179" s="165" t="e">
        <f t="shared" si="115"/>
        <v>#VALUE!</v>
      </c>
      <c r="AI179" s="165" t="e">
        <f t="shared" si="116"/>
        <v>#VALUE!</v>
      </c>
      <c r="AJ179" s="165" t="e">
        <f t="shared" si="117"/>
        <v>#VALUE!</v>
      </c>
      <c r="AK179" s="165">
        <f t="shared" si="118"/>
        <v>1</v>
      </c>
      <c r="AL179" s="157"/>
    </row>
    <row r="180" spans="1:38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IF(OR($B180="",$C180="",$D180="",$E180&lt;AN_LIM,$E180&gt;AN_CONCURS,$O180=FALSE),"",R_ISI_STR*VLOOKUP(AK180,Coef!$E$5:$F$20,2,FALSE))</f>
        <v/>
      </c>
      <c r="J180" s="121" t="str">
        <f>IF(OR($B180="",$C180="",$D180="",$E180="",$E180&gt;AN_CONCURS,$O180=FALSE),"",R_ISI_STR*VLOOKUP(AK180,Coef!$E$5:$F$20,2,FALSE))</f>
        <v/>
      </c>
      <c r="K180" s="153" t="str">
        <f t="shared" si="94"/>
        <v/>
      </c>
      <c r="L180" s="153" t="str">
        <f t="shared" si="95"/>
        <v/>
      </c>
      <c r="M180" s="153" t="str">
        <f t="shared" si="96"/>
        <v/>
      </c>
      <c r="N180" s="153" t="str">
        <f>IF(OR($B180="",$C180="",$D180="",$E180&gt;AN_CONCURS,$O180=FALSE),"",IF((FIND('Date initiale'!$B$6,$B180,1)=1),1,""))</f>
        <v/>
      </c>
      <c r="O180" s="236" t="b">
        <f t="shared" si="97"/>
        <v>0</v>
      </c>
      <c r="P180" s="201"/>
      <c r="Q180" s="164" t="e">
        <f t="shared" si="98"/>
        <v>#VALUE!</v>
      </c>
      <c r="R180" s="164" t="e">
        <f t="shared" si="99"/>
        <v>#VALUE!</v>
      </c>
      <c r="S180" s="164" t="e">
        <f t="shared" si="100"/>
        <v>#VALUE!</v>
      </c>
      <c r="T180" s="164" t="e">
        <f t="shared" si="101"/>
        <v>#VALUE!</v>
      </c>
      <c r="U180" s="164" t="e">
        <f t="shared" si="102"/>
        <v>#VALUE!</v>
      </c>
      <c r="V180" s="164" t="e">
        <f t="shared" si="103"/>
        <v>#VALUE!</v>
      </c>
      <c r="W180" s="164" t="e">
        <f t="shared" si="104"/>
        <v>#VALUE!</v>
      </c>
      <c r="X180" s="164" t="e">
        <f t="shared" si="105"/>
        <v>#VALUE!</v>
      </c>
      <c r="Y180" s="164" t="e">
        <f t="shared" si="106"/>
        <v>#VALUE!</v>
      </c>
      <c r="Z180" s="164" t="e">
        <f t="shared" si="107"/>
        <v>#VALUE!</v>
      </c>
      <c r="AA180" s="165" t="e">
        <f t="shared" si="108"/>
        <v>#VALUE!</v>
      </c>
      <c r="AB180" s="165" t="e">
        <f t="shared" si="109"/>
        <v>#VALUE!</v>
      </c>
      <c r="AC180" s="165" t="e">
        <f t="shared" si="110"/>
        <v>#VALUE!</v>
      </c>
      <c r="AD180" s="165" t="e">
        <f t="shared" si="111"/>
        <v>#VALUE!</v>
      </c>
      <c r="AE180" s="165" t="e">
        <f t="shared" si="112"/>
        <v>#VALUE!</v>
      </c>
      <c r="AF180" s="165" t="e">
        <f t="shared" si="113"/>
        <v>#VALUE!</v>
      </c>
      <c r="AG180" s="165" t="e">
        <f t="shared" si="114"/>
        <v>#VALUE!</v>
      </c>
      <c r="AH180" s="165" t="e">
        <f t="shared" si="115"/>
        <v>#VALUE!</v>
      </c>
      <c r="AI180" s="165" t="e">
        <f t="shared" si="116"/>
        <v>#VALUE!</v>
      </c>
      <c r="AJ180" s="165" t="e">
        <f t="shared" si="117"/>
        <v>#VALUE!</v>
      </c>
      <c r="AK180" s="165">
        <f t="shared" si="118"/>
        <v>1</v>
      </c>
      <c r="AL180" s="157"/>
    </row>
    <row r="181" spans="1:38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IF(OR($B181="",$C181="",$D181="",$E181&lt;AN_LIM,$E181&gt;AN_CONCURS,$O181=FALSE),"",R_ISI_STR*VLOOKUP(AK181,Coef!$E$5:$F$20,2,FALSE))</f>
        <v/>
      </c>
      <c r="J181" s="121" t="str">
        <f>IF(OR($B181="",$C181="",$D181="",$E181="",$E181&gt;AN_CONCURS,$O181=FALSE),"",R_ISI_STR*VLOOKUP(AK181,Coef!$E$5:$F$20,2,FALSE))</f>
        <v/>
      </c>
      <c r="K181" s="153" t="str">
        <f t="shared" si="94"/>
        <v/>
      </c>
      <c r="L181" s="153" t="str">
        <f t="shared" si="95"/>
        <v/>
      </c>
      <c r="M181" s="153" t="str">
        <f t="shared" si="96"/>
        <v/>
      </c>
      <c r="N181" s="153" t="str">
        <f>IF(OR($B181="",$C181="",$D181="",$E181&gt;AN_CONCURS,$O181=FALSE),"",IF((FIND('Date initiale'!$B$6,$B181,1)=1),1,""))</f>
        <v/>
      </c>
      <c r="O181" s="236" t="b">
        <f t="shared" si="97"/>
        <v>0</v>
      </c>
      <c r="P181" s="201"/>
      <c r="Q181" s="164" t="e">
        <f t="shared" si="98"/>
        <v>#VALUE!</v>
      </c>
      <c r="R181" s="164" t="e">
        <f t="shared" si="99"/>
        <v>#VALUE!</v>
      </c>
      <c r="S181" s="164" t="e">
        <f t="shared" si="100"/>
        <v>#VALUE!</v>
      </c>
      <c r="T181" s="164" t="e">
        <f t="shared" si="101"/>
        <v>#VALUE!</v>
      </c>
      <c r="U181" s="164" t="e">
        <f t="shared" si="102"/>
        <v>#VALUE!</v>
      </c>
      <c r="V181" s="164" t="e">
        <f t="shared" si="103"/>
        <v>#VALUE!</v>
      </c>
      <c r="W181" s="164" t="e">
        <f t="shared" si="104"/>
        <v>#VALUE!</v>
      </c>
      <c r="X181" s="164" t="e">
        <f t="shared" si="105"/>
        <v>#VALUE!</v>
      </c>
      <c r="Y181" s="164" t="e">
        <f t="shared" si="106"/>
        <v>#VALUE!</v>
      </c>
      <c r="Z181" s="164" t="e">
        <f t="shared" si="107"/>
        <v>#VALUE!</v>
      </c>
      <c r="AA181" s="165" t="e">
        <f t="shared" si="108"/>
        <v>#VALUE!</v>
      </c>
      <c r="AB181" s="165" t="e">
        <f t="shared" si="109"/>
        <v>#VALUE!</v>
      </c>
      <c r="AC181" s="165" t="e">
        <f t="shared" si="110"/>
        <v>#VALUE!</v>
      </c>
      <c r="AD181" s="165" t="e">
        <f t="shared" si="111"/>
        <v>#VALUE!</v>
      </c>
      <c r="AE181" s="165" t="e">
        <f t="shared" si="112"/>
        <v>#VALUE!</v>
      </c>
      <c r="AF181" s="165" t="e">
        <f t="shared" si="113"/>
        <v>#VALUE!</v>
      </c>
      <c r="AG181" s="165" t="e">
        <f t="shared" si="114"/>
        <v>#VALUE!</v>
      </c>
      <c r="AH181" s="165" t="e">
        <f t="shared" si="115"/>
        <v>#VALUE!</v>
      </c>
      <c r="AI181" s="165" t="e">
        <f t="shared" si="116"/>
        <v>#VALUE!</v>
      </c>
      <c r="AJ181" s="165" t="e">
        <f t="shared" si="117"/>
        <v>#VALUE!</v>
      </c>
      <c r="AK181" s="165">
        <f t="shared" si="118"/>
        <v>1</v>
      </c>
      <c r="AL181" s="157"/>
    </row>
    <row r="182" spans="1:38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IF(OR($B182="",$C182="",$D182="",$E182&lt;AN_LIM,$E182&gt;AN_CONCURS,$O182=FALSE),"",R_ISI_STR*VLOOKUP(AK182,Coef!$E$5:$F$20,2,FALSE))</f>
        <v/>
      </c>
      <c r="J182" s="121" t="str">
        <f>IF(OR($B182="",$C182="",$D182="",$E182="",$E182&gt;AN_CONCURS,$O182=FALSE),"",R_ISI_STR*VLOOKUP(AK182,Coef!$E$5:$F$20,2,FALSE))</f>
        <v/>
      </c>
      <c r="K182" s="153" t="str">
        <f t="shared" si="94"/>
        <v/>
      </c>
      <c r="L182" s="153" t="str">
        <f t="shared" si="95"/>
        <v/>
      </c>
      <c r="M182" s="153" t="str">
        <f t="shared" si="96"/>
        <v/>
      </c>
      <c r="N182" s="153" t="str">
        <f>IF(OR($B182="",$C182="",$D182="",$E182&gt;AN_CONCURS,$O182=FALSE),"",IF((FIND('Date initiale'!$B$6,$B182,1)=1),1,""))</f>
        <v/>
      </c>
      <c r="O182" s="236" t="b">
        <f t="shared" si="97"/>
        <v>0</v>
      </c>
      <c r="P182" s="201"/>
      <c r="Q182" s="164" t="e">
        <f t="shared" si="98"/>
        <v>#VALUE!</v>
      </c>
      <c r="R182" s="164" t="e">
        <f t="shared" si="99"/>
        <v>#VALUE!</v>
      </c>
      <c r="S182" s="164" t="e">
        <f t="shared" si="100"/>
        <v>#VALUE!</v>
      </c>
      <c r="T182" s="164" t="e">
        <f t="shared" si="101"/>
        <v>#VALUE!</v>
      </c>
      <c r="U182" s="164" t="e">
        <f t="shared" si="102"/>
        <v>#VALUE!</v>
      </c>
      <c r="V182" s="164" t="e">
        <f t="shared" si="103"/>
        <v>#VALUE!</v>
      </c>
      <c r="W182" s="164" t="e">
        <f t="shared" si="104"/>
        <v>#VALUE!</v>
      </c>
      <c r="X182" s="164" t="e">
        <f t="shared" si="105"/>
        <v>#VALUE!</v>
      </c>
      <c r="Y182" s="164" t="e">
        <f t="shared" si="106"/>
        <v>#VALUE!</v>
      </c>
      <c r="Z182" s="164" t="e">
        <f t="shared" si="107"/>
        <v>#VALUE!</v>
      </c>
      <c r="AA182" s="165" t="e">
        <f t="shared" si="108"/>
        <v>#VALUE!</v>
      </c>
      <c r="AB182" s="165" t="e">
        <f t="shared" si="109"/>
        <v>#VALUE!</v>
      </c>
      <c r="AC182" s="165" t="e">
        <f t="shared" si="110"/>
        <v>#VALUE!</v>
      </c>
      <c r="AD182" s="165" t="e">
        <f t="shared" si="111"/>
        <v>#VALUE!</v>
      </c>
      <c r="AE182" s="165" t="e">
        <f t="shared" si="112"/>
        <v>#VALUE!</v>
      </c>
      <c r="AF182" s="165" t="e">
        <f t="shared" si="113"/>
        <v>#VALUE!</v>
      </c>
      <c r="AG182" s="165" t="e">
        <f t="shared" si="114"/>
        <v>#VALUE!</v>
      </c>
      <c r="AH182" s="165" t="e">
        <f t="shared" si="115"/>
        <v>#VALUE!</v>
      </c>
      <c r="AI182" s="165" t="e">
        <f t="shared" si="116"/>
        <v>#VALUE!</v>
      </c>
      <c r="AJ182" s="165" t="e">
        <f t="shared" si="117"/>
        <v>#VALUE!</v>
      </c>
      <c r="AK182" s="165">
        <f t="shared" si="118"/>
        <v>1</v>
      </c>
      <c r="AL182" s="157"/>
    </row>
    <row r="183" spans="1:38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IF(OR($B183="",$C183="",$D183="",$E183&lt;AN_LIM,$E183&gt;AN_CONCURS,$O183=FALSE),"",R_ISI_STR*VLOOKUP(AK183,Coef!$E$5:$F$20,2,FALSE))</f>
        <v/>
      </c>
      <c r="J183" s="121" t="str">
        <f>IF(OR($B183="",$C183="",$D183="",$E183="",$E183&gt;AN_CONCURS,$O183=FALSE),"",R_ISI_STR*VLOOKUP(AK183,Coef!$E$5:$F$20,2,FALSE))</f>
        <v/>
      </c>
      <c r="K183" s="153" t="str">
        <f t="shared" si="94"/>
        <v/>
      </c>
      <c r="L183" s="153" t="str">
        <f t="shared" si="95"/>
        <v/>
      </c>
      <c r="M183" s="153" t="str">
        <f t="shared" si="96"/>
        <v/>
      </c>
      <c r="N183" s="153" t="str">
        <f>IF(OR($B183="",$C183="",$D183="",$E183&gt;AN_CONCURS,$O183=FALSE),"",IF((FIND('Date initiale'!$B$6,$B183,1)=1),1,""))</f>
        <v/>
      </c>
      <c r="O183" s="236" t="b">
        <f t="shared" si="97"/>
        <v>0</v>
      </c>
      <c r="P183" s="201"/>
      <c r="Q183" s="164" t="e">
        <f t="shared" si="98"/>
        <v>#VALUE!</v>
      </c>
      <c r="R183" s="164" t="e">
        <f t="shared" si="99"/>
        <v>#VALUE!</v>
      </c>
      <c r="S183" s="164" t="e">
        <f t="shared" si="100"/>
        <v>#VALUE!</v>
      </c>
      <c r="T183" s="164" t="e">
        <f t="shared" si="101"/>
        <v>#VALUE!</v>
      </c>
      <c r="U183" s="164" t="e">
        <f t="shared" si="102"/>
        <v>#VALUE!</v>
      </c>
      <c r="V183" s="164" t="e">
        <f t="shared" si="103"/>
        <v>#VALUE!</v>
      </c>
      <c r="W183" s="164" t="e">
        <f t="shared" si="104"/>
        <v>#VALUE!</v>
      </c>
      <c r="X183" s="164" t="e">
        <f t="shared" si="105"/>
        <v>#VALUE!</v>
      </c>
      <c r="Y183" s="164" t="e">
        <f t="shared" si="106"/>
        <v>#VALUE!</v>
      </c>
      <c r="Z183" s="164" t="e">
        <f t="shared" si="107"/>
        <v>#VALUE!</v>
      </c>
      <c r="AA183" s="165" t="e">
        <f t="shared" si="108"/>
        <v>#VALUE!</v>
      </c>
      <c r="AB183" s="165" t="e">
        <f t="shared" si="109"/>
        <v>#VALUE!</v>
      </c>
      <c r="AC183" s="165" t="e">
        <f t="shared" si="110"/>
        <v>#VALUE!</v>
      </c>
      <c r="AD183" s="165" t="e">
        <f t="shared" si="111"/>
        <v>#VALUE!</v>
      </c>
      <c r="AE183" s="165" t="e">
        <f t="shared" si="112"/>
        <v>#VALUE!</v>
      </c>
      <c r="AF183" s="165" t="e">
        <f t="shared" si="113"/>
        <v>#VALUE!</v>
      </c>
      <c r="AG183" s="165" t="e">
        <f t="shared" si="114"/>
        <v>#VALUE!</v>
      </c>
      <c r="AH183" s="165" t="e">
        <f t="shared" si="115"/>
        <v>#VALUE!</v>
      </c>
      <c r="AI183" s="165" t="e">
        <f t="shared" si="116"/>
        <v>#VALUE!</v>
      </c>
      <c r="AJ183" s="165" t="e">
        <f t="shared" si="117"/>
        <v>#VALUE!</v>
      </c>
      <c r="AK183" s="165">
        <f t="shared" si="118"/>
        <v>1</v>
      </c>
      <c r="AL183" s="157"/>
    </row>
    <row r="184" spans="1:38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IF(OR($B184="",$C184="",$D184="",$E184&lt;AN_LIM,$E184&gt;AN_CONCURS,$O184=FALSE),"",R_ISI_STR*VLOOKUP(AK184,Coef!$E$5:$F$20,2,FALSE))</f>
        <v/>
      </c>
      <c r="J184" s="121" t="str">
        <f>IF(OR($B184="",$C184="",$D184="",$E184="",$E184&gt;AN_CONCURS,$O184=FALSE),"",R_ISI_STR*VLOOKUP(AK184,Coef!$E$5:$F$20,2,FALSE))</f>
        <v/>
      </c>
      <c r="K184" s="153" t="str">
        <f t="shared" si="94"/>
        <v/>
      </c>
      <c r="L184" s="153" t="str">
        <f t="shared" si="95"/>
        <v/>
      </c>
      <c r="M184" s="153" t="str">
        <f t="shared" si="96"/>
        <v/>
      </c>
      <c r="N184" s="153" t="str">
        <f>IF(OR($B184="",$C184="",$D184="",$E184&gt;AN_CONCURS,$O184=FALSE),"",IF((FIND('Date initiale'!$B$6,$B184,1)=1),1,""))</f>
        <v/>
      </c>
      <c r="O184" s="236" t="b">
        <f t="shared" si="97"/>
        <v>0</v>
      </c>
      <c r="P184" s="201"/>
      <c r="Q184" s="164" t="e">
        <f t="shared" si="98"/>
        <v>#VALUE!</v>
      </c>
      <c r="R184" s="164" t="e">
        <f t="shared" si="99"/>
        <v>#VALUE!</v>
      </c>
      <c r="S184" s="164" t="e">
        <f t="shared" si="100"/>
        <v>#VALUE!</v>
      </c>
      <c r="T184" s="164" t="e">
        <f t="shared" si="101"/>
        <v>#VALUE!</v>
      </c>
      <c r="U184" s="164" t="e">
        <f t="shared" si="102"/>
        <v>#VALUE!</v>
      </c>
      <c r="V184" s="164" t="e">
        <f t="shared" si="103"/>
        <v>#VALUE!</v>
      </c>
      <c r="W184" s="164" t="e">
        <f t="shared" si="104"/>
        <v>#VALUE!</v>
      </c>
      <c r="X184" s="164" t="e">
        <f t="shared" si="105"/>
        <v>#VALUE!</v>
      </c>
      <c r="Y184" s="164" t="e">
        <f t="shared" si="106"/>
        <v>#VALUE!</v>
      </c>
      <c r="Z184" s="164" t="e">
        <f t="shared" si="107"/>
        <v>#VALUE!</v>
      </c>
      <c r="AA184" s="165" t="e">
        <f t="shared" si="108"/>
        <v>#VALUE!</v>
      </c>
      <c r="AB184" s="165" t="e">
        <f t="shared" si="109"/>
        <v>#VALUE!</v>
      </c>
      <c r="AC184" s="165" t="e">
        <f t="shared" si="110"/>
        <v>#VALUE!</v>
      </c>
      <c r="AD184" s="165" t="e">
        <f t="shared" si="111"/>
        <v>#VALUE!</v>
      </c>
      <c r="AE184" s="165" t="e">
        <f t="shared" si="112"/>
        <v>#VALUE!</v>
      </c>
      <c r="AF184" s="165" t="e">
        <f t="shared" si="113"/>
        <v>#VALUE!</v>
      </c>
      <c r="AG184" s="165" t="e">
        <f t="shared" si="114"/>
        <v>#VALUE!</v>
      </c>
      <c r="AH184" s="165" t="e">
        <f t="shared" si="115"/>
        <v>#VALUE!</v>
      </c>
      <c r="AI184" s="165" t="e">
        <f t="shared" si="116"/>
        <v>#VALUE!</v>
      </c>
      <c r="AJ184" s="165" t="e">
        <f t="shared" si="117"/>
        <v>#VALUE!</v>
      </c>
      <c r="AK184" s="165">
        <f t="shared" si="118"/>
        <v>1</v>
      </c>
      <c r="AL184" s="157"/>
    </row>
    <row r="185" spans="1:38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IF(OR($B185="",$C185="",$D185="",$E185&lt;AN_LIM,$E185&gt;AN_CONCURS,$O185=FALSE),"",R_ISI_STR*VLOOKUP(AK185,Coef!$E$5:$F$20,2,FALSE))</f>
        <v/>
      </c>
      <c r="J185" s="121" t="str">
        <f>IF(OR($B185="",$C185="",$D185="",$E185="",$E185&gt;AN_CONCURS,$O185=FALSE),"",R_ISI_STR*VLOOKUP(AK185,Coef!$E$5:$F$20,2,FALSE))</f>
        <v/>
      </c>
      <c r="K185" s="153" t="str">
        <f t="shared" si="94"/>
        <v/>
      </c>
      <c r="L185" s="153" t="str">
        <f t="shared" si="95"/>
        <v/>
      </c>
      <c r="M185" s="153" t="str">
        <f t="shared" si="96"/>
        <v/>
      </c>
      <c r="N185" s="153" t="str">
        <f>IF(OR($B185="",$C185="",$D185="",$E185&gt;AN_CONCURS,$O185=FALSE),"",IF((FIND('Date initiale'!$B$6,$B185,1)=1),1,""))</f>
        <v/>
      </c>
      <c r="O185" s="236" t="b">
        <f t="shared" si="97"/>
        <v>0</v>
      </c>
      <c r="P185" s="201"/>
      <c r="Q185" s="164" t="e">
        <f t="shared" si="98"/>
        <v>#VALUE!</v>
      </c>
      <c r="R185" s="164" t="e">
        <f t="shared" si="99"/>
        <v>#VALUE!</v>
      </c>
      <c r="S185" s="164" t="e">
        <f t="shared" si="100"/>
        <v>#VALUE!</v>
      </c>
      <c r="T185" s="164" t="e">
        <f t="shared" si="101"/>
        <v>#VALUE!</v>
      </c>
      <c r="U185" s="164" t="e">
        <f t="shared" si="102"/>
        <v>#VALUE!</v>
      </c>
      <c r="V185" s="164" t="e">
        <f t="shared" si="103"/>
        <v>#VALUE!</v>
      </c>
      <c r="W185" s="164" t="e">
        <f t="shared" si="104"/>
        <v>#VALUE!</v>
      </c>
      <c r="X185" s="164" t="e">
        <f t="shared" si="105"/>
        <v>#VALUE!</v>
      </c>
      <c r="Y185" s="164" t="e">
        <f t="shared" si="106"/>
        <v>#VALUE!</v>
      </c>
      <c r="Z185" s="164" t="e">
        <f t="shared" si="107"/>
        <v>#VALUE!</v>
      </c>
      <c r="AA185" s="165" t="e">
        <f t="shared" si="108"/>
        <v>#VALUE!</v>
      </c>
      <c r="AB185" s="165" t="e">
        <f t="shared" si="109"/>
        <v>#VALUE!</v>
      </c>
      <c r="AC185" s="165" t="e">
        <f t="shared" si="110"/>
        <v>#VALUE!</v>
      </c>
      <c r="AD185" s="165" t="e">
        <f t="shared" si="111"/>
        <v>#VALUE!</v>
      </c>
      <c r="AE185" s="165" t="e">
        <f t="shared" si="112"/>
        <v>#VALUE!</v>
      </c>
      <c r="AF185" s="165" t="e">
        <f t="shared" si="113"/>
        <v>#VALUE!</v>
      </c>
      <c r="AG185" s="165" t="e">
        <f t="shared" si="114"/>
        <v>#VALUE!</v>
      </c>
      <c r="AH185" s="165" t="e">
        <f t="shared" si="115"/>
        <v>#VALUE!</v>
      </c>
      <c r="AI185" s="165" t="e">
        <f t="shared" si="116"/>
        <v>#VALUE!</v>
      </c>
      <c r="AJ185" s="165" t="e">
        <f t="shared" si="117"/>
        <v>#VALUE!</v>
      </c>
      <c r="AK185" s="165">
        <f t="shared" si="118"/>
        <v>1</v>
      </c>
      <c r="AL185" s="157"/>
    </row>
    <row r="186" spans="1:38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IF(OR($B186="",$C186="",$D186="",$E186&lt;AN_LIM,$E186&gt;AN_CONCURS,$O186=FALSE),"",R_ISI_STR*VLOOKUP(AK186,Coef!$E$5:$F$20,2,FALSE))</f>
        <v/>
      </c>
      <c r="J186" s="121" t="str">
        <f>IF(OR($B186="",$C186="",$D186="",$E186="",$E186&gt;AN_CONCURS,$O186=FALSE),"",R_ISI_STR*VLOOKUP(AK186,Coef!$E$5:$F$20,2,FALSE))</f>
        <v/>
      </c>
      <c r="K186" s="153" t="str">
        <f t="shared" si="94"/>
        <v/>
      </c>
      <c r="L186" s="153" t="str">
        <f t="shared" si="95"/>
        <v/>
      </c>
      <c r="M186" s="153" t="str">
        <f t="shared" si="96"/>
        <v/>
      </c>
      <c r="N186" s="153" t="str">
        <f>IF(OR($B186="",$C186="",$D186="",$E186&gt;AN_CONCURS,$O186=FALSE),"",IF((FIND('Date initiale'!$B$6,$B186,1)=1),1,""))</f>
        <v/>
      </c>
      <c r="O186" s="236" t="b">
        <f t="shared" si="97"/>
        <v>0</v>
      </c>
      <c r="P186" s="201"/>
      <c r="Q186" s="164" t="e">
        <f t="shared" si="98"/>
        <v>#VALUE!</v>
      </c>
      <c r="R186" s="164" t="e">
        <f t="shared" si="99"/>
        <v>#VALUE!</v>
      </c>
      <c r="S186" s="164" t="e">
        <f t="shared" si="100"/>
        <v>#VALUE!</v>
      </c>
      <c r="T186" s="164" t="e">
        <f t="shared" si="101"/>
        <v>#VALUE!</v>
      </c>
      <c r="U186" s="164" t="e">
        <f t="shared" si="102"/>
        <v>#VALUE!</v>
      </c>
      <c r="V186" s="164" t="e">
        <f t="shared" si="103"/>
        <v>#VALUE!</v>
      </c>
      <c r="W186" s="164" t="e">
        <f t="shared" si="104"/>
        <v>#VALUE!</v>
      </c>
      <c r="X186" s="164" t="e">
        <f t="shared" si="105"/>
        <v>#VALUE!</v>
      </c>
      <c r="Y186" s="164" t="e">
        <f t="shared" si="106"/>
        <v>#VALUE!</v>
      </c>
      <c r="Z186" s="164" t="e">
        <f t="shared" si="107"/>
        <v>#VALUE!</v>
      </c>
      <c r="AA186" s="165" t="e">
        <f t="shared" si="108"/>
        <v>#VALUE!</v>
      </c>
      <c r="AB186" s="165" t="e">
        <f t="shared" si="109"/>
        <v>#VALUE!</v>
      </c>
      <c r="AC186" s="165" t="e">
        <f t="shared" si="110"/>
        <v>#VALUE!</v>
      </c>
      <c r="AD186" s="165" t="e">
        <f t="shared" si="111"/>
        <v>#VALUE!</v>
      </c>
      <c r="AE186" s="165" t="e">
        <f t="shared" si="112"/>
        <v>#VALUE!</v>
      </c>
      <c r="AF186" s="165" t="e">
        <f t="shared" si="113"/>
        <v>#VALUE!</v>
      </c>
      <c r="AG186" s="165" t="e">
        <f t="shared" si="114"/>
        <v>#VALUE!</v>
      </c>
      <c r="AH186" s="165" t="e">
        <f t="shared" si="115"/>
        <v>#VALUE!</v>
      </c>
      <c r="AI186" s="165" t="e">
        <f t="shared" si="116"/>
        <v>#VALUE!</v>
      </c>
      <c r="AJ186" s="165" t="e">
        <f t="shared" si="117"/>
        <v>#VALUE!</v>
      </c>
      <c r="AK186" s="165">
        <f t="shared" si="118"/>
        <v>1</v>
      </c>
      <c r="AL186" s="157"/>
    </row>
    <row r="187" spans="1:38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IF(OR($B187="",$C187="",$D187="",$E187&lt;AN_LIM,$E187&gt;AN_CONCURS,$O187=FALSE),"",R_ISI_STR*VLOOKUP(AK187,Coef!$E$5:$F$20,2,FALSE))</f>
        <v/>
      </c>
      <c r="J187" s="121" t="str">
        <f>IF(OR($B187="",$C187="",$D187="",$E187="",$E187&gt;AN_CONCURS,$O187=FALSE),"",R_ISI_STR*VLOOKUP(AK187,Coef!$E$5:$F$20,2,FALSE))</f>
        <v/>
      </c>
      <c r="K187" s="153" t="str">
        <f t="shared" si="94"/>
        <v/>
      </c>
      <c r="L187" s="153" t="str">
        <f t="shared" si="95"/>
        <v/>
      </c>
      <c r="M187" s="153" t="str">
        <f t="shared" si="96"/>
        <v/>
      </c>
      <c r="N187" s="153" t="str">
        <f>IF(OR($B187="",$C187="",$D187="",$E187&gt;AN_CONCURS,$O187=FALSE),"",IF((FIND('Date initiale'!$B$6,$B187,1)=1),1,""))</f>
        <v/>
      </c>
      <c r="O187" s="236" t="b">
        <f t="shared" si="97"/>
        <v>0</v>
      </c>
      <c r="P187" s="201"/>
      <c r="Q187" s="164" t="e">
        <f t="shared" si="98"/>
        <v>#VALUE!</v>
      </c>
      <c r="R187" s="164" t="e">
        <f t="shared" si="99"/>
        <v>#VALUE!</v>
      </c>
      <c r="S187" s="164" t="e">
        <f t="shared" si="100"/>
        <v>#VALUE!</v>
      </c>
      <c r="T187" s="164" t="e">
        <f t="shared" si="101"/>
        <v>#VALUE!</v>
      </c>
      <c r="U187" s="164" t="e">
        <f t="shared" si="102"/>
        <v>#VALUE!</v>
      </c>
      <c r="V187" s="164" t="e">
        <f t="shared" si="103"/>
        <v>#VALUE!</v>
      </c>
      <c r="W187" s="164" t="e">
        <f t="shared" si="104"/>
        <v>#VALUE!</v>
      </c>
      <c r="X187" s="164" t="e">
        <f t="shared" si="105"/>
        <v>#VALUE!</v>
      </c>
      <c r="Y187" s="164" t="e">
        <f t="shared" si="106"/>
        <v>#VALUE!</v>
      </c>
      <c r="Z187" s="164" t="e">
        <f t="shared" si="107"/>
        <v>#VALUE!</v>
      </c>
      <c r="AA187" s="165" t="e">
        <f t="shared" si="108"/>
        <v>#VALUE!</v>
      </c>
      <c r="AB187" s="165" t="e">
        <f t="shared" si="109"/>
        <v>#VALUE!</v>
      </c>
      <c r="AC187" s="165" t="e">
        <f t="shared" si="110"/>
        <v>#VALUE!</v>
      </c>
      <c r="AD187" s="165" t="e">
        <f t="shared" si="111"/>
        <v>#VALUE!</v>
      </c>
      <c r="AE187" s="165" t="e">
        <f t="shared" si="112"/>
        <v>#VALUE!</v>
      </c>
      <c r="AF187" s="165" t="e">
        <f t="shared" si="113"/>
        <v>#VALUE!</v>
      </c>
      <c r="AG187" s="165" t="e">
        <f t="shared" si="114"/>
        <v>#VALUE!</v>
      </c>
      <c r="AH187" s="165" t="e">
        <f t="shared" si="115"/>
        <v>#VALUE!</v>
      </c>
      <c r="AI187" s="165" t="e">
        <f t="shared" si="116"/>
        <v>#VALUE!</v>
      </c>
      <c r="AJ187" s="165" t="e">
        <f t="shared" si="117"/>
        <v>#VALUE!</v>
      </c>
      <c r="AK187" s="165">
        <f t="shared" si="118"/>
        <v>1</v>
      </c>
      <c r="AL187" s="157"/>
    </row>
    <row r="188" spans="1:38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IF(OR($B188="",$C188="",$D188="",$E188&lt;AN_LIM,$E188&gt;AN_CONCURS,$O188=FALSE),"",R_ISI_STR*VLOOKUP(AK188,Coef!$E$5:$F$20,2,FALSE))</f>
        <v/>
      </c>
      <c r="J188" s="121" t="str">
        <f>IF(OR($B188="",$C188="",$D188="",$E188="",$E188&gt;AN_CONCURS,$O188=FALSE),"",R_ISI_STR*VLOOKUP(AK188,Coef!$E$5:$F$20,2,FALSE))</f>
        <v/>
      </c>
      <c r="K188" s="153" t="str">
        <f t="shared" si="94"/>
        <v/>
      </c>
      <c r="L188" s="153" t="str">
        <f t="shared" si="95"/>
        <v/>
      </c>
      <c r="M188" s="153" t="str">
        <f t="shared" si="96"/>
        <v/>
      </c>
      <c r="N188" s="153" t="str">
        <f>IF(OR($B188="",$C188="",$D188="",$E188&gt;AN_CONCURS,$O188=FALSE),"",IF((FIND('Date initiale'!$B$6,$B188,1)=1),1,""))</f>
        <v/>
      </c>
      <c r="O188" s="236" t="b">
        <f t="shared" si="97"/>
        <v>0</v>
      </c>
      <c r="P188" s="201"/>
      <c r="Q188" s="164" t="e">
        <f t="shared" si="98"/>
        <v>#VALUE!</v>
      </c>
      <c r="R188" s="164" t="e">
        <f t="shared" si="99"/>
        <v>#VALUE!</v>
      </c>
      <c r="S188" s="164" t="e">
        <f t="shared" si="100"/>
        <v>#VALUE!</v>
      </c>
      <c r="T188" s="164" t="e">
        <f t="shared" si="101"/>
        <v>#VALUE!</v>
      </c>
      <c r="U188" s="164" t="e">
        <f t="shared" si="102"/>
        <v>#VALUE!</v>
      </c>
      <c r="V188" s="164" t="e">
        <f t="shared" si="103"/>
        <v>#VALUE!</v>
      </c>
      <c r="W188" s="164" t="e">
        <f t="shared" si="104"/>
        <v>#VALUE!</v>
      </c>
      <c r="X188" s="164" t="e">
        <f t="shared" si="105"/>
        <v>#VALUE!</v>
      </c>
      <c r="Y188" s="164" t="e">
        <f t="shared" si="106"/>
        <v>#VALUE!</v>
      </c>
      <c r="Z188" s="164" t="e">
        <f t="shared" si="107"/>
        <v>#VALUE!</v>
      </c>
      <c r="AA188" s="165" t="e">
        <f t="shared" si="108"/>
        <v>#VALUE!</v>
      </c>
      <c r="AB188" s="165" t="e">
        <f t="shared" si="109"/>
        <v>#VALUE!</v>
      </c>
      <c r="AC188" s="165" t="e">
        <f t="shared" si="110"/>
        <v>#VALUE!</v>
      </c>
      <c r="AD188" s="165" t="e">
        <f t="shared" si="111"/>
        <v>#VALUE!</v>
      </c>
      <c r="AE188" s="165" t="e">
        <f t="shared" si="112"/>
        <v>#VALUE!</v>
      </c>
      <c r="AF188" s="165" t="e">
        <f t="shared" si="113"/>
        <v>#VALUE!</v>
      </c>
      <c r="AG188" s="165" t="e">
        <f t="shared" si="114"/>
        <v>#VALUE!</v>
      </c>
      <c r="AH188" s="165" t="e">
        <f t="shared" si="115"/>
        <v>#VALUE!</v>
      </c>
      <c r="AI188" s="165" t="e">
        <f t="shared" si="116"/>
        <v>#VALUE!</v>
      </c>
      <c r="AJ188" s="165" t="e">
        <f t="shared" si="117"/>
        <v>#VALUE!</v>
      </c>
      <c r="AK188" s="165">
        <f t="shared" si="118"/>
        <v>1</v>
      </c>
      <c r="AL188" s="157"/>
    </row>
    <row r="189" spans="1:38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IF(OR($B189="",$C189="",$D189="",$E189&lt;AN_LIM,$E189&gt;AN_CONCURS,$O189=FALSE),"",R_ISI_STR*VLOOKUP(AK189,Coef!$E$5:$F$20,2,FALSE))</f>
        <v/>
      </c>
      <c r="J189" s="121" t="str">
        <f>IF(OR($B189="",$C189="",$D189="",$E189="",$E189&gt;AN_CONCURS,$O189=FALSE),"",R_ISI_STR*VLOOKUP(AK189,Coef!$E$5:$F$20,2,FALSE))</f>
        <v/>
      </c>
      <c r="K189" s="153" t="str">
        <f t="shared" si="94"/>
        <v/>
      </c>
      <c r="L189" s="153" t="str">
        <f t="shared" si="95"/>
        <v/>
      </c>
      <c r="M189" s="153" t="str">
        <f t="shared" si="96"/>
        <v/>
      </c>
      <c r="N189" s="153" t="str">
        <f>IF(OR($B189="",$C189="",$D189="",$E189&gt;AN_CONCURS,$O189=FALSE),"",IF((FIND('Date initiale'!$B$6,$B189,1)=1),1,""))</f>
        <v/>
      </c>
      <c r="O189" s="236" t="b">
        <f t="shared" si="97"/>
        <v>0</v>
      </c>
      <c r="P189" s="201"/>
      <c r="Q189" s="164" t="e">
        <f t="shared" si="98"/>
        <v>#VALUE!</v>
      </c>
      <c r="R189" s="164" t="e">
        <f t="shared" si="99"/>
        <v>#VALUE!</v>
      </c>
      <c r="S189" s="164" t="e">
        <f t="shared" si="100"/>
        <v>#VALUE!</v>
      </c>
      <c r="T189" s="164" t="e">
        <f t="shared" si="101"/>
        <v>#VALUE!</v>
      </c>
      <c r="U189" s="164" t="e">
        <f t="shared" si="102"/>
        <v>#VALUE!</v>
      </c>
      <c r="V189" s="164" t="e">
        <f t="shared" si="103"/>
        <v>#VALUE!</v>
      </c>
      <c r="W189" s="164" t="e">
        <f t="shared" si="104"/>
        <v>#VALUE!</v>
      </c>
      <c r="X189" s="164" t="e">
        <f t="shared" si="105"/>
        <v>#VALUE!</v>
      </c>
      <c r="Y189" s="164" t="e">
        <f t="shared" si="106"/>
        <v>#VALUE!</v>
      </c>
      <c r="Z189" s="164" t="e">
        <f t="shared" si="107"/>
        <v>#VALUE!</v>
      </c>
      <c r="AA189" s="165" t="e">
        <f t="shared" si="108"/>
        <v>#VALUE!</v>
      </c>
      <c r="AB189" s="165" t="e">
        <f t="shared" si="109"/>
        <v>#VALUE!</v>
      </c>
      <c r="AC189" s="165" t="e">
        <f t="shared" si="110"/>
        <v>#VALUE!</v>
      </c>
      <c r="AD189" s="165" t="e">
        <f t="shared" si="111"/>
        <v>#VALUE!</v>
      </c>
      <c r="AE189" s="165" t="e">
        <f t="shared" si="112"/>
        <v>#VALUE!</v>
      </c>
      <c r="AF189" s="165" t="e">
        <f t="shared" si="113"/>
        <v>#VALUE!</v>
      </c>
      <c r="AG189" s="165" t="e">
        <f t="shared" si="114"/>
        <v>#VALUE!</v>
      </c>
      <c r="AH189" s="165" t="e">
        <f t="shared" si="115"/>
        <v>#VALUE!</v>
      </c>
      <c r="AI189" s="165" t="e">
        <f t="shared" si="116"/>
        <v>#VALUE!</v>
      </c>
      <c r="AJ189" s="165" t="e">
        <f t="shared" si="117"/>
        <v>#VALUE!</v>
      </c>
      <c r="AK189" s="165">
        <f t="shared" si="118"/>
        <v>1</v>
      </c>
      <c r="AL189" s="157"/>
    </row>
    <row r="190" spans="1:38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IF(OR($B190="",$C190="",$D190="",$E190&lt;AN_LIM,$E190&gt;AN_CONCURS,$O190=FALSE),"",R_ISI_STR*VLOOKUP(AK190,Coef!$E$5:$F$20,2,FALSE))</f>
        <v/>
      </c>
      <c r="J190" s="121" t="str">
        <f>IF(OR($B190="",$C190="",$D190="",$E190="",$E190&gt;AN_CONCURS,$O190=FALSE),"",R_ISI_STR*VLOOKUP(AK190,Coef!$E$5:$F$20,2,FALSE))</f>
        <v/>
      </c>
      <c r="K190" s="153" t="str">
        <f t="shared" si="94"/>
        <v/>
      </c>
      <c r="L190" s="153" t="str">
        <f t="shared" si="95"/>
        <v/>
      </c>
      <c r="M190" s="153" t="str">
        <f t="shared" si="96"/>
        <v/>
      </c>
      <c r="N190" s="153" t="str">
        <f>IF(OR($B190="",$C190="",$D190="",$E190&gt;AN_CONCURS,$O190=FALSE),"",IF((FIND('Date initiale'!$B$6,$B190,1)=1),1,""))</f>
        <v/>
      </c>
      <c r="O190" s="236" t="b">
        <f t="shared" si="97"/>
        <v>0</v>
      </c>
      <c r="P190" s="201"/>
      <c r="Q190" s="164" t="e">
        <f t="shared" si="98"/>
        <v>#VALUE!</v>
      </c>
      <c r="R190" s="164" t="e">
        <f t="shared" si="99"/>
        <v>#VALUE!</v>
      </c>
      <c r="S190" s="164" t="e">
        <f t="shared" si="100"/>
        <v>#VALUE!</v>
      </c>
      <c r="T190" s="164" t="e">
        <f t="shared" si="101"/>
        <v>#VALUE!</v>
      </c>
      <c r="U190" s="164" t="e">
        <f t="shared" si="102"/>
        <v>#VALUE!</v>
      </c>
      <c r="V190" s="164" t="e">
        <f t="shared" si="103"/>
        <v>#VALUE!</v>
      </c>
      <c r="W190" s="164" t="e">
        <f t="shared" si="104"/>
        <v>#VALUE!</v>
      </c>
      <c r="X190" s="164" t="e">
        <f t="shared" si="105"/>
        <v>#VALUE!</v>
      </c>
      <c r="Y190" s="164" t="e">
        <f t="shared" si="106"/>
        <v>#VALUE!</v>
      </c>
      <c r="Z190" s="164" t="e">
        <f t="shared" si="107"/>
        <v>#VALUE!</v>
      </c>
      <c r="AA190" s="165" t="e">
        <f t="shared" si="108"/>
        <v>#VALUE!</v>
      </c>
      <c r="AB190" s="165" t="e">
        <f t="shared" si="109"/>
        <v>#VALUE!</v>
      </c>
      <c r="AC190" s="165" t="e">
        <f t="shared" si="110"/>
        <v>#VALUE!</v>
      </c>
      <c r="AD190" s="165" t="e">
        <f t="shared" si="111"/>
        <v>#VALUE!</v>
      </c>
      <c r="AE190" s="165" t="e">
        <f t="shared" si="112"/>
        <v>#VALUE!</v>
      </c>
      <c r="AF190" s="165" t="e">
        <f t="shared" si="113"/>
        <v>#VALUE!</v>
      </c>
      <c r="AG190" s="165" t="e">
        <f t="shared" si="114"/>
        <v>#VALUE!</v>
      </c>
      <c r="AH190" s="165" t="e">
        <f t="shared" si="115"/>
        <v>#VALUE!</v>
      </c>
      <c r="AI190" s="165" t="e">
        <f t="shared" si="116"/>
        <v>#VALUE!</v>
      </c>
      <c r="AJ190" s="165" t="e">
        <f t="shared" si="117"/>
        <v>#VALUE!</v>
      </c>
      <c r="AK190" s="165">
        <f t="shared" si="118"/>
        <v>1</v>
      </c>
      <c r="AL190" s="157"/>
    </row>
    <row r="191" spans="1:38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IF(OR($B191="",$C191="",$D191="",$E191&lt;AN_LIM,$E191&gt;AN_CONCURS,$O191=FALSE),"",R_ISI_STR*VLOOKUP(AK191,Coef!$E$5:$F$20,2,FALSE))</f>
        <v/>
      </c>
      <c r="J191" s="121" t="str">
        <f>IF(OR($B191="",$C191="",$D191="",$E191="",$E191&gt;AN_CONCURS,$O191=FALSE),"",R_ISI_STR*VLOOKUP(AK191,Coef!$E$5:$F$20,2,FALSE))</f>
        <v/>
      </c>
      <c r="K191" s="153" t="str">
        <f t="shared" si="94"/>
        <v/>
      </c>
      <c r="L191" s="153" t="str">
        <f t="shared" si="95"/>
        <v/>
      </c>
      <c r="M191" s="153" t="str">
        <f t="shared" si="96"/>
        <v/>
      </c>
      <c r="N191" s="153" t="str">
        <f>IF(OR($B191="",$C191="",$D191="",$E191&gt;AN_CONCURS,$O191=FALSE),"",IF((FIND('Date initiale'!$B$6,$B191,1)=1),1,""))</f>
        <v/>
      </c>
      <c r="O191" s="236" t="b">
        <f t="shared" si="97"/>
        <v>0</v>
      </c>
      <c r="P191" s="201"/>
      <c r="Q191" s="164" t="e">
        <f t="shared" si="98"/>
        <v>#VALUE!</v>
      </c>
      <c r="R191" s="164" t="e">
        <f t="shared" si="99"/>
        <v>#VALUE!</v>
      </c>
      <c r="S191" s="164" t="e">
        <f t="shared" si="100"/>
        <v>#VALUE!</v>
      </c>
      <c r="T191" s="164" t="e">
        <f t="shared" si="101"/>
        <v>#VALUE!</v>
      </c>
      <c r="U191" s="164" t="e">
        <f t="shared" si="102"/>
        <v>#VALUE!</v>
      </c>
      <c r="V191" s="164" t="e">
        <f t="shared" si="103"/>
        <v>#VALUE!</v>
      </c>
      <c r="W191" s="164" t="e">
        <f t="shared" si="104"/>
        <v>#VALUE!</v>
      </c>
      <c r="X191" s="164" t="e">
        <f t="shared" si="105"/>
        <v>#VALUE!</v>
      </c>
      <c r="Y191" s="164" t="e">
        <f t="shared" si="106"/>
        <v>#VALUE!</v>
      </c>
      <c r="Z191" s="164" t="e">
        <f t="shared" si="107"/>
        <v>#VALUE!</v>
      </c>
      <c r="AA191" s="165" t="e">
        <f t="shared" si="108"/>
        <v>#VALUE!</v>
      </c>
      <c r="AB191" s="165" t="e">
        <f t="shared" si="109"/>
        <v>#VALUE!</v>
      </c>
      <c r="AC191" s="165" t="e">
        <f t="shared" si="110"/>
        <v>#VALUE!</v>
      </c>
      <c r="AD191" s="165" t="e">
        <f t="shared" si="111"/>
        <v>#VALUE!</v>
      </c>
      <c r="AE191" s="165" t="e">
        <f t="shared" si="112"/>
        <v>#VALUE!</v>
      </c>
      <c r="AF191" s="165" t="e">
        <f t="shared" si="113"/>
        <v>#VALUE!</v>
      </c>
      <c r="AG191" s="165" t="e">
        <f t="shared" si="114"/>
        <v>#VALUE!</v>
      </c>
      <c r="AH191" s="165" t="e">
        <f t="shared" si="115"/>
        <v>#VALUE!</v>
      </c>
      <c r="AI191" s="165" t="e">
        <f t="shared" si="116"/>
        <v>#VALUE!</v>
      </c>
      <c r="AJ191" s="165" t="e">
        <f t="shared" si="117"/>
        <v>#VALUE!</v>
      </c>
      <c r="AK191" s="165">
        <f t="shared" si="118"/>
        <v>1</v>
      </c>
      <c r="AL191" s="157"/>
    </row>
    <row r="192" spans="1:38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IF(OR($B192="",$C192="",$D192="",$E192&lt;AN_LIM,$E192&gt;AN_CONCURS,$O192=FALSE),"",R_ISI_STR*VLOOKUP(AK192,Coef!$E$5:$F$20,2,FALSE))</f>
        <v/>
      </c>
      <c r="J192" s="121" t="str">
        <f>IF(OR($B192="",$C192="",$D192="",$E192="",$E192&gt;AN_CONCURS,$O192=FALSE),"",R_ISI_STR*VLOOKUP(AK192,Coef!$E$5:$F$20,2,FALSE))</f>
        <v/>
      </c>
      <c r="K192" s="153" t="str">
        <f t="shared" si="94"/>
        <v/>
      </c>
      <c r="L192" s="153" t="str">
        <f t="shared" si="95"/>
        <v/>
      </c>
      <c r="M192" s="153" t="str">
        <f t="shared" si="96"/>
        <v/>
      </c>
      <c r="N192" s="153" t="str">
        <f>IF(OR($B192="",$C192="",$D192="",$E192&gt;AN_CONCURS,$O192=FALSE),"",IF((FIND('Date initiale'!$B$6,$B192,1)=1),1,""))</f>
        <v/>
      </c>
      <c r="O192" s="236" t="b">
        <f t="shared" si="97"/>
        <v>0</v>
      </c>
      <c r="P192" s="201"/>
      <c r="Q192" s="164" t="e">
        <f t="shared" si="98"/>
        <v>#VALUE!</v>
      </c>
      <c r="R192" s="164" t="e">
        <f t="shared" si="99"/>
        <v>#VALUE!</v>
      </c>
      <c r="S192" s="164" t="e">
        <f t="shared" si="100"/>
        <v>#VALUE!</v>
      </c>
      <c r="T192" s="164" t="e">
        <f t="shared" si="101"/>
        <v>#VALUE!</v>
      </c>
      <c r="U192" s="164" t="e">
        <f t="shared" si="102"/>
        <v>#VALUE!</v>
      </c>
      <c r="V192" s="164" t="e">
        <f t="shared" si="103"/>
        <v>#VALUE!</v>
      </c>
      <c r="W192" s="164" t="e">
        <f t="shared" si="104"/>
        <v>#VALUE!</v>
      </c>
      <c r="X192" s="164" t="e">
        <f t="shared" si="105"/>
        <v>#VALUE!</v>
      </c>
      <c r="Y192" s="164" t="e">
        <f t="shared" si="106"/>
        <v>#VALUE!</v>
      </c>
      <c r="Z192" s="164" t="e">
        <f t="shared" si="107"/>
        <v>#VALUE!</v>
      </c>
      <c r="AA192" s="165" t="e">
        <f t="shared" si="108"/>
        <v>#VALUE!</v>
      </c>
      <c r="AB192" s="165" t="e">
        <f t="shared" si="109"/>
        <v>#VALUE!</v>
      </c>
      <c r="AC192" s="165" t="e">
        <f t="shared" si="110"/>
        <v>#VALUE!</v>
      </c>
      <c r="AD192" s="165" t="e">
        <f t="shared" si="111"/>
        <v>#VALUE!</v>
      </c>
      <c r="AE192" s="165" t="e">
        <f t="shared" si="112"/>
        <v>#VALUE!</v>
      </c>
      <c r="AF192" s="165" t="e">
        <f t="shared" si="113"/>
        <v>#VALUE!</v>
      </c>
      <c r="AG192" s="165" t="e">
        <f t="shared" si="114"/>
        <v>#VALUE!</v>
      </c>
      <c r="AH192" s="165" t="e">
        <f t="shared" si="115"/>
        <v>#VALUE!</v>
      </c>
      <c r="AI192" s="165" t="e">
        <f t="shared" si="116"/>
        <v>#VALUE!</v>
      </c>
      <c r="AJ192" s="165" t="e">
        <f t="shared" si="117"/>
        <v>#VALUE!</v>
      </c>
      <c r="AK192" s="165">
        <f t="shared" si="118"/>
        <v>1</v>
      </c>
      <c r="AL192" s="157"/>
    </row>
    <row r="193" spans="1:38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IF(OR($B193="",$C193="",$D193="",$E193&lt;AN_LIM,$E193&gt;AN_CONCURS,$O193=FALSE),"",R_ISI_STR*VLOOKUP(AK193,Coef!$E$5:$F$20,2,FALSE))</f>
        <v/>
      </c>
      <c r="J193" s="121" t="str">
        <f>IF(OR($B193="",$C193="",$D193="",$E193="",$E193&gt;AN_CONCURS,$O193=FALSE),"",R_ISI_STR*VLOOKUP(AK193,Coef!$E$5:$F$20,2,FALSE))</f>
        <v/>
      </c>
      <c r="K193" s="153" t="str">
        <f t="shared" si="94"/>
        <v/>
      </c>
      <c r="L193" s="153" t="str">
        <f t="shared" si="95"/>
        <v/>
      </c>
      <c r="M193" s="153" t="str">
        <f t="shared" si="96"/>
        <v/>
      </c>
      <c r="N193" s="153" t="str">
        <f>IF(OR($B193="",$C193="",$D193="",$E193&gt;AN_CONCURS,$O193=FALSE),"",IF((FIND('Date initiale'!$B$6,$B193,1)=1),1,""))</f>
        <v/>
      </c>
      <c r="O193" s="236" t="b">
        <f t="shared" si="97"/>
        <v>0</v>
      </c>
      <c r="P193" s="201"/>
      <c r="Q193" s="164" t="e">
        <f t="shared" si="98"/>
        <v>#VALUE!</v>
      </c>
      <c r="R193" s="164" t="e">
        <f t="shared" si="99"/>
        <v>#VALUE!</v>
      </c>
      <c r="S193" s="164" t="e">
        <f t="shared" si="100"/>
        <v>#VALUE!</v>
      </c>
      <c r="T193" s="164" t="e">
        <f t="shared" si="101"/>
        <v>#VALUE!</v>
      </c>
      <c r="U193" s="164" t="e">
        <f t="shared" si="102"/>
        <v>#VALUE!</v>
      </c>
      <c r="V193" s="164" t="e">
        <f t="shared" si="103"/>
        <v>#VALUE!</v>
      </c>
      <c r="W193" s="164" t="e">
        <f t="shared" si="104"/>
        <v>#VALUE!</v>
      </c>
      <c r="X193" s="164" t="e">
        <f t="shared" si="105"/>
        <v>#VALUE!</v>
      </c>
      <c r="Y193" s="164" t="e">
        <f t="shared" si="106"/>
        <v>#VALUE!</v>
      </c>
      <c r="Z193" s="164" t="e">
        <f t="shared" si="107"/>
        <v>#VALUE!</v>
      </c>
      <c r="AA193" s="165" t="e">
        <f t="shared" si="108"/>
        <v>#VALUE!</v>
      </c>
      <c r="AB193" s="165" t="e">
        <f t="shared" si="109"/>
        <v>#VALUE!</v>
      </c>
      <c r="AC193" s="165" t="e">
        <f t="shared" si="110"/>
        <v>#VALUE!</v>
      </c>
      <c r="AD193" s="165" t="e">
        <f t="shared" si="111"/>
        <v>#VALUE!</v>
      </c>
      <c r="AE193" s="165" t="e">
        <f t="shared" si="112"/>
        <v>#VALUE!</v>
      </c>
      <c r="AF193" s="165" t="e">
        <f t="shared" si="113"/>
        <v>#VALUE!</v>
      </c>
      <c r="AG193" s="165" t="e">
        <f t="shared" si="114"/>
        <v>#VALUE!</v>
      </c>
      <c r="AH193" s="165" t="e">
        <f t="shared" si="115"/>
        <v>#VALUE!</v>
      </c>
      <c r="AI193" s="165" t="e">
        <f t="shared" si="116"/>
        <v>#VALUE!</v>
      </c>
      <c r="AJ193" s="165" t="e">
        <f t="shared" si="117"/>
        <v>#VALUE!</v>
      </c>
      <c r="AK193" s="165">
        <f t="shared" si="118"/>
        <v>1</v>
      </c>
      <c r="AL193" s="157"/>
    </row>
    <row r="194" spans="1:38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IF(OR($B194="",$C194="",$D194="",$E194&lt;AN_LIM,$E194&gt;AN_CONCURS,$O194=FALSE),"",R_ISI_STR*VLOOKUP(AK194,Coef!$E$5:$F$20,2,FALSE))</f>
        <v/>
      </c>
      <c r="J194" s="121" t="str">
        <f>IF(OR($B194="",$C194="",$D194="",$E194="",$E194&gt;AN_CONCURS,$O194=FALSE),"",R_ISI_STR*VLOOKUP(AK194,Coef!$E$5:$F$20,2,FALSE))</f>
        <v/>
      </c>
      <c r="K194" s="153" t="str">
        <f t="shared" si="94"/>
        <v/>
      </c>
      <c r="L194" s="153" t="str">
        <f t="shared" si="95"/>
        <v/>
      </c>
      <c r="M194" s="153" t="str">
        <f t="shared" si="96"/>
        <v/>
      </c>
      <c r="N194" s="153" t="str">
        <f>IF(OR($B194="",$C194="",$D194="",$E194&gt;AN_CONCURS,$O194=FALSE),"",IF((FIND('Date initiale'!$B$6,$B194,1)=1),1,""))</f>
        <v/>
      </c>
      <c r="O194" s="236" t="b">
        <f t="shared" si="97"/>
        <v>0</v>
      </c>
      <c r="P194" s="201"/>
      <c r="Q194" s="164" t="e">
        <f t="shared" si="98"/>
        <v>#VALUE!</v>
      </c>
      <c r="R194" s="164" t="e">
        <f t="shared" si="99"/>
        <v>#VALUE!</v>
      </c>
      <c r="S194" s="164" t="e">
        <f t="shared" si="100"/>
        <v>#VALUE!</v>
      </c>
      <c r="T194" s="164" t="e">
        <f t="shared" si="101"/>
        <v>#VALUE!</v>
      </c>
      <c r="U194" s="164" t="e">
        <f t="shared" si="102"/>
        <v>#VALUE!</v>
      </c>
      <c r="V194" s="164" t="e">
        <f t="shared" si="103"/>
        <v>#VALUE!</v>
      </c>
      <c r="W194" s="164" t="e">
        <f t="shared" si="104"/>
        <v>#VALUE!</v>
      </c>
      <c r="X194" s="164" t="e">
        <f t="shared" si="105"/>
        <v>#VALUE!</v>
      </c>
      <c r="Y194" s="164" t="e">
        <f t="shared" si="106"/>
        <v>#VALUE!</v>
      </c>
      <c r="Z194" s="164" t="e">
        <f t="shared" si="107"/>
        <v>#VALUE!</v>
      </c>
      <c r="AA194" s="165" t="e">
        <f t="shared" si="108"/>
        <v>#VALUE!</v>
      </c>
      <c r="AB194" s="165" t="e">
        <f t="shared" si="109"/>
        <v>#VALUE!</v>
      </c>
      <c r="AC194" s="165" t="e">
        <f t="shared" si="110"/>
        <v>#VALUE!</v>
      </c>
      <c r="AD194" s="165" t="e">
        <f t="shared" si="111"/>
        <v>#VALUE!</v>
      </c>
      <c r="AE194" s="165" t="e">
        <f t="shared" si="112"/>
        <v>#VALUE!</v>
      </c>
      <c r="AF194" s="165" t="e">
        <f t="shared" si="113"/>
        <v>#VALUE!</v>
      </c>
      <c r="AG194" s="165" t="e">
        <f t="shared" si="114"/>
        <v>#VALUE!</v>
      </c>
      <c r="AH194" s="165" t="e">
        <f t="shared" si="115"/>
        <v>#VALUE!</v>
      </c>
      <c r="AI194" s="165" t="e">
        <f t="shared" si="116"/>
        <v>#VALUE!</v>
      </c>
      <c r="AJ194" s="165" t="e">
        <f t="shared" si="117"/>
        <v>#VALUE!</v>
      </c>
      <c r="AK194" s="165">
        <f t="shared" si="118"/>
        <v>1</v>
      </c>
      <c r="AL194" s="157"/>
    </row>
    <row r="195" spans="1:38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IF(OR($B195="",$C195="",$D195="",$E195&lt;AN_LIM,$E195&gt;AN_CONCURS,$O195=FALSE),"",R_ISI_STR*VLOOKUP(AK195,Coef!$E$5:$F$20,2,FALSE))</f>
        <v/>
      </c>
      <c r="J195" s="121" t="str">
        <f>IF(OR($B195="",$C195="",$D195="",$E195="",$E195&gt;AN_CONCURS,$O195=FALSE),"",R_ISI_STR*VLOOKUP(AK195,Coef!$E$5:$F$20,2,FALSE))</f>
        <v/>
      </c>
      <c r="K195" s="153" t="str">
        <f t="shared" si="94"/>
        <v/>
      </c>
      <c r="L195" s="153" t="str">
        <f t="shared" si="95"/>
        <v/>
      </c>
      <c r="M195" s="153" t="str">
        <f t="shared" si="96"/>
        <v/>
      </c>
      <c r="N195" s="153" t="str">
        <f>IF(OR($B195="",$C195="",$D195="",$E195&gt;AN_CONCURS,$O195=FALSE),"",IF((FIND('Date initiale'!$B$6,$B195,1)=1),1,""))</f>
        <v/>
      </c>
      <c r="O195" s="236" t="b">
        <f t="shared" si="97"/>
        <v>0</v>
      </c>
      <c r="P195" s="201"/>
      <c r="Q195" s="164" t="e">
        <f t="shared" si="98"/>
        <v>#VALUE!</v>
      </c>
      <c r="R195" s="164" t="e">
        <f t="shared" si="99"/>
        <v>#VALUE!</v>
      </c>
      <c r="S195" s="164" t="e">
        <f t="shared" si="100"/>
        <v>#VALUE!</v>
      </c>
      <c r="T195" s="164" t="e">
        <f t="shared" si="101"/>
        <v>#VALUE!</v>
      </c>
      <c r="U195" s="164" t="e">
        <f t="shared" si="102"/>
        <v>#VALUE!</v>
      </c>
      <c r="V195" s="164" t="e">
        <f t="shared" si="103"/>
        <v>#VALUE!</v>
      </c>
      <c r="W195" s="164" t="e">
        <f t="shared" si="104"/>
        <v>#VALUE!</v>
      </c>
      <c r="X195" s="164" t="e">
        <f t="shared" si="105"/>
        <v>#VALUE!</v>
      </c>
      <c r="Y195" s="164" t="e">
        <f t="shared" si="106"/>
        <v>#VALUE!</v>
      </c>
      <c r="Z195" s="164" t="e">
        <f t="shared" si="107"/>
        <v>#VALUE!</v>
      </c>
      <c r="AA195" s="165" t="e">
        <f t="shared" si="108"/>
        <v>#VALUE!</v>
      </c>
      <c r="AB195" s="165" t="e">
        <f t="shared" si="109"/>
        <v>#VALUE!</v>
      </c>
      <c r="AC195" s="165" t="e">
        <f t="shared" si="110"/>
        <v>#VALUE!</v>
      </c>
      <c r="AD195" s="165" t="e">
        <f t="shared" si="111"/>
        <v>#VALUE!</v>
      </c>
      <c r="AE195" s="165" t="e">
        <f t="shared" si="112"/>
        <v>#VALUE!</v>
      </c>
      <c r="AF195" s="165" t="e">
        <f t="shared" si="113"/>
        <v>#VALUE!</v>
      </c>
      <c r="AG195" s="165" t="e">
        <f t="shared" si="114"/>
        <v>#VALUE!</v>
      </c>
      <c r="AH195" s="165" t="e">
        <f t="shared" si="115"/>
        <v>#VALUE!</v>
      </c>
      <c r="AI195" s="165" t="e">
        <f t="shared" si="116"/>
        <v>#VALUE!</v>
      </c>
      <c r="AJ195" s="165" t="e">
        <f t="shared" si="117"/>
        <v>#VALUE!</v>
      </c>
      <c r="AK195" s="165">
        <f t="shared" si="118"/>
        <v>1</v>
      </c>
      <c r="AL195" s="157"/>
    </row>
    <row r="196" spans="1:38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IF(OR($B196="",$C196="",$D196="",$E196&lt;AN_LIM,$E196&gt;AN_CONCURS,$O196=FALSE),"",R_ISI_STR*VLOOKUP(AK196,Coef!$E$5:$F$20,2,FALSE))</f>
        <v/>
      </c>
      <c r="J196" s="121" t="str">
        <f>IF(OR($B196="",$C196="",$D196="",$E196="",$E196&gt;AN_CONCURS,$O196=FALSE),"",R_ISI_STR*VLOOKUP(AK196,Coef!$E$5:$F$20,2,FALSE))</f>
        <v/>
      </c>
      <c r="K196" s="153" t="str">
        <f t="shared" si="94"/>
        <v/>
      </c>
      <c r="L196" s="153" t="str">
        <f t="shared" si="95"/>
        <v/>
      </c>
      <c r="M196" s="153" t="str">
        <f t="shared" si="96"/>
        <v/>
      </c>
      <c r="N196" s="153" t="str">
        <f>IF(OR($B196="",$C196="",$D196="",$E196&gt;AN_CONCURS,$O196=FALSE),"",IF((FIND('Date initiale'!$B$6,$B196,1)=1),1,""))</f>
        <v/>
      </c>
      <c r="O196" s="236" t="b">
        <f t="shared" si="97"/>
        <v>0</v>
      </c>
      <c r="P196" s="201"/>
      <c r="Q196" s="164" t="e">
        <f t="shared" si="98"/>
        <v>#VALUE!</v>
      </c>
      <c r="R196" s="164" t="e">
        <f t="shared" si="99"/>
        <v>#VALUE!</v>
      </c>
      <c r="S196" s="164" t="e">
        <f t="shared" si="100"/>
        <v>#VALUE!</v>
      </c>
      <c r="T196" s="164" t="e">
        <f t="shared" si="101"/>
        <v>#VALUE!</v>
      </c>
      <c r="U196" s="164" t="e">
        <f t="shared" si="102"/>
        <v>#VALUE!</v>
      </c>
      <c r="V196" s="164" t="e">
        <f t="shared" si="103"/>
        <v>#VALUE!</v>
      </c>
      <c r="W196" s="164" t="e">
        <f t="shared" si="104"/>
        <v>#VALUE!</v>
      </c>
      <c r="X196" s="164" t="e">
        <f t="shared" si="105"/>
        <v>#VALUE!</v>
      </c>
      <c r="Y196" s="164" t="e">
        <f t="shared" si="106"/>
        <v>#VALUE!</v>
      </c>
      <c r="Z196" s="164" t="e">
        <f t="shared" si="107"/>
        <v>#VALUE!</v>
      </c>
      <c r="AA196" s="165" t="e">
        <f t="shared" si="108"/>
        <v>#VALUE!</v>
      </c>
      <c r="AB196" s="165" t="e">
        <f t="shared" si="109"/>
        <v>#VALUE!</v>
      </c>
      <c r="AC196" s="165" t="e">
        <f t="shared" si="110"/>
        <v>#VALUE!</v>
      </c>
      <c r="AD196" s="165" t="e">
        <f t="shared" si="111"/>
        <v>#VALUE!</v>
      </c>
      <c r="AE196" s="165" t="e">
        <f t="shared" si="112"/>
        <v>#VALUE!</v>
      </c>
      <c r="AF196" s="165" t="e">
        <f t="shared" si="113"/>
        <v>#VALUE!</v>
      </c>
      <c r="AG196" s="165" t="e">
        <f t="shared" si="114"/>
        <v>#VALUE!</v>
      </c>
      <c r="AH196" s="165" t="e">
        <f t="shared" si="115"/>
        <v>#VALUE!</v>
      </c>
      <c r="AI196" s="165" t="e">
        <f t="shared" si="116"/>
        <v>#VALUE!</v>
      </c>
      <c r="AJ196" s="165" t="e">
        <f t="shared" si="117"/>
        <v>#VALUE!</v>
      </c>
      <c r="AK196" s="165">
        <f t="shared" si="118"/>
        <v>1</v>
      </c>
      <c r="AL196" s="157"/>
    </row>
    <row r="197" spans="1:38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IF(OR($B197="",$C197="",$D197="",$E197&lt;AN_LIM,$E197&gt;AN_CONCURS,$O197=FALSE),"",R_ISI_STR*VLOOKUP(AK197,Coef!$E$5:$F$20,2,FALSE))</f>
        <v/>
      </c>
      <c r="J197" s="121" t="str">
        <f>IF(OR($B197="",$C197="",$D197="",$E197="",$E197&gt;AN_CONCURS,$O197=FALSE),"",R_ISI_STR*VLOOKUP(AK197,Coef!$E$5:$F$20,2,FALSE))</f>
        <v/>
      </c>
      <c r="K197" s="153" t="str">
        <f t="shared" si="94"/>
        <v/>
      </c>
      <c r="L197" s="153" t="str">
        <f t="shared" si="95"/>
        <v/>
      </c>
      <c r="M197" s="153" t="str">
        <f t="shared" si="96"/>
        <v/>
      </c>
      <c r="N197" s="153" t="str">
        <f>IF(OR($B197="",$C197="",$D197="",$E197&gt;AN_CONCURS,$O197=FALSE),"",IF((FIND('Date initiale'!$B$6,$B197,1)=1),1,""))</f>
        <v/>
      </c>
      <c r="O197" s="236" t="b">
        <f t="shared" si="97"/>
        <v>0</v>
      </c>
      <c r="P197" s="201"/>
      <c r="Q197" s="164" t="e">
        <f t="shared" si="98"/>
        <v>#VALUE!</v>
      </c>
      <c r="R197" s="164" t="e">
        <f t="shared" si="99"/>
        <v>#VALUE!</v>
      </c>
      <c r="S197" s="164" t="e">
        <f t="shared" si="100"/>
        <v>#VALUE!</v>
      </c>
      <c r="T197" s="164" t="e">
        <f t="shared" si="101"/>
        <v>#VALUE!</v>
      </c>
      <c r="U197" s="164" t="e">
        <f t="shared" si="102"/>
        <v>#VALUE!</v>
      </c>
      <c r="V197" s="164" t="e">
        <f t="shared" si="103"/>
        <v>#VALUE!</v>
      </c>
      <c r="W197" s="164" t="e">
        <f t="shared" si="104"/>
        <v>#VALUE!</v>
      </c>
      <c r="X197" s="164" t="e">
        <f t="shared" si="105"/>
        <v>#VALUE!</v>
      </c>
      <c r="Y197" s="164" t="e">
        <f t="shared" si="106"/>
        <v>#VALUE!</v>
      </c>
      <c r="Z197" s="164" t="e">
        <f t="shared" si="107"/>
        <v>#VALUE!</v>
      </c>
      <c r="AA197" s="165" t="e">
        <f t="shared" si="108"/>
        <v>#VALUE!</v>
      </c>
      <c r="AB197" s="165" t="e">
        <f t="shared" si="109"/>
        <v>#VALUE!</v>
      </c>
      <c r="AC197" s="165" t="e">
        <f t="shared" si="110"/>
        <v>#VALUE!</v>
      </c>
      <c r="AD197" s="165" t="e">
        <f t="shared" si="111"/>
        <v>#VALUE!</v>
      </c>
      <c r="AE197" s="165" t="e">
        <f t="shared" si="112"/>
        <v>#VALUE!</v>
      </c>
      <c r="AF197" s="165" t="e">
        <f t="shared" si="113"/>
        <v>#VALUE!</v>
      </c>
      <c r="AG197" s="165" t="e">
        <f t="shared" si="114"/>
        <v>#VALUE!</v>
      </c>
      <c r="AH197" s="165" t="e">
        <f t="shared" si="115"/>
        <v>#VALUE!</v>
      </c>
      <c r="AI197" s="165" t="e">
        <f t="shared" si="116"/>
        <v>#VALUE!</v>
      </c>
      <c r="AJ197" s="165" t="e">
        <f t="shared" si="117"/>
        <v>#VALUE!</v>
      </c>
      <c r="AK197" s="165">
        <f t="shared" si="118"/>
        <v>1</v>
      </c>
      <c r="AL197" s="157"/>
    </row>
    <row r="198" spans="1:38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IF(OR($B198="",$C198="",$D198="",$E198&lt;AN_LIM,$E198&gt;AN_CONCURS,$O198=FALSE),"",R_ISI_STR*VLOOKUP(AK198,Coef!$E$5:$F$20,2,FALSE))</f>
        <v/>
      </c>
      <c r="J198" s="121" t="str">
        <f>IF(OR($B198="",$C198="",$D198="",$E198="",$E198&gt;AN_CONCURS,$O198=FALSE),"",R_ISI_STR*VLOOKUP(AK198,Coef!$E$5:$F$20,2,FALSE))</f>
        <v/>
      </c>
      <c r="K198" s="153" t="str">
        <f t="shared" si="94"/>
        <v/>
      </c>
      <c r="L198" s="153" t="str">
        <f t="shared" si="95"/>
        <v/>
      </c>
      <c r="M198" s="153" t="str">
        <f t="shared" si="96"/>
        <v/>
      </c>
      <c r="N198" s="153" t="str">
        <f>IF(OR($B198="",$C198="",$D198="",$E198&gt;AN_CONCURS,$O198=FALSE),"",IF((FIND('Date initiale'!$B$6,$B198,1)=1),1,""))</f>
        <v/>
      </c>
      <c r="O198" s="236" t="b">
        <f t="shared" si="97"/>
        <v>0</v>
      </c>
      <c r="P198" s="201"/>
      <c r="Q198" s="164" t="e">
        <f t="shared" si="98"/>
        <v>#VALUE!</v>
      </c>
      <c r="R198" s="164" t="e">
        <f t="shared" si="99"/>
        <v>#VALUE!</v>
      </c>
      <c r="S198" s="164" t="e">
        <f t="shared" si="100"/>
        <v>#VALUE!</v>
      </c>
      <c r="T198" s="164" t="e">
        <f t="shared" si="101"/>
        <v>#VALUE!</v>
      </c>
      <c r="U198" s="164" t="e">
        <f t="shared" si="102"/>
        <v>#VALUE!</v>
      </c>
      <c r="V198" s="164" t="e">
        <f t="shared" si="103"/>
        <v>#VALUE!</v>
      </c>
      <c r="W198" s="164" t="e">
        <f t="shared" si="104"/>
        <v>#VALUE!</v>
      </c>
      <c r="X198" s="164" t="e">
        <f t="shared" si="105"/>
        <v>#VALUE!</v>
      </c>
      <c r="Y198" s="164" t="e">
        <f t="shared" si="106"/>
        <v>#VALUE!</v>
      </c>
      <c r="Z198" s="164" t="e">
        <f t="shared" si="107"/>
        <v>#VALUE!</v>
      </c>
      <c r="AA198" s="165" t="e">
        <f t="shared" si="108"/>
        <v>#VALUE!</v>
      </c>
      <c r="AB198" s="165" t="e">
        <f t="shared" si="109"/>
        <v>#VALUE!</v>
      </c>
      <c r="AC198" s="165" t="e">
        <f t="shared" si="110"/>
        <v>#VALUE!</v>
      </c>
      <c r="AD198" s="165" t="e">
        <f t="shared" si="111"/>
        <v>#VALUE!</v>
      </c>
      <c r="AE198" s="165" t="e">
        <f t="shared" si="112"/>
        <v>#VALUE!</v>
      </c>
      <c r="AF198" s="165" t="e">
        <f t="shared" si="113"/>
        <v>#VALUE!</v>
      </c>
      <c r="AG198" s="165" t="e">
        <f t="shared" si="114"/>
        <v>#VALUE!</v>
      </c>
      <c r="AH198" s="165" t="e">
        <f t="shared" si="115"/>
        <v>#VALUE!</v>
      </c>
      <c r="AI198" s="165" t="e">
        <f t="shared" si="116"/>
        <v>#VALUE!</v>
      </c>
      <c r="AJ198" s="165" t="e">
        <f t="shared" si="117"/>
        <v>#VALUE!</v>
      </c>
      <c r="AK198" s="165">
        <f t="shared" si="118"/>
        <v>1</v>
      </c>
      <c r="AL198" s="157"/>
    </row>
    <row r="199" spans="1:38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IF(OR($B199="",$C199="",$D199="",$E199&lt;AN_LIM,$E199&gt;AN_CONCURS,$O199=FALSE),"",R_ISI_STR*VLOOKUP(AK199,Coef!$E$5:$F$20,2,FALSE))</f>
        <v/>
      </c>
      <c r="J199" s="121" t="str">
        <f>IF(OR($B199="",$C199="",$D199="",$E199="",$E199&gt;AN_CONCURS,$O199=FALSE),"",R_ISI_STR*VLOOKUP(AK199,Coef!$E$5:$F$20,2,FALSE))</f>
        <v/>
      </c>
      <c r="K199" s="153" t="str">
        <f t="shared" si="94"/>
        <v/>
      </c>
      <c r="L199" s="153" t="str">
        <f t="shared" si="95"/>
        <v/>
      </c>
      <c r="M199" s="153" t="str">
        <f t="shared" si="96"/>
        <v/>
      </c>
      <c r="N199" s="153" t="str">
        <f>IF(OR($B199="",$C199="",$D199="",$E199&gt;AN_CONCURS,$O199=FALSE),"",IF((FIND('Date initiale'!$B$6,$B199,1)=1),1,""))</f>
        <v/>
      </c>
      <c r="O199" s="236" t="b">
        <f t="shared" si="97"/>
        <v>0</v>
      </c>
      <c r="P199" s="201"/>
      <c r="Q199" s="164" t="e">
        <f t="shared" si="98"/>
        <v>#VALUE!</v>
      </c>
      <c r="R199" s="164" t="e">
        <f t="shared" si="99"/>
        <v>#VALUE!</v>
      </c>
      <c r="S199" s="164" t="e">
        <f t="shared" si="100"/>
        <v>#VALUE!</v>
      </c>
      <c r="T199" s="164" t="e">
        <f t="shared" si="101"/>
        <v>#VALUE!</v>
      </c>
      <c r="U199" s="164" t="e">
        <f t="shared" si="102"/>
        <v>#VALUE!</v>
      </c>
      <c r="V199" s="164" t="e">
        <f t="shared" si="103"/>
        <v>#VALUE!</v>
      </c>
      <c r="W199" s="164" t="e">
        <f t="shared" si="104"/>
        <v>#VALUE!</v>
      </c>
      <c r="X199" s="164" t="e">
        <f t="shared" si="105"/>
        <v>#VALUE!</v>
      </c>
      <c r="Y199" s="164" t="e">
        <f t="shared" si="106"/>
        <v>#VALUE!</v>
      </c>
      <c r="Z199" s="164" t="e">
        <f t="shared" si="107"/>
        <v>#VALUE!</v>
      </c>
      <c r="AA199" s="165" t="e">
        <f t="shared" si="108"/>
        <v>#VALUE!</v>
      </c>
      <c r="AB199" s="165" t="e">
        <f t="shared" si="109"/>
        <v>#VALUE!</v>
      </c>
      <c r="AC199" s="165" t="e">
        <f t="shared" si="110"/>
        <v>#VALUE!</v>
      </c>
      <c r="AD199" s="165" t="e">
        <f t="shared" si="111"/>
        <v>#VALUE!</v>
      </c>
      <c r="AE199" s="165" t="e">
        <f t="shared" si="112"/>
        <v>#VALUE!</v>
      </c>
      <c r="AF199" s="165" t="e">
        <f t="shared" si="113"/>
        <v>#VALUE!</v>
      </c>
      <c r="AG199" s="165" t="e">
        <f t="shared" si="114"/>
        <v>#VALUE!</v>
      </c>
      <c r="AH199" s="165" t="e">
        <f t="shared" si="115"/>
        <v>#VALUE!</v>
      </c>
      <c r="AI199" s="165" t="e">
        <f t="shared" si="116"/>
        <v>#VALUE!</v>
      </c>
      <c r="AJ199" s="165" t="e">
        <f t="shared" si="117"/>
        <v>#VALUE!</v>
      </c>
      <c r="AK199" s="165">
        <f t="shared" si="118"/>
        <v>1</v>
      </c>
      <c r="AL199" s="157"/>
    </row>
    <row r="200" spans="1:38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IF(OR($B200="",$C200="",$D200="",$E200&lt;AN_LIM,$E200&gt;AN_CONCURS,$O200=FALSE),"",R_ISI_STR*VLOOKUP(AK200,Coef!$E$5:$F$20,2,FALSE))</f>
        <v/>
      </c>
      <c r="J200" s="121" t="str">
        <f>IF(OR($B200="",$C200="",$D200="",$E200="",$E200&gt;AN_CONCURS,$O200=FALSE),"",R_ISI_STR*VLOOKUP(AK200,Coef!$E$5:$F$20,2,FALSE))</f>
        <v/>
      </c>
      <c r="K200" s="153" t="str">
        <f t="shared" si="94"/>
        <v/>
      </c>
      <c r="L200" s="153" t="str">
        <f t="shared" si="95"/>
        <v/>
      </c>
      <c r="M200" s="153" t="str">
        <f t="shared" si="96"/>
        <v/>
      </c>
      <c r="N200" s="153" t="str">
        <f>IF(OR($B200="",$C200="",$D200="",$E200&gt;AN_CONCURS,$O200=FALSE),"",IF((FIND('Date initiale'!$B$6,$B200,1)=1),1,""))</f>
        <v/>
      </c>
      <c r="O200" s="236" t="b">
        <f t="shared" si="97"/>
        <v>0</v>
      </c>
      <c r="P200" s="201"/>
      <c r="Q200" s="164" t="e">
        <f t="shared" si="98"/>
        <v>#VALUE!</v>
      </c>
      <c r="R200" s="164" t="e">
        <f t="shared" si="99"/>
        <v>#VALUE!</v>
      </c>
      <c r="S200" s="164" t="e">
        <f t="shared" si="100"/>
        <v>#VALUE!</v>
      </c>
      <c r="T200" s="164" t="e">
        <f t="shared" si="101"/>
        <v>#VALUE!</v>
      </c>
      <c r="U200" s="164" t="e">
        <f t="shared" si="102"/>
        <v>#VALUE!</v>
      </c>
      <c r="V200" s="164" t="e">
        <f t="shared" si="103"/>
        <v>#VALUE!</v>
      </c>
      <c r="W200" s="164" t="e">
        <f t="shared" si="104"/>
        <v>#VALUE!</v>
      </c>
      <c r="X200" s="164" t="e">
        <f t="shared" si="105"/>
        <v>#VALUE!</v>
      </c>
      <c r="Y200" s="164" t="e">
        <f t="shared" si="106"/>
        <v>#VALUE!</v>
      </c>
      <c r="Z200" s="164" t="e">
        <f t="shared" si="107"/>
        <v>#VALUE!</v>
      </c>
      <c r="AA200" s="165" t="e">
        <f t="shared" si="108"/>
        <v>#VALUE!</v>
      </c>
      <c r="AB200" s="165" t="e">
        <f t="shared" si="109"/>
        <v>#VALUE!</v>
      </c>
      <c r="AC200" s="165" t="e">
        <f t="shared" si="110"/>
        <v>#VALUE!</v>
      </c>
      <c r="AD200" s="165" t="e">
        <f t="shared" si="111"/>
        <v>#VALUE!</v>
      </c>
      <c r="AE200" s="165" t="e">
        <f t="shared" si="112"/>
        <v>#VALUE!</v>
      </c>
      <c r="AF200" s="165" t="e">
        <f t="shared" si="113"/>
        <v>#VALUE!</v>
      </c>
      <c r="AG200" s="165" t="e">
        <f t="shared" si="114"/>
        <v>#VALUE!</v>
      </c>
      <c r="AH200" s="165" t="e">
        <f t="shared" si="115"/>
        <v>#VALUE!</v>
      </c>
      <c r="AI200" s="165" t="e">
        <f t="shared" si="116"/>
        <v>#VALUE!</v>
      </c>
      <c r="AJ200" s="165" t="e">
        <f t="shared" si="117"/>
        <v>#VALUE!</v>
      </c>
      <c r="AK200" s="165">
        <f t="shared" si="118"/>
        <v>1</v>
      </c>
      <c r="AL200" s="157"/>
    </row>
    <row r="201" spans="1:38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IF(OR($B201="",$C201="",$D201="",$E201&lt;AN_LIM,$E201&gt;AN_CONCURS,$O201=FALSE),"",R_ISI_STR*VLOOKUP(AK201,Coef!$E$5:$F$20,2,FALSE))</f>
        <v/>
      </c>
      <c r="J201" s="121" t="str">
        <f>IF(OR($B201="",$C201="",$D201="",$E201="",$E201&gt;AN_CONCURS,$O201=FALSE),"",R_ISI_STR*VLOOKUP(AK201,Coef!$E$5:$F$20,2,FALSE))</f>
        <v/>
      </c>
      <c r="K201" s="153" t="str">
        <f t="shared" si="94"/>
        <v/>
      </c>
      <c r="L201" s="153" t="str">
        <f t="shared" si="95"/>
        <v/>
      </c>
      <c r="M201" s="153" t="str">
        <f t="shared" si="96"/>
        <v/>
      </c>
      <c r="N201" s="153" t="str">
        <f>IF(OR($B201="",$C201="",$D201="",$E201&gt;AN_CONCURS,$O201=FALSE),"",IF((FIND('Date initiale'!$B$6,$B201,1)=1),1,""))</f>
        <v/>
      </c>
      <c r="O201" s="236" t="b">
        <f t="shared" si="97"/>
        <v>0</v>
      </c>
      <c r="P201" s="201"/>
      <c r="Q201" s="164" t="e">
        <f t="shared" si="98"/>
        <v>#VALUE!</v>
      </c>
      <c r="R201" s="164" t="e">
        <f t="shared" si="99"/>
        <v>#VALUE!</v>
      </c>
      <c r="S201" s="164" t="e">
        <f t="shared" si="100"/>
        <v>#VALUE!</v>
      </c>
      <c r="T201" s="164" t="e">
        <f t="shared" si="101"/>
        <v>#VALUE!</v>
      </c>
      <c r="U201" s="164" t="e">
        <f t="shared" si="102"/>
        <v>#VALUE!</v>
      </c>
      <c r="V201" s="164" t="e">
        <f t="shared" si="103"/>
        <v>#VALUE!</v>
      </c>
      <c r="W201" s="164" t="e">
        <f t="shared" si="104"/>
        <v>#VALUE!</v>
      </c>
      <c r="X201" s="164" t="e">
        <f t="shared" si="105"/>
        <v>#VALUE!</v>
      </c>
      <c r="Y201" s="164" t="e">
        <f t="shared" si="106"/>
        <v>#VALUE!</v>
      </c>
      <c r="Z201" s="164" t="e">
        <f t="shared" si="107"/>
        <v>#VALUE!</v>
      </c>
      <c r="AA201" s="165" t="e">
        <f t="shared" si="108"/>
        <v>#VALUE!</v>
      </c>
      <c r="AB201" s="165" t="e">
        <f t="shared" si="109"/>
        <v>#VALUE!</v>
      </c>
      <c r="AC201" s="165" t="e">
        <f t="shared" si="110"/>
        <v>#VALUE!</v>
      </c>
      <c r="AD201" s="165" t="e">
        <f t="shared" si="111"/>
        <v>#VALUE!</v>
      </c>
      <c r="AE201" s="165" t="e">
        <f t="shared" si="112"/>
        <v>#VALUE!</v>
      </c>
      <c r="AF201" s="165" t="e">
        <f t="shared" si="113"/>
        <v>#VALUE!</v>
      </c>
      <c r="AG201" s="165" t="e">
        <f t="shared" si="114"/>
        <v>#VALUE!</v>
      </c>
      <c r="AH201" s="165" t="e">
        <f t="shared" si="115"/>
        <v>#VALUE!</v>
      </c>
      <c r="AI201" s="165" t="e">
        <f t="shared" si="116"/>
        <v>#VALUE!</v>
      </c>
      <c r="AJ201" s="165" t="e">
        <f t="shared" si="117"/>
        <v>#VALUE!</v>
      </c>
      <c r="AK201" s="165">
        <f t="shared" si="118"/>
        <v>1</v>
      </c>
      <c r="AL201" s="157"/>
    </row>
    <row r="202" spans="1:38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IF(OR($B202="",$C202="",$D202="",$E202&lt;AN_LIM,$E202&gt;AN_CONCURS,$O202=FALSE),"",R_ISI_STR*VLOOKUP(AK202,Coef!$E$5:$F$20,2,FALSE))</f>
        <v/>
      </c>
      <c r="J202" s="121" t="str">
        <f>IF(OR($B202="",$C202="",$D202="",$E202="",$E202&gt;AN_CONCURS,$O202=FALSE),"",R_ISI_STR*VLOOKUP(AK202,Coef!$E$5:$F$20,2,FALSE))</f>
        <v/>
      </c>
      <c r="K202" s="153" t="str">
        <f t="shared" si="94"/>
        <v/>
      </c>
      <c r="L202" s="153" t="str">
        <f t="shared" si="95"/>
        <v/>
      </c>
      <c r="M202" s="153" t="str">
        <f t="shared" si="96"/>
        <v/>
      </c>
      <c r="N202" s="153" t="str">
        <f>IF(OR($B202="",$C202="",$D202="",$E202&gt;AN_CONCURS,$O202=FALSE),"",IF((FIND('Date initiale'!$B$6,$B202,1)=1),1,""))</f>
        <v/>
      </c>
      <c r="O202" s="236" t="b">
        <f t="shared" si="97"/>
        <v>0</v>
      </c>
      <c r="P202" s="201"/>
      <c r="Q202" s="164" t="e">
        <f t="shared" si="98"/>
        <v>#VALUE!</v>
      </c>
      <c r="R202" s="164" t="e">
        <f t="shared" si="99"/>
        <v>#VALUE!</v>
      </c>
      <c r="S202" s="164" t="e">
        <f t="shared" si="100"/>
        <v>#VALUE!</v>
      </c>
      <c r="T202" s="164" t="e">
        <f t="shared" si="101"/>
        <v>#VALUE!</v>
      </c>
      <c r="U202" s="164" t="e">
        <f t="shared" si="102"/>
        <v>#VALUE!</v>
      </c>
      <c r="V202" s="164" t="e">
        <f t="shared" si="103"/>
        <v>#VALUE!</v>
      </c>
      <c r="W202" s="164" t="e">
        <f t="shared" si="104"/>
        <v>#VALUE!</v>
      </c>
      <c r="X202" s="164" t="e">
        <f t="shared" si="105"/>
        <v>#VALUE!</v>
      </c>
      <c r="Y202" s="164" t="e">
        <f t="shared" si="106"/>
        <v>#VALUE!</v>
      </c>
      <c r="Z202" s="164" t="e">
        <f t="shared" si="107"/>
        <v>#VALUE!</v>
      </c>
      <c r="AA202" s="165" t="e">
        <f t="shared" si="108"/>
        <v>#VALUE!</v>
      </c>
      <c r="AB202" s="165" t="e">
        <f t="shared" si="109"/>
        <v>#VALUE!</v>
      </c>
      <c r="AC202" s="165" t="e">
        <f t="shared" si="110"/>
        <v>#VALUE!</v>
      </c>
      <c r="AD202" s="165" t="e">
        <f t="shared" si="111"/>
        <v>#VALUE!</v>
      </c>
      <c r="AE202" s="165" t="e">
        <f t="shared" si="112"/>
        <v>#VALUE!</v>
      </c>
      <c r="AF202" s="165" t="e">
        <f t="shared" si="113"/>
        <v>#VALUE!</v>
      </c>
      <c r="AG202" s="165" t="e">
        <f t="shared" si="114"/>
        <v>#VALUE!</v>
      </c>
      <c r="AH202" s="165" t="e">
        <f t="shared" si="115"/>
        <v>#VALUE!</v>
      </c>
      <c r="AI202" s="165" t="e">
        <f t="shared" si="116"/>
        <v>#VALUE!</v>
      </c>
      <c r="AJ202" s="165" t="e">
        <f t="shared" si="117"/>
        <v>#VALUE!</v>
      </c>
      <c r="AK202" s="165">
        <f t="shared" si="118"/>
        <v>1</v>
      </c>
      <c r="AL202" s="157"/>
    </row>
    <row r="203" spans="1:38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IF(OR($B203="",$C203="",$D203="",$E203&lt;AN_LIM,$E203&gt;AN_CONCURS,$O203=FALSE),"",R_ISI_STR*VLOOKUP(AK203,Coef!$E$5:$F$20,2,FALSE))</f>
        <v/>
      </c>
      <c r="J203" s="121" t="str">
        <f>IF(OR($B203="",$C203="",$D203="",$E203="",$E203&gt;AN_CONCURS,$O203=FALSE),"",R_ISI_STR*VLOOKUP(AK203,Coef!$E$5:$F$20,2,FALSE))</f>
        <v/>
      </c>
      <c r="K203" s="153" t="str">
        <f t="shared" ref="K203:K260" si="119">IF(OR($B203="",$C203="",$D203="",$E203&gt;AN_CONCURS,$O203=FALSE),"",IF($E203&gt;=AN_LIM,1,""))</f>
        <v/>
      </c>
      <c r="L203" s="153" t="str">
        <f t="shared" ref="L203:L260" si="120">IF(OR($B203="",$C203="",$D203="",$E203="",$E203&gt;AN_CONCURS,$O203=FALSE),"",1)</f>
        <v/>
      </c>
      <c r="M203" s="153" t="str">
        <f t="shared" ref="M203:M260" si="121">IF($K203&lt;&gt;1,"",(IF(OR($B203="",$C203="",$D203="",$E203&gt;AN_CONCURS,$O203=FALSE),"",IF((FIND(NUME,$B203,1)=1),1,""))))</f>
        <v/>
      </c>
      <c r="N203" s="153" t="str">
        <f>IF(OR($B203="",$C203="",$D203="",$E203&gt;AN_CONCURS,$O203=FALSE),"",IF((FIND('Date initiale'!$B$6,$B203,1)=1),1,""))</f>
        <v/>
      </c>
      <c r="O203" s="236" t="b">
        <f t="shared" ref="O203:O260" si="122">IF(NUME="",FALSE,ISNUMBER(SEARCH(NUME,$B203)))</f>
        <v>0</v>
      </c>
      <c r="P203" s="201"/>
      <c r="Q203" s="164" t="e">
        <f t="shared" ref="Q203:Q260" si="123">FIND(",",$B203,1)</f>
        <v>#VALUE!</v>
      </c>
      <c r="R203" s="164" t="e">
        <f t="shared" si="99"/>
        <v>#VALUE!</v>
      </c>
      <c r="S203" s="164" t="e">
        <f t="shared" si="100"/>
        <v>#VALUE!</v>
      </c>
      <c r="T203" s="164" t="e">
        <f t="shared" si="101"/>
        <v>#VALUE!</v>
      </c>
      <c r="U203" s="164" t="e">
        <f t="shared" si="102"/>
        <v>#VALUE!</v>
      </c>
      <c r="V203" s="164" t="e">
        <f t="shared" si="103"/>
        <v>#VALUE!</v>
      </c>
      <c r="W203" s="164" t="e">
        <f t="shared" si="104"/>
        <v>#VALUE!</v>
      </c>
      <c r="X203" s="164" t="e">
        <f t="shared" si="105"/>
        <v>#VALUE!</v>
      </c>
      <c r="Y203" s="164" t="e">
        <f t="shared" si="106"/>
        <v>#VALUE!</v>
      </c>
      <c r="Z203" s="164" t="e">
        <f t="shared" si="107"/>
        <v>#VALUE!</v>
      </c>
      <c r="AA203" s="165" t="e">
        <f t="shared" si="108"/>
        <v>#VALUE!</v>
      </c>
      <c r="AB203" s="165" t="e">
        <f t="shared" si="109"/>
        <v>#VALUE!</v>
      </c>
      <c r="AC203" s="165" t="e">
        <f t="shared" si="110"/>
        <v>#VALUE!</v>
      </c>
      <c r="AD203" s="165" t="e">
        <f t="shared" si="111"/>
        <v>#VALUE!</v>
      </c>
      <c r="AE203" s="165" t="e">
        <f t="shared" si="112"/>
        <v>#VALUE!</v>
      </c>
      <c r="AF203" s="165" t="e">
        <f t="shared" si="113"/>
        <v>#VALUE!</v>
      </c>
      <c r="AG203" s="165" t="e">
        <f t="shared" si="114"/>
        <v>#VALUE!</v>
      </c>
      <c r="AH203" s="165" t="e">
        <f t="shared" si="115"/>
        <v>#VALUE!</v>
      </c>
      <c r="AI203" s="165" t="e">
        <f t="shared" si="116"/>
        <v>#VALUE!</v>
      </c>
      <c r="AJ203" s="165" t="e">
        <f t="shared" si="117"/>
        <v>#VALUE!</v>
      </c>
      <c r="AK203" s="165">
        <f t="shared" si="118"/>
        <v>1</v>
      </c>
      <c r="AL203" s="157"/>
    </row>
    <row r="204" spans="1:38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IF(OR($B204="",$C204="",$D204="",$E204&lt;AN_LIM,$E204&gt;AN_CONCURS,$O204=FALSE),"",R_ISI_STR*VLOOKUP(AK204,Coef!$E$5:$F$20,2,FALSE))</f>
        <v/>
      </c>
      <c r="J204" s="121" t="str">
        <f>IF(OR($B204="",$C204="",$D204="",$E204="",$E204&gt;AN_CONCURS,$O204=FALSE),"",R_ISI_STR*VLOOKUP(AK204,Coef!$E$5:$F$20,2,FALSE))</f>
        <v/>
      </c>
      <c r="K204" s="153" t="str">
        <f t="shared" si="119"/>
        <v/>
      </c>
      <c r="L204" s="153" t="str">
        <f t="shared" si="120"/>
        <v/>
      </c>
      <c r="M204" s="153" t="str">
        <f t="shared" si="121"/>
        <v/>
      </c>
      <c r="N204" s="153" t="str">
        <f>IF(OR($B204="",$C204="",$D204="",$E204&gt;AN_CONCURS,$O204=FALSE),"",IF((FIND('Date initiale'!$B$6,$B204,1)=1),1,""))</f>
        <v/>
      </c>
      <c r="O204" s="236" t="b">
        <f t="shared" si="122"/>
        <v>0</v>
      </c>
      <c r="P204" s="201"/>
      <c r="Q204" s="164" t="e">
        <f t="shared" si="123"/>
        <v>#VALUE!</v>
      </c>
      <c r="R204" s="164" t="e">
        <f t="shared" si="99"/>
        <v>#VALUE!</v>
      </c>
      <c r="S204" s="164" t="e">
        <f t="shared" si="100"/>
        <v>#VALUE!</v>
      </c>
      <c r="T204" s="164" t="e">
        <f t="shared" si="101"/>
        <v>#VALUE!</v>
      </c>
      <c r="U204" s="164" t="e">
        <f t="shared" si="102"/>
        <v>#VALUE!</v>
      </c>
      <c r="V204" s="164" t="e">
        <f t="shared" si="103"/>
        <v>#VALUE!</v>
      </c>
      <c r="W204" s="164" t="e">
        <f t="shared" si="104"/>
        <v>#VALUE!</v>
      </c>
      <c r="X204" s="164" t="e">
        <f t="shared" si="105"/>
        <v>#VALUE!</v>
      </c>
      <c r="Y204" s="164" t="e">
        <f t="shared" si="106"/>
        <v>#VALUE!</v>
      </c>
      <c r="Z204" s="164" t="e">
        <f t="shared" si="107"/>
        <v>#VALUE!</v>
      </c>
      <c r="AA204" s="165" t="e">
        <f t="shared" si="108"/>
        <v>#VALUE!</v>
      </c>
      <c r="AB204" s="165" t="e">
        <f t="shared" si="109"/>
        <v>#VALUE!</v>
      </c>
      <c r="AC204" s="165" t="e">
        <f t="shared" si="110"/>
        <v>#VALUE!</v>
      </c>
      <c r="AD204" s="165" t="e">
        <f t="shared" si="111"/>
        <v>#VALUE!</v>
      </c>
      <c r="AE204" s="165" t="e">
        <f t="shared" si="112"/>
        <v>#VALUE!</v>
      </c>
      <c r="AF204" s="165" t="e">
        <f t="shared" si="113"/>
        <v>#VALUE!</v>
      </c>
      <c r="AG204" s="165" t="e">
        <f t="shared" si="114"/>
        <v>#VALUE!</v>
      </c>
      <c r="AH204" s="165" t="e">
        <f t="shared" si="115"/>
        <v>#VALUE!</v>
      </c>
      <c r="AI204" s="165" t="e">
        <f t="shared" si="116"/>
        <v>#VALUE!</v>
      </c>
      <c r="AJ204" s="165" t="e">
        <f t="shared" si="117"/>
        <v>#VALUE!</v>
      </c>
      <c r="AK204" s="165">
        <f t="shared" si="118"/>
        <v>1</v>
      </c>
      <c r="AL204" s="157"/>
    </row>
    <row r="205" spans="1:38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IF(OR($B205="",$C205="",$D205="",$E205&lt;AN_LIM,$E205&gt;AN_CONCURS,$O205=FALSE),"",R_ISI_STR*VLOOKUP(AK205,Coef!$E$5:$F$20,2,FALSE))</f>
        <v/>
      </c>
      <c r="J205" s="121" t="str">
        <f>IF(OR($B205="",$C205="",$D205="",$E205="",$E205&gt;AN_CONCURS,$O205=FALSE),"",R_ISI_STR*VLOOKUP(AK205,Coef!$E$5:$F$20,2,FALSE))</f>
        <v/>
      </c>
      <c r="K205" s="153" t="str">
        <f t="shared" si="119"/>
        <v/>
      </c>
      <c r="L205" s="153" t="str">
        <f t="shared" si="120"/>
        <v/>
      </c>
      <c r="M205" s="153" t="str">
        <f t="shared" si="121"/>
        <v/>
      </c>
      <c r="N205" s="153" t="str">
        <f>IF(OR($B205="",$C205="",$D205="",$E205&gt;AN_CONCURS,$O205=FALSE),"",IF((FIND('Date initiale'!$B$6,$B205,1)=1),1,""))</f>
        <v/>
      </c>
      <c r="O205" s="236" t="b">
        <f t="shared" si="122"/>
        <v>0</v>
      </c>
      <c r="P205" s="201"/>
      <c r="Q205" s="164" t="e">
        <f t="shared" si="123"/>
        <v>#VALUE!</v>
      </c>
      <c r="R205" s="164" t="e">
        <f t="shared" si="99"/>
        <v>#VALUE!</v>
      </c>
      <c r="S205" s="164" t="e">
        <f t="shared" si="100"/>
        <v>#VALUE!</v>
      </c>
      <c r="T205" s="164" t="e">
        <f t="shared" si="101"/>
        <v>#VALUE!</v>
      </c>
      <c r="U205" s="164" t="e">
        <f t="shared" si="102"/>
        <v>#VALUE!</v>
      </c>
      <c r="V205" s="164" t="e">
        <f t="shared" si="103"/>
        <v>#VALUE!</v>
      </c>
      <c r="W205" s="164" t="e">
        <f t="shared" si="104"/>
        <v>#VALUE!</v>
      </c>
      <c r="X205" s="164" t="e">
        <f t="shared" si="105"/>
        <v>#VALUE!</v>
      </c>
      <c r="Y205" s="164" t="e">
        <f t="shared" si="106"/>
        <v>#VALUE!</v>
      </c>
      <c r="Z205" s="164" t="e">
        <f t="shared" si="107"/>
        <v>#VALUE!</v>
      </c>
      <c r="AA205" s="165" t="e">
        <f t="shared" si="108"/>
        <v>#VALUE!</v>
      </c>
      <c r="AB205" s="165" t="e">
        <f t="shared" si="109"/>
        <v>#VALUE!</v>
      </c>
      <c r="AC205" s="165" t="e">
        <f t="shared" si="110"/>
        <v>#VALUE!</v>
      </c>
      <c r="AD205" s="165" t="e">
        <f t="shared" si="111"/>
        <v>#VALUE!</v>
      </c>
      <c r="AE205" s="165" t="e">
        <f t="shared" si="112"/>
        <v>#VALUE!</v>
      </c>
      <c r="AF205" s="165" t="e">
        <f t="shared" si="113"/>
        <v>#VALUE!</v>
      </c>
      <c r="AG205" s="165" t="e">
        <f t="shared" si="114"/>
        <v>#VALUE!</v>
      </c>
      <c r="AH205" s="165" t="e">
        <f t="shared" si="115"/>
        <v>#VALUE!</v>
      </c>
      <c r="AI205" s="165" t="e">
        <f t="shared" si="116"/>
        <v>#VALUE!</v>
      </c>
      <c r="AJ205" s="165" t="e">
        <f t="shared" si="117"/>
        <v>#VALUE!</v>
      </c>
      <c r="AK205" s="165">
        <f t="shared" si="118"/>
        <v>1</v>
      </c>
      <c r="AL205" s="157"/>
    </row>
    <row r="206" spans="1:38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IF(OR($B206="",$C206="",$D206="",$E206&lt;AN_LIM,$E206&gt;AN_CONCURS,$O206=FALSE),"",R_ISI_STR*VLOOKUP(AK206,Coef!$E$5:$F$20,2,FALSE))</f>
        <v/>
      </c>
      <c r="J206" s="121" t="str">
        <f>IF(OR($B206="",$C206="",$D206="",$E206="",$E206&gt;AN_CONCURS,$O206=FALSE),"",R_ISI_STR*VLOOKUP(AK206,Coef!$E$5:$F$20,2,FALSE))</f>
        <v/>
      </c>
      <c r="K206" s="153" t="str">
        <f t="shared" si="119"/>
        <v/>
      </c>
      <c r="L206" s="153" t="str">
        <f t="shared" si="120"/>
        <v/>
      </c>
      <c r="M206" s="153" t="str">
        <f t="shared" si="121"/>
        <v/>
      </c>
      <c r="N206" s="153" t="str">
        <f>IF(OR($B206="",$C206="",$D206="",$E206&gt;AN_CONCURS,$O206=FALSE),"",IF((FIND('Date initiale'!$B$6,$B206,1)=1),1,""))</f>
        <v/>
      </c>
      <c r="O206" s="236" t="b">
        <f t="shared" si="122"/>
        <v>0</v>
      </c>
      <c r="P206" s="201"/>
      <c r="Q206" s="164" t="e">
        <f t="shared" si="123"/>
        <v>#VALUE!</v>
      </c>
      <c r="R206" s="164" t="e">
        <f t="shared" si="99"/>
        <v>#VALUE!</v>
      </c>
      <c r="S206" s="164" t="e">
        <f t="shared" si="100"/>
        <v>#VALUE!</v>
      </c>
      <c r="T206" s="164" t="e">
        <f t="shared" si="101"/>
        <v>#VALUE!</v>
      </c>
      <c r="U206" s="164" t="e">
        <f t="shared" si="102"/>
        <v>#VALUE!</v>
      </c>
      <c r="V206" s="164" t="e">
        <f t="shared" si="103"/>
        <v>#VALUE!</v>
      </c>
      <c r="W206" s="164" t="e">
        <f t="shared" si="104"/>
        <v>#VALUE!</v>
      </c>
      <c r="X206" s="164" t="e">
        <f t="shared" si="105"/>
        <v>#VALUE!</v>
      </c>
      <c r="Y206" s="164" t="e">
        <f t="shared" si="106"/>
        <v>#VALUE!</v>
      </c>
      <c r="Z206" s="164" t="e">
        <f t="shared" si="107"/>
        <v>#VALUE!</v>
      </c>
      <c r="AA206" s="165" t="e">
        <f t="shared" si="108"/>
        <v>#VALUE!</v>
      </c>
      <c r="AB206" s="165" t="e">
        <f t="shared" si="109"/>
        <v>#VALUE!</v>
      </c>
      <c r="AC206" s="165" t="e">
        <f t="shared" si="110"/>
        <v>#VALUE!</v>
      </c>
      <c r="AD206" s="165" t="e">
        <f t="shared" si="111"/>
        <v>#VALUE!</v>
      </c>
      <c r="AE206" s="165" t="e">
        <f t="shared" si="112"/>
        <v>#VALUE!</v>
      </c>
      <c r="AF206" s="165" t="e">
        <f t="shared" si="113"/>
        <v>#VALUE!</v>
      </c>
      <c r="AG206" s="165" t="e">
        <f t="shared" si="114"/>
        <v>#VALUE!</v>
      </c>
      <c r="AH206" s="165" t="e">
        <f t="shared" si="115"/>
        <v>#VALUE!</v>
      </c>
      <c r="AI206" s="165" t="e">
        <f t="shared" si="116"/>
        <v>#VALUE!</v>
      </c>
      <c r="AJ206" s="165" t="e">
        <f t="shared" si="117"/>
        <v>#VALUE!</v>
      </c>
      <c r="AK206" s="165">
        <f t="shared" si="118"/>
        <v>1</v>
      </c>
      <c r="AL206" s="157"/>
    </row>
    <row r="207" spans="1:38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IF(OR($B207="",$C207="",$D207="",$E207&lt;AN_LIM,$E207&gt;AN_CONCURS,$O207=FALSE),"",R_ISI_STR*VLOOKUP(AK207,Coef!$E$5:$F$20,2,FALSE))</f>
        <v/>
      </c>
      <c r="J207" s="121" t="str">
        <f>IF(OR($B207="",$C207="",$D207="",$E207="",$E207&gt;AN_CONCURS,$O207=FALSE),"",R_ISI_STR*VLOOKUP(AK207,Coef!$E$5:$F$20,2,FALSE))</f>
        <v/>
      </c>
      <c r="K207" s="153" t="str">
        <f t="shared" si="119"/>
        <v/>
      </c>
      <c r="L207" s="153" t="str">
        <f t="shared" si="120"/>
        <v/>
      </c>
      <c r="M207" s="153" t="str">
        <f t="shared" si="121"/>
        <v/>
      </c>
      <c r="N207" s="153" t="str">
        <f>IF(OR($B207="",$C207="",$D207="",$E207&gt;AN_CONCURS,$O207=FALSE),"",IF((FIND('Date initiale'!$B$6,$B207,1)=1),1,""))</f>
        <v/>
      </c>
      <c r="O207" s="236" t="b">
        <f t="shared" si="122"/>
        <v>0</v>
      </c>
      <c r="P207" s="201"/>
      <c r="Q207" s="164" t="e">
        <f t="shared" si="123"/>
        <v>#VALUE!</v>
      </c>
      <c r="R207" s="164" t="e">
        <f t="shared" si="99"/>
        <v>#VALUE!</v>
      </c>
      <c r="S207" s="164" t="e">
        <f t="shared" si="100"/>
        <v>#VALUE!</v>
      </c>
      <c r="T207" s="164" t="e">
        <f t="shared" si="101"/>
        <v>#VALUE!</v>
      </c>
      <c r="U207" s="164" t="e">
        <f t="shared" si="102"/>
        <v>#VALUE!</v>
      </c>
      <c r="V207" s="164" t="e">
        <f t="shared" si="103"/>
        <v>#VALUE!</v>
      </c>
      <c r="W207" s="164" t="e">
        <f t="shared" si="104"/>
        <v>#VALUE!</v>
      </c>
      <c r="X207" s="164" t="e">
        <f t="shared" si="105"/>
        <v>#VALUE!</v>
      </c>
      <c r="Y207" s="164" t="e">
        <f t="shared" si="106"/>
        <v>#VALUE!</v>
      </c>
      <c r="Z207" s="164" t="e">
        <f t="shared" si="107"/>
        <v>#VALUE!</v>
      </c>
      <c r="AA207" s="165" t="e">
        <f t="shared" si="108"/>
        <v>#VALUE!</v>
      </c>
      <c r="AB207" s="165" t="e">
        <f t="shared" si="109"/>
        <v>#VALUE!</v>
      </c>
      <c r="AC207" s="165" t="e">
        <f t="shared" si="110"/>
        <v>#VALUE!</v>
      </c>
      <c r="AD207" s="165" t="e">
        <f t="shared" si="111"/>
        <v>#VALUE!</v>
      </c>
      <c r="AE207" s="165" t="e">
        <f t="shared" si="112"/>
        <v>#VALUE!</v>
      </c>
      <c r="AF207" s="165" t="e">
        <f t="shared" si="113"/>
        <v>#VALUE!</v>
      </c>
      <c r="AG207" s="165" t="e">
        <f t="shared" si="114"/>
        <v>#VALUE!</v>
      </c>
      <c r="AH207" s="165" t="e">
        <f t="shared" si="115"/>
        <v>#VALUE!</v>
      </c>
      <c r="AI207" s="165" t="e">
        <f t="shared" si="116"/>
        <v>#VALUE!</v>
      </c>
      <c r="AJ207" s="165" t="e">
        <f t="shared" si="117"/>
        <v>#VALUE!</v>
      </c>
      <c r="AK207" s="165">
        <f t="shared" si="118"/>
        <v>1</v>
      </c>
      <c r="AL207" s="157"/>
    </row>
    <row r="208" spans="1:38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IF(OR($B208="",$C208="",$D208="",$E208&lt;AN_LIM,$E208&gt;AN_CONCURS,$O208=FALSE),"",R_ISI_STR*VLOOKUP(AK208,Coef!$E$5:$F$20,2,FALSE))</f>
        <v/>
      </c>
      <c r="J208" s="121" t="str">
        <f>IF(OR($B208="",$C208="",$D208="",$E208="",$E208&gt;AN_CONCURS,$O208=FALSE),"",R_ISI_STR*VLOOKUP(AK208,Coef!$E$5:$F$20,2,FALSE))</f>
        <v/>
      </c>
      <c r="K208" s="153" t="str">
        <f t="shared" si="119"/>
        <v/>
      </c>
      <c r="L208" s="153" t="str">
        <f t="shared" si="120"/>
        <v/>
      </c>
      <c r="M208" s="153" t="str">
        <f t="shared" si="121"/>
        <v/>
      </c>
      <c r="N208" s="153" t="str">
        <f>IF(OR($B208="",$C208="",$D208="",$E208&gt;AN_CONCURS,$O208=FALSE),"",IF((FIND('Date initiale'!$B$6,$B208,1)=1),1,""))</f>
        <v/>
      </c>
      <c r="O208" s="236" t="b">
        <f t="shared" si="122"/>
        <v>0</v>
      </c>
      <c r="P208" s="201"/>
      <c r="Q208" s="164" t="e">
        <f t="shared" si="123"/>
        <v>#VALUE!</v>
      </c>
      <c r="R208" s="164" t="e">
        <f t="shared" si="99"/>
        <v>#VALUE!</v>
      </c>
      <c r="S208" s="164" t="e">
        <f t="shared" si="100"/>
        <v>#VALUE!</v>
      </c>
      <c r="T208" s="164" t="e">
        <f t="shared" si="101"/>
        <v>#VALUE!</v>
      </c>
      <c r="U208" s="164" t="e">
        <f t="shared" si="102"/>
        <v>#VALUE!</v>
      </c>
      <c r="V208" s="164" t="e">
        <f t="shared" si="103"/>
        <v>#VALUE!</v>
      </c>
      <c r="W208" s="164" t="e">
        <f t="shared" si="104"/>
        <v>#VALUE!</v>
      </c>
      <c r="X208" s="164" t="e">
        <f t="shared" si="105"/>
        <v>#VALUE!</v>
      </c>
      <c r="Y208" s="164" t="e">
        <f t="shared" si="106"/>
        <v>#VALUE!</v>
      </c>
      <c r="Z208" s="164" t="e">
        <f t="shared" si="107"/>
        <v>#VALUE!</v>
      </c>
      <c r="AA208" s="165" t="e">
        <f t="shared" si="108"/>
        <v>#VALUE!</v>
      </c>
      <c r="AB208" s="165" t="e">
        <f t="shared" si="109"/>
        <v>#VALUE!</v>
      </c>
      <c r="AC208" s="165" t="e">
        <f t="shared" si="110"/>
        <v>#VALUE!</v>
      </c>
      <c r="AD208" s="165" t="e">
        <f t="shared" si="111"/>
        <v>#VALUE!</v>
      </c>
      <c r="AE208" s="165" t="e">
        <f t="shared" si="112"/>
        <v>#VALUE!</v>
      </c>
      <c r="AF208" s="165" t="e">
        <f t="shared" si="113"/>
        <v>#VALUE!</v>
      </c>
      <c r="AG208" s="165" t="e">
        <f t="shared" si="114"/>
        <v>#VALUE!</v>
      </c>
      <c r="AH208" s="165" t="e">
        <f t="shared" si="115"/>
        <v>#VALUE!</v>
      </c>
      <c r="AI208" s="165" t="e">
        <f t="shared" si="116"/>
        <v>#VALUE!</v>
      </c>
      <c r="AJ208" s="165" t="e">
        <f t="shared" si="117"/>
        <v>#VALUE!</v>
      </c>
      <c r="AK208" s="165">
        <f t="shared" si="118"/>
        <v>1</v>
      </c>
      <c r="AL208" s="157"/>
    </row>
    <row r="209" spans="1:38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IF(OR($B209="",$C209="",$D209="",$E209&lt;AN_LIM,$E209&gt;AN_CONCURS,$O209=FALSE),"",R_ISI_STR*VLOOKUP(AK209,Coef!$E$5:$F$20,2,FALSE))</f>
        <v/>
      </c>
      <c r="J209" s="121" t="str">
        <f>IF(OR($B209="",$C209="",$D209="",$E209="",$E209&gt;AN_CONCURS,$O209=FALSE),"",R_ISI_STR*VLOOKUP(AK209,Coef!$E$5:$F$20,2,FALSE))</f>
        <v/>
      </c>
      <c r="K209" s="153" t="str">
        <f t="shared" si="119"/>
        <v/>
      </c>
      <c r="L209" s="153" t="str">
        <f t="shared" si="120"/>
        <v/>
      </c>
      <c r="M209" s="153" t="str">
        <f t="shared" si="121"/>
        <v/>
      </c>
      <c r="N209" s="153" t="str">
        <f>IF(OR($B209="",$C209="",$D209="",$E209&gt;AN_CONCURS,$O209=FALSE),"",IF((FIND('Date initiale'!$B$6,$B209,1)=1),1,""))</f>
        <v/>
      </c>
      <c r="O209" s="236" t="b">
        <f t="shared" si="122"/>
        <v>0</v>
      </c>
      <c r="P209" s="201"/>
      <c r="Q209" s="164" t="e">
        <f t="shared" si="123"/>
        <v>#VALUE!</v>
      </c>
      <c r="R209" s="164" t="e">
        <f t="shared" ref="R209:R260" si="124">FIND(",",$B209,Q209+1)</f>
        <v>#VALUE!</v>
      </c>
      <c r="S209" s="164" t="e">
        <f t="shared" ref="S209:S260" si="125">FIND(",",$B209,R209+1)</f>
        <v>#VALUE!</v>
      </c>
      <c r="T209" s="164" t="e">
        <f t="shared" ref="T209:T260" si="126">FIND(",",$B209,S209+1)</f>
        <v>#VALUE!</v>
      </c>
      <c r="U209" s="164" t="e">
        <f t="shared" ref="U209:U260" si="127">FIND(",",$B209,T209+1)</f>
        <v>#VALUE!</v>
      </c>
      <c r="V209" s="164" t="e">
        <f t="shared" ref="V209:V260" si="128">FIND(",",$B209,U209+1)</f>
        <v>#VALUE!</v>
      </c>
      <c r="W209" s="164" t="e">
        <f t="shared" ref="W209:W260" si="129">FIND(",",$B209,V209+1)</f>
        <v>#VALUE!</v>
      </c>
      <c r="X209" s="164" t="e">
        <f t="shared" ref="X209:X260" si="130">FIND(",",$B209,W209+1)</f>
        <v>#VALUE!</v>
      </c>
      <c r="Y209" s="164" t="e">
        <f t="shared" ref="Y209:Y260" si="131">FIND(",",$B209,X209+1)</f>
        <v>#VALUE!</v>
      </c>
      <c r="Z209" s="164" t="e">
        <f t="shared" ref="Z209:Z260" si="132">FIND(",",$B209,Y209+1)</f>
        <v>#VALUE!</v>
      </c>
      <c r="AA209" s="165" t="e">
        <f t="shared" ref="AA209:AA260" si="133">IF(Q209&gt;0,1,0)</f>
        <v>#VALUE!</v>
      </c>
      <c r="AB209" s="165" t="e">
        <f t="shared" ref="AB209:AB260" si="134">IF(R209&gt;0,1,0)</f>
        <v>#VALUE!</v>
      </c>
      <c r="AC209" s="165" t="e">
        <f t="shared" ref="AC209:AC260" si="135">IF(S209&gt;0,1,0)</f>
        <v>#VALUE!</v>
      </c>
      <c r="AD209" s="165" t="e">
        <f t="shared" ref="AD209:AD260" si="136">IF(T209&gt;0,1,0)</f>
        <v>#VALUE!</v>
      </c>
      <c r="AE209" s="165" t="e">
        <f t="shared" ref="AE209:AE260" si="137">IF(U209&gt;0,1,0)</f>
        <v>#VALUE!</v>
      </c>
      <c r="AF209" s="165" t="e">
        <f t="shared" ref="AF209:AF260" si="138">IF(V209&gt;0,1,0)</f>
        <v>#VALUE!</v>
      </c>
      <c r="AG209" s="165" t="e">
        <f t="shared" ref="AG209:AG260" si="139">IF(W209&gt;0,1,0)</f>
        <v>#VALUE!</v>
      </c>
      <c r="AH209" s="165" t="e">
        <f t="shared" ref="AH209:AH260" si="140">IF(X209&gt;0,1,0)</f>
        <v>#VALUE!</v>
      </c>
      <c r="AI209" s="165" t="e">
        <f t="shared" ref="AI209:AI260" si="141">IF(Y209&gt;0,1,0)</f>
        <v>#VALUE!</v>
      </c>
      <c r="AJ209" s="165" t="e">
        <f t="shared" ref="AJ209:AJ260" si="142">IF(Z209&gt;0,1,0)</f>
        <v>#VALUE!</v>
      </c>
      <c r="AK209" s="165">
        <f t="shared" ref="AK209:AK260" si="143">1+SUMIF(AA209:AJ209,"&gt;0",AA209:AJ209)</f>
        <v>1</v>
      </c>
      <c r="AL209" s="157"/>
    </row>
    <row r="210" spans="1:38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IF(OR($B210="",$C210="",$D210="",$E210&lt;AN_LIM,$E210&gt;AN_CONCURS,$O210=FALSE),"",R_ISI_STR*VLOOKUP(AK210,Coef!$E$5:$F$20,2,FALSE))</f>
        <v/>
      </c>
      <c r="J210" s="121" t="str">
        <f>IF(OR($B210="",$C210="",$D210="",$E210="",$E210&gt;AN_CONCURS,$O210=FALSE),"",R_ISI_STR*VLOOKUP(AK210,Coef!$E$5:$F$20,2,FALSE))</f>
        <v/>
      </c>
      <c r="K210" s="153" t="str">
        <f t="shared" si="119"/>
        <v/>
      </c>
      <c r="L210" s="153" t="str">
        <f t="shared" si="120"/>
        <v/>
      </c>
      <c r="M210" s="153" t="str">
        <f t="shared" si="121"/>
        <v/>
      </c>
      <c r="N210" s="153" t="str">
        <f>IF(OR($B210="",$C210="",$D210="",$E210&gt;AN_CONCURS,$O210=FALSE),"",IF((FIND('Date initiale'!$B$6,$B210,1)=1),1,""))</f>
        <v/>
      </c>
      <c r="O210" s="236" t="b">
        <f t="shared" si="122"/>
        <v>0</v>
      </c>
      <c r="P210" s="201"/>
      <c r="Q210" s="164" t="e">
        <f t="shared" si="123"/>
        <v>#VALUE!</v>
      </c>
      <c r="R210" s="164" t="e">
        <f t="shared" si="124"/>
        <v>#VALUE!</v>
      </c>
      <c r="S210" s="164" t="e">
        <f t="shared" si="125"/>
        <v>#VALUE!</v>
      </c>
      <c r="T210" s="164" t="e">
        <f t="shared" si="126"/>
        <v>#VALUE!</v>
      </c>
      <c r="U210" s="164" t="e">
        <f t="shared" si="127"/>
        <v>#VALUE!</v>
      </c>
      <c r="V210" s="164" t="e">
        <f t="shared" si="128"/>
        <v>#VALUE!</v>
      </c>
      <c r="W210" s="164" t="e">
        <f t="shared" si="129"/>
        <v>#VALUE!</v>
      </c>
      <c r="X210" s="164" t="e">
        <f t="shared" si="130"/>
        <v>#VALUE!</v>
      </c>
      <c r="Y210" s="164" t="e">
        <f t="shared" si="131"/>
        <v>#VALUE!</v>
      </c>
      <c r="Z210" s="164" t="e">
        <f t="shared" si="132"/>
        <v>#VALUE!</v>
      </c>
      <c r="AA210" s="165" t="e">
        <f t="shared" si="133"/>
        <v>#VALUE!</v>
      </c>
      <c r="AB210" s="165" t="e">
        <f t="shared" si="134"/>
        <v>#VALUE!</v>
      </c>
      <c r="AC210" s="165" t="e">
        <f t="shared" si="135"/>
        <v>#VALUE!</v>
      </c>
      <c r="AD210" s="165" t="e">
        <f t="shared" si="136"/>
        <v>#VALUE!</v>
      </c>
      <c r="AE210" s="165" t="e">
        <f t="shared" si="137"/>
        <v>#VALUE!</v>
      </c>
      <c r="AF210" s="165" t="e">
        <f t="shared" si="138"/>
        <v>#VALUE!</v>
      </c>
      <c r="AG210" s="165" t="e">
        <f t="shared" si="139"/>
        <v>#VALUE!</v>
      </c>
      <c r="AH210" s="165" t="e">
        <f t="shared" si="140"/>
        <v>#VALUE!</v>
      </c>
      <c r="AI210" s="165" t="e">
        <f t="shared" si="141"/>
        <v>#VALUE!</v>
      </c>
      <c r="AJ210" s="165" t="e">
        <f t="shared" si="142"/>
        <v>#VALUE!</v>
      </c>
      <c r="AK210" s="165">
        <f t="shared" si="143"/>
        <v>1</v>
      </c>
      <c r="AL210" s="157"/>
    </row>
    <row r="211" spans="1:38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IF(OR($B211="",$C211="",$D211="",$E211&lt;AN_LIM,$E211&gt;AN_CONCURS,$O211=FALSE),"",R_ISI_STR*VLOOKUP(AK211,Coef!$E$5:$F$20,2,FALSE))</f>
        <v/>
      </c>
      <c r="J211" s="121" t="str">
        <f>IF(OR($B211="",$C211="",$D211="",$E211="",$E211&gt;AN_CONCURS,$O211=FALSE),"",R_ISI_STR*VLOOKUP(AK211,Coef!$E$5:$F$20,2,FALSE))</f>
        <v/>
      </c>
      <c r="K211" s="153" t="str">
        <f t="shared" si="119"/>
        <v/>
      </c>
      <c r="L211" s="153" t="str">
        <f t="shared" si="120"/>
        <v/>
      </c>
      <c r="M211" s="153" t="str">
        <f t="shared" si="121"/>
        <v/>
      </c>
      <c r="N211" s="153" t="str">
        <f>IF(OR($B211="",$C211="",$D211="",$E211&gt;AN_CONCURS,$O211=FALSE),"",IF((FIND('Date initiale'!$B$6,$B211,1)=1),1,""))</f>
        <v/>
      </c>
      <c r="O211" s="236" t="b">
        <f t="shared" si="122"/>
        <v>0</v>
      </c>
      <c r="P211" s="201"/>
      <c r="Q211" s="164" t="e">
        <f t="shared" si="123"/>
        <v>#VALUE!</v>
      </c>
      <c r="R211" s="164" t="e">
        <f t="shared" si="124"/>
        <v>#VALUE!</v>
      </c>
      <c r="S211" s="164" t="e">
        <f t="shared" si="125"/>
        <v>#VALUE!</v>
      </c>
      <c r="T211" s="164" t="e">
        <f t="shared" si="126"/>
        <v>#VALUE!</v>
      </c>
      <c r="U211" s="164" t="e">
        <f t="shared" si="127"/>
        <v>#VALUE!</v>
      </c>
      <c r="V211" s="164" t="e">
        <f t="shared" si="128"/>
        <v>#VALUE!</v>
      </c>
      <c r="W211" s="164" t="e">
        <f t="shared" si="129"/>
        <v>#VALUE!</v>
      </c>
      <c r="X211" s="164" t="e">
        <f t="shared" si="130"/>
        <v>#VALUE!</v>
      </c>
      <c r="Y211" s="164" t="e">
        <f t="shared" si="131"/>
        <v>#VALUE!</v>
      </c>
      <c r="Z211" s="164" t="e">
        <f t="shared" si="132"/>
        <v>#VALUE!</v>
      </c>
      <c r="AA211" s="165" t="e">
        <f t="shared" si="133"/>
        <v>#VALUE!</v>
      </c>
      <c r="AB211" s="165" t="e">
        <f t="shared" si="134"/>
        <v>#VALUE!</v>
      </c>
      <c r="AC211" s="165" t="e">
        <f t="shared" si="135"/>
        <v>#VALUE!</v>
      </c>
      <c r="AD211" s="165" t="e">
        <f t="shared" si="136"/>
        <v>#VALUE!</v>
      </c>
      <c r="AE211" s="165" t="e">
        <f t="shared" si="137"/>
        <v>#VALUE!</v>
      </c>
      <c r="AF211" s="165" t="e">
        <f t="shared" si="138"/>
        <v>#VALUE!</v>
      </c>
      <c r="AG211" s="165" t="e">
        <f t="shared" si="139"/>
        <v>#VALUE!</v>
      </c>
      <c r="AH211" s="165" t="e">
        <f t="shared" si="140"/>
        <v>#VALUE!</v>
      </c>
      <c r="AI211" s="165" t="e">
        <f t="shared" si="141"/>
        <v>#VALUE!</v>
      </c>
      <c r="AJ211" s="165" t="e">
        <f t="shared" si="142"/>
        <v>#VALUE!</v>
      </c>
      <c r="AK211" s="165">
        <f t="shared" si="143"/>
        <v>1</v>
      </c>
      <c r="AL211" s="157"/>
    </row>
    <row r="212" spans="1:38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IF(OR($B212="",$C212="",$D212="",$E212&lt;AN_LIM,$E212&gt;AN_CONCURS,$O212=FALSE),"",R_ISI_STR*VLOOKUP(AK212,Coef!$E$5:$F$20,2,FALSE))</f>
        <v/>
      </c>
      <c r="J212" s="121" t="str">
        <f>IF(OR($B212="",$C212="",$D212="",$E212="",$E212&gt;AN_CONCURS,$O212=FALSE),"",R_ISI_STR*VLOOKUP(AK212,Coef!$E$5:$F$20,2,FALSE))</f>
        <v/>
      </c>
      <c r="K212" s="153" t="str">
        <f t="shared" si="119"/>
        <v/>
      </c>
      <c r="L212" s="153" t="str">
        <f t="shared" si="120"/>
        <v/>
      </c>
      <c r="M212" s="153" t="str">
        <f t="shared" si="121"/>
        <v/>
      </c>
      <c r="N212" s="153" t="str">
        <f>IF(OR($B212="",$C212="",$D212="",$E212&gt;AN_CONCURS,$O212=FALSE),"",IF((FIND('Date initiale'!$B$6,$B212,1)=1),1,""))</f>
        <v/>
      </c>
      <c r="O212" s="236" t="b">
        <f t="shared" si="122"/>
        <v>0</v>
      </c>
      <c r="P212" s="201"/>
      <c r="Q212" s="164" t="e">
        <f t="shared" si="123"/>
        <v>#VALUE!</v>
      </c>
      <c r="R212" s="164" t="e">
        <f t="shared" si="124"/>
        <v>#VALUE!</v>
      </c>
      <c r="S212" s="164" t="e">
        <f t="shared" si="125"/>
        <v>#VALUE!</v>
      </c>
      <c r="T212" s="164" t="e">
        <f t="shared" si="126"/>
        <v>#VALUE!</v>
      </c>
      <c r="U212" s="164" t="e">
        <f t="shared" si="127"/>
        <v>#VALUE!</v>
      </c>
      <c r="V212" s="164" t="e">
        <f t="shared" si="128"/>
        <v>#VALUE!</v>
      </c>
      <c r="W212" s="164" t="e">
        <f t="shared" si="129"/>
        <v>#VALUE!</v>
      </c>
      <c r="X212" s="164" t="e">
        <f t="shared" si="130"/>
        <v>#VALUE!</v>
      </c>
      <c r="Y212" s="164" t="e">
        <f t="shared" si="131"/>
        <v>#VALUE!</v>
      </c>
      <c r="Z212" s="164" t="e">
        <f t="shared" si="132"/>
        <v>#VALUE!</v>
      </c>
      <c r="AA212" s="165" t="e">
        <f t="shared" si="133"/>
        <v>#VALUE!</v>
      </c>
      <c r="AB212" s="165" t="e">
        <f t="shared" si="134"/>
        <v>#VALUE!</v>
      </c>
      <c r="AC212" s="165" t="e">
        <f t="shared" si="135"/>
        <v>#VALUE!</v>
      </c>
      <c r="AD212" s="165" t="e">
        <f t="shared" si="136"/>
        <v>#VALUE!</v>
      </c>
      <c r="AE212" s="165" t="e">
        <f t="shared" si="137"/>
        <v>#VALUE!</v>
      </c>
      <c r="AF212" s="165" t="e">
        <f t="shared" si="138"/>
        <v>#VALUE!</v>
      </c>
      <c r="AG212" s="165" t="e">
        <f t="shared" si="139"/>
        <v>#VALUE!</v>
      </c>
      <c r="AH212" s="165" t="e">
        <f t="shared" si="140"/>
        <v>#VALUE!</v>
      </c>
      <c r="AI212" s="165" t="e">
        <f t="shared" si="141"/>
        <v>#VALUE!</v>
      </c>
      <c r="AJ212" s="165" t="e">
        <f t="shared" si="142"/>
        <v>#VALUE!</v>
      </c>
      <c r="AK212" s="165">
        <f t="shared" si="143"/>
        <v>1</v>
      </c>
      <c r="AL212" s="157"/>
    </row>
    <row r="213" spans="1:38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IF(OR($B213="",$C213="",$D213="",$E213&lt;AN_LIM,$E213&gt;AN_CONCURS,$O213=FALSE),"",R_ISI_STR*VLOOKUP(AK213,Coef!$E$5:$F$20,2,FALSE))</f>
        <v/>
      </c>
      <c r="J213" s="121" t="str">
        <f>IF(OR($B213="",$C213="",$D213="",$E213="",$E213&gt;AN_CONCURS,$O213=FALSE),"",R_ISI_STR*VLOOKUP(AK213,Coef!$E$5:$F$20,2,FALSE))</f>
        <v/>
      </c>
      <c r="K213" s="153" t="str">
        <f t="shared" si="119"/>
        <v/>
      </c>
      <c r="L213" s="153" t="str">
        <f t="shared" si="120"/>
        <v/>
      </c>
      <c r="M213" s="153" t="str">
        <f t="shared" si="121"/>
        <v/>
      </c>
      <c r="N213" s="153" t="str">
        <f>IF(OR($B213="",$C213="",$D213="",$E213&gt;AN_CONCURS,$O213=FALSE),"",IF((FIND('Date initiale'!$B$6,$B213,1)=1),1,""))</f>
        <v/>
      </c>
      <c r="O213" s="236" t="b">
        <f t="shared" si="122"/>
        <v>0</v>
      </c>
      <c r="P213" s="201"/>
      <c r="Q213" s="164" t="e">
        <f t="shared" si="123"/>
        <v>#VALUE!</v>
      </c>
      <c r="R213" s="164" t="e">
        <f t="shared" si="124"/>
        <v>#VALUE!</v>
      </c>
      <c r="S213" s="164" t="e">
        <f t="shared" si="125"/>
        <v>#VALUE!</v>
      </c>
      <c r="T213" s="164" t="e">
        <f t="shared" si="126"/>
        <v>#VALUE!</v>
      </c>
      <c r="U213" s="164" t="e">
        <f t="shared" si="127"/>
        <v>#VALUE!</v>
      </c>
      <c r="V213" s="164" t="e">
        <f t="shared" si="128"/>
        <v>#VALUE!</v>
      </c>
      <c r="W213" s="164" t="e">
        <f t="shared" si="129"/>
        <v>#VALUE!</v>
      </c>
      <c r="X213" s="164" t="e">
        <f t="shared" si="130"/>
        <v>#VALUE!</v>
      </c>
      <c r="Y213" s="164" t="e">
        <f t="shared" si="131"/>
        <v>#VALUE!</v>
      </c>
      <c r="Z213" s="164" t="e">
        <f t="shared" si="132"/>
        <v>#VALUE!</v>
      </c>
      <c r="AA213" s="165" t="e">
        <f t="shared" si="133"/>
        <v>#VALUE!</v>
      </c>
      <c r="AB213" s="165" t="e">
        <f t="shared" si="134"/>
        <v>#VALUE!</v>
      </c>
      <c r="AC213" s="165" t="e">
        <f t="shared" si="135"/>
        <v>#VALUE!</v>
      </c>
      <c r="AD213" s="165" t="e">
        <f t="shared" si="136"/>
        <v>#VALUE!</v>
      </c>
      <c r="AE213" s="165" t="e">
        <f t="shared" si="137"/>
        <v>#VALUE!</v>
      </c>
      <c r="AF213" s="165" t="e">
        <f t="shared" si="138"/>
        <v>#VALUE!</v>
      </c>
      <c r="AG213" s="165" t="e">
        <f t="shared" si="139"/>
        <v>#VALUE!</v>
      </c>
      <c r="AH213" s="165" t="e">
        <f t="shared" si="140"/>
        <v>#VALUE!</v>
      </c>
      <c r="AI213" s="165" t="e">
        <f t="shared" si="141"/>
        <v>#VALUE!</v>
      </c>
      <c r="AJ213" s="165" t="e">
        <f t="shared" si="142"/>
        <v>#VALUE!</v>
      </c>
      <c r="AK213" s="165">
        <f t="shared" si="143"/>
        <v>1</v>
      </c>
      <c r="AL213" s="157"/>
    </row>
    <row r="214" spans="1:38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IF(OR($B214="",$C214="",$D214="",$E214&lt;AN_LIM,$E214&gt;AN_CONCURS,$O214=FALSE),"",R_ISI_STR*VLOOKUP(AK214,Coef!$E$5:$F$20,2,FALSE))</f>
        <v/>
      </c>
      <c r="J214" s="121" t="str">
        <f>IF(OR($B214="",$C214="",$D214="",$E214="",$E214&gt;AN_CONCURS,$O214=FALSE),"",R_ISI_STR*VLOOKUP(AK214,Coef!$E$5:$F$20,2,FALSE))</f>
        <v/>
      </c>
      <c r="K214" s="153" t="str">
        <f t="shared" si="119"/>
        <v/>
      </c>
      <c r="L214" s="153" t="str">
        <f t="shared" si="120"/>
        <v/>
      </c>
      <c r="M214" s="153" t="str">
        <f t="shared" si="121"/>
        <v/>
      </c>
      <c r="N214" s="153" t="str">
        <f>IF(OR($B214="",$C214="",$D214="",$E214&gt;AN_CONCURS,$O214=FALSE),"",IF((FIND('Date initiale'!$B$6,$B214,1)=1),1,""))</f>
        <v/>
      </c>
      <c r="O214" s="236" t="b">
        <f t="shared" si="122"/>
        <v>0</v>
      </c>
      <c r="P214" s="201"/>
      <c r="Q214" s="164" t="e">
        <f t="shared" si="123"/>
        <v>#VALUE!</v>
      </c>
      <c r="R214" s="164" t="e">
        <f t="shared" si="124"/>
        <v>#VALUE!</v>
      </c>
      <c r="S214" s="164" t="e">
        <f t="shared" si="125"/>
        <v>#VALUE!</v>
      </c>
      <c r="T214" s="164" t="e">
        <f t="shared" si="126"/>
        <v>#VALUE!</v>
      </c>
      <c r="U214" s="164" t="e">
        <f t="shared" si="127"/>
        <v>#VALUE!</v>
      </c>
      <c r="V214" s="164" t="e">
        <f t="shared" si="128"/>
        <v>#VALUE!</v>
      </c>
      <c r="W214" s="164" t="e">
        <f t="shared" si="129"/>
        <v>#VALUE!</v>
      </c>
      <c r="X214" s="164" t="e">
        <f t="shared" si="130"/>
        <v>#VALUE!</v>
      </c>
      <c r="Y214" s="164" t="e">
        <f t="shared" si="131"/>
        <v>#VALUE!</v>
      </c>
      <c r="Z214" s="164" t="e">
        <f t="shared" si="132"/>
        <v>#VALUE!</v>
      </c>
      <c r="AA214" s="165" t="e">
        <f t="shared" si="133"/>
        <v>#VALUE!</v>
      </c>
      <c r="AB214" s="165" t="e">
        <f t="shared" si="134"/>
        <v>#VALUE!</v>
      </c>
      <c r="AC214" s="165" t="e">
        <f t="shared" si="135"/>
        <v>#VALUE!</v>
      </c>
      <c r="AD214" s="165" t="e">
        <f t="shared" si="136"/>
        <v>#VALUE!</v>
      </c>
      <c r="AE214" s="165" t="e">
        <f t="shared" si="137"/>
        <v>#VALUE!</v>
      </c>
      <c r="AF214" s="165" t="e">
        <f t="shared" si="138"/>
        <v>#VALUE!</v>
      </c>
      <c r="AG214" s="165" t="e">
        <f t="shared" si="139"/>
        <v>#VALUE!</v>
      </c>
      <c r="AH214" s="165" t="e">
        <f t="shared" si="140"/>
        <v>#VALUE!</v>
      </c>
      <c r="AI214" s="165" t="e">
        <f t="shared" si="141"/>
        <v>#VALUE!</v>
      </c>
      <c r="AJ214" s="165" t="e">
        <f t="shared" si="142"/>
        <v>#VALUE!</v>
      </c>
      <c r="AK214" s="165">
        <f t="shared" si="143"/>
        <v>1</v>
      </c>
      <c r="AL214" s="157"/>
    </row>
    <row r="215" spans="1:38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IF(OR($B215="",$C215="",$D215="",$E215&lt;AN_LIM,$E215&gt;AN_CONCURS,$O215=FALSE),"",R_ISI_STR*VLOOKUP(AK215,Coef!$E$5:$F$20,2,FALSE))</f>
        <v/>
      </c>
      <c r="J215" s="121" t="str">
        <f>IF(OR($B215="",$C215="",$D215="",$E215="",$E215&gt;AN_CONCURS,$O215=FALSE),"",R_ISI_STR*VLOOKUP(AK215,Coef!$E$5:$F$20,2,FALSE))</f>
        <v/>
      </c>
      <c r="K215" s="153" t="str">
        <f t="shared" si="119"/>
        <v/>
      </c>
      <c r="L215" s="153" t="str">
        <f t="shared" si="120"/>
        <v/>
      </c>
      <c r="M215" s="153" t="str">
        <f t="shared" si="121"/>
        <v/>
      </c>
      <c r="N215" s="153" t="str">
        <f>IF(OR($B215="",$C215="",$D215="",$E215&gt;AN_CONCURS,$O215=FALSE),"",IF((FIND('Date initiale'!$B$6,$B215,1)=1),1,""))</f>
        <v/>
      </c>
      <c r="O215" s="236" t="b">
        <f t="shared" si="122"/>
        <v>0</v>
      </c>
      <c r="P215" s="201"/>
      <c r="Q215" s="164" t="e">
        <f t="shared" si="123"/>
        <v>#VALUE!</v>
      </c>
      <c r="R215" s="164" t="e">
        <f t="shared" si="124"/>
        <v>#VALUE!</v>
      </c>
      <c r="S215" s="164" t="e">
        <f t="shared" si="125"/>
        <v>#VALUE!</v>
      </c>
      <c r="T215" s="164" t="e">
        <f t="shared" si="126"/>
        <v>#VALUE!</v>
      </c>
      <c r="U215" s="164" t="e">
        <f t="shared" si="127"/>
        <v>#VALUE!</v>
      </c>
      <c r="V215" s="164" t="e">
        <f t="shared" si="128"/>
        <v>#VALUE!</v>
      </c>
      <c r="W215" s="164" t="e">
        <f t="shared" si="129"/>
        <v>#VALUE!</v>
      </c>
      <c r="X215" s="164" t="e">
        <f t="shared" si="130"/>
        <v>#VALUE!</v>
      </c>
      <c r="Y215" s="164" t="e">
        <f t="shared" si="131"/>
        <v>#VALUE!</v>
      </c>
      <c r="Z215" s="164" t="e">
        <f t="shared" si="132"/>
        <v>#VALUE!</v>
      </c>
      <c r="AA215" s="165" t="e">
        <f t="shared" si="133"/>
        <v>#VALUE!</v>
      </c>
      <c r="AB215" s="165" t="e">
        <f t="shared" si="134"/>
        <v>#VALUE!</v>
      </c>
      <c r="AC215" s="165" t="e">
        <f t="shared" si="135"/>
        <v>#VALUE!</v>
      </c>
      <c r="AD215" s="165" t="e">
        <f t="shared" si="136"/>
        <v>#VALUE!</v>
      </c>
      <c r="AE215" s="165" t="e">
        <f t="shared" si="137"/>
        <v>#VALUE!</v>
      </c>
      <c r="AF215" s="165" t="e">
        <f t="shared" si="138"/>
        <v>#VALUE!</v>
      </c>
      <c r="AG215" s="165" t="e">
        <f t="shared" si="139"/>
        <v>#VALUE!</v>
      </c>
      <c r="AH215" s="165" t="e">
        <f t="shared" si="140"/>
        <v>#VALUE!</v>
      </c>
      <c r="AI215" s="165" t="e">
        <f t="shared" si="141"/>
        <v>#VALUE!</v>
      </c>
      <c r="AJ215" s="165" t="e">
        <f t="shared" si="142"/>
        <v>#VALUE!</v>
      </c>
      <c r="AK215" s="165">
        <f t="shared" si="143"/>
        <v>1</v>
      </c>
      <c r="AL215" s="157"/>
    </row>
    <row r="216" spans="1:38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IF(OR($B216="",$C216="",$D216="",$E216&lt;AN_LIM,$E216&gt;AN_CONCURS,$O216=FALSE),"",R_ISI_STR*VLOOKUP(AK216,Coef!$E$5:$F$20,2,FALSE))</f>
        <v/>
      </c>
      <c r="J216" s="121" t="str">
        <f>IF(OR($B216="",$C216="",$D216="",$E216="",$E216&gt;AN_CONCURS,$O216=FALSE),"",R_ISI_STR*VLOOKUP(AK216,Coef!$E$5:$F$20,2,FALSE))</f>
        <v/>
      </c>
      <c r="K216" s="153" t="str">
        <f t="shared" si="119"/>
        <v/>
      </c>
      <c r="L216" s="153" t="str">
        <f t="shared" si="120"/>
        <v/>
      </c>
      <c r="M216" s="153" t="str">
        <f t="shared" si="121"/>
        <v/>
      </c>
      <c r="N216" s="153" t="str">
        <f>IF(OR($B216="",$C216="",$D216="",$E216&gt;AN_CONCURS,$O216=FALSE),"",IF((FIND('Date initiale'!$B$6,$B216,1)=1),1,""))</f>
        <v/>
      </c>
      <c r="O216" s="236" t="b">
        <f t="shared" si="122"/>
        <v>0</v>
      </c>
      <c r="P216" s="201"/>
      <c r="Q216" s="164" t="e">
        <f t="shared" si="123"/>
        <v>#VALUE!</v>
      </c>
      <c r="R216" s="164" t="e">
        <f t="shared" si="124"/>
        <v>#VALUE!</v>
      </c>
      <c r="S216" s="164" t="e">
        <f t="shared" si="125"/>
        <v>#VALUE!</v>
      </c>
      <c r="T216" s="164" t="e">
        <f t="shared" si="126"/>
        <v>#VALUE!</v>
      </c>
      <c r="U216" s="164" t="e">
        <f t="shared" si="127"/>
        <v>#VALUE!</v>
      </c>
      <c r="V216" s="164" t="e">
        <f t="shared" si="128"/>
        <v>#VALUE!</v>
      </c>
      <c r="W216" s="164" t="e">
        <f t="shared" si="129"/>
        <v>#VALUE!</v>
      </c>
      <c r="X216" s="164" t="e">
        <f t="shared" si="130"/>
        <v>#VALUE!</v>
      </c>
      <c r="Y216" s="164" t="e">
        <f t="shared" si="131"/>
        <v>#VALUE!</v>
      </c>
      <c r="Z216" s="164" t="e">
        <f t="shared" si="132"/>
        <v>#VALUE!</v>
      </c>
      <c r="AA216" s="165" t="e">
        <f t="shared" si="133"/>
        <v>#VALUE!</v>
      </c>
      <c r="AB216" s="165" t="e">
        <f t="shared" si="134"/>
        <v>#VALUE!</v>
      </c>
      <c r="AC216" s="165" t="e">
        <f t="shared" si="135"/>
        <v>#VALUE!</v>
      </c>
      <c r="AD216" s="165" t="e">
        <f t="shared" si="136"/>
        <v>#VALUE!</v>
      </c>
      <c r="AE216" s="165" t="e">
        <f t="shared" si="137"/>
        <v>#VALUE!</v>
      </c>
      <c r="AF216" s="165" t="e">
        <f t="shared" si="138"/>
        <v>#VALUE!</v>
      </c>
      <c r="AG216" s="165" t="e">
        <f t="shared" si="139"/>
        <v>#VALUE!</v>
      </c>
      <c r="AH216" s="165" t="e">
        <f t="shared" si="140"/>
        <v>#VALUE!</v>
      </c>
      <c r="AI216" s="165" t="e">
        <f t="shared" si="141"/>
        <v>#VALUE!</v>
      </c>
      <c r="AJ216" s="165" t="e">
        <f t="shared" si="142"/>
        <v>#VALUE!</v>
      </c>
      <c r="AK216" s="165">
        <f t="shared" si="143"/>
        <v>1</v>
      </c>
      <c r="AL216" s="157"/>
    </row>
    <row r="217" spans="1:38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IF(OR($B217="",$C217="",$D217="",$E217&lt;AN_LIM,$E217&gt;AN_CONCURS,$O217=FALSE),"",R_ISI_STR*VLOOKUP(AK217,Coef!$E$5:$F$20,2,FALSE))</f>
        <v/>
      </c>
      <c r="J217" s="121" t="str">
        <f>IF(OR($B217="",$C217="",$D217="",$E217="",$E217&gt;AN_CONCURS,$O217=FALSE),"",R_ISI_STR*VLOOKUP(AK217,Coef!$E$5:$F$20,2,FALSE))</f>
        <v/>
      </c>
      <c r="K217" s="153" t="str">
        <f t="shared" si="119"/>
        <v/>
      </c>
      <c r="L217" s="153" t="str">
        <f t="shared" si="120"/>
        <v/>
      </c>
      <c r="M217" s="153" t="str">
        <f t="shared" si="121"/>
        <v/>
      </c>
      <c r="N217" s="153" t="str">
        <f>IF(OR($B217="",$C217="",$D217="",$E217&gt;AN_CONCURS,$O217=FALSE),"",IF((FIND('Date initiale'!$B$6,$B217,1)=1),1,""))</f>
        <v/>
      </c>
      <c r="O217" s="236" t="b">
        <f t="shared" si="122"/>
        <v>0</v>
      </c>
      <c r="P217" s="201"/>
      <c r="Q217" s="164" t="e">
        <f t="shared" si="123"/>
        <v>#VALUE!</v>
      </c>
      <c r="R217" s="164" t="e">
        <f t="shared" si="124"/>
        <v>#VALUE!</v>
      </c>
      <c r="S217" s="164" t="e">
        <f t="shared" si="125"/>
        <v>#VALUE!</v>
      </c>
      <c r="T217" s="164" t="e">
        <f t="shared" si="126"/>
        <v>#VALUE!</v>
      </c>
      <c r="U217" s="164" t="e">
        <f t="shared" si="127"/>
        <v>#VALUE!</v>
      </c>
      <c r="V217" s="164" t="e">
        <f t="shared" si="128"/>
        <v>#VALUE!</v>
      </c>
      <c r="W217" s="164" t="e">
        <f t="shared" si="129"/>
        <v>#VALUE!</v>
      </c>
      <c r="X217" s="164" t="e">
        <f t="shared" si="130"/>
        <v>#VALUE!</v>
      </c>
      <c r="Y217" s="164" t="e">
        <f t="shared" si="131"/>
        <v>#VALUE!</v>
      </c>
      <c r="Z217" s="164" t="e">
        <f t="shared" si="132"/>
        <v>#VALUE!</v>
      </c>
      <c r="AA217" s="165" t="e">
        <f t="shared" si="133"/>
        <v>#VALUE!</v>
      </c>
      <c r="AB217" s="165" t="e">
        <f t="shared" si="134"/>
        <v>#VALUE!</v>
      </c>
      <c r="AC217" s="165" t="e">
        <f t="shared" si="135"/>
        <v>#VALUE!</v>
      </c>
      <c r="AD217" s="165" t="e">
        <f t="shared" si="136"/>
        <v>#VALUE!</v>
      </c>
      <c r="AE217" s="165" t="e">
        <f t="shared" si="137"/>
        <v>#VALUE!</v>
      </c>
      <c r="AF217" s="165" t="e">
        <f t="shared" si="138"/>
        <v>#VALUE!</v>
      </c>
      <c r="AG217" s="165" t="e">
        <f t="shared" si="139"/>
        <v>#VALUE!</v>
      </c>
      <c r="AH217" s="165" t="e">
        <f t="shared" si="140"/>
        <v>#VALUE!</v>
      </c>
      <c r="AI217" s="165" t="e">
        <f t="shared" si="141"/>
        <v>#VALUE!</v>
      </c>
      <c r="AJ217" s="165" t="e">
        <f t="shared" si="142"/>
        <v>#VALUE!</v>
      </c>
      <c r="AK217" s="165">
        <f t="shared" si="143"/>
        <v>1</v>
      </c>
      <c r="AL217" s="157"/>
    </row>
    <row r="218" spans="1:38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IF(OR($B218="",$C218="",$D218="",$E218&lt;AN_LIM,$E218&gt;AN_CONCURS,$O218=FALSE),"",R_ISI_STR*VLOOKUP(AK218,Coef!$E$5:$F$20,2,FALSE))</f>
        <v/>
      </c>
      <c r="J218" s="121" t="str">
        <f>IF(OR($B218="",$C218="",$D218="",$E218="",$E218&gt;AN_CONCURS,$O218=FALSE),"",R_ISI_STR*VLOOKUP(AK218,Coef!$E$5:$F$20,2,FALSE))</f>
        <v/>
      </c>
      <c r="K218" s="153" t="str">
        <f t="shared" si="119"/>
        <v/>
      </c>
      <c r="L218" s="153" t="str">
        <f t="shared" si="120"/>
        <v/>
      </c>
      <c r="M218" s="153" t="str">
        <f t="shared" si="121"/>
        <v/>
      </c>
      <c r="N218" s="153" t="str">
        <f>IF(OR($B218="",$C218="",$D218="",$E218&gt;AN_CONCURS,$O218=FALSE),"",IF((FIND('Date initiale'!$B$6,$B218,1)=1),1,""))</f>
        <v/>
      </c>
      <c r="O218" s="236" t="b">
        <f t="shared" si="122"/>
        <v>0</v>
      </c>
      <c r="P218" s="201"/>
      <c r="Q218" s="164" t="e">
        <f t="shared" si="123"/>
        <v>#VALUE!</v>
      </c>
      <c r="R218" s="164" t="e">
        <f t="shared" si="124"/>
        <v>#VALUE!</v>
      </c>
      <c r="S218" s="164" t="e">
        <f t="shared" si="125"/>
        <v>#VALUE!</v>
      </c>
      <c r="T218" s="164" t="e">
        <f t="shared" si="126"/>
        <v>#VALUE!</v>
      </c>
      <c r="U218" s="164" t="e">
        <f t="shared" si="127"/>
        <v>#VALUE!</v>
      </c>
      <c r="V218" s="164" t="e">
        <f t="shared" si="128"/>
        <v>#VALUE!</v>
      </c>
      <c r="W218" s="164" t="e">
        <f t="shared" si="129"/>
        <v>#VALUE!</v>
      </c>
      <c r="X218" s="164" t="e">
        <f t="shared" si="130"/>
        <v>#VALUE!</v>
      </c>
      <c r="Y218" s="164" t="e">
        <f t="shared" si="131"/>
        <v>#VALUE!</v>
      </c>
      <c r="Z218" s="164" t="e">
        <f t="shared" si="132"/>
        <v>#VALUE!</v>
      </c>
      <c r="AA218" s="165" t="e">
        <f t="shared" si="133"/>
        <v>#VALUE!</v>
      </c>
      <c r="AB218" s="165" t="e">
        <f t="shared" si="134"/>
        <v>#VALUE!</v>
      </c>
      <c r="AC218" s="165" t="e">
        <f t="shared" si="135"/>
        <v>#VALUE!</v>
      </c>
      <c r="AD218" s="165" t="e">
        <f t="shared" si="136"/>
        <v>#VALUE!</v>
      </c>
      <c r="AE218" s="165" t="e">
        <f t="shared" si="137"/>
        <v>#VALUE!</v>
      </c>
      <c r="AF218" s="165" t="e">
        <f t="shared" si="138"/>
        <v>#VALUE!</v>
      </c>
      <c r="AG218" s="165" t="e">
        <f t="shared" si="139"/>
        <v>#VALUE!</v>
      </c>
      <c r="AH218" s="165" t="e">
        <f t="shared" si="140"/>
        <v>#VALUE!</v>
      </c>
      <c r="AI218" s="165" t="e">
        <f t="shared" si="141"/>
        <v>#VALUE!</v>
      </c>
      <c r="AJ218" s="165" t="e">
        <f t="shared" si="142"/>
        <v>#VALUE!</v>
      </c>
      <c r="AK218" s="165">
        <f t="shared" si="143"/>
        <v>1</v>
      </c>
      <c r="AL218" s="157"/>
    </row>
    <row r="219" spans="1:38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IF(OR($B219="",$C219="",$D219="",$E219&lt;AN_LIM,$E219&gt;AN_CONCURS,$O219=FALSE),"",R_ISI_STR*VLOOKUP(AK219,Coef!$E$5:$F$20,2,FALSE))</f>
        <v/>
      </c>
      <c r="J219" s="121" t="str">
        <f>IF(OR($B219="",$C219="",$D219="",$E219="",$E219&gt;AN_CONCURS,$O219=FALSE),"",R_ISI_STR*VLOOKUP(AK219,Coef!$E$5:$F$20,2,FALSE))</f>
        <v/>
      </c>
      <c r="K219" s="153" t="str">
        <f t="shared" si="119"/>
        <v/>
      </c>
      <c r="L219" s="153" t="str">
        <f t="shared" si="120"/>
        <v/>
      </c>
      <c r="M219" s="153" t="str">
        <f t="shared" si="121"/>
        <v/>
      </c>
      <c r="N219" s="153" t="str">
        <f>IF(OR($B219="",$C219="",$D219="",$E219&gt;AN_CONCURS,$O219=FALSE),"",IF((FIND('Date initiale'!$B$6,$B219,1)=1),1,""))</f>
        <v/>
      </c>
      <c r="O219" s="236" t="b">
        <f t="shared" si="122"/>
        <v>0</v>
      </c>
      <c r="P219" s="201"/>
      <c r="Q219" s="164" t="e">
        <f t="shared" si="123"/>
        <v>#VALUE!</v>
      </c>
      <c r="R219" s="164" t="e">
        <f t="shared" si="124"/>
        <v>#VALUE!</v>
      </c>
      <c r="S219" s="164" t="e">
        <f t="shared" si="125"/>
        <v>#VALUE!</v>
      </c>
      <c r="T219" s="164" t="e">
        <f t="shared" si="126"/>
        <v>#VALUE!</v>
      </c>
      <c r="U219" s="164" t="e">
        <f t="shared" si="127"/>
        <v>#VALUE!</v>
      </c>
      <c r="V219" s="164" t="e">
        <f t="shared" si="128"/>
        <v>#VALUE!</v>
      </c>
      <c r="W219" s="164" t="e">
        <f t="shared" si="129"/>
        <v>#VALUE!</v>
      </c>
      <c r="X219" s="164" t="e">
        <f t="shared" si="130"/>
        <v>#VALUE!</v>
      </c>
      <c r="Y219" s="164" t="e">
        <f t="shared" si="131"/>
        <v>#VALUE!</v>
      </c>
      <c r="Z219" s="164" t="e">
        <f t="shared" si="132"/>
        <v>#VALUE!</v>
      </c>
      <c r="AA219" s="165" t="e">
        <f t="shared" si="133"/>
        <v>#VALUE!</v>
      </c>
      <c r="AB219" s="165" t="e">
        <f t="shared" si="134"/>
        <v>#VALUE!</v>
      </c>
      <c r="AC219" s="165" t="e">
        <f t="shared" si="135"/>
        <v>#VALUE!</v>
      </c>
      <c r="AD219" s="165" t="e">
        <f t="shared" si="136"/>
        <v>#VALUE!</v>
      </c>
      <c r="AE219" s="165" t="e">
        <f t="shared" si="137"/>
        <v>#VALUE!</v>
      </c>
      <c r="AF219" s="165" t="e">
        <f t="shared" si="138"/>
        <v>#VALUE!</v>
      </c>
      <c r="AG219" s="165" t="e">
        <f t="shared" si="139"/>
        <v>#VALUE!</v>
      </c>
      <c r="AH219" s="165" t="e">
        <f t="shared" si="140"/>
        <v>#VALUE!</v>
      </c>
      <c r="AI219" s="165" t="e">
        <f t="shared" si="141"/>
        <v>#VALUE!</v>
      </c>
      <c r="AJ219" s="165" t="e">
        <f t="shared" si="142"/>
        <v>#VALUE!</v>
      </c>
      <c r="AK219" s="165">
        <f t="shared" si="143"/>
        <v>1</v>
      </c>
      <c r="AL219" s="157"/>
    </row>
    <row r="220" spans="1:38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IF(OR($B220="",$C220="",$D220="",$E220&lt;AN_LIM,$E220&gt;AN_CONCURS,$O220=FALSE),"",R_ISI_STR*VLOOKUP(AK220,Coef!$E$5:$F$20,2,FALSE))</f>
        <v/>
      </c>
      <c r="J220" s="121" t="str">
        <f>IF(OR($B220="",$C220="",$D220="",$E220="",$E220&gt;AN_CONCURS,$O220=FALSE),"",R_ISI_STR*VLOOKUP(AK220,Coef!$E$5:$F$20,2,FALSE))</f>
        <v/>
      </c>
      <c r="K220" s="153" t="str">
        <f t="shared" si="119"/>
        <v/>
      </c>
      <c r="L220" s="153" t="str">
        <f t="shared" si="120"/>
        <v/>
      </c>
      <c r="M220" s="153" t="str">
        <f t="shared" si="121"/>
        <v/>
      </c>
      <c r="N220" s="153" t="str">
        <f>IF(OR($B220="",$C220="",$D220="",$E220&gt;AN_CONCURS,$O220=FALSE),"",IF((FIND('Date initiale'!$B$6,$B220,1)=1),1,""))</f>
        <v/>
      </c>
      <c r="O220" s="236" t="b">
        <f t="shared" si="122"/>
        <v>0</v>
      </c>
      <c r="P220" s="201"/>
      <c r="Q220" s="164" t="e">
        <f t="shared" si="123"/>
        <v>#VALUE!</v>
      </c>
      <c r="R220" s="164" t="e">
        <f t="shared" si="124"/>
        <v>#VALUE!</v>
      </c>
      <c r="S220" s="164" t="e">
        <f t="shared" si="125"/>
        <v>#VALUE!</v>
      </c>
      <c r="T220" s="164" t="e">
        <f t="shared" si="126"/>
        <v>#VALUE!</v>
      </c>
      <c r="U220" s="164" t="e">
        <f t="shared" si="127"/>
        <v>#VALUE!</v>
      </c>
      <c r="V220" s="164" t="e">
        <f t="shared" si="128"/>
        <v>#VALUE!</v>
      </c>
      <c r="W220" s="164" t="e">
        <f t="shared" si="129"/>
        <v>#VALUE!</v>
      </c>
      <c r="X220" s="164" t="e">
        <f t="shared" si="130"/>
        <v>#VALUE!</v>
      </c>
      <c r="Y220" s="164" t="e">
        <f t="shared" si="131"/>
        <v>#VALUE!</v>
      </c>
      <c r="Z220" s="164" t="e">
        <f t="shared" si="132"/>
        <v>#VALUE!</v>
      </c>
      <c r="AA220" s="165" t="e">
        <f t="shared" si="133"/>
        <v>#VALUE!</v>
      </c>
      <c r="AB220" s="165" t="e">
        <f t="shared" si="134"/>
        <v>#VALUE!</v>
      </c>
      <c r="AC220" s="165" t="e">
        <f t="shared" si="135"/>
        <v>#VALUE!</v>
      </c>
      <c r="AD220" s="165" t="e">
        <f t="shared" si="136"/>
        <v>#VALUE!</v>
      </c>
      <c r="AE220" s="165" t="e">
        <f t="shared" si="137"/>
        <v>#VALUE!</v>
      </c>
      <c r="AF220" s="165" t="e">
        <f t="shared" si="138"/>
        <v>#VALUE!</v>
      </c>
      <c r="AG220" s="165" t="e">
        <f t="shared" si="139"/>
        <v>#VALUE!</v>
      </c>
      <c r="AH220" s="165" t="e">
        <f t="shared" si="140"/>
        <v>#VALUE!</v>
      </c>
      <c r="AI220" s="165" t="e">
        <f t="shared" si="141"/>
        <v>#VALUE!</v>
      </c>
      <c r="AJ220" s="165" t="e">
        <f t="shared" si="142"/>
        <v>#VALUE!</v>
      </c>
      <c r="AK220" s="165">
        <f t="shared" si="143"/>
        <v>1</v>
      </c>
      <c r="AL220" s="157"/>
    </row>
    <row r="221" spans="1:38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IF(OR($B221="",$C221="",$D221="",$E221&lt;AN_LIM,$E221&gt;AN_CONCURS,$O221=FALSE),"",R_ISI_STR*VLOOKUP(AK221,Coef!$E$5:$F$20,2,FALSE))</f>
        <v/>
      </c>
      <c r="J221" s="121" t="str">
        <f>IF(OR($B221="",$C221="",$D221="",$E221="",$E221&gt;AN_CONCURS,$O221=FALSE),"",R_ISI_STR*VLOOKUP(AK221,Coef!$E$5:$F$20,2,FALSE))</f>
        <v/>
      </c>
      <c r="K221" s="153" t="str">
        <f t="shared" si="119"/>
        <v/>
      </c>
      <c r="L221" s="153" t="str">
        <f t="shared" si="120"/>
        <v/>
      </c>
      <c r="M221" s="153" t="str">
        <f t="shared" si="121"/>
        <v/>
      </c>
      <c r="N221" s="153" t="str">
        <f>IF(OR($B221="",$C221="",$D221="",$E221&gt;AN_CONCURS,$O221=FALSE),"",IF((FIND('Date initiale'!$B$6,$B221,1)=1),1,""))</f>
        <v/>
      </c>
      <c r="O221" s="236" t="b">
        <f t="shared" si="122"/>
        <v>0</v>
      </c>
      <c r="P221" s="201"/>
      <c r="Q221" s="164" t="e">
        <f t="shared" si="123"/>
        <v>#VALUE!</v>
      </c>
      <c r="R221" s="164" t="e">
        <f t="shared" si="124"/>
        <v>#VALUE!</v>
      </c>
      <c r="S221" s="164" t="e">
        <f t="shared" si="125"/>
        <v>#VALUE!</v>
      </c>
      <c r="T221" s="164" t="e">
        <f t="shared" si="126"/>
        <v>#VALUE!</v>
      </c>
      <c r="U221" s="164" t="e">
        <f t="shared" si="127"/>
        <v>#VALUE!</v>
      </c>
      <c r="V221" s="164" t="e">
        <f t="shared" si="128"/>
        <v>#VALUE!</v>
      </c>
      <c r="W221" s="164" t="e">
        <f t="shared" si="129"/>
        <v>#VALUE!</v>
      </c>
      <c r="X221" s="164" t="e">
        <f t="shared" si="130"/>
        <v>#VALUE!</v>
      </c>
      <c r="Y221" s="164" t="e">
        <f t="shared" si="131"/>
        <v>#VALUE!</v>
      </c>
      <c r="Z221" s="164" t="e">
        <f t="shared" si="132"/>
        <v>#VALUE!</v>
      </c>
      <c r="AA221" s="165" t="e">
        <f t="shared" si="133"/>
        <v>#VALUE!</v>
      </c>
      <c r="AB221" s="165" t="e">
        <f t="shared" si="134"/>
        <v>#VALUE!</v>
      </c>
      <c r="AC221" s="165" t="e">
        <f t="shared" si="135"/>
        <v>#VALUE!</v>
      </c>
      <c r="AD221" s="165" t="e">
        <f t="shared" si="136"/>
        <v>#VALUE!</v>
      </c>
      <c r="AE221" s="165" t="e">
        <f t="shared" si="137"/>
        <v>#VALUE!</v>
      </c>
      <c r="AF221" s="165" t="e">
        <f t="shared" si="138"/>
        <v>#VALUE!</v>
      </c>
      <c r="AG221" s="165" t="e">
        <f t="shared" si="139"/>
        <v>#VALUE!</v>
      </c>
      <c r="AH221" s="165" t="e">
        <f t="shared" si="140"/>
        <v>#VALUE!</v>
      </c>
      <c r="AI221" s="165" t="e">
        <f t="shared" si="141"/>
        <v>#VALUE!</v>
      </c>
      <c r="AJ221" s="165" t="e">
        <f t="shared" si="142"/>
        <v>#VALUE!</v>
      </c>
      <c r="AK221" s="165">
        <f t="shared" si="143"/>
        <v>1</v>
      </c>
      <c r="AL221" s="157"/>
    </row>
    <row r="222" spans="1:38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IF(OR($B222="",$C222="",$D222="",$E222&lt;AN_LIM,$E222&gt;AN_CONCURS,$O222=FALSE),"",R_ISI_STR*VLOOKUP(AK222,Coef!$E$5:$F$20,2,FALSE))</f>
        <v/>
      </c>
      <c r="J222" s="121" t="str">
        <f>IF(OR($B222="",$C222="",$D222="",$E222="",$E222&gt;AN_CONCURS,$O222=FALSE),"",R_ISI_STR*VLOOKUP(AK222,Coef!$E$5:$F$20,2,FALSE))</f>
        <v/>
      </c>
      <c r="K222" s="153" t="str">
        <f t="shared" si="119"/>
        <v/>
      </c>
      <c r="L222" s="153" t="str">
        <f t="shared" si="120"/>
        <v/>
      </c>
      <c r="M222" s="153" t="str">
        <f t="shared" si="121"/>
        <v/>
      </c>
      <c r="N222" s="153" t="str">
        <f>IF(OR($B222="",$C222="",$D222="",$E222&gt;AN_CONCURS,$O222=FALSE),"",IF((FIND('Date initiale'!$B$6,$B222,1)=1),1,""))</f>
        <v/>
      </c>
      <c r="O222" s="236" t="b">
        <f t="shared" si="122"/>
        <v>0</v>
      </c>
      <c r="P222" s="201"/>
      <c r="Q222" s="164" t="e">
        <f t="shared" si="123"/>
        <v>#VALUE!</v>
      </c>
      <c r="R222" s="164" t="e">
        <f t="shared" si="124"/>
        <v>#VALUE!</v>
      </c>
      <c r="S222" s="164" t="e">
        <f t="shared" si="125"/>
        <v>#VALUE!</v>
      </c>
      <c r="T222" s="164" t="e">
        <f t="shared" si="126"/>
        <v>#VALUE!</v>
      </c>
      <c r="U222" s="164" t="e">
        <f t="shared" si="127"/>
        <v>#VALUE!</v>
      </c>
      <c r="V222" s="164" t="e">
        <f t="shared" si="128"/>
        <v>#VALUE!</v>
      </c>
      <c r="W222" s="164" t="e">
        <f t="shared" si="129"/>
        <v>#VALUE!</v>
      </c>
      <c r="X222" s="164" t="e">
        <f t="shared" si="130"/>
        <v>#VALUE!</v>
      </c>
      <c r="Y222" s="164" t="e">
        <f t="shared" si="131"/>
        <v>#VALUE!</v>
      </c>
      <c r="Z222" s="164" t="e">
        <f t="shared" si="132"/>
        <v>#VALUE!</v>
      </c>
      <c r="AA222" s="165" t="e">
        <f t="shared" si="133"/>
        <v>#VALUE!</v>
      </c>
      <c r="AB222" s="165" t="e">
        <f t="shared" si="134"/>
        <v>#VALUE!</v>
      </c>
      <c r="AC222" s="165" t="e">
        <f t="shared" si="135"/>
        <v>#VALUE!</v>
      </c>
      <c r="AD222" s="165" t="e">
        <f t="shared" si="136"/>
        <v>#VALUE!</v>
      </c>
      <c r="AE222" s="165" t="e">
        <f t="shared" si="137"/>
        <v>#VALUE!</v>
      </c>
      <c r="AF222" s="165" t="e">
        <f t="shared" si="138"/>
        <v>#VALUE!</v>
      </c>
      <c r="AG222" s="165" t="e">
        <f t="shared" si="139"/>
        <v>#VALUE!</v>
      </c>
      <c r="AH222" s="165" t="e">
        <f t="shared" si="140"/>
        <v>#VALUE!</v>
      </c>
      <c r="AI222" s="165" t="e">
        <f t="shared" si="141"/>
        <v>#VALUE!</v>
      </c>
      <c r="AJ222" s="165" t="e">
        <f t="shared" si="142"/>
        <v>#VALUE!</v>
      </c>
      <c r="AK222" s="165">
        <f t="shared" si="143"/>
        <v>1</v>
      </c>
      <c r="AL222" s="157"/>
    </row>
    <row r="223" spans="1:38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IF(OR($B223="",$C223="",$D223="",$E223&lt;AN_LIM,$E223&gt;AN_CONCURS,$O223=FALSE),"",R_ISI_STR*VLOOKUP(AK223,Coef!$E$5:$F$20,2,FALSE))</f>
        <v/>
      </c>
      <c r="J223" s="121" t="str">
        <f>IF(OR($B223="",$C223="",$D223="",$E223="",$E223&gt;AN_CONCURS,$O223=FALSE),"",R_ISI_STR*VLOOKUP(AK223,Coef!$E$5:$F$20,2,FALSE))</f>
        <v/>
      </c>
      <c r="K223" s="153" t="str">
        <f t="shared" si="119"/>
        <v/>
      </c>
      <c r="L223" s="153" t="str">
        <f t="shared" si="120"/>
        <v/>
      </c>
      <c r="M223" s="153" t="str">
        <f t="shared" si="121"/>
        <v/>
      </c>
      <c r="N223" s="153" t="str">
        <f>IF(OR($B223="",$C223="",$D223="",$E223&gt;AN_CONCURS,$O223=FALSE),"",IF((FIND('Date initiale'!$B$6,$B223,1)=1),1,""))</f>
        <v/>
      </c>
      <c r="O223" s="236" t="b">
        <f t="shared" si="122"/>
        <v>0</v>
      </c>
      <c r="P223" s="201"/>
      <c r="Q223" s="164" t="e">
        <f t="shared" si="123"/>
        <v>#VALUE!</v>
      </c>
      <c r="R223" s="164" t="e">
        <f t="shared" si="124"/>
        <v>#VALUE!</v>
      </c>
      <c r="S223" s="164" t="e">
        <f t="shared" si="125"/>
        <v>#VALUE!</v>
      </c>
      <c r="T223" s="164" t="e">
        <f t="shared" si="126"/>
        <v>#VALUE!</v>
      </c>
      <c r="U223" s="164" t="e">
        <f t="shared" si="127"/>
        <v>#VALUE!</v>
      </c>
      <c r="V223" s="164" t="e">
        <f t="shared" si="128"/>
        <v>#VALUE!</v>
      </c>
      <c r="W223" s="164" t="e">
        <f t="shared" si="129"/>
        <v>#VALUE!</v>
      </c>
      <c r="X223" s="164" t="e">
        <f t="shared" si="130"/>
        <v>#VALUE!</v>
      </c>
      <c r="Y223" s="164" t="e">
        <f t="shared" si="131"/>
        <v>#VALUE!</v>
      </c>
      <c r="Z223" s="164" t="e">
        <f t="shared" si="132"/>
        <v>#VALUE!</v>
      </c>
      <c r="AA223" s="165" t="e">
        <f t="shared" si="133"/>
        <v>#VALUE!</v>
      </c>
      <c r="AB223" s="165" t="e">
        <f t="shared" si="134"/>
        <v>#VALUE!</v>
      </c>
      <c r="AC223" s="165" t="e">
        <f t="shared" si="135"/>
        <v>#VALUE!</v>
      </c>
      <c r="AD223" s="165" t="e">
        <f t="shared" si="136"/>
        <v>#VALUE!</v>
      </c>
      <c r="AE223" s="165" t="e">
        <f t="shared" si="137"/>
        <v>#VALUE!</v>
      </c>
      <c r="AF223" s="165" t="e">
        <f t="shared" si="138"/>
        <v>#VALUE!</v>
      </c>
      <c r="AG223" s="165" t="e">
        <f t="shared" si="139"/>
        <v>#VALUE!</v>
      </c>
      <c r="AH223" s="165" t="e">
        <f t="shared" si="140"/>
        <v>#VALUE!</v>
      </c>
      <c r="AI223" s="165" t="e">
        <f t="shared" si="141"/>
        <v>#VALUE!</v>
      </c>
      <c r="AJ223" s="165" t="e">
        <f t="shared" si="142"/>
        <v>#VALUE!</v>
      </c>
      <c r="AK223" s="165">
        <f t="shared" si="143"/>
        <v>1</v>
      </c>
      <c r="AL223" s="157"/>
    </row>
    <row r="224" spans="1:38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IF(OR($B224="",$C224="",$D224="",$E224&lt;AN_LIM,$E224&gt;AN_CONCURS,$O224=FALSE),"",R_ISI_STR*VLOOKUP(AK224,Coef!$E$5:$F$20,2,FALSE))</f>
        <v/>
      </c>
      <c r="J224" s="121" t="str">
        <f>IF(OR($B224="",$C224="",$D224="",$E224="",$E224&gt;AN_CONCURS,$O224=FALSE),"",R_ISI_STR*VLOOKUP(AK224,Coef!$E$5:$F$20,2,FALSE))</f>
        <v/>
      </c>
      <c r="K224" s="153" t="str">
        <f t="shared" si="119"/>
        <v/>
      </c>
      <c r="L224" s="153" t="str">
        <f t="shared" si="120"/>
        <v/>
      </c>
      <c r="M224" s="153" t="str">
        <f t="shared" si="121"/>
        <v/>
      </c>
      <c r="N224" s="153" t="str">
        <f>IF(OR($B224="",$C224="",$D224="",$E224&gt;AN_CONCURS,$O224=FALSE),"",IF((FIND('Date initiale'!$B$6,$B224,1)=1),1,""))</f>
        <v/>
      </c>
      <c r="O224" s="236" t="b">
        <f t="shared" si="122"/>
        <v>0</v>
      </c>
      <c r="P224" s="201"/>
      <c r="Q224" s="164" t="e">
        <f t="shared" si="123"/>
        <v>#VALUE!</v>
      </c>
      <c r="R224" s="164" t="e">
        <f t="shared" si="124"/>
        <v>#VALUE!</v>
      </c>
      <c r="S224" s="164" t="e">
        <f t="shared" si="125"/>
        <v>#VALUE!</v>
      </c>
      <c r="T224" s="164" t="e">
        <f t="shared" si="126"/>
        <v>#VALUE!</v>
      </c>
      <c r="U224" s="164" t="e">
        <f t="shared" si="127"/>
        <v>#VALUE!</v>
      </c>
      <c r="V224" s="164" t="e">
        <f t="shared" si="128"/>
        <v>#VALUE!</v>
      </c>
      <c r="W224" s="164" t="e">
        <f t="shared" si="129"/>
        <v>#VALUE!</v>
      </c>
      <c r="X224" s="164" t="e">
        <f t="shared" si="130"/>
        <v>#VALUE!</v>
      </c>
      <c r="Y224" s="164" t="e">
        <f t="shared" si="131"/>
        <v>#VALUE!</v>
      </c>
      <c r="Z224" s="164" t="e">
        <f t="shared" si="132"/>
        <v>#VALUE!</v>
      </c>
      <c r="AA224" s="165" t="e">
        <f t="shared" si="133"/>
        <v>#VALUE!</v>
      </c>
      <c r="AB224" s="165" t="e">
        <f t="shared" si="134"/>
        <v>#VALUE!</v>
      </c>
      <c r="AC224" s="165" t="e">
        <f t="shared" si="135"/>
        <v>#VALUE!</v>
      </c>
      <c r="AD224" s="165" t="e">
        <f t="shared" si="136"/>
        <v>#VALUE!</v>
      </c>
      <c r="AE224" s="165" t="e">
        <f t="shared" si="137"/>
        <v>#VALUE!</v>
      </c>
      <c r="AF224" s="165" t="e">
        <f t="shared" si="138"/>
        <v>#VALUE!</v>
      </c>
      <c r="AG224" s="165" t="e">
        <f t="shared" si="139"/>
        <v>#VALUE!</v>
      </c>
      <c r="AH224" s="165" t="e">
        <f t="shared" si="140"/>
        <v>#VALUE!</v>
      </c>
      <c r="AI224" s="165" t="e">
        <f t="shared" si="141"/>
        <v>#VALUE!</v>
      </c>
      <c r="AJ224" s="165" t="e">
        <f t="shared" si="142"/>
        <v>#VALUE!</v>
      </c>
      <c r="AK224" s="165">
        <f t="shared" si="143"/>
        <v>1</v>
      </c>
      <c r="AL224" s="157"/>
    </row>
    <row r="225" spans="1:38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IF(OR($B225="",$C225="",$D225="",$E225&lt;AN_LIM,$E225&gt;AN_CONCURS,$O225=FALSE),"",R_ISI_STR*VLOOKUP(AK225,Coef!$E$5:$F$20,2,FALSE))</f>
        <v/>
      </c>
      <c r="J225" s="121" t="str">
        <f>IF(OR($B225="",$C225="",$D225="",$E225="",$E225&gt;AN_CONCURS,$O225=FALSE),"",R_ISI_STR*VLOOKUP(AK225,Coef!$E$5:$F$20,2,FALSE))</f>
        <v/>
      </c>
      <c r="K225" s="153" t="str">
        <f t="shared" si="119"/>
        <v/>
      </c>
      <c r="L225" s="153" t="str">
        <f t="shared" si="120"/>
        <v/>
      </c>
      <c r="M225" s="153" t="str">
        <f t="shared" si="121"/>
        <v/>
      </c>
      <c r="N225" s="153" t="str">
        <f>IF(OR($B225="",$C225="",$D225="",$E225&gt;AN_CONCURS,$O225=FALSE),"",IF((FIND('Date initiale'!$B$6,$B225,1)=1),1,""))</f>
        <v/>
      </c>
      <c r="O225" s="236" t="b">
        <f t="shared" si="122"/>
        <v>0</v>
      </c>
      <c r="P225" s="201"/>
      <c r="Q225" s="164" t="e">
        <f t="shared" si="123"/>
        <v>#VALUE!</v>
      </c>
      <c r="R225" s="164" t="e">
        <f t="shared" si="124"/>
        <v>#VALUE!</v>
      </c>
      <c r="S225" s="164" t="e">
        <f t="shared" si="125"/>
        <v>#VALUE!</v>
      </c>
      <c r="T225" s="164" t="e">
        <f t="shared" si="126"/>
        <v>#VALUE!</v>
      </c>
      <c r="U225" s="164" t="e">
        <f t="shared" si="127"/>
        <v>#VALUE!</v>
      </c>
      <c r="V225" s="164" t="e">
        <f t="shared" si="128"/>
        <v>#VALUE!</v>
      </c>
      <c r="W225" s="164" t="e">
        <f t="shared" si="129"/>
        <v>#VALUE!</v>
      </c>
      <c r="X225" s="164" t="e">
        <f t="shared" si="130"/>
        <v>#VALUE!</v>
      </c>
      <c r="Y225" s="164" t="e">
        <f t="shared" si="131"/>
        <v>#VALUE!</v>
      </c>
      <c r="Z225" s="164" t="e">
        <f t="shared" si="132"/>
        <v>#VALUE!</v>
      </c>
      <c r="AA225" s="165" t="e">
        <f t="shared" si="133"/>
        <v>#VALUE!</v>
      </c>
      <c r="AB225" s="165" t="e">
        <f t="shared" si="134"/>
        <v>#VALUE!</v>
      </c>
      <c r="AC225" s="165" t="e">
        <f t="shared" si="135"/>
        <v>#VALUE!</v>
      </c>
      <c r="AD225" s="165" t="e">
        <f t="shared" si="136"/>
        <v>#VALUE!</v>
      </c>
      <c r="AE225" s="165" t="e">
        <f t="shared" si="137"/>
        <v>#VALUE!</v>
      </c>
      <c r="AF225" s="165" t="e">
        <f t="shared" si="138"/>
        <v>#VALUE!</v>
      </c>
      <c r="AG225" s="165" t="e">
        <f t="shared" si="139"/>
        <v>#VALUE!</v>
      </c>
      <c r="AH225" s="165" t="e">
        <f t="shared" si="140"/>
        <v>#VALUE!</v>
      </c>
      <c r="AI225" s="165" t="e">
        <f t="shared" si="141"/>
        <v>#VALUE!</v>
      </c>
      <c r="AJ225" s="165" t="e">
        <f t="shared" si="142"/>
        <v>#VALUE!</v>
      </c>
      <c r="AK225" s="165">
        <f t="shared" si="143"/>
        <v>1</v>
      </c>
      <c r="AL225" s="157"/>
    </row>
    <row r="226" spans="1:38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IF(OR($B226="",$C226="",$D226="",$E226&lt;AN_LIM,$E226&gt;AN_CONCURS,$O226=FALSE),"",R_ISI_STR*VLOOKUP(AK226,Coef!$E$5:$F$20,2,FALSE))</f>
        <v/>
      </c>
      <c r="J226" s="121" t="str">
        <f>IF(OR($B226="",$C226="",$D226="",$E226="",$E226&gt;AN_CONCURS,$O226=FALSE),"",R_ISI_STR*VLOOKUP(AK226,Coef!$E$5:$F$20,2,FALSE))</f>
        <v/>
      </c>
      <c r="K226" s="153" t="str">
        <f t="shared" si="119"/>
        <v/>
      </c>
      <c r="L226" s="153" t="str">
        <f t="shared" si="120"/>
        <v/>
      </c>
      <c r="M226" s="153" t="str">
        <f t="shared" si="121"/>
        <v/>
      </c>
      <c r="N226" s="153" t="str">
        <f>IF(OR($B226="",$C226="",$D226="",$E226&gt;AN_CONCURS,$O226=FALSE),"",IF((FIND('Date initiale'!$B$6,$B226,1)=1),1,""))</f>
        <v/>
      </c>
      <c r="O226" s="236" t="b">
        <f t="shared" si="122"/>
        <v>0</v>
      </c>
      <c r="P226" s="201"/>
      <c r="Q226" s="164" t="e">
        <f t="shared" si="123"/>
        <v>#VALUE!</v>
      </c>
      <c r="R226" s="164" t="e">
        <f t="shared" si="124"/>
        <v>#VALUE!</v>
      </c>
      <c r="S226" s="164" t="e">
        <f t="shared" si="125"/>
        <v>#VALUE!</v>
      </c>
      <c r="T226" s="164" t="e">
        <f t="shared" si="126"/>
        <v>#VALUE!</v>
      </c>
      <c r="U226" s="164" t="e">
        <f t="shared" si="127"/>
        <v>#VALUE!</v>
      </c>
      <c r="V226" s="164" t="e">
        <f t="shared" si="128"/>
        <v>#VALUE!</v>
      </c>
      <c r="W226" s="164" t="e">
        <f t="shared" si="129"/>
        <v>#VALUE!</v>
      </c>
      <c r="X226" s="164" t="e">
        <f t="shared" si="130"/>
        <v>#VALUE!</v>
      </c>
      <c r="Y226" s="164" t="e">
        <f t="shared" si="131"/>
        <v>#VALUE!</v>
      </c>
      <c r="Z226" s="164" t="e">
        <f t="shared" si="132"/>
        <v>#VALUE!</v>
      </c>
      <c r="AA226" s="165" t="e">
        <f t="shared" si="133"/>
        <v>#VALUE!</v>
      </c>
      <c r="AB226" s="165" t="e">
        <f t="shared" si="134"/>
        <v>#VALUE!</v>
      </c>
      <c r="AC226" s="165" t="e">
        <f t="shared" si="135"/>
        <v>#VALUE!</v>
      </c>
      <c r="AD226" s="165" t="e">
        <f t="shared" si="136"/>
        <v>#VALUE!</v>
      </c>
      <c r="AE226" s="165" t="e">
        <f t="shared" si="137"/>
        <v>#VALUE!</v>
      </c>
      <c r="AF226" s="165" t="e">
        <f t="shared" si="138"/>
        <v>#VALUE!</v>
      </c>
      <c r="AG226" s="165" t="e">
        <f t="shared" si="139"/>
        <v>#VALUE!</v>
      </c>
      <c r="AH226" s="165" t="e">
        <f t="shared" si="140"/>
        <v>#VALUE!</v>
      </c>
      <c r="AI226" s="165" t="e">
        <f t="shared" si="141"/>
        <v>#VALUE!</v>
      </c>
      <c r="AJ226" s="165" t="e">
        <f t="shared" si="142"/>
        <v>#VALUE!</v>
      </c>
      <c r="AK226" s="165">
        <f t="shared" si="143"/>
        <v>1</v>
      </c>
      <c r="AL226" s="157"/>
    </row>
    <row r="227" spans="1:38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IF(OR($B227="",$C227="",$D227="",$E227&lt;AN_LIM,$E227&gt;AN_CONCURS,$O227=FALSE),"",R_ISI_STR*VLOOKUP(AK227,Coef!$E$5:$F$20,2,FALSE))</f>
        <v/>
      </c>
      <c r="J227" s="121" t="str">
        <f>IF(OR($B227="",$C227="",$D227="",$E227="",$E227&gt;AN_CONCURS,$O227=FALSE),"",R_ISI_STR*VLOOKUP(AK227,Coef!$E$5:$F$20,2,FALSE))</f>
        <v/>
      </c>
      <c r="K227" s="153" t="str">
        <f t="shared" si="119"/>
        <v/>
      </c>
      <c r="L227" s="153" t="str">
        <f t="shared" si="120"/>
        <v/>
      </c>
      <c r="M227" s="153" t="str">
        <f t="shared" si="121"/>
        <v/>
      </c>
      <c r="N227" s="153" t="str">
        <f>IF(OR($B227="",$C227="",$D227="",$E227&gt;AN_CONCURS,$O227=FALSE),"",IF((FIND('Date initiale'!$B$6,$B227,1)=1),1,""))</f>
        <v/>
      </c>
      <c r="O227" s="236" t="b">
        <f t="shared" si="122"/>
        <v>0</v>
      </c>
      <c r="P227" s="201"/>
      <c r="Q227" s="164" t="e">
        <f t="shared" si="123"/>
        <v>#VALUE!</v>
      </c>
      <c r="R227" s="164" t="e">
        <f t="shared" si="124"/>
        <v>#VALUE!</v>
      </c>
      <c r="S227" s="164" t="e">
        <f t="shared" si="125"/>
        <v>#VALUE!</v>
      </c>
      <c r="T227" s="164" t="e">
        <f t="shared" si="126"/>
        <v>#VALUE!</v>
      </c>
      <c r="U227" s="164" t="e">
        <f t="shared" si="127"/>
        <v>#VALUE!</v>
      </c>
      <c r="V227" s="164" t="e">
        <f t="shared" si="128"/>
        <v>#VALUE!</v>
      </c>
      <c r="W227" s="164" t="e">
        <f t="shared" si="129"/>
        <v>#VALUE!</v>
      </c>
      <c r="X227" s="164" t="e">
        <f t="shared" si="130"/>
        <v>#VALUE!</v>
      </c>
      <c r="Y227" s="164" t="e">
        <f t="shared" si="131"/>
        <v>#VALUE!</v>
      </c>
      <c r="Z227" s="164" t="e">
        <f t="shared" si="132"/>
        <v>#VALUE!</v>
      </c>
      <c r="AA227" s="165" t="e">
        <f t="shared" si="133"/>
        <v>#VALUE!</v>
      </c>
      <c r="AB227" s="165" t="e">
        <f t="shared" si="134"/>
        <v>#VALUE!</v>
      </c>
      <c r="AC227" s="165" t="e">
        <f t="shared" si="135"/>
        <v>#VALUE!</v>
      </c>
      <c r="AD227" s="165" t="e">
        <f t="shared" si="136"/>
        <v>#VALUE!</v>
      </c>
      <c r="AE227" s="165" t="e">
        <f t="shared" si="137"/>
        <v>#VALUE!</v>
      </c>
      <c r="AF227" s="165" t="e">
        <f t="shared" si="138"/>
        <v>#VALUE!</v>
      </c>
      <c r="AG227" s="165" t="e">
        <f t="shared" si="139"/>
        <v>#VALUE!</v>
      </c>
      <c r="AH227" s="165" t="e">
        <f t="shared" si="140"/>
        <v>#VALUE!</v>
      </c>
      <c r="AI227" s="165" t="e">
        <f t="shared" si="141"/>
        <v>#VALUE!</v>
      </c>
      <c r="AJ227" s="165" t="e">
        <f t="shared" si="142"/>
        <v>#VALUE!</v>
      </c>
      <c r="AK227" s="165">
        <f t="shared" si="143"/>
        <v>1</v>
      </c>
      <c r="AL227" s="157"/>
    </row>
    <row r="228" spans="1:38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IF(OR($B228="",$C228="",$D228="",$E228&lt;AN_LIM,$E228&gt;AN_CONCURS,$O228=FALSE),"",R_ISI_STR*VLOOKUP(AK228,Coef!$E$5:$F$20,2,FALSE))</f>
        <v/>
      </c>
      <c r="J228" s="121" t="str">
        <f>IF(OR($B228="",$C228="",$D228="",$E228="",$E228&gt;AN_CONCURS,$O228=FALSE),"",R_ISI_STR*VLOOKUP(AK228,Coef!$E$5:$F$20,2,FALSE))</f>
        <v/>
      </c>
      <c r="K228" s="153" t="str">
        <f t="shared" si="119"/>
        <v/>
      </c>
      <c r="L228" s="153" t="str">
        <f t="shared" si="120"/>
        <v/>
      </c>
      <c r="M228" s="153" t="str">
        <f t="shared" si="121"/>
        <v/>
      </c>
      <c r="N228" s="153" t="str">
        <f>IF(OR($B228="",$C228="",$D228="",$E228&gt;AN_CONCURS,$O228=FALSE),"",IF((FIND('Date initiale'!$B$6,$B228,1)=1),1,""))</f>
        <v/>
      </c>
      <c r="O228" s="236" t="b">
        <f t="shared" si="122"/>
        <v>0</v>
      </c>
      <c r="P228" s="201"/>
      <c r="Q228" s="164" t="e">
        <f t="shared" si="123"/>
        <v>#VALUE!</v>
      </c>
      <c r="R228" s="164" t="e">
        <f t="shared" si="124"/>
        <v>#VALUE!</v>
      </c>
      <c r="S228" s="164" t="e">
        <f t="shared" si="125"/>
        <v>#VALUE!</v>
      </c>
      <c r="T228" s="164" t="e">
        <f t="shared" si="126"/>
        <v>#VALUE!</v>
      </c>
      <c r="U228" s="164" t="e">
        <f t="shared" si="127"/>
        <v>#VALUE!</v>
      </c>
      <c r="V228" s="164" t="e">
        <f t="shared" si="128"/>
        <v>#VALUE!</v>
      </c>
      <c r="W228" s="164" t="e">
        <f t="shared" si="129"/>
        <v>#VALUE!</v>
      </c>
      <c r="X228" s="164" t="e">
        <f t="shared" si="130"/>
        <v>#VALUE!</v>
      </c>
      <c r="Y228" s="164" t="e">
        <f t="shared" si="131"/>
        <v>#VALUE!</v>
      </c>
      <c r="Z228" s="164" t="e">
        <f t="shared" si="132"/>
        <v>#VALUE!</v>
      </c>
      <c r="AA228" s="165" t="e">
        <f t="shared" si="133"/>
        <v>#VALUE!</v>
      </c>
      <c r="AB228" s="165" t="e">
        <f t="shared" si="134"/>
        <v>#VALUE!</v>
      </c>
      <c r="AC228" s="165" t="e">
        <f t="shared" si="135"/>
        <v>#VALUE!</v>
      </c>
      <c r="AD228" s="165" t="e">
        <f t="shared" si="136"/>
        <v>#VALUE!</v>
      </c>
      <c r="AE228" s="165" t="e">
        <f t="shared" si="137"/>
        <v>#VALUE!</v>
      </c>
      <c r="AF228" s="165" t="e">
        <f t="shared" si="138"/>
        <v>#VALUE!</v>
      </c>
      <c r="AG228" s="165" t="e">
        <f t="shared" si="139"/>
        <v>#VALUE!</v>
      </c>
      <c r="AH228" s="165" t="e">
        <f t="shared" si="140"/>
        <v>#VALUE!</v>
      </c>
      <c r="AI228" s="165" t="e">
        <f t="shared" si="141"/>
        <v>#VALUE!</v>
      </c>
      <c r="AJ228" s="165" t="e">
        <f t="shared" si="142"/>
        <v>#VALUE!</v>
      </c>
      <c r="AK228" s="165">
        <f t="shared" si="143"/>
        <v>1</v>
      </c>
      <c r="AL228" s="157"/>
    </row>
    <row r="229" spans="1:38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IF(OR($B229="",$C229="",$D229="",$E229&lt;AN_LIM,$E229&gt;AN_CONCURS,$O229=FALSE),"",R_ISI_STR*VLOOKUP(AK229,Coef!$E$5:$F$20,2,FALSE))</f>
        <v/>
      </c>
      <c r="J229" s="121" t="str">
        <f>IF(OR($B229="",$C229="",$D229="",$E229="",$E229&gt;AN_CONCURS,$O229=FALSE),"",R_ISI_STR*VLOOKUP(AK229,Coef!$E$5:$F$20,2,FALSE))</f>
        <v/>
      </c>
      <c r="K229" s="153" t="str">
        <f t="shared" si="119"/>
        <v/>
      </c>
      <c r="L229" s="153" t="str">
        <f t="shared" si="120"/>
        <v/>
      </c>
      <c r="M229" s="153" t="str">
        <f t="shared" si="121"/>
        <v/>
      </c>
      <c r="N229" s="153" t="str">
        <f>IF(OR($B229="",$C229="",$D229="",$E229&gt;AN_CONCURS,$O229=FALSE),"",IF((FIND('Date initiale'!$B$6,$B229,1)=1),1,""))</f>
        <v/>
      </c>
      <c r="O229" s="236" t="b">
        <f t="shared" si="122"/>
        <v>0</v>
      </c>
      <c r="P229" s="201"/>
      <c r="Q229" s="164" t="e">
        <f t="shared" si="123"/>
        <v>#VALUE!</v>
      </c>
      <c r="R229" s="164" t="e">
        <f t="shared" si="124"/>
        <v>#VALUE!</v>
      </c>
      <c r="S229" s="164" t="e">
        <f t="shared" si="125"/>
        <v>#VALUE!</v>
      </c>
      <c r="T229" s="164" t="e">
        <f t="shared" si="126"/>
        <v>#VALUE!</v>
      </c>
      <c r="U229" s="164" t="e">
        <f t="shared" si="127"/>
        <v>#VALUE!</v>
      </c>
      <c r="V229" s="164" t="e">
        <f t="shared" si="128"/>
        <v>#VALUE!</v>
      </c>
      <c r="W229" s="164" t="e">
        <f t="shared" si="129"/>
        <v>#VALUE!</v>
      </c>
      <c r="X229" s="164" t="e">
        <f t="shared" si="130"/>
        <v>#VALUE!</v>
      </c>
      <c r="Y229" s="164" t="e">
        <f t="shared" si="131"/>
        <v>#VALUE!</v>
      </c>
      <c r="Z229" s="164" t="e">
        <f t="shared" si="132"/>
        <v>#VALUE!</v>
      </c>
      <c r="AA229" s="165" t="e">
        <f t="shared" si="133"/>
        <v>#VALUE!</v>
      </c>
      <c r="AB229" s="165" t="e">
        <f t="shared" si="134"/>
        <v>#VALUE!</v>
      </c>
      <c r="AC229" s="165" t="e">
        <f t="shared" si="135"/>
        <v>#VALUE!</v>
      </c>
      <c r="AD229" s="165" t="e">
        <f t="shared" si="136"/>
        <v>#VALUE!</v>
      </c>
      <c r="AE229" s="165" t="e">
        <f t="shared" si="137"/>
        <v>#VALUE!</v>
      </c>
      <c r="AF229" s="165" t="e">
        <f t="shared" si="138"/>
        <v>#VALUE!</v>
      </c>
      <c r="AG229" s="165" t="e">
        <f t="shared" si="139"/>
        <v>#VALUE!</v>
      </c>
      <c r="AH229" s="165" t="e">
        <f t="shared" si="140"/>
        <v>#VALUE!</v>
      </c>
      <c r="AI229" s="165" t="e">
        <f t="shared" si="141"/>
        <v>#VALUE!</v>
      </c>
      <c r="AJ229" s="165" t="e">
        <f t="shared" si="142"/>
        <v>#VALUE!</v>
      </c>
      <c r="AK229" s="165">
        <f t="shared" si="143"/>
        <v>1</v>
      </c>
      <c r="AL229" s="157"/>
    </row>
    <row r="230" spans="1:38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IF(OR($B230="",$C230="",$D230="",$E230&lt;AN_LIM,$E230&gt;AN_CONCURS,$O230=FALSE),"",R_ISI_STR*VLOOKUP(AK230,Coef!$E$5:$F$20,2,FALSE))</f>
        <v/>
      </c>
      <c r="J230" s="121" t="str">
        <f>IF(OR($B230="",$C230="",$D230="",$E230="",$E230&gt;AN_CONCURS,$O230=FALSE),"",R_ISI_STR*VLOOKUP(AK230,Coef!$E$5:$F$20,2,FALSE))</f>
        <v/>
      </c>
      <c r="K230" s="153" t="str">
        <f t="shared" si="119"/>
        <v/>
      </c>
      <c r="L230" s="153" t="str">
        <f t="shared" si="120"/>
        <v/>
      </c>
      <c r="M230" s="153" t="str">
        <f t="shared" si="121"/>
        <v/>
      </c>
      <c r="N230" s="153" t="str">
        <f>IF(OR($B230="",$C230="",$D230="",$E230&gt;AN_CONCURS,$O230=FALSE),"",IF((FIND('Date initiale'!$B$6,$B230,1)=1),1,""))</f>
        <v/>
      </c>
      <c r="O230" s="236" t="b">
        <f t="shared" si="122"/>
        <v>0</v>
      </c>
      <c r="P230" s="201"/>
      <c r="Q230" s="164" t="e">
        <f t="shared" si="123"/>
        <v>#VALUE!</v>
      </c>
      <c r="R230" s="164" t="e">
        <f t="shared" si="124"/>
        <v>#VALUE!</v>
      </c>
      <c r="S230" s="164" t="e">
        <f t="shared" si="125"/>
        <v>#VALUE!</v>
      </c>
      <c r="T230" s="164" t="e">
        <f t="shared" si="126"/>
        <v>#VALUE!</v>
      </c>
      <c r="U230" s="164" t="e">
        <f t="shared" si="127"/>
        <v>#VALUE!</v>
      </c>
      <c r="V230" s="164" t="e">
        <f t="shared" si="128"/>
        <v>#VALUE!</v>
      </c>
      <c r="W230" s="164" t="e">
        <f t="shared" si="129"/>
        <v>#VALUE!</v>
      </c>
      <c r="X230" s="164" t="e">
        <f t="shared" si="130"/>
        <v>#VALUE!</v>
      </c>
      <c r="Y230" s="164" t="e">
        <f t="shared" si="131"/>
        <v>#VALUE!</v>
      </c>
      <c r="Z230" s="164" t="e">
        <f t="shared" si="132"/>
        <v>#VALUE!</v>
      </c>
      <c r="AA230" s="165" t="e">
        <f t="shared" si="133"/>
        <v>#VALUE!</v>
      </c>
      <c r="AB230" s="165" t="e">
        <f t="shared" si="134"/>
        <v>#VALUE!</v>
      </c>
      <c r="AC230" s="165" t="e">
        <f t="shared" si="135"/>
        <v>#VALUE!</v>
      </c>
      <c r="AD230" s="165" t="e">
        <f t="shared" si="136"/>
        <v>#VALUE!</v>
      </c>
      <c r="AE230" s="165" t="e">
        <f t="shared" si="137"/>
        <v>#VALUE!</v>
      </c>
      <c r="AF230" s="165" t="e">
        <f t="shared" si="138"/>
        <v>#VALUE!</v>
      </c>
      <c r="AG230" s="165" t="e">
        <f t="shared" si="139"/>
        <v>#VALUE!</v>
      </c>
      <c r="AH230" s="165" t="e">
        <f t="shared" si="140"/>
        <v>#VALUE!</v>
      </c>
      <c r="AI230" s="165" t="e">
        <f t="shared" si="141"/>
        <v>#VALUE!</v>
      </c>
      <c r="AJ230" s="165" t="e">
        <f t="shared" si="142"/>
        <v>#VALUE!</v>
      </c>
      <c r="AK230" s="165">
        <f t="shared" si="143"/>
        <v>1</v>
      </c>
      <c r="AL230" s="157"/>
    </row>
    <row r="231" spans="1:38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IF(OR($B231="",$C231="",$D231="",$E231&lt;AN_LIM,$E231&gt;AN_CONCURS,$O231=FALSE),"",R_ISI_STR*VLOOKUP(AK231,Coef!$E$5:$F$20,2,FALSE))</f>
        <v/>
      </c>
      <c r="J231" s="121" t="str">
        <f>IF(OR($B231="",$C231="",$D231="",$E231="",$E231&gt;AN_CONCURS,$O231=FALSE),"",R_ISI_STR*VLOOKUP(AK231,Coef!$E$5:$F$20,2,FALSE))</f>
        <v/>
      </c>
      <c r="K231" s="153" t="str">
        <f t="shared" si="119"/>
        <v/>
      </c>
      <c r="L231" s="153" t="str">
        <f t="shared" si="120"/>
        <v/>
      </c>
      <c r="M231" s="153" t="str">
        <f t="shared" si="121"/>
        <v/>
      </c>
      <c r="N231" s="153" t="str">
        <f>IF(OR($B231="",$C231="",$D231="",$E231&gt;AN_CONCURS,$O231=FALSE),"",IF((FIND('Date initiale'!$B$6,$B231,1)=1),1,""))</f>
        <v/>
      </c>
      <c r="O231" s="236" t="b">
        <f t="shared" si="122"/>
        <v>0</v>
      </c>
      <c r="P231" s="201"/>
      <c r="Q231" s="164" t="e">
        <f t="shared" si="123"/>
        <v>#VALUE!</v>
      </c>
      <c r="R231" s="164" t="e">
        <f t="shared" si="124"/>
        <v>#VALUE!</v>
      </c>
      <c r="S231" s="164" t="e">
        <f t="shared" si="125"/>
        <v>#VALUE!</v>
      </c>
      <c r="T231" s="164" t="e">
        <f t="shared" si="126"/>
        <v>#VALUE!</v>
      </c>
      <c r="U231" s="164" t="e">
        <f t="shared" si="127"/>
        <v>#VALUE!</v>
      </c>
      <c r="V231" s="164" t="e">
        <f t="shared" si="128"/>
        <v>#VALUE!</v>
      </c>
      <c r="W231" s="164" t="e">
        <f t="shared" si="129"/>
        <v>#VALUE!</v>
      </c>
      <c r="X231" s="164" t="e">
        <f t="shared" si="130"/>
        <v>#VALUE!</v>
      </c>
      <c r="Y231" s="164" t="e">
        <f t="shared" si="131"/>
        <v>#VALUE!</v>
      </c>
      <c r="Z231" s="164" t="e">
        <f t="shared" si="132"/>
        <v>#VALUE!</v>
      </c>
      <c r="AA231" s="165" t="e">
        <f t="shared" si="133"/>
        <v>#VALUE!</v>
      </c>
      <c r="AB231" s="165" t="e">
        <f t="shared" si="134"/>
        <v>#VALUE!</v>
      </c>
      <c r="AC231" s="165" t="e">
        <f t="shared" si="135"/>
        <v>#VALUE!</v>
      </c>
      <c r="AD231" s="165" t="e">
        <f t="shared" si="136"/>
        <v>#VALUE!</v>
      </c>
      <c r="AE231" s="165" t="e">
        <f t="shared" si="137"/>
        <v>#VALUE!</v>
      </c>
      <c r="AF231" s="165" t="e">
        <f t="shared" si="138"/>
        <v>#VALUE!</v>
      </c>
      <c r="AG231" s="165" t="e">
        <f t="shared" si="139"/>
        <v>#VALUE!</v>
      </c>
      <c r="AH231" s="165" t="e">
        <f t="shared" si="140"/>
        <v>#VALUE!</v>
      </c>
      <c r="AI231" s="165" t="e">
        <f t="shared" si="141"/>
        <v>#VALUE!</v>
      </c>
      <c r="AJ231" s="165" t="e">
        <f t="shared" si="142"/>
        <v>#VALUE!</v>
      </c>
      <c r="AK231" s="165">
        <f t="shared" si="143"/>
        <v>1</v>
      </c>
      <c r="AL231" s="157"/>
    </row>
    <row r="232" spans="1:38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IF(OR($B232="",$C232="",$D232="",$E232&lt;AN_LIM,$E232&gt;AN_CONCURS,$O232=FALSE),"",R_ISI_STR*VLOOKUP(AK232,Coef!$E$5:$F$20,2,FALSE))</f>
        <v/>
      </c>
      <c r="J232" s="121" t="str">
        <f>IF(OR($B232="",$C232="",$D232="",$E232="",$E232&gt;AN_CONCURS,$O232=FALSE),"",R_ISI_STR*VLOOKUP(AK232,Coef!$E$5:$F$20,2,FALSE))</f>
        <v/>
      </c>
      <c r="K232" s="153" t="str">
        <f t="shared" si="119"/>
        <v/>
      </c>
      <c r="L232" s="153" t="str">
        <f t="shared" si="120"/>
        <v/>
      </c>
      <c r="M232" s="153" t="str">
        <f t="shared" si="121"/>
        <v/>
      </c>
      <c r="N232" s="153" t="str">
        <f>IF(OR($B232="",$C232="",$D232="",$E232&gt;AN_CONCURS,$O232=FALSE),"",IF((FIND('Date initiale'!$B$6,$B232,1)=1),1,""))</f>
        <v/>
      </c>
      <c r="O232" s="236" t="b">
        <f t="shared" si="122"/>
        <v>0</v>
      </c>
      <c r="P232" s="201"/>
      <c r="Q232" s="164" t="e">
        <f t="shared" si="123"/>
        <v>#VALUE!</v>
      </c>
      <c r="R232" s="164" t="e">
        <f t="shared" si="124"/>
        <v>#VALUE!</v>
      </c>
      <c r="S232" s="164" t="e">
        <f t="shared" si="125"/>
        <v>#VALUE!</v>
      </c>
      <c r="T232" s="164" t="e">
        <f t="shared" si="126"/>
        <v>#VALUE!</v>
      </c>
      <c r="U232" s="164" t="e">
        <f t="shared" si="127"/>
        <v>#VALUE!</v>
      </c>
      <c r="V232" s="164" t="e">
        <f t="shared" si="128"/>
        <v>#VALUE!</v>
      </c>
      <c r="W232" s="164" t="e">
        <f t="shared" si="129"/>
        <v>#VALUE!</v>
      </c>
      <c r="X232" s="164" t="e">
        <f t="shared" si="130"/>
        <v>#VALUE!</v>
      </c>
      <c r="Y232" s="164" t="e">
        <f t="shared" si="131"/>
        <v>#VALUE!</v>
      </c>
      <c r="Z232" s="164" t="e">
        <f t="shared" si="132"/>
        <v>#VALUE!</v>
      </c>
      <c r="AA232" s="165" t="e">
        <f t="shared" si="133"/>
        <v>#VALUE!</v>
      </c>
      <c r="AB232" s="165" t="e">
        <f t="shared" si="134"/>
        <v>#VALUE!</v>
      </c>
      <c r="AC232" s="165" t="e">
        <f t="shared" si="135"/>
        <v>#VALUE!</v>
      </c>
      <c r="AD232" s="165" t="e">
        <f t="shared" si="136"/>
        <v>#VALUE!</v>
      </c>
      <c r="AE232" s="165" t="e">
        <f t="shared" si="137"/>
        <v>#VALUE!</v>
      </c>
      <c r="AF232" s="165" t="e">
        <f t="shared" si="138"/>
        <v>#VALUE!</v>
      </c>
      <c r="AG232" s="165" t="e">
        <f t="shared" si="139"/>
        <v>#VALUE!</v>
      </c>
      <c r="AH232" s="165" t="e">
        <f t="shared" si="140"/>
        <v>#VALUE!</v>
      </c>
      <c r="AI232" s="165" t="e">
        <f t="shared" si="141"/>
        <v>#VALUE!</v>
      </c>
      <c r="AJ232" s="165" t="e">
        <f t="shared" si="142"/>
        <v>#VALUE!</v>
      </c>
      <c r="AK232" s="165">
        <f t="shared" si="143"/>
        <v>1</v>
      </c>
      <c r="AL232" s="157"/>
    </row>
    <row r="233" spans="1:38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IF(OR($B233="",$C233="",$D233="",$E233&lt;AN_LIM,$E233&gt;AN_CONCURS,$O233=FALSE),"",R_ISI_STR*VLOOKUP(AK233,Coef!$E$5:$F$20,2,FALSE))</f>
        <v/>
      </c>
      <c r="J233" s="121" t="str">
        <f>IF(OR($B233="",$C233="",$D233="",$E233="",$E233&gt;AN_CONCURS,$O233=FALSE),"",R_ISI_STR*VLOOKUP(AK233,Coef!$E$5:$F$20,2,FALSE))</f>
        <v/>
      </c>
      <c r="K233" s="153" t="str">
        <f t="shared" si="119"/>
        <v/>
      </c>
      <c r="L233" s="153" t="str">
        <f t="shared" si="120"/>
        <v/>
      </c>
      <c r="M233" s="153" t="str">
        <f t="shared" si="121"/>
        <v/>
      </c>
      <c r="N233" s="153" t="str">
        <f>IF(OR($B233="",$C233="",$D233="",$E233&gt;AN_CONCURS,$O233=FALSE),"",IF((FIND('Date initiale'!$B$6,$B233,1)=1),1,""))</f>
        <v/>
      </c>
      <c r="O233" s="236" t="b">
        <f t="shared" si="122"/>
        <v>0</v>
      </c>
      <c r="P233" s="201"/>
      <c r="Q233" s="164" t="e">
        <f t="shared" si="123"/>
        <v>#VALUE!</v>
      </c>
      <c r="R233" s="164" t="e">
        <f t="shared" si="124"/>
        <v>#VALUE!</v>
      </c>
      <c r="S233" s="164" t="e">
        <f t="shared" si="125"/>
        <v>#VALUE!</v>
      </c>
      <c r="T233" s="164" t="e">
        <f t="shared" si="126"/>
        <v>#VALUE!</v>
      </c>
      <c r="U233" s="164" t="e">
        <f t="shared" si="127"/>
        <v>#VALUE!</v>
      </c>
      <c r="V233" s="164" t="e">
        <f t="shared" si="128"/>
        <v>#VALUE!</v>
      </c>
      <c r="W233" s="164" t="e">
        <f t="shared" si="129"/>
        <v>#VALUE!</v>
      </c>
      <c r="X233" s="164" t="e">
        <f t="shared" si="130"/>
        <v>#VALUE!</v>
      </c>
      <c r="Y233" s="164" t="e">
        <f t="shared" si="131"/>
        <v>#VALUE!</v>
      </c>
      <c r="Z233" s="164" t="e">
        <f t="shared" si="132"/>
        <v>#VALUE!</v>
      </c>
      <c r="AA233" s="165" t="e">
        <f t="shared" si="133"/>
        <v>#VALUE!</v>
      </c>
      <c r="AB233" s="165" t="e">
        <f t="shared" si="134"/>
        <v>#VALUE!</v>
      </c>
      <c r="AC233" s="165" t="e">
        <f t="shared" si="135"/>
        <v>#VALUE!</v>
      </c>
      <c r="AD233" s="165" t="e">
        <f t="shared" si="136"/>
        <v>#VALUE!</v>
      </c>
      <c r="AE233" s="165" t="e">
        <f t="shared" si="137"/>
        <v>#VALUE!</v>
      </c>
      <c r="AF233" s="165" t="e">
        <f t="shared" si="138"/>
        <v>#VALUE!</v>
      </c>
      <c r="AG233" s="165" t="e">
        <f t="shared" si="139"/>
        <v>#VALUE!</v>
      </c>
      <c r="AH233" s="165" t="e">
        <f t="shared" si="140"/>
        <v>#VALUE!</v>
      </c>
      <c r="AI233" s="165" t="e">
        <f t="shared" si="141"/>
        <v>#VALUE!</v>
      </c>
      <c r="AJ233" s="165" t="e">
        <f t="shared" si="142"/>
        <v>#VALUE!</v>
      </c>
      <c r="AK233" s="165">
        <f t="shared" si="143"/>
        <v>1</v>
      </c>
      <c r="AL233" s="157"/>
    </row>
    <row r="234" spans="1:38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IF(OR($B234="",$C234="",$D234="",$E234&lt;AN_LIM,$E234&gt;AN_CONCURS,$O234=FALSE),"",R_ISI_STR*VLOOKUP(AK234,Coef!$E$5:$F$20,2,FALSE))</f>
        <v/>
      </c>
      <c r="J234" s="121" t="str">
        <f>IF(OR($B234="",$C234="",$D234="",$E234="",$E234&gt;AN_CONCURS,$O234=FALSE),"",R_ISI_STR*VLOOKUP(AK234,Coef!$E$5:$F$20,2,FALSE))</f>
        <v/>
      </c>
      <c r="K234" s="153" t="str">
        <f t="shared" si="119"/>
        <v/>
      </c>
      <c r="L234" s="153" t="str">
        <f t="shared" si="120"/>
        <v/>
      </c>
      <c r="M234" s="153" t="str">
        <f t="shared" si="121"/>
        <v/>
      </c>
      <c r="N234" s="153" t="str">
        <f>IF(OR($B234="",$C234="",$D234="",$E234&gt;AN_CONCURS,$O234=FALSE),"",IF((FIND('Date initiale'!$B$6,$B234,1)=1),1,""))</f>
        <v/>
      </c>
      <c r="O234" s="236" t="b">
        <f t="shared" si="122"/>
        <v>0</v>
      </c>
      <c r="P234" s="201"/>
      <c r="Q234" s="164" t="e">
        <f t="shared" si="123"/>
        <v>#VALUE!</v>
      </c>
      <c r="R234" s="164" t="e">
        <f t="shared" si="124"/>
        <v>#VALUE!</v>
      </c>
      <c r="S234" s="164" t="e">
        <f t="shared" si="125"/>
        <v>#VALUE!</v>
      </c>
      <c r="T234" s="164" t="e">
        <f t="shared" si="126"/>
        <v>#VALUE!</v>
      </c>
      <c r="U234" s="164" t="e">
        <f t="shared" si="127"/>
        <v>#VALUE!</v>
      </c>
      <c r="V234" s="164" t="e">
        <f t="shared" si="128"/>
        <v>#VALUE!</v>
      </c>
      <c r="W234" s="164" t="e">
        <f t="shared" si="129"/>
        <v>#VALUE!</v>
      </c>
      <c r="X234" s="164" t="e">
        <f t="shared" si="130"/>
        <v>#VALUE!</v>
      </c>
      <c r="Y234" s="164" t="e">
        <f t="shared" si="131"/>
        <v>#VALUE!</v>
      </c>
      <c r="Z234" s="164" t="e">
        <f t="shared" si="132"/>
        <v>#VALUE!</v>
      </c>
      <c r="AA234" s="165" t="e">
        <f t="shared" si="133"/>
        <v>#VALUE!</v>
      </c>
      <c r="AB234" s="165" t="e">
        <f t="shared" si="134"/>
        <v>#VALUE!</v>
      </c>
      <c r="AC234" s="165" t="e">
        <f t="shared" si="135"/>
        <v>#VALUE!</v>
      </c>
      <c r="AD234" s="165" t="e">
        <f t="shared" si="136"/>
        <v>#VALUE!</v>
      </c>
      <c r="AE234" s="165" t="e">
        <f t="shared" si="137"/>
        <v>#VALUE!</v>
      </c>
      <c r="AF234" s="165" t="e">
        <f t="shared" si="138"/>
        <v>#VALUE!</v>
      </c>
      <c r="AG234" s="165" t="e">
        <f t="shared" si="139"/>
        <v>#VALUE!</v>
      </c>
      <c r="AH234" s="165" t="e">
        <f t="shared" si="140"/>
        <v>#VALUE!</v>
      </c>
      <c r="AI234" s="165" t="e">
        <f t="shared" si="141"/>
        <v>#VALUE!</v>
      </c>
      <c r="AJ234" s="165" t="e">
        <f t="shared" si="142"/>
        <v>#VALUE!</v>
      </c>
      <c r="AK234" s="165">
        <f t="shared" si="143"/>
        <v>1</v>
      </c>
      <c r="AL234" s="157"/>
    </row>
    <row r="235" spans="1:38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IF(OR($B235="",$C235="",$D235="",$E235&lt;AN_LIM,$E235&gt;AN_CONCURS,$O235=FALSE),"",R_ISI_STR*VLOOKUP(AK235,Coef!$E$5:$F$20,2,FALSE))</f>
        <v/>
      </c>
      <c r="J235" s="121" t="str">
        <f>IF(OR($B235="",$C235="",$D235="",$E235="",$E235&gt;AN_CONCURS,$O235=FALSE),"",R_ISI_STR*VLOOKUP(AK235,Coef!$E$5:$F$20,2,FALSE))</f>
        <v/>
      </c>
      <c r="K235" s="153" t="str">
        <f t="shared" si="119"/>
        <v/>
      </c>
      <c r="L235" s="153" t="str">
        <f t="shared" si="120"/>
        <v/>
      </c>
      <c r="M235" s="153" t="str">
        <f t="shared" si="121"/>
        <v/>
      </c>
      <c r="N235" s="153" t="str">
        <f>IF(OR($B235="",$C235="",$D235="",$E235&gt;AN_CONCURS,$O235=FALSE),"",IF((FIND('Date initiale'!$B$6,$B235,1)=1),1,""))</f>
        <v/>
      </c>
      <c r="O235" s="236" t="b">
        <f t="shared" si="122"/>
        <v>0</v>
      </c>
      <c r="P235" s="201"/>
      <c r="Q235" s="164" t="e">
        <f t="shared" si="123"/>
        <v>#VALUE!</v>
      </c>
      <c r="R235" s="164" t="e">
        <f t="shared" si="124"/>
        <v>#VALUE!</v>
      </c>
      <c r="S235" s="164" t="e">
        <f t="shared" si="125"/>
        <v>#VALUE!</v>
      </c>
      <c r="T235" s="164" t="e">
        <f t="shared" si="126"/>
        <v>#VALUE!</v>
      </c>
      <c r="U235" s="164" t="e">
        <f t="shared" si="127"/>
        <v>#VALUE!</v>
      </c>
      <c r="V235" s="164" t="e">
        <f t="shared" si="128"/>
        <v>#VALUE!</v>
      </c>
      <c r="W235" s="164" t="e">
        <f t="shared" si="129"/>
        <v>#VALUE!</v>
      </c>
      <c r="X235" s="164" t="e">
        <f t="shared" si="130"/>
        <v>#VALUE!</v>
      </c>
      <c r="Y235" s="164" t="e">
        <f t="shared" si="131"/>
        <v>#VALUE!</v>
      </c>
      <c r="Z235" s="164" t="e">
        <f t="shared" si="132"/>
        <v>#VALUE!</v>
      </c>
      <c r="AA235" s="165" t="e">
        <f t="shared" si="133"/>
        <v>#VALUE!</v>
      </c>
      <c r="AB235" s="165" t="e">
        <f t="shared" si="134"/>
        <v>#VALUE!</v>
      </c>
      <c r="AC235" s="165" t="e">
        <f t="shared" si="135"/>
        <v>#VALUE!</v>
      </c>
      <c r="AD235" s="165" t="e">
        <f t="shared" si="136"/>
        <v>#VALUE!</v>
      </c>
      <c r="AE235" s="165" t="e">
        <f t="shared" si="137"/>
        <v>#VALUE!</v>
      </c>
      <c r="AF235" s="165" t="e">
        <f t="shared" si="138"/>
        <v>#VALUE!</v>
      </c>
      <c r="AG235" s="165" t="e">
        <f t="shared" si="139"/>
        <v>#VALUE!</v>
      </c>
      <c r="AH235" s="165" t="e">
        <f t="shared" si="140"/>
        <v>#VALUE!</v>
      </c>
      <c r="AI235" s="165" t="e">
        <f t="shared" si="141"/>
        <v>#VALUE!</v>
      </c>
      <c r="AJ235" s="165" t="e">
        <f t="shared" si="142"/>
        <v>#VALUE!</v>
      </c>
      <c r="AK235" s="165">
        <f t="shared" si="143"/>
        <v>1</v>
      </c>
      <c r="AL235" s="157"/>
    </row>
    <row r="236" spans="1:38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IF(OR($B236="",$C236="",$D236="",$E236&lt;AN_LIM,$E236&gt;AN_CONCURS,$O236=FALSE),"",R_ISI_STR*VLOOKUP(AK236,Coef!$E$5:$F$20,2,FALSE))</f>
        <v/>
      </c>
      <c r="J236" s="121" t="str">
        <f>IF(OR($B236="",$C236="",$D236="",$E236="",$E236&gt;AN_CONCURS,$O236=FALSE),"",R_ISI_STR*VLOOKUP(AK236,Coef!$E$5:$F$20,2,FALSE))</f>
        <v/>
      </c>
      <c r="K236" s="153" t="str">
        <f t="shared" si="119"/>
        <v/>
      </c>
      <c r="L236" s="153" t="str">
        <f t="shared" si="120"/>
        <v/>
      </c>
      <c r="M236" s="153" t="str">
        <f t="shared" si="121"/>
        <v/>
      </c>
      <c r="N236" s="153" t="str">
        <f>IF(OR($B236="",$C236="",$D236="",$E236&gt;AN_CONCURS,$O236=FALSE),"",IF((FIND('Date initiale'!$B$6,$B236,1)=1),1,""))</f>
        <v/>
      </c>
      <c r="O236" s="236" t="b">
        <f t="shared" si="122"/>
        <v>0</v>
      </c>
      <c r="P236" s="201"/>
      <c r="Q236" s="164" t="e">
        <f t="shared" si="123"/>
        <v>#VALUE!</v>
      </c>
      <c r="R236" s="164" t="e">
        <f t="shared" si="124"/>
        <v>#VALUE!</v>
      </c>
      <c r="S236" s="164" t="e">
        <f t="shared" si="125"/>
        <v>#VALUE!</v>
      </c>
      <c r="T236" s="164" t="e">
        <f t="shared" si="126"/>
        <v>#VALUE!</v>
      </c>
      <c r="U236" s="164" t="e">
        <f t="shared" si="127"/>
        <v>#VALUE!</v>
      </c>
      <c r="V236" s="164" t="e">
        <f t="shared" si="128"/>
        <v>#VALUE!</v>
      </c>
      <c r="W236" s="164" t="e">
        <f t="shared" si="129"/>
        <v>#VALUE!</v>
      </c>
      <c r="X236" s="164" t="e">
        <f t="shared" si="130"/>
        <v>#VALUE!</v>
      </c>
      <c r="Y236" s="164" t="e">
        <f t="shared" si="131"/>
        <v>#VALUE!</v>
      </c>
      <c r="Z236" s="164" t="e">
        <f t="shared" si="132"/>
        <v>#VALUE!</v>
      </c>
      <c r="AA236" s="165" t="e">
        <f t="shared" si="133"/>
        <v>#VALUE!</v>
      </c>
      <c r="AB236" s="165" t="e">
        <f t="shared" si="134"/>
        <v>#VALUE!</v>
      </c>
      <c r="AC236" s="165" t="e">
        <f t="shared" si="135"/>
        <v>#VALUE!</v>
      </c>
      <c r="AD236" s="165" t="e">
        <f t="shared" si="136"/>
        <v>#VALUE!</v>
      </c>
      <c r="AE236" s="165" t="e">
        <f t="shared" si="137"/>
        <v>#VALUE!</v>
      </c>
      <c r="AF236" s="165" t="e">
        <f t="shared" si="138"/>
        <v>#VALUE!</v>
      </c>
      <c r="AG236" s="165" t="e">
        <f t="shared" si="139"/>
        <v>#VALUE!</v>
      </c>
      <c r="AH236" s="165" t="e">
        <f t="shared" si="140"/>
        <v>#VALUE!</v>
      </c>
      <c r="AI236" s="165" t="e">
        <f t="shared" si="141"/>
        <v>#VALUE!</v>
      </c>
      <c r="AJ236" s="165" t="e">
        <f t="shared" si="142"/>
        <v>#VALUE!</v>
      </c>
      <c r="AK236" s="165">
        <f t="shared" si="143"/>
        <v>1</v>
      </c>
      <c r="AL236" s="157"/>
    </row>
    <row r="237" spans="1:38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IF(OR($B237="",$C237="",$D237="",$E237&lt;AN_LIM,$E237&gt;AN_CONCURS,$O237=FALSE),"",R_ISI_STR*VLOOKUP(AK237,Coef!$E$5:$F$20,2,FALSE))</f>
        <v/>
      </c>
      <c r="J237" s="121" t="str">
        <f>IF(OR($B237="",$C237="",$D237="",$E237="",$E237&gt;AN_CONCURS,$O237=FALSE),"",R_ISI_STR*VLOOKUP(AK237,Coef!$E$5:$F$20,2,FALSE))</f>
        <v/>
      </c>
      <c r="K237" s="153" t="str">
        <f t="shared" si="119"/>
        <v/>
      </c>
      <c r="L237" s="153" t="str">
        <f t="shared" si="120"/>
        <v/>
      </c>
      <c r="M237" s="153" t="str">
        <f t="shared" si="121"/>
        <v/>
      </c>
      <c r="N237" s="153" t="str">
        <f>IF(OR($B237="",$C237="",$D237="",$E237&gt;AN_CONCURS,$O237=FALSE),"",IF((FIND('Date initiale'!$B$6,$B237,1)=1),1,""))</f>
        <v/>
      </c>
      <c r="O237" s="236" t="b">
        <f t="shared" si="122"/>
        <v>0</v>
      </c>
      <c r="P237" s="201"/>
      <c r="Q237" s="164" t="e">
        <f t="shared" si="123"/>
        <v>#VALUE!</v>
      </c>
      <c r="R237" s="164" t="e">
        <f t="shared" si="124"/>
        <v>#VALUE!</v>
      </c>
      <c r="S237" s="164" t="e">
        <f t="shared" si="125"/>
        <v>#VALUE!</v>
      </c>
      <c r="T237" s="164" t="e">
        <f t="shared" si="126"/>
        <v>#VALUE!</v>
      </c>
      <c r="U237" s="164" t="e">
        <f t="shared" si="127"/>
        <v>#VALUE!</v>
      </c>
      <c r="V237" s="164" t="e">
        <f t="shared" si="128"/>
        <v>#VALUE!</v>
      </c>
      <c r="W237" s="164" t="e">
        <f t="shared" si="129"/>
        <v>#VALUE!</v>
      </c>
      <c r="X237" s="164" t="e">
        <f t="shared" si="130"/>
        <v>#VALUE!</v>
      </c>
      <c r="Y237" s="164" t="e">
        <f t="shared" si="131"/>
        <v>#VALUE!</v>
      </c>
      <c r="Z237" s="164" t="e">
        <f t="shared" si="132"/>
        <v>#VALUE!</v>
      </c>
      <c r="AA237" s="165" t="e">
        <f t="shared" si="133"/>
        <v>#VALUE!</v>
      </c>
      <c r="AB237" s="165" t="e">
        <f t="shared" si="134"/>
        <v>#VALUE!</v>
      </c>
      <c r="AC237" s="165" t="e">
        <f t="shared" si="135"/>
        <v>#VALUE!</v>
      </c>
      <c r="AD237" s="165" t="e">
        <f t="shared" si="136"/>
        <v>#VALUE!</v>
      </c>
      <c r="AE237" s="165" t="e">
        <f t="shared" si="137"/>
        <v>#VALUE!</v>
      </c>
      <c r="AF237" s="165" t="e">
        <f t="shared" si="138"/>
        <v>#VALUE!</v>
      </c>
      <c r="AG237" s="165" t="e">
        <f t="shared" si="139"/>
        <v>#VALUE!</v>
      </c>
      <c r="AH237" s="165" t="e">
        <f t="shared" si="140"/>
        <v>#VALUE!</v>
      </c>
      <c r="AI237" s="165" t="e">
        <f t="shared" si="141"/>
        <v>#VALUE!</v>
      </c>
      <c r="AJ237" s="165" t="e">
        <f t="shared" si="142"/>
        <v>#VALUE!</v>
      </c>
      <c r="AK237" s="165">
        <f t="shared" si="143"/>
        <v>1</v>
      </c>
      <c r="AL237" s="157"/>
    </row>
    <row r="238" spans="1:38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IF(OR($B238="",$C238="",$D238="",$E238&lt;AN_LIM,$E238&gt;AN_CONCURS,$O238=FALSE),"",R_ISI_STR*VLOOKUP(AK238,Coef!$E$5:$F$20,2,FALSE))</f>
        <v/>
      </c>
      <c r="J238" s="121" t="str">
        <f>IF(OR($B238="",$C238="",$D238="",$E238="",$E238&gt;AN_CONCURS,$O238=FALSE),"",R_ISI_STR*VLOOKUP(AK238,Coef!$E$5:$F$20,2,FALSE))</f>
        <v/>
      </c>
      <c r="K238" s="153" t="str">
        <f t="shared" si="119"/>
        <v/>
      </c>
      <c r="L238" s="153" t="str">
        <f t="shared" si="120"/>
        <v/>
      </c>
      <c r="M238" s="153" t="str">
        <f t="shared" si="121"/>
        <v/>
      </c>
      <c r="N238" s="153" t="str">
        <f>IF(OR($B238="",$C238="",$D238="",$E238&gt;AN_CONCURS,$O238=FALSE),"",IF((FIND('Date initiale'!$B$6,$B238,1)=1),1,""))</f>
        <v/>
      </c>
      <c r="O238" s="236" t="b">
        <f t="shared" si="122"/>
        <v>0</v>
      </c>
      <c r="P238" s="201"/>
      <c r="Q238" s="164" t="e">
        <f t="shared" si="123"/>
        <v>#VALUE!</v>
      </c>
      <c r="R238" s="164" t="e">
        <f t="shared" si="124"/>
        <v>#VALUE!</v>
      </c>
      <c r="S238" s="164" t="e">
        <f t="shared" si="125"/>
        <v>#VALUE!</v>
      </c>
      <c r="T238" s="164" t="e">
        <f t="shared" si="126"/>
        <v>#VALUE!</v>
      </c>
      <c r="U238" s="164" t="e">
        <f t="shared" si="127"/>
        <v>#VALUE!</v>
      </c>
      <c r="V238" s="164" t="e">
        <f t="shared" si="128"/>
        <v>#VALUE!</v>
      </c>
      <c r="W238" s="164" t="e">
        <f t="shared" si="129"/>
        <v>#VALUE!</v>
      </c>
      <c r="X238" s="164" t="e">
        <f t="shared" si="130"/>
        <v>#VALUE!</v>
      </c>
      <c r="Y238" s="164" t="e">
        <f t="shared" si="131"/>
        <v>#VALUE!</v>
      </c>
      <c r="Z238" s="164" t="e">
        <f t="shared" si="132"/>
        <v>#VALUE!</v>
      </c>
      <c r="AA238" s="165" t="e">
        <f t="shared" si="133"/>
        <v>#VALUE!</v>
      </c>
      <c r="AB238" s="165" t="e">
        <f t="shared" si="134"/>
        <v>#VALUE!</v>
      </c>
      <c r="AC238" s="165" t="e">
        <f t="shared" si="135"/>
        <v>#VALUE!</v>
      </c>
      <c r="AD238" s="165" t="e">
        <f t="shared" si="136"/>
        <v>#VALUE!</v>
      </c>
      <c r="AE238" s="165" t="e">
        <f t="shared" si="137"/>
        <v>#VALUE!</v>
      </c>
      <c r="AF238" s="165" t="e">
        <f t="shared" si="138"/>
        <v>#VALUE!</v>
      </c>
      <c r="AG238" s="165" t="e">
        <f t="shared" si="139"/>
        <v>#VALUE!</v>
      </c>
      <c r="AH238" s="165" t="e">
        <f t="shared" si="140"/>
        <v>#VALUE!</v>
      </c>
      <c r="AI238" s="165" t="e">
        <f t="shared" si="141"/>
        <v>#VALUE!</v>
      </c>
      <c r="AJ238" s="165" t="e">
        <f t="shared" si="142"/>
        <v>#VALUE!</v>
      </c>
      <c r="AK238" s="165">
        <f t="shared" si="143"/>
        <v>1</v>
      </c>
      <c r="AL238" s="157"/>
    </row>
    <row r="239" spans="1:38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IF(OR($B239="",$C239="",$D239="",$E239&lt;AN_LIM,$E239&gt;AN_CONCURS,$O239=FALSE),"",R_ISI_STR*VLOOKUP(AK239,Coef!$E$5:$F$20,2,FALSE))</f>
        <v/>
      </c>
      <c r="J239" s="121" t="str">
        <f>IF(OR($B239="",$C239="",$D239="",$E239="",$E239&gt;AN_CONCURS,$O239=FALSE),"",R_ISI_STR*VLOOKUP(AK239,Coef!$E$5:$F$20,2,FALSE))</f>
        <v/>
      </c>
      <c r="K239" s="153" t="str">
        <f t="shared" si="119"/>
        <v/>
      </c>
      <c r="L239" s="153" t="str">
        <f t="shared" si="120"/>
        <v/>
      </c>
      <c r="M239" s="153" t="str">
        <f t="shared" si="121"/>
        <v/>
      </c>
      <c r="N239" s="153" t="str">
        <f>IF(OR($B239="",$C239="",$D239="",$E239&gt;AN_CONCURS,$O239=FALSE),"",IF((FIND('Date initiale'!$B$6,$B239,1)=1),1,""))</f>
        <v/>
      </c>
      <c r="O239" s="236" t="b">
        <f t="shared" si="122"/>
        <v>0</v>
      </c>
      <c r="P239" s="201"/>
      <c r="Q239" s="164" t="e">
        <f t="shared" si="123"/>
        <v>#VALUE!</v>
      </c>
      <c r="R239" s="164" t="e">
        <f t="shared" si="124"/>
        <v>#VALUE!</v>
      </c>
      <c r="S239" s="164" t="e">
        <f t="shared" si="125"/>
        <v>#VALUE!</v>
      </c>
      <c r="T239" s="164" t="e">
        <f t="shared" si="126"/>
        <v>#VALUE!</v>
      </c>
      <c r="U239" s="164" t="e">
        <f t="shared" si="127"/>
        <v>#VALUE!</v>
      </c>
      <c r="V239" s="164" t="e">
        <f t="shared" si="128"/>
        <v>#VALUE!</v>
      </c>
      <c r="W239" s="164" t="e">
        <f t="shared" si="129"/>
        <v>#VALUE!</v>
      </c>
      <c r="X239" s="164" t="e">
        <f t="shared" si="130"/>
        <v>#VALUE!</v>
      </c>
      <c r="Y239" s="164" t="e">
        <f t="shared" si="131"/>
        <v>#VALUE!</v>
      </c>
      <c r="Z239" s="164" t="e">
        <f t="shared" si="132"/>
        <v>#VALUE!</v>
      </c>
      <c r="AA239" s="165" t="e">
        <f t="shared" si="133"/>
        <v>#VALUE!</v>
      </c>
      <c r="AB239" s="165" t="e">
        <f t="shared" si="134"/>
        <v>#VALUE!</v>
      </c>
      <c r="AC239" s="165" t="e">
        <f t="shared" si="135"/>
        <v>#VALUE!</v>
      </c>
      <c r="AD239" s="165" t="e">
        <f t="shared" si="136"/>
        <v>#VALUE!</v>
      </c>
      <c r="AE239" s="165" t="e">
        <f t="shared" si="137"/>
        <v>#VALUE!</v>
      </c>
      <c r="AF239" s="165" t="e">
        <f t="shared" si="138"/>
        <v>#VALUE!</v>
      </c>
      <c r="AG239" s="165" t="e">
        <f t="shared" si="139"/>
        <v>#VALUE!</v>
      </c>
      <c r="AH239" s="165" t="e">
        <f t="shared" si="140"/>
        <v>#VALUE!</v>
      </c>
      <c r="AI239" s="165" t="e">
        <f t="shared" si="141"/>
        <v>#VALUE!</v>
      </c>
      <c r="AJ239" s="165" t="e">
        <f t="shared" si="142"/>
        <v>#VALUE!</v>
      </c>
      <c r="AK239" s="165">
        <f t="shared" si="143"/>
        <v>1</v>
      </c>
      <c r="AL239" s="157"/>
    </row>
    <row r="240" spans="1:38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IF(OR($B240="",$C240="",$D240="",$E240&lt;AN_LIM,$E240&gt;AN_CONCURS,$O240=FALSE),"",R_ISI_STR*VLOOKUP(AK240,Coef!$E$5:$F$20,2,FALSE))</f>
        <v/>
      </c>
      <c r="J240" s="121" t="str">
        <f>IF(OR($B240="",$C240="",$D240="",$E240="",$E240&gt;AN_CONCURS,$O240=FALSE),"",R_ISI_STR*VLOOKUP(AK240,Coef!$E$5:$F$20,2,FALSE))</f>
        <v/>
      </c>
      <c r="K240" s="153" t="str">
        <f t="shared" si="119"/>
        <v/>
      </c>
      <c r="L240" s="153" t="str">
        <f t="shared" si="120"/>
        <v/>
      </c>
      <c r="M240" s="153" t="str">
        <f t="shared" si="121"/>
        <v/>
      </c>
      <c r="N240" s="153" t="str">
        <f>IF(OR($B240="",$C240="",$D240="",$E240&gt;AN_CONCURS,$O240=FALSE),"",IF((FIND('Date initiale'!$B$6,$B240,1)=1),1,""))</f>
        <v/>
      </c>
      <c r="O240" s="236" t="b">
        <f t="shared" si="122"/>
        <v>0</v>
      </c>
      <c r="P240" s="201"/>
      <c r="Q240" s="164" t="e">
        <f t="shared" si="123"/>
        <v>#VALUE!</v>
      </c>
      <c r="R240" s="164" t="e">
        <f t="shared" si="124"/>
        <v>#VALUE!</v>
      </c>
      <c r="S240" s="164" t="e">
        <f t="shared" si="125"/>
        <v>#VALUE!</v>
      </c>
      <c r="T240" s="164" t="e">
        <f t="shared" si="126"/>
        <v>#VALUE!</v>
      </c>
      <c r="U240" s="164" t="e">
        <f t="shared" si="127"/>
        <v>#VALUE!</v>
      </c>
      <c r="V240" s="164" t="e">
        <f t="shared" si="128"/>
        <v>#VALUE!</v>
      </c>
      <c r="W240" s="164" t="e">
        <f t="shared" si="129"/>
        <v>#VALUE!</v>
      </c>
      <c r="X240" s="164" t="e">
        <f t="shared" si="130"/>
        <v>#VALUE!</v>
      </c>
      <c r="Y240" s="164" t="e">
        <f t="shared" si="131"/>
        <v>#VALUE!</v>
      </c>
      <c r="Z240" s="164" t="e">
        <f t="shared" si="132"/>
        <v>#VALUE!</v>
      </c>
      <c r="AA240" s="165" t="e">
        <f t="shared" si="133"/>
        <v>#VALUE!</v>
      </c>
      <c r="AB240" s="165" t="e">
        <f t="shared" si="134"/>
        <v>#VALUE!</v>
      </c>
      <c r="AC240" s="165" t="e">
        <f t="shared" si="135"/>
        <v>#VALUE!</v>
      </c>
      <c r="AD240" s="165" t="e">
        <f t="shared" si="136"/>
        <v>#VALUE!</v>
      </c>
      <c r="AE240" s="165" t="e">
        <f t="shared" si="137"/>
        <v>#VALUE!</v>
      </c>
      <c r="AF240" s="165" t="e">
        <f t="shared" si="138"/>
        <v>#VALUE!</v>
      </c>
      <c r="AG240" s="165" t="e">
        <f t="shared" si="139"/>
        <v>#VALUE!</v>
      </c>
      <c r="AH240" s="165" t="e">
        <f t="shared" si="140"/>
        <v>#VALUE!</v>
      </c>
      <c r="AI240" s="165" t="e">
        <f t="shared" si="141"/>
        <v>#VALUE!</v>
      </c>
      <c r="AJ240" s="165" t="e">
        <f t="shared" si="142"/>
        <v>#VALUE!</v>
      </c>
      <c r="AK240" s="165">
        <f t="shared" si="143"/>
        <v>1</v>
      </c>
      <c r="AL240" s="157"/>
    </row>
    <row r="241" spans="1:38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IF(OR($B241="",$C241="",$D241="",$E241&lt;AN_LIM,$E241&gt;AN_CONCURS,$O241=FALSE),"",R_ISI_STR*VLOOKUP(AK241,Coef!$E$5:$F$20,2,FALSE))</f>
        <v/>
      </c>
      <c r="J241" s="121" t="str">
        <f>IF(OR($B241="",$C241="",$D241="",$E241="",$E241&gt;AN_CONCURS,$O241=FALSE),"",R_ISI_STR*VLOOKUP(AK241,Coef!$E$5:$F$20,2,FALSE))</f>
        <v/>
      </c>
      <c r="K241" s="153" t="str">
        <f t="shared" si="119"/>
        <v/>
      </c>
      <c r="L241" s="153" t="str">
        <f t="shared" si="120"/>
        <v/>
      </c>
      <c r="M241" s="153" t="str">
        <f t="shared" si="121"/>
        <v/>
      </c>
      <c r="N241" s="153" t="str">
        <f>IF(OR($B241="",$C241="",$D241="",$E241&gt;AN_CONCURS,$O241=FALSE),"",IF((FIND('Date initiale'!$B$6,$B241,1)=1),1,""))</f>
        <v/>
      </c>
      <c r="O241" s="236" t="b">
        <f t="shared" si="122"/>
        <v>0</v>
      </c>
      <c r="P241" s="201"/>
      <c r="Q241" s="164" t="e">
        <f t="shared" si="123"/>
        <v>#VALUE!</v>
      </c>
      <c r="R241" s="164" t="e">
        <f t="shared" si="124"/>
        <v>#VALUE!</v>
      </c>
      <c r="S241" s="164" t="e">
        <f t="shared" si="125"/>
        <v>#VALUE!</v>
      </c>
      <c r="T241" s="164" t="e">
        <f t="shared" si="126"/>
        <v>#VALUE!</v>
      </c>
      <c r="U241" s="164" t="e">
        <f t="shared" si="127"/>
        <v>#VALUE!</v>
      </c>
      <c r="V241" s="164" t="e">
        <f t="shared" si="128"/>
        <v>#VALUE!</v>
      </c>
      <c r="W241" s="164" t="e">
        <f t="shared" si="129"/>
        <v>#VALUE!</v>
      </c>
      <c r="X241" s="164" t="e">
        <f t="shared" si="130"/>
        <v>#VALUE!</v>
      </c>
      <c r="Y241" s="164" t="e">
        <f t="shared" si="131"/>
        <v>#VALUE!</v>
      </c>
      <c r="Z241" s="164" t="e">
        <f t="shared" si="132"/>
        <v>#VALUE!</v>
      </c>
      <c r="AA241" s="165" t="e">
        <f t="shared" si="133"/>
        <v>#VALUE!</v>
      </c>
      <c r="AB241" s="165" t="e">
        <f t="shared" si="134"/>
        <v>#VALUE!</v>
      </c>
      <c r="AC241" s="165" t="e">
        <f t="shared" si="135"/>
        <v>#VALUE!</v>
      </c>
      <c r="AD241" s="165" t="e">
        <f t="shared" si="136"/>
        <v>#VALUE!</v>
      </c>
      <c r="AE241" s="165" t="e">
        <f t="shared" si="137"/>
        <v>#VALUE!</v>
      </c>
      <c r="AF241" s="165" t="e">
        <f t="shared" si="138"/>
        <v>#VALUE!</v>
      </c>
      <c r="AG241" s="165" t="e">
        <f t="shared" si="139"/>
        <v>#VALUE!</v>
      </c>
      <c r="AH241" s="165" t="e">
        <f t="shared" si="140"/>
        <v>#VALUE!</v>
      </c>
      <c r="AI241" s="165" t="e">
        <f t="shared" si="141"/>
        <v>#VALUE!</v>
      </c>
      <c r="AJ241" s="165" t="e">
        <f t="shared" si="142"/>
        <v>#VALUE!</v>
      </c>
      <c r="AK241" s="165">
        <f t="shared" si="143"/>
        <v>1</v>
      </c>
      <c r="AL241" s="157"/>
    </row>
    <row r="242" spans="1:38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IF(OR($B242="",$C242="",$D242="",$E242&lt;AN_LIM,$E242&gt;AN_CONCURS,$O242=FALSE),"",R_ISI_STR*VLOOKUP(AK242,Coef!$E$5:$F$20,2,FALSE))</f>
        <v/>
      </c>
      <c r="J242" s="121" t="str">
        <f>IF(OR($B242="",$C242="",$D242="",$E242="",$E242&gt;AN_CONCURS,$O242=FALSE),"",R_ISI_STR*VLOOKUP(AK242,Coef!$E$5:$F$20,2,FALSE))</f>
        <v/>
      </c>
      <c r="K242" s="153" t="str">
        <f t="shared" si="119"/>
        <v/>
      </c>
      <c r="L242" s="153" t="str">
        <f t="shared" si="120"/>
        <v/>
      </c>
      <c r="M242" s="153" t="str">
        <f t="shared" si="121"/>
        <v/>
      </c>
      <c r="N242" s="153" t="str">
        <f>IF(OR($B242="",$C242="",$D242="",$E242&gt;AN_CONCURS,$O242=FALSE),"",IF((FIND('Date initiale'!$B$6,$B242,1)=1),1,""))</f>
        <v/>
      </c>
      <c r="O242" s="236" t="b">
        <f t="shared" si="122"/>
        <v>0</v>
      </c>
      <c r="P242" s="201"/>
      <c r="Q242" s="164" t="e">
        <f t="shared" si="123"/>
        <v>#VALUE!</v>
      </c>
      <c r="R242" s="164" t="e">
        <f t="shared" si="124"/>
        <v>#VALUE!</v>
      </c>
      <c r="S242" s="164" t="e">
        <f t="shared" si="125"/>
        <v>#VALUE!</v>
      </c>
      <c r="T242" s="164" t="e">
        <f t="shared" si="126"/>
        <v>#VALUE!</v>
      </c>
      <c r="U242" s="164" t="e">
        <f t="shared" si="127"/>
        <v>#VALUE!</v>
      </c>
      <c r="V242" s="164" t="e">
        <f t="shared" si="128"/>
        <v>#VALUE!</v>
      </c>
      <c r="W242" s="164" t="e">
        <f t="shared" si="129"/>
        <v>#VALUE!</v>
      </c>
      <c r="X242" s="164" t="e">
        <f t="shared" si="130"/>
        <v>#VALUE!</v>
      </c>
      <c r="Y242" s="164" t="e">
        <f t="shared" si="131"/>
        <v>#VALUE!</v>
      </c>
      <c r="Z242" s="164" t="e">
        <f t="shared" si="132"/>
        <v>#VALUE!</v>
      </c>
      <c r="AA242" s="165" t="e">
        <f t="shared" si="133"/>
        <v>#VALUE!</v>
      </c>
      <c r="AB242" s="165" t="e">
        <f t="shared" si="134"/>
        <v>#VALUE!</v>
      </c>
      <c r="AC242" s="165" t="e">
        <f t="shared" si="135"/>
        <v>#VALUE!</v>
      </c>
      <c r="AD242" s="165" t="e">
        <f t="shared" si="136"/>
        <v>#VALUE!</v>
      </c>
      <c r="AE242" s="165" t="e">
        <f t="shared" si="137"/>
        <v>#VALUE!</v>
      </c>
      <c r="AF242" s="165" t="e">
        <f t="shared" si="138"/>
        <v>#VALUE!</v>
      </c>
      <c r="AG242" s="165" t="e">
        <f t="shared" si="139"/>
        <v>#VALUE!</v>
      </c>
      <c r="AH242" s="165" t="e">
        <f t="shared" si="140"/>
        <v>#VALUE!</v>
      </c>
      <c r="AI242" s="165" t="e">
        <f t="shared" si="141"/>
        <v>#VALUE!</v>
      </c>
      <c r="AJ242" s="165" t="e">
        <f t="shared" si="142"/>
        <v>#VALUE!</v>
      </c>
      <c r="AK242" s="165">
        <f t="shared" si="143"/>
        <v>1</v>
      </c>
      <c r="AL242" s="157"/>
    </row>
    <row r="243" spans="1:38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IF(OR($B243="",$C243="",$D243="",$E243&lt;AN_LIM,$E243&gt;AN_CONCURS,$O243=FALSE),"",R_ISI_STR*VLOOKUP(AK243,Coef!$E$5:$F$20,2,FALSE))</f>
        <v/>
      </c>
      <c r="J243" s="121" t="str">
        <f>IF(OR($B243="",$C243="",$D243="",$E243="",$E243&gt;AN_CONCURS,$O243=FALSE),"",R_ISI_STR*VLOOKUP(AK243,Coef!$E$5:$F$20,2,FALSE))</f>
        <v/>
      </c>
      <c r="K243" s="153" t="str">
        <f t="shared" si="119"/>
        <v/>
      </c>
      <c r="L243" s="153" t="str">
        <f t="shared" si="120"/>
        <v/>
      </c>
      <c r="M243" s="153" t="str">
        <f t="shared" si="121"/>
        <v/>
      </c>
      <c r="N243" s="153" t="str">
        <f>IF(OR($B243="",$C243="",$D243="",$E243&gt;AN_CONCURS,$O243=FALSE),"",IF((FIND('Date initiale'!$B$6,$B243,1)=1),1,""))</f>
        <v/>
      </c>
      <c r="O243" s="236" t="b">
        <f t="shared" si="122"/>
        <v>0</v>
      </c>
      <c r="P243" s="201"/>
      <c r="Q243" s="164" t="e">
        <f t="shared" si="123"/>
        <v>#VALUE!</v>
      </c>
      <c r="R243" s="164" t="e">
        <f t="shared" si="124"/>
        <v>#VALUE!</v>
      </c>
      <c r="S243" s="164" t="e">
        <f t="shared" si="125"/>
        <v>#VALUE!</v>
      </c>
      <c r="T243" s="164" t="e">
        <f t="shared" si="126"/>
        <v>#VALUE!</v>
      </c>
      <c r="U243" s="164" t="e">
        <f t="shared" si="127"/>
        <v>#VALUE!</v>
      </c>
      <c r="V243" s="164" t="e">
        <f t="shared" si="128"/>
        <v>#VALUE!</v>
      </c>
      <c r="W243" s="164" t="e">
        <f t="shared" si="129"/>
        <v>#VALUE!</v>
      </c>
      <c r="X243" s="164" t="e">
        <f t="shared" si="130"/>
        <v>#VALUE!</v>
      </c>
      <c r="Y243" s="164" t="e">
        <f t="shared" si="131"/>
        <v>#VALUE!</v>
      </c>
      <c r="Z243" s="164" t="e">
        <f t="shared" si="132"/>
        <v>#VALUE!</v>
      </c>
      <c r="AA243" s="165" t="e">
        <f t="shared" si="133"/>
        <v>#VALUE!</v>
      </c>
      <c r="AB243" s="165" t="e">
        <f t="shared" si="134"/>
        <v>#VALUE!</v>
      </c>
      <c r="AC243" s="165" t="e">
        <f t="shared" si="135"/>
        <v>#VALUE!</v>
      </c>
      <c r="AD243" s="165" t="e">
        <f t="shared" si="136"/>
        <v>#VALUE!</v>
      </c>
      <c r="AE243" s="165" t="e">
        <f t="shared" si="137"/>
        <v>#VALUE!</v>
      </c>
      <c r="AF243" s="165" t="e">
        <f t="shared" si="138"/>
        <v>#VALUE!</v>
      </c>
      <c r="AG243" s="165" t="e">
        <f t="shared" si="139"/>
        <v>#VALUE!</v>
      </c>
      <c r="AH243" s="165" t="e">
        <f t="shared" si="140"/>
        <v>#VALUE!</v>
      </c>
      <c r="AI243" s="165" t="e">
        <f t="shared" si="141"/>
        <v>#VALUE!</v>
      </c>
      <c r="AJ243" s="165" t="e">
        <f t="shared" si="142"/>
        <v>#VALUE!</v>
      </c>
      <c r="AK243" s="165">
        <f t="shared" si="143"/>
        <v>1</v>
      </c>
      <c r="AL243" s="157"/>
    </row>
    <row r="244" spans="1:38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IF(OR($B244="",$C244="",$D244="",$E244&lt;AN_LIM,$E244&gt;AN_CONCURS,$O244=FALSE),"",R_ISI_STR*VLOOKUP(AK244,Coef!$E$5:$F$20,2,FALSE))</f>
        <v/>
      </c>
      <c r="J244" s="121" t="str">
        <f>IF(OR($B244="",$C244="",$D244="",$E244="",$E244&gt;AN_CONCURS,$O244=FALSE),"",R_ISI_STR*VLOOKUP(AK244,Coef!$E$5:$F$20,2,FALSE))</f>
        <v/>
      </c>
      <c r="K244" s="153" t="str">
        <f t="shared" si="119"/>
        <v/>
      </c>
      <c r="L244" s="153" t="str">
        <f t="shared" si="120"/>
        <v/>
      </c>
      <c r="M244" s="153" t="str">
        <f t="shared" si="121"/>
        <v/>
      </c>
      <c r="N244" s="153" t="str">
        <f>IF(OR($B244="",$C244="",$D244="",$E244&gt;AN_CONCURS,$O244=FALSE),"",IF((FIND('Date initiale'!$B$6,$B244,1)=1),1,""))</f>
        <v/>
      </c>
      <c r="O244" s="236" t="b">
        <f t="shared" si="122"/>
        <v>0</v>
      </c>
      <c r="P244" s="201"/>
      <c r="Q244" s="164" t="e">
        <f t="shared" si="123"/>
        <v>#VALUE!</v>
      </c>
      <c r="R244" s="164" t="e">
        <f t="shared" si="124"/>
        <v>#VALUE!</v>
      </c>
      <c r="S244" s="164" t="e">
        <f t="shared" si="125"/>
        <v>#VALUE!</v>
      </c>
      <c r="T244" s="164" t="e">
        <f t="shared" si="126"/>
        <v>#VALUE!</v>
      </c>
      <c r="U244" s="164" t="e">
        <f t="shared" si="127"/>
        <v>#VALUE!</v>
      </c>
      <c r="V244" s="164" t="e">
        <f t="shared" si="128"/>
        <v>#VALUE!</v>
      </c>
      <c r="W244" s="164" t="e">
        <f t="shared" si="129"/>
        <v>#VALUE!</v>
      </c>
      <c r="X244" s="164" t="e">
        <f t="shared" si="130"/>
        <v>#VALUE!</v>
      </c>
      <c r="Y244" s="164" t="e">
        <f t="shared" si="131"/>
        <v>#VALUE!</v>
      </c>
      <c r="Z244" s="164" t="e">
        <f t="shared" si="132"/>
        <v>#VALUE!</v>
      </c>
      <c r="AA244" s="165" t="e">
        <f t="shared" si="133"/>
        <v>#VALUE!</v>
      </c>
      <c r="AB244" s="165" t="e">
        <f t="shared" si="134"/>
        <v>#VALUE!</v>
      </c>
      <c r="AC244" s="165" t="e">
        <f t="shared" si="135"/>
        <v>#VALUE!</v>
      </c>
      <c r="AD244" s="165" t="e">
        <f t="shared" si="136"/>
        <v>#VALUE!</v>
      </c>
      <c r="AE244" s="165" t="e">
        <f t="shared" si="137"/>
        <v>#VALUE!</v>
      </c>
      <c r="AF244" s="165" t="e">
        <f t="shared" si="138"/>
        <v>#VALUE!</v>
      </c>
      <c r="AG244" s="165" t="e">
        <f t="shared" si="139"/>
        <v>#VALUE!</v>
      </c>
      <c r="AH244" s="165" t="e">
        <f t="shared" si="140"/>
        <v>#VALUE!</v>
      </c>
      <c r="AI244" s="165" t="e">
        <f t="shared" si="141"/>
        <v>#VALUE!</v>
      </c>
      <c r="AJ244" s="165" t="e">
        <f t="shared" si="142"/>
        <v>#VALUE!</v>
      </c>
      <c r="AK244" s="165">
        <f t="shared" si="143"/>
        <v>1</v>
      </c>
      <c r="AL244" s="157"/>
    </row>
    <row r="245" spans="1:38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IF(OR($B245="",$C245="",$D245="",$E245&lt;AN_LIM,$E245&gt;AN_CONCURS,$O245=FALSE),"",R_ISI_STR*VLOOKUP(AK245,Coef!$E$5:$F$20,2,FALSE))</f>
        <v/>
      </c>
      <c r="J245" s="121" t="str">
        <f>IF(OR($B245="",$C245="",$D245="",$E245="",$E245&gt;AN_CONCURS,$O245=FALSE),"",R_ISI_STR*VLOOKUP(AK245,Coef!$E$5:$F$20,2,FALSE))</f>
        <v/>
      </c>
      <c r="K245" s="153" t="str">
        <f t="shared" si="119"/>
        <v/>
      </c>
      <c r="L245" s="153" t="str">
        <f t="shared" si="120"/>
        <v/>
      </c>
      <c r="M245" s="153" t="str">
        <f t="shared" si="121"/>
        <v/>
      </c>
      <c r="N245" s="153" t="str">
        <f>IF(OR($B245="",$C245="",$D245="",$E245&gt;AN_CONCURS,$O245=FALSE),"",IF((FIND('Date initiale'!$B$6,$B245,1)=1),1,""))</f>
        <v/>
      </c>
      <c r="O245" s="236" t="b">
        <f t="shared" si="122"/>
        <v>0</v>
      </c>
      <c r="P245" s="201"/>
      <c r="Q245" s="164" t="e">
        <f t="shared" si="123"/>
        <v>#VALUE!</v>
      </c>
      <c r="R245" s="164" t="e">
        <f t="shared" si="124"/>
        <v>#VALUE!</v>
      </c>
      <c r="S245" s="164" t="e">
        <f t="shared" si="125"/>
        <v>#VALUE!</v>
      </c>
      <c r="T245" s="164" t="e">
        <f t="shared" si="126"/>
        <v>#VALUE!</v>
      </c>
      <c r="U245" s="164" t="e">
        <f t="shared" si="127"/>
        <v>#VALUE!</v>
      </c>
      <c r="V245" s="164" t="e">
        <f t="shared" si="128"/>
        <v>#VALUE!</v>
      </c>
      <c r="W245" s="164" t="e">
        <f t="shared" si="129"/>
        <v>#VALUE!</v>
      </c>
      <c r="X245" s="164" t="e">
        <f t="shared" si="130"/>
        <v>#VALUE!</v>
      </c>
      <c r="Y245" s="164" t="e">
        <f t="shared" si="131"/>
        <v>#VALUE!</v>
      </c>
      <c r="Z245" s="164" t="e">
        <f t="shared" si="132"/>
        <v>#VALUE!</v>
      </c>
      <c r="AA245" s="165" t="e">
        <f t="shared" si="133"/>
        <v>#VALUE!</v>
      </c>
      <c r="AB245" s="165" t="e">
        <f t="shared" si="134"/>
        <v>#VALUE!</v>
      </c>
      <c r="AC245" s="165" t="e">
        <f t="shared" si="135"/>
        <v>#VALUE!</v>
      </c>
      <c r="AD245" s="165" t="e">
        <f t="shared" si="136"/>
        <v>#VALUE!</v>
      </c>
      <c r="AE245" s="165" t="e">
        <f t="shared" si="137"/>
        <v>#VALUE!</v>
      </c>
      <c r="AF245" s="165" t="e">
        <f t="shared" si="138"/>
        <v>#VALUE!</v>
      </c>
      <c r="AG245" s="165" t="e">
        <f t="shared" si="139"/>
        <v>#VALUE!</v>
      </c>
      <c r="AH245" s="165" t="e">
        <f t="shared" si="140"/>
        <v>#VALUE!</v>
      </c>
      <c r="AI245" s="165" t="e">
        <f t="shared" si="141"/>
        <v>#VALUE!</v>
      </c>
      <c r="AJ245" s="165" t="e">
        <f t="shared" si="142"/>
        <v>#VALUE!</v>
      </c>
      <c r="AK245" s="165">
        <f t="shared" si="143"/>
        <v>1</v>
      </c>
      <c r="AL245" s="157"/>
    </row>
    <row r="246" spans="1:38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IF(OR($B246="",$C246="",$D246="",$E246&lt;AN_LIM,$E246&gt;AN_CONCURS,$O246=FALSE),"",R_ISI_STR*VLOOKUP(AK246,Coef!$E$5:$F$20,2,FALSE))</f>
        <v/>
      </c>
      <c r="J246" s="121" t="str">
        <f>IF(OR($B246="",$C246="",$D246="",$E246="",$E246&gt;AN_CONCURS,$O246=FALSE),"",R_ISI_STR*VLOOKUP(AK246,Coef!$E$5:$F$20,2,FALSE))</f>
        <v/>
      </c>
      <c r="K246" s="153" t="str">
        <f t="shared" si="119"/>
        <v/>
      </c>
      <c r="L246" s="153" t="str">
        <f t="shared" si="120"/>
        <v/>
      </c>
      <c r="M246" s="153" t="str">
        <f t="shared" si="121"/>
        <v/>
      </c>
      <c r="N246" s="153" t="str">
        <f>IF(OR($B246="",$C246="",$D246="",$E246&gt;AN_CONCURS,$O246=FALSE),"",IF((FIND('Date initiale'!$B$6,$B246,1)=1),1,""))</f>
        <v/>
      </c>
      <c r="O246" s="236" t="b">
        <f t="shared" si="122"/>
        <v>0</v>
      </c>
      <c r="P246" s="201"/>
      <c r="Q246" s="164" t="e">
        <f t="shared" si="123"/>
        <v>#VALUE!</v>
      </c>
      <c r="R246" s="164" t="e">
        <f t="shared" si="124"/>
        <v>#VALUE!</v>
      </c>
      <c r="S246" s="164" t="e">
        <f t="shared" si="125"/>
        <v>#VALUE!</v>
      </c>
      <c r="T246" s="164" t="e">
        <f t="shared" si="126"/>
        <v>#VALUE!</v>
      </c>
      <c r="U246" s="164" t="e">
        <f t="shared" si="127"/>
        <v>#VALUE!</v>
      </c>
      <c r="V246" s="164" t="e">
        <f t="shared" si="128"/>
        <v>#VALUE!</v>
      </c>
      <c r="W246" s="164" t="e">
        <f t="shared" si="129"/>
        <v>#VALUE!</v>
      </c>
      <c r="X246" s="164" t="e">
        <f t="shared" si="130"/>
        <v>#VALUE!</v>
      </c>
      <c r="Y246" s="164" t="e">
        <f t="shared" si="131"/>
        <v>#VALUE!</v>
      </c>
      <c r="Z246" s="164" t="e">
        <f t="shared" si="132"/>
        <v>#VALUE!</v>
      </c>
      <c r="AA246" s="165" t="e">
        <f t="shared" si="133"/>
        <v>#VALUE!</v>
      </c>
      <c r="AB246" s="165" t="e">
        <f t="shared" si="134"/>
        <v>#VALUE!</v>
      </c>
      <c r="AC246" s="165" t="e">
        <f t="shared" si="135"/>
        <v>#VALUE!</v>
      </c>
      <c r="AD246" s="165" t="e">
        <f t="shared" si="136"/>
        <v>#VALUE!</v>
      </c>
      <c r="AE246" s="165" t="e">
        <f t="shared" si="137"/>
        <v>#VALUE!</v>
      </c>
      <c r="AF246" s="165" t="e">
        <f t="shared" si="138"/>
        <v>#VALUE!</v>
      </c>
      <c r="AG246" s="165" t="e">
        <f t="shared" si="139"/>
        <v>#VALUE!</v>
      </c>
      <c r="AH246" s="165" t="e">
        <f t="shared" si="140"/>
        <v>#VALUE!</v>
      </c>
      <c r="AI246" s="165" t="e">
        <f t="shared" si="141"/>
        <v>#VALUE!</v>
      </c>
      <c r="AJ246" s="165" t="e">
        <f t="shared" si="142"/>
        <v>#VALUE!</v>
      </c>
      <c r="AK246" s="165">
        <f t="shared" si="143"/>
        <v>1</v>
      </c>
      <c r="AL246" s="157"/>
    </row>
    <row r="247" spans="1:38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IF(OR($B247="",$C247="",$D247="",$E247&lt;AN_LIM,$E247&gt;AN_CONCURS,$O247=FALSE),"",R_ISI_STR*VLOOKUP(AK247,Coef!$E$5:$F$20,2,FALSE))</f>
        <v/>
      </c>
      <c r="J247" s="121" t="str">
        <f>IF(OR($B247="",$C247="",$D247="",$E247="",$E247&gt;AN_CONCURS,$O247=FALSE),"",R_ISI_STR*VLOOKUP(AK247,Coef!$E$5:$F$20,2,FALSE))</f>
        <v/>
      </c>
      <c r="K247" s="153" t="str">
        <f t="shared" si="119"/>
        <v/>
      </c>
      <c r="L247" s="153" t="str">
        <f t="shared" si="120"/>
        <v/>
      </c>
      <c r="M247" s="153" t="str">
        <f t="shared" si="121"/>
        <v/>
      </c>
      <c r="N247" s="153" t="str">
        <f>IF(OR($B247="",$C247="",$D247="",$E247&gt;AN_CONCURS,$O247=FALSE),"",IF((FIND('Date initiale'!$B$6,$B247,1)=1),1,""))</f>
        <v/>
      </c>
      <c r="O247" s="236" t="b">
        <f t="shared" si="122"/>
        <v>0</v>
      </c>
      <c r="P247" s="201"/>
      <c r="Q247" s="164" t="e">
        <f t="shared" si="123"/>
        <v>#VALUE!</v>
      </c>
      <c r="R247" s="164" t="e">
        <f t="shared" si="124"/>
        <v>#VALUE!</v>
      </c>
      <c r="S247" s="164" t="e">
        <f t="shared" si="125"/>
        <v>#VALUE!</v>
      </c>
      <c r="T247" s="164" t="e">
        <f t="shared" si="126"/>
        <v>#VALUE!</v>
      </c>
      <c r="U247" s="164" t="e">
        <f t="shared" si="127"/>
        <v>#VALUE!</v>
      </c>
      <c r="V247" s="164" t="e">
        <f t="shared" si="128"/>
        <v>#VALUE!</v>
      </c>
      <c r="W247" s="164" t="e">
        <f t="shared" si="129"/>
        <v>#VALUE!</v>
      </c>
      <c r="X247" s="164" t="e">
        <f t="shared" si="130"/>
        <v>#VALUE!</v>
      </c>
      <c r="Y247" s="164" t="e">
        <f t="shared" si="131"/>
        <v>#VALUE!</v>
      </c>
      <c r="Z247" s="164" t="e">
        <f t="shared" si="132"/>
        <v>#VALUE!</v>
      </c>
      <c r="AA247" s="165" t="e">
        <f t="shared" si="133"/>
        <v>#VALUE!</v>
      </c>
      <c r="AB247" s="165" t="e">
        <f t="shared" si="134"/>
        <v>#VALUE!</v>
      </c>
      <c r="AC247" s="165" t="e">
        <f t="shared" si="135"/>
        <v>#VALUE!</v>
      </c>
      <c r="AD247" s="165" t="e">
        <f t="shared" si="136"/>
        <v>#VALUE!</v>
      </c>
      <c r="AE247" s="165" t="e">
        <f t="shared" si="137"/>
        <v>#VALUE!</v>
      </c>
      <c r="AF247" s="165" t="e">
        <f t="shared" si="138"/>
        <v>#VALUE!</v>
      </c>
      <c r="AG247" s="165" t="e">
        <f t="shared" si="139"/>
        <v>#VALUE!</v>
      </c>
      <c r="AH247" s="165" t="e">
        <f t="shared" si="140"/>
        <v>#VALUE!</v>
      </c>
      <c r="AI247" s="165" t="e">
        <f t="shared" si="141"/>
        <v>#VALUE!</v>
      </c>
      <c r="AJ247" s="165" t="e">
        <f t="shared" si="142"/>
        <v>#VALUE!</v>
      </c>
      <c r="AK247" s="165">
        <f t="shared" si="143"/>
        <v>1</v>
      </c>
      <c r="AL247" s="157"/>
    </row>
    <row r="248" spans="1:38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IF(OR($B248="",$C248="",$D248="",$E248&lt;AN_LIM,$E248&gt;AN_CONCURS,$O248=FALSE),"",R_ISI_STR*VLOOKUP(AK248,Coef!$E$5:$F$20,2,FALSE))</f>
        <v/>
      </c>
      <c r="J248" s="121" t="str">
        <f>IF(OR($B248="",$C248="",$D248="",$E248="",$E248&gt;AN_CONCURS,$O248=FALSE),"",R_ISI_STR*VLOOKUP(AK248,Coef!$E$5:$F$20,2,FALSE))</f>
        <v/>
      </c>
      <c r="K248" s="153" t="str">
        <f t="shared" si="119"/>
        <v/>
      </c>
      <c r="L248" s="153" t="str">
        <f t="shared" si="120"/>
        <v/>
      </c>
      <c r="M248" s="153" t="str">
        <f t="shared" si="121"/>
        <v/>
      </c>
      <c r="N248" s="153" t="str">
        <f>IF(OR($B248="",$C248="",$D248="",$E248&gt;AN_CONCURS,$O248=FALSE),"",IF((FIND('Date initiale'!$B$6,$B248,1)=1),1,""))</f>
        <v/>
      </c>
      <c r="O248" s="236" t="b">
        <f t="shared" si="122"/>
        <v>0</v>
      </c>
      <c r="P248" s="201"/>
      <c r="Q248" s="164" t="e">
        <f t="shared" si="123"/>
        <v>#VALUE!</v>
      </c>
      <c r="R248" s="164" t="e">
        <f t="shared" si="124"/>
        <v>#VALUE!</v>
      </c>
      <c r="S248" s="164" t="e">
        <f t="shared" si="125"/>
        <v>#VALUE!</v>
      </c>
      <c r="T248" s="164" t="e">
        <f t="shared" si="126"/>
        <v>#VALUE!</v>
      </c>
      <c r="U248" s="164" t="e">
        <f t="shared" si="127"/>
        <v>#VALUE!</v>
      </c>
      <c r="V248" s="164" t="e">
        <f t="shared" si="128"/>
        <v>#VALUE!</v>
      </c>
      <c r="W248" s="164" t="e">
        <f t="shared" si="129"/>
        <v>#VALUE!</v>
      </c>
      <c r="X248" s="164" t="e">
        <f t="shared" si="130"/>
        <v>#VALUE!</v>
      </c>
      <c r="Y248" s="164" t="e">
        <f t="shared" si="131"/>
        <v>#VALUE!</v>
      </c>
      <c r="Z248" s="164" t="e">
        <f t="shared" si="132"/>
        <v>#VALUE!</v>
      </c>
      <c r="AA248" s="165" t="e">
        <f t="shared" si="133"/>
        <v>#VALUE!</v>
      </c>
      <c r="AB248" s="165" t="e">
        <f t="shared" si="134"/>
        <v>#VALUE!</v>
      </c>
      <c r="AC248" s="165" t="e">
        <f t="shared" si="135"/>
        <v>#VALUE!</v>
      </c>
      <c r="AD248" s="165" t="e">
        <f t="shared" si="136"/>
        <v>#VALUE!</v>
      </c>
      <c r="AE248" s="165" t="e">
        <f t="shared" si="137"/>
        <v>#VALUE!</v>
      </c>
      <c r="AF248" s="165" t="e">
        <f t="shared" si="138"/>
        <v>#VALUE!</v>
      </c>
      <c r="AG248" s="165" t="e">
        <f t="shared" si="139"/>
        <v>#VALUE!</v>
      </c>
      <c r="AH248" s="165" t="e">
        <f t="shared" si="140"/>
        <v>#VALUE!</v>
      </c>
      <c r="AI248" s="165" t="e">
        <f t="shared" si="141"/>
        <v>#VALUE!</v>
      </c>
      <c r="AJ248" s="165" t="e">
        <f t="shared" si="142"/>
        <v>#VALUE!</v>
      </c>
      <c r="AK248" s="165">
        <f t="shared" si="143"/>
        <v>1</v>
      </c>
      <c r="AL248" s="157"/>
    </row>
    <row r="249" spans="1:38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IF(OR($B249="",$C249="",$D249="",$E249&lt;AN_LIM,$E249&gt;AN_CONCURS,$O249=FALSE),"",R_ISI_STR*VLOOKUP(AK249,Coef!$E$5:$F$20,2,FALSE))</f>
        <v/>
      </c>
      <c r="J249" s="121" t="str">
        <f>IF(OR($B249="",$C249="",$D249="",$E249="",$E249&gt;AN_CONCURS,$O249=FALSE),"",R_ISI_STR*VLOOKUP(AK249,Coef!$E$5:$F$20,2,FALSE))</f>
        <v/>
      </c>
      <c r="K249" s="153" t="str">
        <f t="shared" si="119"/>
        <v/>
      </c>
      <c r="L249" s="153" t="str">
        <f t="shared" si="120"/>
        <v/>
      </c>
      <c r="M249" s="153" t="str">
        <f t="shared" si="121"/>
        <v/>
      </c>
      <c r="N249" s="153" t="str">
        <f>IF(OR($B249="",$C249="",$D249="",$E249&gt;AN_CONCURS,$O249=FALSE),"",IF((FIND('Date initiale'!$B$6,$B249,1)=1),1,""))</f>
        <v/>
      </c>
      <c r="O249" s="236" t="b">
        <f t="shared" si="122"/>
        <v>0</v>
      </c>
      <c r="P249" s="201"/>
      <c r="Q249" s="164" t="e">
        <f t="shared" si="123"/>
        <v>#VALUE!</v>
      </c>
      <c r="R249" s="164" t="e">
        <f t="shared" si="124"/>
        <v>#VALUE!</v>
      </c>
      <c r="S249" s="164" t="e">
        <f t="shared" si="125"/>
        <v>#VALUE!</v>
      </c>
      <c r="T249" s="164" t="e">
        <f t="shared" si="126"/>
        <v>#VALUE!</v>
      </c>
      <c r="U249" s="164" t="e">
        <f t="shared" si="127"/>
        <v>#VALUE!</v>
      </c>
      <c r="V249" s="164" t="e">
        <f t="shared" si="128"/>
        <v>#VALUE!</v>
      </c>
      <c r="W249" s="164" t="e">
        <f t="shared" si="129"/>
        <v>#VALUE!</v>
      </c>
      <c r="X249" s="164" t="e">
        <f t="shared" si="130"/>
        <v>#VALUE!</v>
      </c>
      <c r="Y249" s="164" t="e">
        <f t="shared" si="131"/>
        <v>#VALUE!</v>
      </c>
      <c r="Z249" s="164" t="e">
        <f t="shared" si="132"/>
        <v>#VALUE!</v>
      </c>
      <c r="AA249" s="165" t="e">
        <f t="shared" si="133"/>
        <v>#VALUE!</v>
      </c>
      <c r="AB249" s="165" t="e">
        <f t="shared" si="134"/>
        <v>#VALUE!</v>
      </c>
      <c r="AC249" s="165" t="e">
        <f t="shared" si="135"/>
        <v>#VALUE!</v>
      </c>
      <c r="AD249" s="165" t="e">
        <f t="shared" si="136"/>
        <v>#VALUE!</v>
      </c>
      <c r="AE249" s="165" t="e">
        <f t="shared" si="137"/>
        <v>#VALUE!</v>
      </c>
      <c r="AF249" s="165" t="e">
        <f t="shared" si="138"/>
        <v>#VALUE!</v>
      </c>
      <c r="AG249" s="165" t="e">
        <f t="shared" si="139"/>
        <v>#VALUE!</v>
      </c>
      <c r="AH249" s="165" t="e">
        <f t="shared" si="140"/>
        <v>#VALUE!</v>
      </c>
      <c r="AI249" s="165" t="e">
        <f t="shared" si="141"/>
        <v>#VALUE!</v>
      </c>
      <c r="AJ249" s="165" t="e">
        <f t="shared" si="142"/>
        <v>#VALUE!</v>
      </c>
      <c r="AK249" s="165">
        <f t="shared" si="143"/>
        <v>1</v>
      </c>
      <c r="AL249" s="157"/>
    </row>
    <row r="250" spans="1:38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IF(OR($B250="",$C250="",$D250="",$E250&lt;AN_LIM,$E250&gt;AN_CONCURS,$O250=FALSE),"",R_ISI_STR*VLOOKUP(AK250,Coef!$E$5:$F$20,2,FALSE))</f>
        <v/>
      </c>
      <c r="J250" s="121" t="str">
        <f>IF(OR($B250="",$C250="",$D250="",$E250="",$E250&gt;AN_CONCURS,$O250=FALSE),"",R_ISI_STR*VLOOKUP(AK250,Coef!$E$5:$F$20,2,FALSE))</f>
        <v/>
      </c>
      <c r="K250" s="153" t="str">
        <f t="shared" si="119"/>
        <v/>
      </c>
      <c r="L250" s="153" t="str">
        <f t="shared" si="120"/>
        <v/>
      </c>
      <c r="M250" s="153" t="str">
        <f t="shared" si="121"/>
        <v/>
      </c>
      <c r="N250" s="153" t="str">
        <f>IF(OR($B250="",$C250="",$D250="",$E250&gt;AN_CONCURS,$O250=FALSE),"",IF((FIND('Date initiale'!$B$6,$B250,1)=1),1,""))</f>
        <v/>
      </c>
      <c r="O250" s="236" t="b">
        <f t="shared" si="122"/>
        <v>0</v>
      </c>
      <c r="P250" s="201"/>
      <c r="Q250" s="164" t="e">
        <f t="shared" si="123"/>
        <v>#VALUE!</v>
      </c>
      <c r="R250" s="164" t="e">
        <f t="shared" si="124"/>
        <v>#VALUE!</v>
      </c>
      <c r="S250" s="164" t="e">
        <f t="shared" si="125"/>
        <v>#VALUE!</v>
      </c>
      <c r="T250" s="164" t="e">
        <f t="shared" si="126"/>
        <v>#VALUE!</v>
      </c>
      <c r="U250" s="164" t="e">
        <f t="shared" si="127"/>
        <v>#VALUE!</v>
      </c>
      <c r="V250" s="164" t="e">
        <f t="shared" si="128"/>
        <v>#VALUE!</v>
      </c>
      <c r="W250" s="164" t="e">
        <f t="shared" si="129"/>
        <v>#VALUE!</v>
      </c>
      <c r="X250" s="164" t="e">
        <f t="shared" si="130"/>
        <v>#VALUE!</v>
      </c>
      <c r="Y250" s="164" t="e">
        <f t="shared" si="131"/>
        <v>#VALUE!</v>
      </c>
      <c r="Z250" s="164" t="e">
        <f t="shared" si="132"/>
        <v>#VALUE!</v>
      </c>
      <c r="AA250" s="165" t="e">
        <f t="shared" si="133"/>
        <v>#VALUE!</v>
      </c>
      <c r="AB250" s="165" t="e">
        <f t="shared" si="134"/>
        <v>#VALUE!</v>
      </c>
      <c r="AC250" s="165" t="e">
        <f t="shared" si="135"/>
        <v>#VALUE!</v>
      </c>
      <c r="AD250" s="165" t="e">
        <f t="shared" si="136"/>
        <v>#VALUE!</v>
      </c>
      <c r="AE250" s="165" t="e">
        <f t="shared" si="137"/>
        <v>#VALUE!</v>
      </c>
      <c r="AF250" s="165" t="e">
        <f t="shared" si="138"/>
        <v>#VALUE!</v>
      </c>
      <c r="AG250" s="165" t="e">
        <f t="shared" si="139"/>
        <v>#VALUE!</v>
      </c>
      <c r="AH250" s="165" t="e">
        <f t="shared" si="140"/>
        <v>#VALUE!</v>
      </c>
      <c r="AI250" s="165" t="e">
        <f t="shared" si="141"/>
        <v>#VALUE!</v>
      </c>
      <c r="AJ250" s="165" t="e">
        <f t="shared" si="142"/>
        <v>#VALUE!</v>
      </c>
      <c r="AK250" s="165">
        <f t="shared" si="143"/>
        <v>1</v>
      </c>
      <c r="AL250" s="157"/>
    </row>
    <row r="251" spans="1:38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IF(OR($B251="",$C251="",$D251="",$E251&lt;AN_LIM,$E251&gt;AN_CONCURS,$O251=FALSE),"",R_ISI_STR*VLOOKUP(AK251,Coef!$E$5:$F$20,2,FALSE))</f>
        <v/>
      </c>
      <c r="J251" s="121" t="str">
        <f>IF(OR($B251="",$C251="",$D251="",$E251="",$E251&gt;AN_CONCURS,$O251=FALSE),"",R_ISI_STR*VLOOKUP(AK251,Coef!$E$5:$F$20,2,FALSE))</f>
        <v/>
      </c>
      <c r="K251" s="153" t="str">
        <f t="shared" si="119"/>
        <v/>
      </c>
      <c r="L251" s="153" t="str">
        <f t="shared" si="120"/>
        <v/>
      </c>
      <c r="M251" s="153" t="str">
        <f t="shared" si="121"/>
        <v/>
      </c>
      <c r="N251" s="153" t="str">
        <f>IF(OR($B251="",$C251="",$D251="",$E251&gt;AN_CONCURS,$O251=FALSE),"",IF((FIND('Date initiale'!$B$6,$B251,1)=1),1,""))</f>
        <v/>
      </c>
      <c r="O251" s="236" t="b">
        <f t="shared" si="122"/>
        <v>0</v>
      </c>
      <c r="P251" s="201"/>
      <c r="Q251" s="164" t="e">
        <f t="shared" si="123"/>
        <v>#VALUE!</v>
      </c>
      <c r="R251" s="164" t="e">
        <f t="shared" si="124"/>
        <v>#VALUE!</v>
      </c>
      <c r="S251" s="164" t="e">
        <f t="shared" si="125"/>
        <v>#VALUE!</v>
      </c>
      <c r="T251" s="164" t="e">
        <f t="shared" si="126"/>
        <v>#VALUE!</v>
      </c>
      <c r="U251" s="164" t="e">
        <f t="shared" si="127"/>
        <v>#VALUE!</v>
      </c>
      <c r="V251" s="164" t="e">
        <f t="shared" si="128"/>
        <v>#VALUE!</v>
      </c>
      <c r="W251" s="164" t="e">
        <f t="shared" si="129"/>
        <v>#VALUE!</v>
      </c>
      <c r="X251" s="164" t="e">
        <f t="shared" si="130"/>
        <v>#VALUE!</v>
      </c>
      <c r="Y251" s="164" t="e">
        <f t="shared" si="131"/>
        <v>#VALUE!</v>
      </c>
      <c r="Z251" s="164" t="e">
        <f t="shared" si="132"/>
        <v>#VALUE!</v>
      </c>
      <c r="AA251" s="165" t="e">
        <f t="shared" si="133"/>
        <v>#VALUE!</v>
      </c>
      <c r="AB251" s="165" t="e">
        <f t="shared" si="134"/>
        <v>#VALUE!</v>
      </c>
      <c r="AC251" s="165" t="e">
        <f t="shared" si="135"/>
        <v>#VALUE!</v>
      </c>
      <c r="AD251" s="165" t="e">
        <f t="shared" si="136"/>
        <v>#VALUE!</v>
      </c>
      <c r="AE251" s="165" t="e">
        <f t="shared" si="137"/>
        <v>#VALUE!</v>
      </c>
      <c r="AF251" s="165" t="e">
        <f t="shared" si="138"/>
        <v>#VALUE!</v>
      </c>
      <c r="AG251" s="165" t="e">
        <f t="shared" si="139"/>
        <v>#VALUE!</v>
      </c>
      <c r="AH251" s="165" t="e">
        <f t="shared" si="140"/>
        <v>#VALUE!</v>
      </c>
      <c r="AI251" s="165" t="e">
        <f t="shared" si="141"/>
        <v>#VALUE!</v>
      </c>
      <c r="AJ251" s="165" t="e">
        <f t="shared" si="142"/>
        <v>#VALUE!</v>
      </c>
      <c r="AK251" s="165">
        <f t="shared" si="143"/>
        <v>1</v>
      </c>
      <c r="AL251" s="157"/>
    </row>
    <row r="252" spans="1:38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IF(OR($B252="",$C252="",$D252="",$E252&lt;AN_LIM,$E252&gt;AN_CONCURS,$O252=FALSE),"",R_ISI_STR*VLOOKUP(AK252,Coef!$E$5:$F$20,2,FALSE))</f>
        <v/>
      </c>
      <c r="J252" s="121" t="str">
        <f>IF(OR($B252="",$C252="",$D252="",$E252="",$E252&gt;AN_CONCURS,$O252=FALSE),"",R_ISI_STR*VLOOKUP(AK252,Coef!$E$5:$F$20,2,FALSE))</f>
        <v/>
      </c>
      <c r="K252" s="153" t="str">
        <f t="shared" si="119"/>
        <v/>
      </c>
      <c r="L252" s="153" t="str">
        <f t="shared" si="120"/>
        <v/>
      </c>
      <c r="M252" s="153" t="str">
        <f t="shared" si="121"/>
        <v/>
      </c>
      <c r="N252" s="153" t="str">
        <f>IF(OR($B252="",$C252="",$D252="",$E252&gt;AN_CONCURS,$O252=FALSE),"",IF((FIND('Date initiale'!$B$6,$B252,1)=1),1,""))</f>
        <v/>
      </c>
      <c r="O252" s="236" t="b">
        <f t="shared" si="122"/>
        <v>0</v>
      </c>
      <c r="P252" s="201"/>
      <c r="Q252" s="164" t="e">
        <f t="shared" si="123"/>
        <v>#VALUE!</v>
      </c>
      <c r="R252" s="164" t="e">
        <f t="shared" si="124"/>
        <v>#VALUE!</v>
      </c>
      <c r="S252" s="164" t="e">
        <f t="shared" si="125"/>
        <v>#VALUE!</v>
      </c>
      <c r="T252" s="164" t="e">
        <f t="shared" si="126"/>
        <v>#VALUE!</v>
      </c>
      <c r="U252" s="164" t="e">
        <f t="shared" si="127"/>
        <v>#VALUE!</v>
      </c>
      <c r="V252" s="164" t="e">
        <f t="shared" si="128"/>
        <v>#VALUE!</v>
      </c>
      <c r="W252" s="164" t="e">
        <f t="shared" si="129"/>
        <v>#VALUE!</v>
      </c>
      <c r="X252" s="164" t="e">
        <f t="shared" si="130"/>
        <v>#VALUE!</v>
      </c>
      <c r="Y252" s="164" t="e">
        <f t="shared" si="131"/>
        <v>#VALUE!</v>
      </c>
      <c r="Z252" s="164" t="e">
        <f t="shared" si="132"/>
        <v>#VALUE!</v>
      </c>
      <c r="AA252" s="165" t="e">
        <f t="shared" si="133"/>
        <v>#VALUE!</v>
      </c>
      <c r="AB252" s="165" t="e">
        <f t="shared" si="134"/>
        <v>#VALUE!</v>
      </c>
      <c r="AC252" s="165" t="e">
        <f t="shared" si="135"/>
        <v>#VALUE!</v>
      </c>
      <c r="AD252" s="165" t="e">
        <f t="shared" si="136"/>
        <v>#VALUE!</v>
      </c>
      <c r="AE252" s="165" t="e">
        <f t="shared" si="137"/>
        <v>#VALUE!</v>
      </c>
      <c r="AF252" s="165" t="e">
        <f t="shared" si="138"/>
        <v>#VALUE!</v>
      </c>
      <c r="AG252" s="165" t="e">
        <f t="shared" si="139"/>
        <v>#VALUE!</v>
      </c>
      <c r="AH252" s="165" t="e">
        <f t="shared" si="140"/>
        <v>#VALUE!</v>
      </c>
      <c r="AI252" s="165" t="e">
        <f t="shared" si="141"/>
        <v>#VALUE!</v>
      </c>
      <c r="AJ252" s="165" t="e">
        <f t="shared" si="142"/>
        <v>#VALUE!</v>
      </c>
      <c r="AK252" s="165">
        <f t="shared" si="143"/>
        <v>1</v>
      </c>
      <c r="AL252" s="157"/>
    </row>
    <row r="253" spans="1:38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IF(OR($B253="",$C253="",$D253="",$E253&lt;AN_LIM,$E253&gt;AN_CONCURS,$O253=FALSE),"",R_ISI_STR*VLOOKUP(AK253,Coef!$E$5:$F$20,2,FALSE))</f>
        <v/>
      </c>
      <c r="J253" s="121" t="str">
        <f>IF(OR($B253="",$C253="",$D253="",$E253="",$E253&gt;AN_CONCURS,$O253=FALSE),"",R_ISI_STR*VLOOKUP(AK253,Coef!$E$5:$F$20,2,FALSE))</f>
        <v/>
      </c>
      <c r="K253" s="153" t="str">
        <f t="shared" si="119"/>
        <v/>
      </c>
      <c r="L253" s="153" t="str">
        <f t="shared" si="120"/>
        <v/>
      </c>
      <c r="M253" s="153" t="str">
        <f t="shared" si="121"/>
        <v/>
      </c>
      <c r="N253" s="153" t="str">
        <f>IF(OR($B253="",$C253="",$D253="",$E253&gt;AN_CONCURS,$O253=FALSE),"",IF((FIND('Date initiale'!$B$6,$B253,1)=1),1,""))</f>
        <v/>
      </c>
      <c r="O253" s="236" t="b">
        <f t="shared" si="122"/>
        <v>0</v>
      </c>
      <c r="P253" s="201"/>
      <c r="Q253" s="164" t="e">
        <f t="shared" si="123"/>
        <v>#VALUE!</v>
      </c>
      <c r="R253" s="164" t="e">
        <f t="shared" si="124"/>
        <v>#VALUE!</v>
      </c>
      <c r="S253" s="164" t="e">
        <f t="shared" si="125"/>
        <v>#VALUE!</v>
      </c>
      <c r="T253" s="164" t="e">
        <f t="shared" si="126"/>
        <v>#VALUE!</v>
      </c>
      <c r="U253" s="164" t="e">
        <f t="shared" si="127"/>
        <v>#VALUE!</v>
      </c>
      <c r="V253" s="164" t="e">
        <f t="shared" si="128"/>
        <v>#VALUE!</v>
      </c>
      <c r="W253" s="164" t="e">
        <f t="shared" si="129"/>
        <v>#VALUE!</v>
      </c>
      <c r="X253" s="164" t="e">
        <f t="shared" si="130"/>
        <v>#VALUE!</v>
      </c>
      <c r="Y253" s="164" t="e">
        <f t="shared" si="131"/>
        <v>#VALUE!</v>
      </c>
      <c r="Z253" s="164" t="e">
        <f t="shared" si="132"/>
        <v>#VALUE!</v>
      </c>
      <c r="AA253" s="165" t="e">
        <f t="shared" si="133"/>
        <v>#VALUE!</v>
      </c>
      <c r="AB253" s="165" t="e">
        <f t="shared" si="134"/>
        <v>#VALUE!</v>
      </c>
      <c r="AC253" s="165" t="e">
        <f t="shared" si="135"/>
        <v>#VALUE!</v>
      </c>
      <c r="AD253" s="165" t="e">
        <f t="shared" si="136"/>
        <v>#VALUE!</v>
      </c>
      <c r="AE253" s="165" t="e">
        <f t="shared" si="137"/>
        <v>#VALUE!</v>
      </c>
      <c r="AF253" s="165" t="e">
        <f t="shared" si="138"/>
        <v>#VALUE!</v>
      </c>
      <c r="AG253" s="165" t="e">
        <f t="shared" si="139"/>
        <v>#VALUE!</v>
      </c>
      <c r="AH253" s="165" t="e">
        <f t="shared" si="140"/>
        <v>#VALUE!</v>
      </c>
      <c r="AI253" s="165" t="e">
        <f t="shared" si="141"/>
        <v>#VALUE!</v>
      </c>
      <c r="AJ253" s="165" t="e">
        <f t="shared" si="142"/>
        <v>#VALUE!</v>
      </c>
      <c r="AK253" s="165">
        <f t="shared" si="143"/>
        <v>1</v>
      </c>
      <c r="AL253" s="157"/>
    </row>
    <row r="254" spans="1:38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IF(OR($B254="",$C254="",$D254="",$E254&lt;AN_LIM,$E254&gt;AN_CONCURS,$O254=FALSE),"",R_ISI_STR*VLOOKUP(AK254,Coef!$E$5:$F$20,2,FALSE))</f>
        <v/>
      </c>
      <c r="J254" s="121" t="str">
        <f>IF(OR($B254="",$C254="",$D254="",$E254="",$E254&gt;AN_CONCURS,$O254=FALSE),"",R_ISI_STR*VLOOKUP(AK254,Coef!$E$5:$F$20,2,FALSE))</f>
        <v/>
      </c>
      <c r="K254" s="153" t="str">
        <f t="shared" si="119"/>
        <v/>
      </c>
      <c r="L254" s="153" t="str">
        <f t="shared" si="120"/>
        <v/>
      </c>
      <c r="M254" s="153" t="str">
        <f t="shared" si="121"/>
        <v/>
      </c>
      <c r="N254" s="153" t="str">
        <f>IF(OR($B254="",$C254="",$D254="",$E254&gt;AN_CONCURS,$O254=FALSE),"",IF((FIND('Date initiale'!$B$6,$B254,1)=1),1,""))</f>
        <v/>
      </c>
      <c r="O254" s="236" t="b">
        <f t="shared" si="122"/>
        <v>0</v>
      </c>
      <c r="P254" s="201"/>
      <c r="Q254" s="164" t="e">
        <f t="shared" si="123"/>
        <v>#VALUE!</v>
      </c>
      <c r="R254" s="164" t="e">
        <f t="shared" si="124"/>
        <v>#VALUE!</v>
      </c>
      <c r="S254" s="164" t="e">
        <f t="shared" si="125"/>
        <v>#VALUE!</v>
      </c>
      <c r="T254" s="164" t="e">
        <f t="shared" si="126"/>
        <v>#VALUE!</v>
      </c>
      <c r="U254" s="164" t="e">
        <f t="shared" si="127"/>
        <v>#VALUE!</v>
      </c>
      <c r="V254" s="164" t="e">
        <f t="shared" si="128"/>
        <v>#VALUE!</v>
      </c>
      <c r="W254" s="164" t="e">
        <f t="shared" si="129"/>
        <v>#VALUE!</v>
      </c>
      <c r="X254" s="164" t="e">
        <f t="shared" si="130"/>
        <v>#VALUE!</v>
      </c>
      <c r="Y254" s="164" t="e">
        <f t="shared" si="131"/>
        <v>#VALUE!</v>
      </c>
      <c r="Z254" s="164" t="e">
        <f t="shared" si="132"/>
        <v>#VALUE!</v>
      </c>
      <c r="AA254" s="165" t="e">
        <f t="shared" si="133"/>
        <v>#VALUE!</v>
      </c>
      <c r="AB254" s="165" t="e">
        <f t="shared" si="134"/>
        <v>#VALUE!</v>
      </c>
      <c r="AC254" s="165" t="e">
        <f t="shared" si="135"/>
        <v>#VALUE!</v>
      </c>
      <c r="AD254" s="165" t="e">
        <f t="shared" si="136"/>
        <v>#VALUE!</v>
      </c>
      <c r="AE254" s="165" t="e">
        <f t="shared" si="137"/>
        <v>#VALUE!</v>
      </c>
      <c r="AF254" s="165" t="e">
        <f t="shared" si="138"/>
        <v>#VALUE!</v>
      </c>
      <c r="AG254" s="165" t="e">
        <f t="shared" si="139"/>
        <v>#VALUE!</v>
      </c>
      <c r="AH254" s="165" t="e">
        <f t="shared" si="140"/>
        <v>#VALUE!</v>
      </c>
      <c r="AI254" s="165" t="e">
        <f t="shared" si="141"/>
        <v>#VALUE!</v>
      </c>
      <c r="AJ254" s="165" t="e">
        <f t="shared" si="142"/>
        <v>#VALUE!</v>
      </c>
      <c r="AK254" s="165">
        <f t="shared" si="143"/>
        <v>1</v>
      </c>
      <c r="AL254" s="157"/>
    </row>
    <row r="255" spans="1:38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IF(OR($B255="",$C255="",$D255="",$E255&lt;AN_LIM,$E255&gt;AN_CONCURS,$O255=FALSE),"",R_ISI_STR*VLOOKUP(AK255,Coef!$E$5:$F$20,2,FALSE))</f>
        <v/>
      </c>
      <c r="J255" s="121" t="str">
        <f>IF(OR($B255="",$C255="",$D255="",$E255="",$E255&gt;AN_CONCURS,$O255=FALSE),"",R_ISI_STR*VLOOKUP(AK255,Coef!$E$5:$F$20,2,FALSE))</f>
        <v/>
      </c>
      <c r="K255" s="153" t="str">
        <f t="shared" si="119"/>
        <v/>
      </c>
      <c r="L255" s="153" t="str">
        <f t="shared" si="120"/>
        <v/>
      </c>
      <c r="M255" s="153" t="str">
        <f t="shared" si="121"/>
        <v/>
      </c>
      <c r="N255" s="153" t="str">
        <f>IF(OR($B255="",$C255="",$D255="",$E255&gt;AN_CONCURS,$O255=FALSE),"",IF((FIND('Date initiale'!$B$6,$B255,1)=1),1,""))</f>
        <v/>
      </c>
      <c r="O255" s="236" t="b">
        <f t="shared" si="122"/>
        <v>0</v>
      </c>
      <c r="P255" s="201"/>
      <c r="Q255" s="164" t="e">
        <f t="shared" si="123"/>
        <v>#VALUE!</v>
      </c>
      <c r="R255" s="164" t="e">
        <f t="shared" si="124"/>
        <v>#VALUE!</v>
      </c>
      <c r="S255" s="164" t="e">
        <f t="shared" si="125"/>
        <v>#VALUE!</v>
      </c>
      <c r="T255" s="164" t="e">
        <f t="shared" si="126"/>
        <v>#VALUE!</v>
      </c>
      <c r="U255" s="164" t="e">
        <f t="shared" si="127"/>
        <v>#VALUE!</v>
      </c>
      <c r="V255" s="164" t="e">
        <f t="shared" si="128"/>
        <v>#VALUE!</v>
      </c>
      <c r="W255" s="164" t="e">
        <f t="shared" si="129"/>
        <v>#VALUE!</v>
      </c>
      <c r="X255" s="164" t="e">
        <f t="shared" si="130"/>
        <v>#VALUE!</v>
      </c>
      <c r="Y255" s="164" t="e">
        <f t="shared" si="131"/>
        <v>#VALUE!</v>
      </c>
      <c r="Z255" s="164" t="e">
        <f t="shared" si="132"/>
        <v>#VALUE!</v>
      </c>
      <c r="AA255" s="165" t="e">
        <f t="shared" si="133"/>
        <v>#VALUE!</v>
      </c>
      <c r="AB255" s="165" t="e">
        <f t="shared" si="134"/>
        <v>#VALUE!</v>
      </c>
      <c r="AC255" s="165" t="e">
        <f t="shared" si="135"/>
        <v>#VALUE!</v>
      </c>
      <c r="AD255" s="165" t="e">
        <f t="shared" si="136"/>
        <v>#VALUE!</v>
      </c>
      <c r="AE255" s="165" t="e">
        <f t="shared" si="137"/>
        <v>#VALUE!</v>
      </c>
      <c r="AF255" s="165" t="e">
        <f t="shared" si="138"/>
        <v>#VALUE!</v>
      </c>
      <c r="AG255" s="165" t="e">
        <f t="shared" si="139"/>
        <v>#VALUE!</v>
      </c>
      <c r="AH255" s="165" t="e">
        <f t="shared" si="140"/>
        <v>#VALUE!</v>
      </c>
      <c r="AI255" s="165" t="e">
        <f t="shared" si="141"/>
        <v>#VALUE!</v>
      </c>
      <c r="AJ255" s="165" t="e">
        <f t="shared" si="142"/>
        <v>#VALUE!</v>
      </c>
      <c r="AK255" s="165">
        <f t="shared" si="143"/>
        <v>1</v>
      </c>
      <c r="AL255" s="157"/>
    </row>
    <row r="256" spans="1:38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IF(OR($B256="",$C256="",$D256="",$E256&lt;AN_LIM,$E256&gt;AN_CONCURS,$O256=FALSE),"",R_ISI_STR*VLOOKUP(AK256,Coef!$E$5:$F$20,2,FALSE))</f>
        <v/>
      </c>
      <c r="J256" s="121" t="str">
        <f>IF(OR($B256="",$C256="",$D256="",$E256="",$E256&gt;AN_CONCURS,$O256=FALSE),"",R_ISI_STR*VLOOKUP(AK256,Coef!$E$5:$F$20,2,FALSE))</f>
        <v/>
      </c>
      <c r="K256" s="153" t="str">
        <f t="shared" si="119"/>
        <v/>
      </c>
      <c r="L256" s="153" t="str">
        <f t="shared" si="120"/>
        <v/>
      </c>
      <c r="M256" s="153" t="str">
        <f t="shared" si="121"/>
        <v/>
      </c>
      <c r="N256" s="153" t="str">
        <f>IF(OR($B256="",$C256="",$D256="",$E256&gt;AN_CONCURS,$O256=FALSE),"",IF((FIND('Date initiale'!$B$6,$B256,1)=1),1,""))</f>
        <v/>
      </c>
      <c r="O256" s="236" t="b">
        <f t="shared" si="122"/>
        <v>0</v>
      </c>
      <c r="P256" s="201"/>
      <c r="Q256" s="164" t="e">
        <f t="shared" si="123"/>
        <v>#VALUE!</v>
      </c>
      <c r="R256" s="164" t="e">
        <f t="shared" si="124"/>
        <v>#VALUE!</v>
      </c>
      <c r="S256" s="164" t="e">
        <f t="shared" si="125"/>
        <v>#VALUE!</v>
      </c>
      <c r="T256" s="164" t="e">
        <f t="shared" si="126"/>
        <v>#VALUE!</v>
      </c>
      <c r="U256" s="164" t="e">
        <f t="shared" si="127"/>
        <v>#VALUE!</v>
      </c>
      <c r="V256" s="164" t="e">
        <f t="shared" si="128"/>
        <v>#VALUE!</v>
      </c>
      <c r="W256" s="164" t="e">
        <f t="shared" si="129"/>
        <v>#VALUE!</v>
      </c>
      <c r="X256" s="164" t="e">
        <f t="shared" si="130"/>
        <v>#VALUE!</v>
      </c>
      <c r="Y256" s="164" t="e">
        <f t="shared" si="131"/>
        <v>#VALUE!</v>
      </c>
      <c r="Z256" s="164" t="e">
        <f t="shared" si="132"/>
        <v>#VALUE!</v>
      </c>
      <c r="AA256" s="165" t="e">
        <f t="shared" si="133"/>
        <v>#VALUE!</v>
      </c>
      <c r="AB256" s="165" t="e">
        <f t="shared" si="134"/>
        <v>#VALUE!</v>
      </c>
      <c r="AC256" s="165" t="e">
        <f t="shared" si="135"/>
        <v>#VALUE!</v>
      </c>
      <c r="AD256" s="165" t="e">
        <f t="shared" si="136"/>
        <v>#VALUE!</v>
      </c>
      <c r="AE256" s="165" t="e">
        <f t="shared" si="137"/>
        <v>#VALUE!</v>
      </c>
      <c r="AF256" s="165" t="e">
        <f t="shared" si="138"/>
        <v>#VALUE!</v>
      </c>
      <c r="AG256" s="165" t="e">
        <f t="shared" si="139"/>
        <v>#VALUE!</v>
      </c>
      <c r="AH256" s="165" t="e">
        <f t="shared" si="140"/>
        <v>#VALUE!</v>
      </c>
      <c r="AI256" s="165" t="e">
        <f t="shared" si="141"/>
        <v>#VALUE!</v>
      </c>
      <c r="AJ256" s="165" t="e">
        <f t="shared" si="142"/>
        <v>#VALUE!</v>
      </c>
      <c r="AK256" s="165">
        <f t="shared" si="143"/>
        <v>1</v>
      </c>
      <c r="AL256" s="157"/>
    </row>
    <row r="257" spans="1:38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IF(OR($B257="",$C257="",$D257="",$E257&lt;AN_LIM,$E257&gt;AN_CONCURS,$O257=FALSE),"",R_ISI_STR*VLOOKUP(AK257,Coef!$E$5:$F$20,2,FALSE))</f>
        <v/>
      </c>
      <c r="J257" s="121" t="str">
        <f>IF(OR($B257="",$C257="",$D257="",$E257="",$E257&gt;AN_CONCURS,$O257=FALSE),"",R_ISI_STR*VLOOKUP(AK257,Coef!$E$5:$F$20,2,FALSE))</f>
        <v/>
      </c>
      <c r="K257" s="153" t="str">
        <f t="shared" si="119"/>
        <v/>
      </c>
      <c r="L257" s="153" t="str">
        <f t="shared" si="120"/>
        <v/>
      </c>
      <c r="M257" s="153" t="str">
        <f t="shared" si="121"/>
        <v/>
      </c>
      <c r="N257" s="153" t="str">
        <f>IF(OR($B257="",$C257="",$D257="",$E257&gt;AN_CONCURS,$O257=FALSE),"",IF((FIND('Date initiale'!$B$6,$B257,1)=1),1,""))</f>
        <v/>
      </c>
      <c r="O257" s="236" t="b">
        <f t="shared" si="122"/>
        <v>0</v>
      </c>
      <c r="P257" s="201"/>
      <c r="Q257" s="164" t="e">
        <f t="shared" si="123"/>
        <v>#VALUE!</v>
      </c>
      <c r="R257" s="164" t="e">
        <f t="shared" si="124"/>
        <v>#VALUE!</v>
      </c>
      <c r="S257" s="164" t="e">
        <f t="shared" si="125"/>
        <v>#VALUE!</v>
      </c>
      <c r="T257" s="164" t="e">
        <f t="shared" si="126"/>
        <v>#VALUE!</v>
      </c>
      <c r="U257" s="164" t="e">
        <f t="shared" si="127"/>
        <v>#VALUE!</v>
      </c>
      <c r="V257" s="164" t="e">
        <f t="shared" si="128"/>
        <v>#VALUE!</v>
      </c>
      <c r="W257" s="164" t="e">
        <f t="shared" si="129"/>
        <v>#VALUE!</v>
      </c>
      <c r="X257" s="164" t="e">
        <f t="shared" si="130"/>
        <v>#VALUE!</v>
      </c>
      <c r="Y257" s="164" t="e">
        <f t="shared" si="131"/>
        <v>#VALUE!</v>
      </c>
      <c r="Z257" s="164" t="e">
        <f t="shared" si="132"/>
        <v>#VALUE!</v>
      </c>
      <c r="AA257" s="165" t="e">
        <f t="shared" si="133"/>
        <v>#VALUE!</v>
      </c>
      <c r="AB257" s="165" t="e">
        <f t="shared" si="134"/>
        <v>#VALUE!</v>
      </c>
      <c r="AC257" s="165" t="e">
        <f t="shared" si="135"/>
        <v>#VALUE!</v>
      </c>
      <c r="AD257" s="165" t="e">
        <f t="shared" si="136"/>
        <v>#VALUE!</v>
      </c>
      <c r="AE257" s="165" t="e">
        <f t="shared" si="137"/>
        <v>#VALUE!</v>
      </c>
      <c r="AF257" s="165" t="e">
        <f t="shared" si="138"/>
        <v>#VALUE!</v>
      </c>
      <c r="AG257" s="165" t="e">
        <f t="shared" si="139"/>
        <v>#VALUE!</v>
      </c>
      <c r="AH257" s="165" t="e">
        <f t="shared" si="140"/>
        <v>#VALUE!</v>
      </c>
      <c r="AI257" s="165" t="e">
        <f t="shared" si="141"/>
        <v>#VALUE!</v>
      </c>
      <c r="AJ257" s="165" t="e">
        <f t="shared" si="142"/>
        <v>#VALUE!</v>
      </c>
      <c r="AK257" s="165">
        <f t="shared" si="143"/>
        <v>1</v>
      </c>
      <c r="AL257" s="157"/>
    </row>
    <row r="258" spans="1:38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IF(OR($B258="",$C258="",$D258="",$E258&lt;AN_LIM,$E258&gt;AN_CONCURS,$O258=FALSE),"",R_ISI_STR*VLOOKUP(AK258,Coef!$E$5:$F$20,2,FALSE))</f>
        <v/>
      </c>
      <c r="J258" s="121" t="str">
        <f>IF(OR($B258="",$C258="",$D258="",$E258="",$E258&gt;AN_CONCURS,$O258=FALSE),"",R_ISI_STR*VLOOKUP(AK258,Coef!$E$5:$F$20,2,FALSE))</f>
        <v/>
      </c>
      <c r="K258" s="153" t="str">
        <f t="shared" si="119"/>
        <v/>
      </c>
      <c r="L258" s="153" t="str">
        <f t="shared" si="120"/>
        <v/>
      </c>
      <c r="M258" s="153" t="str">
        <f t="shared" si="121"/>
        <v/>
      </c>
      <c r="N258" s="153" t="str">
        <f>IF(OR($B258="",$C258="",$D258="",$E258&gt;AN_CONCURS,$O258=FALSE),"",IF((FIND('Date initiale'!$B$6,$B258,1)=1),1,""))</f>
        <v/>
      </c>
      <c r="O258" s="236" t="b">
        <f t="shared" si="122"/>
        <v>0</v>
      </c>
      <c r="P258" s="201"/>
      <c r="Q258" s="164" t="e">
        <f t="shared" si="123"/>
        <v>#VALUE!</v>
      </c>
      <c r="R258" s="164" t="e">
        <f t="shared" si="124"/>
        <v>#VALUE!</v>
      </c>
      <c r="S258" s="164" t="e">
        <f t="shared" si="125"/>
        <v>#VALUE!</v>
      </c>
      <c r="T258" s="164" t="e">
        <f t="shared" si="126"/>
        <v>#VALUE!</v>
      </c>
      <c r="U258" s="164" t="e">
        <f t="shared" si="127"/>
        <v>#VALUE!</v>
      </c>
      <c r="V258" s="164" t="e">
        <f t="shared" si="128"/>
        <v>#VALUE!</v>
      </c>
      <c r="W258" s="164" t="e">
        <f t="shared" si="129"/>
        <v>#VALUE!</v>
      </c>
      <c r="X258" s="164" t="e">
        <f t="shared" si="130"/>
        <v>#VALUE!</v>
      </c>
      <c r="Y258" s="164" t="e">
        <f t="shared" si="131"/>
        <v>#VALUE!</v>
      </c>
      <c r="Z258" s="164" t="e">
        <f t="shared" si="132"/>
        <v>#VALUE!</v>
      </c>
      <c r="AA258" s="165" t="e">
        <f t="shared" si="133"/>
        <v>#VALUE!</v>
      </c>
      <c r="AB258" s="165" t="e">
        <f t="shared" si="134"/>
        <v>#VALUE!</v>
      </c>
      <c r="AC258" s="165" t="e">
        <f t="shared" si="135"/>
        <v>#VALUE!</v>
      </c>
      <c r="AD258" s="165" t="e">
        <f t="shared" si="136"/>
        <v>#VALUE!</v>
      </c>
      <c r="AE258" s="165" t="e">
        <f t="shared" si="137"/>
        <v>#VALUE!</v>
      </c>
      <c r="AF258" s="165" t="e">
        <f t="shared" si="138"/>
        <v>#VALUE!</v>
      </c>
      <c r="AG258" s="165" t="e">
        <f t="shared" si="139"/>
        <v>#VALUE!</v>
      </c>
      <c r="AH258" s="165" t="e">
        <f t="shared" si="140"/>
        <v>#VALUE!</v>
      </c>
      <c r="AI258" s="165" t="e">
        <f t="shared" si="141"/>
        <v>#VALUE!</v>
      </c>
      <c r="AJ258" s="165" t="e">
        <f t="shared" si="142"/>
        <v>#VALUE!</v>
      </c>
      <c r="AK258" s="165">
        <f t="shared" si="143"/>
        <v>1</v>
      </c>
      <c r="AL258" s="157"/>
    </row>
    <row r="259" spans="1:38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IF(OR($B259="",$C259="",$D259="",$E259&lt;AN_LIM,$E259&gt;AN_CONCURS,$O259=FALSE),"",R_ISI_STR*VLOOKUP(AK259,Coef!$E$5:$F$20,2,FALSE))</f>
        <v/>
      </c>
      <c r="J259" s="121" t="str">
        <f>IF(OR($B259="",$C259="",$D259="",$E259="",$E259&gt;AN_CONCURS,$O259=FALSE),"",R_ISI_STR*VLOOKUP(AK259,Coef!$E$5:$F$20,2,FALSE))</f>
        <v/>
      </c>
      <c r="K259" s="153" t="str">
        <f t="shared" si="119"/>
        <v/>
      </c>
      <c r="L259" s="153" t="str">
        <f t="shared" si="120"/>
        <v/>
      </c>
      <c r="M259" s="153" t="str">
        <f t="shared" si="121"/>
        <v/>
      </c>
      <c r="N259" s="153" t="str">
        <f>IF(OR($B259="",$C259="",$D259="",$E259&gt;AN_CONCURS,$O259=FALSE),"",IF((FIND('Date initiale'!$B$6,$B259,1)=1),1,""))</f>
        <v/>
      </c>
      <c r="O259" s="236" t="b">
        <f t="shared" si="122"/>
        <v>0</v>
      </c>
      <c r="P259" s="201"/>
      <c r="Q259" s="164" t="e">
        <f t="shared" si="123"/>
        <v>#VALUE!</v>
      </c>
      <c r="R259" s="164" t="e">
        <f t="shared" si="124"/>
        <v>#VALUE!</v>
      </c>
      <c r="S259" s="164" t="e">
        <f t="shared" si="125"/>
        <v>#VALUE!</v>
      </c>
      <c r="T259" s="164" t="e">
        <f t="shared" si="126"/>
        <v>#VALUE!</v>
      </c>
      <c r="U259" s="164" t="e">
        <f t="shared" si="127"/>
        <v>#VALUE!</v>
      </c>
      <c r="V259" s="164" t="e">
        <f t="shared" si="128"/>
        <v>#VALUE!</v>
      </c>
      <c r="W259" s="164" t="e">
        <f t="shared" si="129"/>
        <v>#VALUE!</v>
      </c>
      <c r="X259" s="164" t="e">
        <f t="shared" si="130"/>
        <v>#VALUE!</v>
      </c>
      <c r="Y259" s="164" t="e">
        <f t="shared" si="131"/>
        <v>#VALUE!</v>
      </c>
      <c r="Z259" s="164" t="e">
        <f t="shared" si="132"/>
        <v>#VALUE!</v>
      </c>
      <c r="AA259" s="165" t="e">
        <f t="shared" si="133"/>
        <v>#VALUE!</v>
      </c>
      <c r="AB259" s="165" t="e">
        <f t="shared" si="134"/>
        <v>#VALUE!</v>
      </c>
      <c r="AC259" s="165" t="e">
        <f t="shared" si="135"/>
        <v>#VALUE!</v>
      </c>
      <c r="AD259" s="165" t="e">
        <f t="shared" si="136"/>
        <v>#VALUE!</v>
      </c>
      <c r="AE259" s="165" t="e">
        <f t="shared" si="137"/>
        <v>#VALUE!</v>
      </c>
      <c r="AF259" s="165" t="e">
        <f t="shared" si="138"/>
        <v>#VALUE!</v>
      </c>
      <c r="AG259" s="165" t="e">
        <f t="shared" si="139"/>
        <v>#VALUE!</v>
      </c>
      <c r="AH259" s="165" t="e">
        <f t="shared" si="140"/>
        <v>#VALUE!</v>
      </c>
      <c r="AI259" s="165" t="e">
        <f t="shared" si="141"/>
        <v>#VALUE!</v>
      </c>
      <c r="AJ259" s="165" t="e">
        <f t="shared" si="142"/>
        <v>#VALUE!</v>
      </c>
      <c r="AK259" s="165">
        <f t="shared" si="143"/>
        <v>1</v>
      </c>
      <c r="AL259" s="157"/>
    </row>
    <row r="260" spans="1:38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IF(OR($B260="",$C260="",$D260="",$E260&lt;AN_LIM,$E260&gt;AN_CONCURS,$O260=FALSE),"",R_ISI_STR*VLOOKUP(AK260,Coef!$E$5:$F$20,2,FALSE))</f>
        <v/>
      </c>
      <c r="J260" s="121" t="str">
        <f>IF(OR($B260="",$C260="",$D260="",$E260="",$E260&gt;AN_CONCURS,$O260=FALSE),"",R_ISI_STR*VLOOKUP(AK260,Coef!$E$5:$F$20,2,FALSE))</f>
        <v/>
      </c>
      <c r="K260" s="153" t="str">
        <f t="shared" si="119"/>
        <v/>
      </c>
      <c r="L260" s="153" t="str">
        <f t="shared" si="120"/>
        <v/>
      </c>
      <c r="M260" s="153" t="str">
        <f t="shared" si="121"/>
        <v/>
      </c>
      <c r="N260" s="153" t="str">
        <f>IF(OR($B260="",$C260="",$D260="",$E260&gt;AN_CONCURS,$O260=FALSE),"",IF((FIND('Date initiale'!$B$6,$B260,1)=1),1,""))</f>
        <v/>
      </c>
      <c r="O260" s="236" t="b">
        <f t="shared" si="122"/>
        <v>0</v>
      </c>
      <c r="P260" s="201"/>
      <c r="Q260" s="164" t="e">
        <f t="shared" si="123"/>
        <v>#VALUE!</v>
      </c>
      <c r="R260" s="164" t="e">
        <f t="shared" si="124"/>
        <v>#VALUE!</v>
      </c>
      <c r="S260" s="164" t="e">
        <f t="shared" si="125"/>
        <v>#VALUE!</v>
      </c>
      <c r="T260" s="164" t="e">
        <f t="shared" si="126"/>
        <v>#VALUE!</v>
      </c>
      <c r="U260" s="164" t="e">
        <f t="shared" si="127"/>
        <v>#VALUE!</v>
      </c>
      <c r="V260" s="164" t="e">
        <f t="shared" si="128"/>
        <v>#VALUE!</v>
      </c>
      <c r="W260" s="164" t="e">
        <f t="shared" si="129"/>
        <v>#VALUE!</v>
      </c>
      <c r="X260" s="164" t="e">
        <f t="shared" si="130"/>
        <v>#VALUE!</v>
      </c>
      <c r="Y260" s="164" t="e">
        <f t="shared" si="131"/>
        <v>#VALUE!</v>
      </c>
      <c r="Z260" s="164" t="e">
        <f t="shared" si="132"/>
        <v>#VALUE!</v>
      </c>
      <c r="AA260" s="165" t="e">
        <f t="shared" si="133"/>
        <v>#VALUE!</v>
      </c>
      <c r="AB260" s="165" t="e">
        <f t="shared" si="134"/>
        <v>#VALUE!</v>
      </c>
      <c r="AC260" s="165" t="e">
        <f t="shared" si="135"/>
        <v>#VALUE!</v>
      </c>
      <c r="AD260" s="165" t="e">
        <f t="shared" si="136"/>
        <v>#VALUE!</v>
      </c>
      <c r="AE260" s="165" t="e">
        <f t="shared" si="137"/>
        <v>#VALUE!</v>
      </c>
      <c r="AF260" s="165" t="e">
        <f t="shared" si="138"/>
        <v>#VALUE!</v>
      </c>
      <c r="AG260" s="165" t="e">
        <f t="shared" si="139"/>
        <v>#VALUE!</v>
      </c>
      <c r="AH260" s="165" t="e">
        <f t="shared" si="140"/>
        <v>#VALUE!</v>
      </c>
      <c r="AI260" s="165" t="e">
        <f t="shared" si="141"/>
        <v>#VALUE!</v>
      </c>
      <c r="AJ260" s="165" t="e">
        <f t="shared" si="142"/>
        <v>#VALUE!</v>
      </c>
      <c r="AK260" s="165">
        <f t="shared" si="143"/>
        <v>1</v>
      </c>
      <c r="AL260" s="157"/>
    </row>
  </sheetData>
  <sheetProtection password="C296" sheet="1" objects="1" scenarios="1"/>
  <mergeCells count="18">
    <mergeCell ref="A1:C1"/>
    <mergeCell ref="A2:C2"/>
    <mergeCell ref="A3:C3"/>
    <mergeCell ref="A4:C4"/>
    <mergeCell ref="A8:A9"/>
    <mergeCell ref="B8:B9"/>
    <mergeCell ref="C8:C9"/>
    <mergeCell ref="A5:J5"/>
    <mergeCell ref="A6:J6"/>
    <mergeCell ref="O8:O9"/>
    <mergeCell ref="K8:L8"/>
    <mergeCell ref="M8:N8"/>
    <mergeCell ref="I8:J8"/>
    <mergeCell ref="D8:D9"/>
    <mergeCell ref="F8:F9"/>
    <mergeCell ref="G8:G9"/>
    <mergeCell ref="H8:H9"/>
    <mergeCell ref="E8:E9"/>
  </mergeCells>
  <phoneticPr fontId="39" type="noConversion"/>
  <pageMargins left="0.39370078740157483" right="0.39370078740157483" top="0.78740157480314965" bottom="1.03" header="0" footer="0.39370078740157483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L260"/>
  <sheetViews>
    <sheetView view="pageBreakPreview" zoomScale="60" zoomScaleNormal="100" workbookViewId="0">
      <selection activeCell="F38" sqref="F38"/>
    </sheetView>
  </sheetViews>
  <sheetFormatPr defaultRowHeight="15.75"/>
  <cols>
    <col min="1" max="1" width="5.140625" style="103" customWidth="1"/>
    <col min="2" max="2" width="36" style="103" customWidth="1"/>
    <col min="3" max="3" width="38.42578125" style="103" customWidth="1"/>
    <col min="4" max="4" width="27.42578125" style="103" customWidth="1"/>
    <col min="5" max="7" width="8.7109375" style="103" customWidth="1"/>
    <col min="8" max="8" width="9.5703125" style="103" customWidth="1"/>
    <col min="9" max="10" width="10.7109375" style="108" customWidth="1"/>
    <col min="11" max="14" width="10.7109375" style="104" hidden="1" customWidth="1"/>
    <col min="15" max="15" width="10.7109375" style="101" hidden="1" customWidth="1"/>
    <col min="16" max="16" width="8.7109375" style="104" hidden="1" customWidth="1"/>
    <col min="17" max="37" width="9.140625" style="2" hidden="1" customWidth="1"/>
    <col min="38" max="38" width="9.140625" style="103" hidden="1" customWidth="1"/>
    <col min="39" max="16384" width="9.140625" style="103"/>
  </cols>
  <sheetData>
    <row r="1" spans="1:37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Q1" s="7"/>
      <c r="R1" s="7"/>
      <c r="S1" s="7"/>
      <c r="T1" s="7"/>
      <c r="U1" s="7"/>
      <c r="V1" s="7"/>
      <c r="W1" s="226"/>
      <c r="X1" s="198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08"/>
      <c r="P2" s="192"/>
      <c r="Q2" s="7"/>
      <c r="R2" s="7"/>
      <c r="S2" s="7"/>
      <c r="T2" s="7"/>
      <c r="U2" s="7"/>
      <c r="V2" s="7"/>
      <c r="W2" s="226"/>
      <c r="X2" s="198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Q3" s="7"/>
      <c r="R3" s="7"/>
      <c r="S3" s="7"/>
      <c r="T3" s="7"/>
      <c r="U3" s="7"/>
      <c r="V3" s="7"/>
      <c r="W3" s="226"/>
      <c r="X3" s="198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Q4" s="7"/>
      <c r="R4" s="7"/>
      <c r="S4" s="7"/>
      <c r="T4" s="7"/>
      <c r="U4" s="7"/>
      <c r="V4" s="7"/>
      <c r="W4" s="226"/>
      <c r="X4" s="198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08"/>
      <c r="P5" s="193"/>
      <c r="Q5" s="7"/>
      <c r="R5" s="7"/>
      <c r="S5" s="7"/>
      <c r="T5" s="7"/>
      <c r="U5" s="7"/>
      <c r="V5" s="7"/>
      <c r="W5" s="226"/>
      <c r="X5" s="198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s="108" customFormat="1">
      <c r="A6" s="761" t="s">
        <v>185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08"/>
      <c r="P6" s="193"/>
      <c r="Q6" s="7"/>
      <c r="R6" s="7"/>
      <c r="S6" s="7"/>
      <c r="T6" s="7"/>
      <c r="U6" s="7"/>
      <c r="V6" s="7"/>
      <c r="W6" s="226"/>
      <c r="X6" s="198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</row>
    <row r="7" spans="1:37" s="108" customFormat="1" ht="13.5" customHeight="1">
      <c r="J7" s="30" t="str">
        <f>CONCATENATE(FUNCTIE," ",NUME)</f>
        <v>ASISTENT UNIVERSITAR DĂESCU Alexandru Cosmin</v>
      </c>
      <c r="K7" s="182"/>
      <c r="L7" s="182"/>
      <c r="M7" s="182"/>
      <c r="N7" s="182"/>
      <c r="O7" s="208"/>
      <c r="P7" s="18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s="108" customFormat="1" ht="15" customHeight="1">
      <c r="A8" s="765" t="s">
        <v>0</v>
      </c>
      <c r="B8" s="765" t="s">
        <v>1</v>
      </c>
      <c r="C8" s="765" t="s">
        <v>2</v>
      </c>
      <c r="D8" s="765" t="s">
        <v>3</v>
      </c>
      <c r="E8" s="765" t="s">
        <v>4</v>
      </c>
      <c r="F8" s="765" t="s">
        <v>5</v>
      </c>
      <c r="G8" s="765" t="s">
        <v>6</v>
      </c>
      <c r="H8" s="762" t="s">
        <v>274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10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108" customFormat="1" ht="36" customHeight="1">
      <c r="A9" s="765"/>
      <c r="B9" s="765"/>
      <c r="C9" s="765"/>
      <c r="D9" s="765"/>
      <c r="E9" s="765"/>
      <c r="F9" s="765"/>
      <c r="G9" s="765"/>
      <c r="H9" s="76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110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7" s="108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239" t="e">
        <f t="shared" ref="Q10:AJ10" si="1">SUM(Q11:Q44)</f>
        <v>#VALUE!</v>
      </c>
      <c r="R10" s="239" t="e">
        <f t="shared" si="1"/>
        <v>#VALUE!</v>
      </c>
      <c r="S10" s="239" t="e">
        <f t="shared" si="1"/>
        <v>#VALUE!</v>
      </c>
      <c r="T10" s="239" t="e">
        <f t="shared" si="1"/>
        <v>#VALUE!</v>
      </c>
      <c r="U10" s="239" t="e">
        <f t="shared" si="1"/>
        <v>#VALUE!</v>
      </c>
      <c r="V10" s="239" t="e">
        <f t="shared" si="1"/>
        <v>#VALUE!</v>
      </c>
      <c r="W10" s="239" t="e">
        <f t="shared" si="1"/>
        <v>#VALUE!</v>
      </c>
      <c r="X10" s="239" t="e">
        <f t="shared" si="1"/>
        <v>#VALUE!</v>
      </c>
      <c r="Y10" s="239" t="e">
        <f t="shared" si="1"/>
        <v>#VALUE!</v>
      </c>
      <c r="Z10" s="239" t="e">
        <f t="shared" si="1"/>
        <v>#VALUE!</v>
      </c>
      <c r="AA10" s="239" t="e">
        <f t="shared" si="1"/>
        <v>#VALUE!</v>
      </c>
      <c r="AB10" s="239" t="e">
        <f t="shared" si="1"/>
        <v>#VALUE!</v>
      </c>
      <c r="AC10" s="239" t="e">
        <f t="shared" si="1"/>
        <v>#VALUE!</v>
      </c>
      <c r="AD10" s="239" t="e">
        <f t="shared" si="1"/>
        <v>#VALUE!</v>
      </c>
      <c r="AE10" s="239" t="e">
        <f t="shared" si="1"/>
        <v>#VALUE!</v>
      </c>
      <c r="AF10" s="239" t="e">
        <f t="shared" si="1"/>
        <v>#VALUE!</v>
      </c>
      <c r="AG10" s="239" t="e">
        <f t="shared" si="1"/>
        <v>#VALUE!</v>
      </c>
      <c r="AH10" s="239" t="e">
        <f t="shared" si="1"/>
        <v>#VALUE!</v>
      </c>
      <c r="AI10" s="239" t="e">
        <f t="shared" si="1"/>
        <v>#VALUE!</v>
      </c>
      <c r="AJ10" s="239" t="e">
        <f t="shared" si="1"/>
        <v>#VALUE!</v>
      </c>
      <c r="AK10" s="239"/>
    </row>
    <row r="11" spans="1:37">
      <c r="A11" s="118" t="s">
        <v>121</v>
      </c>
      <c r="B11" s="151"/>
      <c r="C11" s="151"/>
      <c r="D11" s="151"/>
      <c r="E11" s="119"/>
      <c r="F11" s="118"/>
      <c r="G11" s="118"/>
      <c r="H11" s="118"/>
      <c r="I11" s="121" t="str">
        <f>IF(OR($B11="",$C11="",$D11="",$E11&lt;AN_LIM,$E11&gt;AN_CONCURS,$O11=FALSE),"",R_ISI_ROM*VLOOKUP(AK11,Coef!$E$5:$F$20,2,FALSE))</f>
        <v/>
      </c>
      <c r="J11" s="121" t="str">
        <f>IF(OR($B11="",$C11="",$D11="",$E11="",$E11&gt;AN_CONCURS,$O11=FALSE),"",R_ISI_ROM*VLOOKUP(AK11,Coef!$E$5:$F$20,2,FALSE))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IF($K11&lt;&gt;1,"",(IF(OR($B11="",$C11="",$D11="",$E11="",$E11&gt;AN_CONCURS,$O11=FALSE),"",IF((FIND(NUME,$B11,1)=1),1,""))))</f>
        <v/>
      </c>
      <c r="N11" s="153" t="str">
        <f t="shared" ref="N11:N74" si="5">IF(OR($B11="",$C11="",$D11="",$E11="",$E11&gt;AN_CONCURS,$O11=FALSE),"",IF((FIND(NUME,$B11,1)=1),1,""))</f>
        <v/>
      </c>
      <c r="O11" s="236" t="b">
        <f t="shared" ref="O11:O74" si="6">IF(NUME="",FALSE,ISNUMBER(SEARCH(NUME,$B11)))</f>
        <v>0</v>
      </c>
      <c r="P11" s="154"/>
      <c r="Q11" s="14" t="e">
        <f t="shared" ref="Q11:Q74" si="7">FIND(",",$B11,1)</f>
        <v>#VALUE!</v>
      </c>
      <c r="R11" s="14" t="e">
        <f t="shared" ref="R11:Z26" si="8">FIND(",",$B11,Q11+1)</f>
        <v>#VALUE!</v>
      </c>
      <c r="S11" s="14" t="e">
        <f t="shared" si="8"/>
        <v>#VALUE!</v>
      </c>
      <c r="T11" s="14" t="e">
        <f t="shared" si="8"/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 t="e">
        <f t="shared" ref="AA11:AJ36" si="9">IF(Q11&gt;0,1,0)</f>
        <v>#VALUE!</v>
      </c>
      <c r="AB11" s="15" t="e">
        <f t="shared" si="9"/>
        <v>#VALUE!</v>
      </c>
      <c r="AC11" s="15" t="e">
        <f t="shared" si="9"/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1</v>
      </c>
    </row>
    <row r="12" spans="1:37">
      <c r="A12" s="118" t="s">
        <v>80</v>
      </c>
      <c r="B12" s="155"/>
      <c r="C12" s="155"/>
      <c r="D12" s="155"/>
      <c r="E12" s="127"/>
      <c r="F12" s="181"/>
      <c r="G12" s="118"/>
      <c r="H12" s="152"/>
      <c r="I12" s="121" t="str">
        <f>IF(OR($B12="",$C12="",$D12="",$E12&lt;AN_LIM,$E12&gt;AN_CONCURS,$O12=FALSE),"",R_ISI_ROM*VLOOKUP(AK12,Coef!$E$5:$F$20,2,FALSE))</f>
        <v/>
      </c>
      <c r="J12" s="121" t="str">
        <f>IF(OR($B12="",$C12="",$D12="",$E12="",$E12&gt;AN_CONCURS,$O12=FALSE),"",R_ISI_ROM*VLOOKUP(AK12,Coef!$E$5:$F$20,2,FALSE))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7">
      <c r="A13" s="118" t="s">
        <v>81</v>
      </c>
      <c r="B13" s="155"/>
      <c r="C13" s="155"/>
      <c r="D13" s="155"/>
      <c r="E13" s="127"/>
      <c r="F13" s="181"/>
      <c r="G13" s="118"/>
      <c r="H13" s="152"/>
      <c r="I13" s="121" t="str">
        <f>IF(OR($B13="",$C13="",$D13="",$E13&lt;AN_LIM,$E13&gt;AN_CONCURS,$O13=FALSE),"",R_ISI_ROM*VLOOKUP(AK13,Coef!$E$5:$F$20,2,FALSE))</f>
        <v/>
      </c>
      <c r="J13" s="121" t="str">
        <f>IF(OR($B13="",$C13="",$D13="",$E13="",$E13&gt;AN_CONCURS,$O13=FALSE),"",R_ISI_ROM*VLOOKUP(AK13,Coef!$E$5:$F$20,2,FALSE))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7" s="102" customFormat="1">
      <c r="A14" s="118" t="s">
        <v>82</v>
      </c>
      <c r="B14" s="185"/>
      <c r="C14" s="155"/>
      <c r="D14" s="155"/>
      <c r="E14" s="127"/>
      <c r="F14" s="181"/>
      <c r="G14" s="181"/>
      <c r="H14" s="125"/>
      <c r="I14" s="121" t="str">
        <f>IF(OR($B14="",$C14="",$D14="",$E14&lt;AN_LIM,$E14&gt;AN_CONCURS,$O14=FALSE),"",R_ISI_ROM*VLOOKUP(AK14,Coef!$E$5:$F$20,2,FALSE))</f>
        <v/>
      </c>
      <c r="J14" s="121" t="str">
        <f>IF(OR($B14="",$C14="",$D14="",$E14="",$E14&gt;AN_CONCURS,$O14=FALSE),"",R_ISI_ROM*VLOOKUP(AK14,Coef!$E$5:$F$20,2,FALSE))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240" t="e">
        <f t="shared" si="7"/>
        <v>#VALUE!</v>
      </c>
      <c r="R14" s="240" t="e">
        <f t="shared" si="8"/>
        <v>#VALUE!</v>
      </c>
      <c r="S14" s="240" t="e">
        <f t="shared" si="8"/>
        <v>#VALUE!</v>
      </c>
      <c r="T14" s="240" t="e">
        <f t="shared" si="8"/>
        <v>#VALUE!</v>
      </c>
      <c r="U14" s="240" t="e">
        <f t="shared" si="8"/>
        <v>#VALUE!</v>
      </c>
      <c r="V14" s="240" t="e">
        <f t="shared" si="8"/>
        <v>#VALUE!</v>
      </c>
      <c r="W14" s="240" t="e">
        <f t="shared" si="8"/>
        <v>#VALUE!</v>
      </c>
      <c r="X14" s="240" t="e">
        <f t="shared" si="8"/>
        <v>#VALUE!</v>
      </c>
      <c r="Y14" s="240" t="e">
        <f t="shared" si="8"/>
        <v>#VALUE!</v>
      </c>
      <c r="Z14" s="240" t="e">
        <f t="shared" si="8"/>
        <v>#VALUE!</v>
      </c>
      <c r="AA14" s="13" t="e">
        <f t="shared" si="9"/>
        <v>#VALUE!</v>
      </c>
      <c r="AB14" s="13" t="e">
        <f t="shared" si="9"/>
        <v>#VALUE!</v>
      </c>
      <c r="AC14" s="13" t="e">
        <f t="shared" si="9"/>
        <v>#VALUE!</v>
      </c>
      <c r="AD14" s="13" t="e">
        <f t="shared" si="9"/>
        <v>#VALUE!</v>
      </c>
      <c r="AE14" s="13" t="e">
        <f t="shared" si="9"/>
        <v>#VALUE!</v>
      </c>
      <c r="AF14" s="13" t="e">
        <f t="shared" si="9"/>
        <v>#VALUE!</v>
      </c>
      <c r="AG14" s="13" t="e">
        <f t="shared" si="9"/>
        <v>#VALUE!</v>
      </c>
      <c r="AH14" s="13" t="e">
        <f t="shared" si="9"/>
        <v>#VALUE!</v>
      </c>
      <c r="AI14" s="13" t="e">
        <f t="shared" si="9"/>
        <v>#VALUE!</v>
      </c>
      <c r="AJ14" s="13" t="e">
        <f t="shared" si="9"/>
        <v>#VALUE!</v>
      </c>
      <c r="AK14" s="84">
        <f t="shared" si="10"/>
        <v>1</v>
      </c>
    </row>
    <row r="15" spans="1:37">
      <c r="A15" s="118" t="s">
        <v>186</v>
      </c>
      <c r="B15" s="155"/>
      <c r="C15" s="155"/>
      <c r="D15" s="155"/>
      <c r="E15" s="127"/>
      <c r="F15" s="181"/>
      <c r="G15" s="181"/>
      <c r="H15" s="125"/>
      <c r="I15" s="121" t="str">
        <f>IF(OR($B15="",$C15="",$D15="",$E15&lt;AN_LIM,$E15&gt;AN_CONCURS,$O15=FALSE),"",R_ISI_ROM*VLOOKUP(AK15,Coef!$E$5:$F$20,2,FALSE))</f>
        <v/>
      </c>
      <c r="J15" s="121" t="str">
        <f>IF(OR($B15="",$C15="",$D15="",$E15="",$E15&gt;AN_CONCURS,$O15=FALSE),"",R_ISI_ROM*VLOOKUP(AK15,Coef!$E$5:$F$20,2,FALSE))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7">
      <c r="A16" s="118" t="s">
        <v>187</v>
      </c>
      <c r="B16" s="155"/>
      <c r="C16" s="155"/>
      <c r="D16" s="155"/>
      <c r="E16" s="127"/>
      <c r="F16" s="181"/>
      <c r="G16" s="181"/>
      <c r="H16" s="125"/>
      <c r="I16" s="121" t="str">
        <f>IF(OR($B16="",$C16="",$D16="",$E16&lt;AN_LIM,$E16&gt;AN_CONCURS,$O16=FALSE),"",R_ISI_ROM*VLOOKUP(AK16,Coef!$E$5:$F$20,2,FALSE))</f>
        <v/>
      </c>
      <c r="J16" s="121" t="str">
        <f>IF(OR($B16="",$C16="",$D16="",$E16="",$E16&gt;AN_CONCURS,$O16=FALSE),"",R_ISI_ROM*VLOOKUP(AK16,Coef!$E$5:$F$20,2,FALSE))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55"/>
      <c r="C17" s="155"/>
      <c r="D17" s="155"/>
      <c r="E17" s="127"/>
      <c r="F17" s="181"/>
      <c r="G17" s="181"/>
      <c r="H17" s="125"/>
      <c r="I17" s="121" t="str">
        <f>IF(OR($B17="",$C17="",$D17="",$E17&lt;AN_LIM,$E17&gt;AN_CONCURS,$O17=FALSE),"",R_ISI_ROM*VLOOKUP(AK17,Coef!$E$5:$F$20,2,FALSE))</f>
        <v/>
      </c>
      <c r="J17" s="121" t="str">
        <f>IF(OR($B17="",$C17="",$D17="",$E17="",$E17&gt;AN_CONCURS,$O17=FALSE),"",R_ISI_ROM*VLOOKUP(AK17,Coef!$E$5:$F$20,2,FALSE))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55"/>
      <c r="C18" s="155"/>
      <c r="D18" s="155"/>
      <c r="E18" s="127"/>
      <c r="F18" s="181"/>
      <c r="G18" s="181"/>
      <c r="H18" s="125"/>
      <c r="I18" s="121" t="str">
        <f>IF(OR($B18="",$C18="",$D18="",$E18&lt;AN_LIM,$E18&gt;AN_CONCURS,$O18=FALSE),"",R_ISI_ROM*VLOOKUP(AK18,Coef!$E$5:$F$20,2,FALSE))</f>
        <v/>
      </c>
      <c r="J18" s="121" t="str">
        <f>IF(OR($B18="",$C18="",$D18="",$E18="",$E18&gt;AN_CONCURS,$O18=FALSE),"",R_ISI_ROM*VLOOKUP(AK18,Coef!$E$5:$F$20,2,FALSE))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55"/>
      <c r="C19" s="155"/>
      <c r="D19" s="155"/>
      <c r="E19" s="127"/>
      <c r="F19" s="181"/>
      <c r="G19" s="181"/>
      <c r="H19" s="125"/>
      <c r="I19" s="121" t="str">
        <f>IF(OR($B19="",$C19="",$D19="",$E19&lt;AN_LIM,$E19&gt;AN_CONCURS,$O19=FALSE),"",R_ISI_ROM*VLOOKUP(AK19,Coef!$E$5:$F$20,2,FALSE))</f>
        <v/>
      </c>
      <c r="J19" s="121" t="str">
        <f>IF(OR($B19="",$C19="",$D19="",$E19="",$E19&gt;AN_CONCURS,$O19=FALSE),"",R_ISI_ROM*VLOOKUP(AK19,Coef!$E$5:$F$20,2,FALSE))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55"/>
      <c r="C20" s="155"/>
      <c r="D20" s="155"/>
      <c r="E20" s="127"/>
      <c r="F20" s="181"/>
      <c r="G20" s="181"/>
      <c r="H20" s="125"/>
      <c r="I20" s="121" t="str">
        <f>IF(OR($B20="",$C20="",$D20="",$E20&lt;AN_LIM,$E20&gt;AN_CONCURS,$O20=FALSE),"",R_ISI_ROM*VLOOKUP(AK20,Coef!$E$5:$F$20,2,FALSE))</f>
        <v/>
      </c>
      <c r="J20" s="121" t="str">
        <f>IF(OR($B20="",$C20="",$D20="",$E20="",$E20&gt;AN_CONCURS,$O20=FALSE),"",R_ISI_ROM*VLOOKUP(AK20,Coef!$E$5:$F$20,2,FALSE))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55"/>
      <c r="C21" s="155"/>
      <c r="D21" s="155"/>
      <c r="E21" s="127"/>
      <c r="F21" s="181"/>
      <c r="G21" s="181"/>
      <c r="H21" s="125"/>
      <c r="I21" s="121" t="str">
        <f>IF(OR($B21="",$C21="",$D21="",$E21&lt;AN_LIM,$E21&gt;AN_CONCURS,$O21=FALSE),"",R_ISI_ROM*VLOOKUP(AK21,Coef!$E$5:$F$20,2,FALSE))</f>
        <v/>
      </c>
      <c r="J21" s="121" t="str">
        <f>IF(OR($B21="",$C21="",$D21="",$E21="",$E21&gt;AN_CONCURS,$O21=FALSE),"",R_ISI_ROM*VLOOKUP(AK21,Coef!$E$5:$F$20,2,FALSE))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55"/>
      <c r="C22" s="155"/>
      <c r="D22" s="155"/>
      <c r="E22" s="127"/>
      <c r="F22" s="181"/>
      <c r="G22" s="181"/>
      <c r="H22" s="125"/>
      <c r="I22" s="121" t="str">
        <f>IF(OR($B22="",$C22="",$D22="",$E22&lt;AN_LIM,$E22&gt;AN_CONCURS,$O22=FALSE),"",R_ISI_ROM*VLOOKUP(AK22,Coef!$E$5:$F$20,2,FALSE))</f>
        <v/>
      </c>
      <c r="J22" s="121" t="str">
        <f>IF(OR($B22="",$C22="",$D22="",$E22="",$E22&gt;AN_CONCURS,$O22=FALSE),"",R_ISI_ROM*VLOOKUP(AK22,Coef!$E$5:$F$20,2,FALSE))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5"/>
      <c r="C23" s="155"/>
      <c r="D23" s="155"/>
      <c r="E23" s="127"/>
      <c r="F23" s="181"/>
      <c r="G23" s="181"/>
      <c r="H23" s="125"/>
      <c r="I23" s="121" t="str">
        <f>IF(OR($B23="",$C23="",$D23="",$E23&lt;AN_LIM,$E23&gt;AN_CONCURS,$O23=FALSE),"",R_ISI_ROM*VLOOKUP(AK23,Coef!$E$5:$F$20,2,FALSE))</f>
        <v/>
      </c>
      <c r="J23" s="121" t="str">
        <f>IF(OR($B23="",$C23="",$D23="",$E23="",$E23&gt;AN_CONCURS,$O23=FALSE),"",R_ISI_ROM*VLOOKUP(AK23,Coef!$E$5:$F$20,2,FALSE))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55"/>
      <c r="D24" s="155"/>
      <c r="E24" s="127"/>
      <c r="F24" s="181"/>
      <c r="G24" s="181"/>
      <c r="H24" s="125"/>
      <c r="I24" s="121" t="str">
        <f>IF(OR($B24="",$C24="",$D24="",$E24&lt;AN_LIM,$E24&gt;AN_CONCURS,$O24=FALSE),"",R_ISI_ROM*VLOOKUP(AK24,Coef!$E$5:$F$20,2,FALSE))</f>
        <v/>
      </c>
      <c r="J24" s="121" t="str">
        <f>IF(OR($B24="",$C24="",$D24="",$E24="",$E24&gt;AN_CONCURS,$O24=FALSE),"",R_ISI_ROM*VLOOKUP(AK24,Coef!$E$5:$F$20,2,FALSE))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55"/>
      <c r="C25" s="155"/>
      <c r="D25" s="155"/>
      <c r="E25" s="127"/>
      <c r="F25" s="181"/>
      <c r="G25" s="181"/>
      <c r="H25" s="125"/>
      <c r="I25" s="121" t="str">
        <f>IF(OR($B25="",$C25="",$D25="",$E25&lt;AN_LIM,$E25&gt;AN_CONCURS,$O25=FALSE),"",R_ISI_ROM*VLOOKUP(AK25,Coef!$E$5:$F$20,2,FALSE))</f>
        <v/>
      </c>
      <c r="J25" s="121" t="str">
        <f>IF(OR($B25="",$C25="",$D25="",$E25="",$E25&gt;AN_CONCURS,$O25=FALSE),"",R_ISI_ROM*VLOOKUP(AK25,Coef!$E$5:$F$20,2,FALSE))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55"/>
      <c r="C26" s="155"/>
      <c r="D26" s="155"/>
      <c r="E26" s="127"/>
      <c r="F26" s="181"/>
      <c r="G26" s="181"/>
      <c r="H26" s="125"/>
      <c r="I26" s="121" t="str">
        <f>IF(OR($B26="",$C26="",$D26="",$E26&lt;AN_LIM,$E26&gt;AN_CONCURS,$O26=FALSE),"",R_ISI_ROM*VLOOKUP(AK26,Coef!$E$5:$F$20,2,FALSE))</f>
        <v/>
      </c>
      <c r="J26" s="121" t="str">
        <f>IF(OR($B26="",$C26="",$D26="",$E26="",$E26&gt;AN_CONCURS,$O26=FALSE),"",R_ISI_ROM*VLOOKUP(AK26,Coef!$E$5:$F$20,2,FALSE))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55"/>
      <c r="C27" s="155"/>
      <c r="D27" s="155"/>
      <c r="E27" s="127"/>
      <c r="F27" s="181"/>
      <c r="G27" s="181"/>
      <c r="H27" s="125"/>
      <c r="I27" s="121" t="str">
        <f>IF(OR($B27="",$C27="",$D27="",$E27&lt;AN_LIM,$E27&gt;AN_CONCURS,$O27=FALSE),"",R_ISI_ROM*VLOOKUP(AK27,Coef!$E$5:$F$20,2,FALSE))</f>
        <v/>
      </c>
      <c r="J27" s="121" t="str">
        <f>IF(OR($B27="",$C27="",$D27="",$E27="",$E27&gt;AN_CONCURS,$O27=FALSE),"",R_ISI_ROM*VLOOKUP(AK27,Coef!$E$5:$F$20,2,FALSE))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55"/>
      <c r="C28" s="155"/>
      <c r="D28" s="155"/>
      <c r="E28" s="127"/>
      <c r="F28" s="181"/>
      <c r="G28" s="181"/>
      <c r="H28" s="125"/>
      <c r="I28" s="121" t="str">
        <f>IF(OR($B28="",$C28="",$D28="",$E28&lt;AN_LIM,$E28&gt;AN_CONCURS,$O28=FALSE),"",R_ISI_ROM*VLOOKUP(AK28,Coef!$E$5:$F$20,2,FALSE))</f>
        <v/>
      </c>
      <c r="J28" s="121" t="str">
        <f>IF(OR($B28="",$C28="",$D28="",$E28="",$E28&gt;AN_CONCURS,$O28=FALSE),"",R_ISI_ROM*VLOOKUP(AK28,Coef!$E$5:$F$20,2,FALSE))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55"/>
      <c r="C29" s="155"/>
      <c r="D29" s="155"/>
      <c r="E29" s="127"/>
      <c r="F29" s="181"/>
      <c r="G29" s="181"/>
      <c r="H29" s="125"/>
      <c r="I29" s="121" t="str">
        <f>IF(OR($B29="",$C29="",$D29="",$E29&lt;AN_LIM,$E29&gt;AN_CONCURS,$O29=FALSE),"",R_ISI_ROM*VLOOKUP(AK29,Coef!$E$5:$F$20,2,FALSE))</f>
        <v/>
      </c>
      <c r="J29" s="121" t="str">
        <f>IF(OR($B29="",$C29="",$D29="",$E29="",$E29&gt;AN_CONCURS,$O29=FALSE),"",R_ISI_ROM*VLOOKUP(AK29,Coef!$E$5:$F$20,2,FALSE))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55"/>
      <c r="C30" s="155"/>
      <c r="D30" s="155"/>
      <c r="E30" s="127"/>
      <c r="F30" s="181"/>
      <c r="G30" s="181"/>
      <c r="H30" s="125"/>
      <c r="I30" s="121" t="str">
        <f>IF(OR($B30="",$C30="",$D30="",$E30&lt;AN_LIM,$E30&gt;AN_CONCURS,$O30=FALSE),"",R_ISI_ROM*VLOOKUP(AK30,Coef!$E$5:$F$20,2,FALSE))</f>
        <v/>
      </c>
      <c r="J30" s="121" t="str">
        <f>IF(OR($B30="",$C30="",$D30="",$E30="",$E30&gt;AN_CONCURS,$O30=FALSE),"",R_ISI_ROM*VLOOKUP(AK30,Coef!$E$5:$F$20,2,FALSE))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55"/>
      <c r="C31" s="155"/>
      <c r="D31" s="155"/>
      <c r="E31" s="127"/>
      <c r="F31" s="181"/>
      <c r="G31" s="181"/>
      <c r="H31" s="125"/>
      <c r="I31" s="121" t="str">
        <f>IF(OR($B31="",$C31="",$D31="",$E31&lt;AN_LIM,$E31&gt;AN_CONCURS,$O31=FALSE),"",R_ISI_ROM*VLOOKUP(AK31,Coef!$E$5:$F$20,2,FALSE))</f>
        <v/>
      </c>
      <c r="J31" s="121" t="str">
        <f>IF(OR($B31="",$C31="",$D31="",$E31="",$E31&gt;AN_CONCURS,$O31=FALSE),"",R_ISI_ROM*VLOOKUP(AK31,Coef!$E$5:$F$20,2,FALSE))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55"/>
      <c r="C32" s="155"/>
      <c r="D32" s="155"/>
      <c r="E32" s="127"/>
      <c r="F32" s="181"/>
      <c r="G32" s="181"/>
      <c r="H32" s="125"/>
      <c r="I32" s="121" t="str">
        <f>IF(OR($B32="",$C32="",$D32="",$E32&lt;AN_LIM,$E32&gt;AN_CONCURS,$O32=FALSE),"",R_ISI_ROM*VLOOKUP(AK32,Coef!$E$5:$F$20,2,FALSE))</f>
        <v/>
      </c>
      <c r="J32" s="121" t="str">
        <f>IF(OR($B32="",$C32="",$D32="",$E32="",$E32&gt;AN_CONCURS,$O32=FALSE),"",R_ISI_ROM*VLOOKUP(AK32,Coef!$E$5:$F$20,2,FALSE))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55"/>
      <c r="C33" s="155"/>
      <c r="D33" s="155"/>
      <c r="E33" s="127"/>
      <c r="F33" s="181"/>
      <c r="G33" s="181"/>
      <c r="H33" s="125"/>
      <c r="I33" s="121" t="str">
        <f>IF(OR($B33="",$C33="",$D33="",$E33&lt;AN_LIM,$E33&gt;AN_CONCURS,$O33=FALSE),"",R_ISI_ROM*VLOOKUP(AK33,Coef!$E$5:$F$20,2,FALSE))</f>
        <v/>
      </c>
      <c r="J33" s="121" t="str">
        <f>IF(OR($B33="",$C33="",$D33="",$E33="",$E33&gt;AN_CONCURS,$O33=FALSE),"",R_ISI_ROM*VLOOKUP(AK33,Coef!$E$5:$F$20,2,FALSE))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55"/>
      <c r="C34" s="155"/>
      <c r="D34" s="155"/>
      <c r="E34" s="127"/>
      <c r="F34" s="181"/>
      <c r="G34" s="181"/>
      <c r="H34" s="125"/>
      <c r="I34" s="121" t="str">
        <f>IF(OR($B34="",$C34="",$D34="",$E34&lt;AN_LIM,$E34&gt;AN_CONCURS,$O34=FALSE),"",R_ISI_ROM*VLOOKUP(AK34,Coef!$E$5:$F$20,2,FALSE))</f>
        <v/>
      </c>
      <c r="J34" s="121" t="str">
        <f>IF(OR($B34="",$C34="",$D34="",$E34="",$E34&gt;AN_CONCURS,$O34=FALSE),"",R_ISI_ROM*VLOOKUP(AK34,Coef!$E$5:$F$20,2,FALSE))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55"/>
      <c r="C35" s="155"/>
      <c r="D35" s="155"/>
      <c r="E35" s="127"/>
      <c r="F35" s="181"/>
      <c r="G35" s="181"/>
      <c r="H35" s="125"/>
      <c r="I35" s="121" t="str">
        <f>IF(OR($B35="",$C35="",$D35="",$E35&lt;AN_LIM,$E35&gt;AN_CONCURS,$O35=FALSE),"",R_ISI_ROM*VLOOKUP(AK35,Coef!$E$5:$F$20,2,FALSE))</f>
        <v/>
      </c>
      <c r="J35" s="121" t="str">
        <f>IF(OR($B35="",$C35="",$D35="",$E35="",$E35&gt;AN_CONCURS,$O35=FALSE),"",R_ISI_ROM*VLOOKUP(AK35,Coef!$E$5:$F$20,2,FALSE))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55"/>
      <c r="C36" s="155"/>
      <c r="D36" s="155"/>
      <c r="E36" s="127"/>
      <c r="F36" s="181"/>
      <c r="G36" s="181"/>
      <c r="H36" s="125"/>
      <c r="I36" s="121" t="str">
        <f>IF(OR($B36="",$C36="",$D36="",$E36&lt;AN_LIM,$E36&gt;AN_CONCURS,$O36=FALSE),"",R_ISI_ROM*VLOOKUP(AK36,Coef!$E$5:$F$20,2,FALSE))</f>
        <v/>
      </c>
      <c r="J36" s="121" t="str">
        <f>IF(OR($B36="",$C36="",$D36="",$E36="",$E36&gt;AN_CONCURS,$O36=FALSE),"",R_ISI_ROM*VLOOKUP(AK36,Coef!$E$5:$F$20,2,FALSE))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55"/>
      <c r="C37" s="155"/>
      <c r="D37" s="155"/>
      <c r="E37" s="127"/>
      <c r="F37" s="181"/>
      <c r="G37" s="181"/>
      <c r="H37" s="125"/>
      <c r="I37" s="121" t="str">
        <f>IF(OR($B37="",$C37="",$D37="",$E37&lt;AN_LIM,$E37&gt;AN_CONCURS,$O37=FALSE),"",R_ISI_ROM*VLOOKUP(AK37,Coef!$E$5:$F$20,2,FALSE))</f>
        <v/>
      </c>
      <c r="J37" s="121" t="str">
        <f>IF(OR($B37="",$C37="",$D37="",$E37="",$E37&gt;AN_CONCURS,$O37=FALSE),"",R_ISI_ROM*VLOOKUP(AK37,Coef!$E$5:$F$20,2,FALSE))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55"/>
      <c r="C38" s="155"/>
      <c r="D38" s="155"/>
      <c r="E38" s="127"/>
      <c r="F38" s="181"/>
      <c r="G38" s="181"/>
      <c r="H38" s="125"/>
      <c r="I38" s="121" t="str">
        <f>IF(OR($B38="",$C38="",$D38="",$E38&lt;AN_LIM,$E38&gt;AN_CONCURS,$O38=FALSE),"",R_ISI_ROM*VLOOKUP(AK38,Coef!$E$5:$F$20,2,FALSE))</f>
        <v/>
      </c>
      <c r="J38" s="121" t="str">
        <f>IF(OR($B38="",$C38="",$D38="",$E38="",$E38&gt;AN_CONCURS,$O38=FALSE),"",R_ISI_ROM*VLOOKUP(AK38,Coef!$E$5:$F$20,2,FALSE))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55"/>
      <c r="C39" s="155"/>
      <c r="D39" s="155"/>
      <c r="E39" s="127"/>
      <c r="F39" s="181"/>
      <c r="G39" s="181"/>
      <c r="H39" s="125"/>
      <c r="I39" s="121" t="str">
        <f>IF(OR($B39="",$C39="",$D39="",$E39&lt;AN_LIM,$E39&gt;AN_CONCURS,$O39=FALSE),"",R_ISI_ROM*VLOOKUP(AK39,Coef!$E$5:$F$20,2,FALSE))</f>
        <v/>
      </c>
      <c r="J39" s="121" t="str">
        <f>IF(OR($B39="",$C39="",$D39="",$E39="",$E39&gt;AN_CONCURS,$O39=FALSE),"",R_ISI_ROM*VLOOKUP(AK39,Coef!$E$5:$F$20,2,FALSE))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55"/>
      <c r="C40" s="155"/>
      <c r="D40" s="155"/>
      <c r="E40" s="127"/>
      <c r="F40" s="181"/>
      <c r="G40" s="181"/>
      <c r="H40" s="125"/>
      <c r="I40" s="121" t="str">
        <f>IF(OR($B40="",$C40="",$D40="",$E40&lt;AN_LIM,$E40&gt;AN_CONCURS,$O40=FALSE),"",R_ISI_ROM*VLOOKUP(AK40,Coef!$E$5:$F$20,2,FALSE))</f>
        <v/>
      </c>
      <c r="J40" s="121" t="str">
        <f>IF(OR($B40="",$C40="",$D40="",$E40="",$E40&gt;AN_CONCURS,$O40=FALSE),"",R_ISI_ROM*VLOOKUP(AK40,Coef!$E$5:$F$20,2,FALSE))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55"/>
      <c r="C41" s="155"/>
      <c r="D41" s="155"/>
      <c r="E41" s="127"/>
      <c r="F41" s="181"/>
      <c r="G41" s="181"/>
      <c r="H41" s="125"/>
      <c r="I41" s="121" t="str">
        <f>IF(OR($B41="",$C41="",$D41="",$E41&lt;AN_LIM,$E41&gt;AN_CONCURS,$O41=FALSE),"",R_ISI_ROM*VLOOKUP(AK41,Coef!$E$5:$F$20,2,FALSE))</f>
        <v/>
      </c>
      <c r="J41" s="121" t="str">
        <f>IF(OR($B41="",$C41="",$D41="",$E41="",$E41&gt;AN_CONCURS,$O41=FALSE),"",R_ISI_ROM*VLOOKUP(AK41,Coef!$E$5:$F$20,2,FALSE))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55"/>
      <c r="C42" s="155"/>
      <c r="D42" s="155"/>
      <c r="E42" s="127"/>
      <c r="F42" s="181"/>
      <c r="G42" s="181"/>
      <c r="H42" s="125"/>
      <c r="I42" s="121" t="str">
        <f>IF(OR($B42="",$C42="",$D42="",$E42&lt;AN_LIM,$E42&gt;AN_CONCURS,$O42=FALSE),"",R_ISI_ROM*VLOOKUP(AK42,Coef!$E$5:$F$20,2,FALSE))</f>
        <v/>
      </c>
      <c r="J42" s="121" t="str">
        <f>IF(OR($B42="",$C42="",$D42="",$E42="",$E42&gt;AN_CONCURS,$O42=FALSE),"",R_ISI_ROM*VLOOKUP(AK42,Coef!$E$5:$F$20,2,FALSE))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55"/>
      <c r="C43" s="155"/>
      <c r="D43" s="155"/>
      <c r="E43" s="127"/>
      <c r="F43" s="181"/>
      <c r="G43" s="181"/>
      <c r="H43" s="125"/>
      <c r="I43" s="121" t="str">
        <f>IF(OR($B43="",$C43="",$D43="",$E43&lt;AN_LIM,$E43&gt;AN_CONCURS,$O43=FALSE),"",R_ISI_ROM*VLOOKUP(AK43,Coef!$E$5:$F$20,2,FALSE))</f>
        <v/>
      </c>
      <c r="J43" s="121" t="str">
        <f>IF(OR($B43="",$C43="",$D43="",$E43="",$E43&gt;AN_CONCURS,$O43=FALSE),"",R_ISI_ROM*VLOOKUP(AK43,Coef!$E$5:$F$20,2,FALSE))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55"/>
      <c r="C44" s="155"/>
      <c r="D44" s="155"/>
      <c r="E44" s="127"/>
      <c r="F44" s="181"/>
      <c r="G44" s="181"/>
      <c r="H44" s="125"/>
      <c r="I44" s="121" t="str">
        <f>IF(OR($B44="",$C44="",$D44="",$E44&lt;AN_LIM,$E44&gt;AN_CONCURS,$O44=FALSE),"",R_ISI_ROM*VLOOKUP(AK44,Coef!$E$5:$F$20,2,FALSE))</f>
        <v/>
      </c>
      <c r="J44" s="121" t="str">
        <f>IF(OR($B44="",$C44="",$D44="",$E44="",$E44&gt;AN_CONCURS,$O44=FALSE),"",R_ISI_ROM*VLOOKUP(AK44,Coef!$E$5:$F$20,2,FALSE))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55"/>
      <c r="C45" s="155"/>
      <c r="D45" s="155"/>
      <c r="E45" s="127"/>
      <c r="F45" s="181"/>
      <c r="G45" s="181"/>
      <c r="H45" s="125"/>
      <c r="I45" s="121" t="str">
        <f>IF(OR($B45="",$C45="",$D45="",$E45&lt;AN_LIM,$E45&gt;AN_CONCURS,$O45=FALSE),"",R_ISI_ROM*VLOOKUP(AK45,Coef!$E$5:$F$20,2,FALSE))</f>
        <v/>
      </c>
      <c r="J45" s="121" t="str">
        <f>IF(OR($B45="",$C45="",$D45="",$E45="",$E45&gt;AN_CONCURS,$O45=FALSE),"",R_ISI_ROM*VLOOKUP(AK45,Coef!$E$5:$F$20,2,FALSE))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55"/>
      <c r="C46" s="155"/>
      <c r="D46" s="155"/>
      <c r="E46" s="127"/>
      <c r="F46" s="181"/>
      <c r="G46" s="181"/>
      <c r="H46" s="125"/>
      <c r="I46" s="121" t="str">
        <f>IF(OR($B46="",$C46="",$D46="",$E46&lt;AN_LIM,$E46&gt;AN_CONCURS,$O46=FALSE),"",R_ISI_ROM*VLOOKUP(AK46,Coef!$E$5:$F$20,2,FALSE))</f>
        <v/>
      </c>
      <c r="J46" s="121" t="str">
        <f>IF(OR($B46="",$C46="",$D46="",$E46="",$E46&gt;AN_CONCURS,$O46=FALSE),"",R_ISI_ROM*VLOOKUP(AK46,Coef!$E$5:$F$20,2,FALSE))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55"/>
      <c r="C47" s="155"/>
      <c r="D47" s="155"/>
      <c r="E47" s="127"/>
      <c r="F47" s="181"/>
      <c r="G47" s="181"/>
      <c r="H47" s="125"/>
      <c r="I47" s="121" t="str">
        <f>IF(OR($B47="",$C47="",$D47="",$E47&lt;AN_LIM,$E47&gt;AN_CONCURS,$O47=FALSE),"",R_ISI_ROM*VLOOKUP(AK47,Coef!$E$5:$F$20,2,FALSE))</f>
        <v/>
      </c>
      <c r="J47" s="121" t="str">
        <f>IF(OR($B47="",$C47="",$D47="",$E47="",$E47&gt;AN_CONCURS,$O47=FALSE),"",R_ISI_ROM*VLOOKUP(AK47,Coef!$E$5:$F$20,2,FALSE))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55"/>
      <c r="C48" s="155"/>
      <c r="D48" s="155"/>
      <c r="E48" s="127"/>
      <c r="F48" s="181"/>
      <c r="G48" s="181"/>
      <c r="H48" s="125"/>
      <c r="I48" s="121" t="str">
        <f>IF(OR($B48="",$C48="",$D48="",$E48&lt;AN_LIM,$E48&gt;AN_CONCURS,$O48=FALSE),"",R_ISI_ROM*VLOOKUP(AK48,Coef!$E$5:$F$20,2,FALSE))</f>
        <v/>
      </c>
      <c r="J48" s="121" t="str">
        <f>IF(OR($B48="",$C48="",$D48="",$E48="",$E48&gt;AN_CONCURS,$O48=FALSE),"",R_ISI_ROM*VLOOKUP(AK48,Coef!$E$5:$F$20,2,FALSE))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55"/>
      <c r="C49" s="155"/>
      <c r="D49" s="155"/>
      <c r="E49" s="127"/>
      <c r="F49" s="181"/>
      <c r="G49" s="181"/>
      <c r="H49" s="125"/>
      <c r="I49" s="121" t="str">
        <f>IF(OR($B49="",$C49="",$D49="",$E49&lt;AN_LIM,$E49&gt;AN_CONCURS,$O49=FALSE),"",R_ISI_ROM*VLOOKUP(AK49,Coef!$E$5:$F$20,2,FALSE))</f>
        <v/>
      </c>
      <c r="J49" s="121" t="str">
        <f>IF(OR($B49="",$C49="",$D49="",$E49="",$E49&gt;AN_CONCURS,$O49=FALSE),"",R_ISI_ROM*VLOOKUP(AK49,Coef!$E$5:$F$20,2,FALSE))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55"/>
      <c r="C50" s="155"/>
      <c r="D50" s="155"/>
      <c r="E50" s="127"/>
      <c r="F50" s="181"/>
      <c r="G50" s="181"/>
      <c r="H50" s="125"/>
      <c r="I50" s="121" t="str">
        <f>IF(OR($B50="",$C50="",$D50="",$E50&lt;AN_LIM,$E50&gt;AN_CONCURS,$O50=FALSE),"",R_ISI_ROM*VLOOKUP(AK50,Coef!$E$5:$F$20,2,FALSE))</f>
        <v/>
      </c>
      <c r="J50" s="121" t="str">
        <f>IF(OR($B50="",$C50="",$D50="",$E50="",$E50&gt;AN_CONCURS,$O50=FALSE),"",R_ISI_ROM*VLOOKUP(AK50,Coef!$E$5:$F$20,2,FALSE))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55"/>
      <c r="C51" s="155"/>
      <c r="D51" s="155"/>
      <c r="E51" s="127"/>
      <c r="F51" s="181"/>
      <c r="G51" s="181"/>
      <c r="H51" s="125"/>
      <c r="I51" s="121" t="str">
        <f>IF(OR($B51="",$C51="",$D51="",$E51&lt;AN_LIM,$E51&gt;AN_CONCURS,$O51=FALSE),"",R_ISI_ROM*VLOOKUP(AK51,Coef!$E$5:$F$20,2,FALSE))</f>
        <v/>
      </c>
      <c r="J51" s="121" t="str">
        <f>IF(OR($B51="",$C51="",$D51="",$E51="",$E51&gt;AN_CONCURS,$O51=FALSE),"",R_ISI_ROM*VLOOKUP(AK51,Coef!$E$5:$F$20,2,FALSE))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55"/>
      <c r="C52" s="155"/>
      <c r="D52" s="155"/>
      <c r="E52" s="127"/>
      <c r="F52" s="181"/>
      <c r="G52" s="181"/>
      <c r="H52" s="125"/>
      <c r="I52" s="121" t="str">
        <f>IF(OR($B52="",$C52="",$D52="",$E52&lt;AN_LIM,$E52&gt;AN_CONCURS,$O52=FALSE),"",R_ISI_ROM*VLOOKUP(AK52,Coef!$E$5:$F$20,2,FALSE))</f>
        <v/>
      </c>
      <c r="J52" s="121" t="str">
        <f>IF(OR($B52="",$C52="",$D52="",$E52="",$E52&gt;AN_CONCURS,$O52=FALSE),"",R_ISI_ROM*VLOOKUP(AK52,Coef!$E$5:$F$20,2,FALSE))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55"/>
      <c r="C53" s="155"/>
      <c r="D53" s="155"/>
      <c r="E53" s="127"/>
      <c r="F53" s="181"/>
      <c r="G53" s="181"/>
      <c r="H53" s="125"/>
      <c r="I53" s="121" t="str">
        <f>IF(OR($B53="",$C53="",$D53="",$E53&lt;AN_LIM,$E53&gt;AN_CONCURS,$O53=FALSE),"",R_ISI_ROM*VLOOKUP(AK53,Coef!$E$5:$F$20,2,FALSE))</f>
        <v/>
      </c>
      <c r="J53" s="121" t="str">
        <f>IF(OR($B53="",$C53="",$D53="",$E53="",$E53&gt;AN_CONCURS,$O53=FALSE),"",R_ISI_ROM*VLOOKUP(AK53,Coef!$E$5:$F$20,2,FALSE))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55"/>
      <c r="C54" s="155"/>
      <c r="D54" s="155"/>
      <c r="E54" s="127"/>
      <c r="F54" s="181"/>
      <c r="G54" s="181"/>
      <c r="H54" s="125"/>
      <c r="I54" s="121" t="str">
        <f>IF(OR($B54="",$C54="",$D54="",$E54&lt;AN_LIM,$E54&gt;AN_CONCURS,$O54=FALSE),"",R_ISI_ROM*VLOOKUP(AK54,Coef!$E$5:$F$20,2,FALSE))</f>
        <v/>
      </c>
      <c r="J54" s="121" t="str">
        <f>IF(OR($B54="",$C54="",$D54="",$E54="",$E54&gt;AN_CONCURS,$O54=FALSE),"",R_ISI_ROM*VLOOKUP(AK54,Coef!$E$5:$F$20,2,FALSE))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55"/>
      <c r="C55" s="155"/>
      <c r="D55" s="155"/>
      <c r="E55" s="127"/>
      <c r="F55" s="181"/>
      <c r="G55" s="181"/>
      <c r="H55" s="125"/>
      <c r="I55" s="121" t="str">
        <f>IF(OR($B55="",$C55="",$D55="",$E55&lt;AN_LIM,$E55&gt;AN_CONCURS,$O55=FALSE),"",R_ISI_ROM*VLOOKUP(AK55,Coef!$E$5:$F$20,2,FALSE))</f>
        <v/>
      </c>
      <c r="J55" s="121" t="str">
        <f>IF(OR($B55="",$C55="",$D55="",$E55="",$E55&gt;AN_CONCURS,$O55=FALSE),"",R_ISI_ROM*VLOOKUP(AK55,Coef!$E$5:$F$20,2,FALSE))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55"/>
      <c r="C56" s="155"/>
      <c r="D56" s="155"/>
      <c r="E56" s="127"/>
      <c r="F56" s="181"/>
      <c r="G56" s="181"/>
      <c r="H56" s="125"/>
      <c r="I56" s="121" t="str">
        <f>IF(OR($B56="",$C56="",$D56="",$E56&lt;AN_LIM,$E56&gt;AN_CONCURS,$O56=FALSE),"",R_ISI_ROM*VLOOKUP(AK56,Coef!$E$5:$F$20,2,FALSE))</f>
        <v/>
      </c>
      <c r="J56" s="121" t="str">
        <f>IF(OR($B56="",$C56="",$D56="",$E56="",$E56&gt;AN_CONCURS,$O56=FALSE),"",R_ISI_ROM*VLOOKUP(AK56,Coef!$E$5:$F$20,2,FALSE))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55"/>
      <c r="C57" s="155"/>
      <c r="D57" s="155"/>
      <c r="E57" s="127"/>
      <c r="F57" s="181"/>
      <c r="G57" s="181"/>
      <c r="H57" s="125"/>
      <c r="I57" s="121" t="str">
        <f>IF(OR($B57="",$C57="",$D57="",$E57&lt;AN_LIM,$E57&gt;AN_CONCURS,$O57=FALSE),"",R_ISI_ROM*VLOOKUP(AK57,Coef!$E$5:$F$20,2,FALSE))</f>
        <v/>
      </c>
      <c r="J57" s="121" t="str">
        <f>IF(OR($B57="",$C57="",$D57="",$E57="",$E57&gt;AN_CONCURS,$O57=FALSE),"",R_ISI_ROM*VLOOKUP(AK57,Coef!$E$5:$F$20,2,FALSE))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55"/>
      <c r="C58" s="155"/>
      <c r="D58" s="155"/>
      <c r="E58" s="127"/>
      <c r="F58" s="181"/>
      <c r="G58" s="181"/>
      <c r="H58" s="125"/>
      <c r="I58" s="121" t="str">
        <f>IF(OR($B58="",$C58="",$D58="",$E58&lt;AN_LIM,$E58&gt;AN_CONCURS,$O58=FALSE),"",R_ISI_ROM*VLOOKUP(AK58,Coef!$E$5:$F$20,2,FALSE))</f>
        <v/>
      </c>
      <c r="J58" s="121" t="str">
        <f>IF(OR($B58="",$C58="",$D58="",$E58="",$E58&gt;AN_CONCURS,$O58=FALSE),"",R_ISI_ROM*VLOOKUP(AK58,Coef!$E$5:$F$20,2,FALSE))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55"/>
      <c r="C59" s="155"/>
      <c r="D59" s="155"/>
      <c r="E59" s="127"/>
      <c r="F59" s="181"/>
      <c r="G59" s="181"/>
      <c r="H59" s="125"/>
      <c r="I59" s="121" t="str">
        <f>IF(OR($B59="",$C59="",$D59="",$E59&lt;AN_LIM,$E59&gt;AN_CONCURS,$O59=FALSE),"",R_ISI_ROM*VLOOKUP(AK59,Coef!$E$5:$F$20,2,FALSE))</f>
        <v/>
      </c>
      <c r="J59" s="121" t="str">
        <f>IF(OR($B59="",$C59="",$D59="",$E59="",$E59&gt;AN_CONCURS,$O59=FALSE),"",R_ISI_ROM*VLOOKUP(AK59,Coef!$E$5:$F$20,2,FALSE))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55"/>
      <c r="C60" s="155"/>
      <c r="D60" s="155"/>
      <c r="E60" s="127"/>
      <c r="F60" s="181"/>
      <c r="G60" s="181"/>
      <c r="H60" s="125"/>
      <c r="I60" s="121" t="str">
        <f>IF(OR($B60="",$C60="",$D60="",$E60&lt;AN_LIM,$E60&gt;AN_CONCURS,$O60=FALSE),"",R_ISI_ROM*VLOOKUP(AK60,Coef!$E$5:$F$20,2,FALSE))</f>
        <v/>
      </c>
      <c r="J60" s="121" t="str">
        <f>IF(OR($B60="",$C60="",$D60="",$E60="",$E60&gt;AN_CONCURS,$O60=FALSE),"",R_ISI_ROM*VLOOKUP(AK60,Coef!$E$5:$F$20,2,FALSE))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55"/>
      <c r="C61" s="155"/>
      <c r="D61" s="155"/>
      <c r="E61" s="127"/>
      <c r="F61" s="181"/>
      <c r="G61" s="181"/>
      <c r="H61" s="125"/>
      <c r="I61" s="121" t="str">
        <f>IF(OR($B61="",$C61="",$D61="",$E61&lt;AN_LIM,$E61&gt;AN_CONCURS,$O61=FALSE),"",R_ISI_ROM*VLOOKUP(AK61,Coef!$E$5:$F$20,2,FALSE))</f>
        <v/>
      </c>
      <c r="J61" s="121" t="str">
        <f>IF(OR($B61="",$C61="",$D61="",$E61="",$E61&gt;AN_CONCURS,$O61=FALSE),"",R_ISI_ROM*VLOOKUP(AK61,Coef!$E$5:$F$20,2,FALSE))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55"/>
      <c r="C62" s="155"/>
      <c r="D62" s="155"/>
      <c r="E62" s="127"/>
      <c r="F62" s="181"/>
      <c r="G62" s="181"/>
      <c r="H62" s="125"/>
      <c r="I62" s="121" t="str">
        <f>IF(OR($B62="",$C62="",$D62="",$E62&lt;AN_LIM,$E62&gt;AN_CONCURS,$O62=FALSE),"",R_ISI_ROM*VLOOKUP(AK62,Coef!$E$5:$F$20,2,FALSE))</f>
        <v/>
      </c>
      <c r="J62" s="121" t="str">
        <f>IF(OR($B62="",$C62="",$D62="",$E62="",$E62&gt;AN_CONCURS,$O62=FALSE),"",R_ISI_ROM*VLOOKUP(AK62,Coef!$E$5:$F$20,2,FALSE))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55"/>
      <c r="C63" s="155"/>
      <c r="D63" s="155"/>
      <c r="E63" s="127"/>
      <c r="F63" s="181"/>
      <c r="G63" s="181"/>
      <c r="H63" s="125"/>
      <c r="I63" s="121" t="str">
        <f>IF(OR($B63="",$C63="",$D63="",$E63&lt;AN_LIM,$E63&gt;AN_CONCURS,$O63=FALSE),"",R_ISI_ROM*VLOOKUP(AK63,Coef!$E$5:$F$20,2,FALSE))</f>
        <v/>
      </c>
      <c r="J63" s="121" t="str">
        <f>IF(OR($B63="",$C63="",$D63="",$E63="",$E63&gt;AN_CONCURS,$O63=FALSE),"",R_ISI_ROM*VLOOKUP(AK63,Coef!$E$5:$F$20,2,FALSE))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55"/>
      <c r="C64" s="155"/>
      <c r="D64" s="155"/>
      <c r="E64" s="127"/>
      <c r="F64" s="181"/>
      <c r="G64" s="181"/>
      <c r="H64" s="125"/>
      <c r="I64" s="121" t="str">
        <f>IF(OR($B64="",$C64="",$D64="",$E64&lt;AN_LIM,$E64&gt;AN_CONCURS,$O64=FALSE),"",R_ISI_ROM*VLOOKUP(AK64,Coef!$E$5:$F$20,2,FALSE))</f>
        <v/>
      </c>
      <c r="J64" s="121" t="str">
        <f>IF(OR($B64="",$C64="",$D64="",$E64="",$E64&gt;AN_CONCURS,$O64=FALSE),"",R_ISI_ROM*VLOOKUP(AK64,Coef!$E$5:$F$20,2,FALSE))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55"/>
      <c r="C65" s="155"/>
      <c r="D65" s="155"/>
      <c r="E65" s="127"/>
      <c r="F65" s="181"/>
      <c r="G65" s="181"/>
      <c r="H65" s="125"/>
      <c r="I65" s="121" t="str">
        <f>IF(OR($B65="",$C65="",$D65="",$E65&lt;AN_LIM,$E65&gt;AN_CONCURS,$O65=FALSE),"",R_ISI_ROM*VLOOKUP(AK65,Coef!$E$5:$F$20,2,FALSE))</f>
        <v/>
      </c>
      <c r="J65" s="121" t="str">
        <f>IF(OR($B65="",$C65="",$D65="",$E65="",$E65&gt;AN_CONCURS,$O65=FALSE),"",R_ISI_ROM*VLOOKUP(AK65,Coef!$E$5:$F$20,2,FALSE))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55"/>
      <c r="C66" s="155"/>
      <c r="D66" s="155"/>
      <c r="E66" s="127"/>
      <c r="F66" s="181"/>
      <c r="G66" s="181"/>
      <c r="H66" s="125"/>
      <c r="I66" s="121" t="str">
        <f>IF(OR($B66="",$C66="",$D66="",$E66&lt;AN_LIM,$E66&gt;AN_CONCURS,$O66=FALSE),"",R_ISI_ROM*VLOOKUP(AK66,Coef!$E$5:$F$20,2,FALSE))</f>
        <v/>
      </c>
      <c r="J66" s="121" t="str">
        <f>IF(OR($B66="",$C66="",$D66="",$E66="",$E66&gt;AN_CONCURS,$O66=FALSE),"",R_ISI_ROM*VLOOKUP(AK66,Coef!$E$5:$F$20,2,FALSE))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55"/>
      <c r="C67" s="155"/>
      <c r="D67" s="155"/>
      <c r="E67" s="127"/>
      <c r="F67" s="181"/>
      <c r="G67" s="181"/>
      <c r="H67" s="125"/>
      <c r="I67" s="121" t="str">
        <f>IF(OR($B67="",$C67="",$D67="",$E67&lt;AN_LIM,$E67&gt;AN_CONCURS,$O67=FALSE),"",R_ISI_ROM*VLOOKUP(AK67,Coef!$E$5:$F$20,2,FALSE))</f>
        <v/>
      </c>
      <c r="J67" s="121" t="str">
        <f>IF(OR($B67="",$C67="",$D67="",$E67="",$E67&gt;AN_CONCURS,$O67=FALSE),"",R_ISI_ROM*VLOOKUP(AK67,Coef!$E$5:$F$20,2,FALSE))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55"/>
      <c r="C68" s="155"/>
      <c r="D68" s="155"/>
      <c r="E68" s="127"/>
      <c r="F68" s="181"/>
      <c r="G68" s="181"/>
      <c r="H68" s="125"/>
      <c r="I68" s="121" t="str">
        <f>IF(OR($B68="",$C68="",$D68="",$E68&lt;AN_LIM,$E68&gt;AN_CONCURS,$O68=FALSE),"",R_ISI_ROM*VLOOKUP(AK68,Coef!$E$5:$F$20,2,FALSE))</f>
        <v/>
      </c>
      <c r="J68" s="121" t="str">
        <f>IF(OR($B68="",$C68="",$D68="",$E68="",$E68&gt;AN_CONCURS,$O68=FALSE),"",R_ISI_ROM*VLOOKUP(AK68,Coef!$E$5:$F$20,2,FALSE))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55"/>
      <c r="C69" s="155"/>
      <c r="D69" s="155"/>
      <c r="E69" s="127"/>
      <c r="F69" s="181"/>
      <c r="G69" s="181"/>
      <c r="H69" s="125"/>
      <c r="I69" s="121" t="str">
        <f>IF(OR($B69="",$C69="",$D69="",$E69&lt;AN_LIM,$E69&gt;AN_CONCURS,$O69=FALSE),"",R_ISI_ROM*VLOOKUP(AK69,Coef!$E$5:$F$20,2,FALSE))</f>
        <v/>
      </c>
      <c r="J69" s="121" t="str">
        <f>IF(OR($B69="",$C69="",$D69="",$E69="",$E69&gt;AN_CONCURS,$O69=FALSE),"",R_ISI_ROM*VLOOKUP(AK69,Coef!$E$5:$F$20,2,FALSE))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55"/>
      <c r="C70" s="155"/>
      <c r="D70" s="155"/>
      <c r="E70" s="127"/>
      <c r="F70" s="181"/>
      <c r="G70" s="181"/>
      <c r="H70" s="125"/>
      <c r="I70" s="121" t="str">
        <f>IF(OR($B70="",$C70="",$D70="",$E70&lt;AN_LIM,$E70&gt;AN_CONCURS,$O70=FALSE),"",R_ISI_ROM*VLOOKUP(AK70,Coef!$E$5:$F$20,2,FALSE))</f>
        <v/>
      </c>
      <c r="J70" s="121" t="str">
        <f>IF(OR($B70="",$C70="",$D70="",$E70="",$E70&gt;AN_CONCURS,$O70=FALSE),"",R_ISI_ROM*VLOOKUP(AK70,Coef!$E$5:$F$20,2,FALSE))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55"/>
      <c r="C71" s="155"/>
      <c r="D71" s="155"/>
      <c r="E71" s="127"/>
      <c r="F71" s="181"/>
      <c r="G71" s="181"/>
      <c r="H71" s="125"/>
      <c r="I71" s="121" t="str">
        <f>IF(OR($B71="",$C71="",$D71="",$E71&lt;AN_LIM,$E71&gt;AN_CONCURS,$O71=FALSE),"",R_ISI_ROM*VLOOKUP(AK71,Coef!$E$5:$F$20,2,FALSE))</f>
        <v/>
      </c>
      <c r="J71" s="121" t="str">
        <f>IF(OR($B71="",$C71="",$D71="",$E71="",$E71&gt;AN_CONCURS,$O71=FALSE),"",R_ISI_ROM*VLOOKUP(AK71,Coef!$E$5:$F$20,2,FALSE))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55"/>
      <c r="C72" s="155"/>
      <c r="D72" s="155"/>
      <c r="E72" s="127"/>
      <c r="F72" s="181"/>
      <c r="G72" s="181"/>
      <c r="H72" s="125"/>
      <c r="I72" s="121" t="str">
        <f>IF(OR($B72="",$C72="",$D72="",$E72&lt;AN_LIM,$E72&gt;AN_CONCURS,$O72=FALSE),"",R_ISI_ROM*VLOOKUP(AK72,Coef!$E$5:$F$20,2,FALSE))</f>
        <v/>
      </c>
      <c r="J72" s="121" t="str">
        <f>IF(OR($B72="",$C72="",$D72="",$E72="",$E72&gt;AN_CONCURS,$O72=FALSE),"",R_ISI_ROM*VLOOKUP(AK72,Coef!$E$5:$F$20,2,FALSE))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55"/>
      <c r="C73" s="155"/>
      <c r="D73" s="155"/>
      <c r="E73" s="127"/>
      <c r="F73" s="181"/>
      <c r="G73" s="181"/>
      <c r="H73" s="125"/>
      <c r="I73" s="121" t="str">
        <f>IF(OR($B73="",$C73="",$D73="",$E73&lt;AN_LIM,$E73&gt;AN_CONCURS,$O73=FALSE),"",R_ISI_ROM*VLOOKUP(AK73,Coef!$E$5:$F$20,2,FALSE))</f>
        <v/>
      </c>
      <c r="J73" s="121" t="str">
        <f>IF(OR($B73="",$C73="",$D73="",$E73="",$E73&gt;AN_CONCURS,$O73=FALSE),"",R_ISI_ROM*VLOOKUP(AK73,Coef!$E$5:$F$20,2,FALSE))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55"/>
      <c r="C74" s="155"/>
      <c r="D74" s="155"/>
      <c r="E74" s="127"/>
      <c r="F74" s="181"/>
      <c r="G74" s="181"/>
      <c r="H74" s="125"/>
      <c r="I74" s="121" t="str">
        <f>IF(OR($B74="",$C74="",$D74="",$E74&lt;AN_LIM,$E74&gt;AN_CONCURS,$O74=FALSE),"",R_ISI_ROM*VLOOKUP(AK74,Coef!$E$5:$F$20,2,FALSE))</f>
        <v/>
      </c>
      <c r="J74" s="121" t="str">
        <f>IF(OR($B74="",$C74="",$D74="",$E74="",$E74&gt;AN_CONCURS,$O74=FALSE),"",R_ISI_ROM*VLOOKUP(AK74,Coef!$E$5:$F$20,2,FALSE))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55"/>
      <c r="C75" s="155"/>
      <c r="D75" s="155"/>
      <c r="E75" s="127"/>
      <c r="F75" s="181"/>
      <c r="G75" s="181"/>
      <c r="H75" s="125"/>
      <c r="I75" s="121" t="str">
        <f>IF(OR($B75="",$C75="",$D75="",$E75&lt;AN_LIM,$E75&gt;AN_CONCURS,$O75=FALSE),"",R_ISI_ROM*VLOOKUP(AK75,Coef!$E$5:$F$20,2,FALSE))</f>
        <v/>
      </c>
      <c r="J75" s="121" t="str">
        <f>IF(OR($B75="",$C75="",$D75="",$E75="",$E75&gt;AN_CONCURS,$O75=FALSE),"",R_ISI_ROM*VLOOKUP(AK75,Coef!$E$5:$F$20,2,FALSE))</f>
        <v/>
      </c>
      <c r="K75" s="153" t="str">
        <f t="shared" ref="K75:K138" si="18">IF(OR($B75="",$C75="",$D75="",$E75&gt;AN_CONCURS,$O75=FALSE),"",IF($E75&gt;=AN_LIM,1,""))</f>
        <v/>
      </c>
      <c r="L75" s="153" t="str">
        <f t="shared" ref="L75:L138" si="19">IF(OR($B75="",$C75="",$D75="",$E75="",$E75&gt;AN_CONCURS,$O75=FALSE),"",1)</f>
        <v/>
      </c>
      <c r="M75" s="153" t="str">
        <f t="shared" ref="M75:M138" si="20">IF($K75&lt;&gt;1,"",(IF(OR($B75="",$C75="",$D75="",$E75="",$E75&gt;AN_CONCURS,$O75=FALSE),"",IF((FIND(NUME,$B75,1)=1),1,""))))</f>
        <v/>
      </c>
      <c r="N75" s="153" t="str">
        <f t="shared" ref="N75:N138" si="21">IF(OR($B75="",$C75="",$D75="",$E75="",$E75&gt;AN_CONCURS,$O75=FALSE),"",IF((FIND(NUME,$B75,1)=1),1,""))</f>
        <v/>
      </c>
      <c r="O75" s="236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55"/>
      <c r="C76" s="155"/>
      <c r="D76" s="155"/>
      <c r="E76" s="127"/>
      <c r="F76" s="181"/>
      <c r="G76" s="181"/>
      <c r="H76" s="125"/>
      <c r="I76" s="121" t="str">
        <f>IF(OR($B76="",$C76="",$D76="",$E76&lt;AN_LIM,$E76&gt;AN_CONCURS,$O76=FALSE),"",R_ISI_ROM*VLOOKUP(AK76,Coef!$E$5:$F$20,2,FALSE))</f>
        <v/>
      </c>
      <c r="J76" s="121" t="str">
        <f>IF(OR($B76="",$C76="",$D76="",$E76="",$E76&gt;AN_CONCURS,$O76=FALSE),"",R_ISI_ROM*VLOOKUP(AK76,Coef!$E$5:$F$20,2,FALSE))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55"/>
      <c r="C77" s="155"/>
      <c r="D77" s="155"/>
      <c r="E77" s="127"/>
      <c r="F77" s="181"/>
      <c r="G77" s="181"/>
      <c r="H77" s="125"/>
      <c r="I77" s="121" t="str">
        <f>IF(OR($B77="",$C77="",$D77="",$E77&lt;AN_LIM,$E77&gt;AN_CONCURS,$O77=FALSE),"",R_ISI_ROM*VLOOKUP(AK77,Coef!$E$5:$F$20,2,FALSE))</f>
        <v/>
      </c>
      <c r="J77" s="121" t="str">
        <f>IF(OR($B77="",$C77="",$D77="",$E77="",$E77&gt;AN_CONCURS,$O77=FALSE),"",R_ISI_ROM*VLOOKUP(AK77,Coef!$E$5:$F$20,2,FALSE))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55"/>
      <c r="C78" s="155"/>
      <c r="D78" s="155"/>
      <c r="E78" s="127"/>
      <c r="F78" s="181"/>
      <c r="G78" s="181"/>
      <c r="H78" s="125"/>
      <c r="I78" s="121" t="str">
        <f>IF(OR($B78="",$C78="",$D78="",$E78&lt;AN_LIM,$E78&gt;AN_CONCURS,$O78=FALSE),"",R_ISI_ROM*VLOOKUP(AK78,Coef!$E$5:$F$20,2,FALSE))</f>
        <v/>
      </c>
      <c r="J78" s="121" t="str">
        <f>IF(OR($B78="",$C78="",$D78="",$E78="",$E78&gt;AN_CONCURS,$O78=FALSE),"",R_ISI_ROM*VLOOKUP(AK78,Coef!$E$5:$F$20,2,FALSE))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55"/>
      <c r="C79" s="155"/>
      <c r="D79" s="155"/>
      <c r="E79" s="127"/>
      <c r="F79" s="181"/>
      <c r="G79" s="181"/>
      <c r="H79" s="125"/>
      <c r="I79" s="121" t="str">
        <f>IF(OR($B79="",$C79="",$D79="",$E79&lt;AN_LIM,$E79&gt;AN_CONCURS,$O79=FALSE),"",R_ISI_ROM*VLOOKUP(AK79,Coef!$E$5:$F$20,2,FALSE))</f>
        <v/>
      </c>
      <c r="J79" s="121" t="str">
        <f>IF(OR($B79="",$C79="",$D79="",$E79="",$E79&gt;AN_CONCURS,$O79=FALSE),"",R_ISI_ROM*VLOOKUP(AK79,Coef!$E$5:$F$20,2,FALSE))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55"/>
      <c r="C80" s="155"/>
      <c r="D80" s="155"/>
      <c r="E80" s="127"/>
      <c r="F80" s="181"/>
      <c r="G80" s="181"/>
      <c r="H80" s="125"/>
      <c r="I80" s="121" t="str">
        <f>IF(OR($B80="",$C80="",$D80="",$E80&lt;AN_LIM,$E80&gt;AN_CONCURS,$O80=FALSE),"",R_ISI_ROM*VLOOKUP(AK80,Coef!$E$5:$F$20,2,FALSE))</f>
        <v/>
      </c>
      <c r="J80" s="121" t="str">
        <f>IF(OR($B80="",$C80="",$D80="",$E80="",$E80&gt;AN_CONCURS,$O80=FALSE),"",R_ISI_ROM*VLOOKUP(AK80,Coef!$E$5:$F$20,2,FALSE))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55"/>
      <c r="C81" s="155"/>
      <c r="D81" s="155"/>
      <c r="E81" s="127"/>
      <c r="F81" s="181"/>
      <c r="G81" s="181"/>
      <c r="H81" s="125"/>
      <c r="I81" s="121" t="str">
        <f>IF(OR($B81="",$C81="",$D81="",$E81&lt;AN_LIM,$E81&gt;AN_CONCURS,$O81=FALSE),"",R_ISI_ROM*VLOOKUP(AK81,Coef!$E$5:$F$20,2,FALSE))</f>
        <v/>
      </c>
      <c r="J81" s="121" t="str">
        <f>IF(OR($B81="",$C81="",$D81="",$E81="",$E81&gt;AN_CONCURS,$O81=FALSE),"",R_ISI_ROM*VLOOKUP(AK81,Coef!$E$5:$F$20,2,FALSE))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55"/>
      <c r="C82" s="155"/>
      <c r="D82" s="155"/>
      <c r="E82" s="127"/>
      <c r="F82" s="181"/>
      <c r="G82" s="181"/>
      <c r="H82" s="125"/>
      <c r="I82" s="121" t="str">
        <f>IF(OR($B82="",$C82="",$D82="",$E82&lt;AN_LIM,$E82&gt;AN_CONCURS,$O82=FALSE),"",R_ISI_ROM*VLOOKUP(AK82,Coef!$E$5:$F$20,2,FALSE))</f>
        <v/>
      </c>
      <c r="J82" s="121" t="str">
        <f>IF(OR($B82="",$C82="",$D82="",$E82="",$E82&gt;AN_CONCURS,$O82=FALSE),"",R_ISI_ROM*VLOOKUP(AK82,Coef!$E$5:$F$20,2,FALSE))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55"/>
      <c r="C83" s="155"/>
      <c r="D83" s="155"/>
      <c r="E83" s="127"/>
      <c r="F83" s="181"/>
      <c r="G83" s="181"/>
      <c r="H83" s="125"/>
      <c r="I83" s="121" t="str">
        <f>IF(OR($B83="",$C83="",$D83="",$E83&lt;AN_LIM,$E83&gt;AN_CONCURS,$O83=FALSE),"",R_ISI_ROM*VLOOKUP(AK83,Coef!$E$5:$F$20,2,FALSE))</f>
        <v/>
      </c>
      <c r="J83" s="121" t="str">
        <f>IF(OR($B83="",$C83="",$D83="",$E83="",$E83&gt;AN_CONCURS,$O83=FALSE),"",R_ISI_ROM*VLOOKUP(AK83,Coef!$E$5:$F$20,2,FALSE))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55"/>
      <c r="C84" s="155"/>
      <c r="D84" s="155"/>
      <c r="E84" s="127"/>
      <c r="F84" s="181"/>
      <c r="G84" s="181"/>
      <c r="H84" s="125"/>
      <c r="I84" s="121" t="str">
        <f>IF(OR($B84="",$C84="",$D84="",$E84&lt;AN_LIM,$E84&gt;AN_CONCURS,$O84=FALSE),"",R_ISI_ROM*VLOOKUP(AK84,Coef!$E$5:$F$20,2,FALSE))</f>
        <v/>
      </c>
      <c r="J84" s="121" t="str">
        <f>IF(OR($B84="",$C84="",$D84="",$E84="",$E84&gt;AN_CONCURS,$O84=FALSE),"",R_ISI_ROM*VLOOKUP(AK84,Coef!$E$5:$F$20,2,FALSE))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55"/>
      <c r="C85" s="155"/>
      <c r="D85" s="155"/>
      <c r="E85" s="127"/>
      <c r="F85" s="181"/>
      <c r="G85" s="181"/>
      <c r="H85" s="125"/>
      <c r="I85" s="121" t="str">
        <f>IF(OR($B85="",$C85="",$D85="",$E85&lt;AN_LIM,$E85&gt;AN_CONCURS,$O85=FALSE),"",R_ISI_ROM*VLOOKUP(AK85,Coef!$E$5:$F$20,2,FALSE))</f>
        <v/>
      </c>
      <c r="J85" s="121" t="str">
        <f>IF(OR($B85="",$C85="",$D85="",$E85="",$E85&gt;AN_CONCURS,$O85=FALSE),"",R_ISI_ROM*VLOOKUP(AK85,Coef!$E$5:$F$20,2,FALSE))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55"/>
      <c r="C86" s="155"/>
      <c r="D86" s="155"/>
      <c r="E86" s="127"/>
      <c r="F86" s="181"/>
      <c r="G86" s="181"/>
      <c r="H86" s="125"/>
      <c r="I86" s="121" t="str">
        <f>IF(OR($B86="",$C86="",$D86="",$E86&lt;AN_LIM,$E86&gt;AN_CONCURS,$O86=FALSE),"",R_ISI_ROM*VLOOKUP(AK86,Coef!$E$5:$F$20,2,FALSE))</f>
        <v/>
      </c>
      <c r="J86" s="121" t="str">
        <f>IF(OR($B86="",$C86="",$D86="",$E86="",$E86&gt;AN_CONCURS,$O86=FALSE),"",R_ISI_ROM*VLOOKUP(AK86,Coef!$E$5:$F$20,2,FALSE))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55"/>
      <c r="C87" s="155"/>
      <c r="D87" s="155"/>
      <c r="E87" s="127"/>
      <c r="F87" s="181"/>
      <c r="G87" s="181"/>
      <c r="H87" s="125"/>
      <c r="I87" s="121" t="str">
        <f>IF(OR($B87="",$C87="",$D87="",$E87&lt;AN_LIM,$E87&gt;AN_CONCURS,$O87=FALSE),"",R_ISI_ROM*VLOOKUP(AK87,Coef!$E$5:$F$20,2,FALSE))</f>
        <v/>
      </c>
      <c r="J87" s="121" t="str">
        <f>IF(OR($B87="",$C87="",$D87="",$E87="",$E87&gt;AN_CONCURS,$O87=FALSE),"",R_ISI_ROM*VLOOKUP(AK87,Coef!$E$5:$F$20,2,FALSE))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55"/>
      <c r="C88" s="155"/>
      <c r="D88" s="155"/>
      <c r="E88" s="127"/>
      <c r="F88" s="181"/>
      <c r="G88" s="181"/>
      <c r="H88" s="125"/>
      <c r="I88" s="121" t="str">
        <f>IF(OR($B88="",$C88="",$D88="",$E88&lt;AN_LIM,$E88&gt;AN_CONCURS,$O88=FALSE),"",R_ISI_ROM*VLOOKUP(AK88,Coef!$E$5:$F$20,2,FALSE))</f>
        <v/>
      </c>
      <c r="J88" s="121" t="str">
        <f>IF(OR($B88="",$C88="",$D88="",$E88="",$E88&gt;AN_CONCURS,$O88=FALSE),"",R_ISI_ROM*VLOOKUP(AK88,Coef!$E$5:$F$20,2,FALSE))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55"/>
      <c r="C89" s="155"/>
      <c r="D89" s="155"/>
      <c r="E89" s="127"/>
      <c r="F89" s="181"/>
      <c r="G89" s="181"/>
      <c r="H89" s="125"/>
      <c r="I89" s="121" t="str">
        <f>IF(OR($B89="",$C89="",$D89="",$E89&lt;AN_LIM,$E89&gt;AN_CONCURS,$O89=FALSE),"",R_ISI_ROM*VLOOKUP(AK89,Coef!$E$5:$F$20,2,FALSE))</f>
        <v/>
      </c>
      <c r="J89" s="121" t="str">
        <f>IF(OR($B89="",$C89="",$D89="",$E89="",$E89&gt;AN_CONCURS,$O89=FALSE),"",R_ISI_ROM*VLOOKUP(AK89,Coef!$E$5:$F$20,2,FALSE))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55"/>
      <c r="C90" s="155"/>
      <c r="D90" s="155"/>
      <c r="E90" s="127"/>
      <c r="F90" s="181"/>
      <c r="G90" s="181"/>
      <c r="H90" s="125"/>
      <c r="I90" s="121" t="str">
        <f>IF(OR($B90="",$C90="",$D90="",$E90&lt;AN_LIM,$E90&gt;AN_CONCURS,$O90=FALSE),"",R_ISI_ROM*VLOOKUP(AK90,Coef!$E$5:$F$20,2,FALSE))</f>
        <v/>
      </c>
      <c r="J90" s="121" t="str">
        <f>IF(OR($B90="",$C90="",$D90="",$E90="",$E90&gt;AN_CONCURS,$O90=FALSE),"",R_ISI_ROM*VLOOKUP(AK90,Coef!$E$5:$F$20,2,FALSE))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55"/>
      <c r="C91" s="155"/>
      <c r="D91" s="155"/>
      <c r="E91" s="127"/>
      <c r="F91" s="181"/>
      <c r="G91" s="181"/>
      <c r="H91" s="125"/>
      <c r="I91" s="121" t="str">
        <f>IF(OR($B91="",$C91="",$D91="",$E91&lt;AN_LIM,$E91&gt;AN_CONCURS,$O91=FALSE),"",R_ISI_ROM*VLOOKUP(AK91,Coef!$E$5:$F$20,2,FALSE))</f>
        <v/>
      </c>
      <c r="J91" s="121" t="str">
        <f>IF(OR($B91="",$C91="",$D91="",$E91="",$E91&gt;AN_CONCURS,$O91=FALSE),"",R_ISI_ROM*VLOOKUP(AK91,Coef!$E$5:$F$20,2,FALSE))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55"/>
      <c r="C92" s="155"/>
      <c r="D92" s="155"/>
      <c r="E92" s="127"/>
      <c r="F92" s="181"/>
      <c r="G92" s="181"/>
      <c r="H92" s="125"/>
      <c r="I92" s="121" t="str">
        <f>IF(OR($B92="",$C92="",$D92="",$E92&lt;AN_LIM,$E92&gt;AN_CONCURS,$O92=FALSE),"",R_ISI_ROM*VLOOKUP(AK92,Coef!$E$5:$F$20,2,FALSE))</f>
        <v/>
      </c>
      <c r="J92" s="121" t="str">
        <f>IF(OR($B92="",$C92="",$D92="",$E92="",$E92&gt;AN_CONCURS,$O92=FALSE),"",R_ISI_ROM*VLOOKUP(AK92,Coef!$E$5:$F$20,2,FALSE))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55"/>
      <c r="C93" s="155"/>
      <c r="D93" s="155"/>
      <c r="E93" s="127"/>
      <c r="F93" s="181"/>
      <c r="G93" s="181"/>
      <c r="H93" s="125"/>
      <c r="I93" s="121" t="str">
        <f>IF(OR($B93="",$C93="",$D93="",$E93&lt;AN_LIM,$E93&gt;AN_CONCURS,$O93=FALSE),"",R_ISI_ROM*VLOOKUP(AK93,Coef!$E$5:$F$20,2,FALSE))</f>
        <v/>
      </c>
      <c r="J93" s="121" t="str">
        <f>IF(OR($B93="",$C93="",$D93="",$E93="",$E93&gt;AN_CONCURS,$O93=FALSE),"",R_ISI_ROM*VLOOKUP(AK93,Coef!$E$5:$F$20,2,FALSE))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55"/>
      <c r="C94" s="155"/>
      <c r="D94" s="155"/>
      <c r="E94" s="127"/>
      <c r="F94" s="181"/>
      <c r="G94" s="181"/>
      <c r="H94" s="125"/>
      <c r="I94" s="121" t="str">
        <f>IF(OR($B94="",$C94="",$D94="",$E94&lt;AN_LIM,$E94&gt;AN_CONCURS,$O94=FALSE),"",R_ISI_ROM*VLOOKUP(AK94,Coef!$E$5:$F$20,2,FALSE))</f>
        <v/>
      </c>
      <c r="J94" s="121" t="str">
        <f>IF(OR($B94="",$C94="",$D94="",$E94="",$E94&gt;AN_CONCURS,$O94=FALSE),"",R_ISI_ROM*VLOOKUP(AK94,Coef!$E$5:$F$20,2,FALSE))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55"/>
      <c r="C95" s="155"/>
      <c r="D95" s="155"/>
      <c r="E95" s="127"/>
      <c r="F95" s="181"/>
      <c r="G95" s="181"/>
      <c r="H95" s="125"/>
      <c r="I95" s="121" t="str">
        <f>IF(OR($B95="",$C95="",$D95="",$E95&lt;AN_LIM,$E95&gt;AN_CONCURS,$O95=FALSE),"",R_ISI_ROM*VLOOKUP(AK95,Coef!$E$5:$F$20,2,FALSE))</f>
        <v/>
      </c>
      <c r="J95" s="121" t="str">
        <f>IF(OR($B95="",$C95="",$D95="",$E95="",$E95&gt;AN_CONCURS,$O95=FALSE),"",R_ISI_ROM*VLOOKUP(AK95,Coef!$E$5:$F$20,2,FALSE))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55"/>
      <c r="C96" s="155"/>
      <c r="D96" s="155"/>
      <c r="E96" s="127"/>
      <c r="F96" s="181"/>
      <c r="G96" s="181"/>
      <c r="H96" s="125"/>
      <c r="I96" s="121" t="str">
        <f>IF(OR($B96="",$C96="",$D96="",$E96&lt;AN_LIM,$E96&gt;AN_CONCURS,$O96=FALSE),"",R_ISI_ROM*VLOOKUP(AK96,Coef!$E$5:$F$20,2,FALSE))</f>
        <v/>
      </c>
      <c r="J96" s="121" t="str">
        <f>IF(OR($B96="",$C96="",$D96="",$E96="",$E96&gt;AN_CONCURS,$O96=FALSE),"",R_ISI_ROM*VLOOKUP(AK96,Coef!$E$5:$F$20,2,FALSE))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55"/>
      <c r="C97" s="155"/>
      <c r="D97" s="155"/>
      <c r="E97" s="127"/>
      <c r="F97" s="181"/>
      <c r="G97" s="181"/>
      <c r="H97" s="125"/>
      <c r="I97" s="121" t="str">
        <f>IF(OR($B97="",$C97="",$D97="",$E97&lt;AN_LIM,$E97&gt;AN_CONCURS,$O97=FALSE),"",R_ISI_ROM*VLOOKUP(AK97,Coef!$E$5:$F$20,2,FALSE))</f>
        <v/>
      </c>
      <c r="J97" s="121" t="str">
        <f>IF(OR($B97="",$C97="",$D97="",$E97="",$E97&gt;AN_CONCURS,$O97=FALSE),"",R_ISI_ROM*VLOOKUP(AK97,Coef!$E$5:$F$20,2,FALSE))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55"/>
      <c r="C98" s="155"/>
      <c r="D98" s="155"/>
      <c r="E98" s="127"/>
      <c r="F98" s="181"/>
      <c r="G98" s="181"/>
      <c r="H98" s="125"/>
      <c r="I98" s="121" t="str">
        <f>IF(OR($B98="",$C98="",$D98="",$E98&lt;AN_LIM,$E98&gt;AN_CONCURS,$O98=FALSE),"",R_ISI_ROM*VLOOKUP(AK98,Coef!$E$5:$F$20,2,FALSE))</f>
        <v/>
      </c>
      <c r="J98" s="121" t="str">
        <f>IF(OR($B98="",$C98="",$D98="",$E98="",$E98&gt;AN_CONCURS,$O98=FALSE),"",R_ISI_ROM*VLOOKUP(AK98,Coef!$E$5:$F$20,2,FALSE))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55"/>
      <c r="C99" s="155"/>
      <c r="D99" s="155"/>
      <c r="E99" s="127"/>
      <c r="F99" s="181"/>
      <c r="G99" s="181"/>
      <c r="H99" s="125"/>
      <c r="I99" s="121" t="str">
        <f>IF(OR($B99="",$C99="",$D99="",$E99&lt;AN_LIM,$E99&gt;AN_CONCURS,$O99=FALSE),"",R_ISI_ROM*VLOOKUP(AK99,Coef!$E$5:$F$20,2,FALSE))</f>
        <v/>
      </c>
      <c r="J99" s="121" t="str">
        <f>IF(OR($B99="",$C99="",$D99="",$E99="",$E99&gt;AN_CONCURS,$O99=FALSE),"",R_ISI_ROM*VLOOKUP(AK99,Coef!$E$5:$F$20,2,FALSE))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55"/>
      <c r="C100" s="155"/>
      <c r="D100" s="155"/>
      <c r="E100" s="127"/>
      <c r="F100" s="181"/>
      <c r="G100" s="181"/>
      <c r="H100" s="125"/>
      <c r="I100" s="121" t="str">
        <f>IF(OR($B100="",$C100="",$D100="",$E100&lt;AN_LIM,$E100&gt;AN_CONCURS,$O100=FALSE),"",R_ISI_ROM*VLOOKUP(AK100,Coef!$E$5:$F$20,2,FALSE))</f>
        <v/>
      </c>
      <c r="J100" s="121" t="str">
        <f>IF(OR($B100="",$C100="",$D100="",$E100="",$E100&gt;AN_CONCURS,$O100=FALSE),"",R_ISI_ROM*VLOOKUP(AK100,Coef!$E$5:$F$20,2,FALSE))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55"/>
      <c r="C101" s="155"/>
      <c r="D101" s="155"/>
      <c r="E101" s="127"/>
      <c r="F101" s="181"/>
      <c r="G101" s="181"/>
      <c r="H101" s="125"/>
      <c r="I101" s="121" t="str">
        <f>IF(OR($B101="",$C101="",$D101="",$E101&lt;AN_LIM,$E101&gt;AN_CONCURS,$O101=FALSE),"",R_ISI_ROM*VLOOKUP(AK101,Coef!$E$5:$F$20,2,FALSE))</f>
        <v/>
      </c>
      <c r="J101" s="121" t="str">
        <f>IF(OR($B101="",$C101="",$D101="",$E101="",$E101&gt;AN_CONCURS,$O101=FALSE),"",R_ISI_ROM*VLOOKUP(AK101,Coef!$E$5:$F$20,2,FALSE))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55"/>
      <c r="C102" s="155"/>
      <c r="D102" s="155"/>
      <c r="E102" s="127"/>
      <c r="F102" s="181"/>
      <c r="G102" s="181"/>
      <c r="H102" s="125"/>
      <c r="I102" s="121" t="str">
        <f>IF(OR($B102="",$C102="",$D102="",$E102&lt;AN_LIM,$E102&gt;AN_CONCURS,$O102=FALSE),"",R_ISI_ROM*VLOOKUP(AK102,Coef!$E$5:$F$20,2,FALSE))</f>
        <v/>
      </c>
      <c r="J102" s="121" t="str">
        <f>IF(OR($B102="",$C102="",$D102="",$E102="",$E102&gt;AN_CONCURS,$O102=FALSE),"",R_ISI_ROM*VLOOKUP(AK102,Coef!$E$5:$F$20,2,FALSE))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55"/>
      <c r="C103" s="155"/>
      <c r="D103" s="155"/>
      <c r="E103" s="127"/>
      <c r="F103" s="181"/>
      <c r="G103" s="181"/>
      <c r="H103" s="125"/>
      <c r="I103" s="121" t="str">
        <f>IF(OR($B103="",$C103="",$D103="",$E103&lt;AN_LIM,$E103&gt;AN_CONCURS,$O103=FALSE),"",R_ISI_ROM*VLOOKUP(AK103,Coef!$E$5:$F$20,2,FALSE))</f>
        <v/>
      </c>
      <c r="J103" s="121" t="str">
        <f>IF(OR($B103="",$C103="",$D103="",$E103="",$E103&gt;AN_CONCURS,$O103=FALSE),"",R_ISI_ROM*VLOOKUP(AK103,Coef!$E$5:$F$20,2,FALSE))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55"/>
      <c r="C104" s="155"/>
      <c r="D104" s="155"/>
      <c r="E104" s="127"/>
      <c r="F104" s="181"/>
      <c r="G104" s="181"/>
      <c r="H104" s="125"/>
      <c r="I104" s="121" t="str">
        <f>IF(OR($B104="",$C104="",$D104="",$E104&lt;AN_LIM,$E104&gt;AN_CONCURS,$O104=FALSE),"",R_ISI_ROM*VLOOKUP(AK104,Coef!$E$5:$F$20,2,FALSE))</f>
        <v/>
      </c>
      <c r="J104" s="121" t="str">
        <f>IF(OR($B104="",$C104="",$D104="",$E104="",$E104&gt;AN_CONCURS,$O104=FALSE),"",R_ISI_ROM*VLOOKUP(AK104,Coef!$E$5:$F$20,2,FALSE))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55"/>
      <c r="C105" s="155"/>
      <c r="D105" s="155"/>
      <c r="E105" s="127"/>
      <c r="F105" s="181"/>
      <c r="G105" s="181"/>
      <c r="H105" s="125"/>
      <c r="I105" s="121" t="str">
        <f>IF(OR($B105="",$C105="",$D105="",$E105&lt;AN_LIM,$E105&gt;AN_CONCURS,$O105=FALSE),"",R_ISI_ROM*VLOOKUP(AK105,Coef!$E$5:$F$20,2,FALSE))</f>
        <v/>
      </c>
      <c r="J105" s="121" t="str">
        <f>IF(OR($B105="",$C105="",$D105="",$E105="",$E105&gt;AN_CONCURS,$O105=FALSE),"",R_ISI_ROM*VLOOKUP(AK105,Coef!$E$5:$F$20,2,FALSE))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55"/>
      <c r="C106" s="155"/>
      <c r="D106" s="155"/>
      <c r="E106" s="127"/>
      <c r="F106" s="181"/>
      <c r="G106" s="181"/>
      <c r="H106" s="125"/>
      <c r="I106" s="121" t="str">
        <f>IF(OR($B106="",$C106="",$D106="",$E106&lt;AN_LIM,$E106&gt;AN_CONCURS,$O106=FALSE),"",R_ISI_ROM*VLOOKUP(AK106,Coef!$E$5:$F$20,2,FALSE))</f>
        <v/>
      </c>
      <c r="J106" s="121" t="str">
        <f>IF(OR($B106="",$C106="",$D106="",$E106="",$E106&gt;AN_CONCURS,$O106=FALSE),"",R_ISI_ROM*VLOOKUP(AK106,Coef!$E$5:$F$20,2,FALSE))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55"/>
      <c r="C107" s="155"/>
      <c r="D107" s="155"/>
      <c r="E107" s="127"/>
      <c r="F107" s="181"/>
      <c r="G107" s="181"/>
      <c r="H107" s="125"/>
      <c r="I107" s="121" t="str">
        <f>IF(OR($B107="",$C107="",$D107="",$E107&lt;AN_LIM,$E107&gt;AN_CONCURS,$O107=FALSE),"",R_ISI_ROM*VLOOKUP(AK107,Coef!$E$5:$F$20,2,FALSE))</f>
        <v/>
      </c>
      <c r="J107" s="121" t="str">
        <f>IF(OR($B107="",$C107="",$D107="",$E107="",$E107&gt;AN_CONCURS,$O107=FALSE),"",R_ISI_ROM*VLOOKUP(AK107,Coef!$E$5:$F$20,2,FALSE))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55"/>
      <c r="C108" s="155"/>
      <c r="D108" s="155"/>
      <c r="E108" s="127"/>
      <c r="F108" s="181"/>
      <c r="G108" s="181"/>
      <c r="H108" s="125"/>
      <c r="I108" s="121" t="str">
        <f>IF(OR($B108="",$C108="",$D108="",$E108&lt;AN_LIM,$E108&gt;AN_CONCURS,$O108=FALSE),"",R_ISI_ROM*VLOOKUP(AK108,Coef!$E$5:$F$20,2,FALSE))</f>
        <v/>
      </c>
      <c r="J108" s="121" t="str">
        <f>IF(OR($B108="",$C108="",$D108="",$E108="",$E108&gt;AN_CONCURS,$O108=FALSE),"",R_ISI_ROM*VLOOKUP(AK108,Coef!$E$5:$F$20,2,FALSE))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55"/>
      <c r="C109" s="155"/>
      <c r="D109" s="155"/>
      <c r="E109" s="127"/>
      <c r="F109" s="181"/>
      <c r="G109" s="181"/>
      <c r="H109" s="125"/>
      <c r="I109" s="121" t="str">
        <f>IF(OR($B109="",$C109="",$D109="",$E109&lt;AN_LIM,$E109&gt;AN_CONCURS,$O109=FALSE),"",R_ISI_ROM*VLOOKUP(AK109,Coef!$E$5:$F$20,2,FALSE))</f>
        <v/>
      </c>
      <c r="J109" s="121" t="str">
        <f>IF(OR($B109="",$C109="",$D109="",$E109="",$E109&gt;AN_CONCURS,$O109=FALSE),"",R_ISI_ROM*VLOOKUP(AK109,Coef!$E$5:$F$20,2,FALSE))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55"/>
      <c r="C110" s="155"/>
      <c r="D110" s="155"/>
      <c r="E110" s="127"/>
      <c r="F110" s="181"/>
      <c r="G110" s="181"/>
      <c r="H110" s="125"/>
      <c r="I110" s="121" t="str">
        <f>IF(OR($B110="",$C110="",$D110="",$E110&lt;AN_LIM,$E110&gt;AN_CONCURS,$O110=FALSE),"",R_ISI_ROM*VLOOKUP(AK110,Coef!$E$5:$F$20,2,FALSE))</f>
        <v/>
      </c>
      <c r="J110" s="121" t="str">
        <f>IF(OR($B110="",$C110="",$D110="",$E110="",$E110&gt;AN_CONCURS,$O110=FALSE),"",R_ISI_ROM*VLOOKUP(AK110,Coef!$E$5:$F$20,2,FALSE))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55"/>
      <c r="C111" s="155"/>
      <c r="D111" s="155"/>
      <c r="E111" s="127"/>
      <c r="F111" s="181"/>
      <c r="G111" s="181"/>
      <c r="H111" s="125"/>
      <c r="I111" s="121" t="str">
        <f>IF(OR($B111="",$C111="",$D111="",$E111&lt;AN_LIM,$E111&gt;AN_CONCURS,$O111=FALSE),"",R_ISI_ROM*VLOOKUP(AK111,Coef!$E$5:$F$20,2,FALSE))</f>
        <v/>
      </c>
      <c r="J111" s="121" t="str">
        <f>IF(OR($B111="",$C111="",$D111="",$E111="",$E111&gt;AN_CONCURS,$O111=FALSE),"",R_ISI_ROM*VLOOKUP(AK111,Coef!$E$5:$F$20,2,FALSE))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55"/>
      <c r="C112" s="155"/>
      <c r="D112" s="155"/>
      <c r="E112" s="127"/>
      <c r="F112" s="181"/>
      <c r="G112" s="181"/>
      <c r="H112" s="125"/>
      <c r="I112" s="121" t="str">
        <f>IF(OR($B112="",$C112="",$D112="",$E112&lt;AN_LIM,$E112&gt;AN_CONCURS,$O112=FALSE),"",R_ISI_ROM*VLOOKUP(AK112,Coef!$E$5:$F$20,2,FALSE))</f>
        <v/>
      </c>
      <c r="J112" s="121" t="str">
        <f>IF(OR($B112="",$C112="",$D112="",$E112="",$E112&gt;AN_CONCURS,$O112=FALSE),"",R_ISI_ROM*VLOOKUP(AK112,Coef!$E$5:$F$20,2,FALSE))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55"/>
      <c r="C113" s="155"/>
      <c r="D113" s="155"/>
      <c r="E113" s="127"/>
      <c r="F113" s="181"/>
      <c r="G113" s="181"/>
      <c r="H113" s="125"/>
      <c r="I113" s="121" t="str">
        <f>IF(OR($B113="",$C113="",$D113="",$E113&lt;AN_LIM,$E113&gt;AN_CONCURS,$O113=FALSE),"",R_ISI_ROM*VLOOKUP(AK113,Coef!$E$5:$F$20,2,FALSE))</f>
        <v/>
      </c>
      <c r="J113" s="121" t="str">
        <f>IF(OR($B113="",$C113="",$D113="",$E113="",$E113&gt;AN_CONCURS,$O113=FALSE),"",R_ISI_ROM*VLOOKUP(AK113,Coef!$E$5:$F$20,2,FALSE))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55"/>
      <c r="C114" s="155"/>
      <c r="D114" s="155"/>
      <c r="E114" s="127"/>
      <c r="F114" s="181"/>
      <c r="G114" s="181"/>
      <c r="H114" s="125"/>
      <c r="I114" s="121" t="str">
        <f>IF(OR($B114="",$C114="",$D114="",$E114&lt;AN_LIM,$E114&gt;AN_CONCURS,$O114=FALSE),"",R_ISI_ROM*VLOOKUP(AK114,Coef!$E$5:$F$20,2,FALSE))</f>
        <v/>
      </c>
      <c r="J114" s="121" t="str">
        <f>IF(OR($B114="",$C114="",$D114="",$E114="",$E114&gt;AN_CONCURS,$O114=FALSE),"",R_ISI_ROM*VLOOKUP(AK114,Coef!$E$5:$F$20,2,FALSE))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55"/>
      <c r="C115" s="155"/>
      <c r="D115" s="155"/>
      <c r="E115" s="127"/>
      <c r="F115" s="181"/>
      <c r="G115" s="181"/>
      <c r="H115" s="125"/>
      <c r="I115" s="121" t="str">
        <f>IF(OR($B115="",$C115="",$D115="",$E115&lt;AN_LIM,$E115&gt;AN_CONCURS,$O115=FALSE),"",R_ISI_ROM*VLOOKUP(AK115,Coef!$E$5:$F$20,2,FALSE))</f>
        <v/>
      </c>
      <c r="J115" s="121" t="str">
        <f>IF(OR($B115="",$C115="",$D115="",$E115="",$E115&gt;AN_CONCURS,$O115=FALSE),"",R_ISI_ROM*VLOOKUP(AK115,Coef!$E$5:$F$20,2,FALSE))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55"/>
      <c r="C116" s="155"/>
      <c r="D116" s="155"/>
      <c r="E116" s="127"/>
      <c r="F116" s="181"/>
      <c r="G116" s="181"/>
      <c r="H116" s="125"/>
      <c r="I116" s="121" t="str">
        <f>IF(OR($B116="",$C116="",$D116="",$E116&lt;AN_LIM,$E116&gt;AN_CONCURS,$O116=FALSE),"",R_ISI_ROM*VLOOKUP(AK116,Coef!$E$5:$F$20,2,FALSE))</f>
        <v/>
      </c>
      <c r="J116" s="121" t="str">
        <f>IF(OR($B116="",$C116="",$D116="",$E116="",$E116&gt;AN_CONCURS,$O116=FALSE),"",R_ISI_ROM*VLOOKUP(AK116,Coef!$E$5:$F$20,2,FALSE))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55"/>
      <c r="C117" s="155"/>
      <c r="D117" s="155"/>
      <c r="E117" s="127"/>
      <c r="F117" s="181"/>
      <c r="G117" s="181"/>
      <c r="H117" s="125"/>
      <c r="I117" s="121" t="str">
        <f>IF(OR($B117="",$C117="",$D117="",$E117&lt;AN_LIM,$E117&gt;AN_CONCURS,$O117=FALSE),"",R_ISI_ROM*VLOOKUP(AK117,Coef!$E$5:$F$20,2,FALSE))</f>
        <v/>
      </c>
      <c r="J117" s="121" t="str">
        <f>IF(OR($B117="",$C117="",$D117="",$E117="",$E117&gt;AN_CONCURS,$O117=FALSE),"",R_ISI_ROM*VLOOKUP(AK117,Coef!$E$5:$F$20,2,FALSE))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55"/>
      <c r="C118" s="155"/>
      <c r="D118" s="155"/>
      <c r="E118" s="127"/>
      <c r="F118" s="181"/>
      <c r="G118" s="181"/>
      <c r="H118" s="125"/>
      <c r="I118" s="121" t="str">
        <f>IF(OR($B118="",$C118="",$D118="",$E118&lt;AN_LIM,$E118&gt;AN_CONCURS,$O118=FALSE),"",R_ISI_ROM*VLOOKUP(AK118,Coef!$E$5:$F$20,2,FALSE))</f>
        <v/>
      </c>
      <c r="J118" s="121" t="str">
        <f>IF(OR($B118="",$C118="",$D118="",$E118="",$E118&gt;AN_CONCURS,$O118=FALSE),"",R_ISI_ROM*VLOOKUP(AK118,Coef!$E$5:$F$20,2,FALSE))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55"/>
      <c r="C119" s="155"/>
      <c r="D119" s="155"/>
      <c r="E119" s="127"/>
      <c r="F119" s="181"/>
      <c r="G119" s="181"/>
      <c r="H119" s="125"/>
      <c r="I119" s="121" t="str">
        <f>IF(OR($B119="",$C119="",$D119="",$E119&lt;AN_LIM,$E119&gt;AN_CONCURS,$O119=FALSE),"",R_ISI_ROM*VLOOKUP(AK119,Coef!$E$5:$F$20,2,FALSE))</f>
        <v/>
      </c>
      <c r="J119" s="121" t="str">
        <f>IF(OR($B119="",$C119="",$D119="",$E119="",$E119&gt;AN_CONCURS,$O119=FALSE),"",R_ISI_ROM*VLOOKUP(AK119,Coef!$E$5:$F$20,2,FALSE))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55"/>
      <c r="C120" s="155"/>
      <c r="D120" s="155"/>
      <c r="E120" s="127"/>
      <c r="F120" s="181"/>
      <c r="G120" s="181"/>
      <c r="H120" s="125"/>
      <c r="I120" s="121" t="str">
        <f>IF(OR($B120="",$C120="",$D120="",$E120&lt;AN_LIM,$E120&gt;AN_CONCURS,$O120=FALSE),"",R_ISI_ROM*VLOOKUP(AK120,Coef!$E$5:$F$20,2,FALSE))</f>
        <v/>
      </c>
      <c r="J120" s="121" t="str">
        <f>IF(OR($B120="",$C120="",$D120="",$E120="",$E120&gt;AN_CONCURS,$O120=FALSE),"",R_ISI_ROM*VLOOKUP(AK120,Coef!$E$5:$F$20,2,FALSE))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55"/>
      <c r="C121" s="155"/>
      <c r="D121" s="155"/>
      <c r="E121" s="127"/>
      <c r="F121" s="181"/>
      <c r="G121" s="181"/>
      <c r="H121" s="125"/>
      <c r="I121" s="121" t="str">
        <f>IF(OR($B121="",$C121="",$D121="",$E121&lt;AN_LIM,$E121&gt;AN_CONCURS,$O121=FALSE),"",R_ISI_ROM*VLOOKUP(AK121,Coef!$E$5:$F$20,2,FALSE))</f>
        <v/>
      </c>
      <c r="J121" s="121" t="str">
        <f>IF(OR($B121="",$C121="",$D121="",$E121="",$E121&gt;AN_CONCURS,$O121=FALSE),"",R_ISI_ROM*VLOOKUP(AK121,Coef!$E$5:$F$20,2,FALSE))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55"/>
      <c r="C122" s="155"/>
      <c r="D122" s="155"/>
      <c r="E122" s="127"/>
      <c r="F122" s="181"/>
      <c r="G122" s="181"/>
      <c r="H122" s="125"/>
      <c r="I122" s="121" t="str">
        <f>IF(OR($B122="",$C122="",$D122="",$E122&lt;AN_LIM,$E122&gt;AN_CONCURS,$O122=FALSE),"",R_ISI_ROM*VLOOKUP(AK122,Coef!$E$5:$F$20,2,FALSE))</f>
        <v/>
      </c>
      <c r="J122" s="121" t="str">
        <f>IF(OR($B122="",$C122="",$D122="",$E122="",$E122&gt;AN_CONCURS,$O122=FALSE),"",R_ISI_ROM*VLOOKUP(AK122,Coef!$E$5:$F$20,2,FALSE))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55"/>
      <c r="C123" s="155"/>
      <c r="D123" s="155"/>
      <c r="E123" s="127"/>
      <c r="F123" s="181"/>
      <c r="G123" s="181"/>
      <c r="H123" s="125"/>
      <c r="I123" s="121" t="str">
        <f>IF(OR($B123="",$C123="",$D123="",$E123&lt;AN_LIM,$E123&gt;AN_CONCURS,$O123=FALSE),"",R_ISI_ROM*VLOOKUP(AK123,Coef!$E$5:$F$20,2,FALSE))</f>
        <v/>
      </c>
      <c r="J123" s="121" t="str">
        <f>IF(OR($B123="",$C123="",$D123="",$E123="",$E123&gt;AN_CONCURS,$O123=FALSE),"",R_ISI_ROM*VLOOKUP(AK123,Coef!$E$5:$F$20,2,FALSE))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55"/>
      <c r="C124" s="155"/>
      <c r="D124" s="155"/>
      <c r="E124" s="127"/>
      <c r="F124" s="181"/>
      <c r="G124" s="181"/>
      <c r="H124" s="125"/>
      <c r="I124" s="121" t="str">
        <f>IF(OR($B124="",$C124="",$D124="",$E124&lt;AN_LIM,$E124&gt;AN_CONCURS,$O124=FALSE),"",R_ISI_ROM*VLOOKUP(AK124,Coef!$E$5:$F$20,2,FALSE))</f>
        <v/>
      </c>
      <c r="J124" s="121" t="str">
        <f>IF(OR($B124="",$C124="",$D124="",$E124="",$E124&gt;AN_CONCURS,$O124=FALSE),"",R_ISI_ROM*VLOOKUP(AK124,Coef!$E$5:$F$20,2,FALSE))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55"/>
      <c r="C125" s="155"/>
      <c r="D125" s="155"/>
      <c r="E125" s="127"/>
      <c r="F125" s="181"/>
      <c r="G125" s="181"/>
      <c r="H125" s="125"/>
      <c r="I125" s="121" t="str">
        <f>IF(OR($B125="",$C125="",$D125="",$E125&lt;AN_LIM,$E125&gt;AN_CONCURS,$O125=FALSE),"",R_ISI_ROM*VLOOKUP(AK125,Coef!$E$5:$F$20,2,FALSE))</f>
        <v/>
      </c>
      <c r="J125" s="121" t="str">
        <f>IF(OR($B125="",$C125="",$D125="",$E125="",$E125&gt;AN_CONCURS,$O125=FALSE),"",R_ISI_ROM*VLOOKUP(AK125,Coef!$E$5:$F$20,2,FALSE))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55"/>
      <c r="C126" s="155"/>
      <c r="D126" s="155"/>
      <c r="E126" s="127"/>
      <c r="F126" s="181"/>
      <c r="G126" s="181"/>
      <c r="H126" s="125"/>
      <c r="I126" s="121" t="str">
        <f>IF(OR($B126="",$C126="",$D126="",$E126&lt;AN_LIM,$E126&gt;AN_CONCURS,$O126=FALSE),"",R_ISI_ROM*VLOOKUP(AK126,Coef!$E$5:$F$20,2,FALSE))</f>
        <v/>
      </c>
      <c r="J126" s="121" t="str">
        <f>IF(OR($B126="",$C126="",$D126="",$E126="",$E126&gt;AN_CONCURS,$O126=FALSE),"",R_ISI_ROM*VLOOKUP(AK126,Coef!$E$5:$F$20,2,FALSE))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55"/>
      <c r="C127" s="155"/>
      <c r="D127" s="155"/>
      <c r="E127" s="127"/>
      <c r="F127" s="181"/>
      <c r="G127" s="181"/>
      <c r="H127" s="125"/>
      <c r="I127" s="121" t="str">
        <f>IF(OR($B127="",$C127="",$D127="",$E127&lt;AN_LIM,$E127&gt;AN_CONCURS,$O127=FALSE),"",R_ISI_ROM*VLOOKUP(AK127,Coef!$E$5:$F$20,2,FALSE))</f>
        <v/>
      </c>
      <c r="J127" s="121" t="str">
        <f>IF(OR($B127="",$C127="",$D127="",$E127="",$E127&gt;AN_CONCURS,$O127=FALSE),"",R_ISI_ROM*VLOOKUP(AK127,Coef!$E$5:$F$20,2,FALSE))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55"/>
      <c r="C128" s="155"/>
      <c r="D128" s="155"/>
      <c r="E128" s="127"/>
      <c r="F128" s="181"/>
      <c r="G128" s="181"/>
      <c r="H128" s="125"/>
      <c r="I128" s="121" t="str">
        <f>IF(OR($B128="",$C128="",$D128="",$E128&lt;AN_LIM,$E128&gt;AN_CONCURS,$O128=FALSE),"",R_ISI_ROM*VLOOKUP(AK128,Coef!$E$5:$F$20,2,FALSE))</f>
        <v/>
      </c>
      <c r="J128" s="121" t="str">
        <f>IF(OR($B128="",$C128="",$D128="",$E128="",$E128&gt;AN_CONCURS,$O128=FALSE),"",R_ISI_ROM*VLOOKUP(AK128,Coef!$E$5:$F$20,2,FALSE))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55"/>
      <c r="C129" s="155"/>
      <c r="D129" s="155"/>
      <c r="E129" s="127"/>
      <c r="F129" s="181"/>
      <c r="G129" s="181"/>
      <c r="H129" s="125"/>
      <c r="I129" s="121" t="str">
        <f>IF(OR($B129="",$C129="",$D129="",$E129&lt;AN_LIM,$E129&gt;AN_CONCURS,$O129=FALSE),"",R_ISI_ROM*VLOOKUP(AK129,Coef!$E$5:$F$20,2,FALSE))</f>
        <v/>
      </c>
      <c r="J129" s="121" t="str">
        <f>IF(OR($B129="",$C129="",$D129="",$E129="",$E129&gt;AN_CONCURS,$O129=FALSE),"",R_ISI_ROM*VLOOKUP(AK129,Coef!$E$5:$F$20,2,FALSE))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55"/>
      <c r="C130" s="155"/>
      <c r="D130" s="155"/>
      <c r="E130" s="127"/>
      <c r="F130" s="181"/>
      <c r="G130" s="181"/>
      <c r="H130" s="125"/>
      <c r="I130" s="121" t="str">
        <f>IF(OR($B130="",$C130="",$D130="",$E130&lt;AN_LIM,$E130&gt;AN_CONCURS,$O130=FALSE),"",R_ISI_ROM*VLOOKUP(AK130,Coef!$E$5:$F$20,2,FALSE))</f>
        <v/>
      </c>
      <c r="J130" s="121" t="str">
        <f>IF(OR($B130="",$C130="",$D130="",$E130="",$E130&gt;AN_CONCURS,$O130=FALSE),"",R_ISI_ROM*VLOOKUP(AK130,Coef!$E$5:$F$20,2,FALSE))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55"/>
      <c r="C131" s="155"/>
      <c r="D131" s="155"/>
      <c r="E131" s="127"/>
      <c r="F131" s="181"/>
      <c r="G131" s="181"/>
      <c r="H131" s="125"/>
      <c r="I131" s="121" t="str">
        <f>IF(OR($B131="",$C131="",$D131="",$E131&lt;AN_LIM,$E131&gt;AN_CONCURS,$O131=FALSE),"",R_ISI_ROM*VLOOKUP(AK131,Coef!$E$5:$F$20,2,FALSE))</f>
        <v/>
      </c>
      <c r="J131" s="121" t="str">
        <f>IF(OR($B131="",$C131="",$D131="",$E131="",$E131&gt;AN_CONCURS,$O131=FALSE),"",R_ISI_ROM*VLOOKUP(AK131,Coef!$E$5:$F$20,2,FALSE))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55"/>
      <c r="C132" s="155"/>
      <c r="D132" s="155"/>
      <c r="E132" s="127"/>
      <c r="F132" s="181"/>
      <c r="G132" s="181"/>
      <c r="H132" s="125"/>
      <c r="I132" s="121" t="str">
        <f>IF(OR($B132="",$C132="",$D132="",$E132&lt;AN_LIM,$E132&gt;AN_CONCURS,$O132=FALSE),"",R_ISI_ROM*VLOOKUP(AK132,Coef!$E$5:$F$20,2,FALSE))</f>
        <v/>
      </c>
      <c r="J132" s="121" t="str">
        <f>IF(OR($B132="",$C132="",$D132="",$E132="",$E132&gt;AN_CONCURS,$O132=FALSE),"",R_ISI_ROM*VLOOKUP(AK132,Coef!$E$5:$F$20,2,FALSE))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55"/>
      <c r="C133" s="155"/>
      <c r="D133" s="155"/>
      <c r="E133" s="127"/>
      <c r="F133" s="181"/>
      <c r="G133" s="181"/>
      <c r="H133" s="125"/>
      <c r="I133" s="121" t="str">
        <f>IF(OR($B133="",$C133="",$D133="",$E133&lt;AN_LIM,$E133&gt;AN_CONCURS,$O133=FALSE),"",R_ISI_ROM*VLOOKUP(AK133,Coef!$E$5:$F$20,2,FALSE))</f>
        <v/>
      </c>
      <c r="J133" s="121" t="str">
        <f>IF(OR($B133="",$C133="",$D133="",$E133="",$E133&gt;AN_CONCURS,$O133=FALSE),"",R_ISI_ROM*VLOOKUP(AK133,Coef!$E$5:$F$20,2,FALSE))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55"/>
      <c r="C134" s="155"/>
      <c r="D134" s="155"/>
      <c r="E134" s="127"/>
      <c r="F134" s="181"/>
      <c r="G134" s="181"/>
      <c r="H134" s="125"/>
      <c r="I134" s="121" t="str">
        <f>IF(OR($B134="",$C134="",$D134="",$E134&lt;AN_LIM,$E134&gt;AN_CONCURS,$O134=FALSE),"",R_ISI_ROM*VLOOKUP(AK134,Coef!$E$5:$F$20,2,FALSE))</f>
        <v/>
      </c>
      <c r="J134" s="121" t="str">
        <f>IF(OR($B134="",$C134="",$D134="",$E134="",$E134&gt;AN_CONCURS,$O134=FALSE),"",R_ISI_ROM*VLOOKUP(AK134,Coef!$E$5:$F$20,2,FALSE))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55"/>
      <c r="C135" s="155"/>
      <c r="D135" s="155"/>
      <c r="E135" s="127"/>
      <c r="F135" s="181"/>
      <c r="G135" s="181"/>
      <c r="H135" s="125"/>
      <c r="I135" s="121" t="str">
        <f>IF(OR($B135="",$C135="",$D135="",$E135&lt;AN_LIM,$E135&gt;AN_CONCURS,$O135=FALSE),"",R_ISI_ROM*VLOOKUP(AK135,Coef!$E$5:$F$20,2,FALSE))</f>
        <v/>
      </c>
      <c r="J135" s="121" t="str">
        <f>IF(OR($B135="",$C135="",$D135="",$E135="",$E135&gt;AN_CONCURS,$O135=FALSE),"",R_ISI_ROM*VLOOKUP(AK135,Coef!$E$5:$F$20,2,FALSE))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55"/>
      <c r="C136" s="155"/>
      <c r="D136" s="155"/>
      <c r="E136" s="127"/>
      <c r="F136" s="181"/>
      <c r="G136" s="181"/>
      <c r="H136" s="125"/>
      <c r="I136" s="121" t="str">
        <f>IF(OR($B136="",$C136="",$D136="",$E136&lt;AN_LIM,$E136&gt;AN_CONCURS,$O136=FALSE),"",R_ISI_ROM*VLOOKUP(AK136,Coef!$E$5:$F$20,2,FALSE))</f>
        <v/>
      </c>
      <c r="J136" s="121" t="str">
        <f>IF(OR($B136="",$C136="",$D136="",$E136="",$E136&gt;AN_CONCURS,$O136=FALSE),"",R_ISI_ROM*VLOOKUP(AK136,Coef!$E$5:$F$20,2,FALSE))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55"/>
      <c r="C137" s="155"/>
      <c r="D137" s="155"/>
      <c r="E137" s="127"/>
      <c r="F137" s="181"/>
      <c r="G137" s="181"/>
      <c r="H137" s="125"/>
      <c r="I137" s="121" t="str">
        <f>IF(OR($B137="",$C137="",$D137="",$E137&lt;AN_LIM,$E137&gt;AN_CONCURS,$O137=FALSE),"",R_ISI_ROM*VLOOKUP(AK137,Coef!$E$5:$F$20,2,FALSE))</f>
        <v/>
      </c>
      <c r="J137" s="121" t="str">
        <f>IF(OR($B137="",$C137="",$D137="",$E137="",$E137&gt;AN_CONCURS,$O137=FALSE),"",R_ISI_ROM*VLOOKUP(AK137,Coef!$E$5:$F$20,2,FALSE))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55"/>
      <c r="C138" s="155"/>
      <c r="D138" s="155"/>
      <c r="E138" s="127"/>
      <c r="F138" s="181"/>
      <c r="G138" s="181"/>
      <c r="H138" s="125"/>
      <c r="I138" s="121" t="str">
        <f>IF(OR($B138="",$C138="",$D138="",$E138&lt;AN_LIM,$E138&gt;AN_CONCURS,$O138=FALSE),"",R_ISI_ROM*VLOOKUP(AK138,Coef!$E$5:$F$20,2,FALSE))</f>
        <v/>
      </c>
      <c r="J138" s="121" t="str">
        <f>IF(OR($B138="",$C138="",$D138="",$E138="",$E138&gt;AN_CONCURS,$O138=FALSE),"",R_ISI_ROM*VLOOKUP(AK138,Coef!$E$5:$F$20,2,FALSE))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55"/>
      <c r="C139" s="155"/>
      <c r="D139" s="155"/>
      <c r="E139" s="127"/>
      <c r="F139" s="181"/>
      <c r="G139" s="181"/>
      <c r="H139" s="125"/>
      <c r="I139" s="121" t="str">
        <f>IF(OR($B139="",$C139="",$D139="",$E139&lt;AN_LIM,$E139&gt;AN_CONCURS,$O139=FALSE),"",R_ISI_ROM*VLOOKUP(AK139,Coef!$E$5:$F$20,2,FALSE))</f>
        <v/>
      </c>
      <c r="J139" s="121" t="str">
        <f>IF(OR($B139="",$C139="",$D139="",$E139="",$E139&gt;AN_CONCURS,$O139=FALSE),"",R_ISI_ROM*VLOOKUP(AK139,Coef!$E$5:$F$20,2,FALSE))</f>
        <v/>
      </c>
      <c r="K139" s="153" t="str">
        <f t="shared" ref="K139:K202" si="45">IF(OR($B139="",$C139="",$D139="",$E139&gt;AN_CONCURS,$O139=FALSE),"",IF($E139&gt;=AN_LIM,1,""))</f>
        <v/>
      </c>
      <c r="L139" s="153" t="str">
        <f t="shared" ref="L139:L202" si="46">IF(OR($B139="",$C139="",$D139="",$E139="",$E139&gt;AN_CONCURS,$O139=FALSE),"",1)</f>
        <v/>
      </c>
      <c r="M139" s="153" t="str">
        <f t="shared" ref="M139:M202" si="47">IF($K139&lt;&gt;1,"",(IF(OR($B139="",$C139="",$D139="",$E139="",$E139&gt;AN_CONCURS,$O139=FALSE),"",IF((FIND(NUME,$B139,1)=1),1,""))))</f>
        <v/>
      </c>
      <c r="N139" s="153" t="str">
        <f t="shared" ref="N139:N202" si="48">IF(OR($B139="",$C139="",$D139="",$E139="",$E139&gt;AN_CONCURS,$O139=FALSE),"",IF((FIND(NUME,$B139,1)=1),1,""))</f>
        <v/>
      </c>
      <c r="O139" s="236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55"/>
      <c r="C140" s="155"/>
      <c r="D140" s="155"/>
      <c r="E140" s="127"/>
      <c r="F140" s="181"/>
      <c r="G140" s="181"/>
      <c r="H140" s="125"/>
      <c r="I140" s="121" t="str">
        <f>IF(OR($B140="",$C140="",$D140="",$E140&lt;AN_LIM,$E140&gt;AN_CONCURS,$O140=FALSE),"",R_ISI_ROM*VLOOKUP(AK140,Coef!$E$5:$F$20,2,FALSE))</f>
        <v/>
      </c>
      <c r="J140" s="121" t="str">
        <f>IF(OR($B140="",$C140="",$D140="",$E140="",$E140&gt;AN_CONCURS,$O140=FALSE),"",R_ISI_ROM*VLOOKUP(AK140,Coef!$E$5:$F$20,2,FALSE))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55"/>
      <c r="C141" s="155"/>
      <c r="D141" s="155"/>
      <c r="E141" s="127"/>
      <c r="F141" s="181"/>
      <c r="G141" s="181"/>
      <c r="H141" s="125"/>
      <c r="I141" s="121" t="str">
        <f>IF(OR($B141="",$C141="",$D141="",$E141&lt;AN_LIM,$E141&gt;AN_CONCURS,$O141=FALSE),"",R_ISI_ROM*VLOOKUP(AK141,Coef!$E$5:$F$20,2,FALSE))</f>
        <v/>
      </c>
      <c r="J141" s="121" t="str">
        <f>IF(OR($B141="",$C141="",$D141="",$E141="",$E141&gt;AN_CONCURS,$O141=FALSE),"",R_ISI_ROM*VLOOKUP(AK141,Coef!$E$5:$F$20,2,FALSE))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55"/>
      <c r="C142" s="155"/>
      <c r="D142" s="155"/>
      <c r="E142" s="127"/>
      <c r="F142" s="181"/>
      <c r="G142" s="181"/>
      <c r="H142" s="125"/>
      <c r="I142" s="121" t="str">
        <f>IF(OR($B142="",$C142="",$D142="",$E142&lt;AN_LIM,$E142&gt;AN_CONCURS,$O142=FALSE),"",R_ISI_ROM*VLOOKUP(AK142,Coef!$E$5:$F$20,2,FALSE))</f>
        <v/>
      </c>
      <c r="J142" s="121" t="str">
        <f>IF(OR($B142="",$C142="",$D142="",$E142="",$E142&gt;AN_CONCURS,$O142=FALSE),"",R_ISI_ROM*VLOOKUP(AK142,Coef!$E$5:$F$20,2,FALSE))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55"/>
      <c r="C143" s="155"/>
      <c r="D143" s="155"/>
      <c r="E143" s="127"/>
      <c r="F143" s="181"/>
      <c r="G143" s="181"/>
      <c r="H143" s="125"/>
      <c r="I143" s="121" t="str">
        <f>IF(OR($B143="",$C143="",$D143="",$E143&lt;AN_LIM,$E143&gt;AN_CONCURS,$O143=FALSE),"",R_ISI_ROM*VLOOKUP(AK143,Coef!$E$5:$F$20,2,FALSE))</f>
        <v/>
      </c>
      <c r="J143" s="121" t="str">
        <f>IF(OR($B143="",$C143="",$D143="",$E143="",$E143&gt;AN_CONCURS,$O143=FALSE),"",R_ISI_ROM*VLOOKUP(AK143,Coef!$E$5:$F$20,2,FALSE))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55"/>
      <c r="C144" s="155"/>
      <c r="D144" s="155"/>
      <c r="E144" s="127"/>
      <c r="F144" s="181"/>
      <c r="G144" s="181"/>
      <c r="H144" s="125"/>
      <c r="I144" s="121" t="str">
        <f>IF(OR($B144="",$C144="",$D144="",$E144&lt;AN_LIM,$E144&gt;AN_CONCURS,$O144=FALSE),"",R_ISI_ROM*VLOOKUP(AK144,Coef!$E$5:$F$20,2,FALSE))</f>
        <v/>
      </c>
      <c r="J144" s="121" t="str">
        <f>IF(OR($B144="",$C144="",$D144="",$E144="",$E144&gt;AN_CONCURS,$O144=FALSE),"",R_ISI_ROM*VLOOKUP(AK144,Coef!$E$5:$F$20,2,FALSE))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55"/>
      <c r="C145" s="155"/>
      <c r="D145" s="155"/>
      <c r="E145" s="127"/>
      <c r="F145" s="181"/>
      <c r="G145" s="181"/>
      <c r="H145" s="125"/>
      <c r="I145" s="121" t="str">
        <f>IF(OR($B145="",$C145="",$D145="",$E145&lt;AN_LIM,$E145&gt;AN_CONCURS,$O145=FALSE),"",R_ISI_ROM*VLOOKUP(AK145,Coef!$E$5:$F$20,2,FALSE))</f>
        <v/>
      </c>
      <c r="J145" s="121" t="str">
        <f>IF(OR($B145="",$C145="",$D145="",$E145="",$E145&gt;AN_CONCURS,$O145=FALSE),"",R_ISI_ROM*VLOOKUP(AK145,Coef!$E$5:$F$20,2,FALSE))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55"/>
      <c r="C146" s="155"/>
      <c r="D146" s="155"/>
      <c r="E146" s="127"/>
      <c r="F146" s="181"/>
      <c r="G146" s="181"/>
      <c r="H146" s="125"/>
      <c r="I146" s="121" t="str">
        <f>IF(OR($B146="",$C146="",$D146="",$E146&lt;AN_LIM,$E146&gt;AN_CONCURS,$O146=FALSE),"",R_ISI_ROM*VLOOKUP(AK146,Coef!$E$5:$F$20,2,FALSE))</f>
        <v/>
      </c>
      <c r="J146" s="121" t="str">
        <f>IF(OR($B146="",$C146="",$D146="",$E146="",$E146&gt;AN_CONCURS,$O146=FALSE),"",R_ISI_ROM*VLOOKUP(AK146,Coef!$E$5:$F$20,2,FALSE))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55"/>
      <c r="C147" s="155"/>
      <c r="D147" s="155"/>
      <c r="E147" s="127"/>
      <c r="F147" s="181"/>
      <c r="G147" s="181"/>
      <c r="H147" s="125"/>
      <c r="I147" s="121" t="str">
        <f>IF(OR($B147="",$C147="",$D147="",$E147&lt;AN_LIM,$E147&gt;AN_CONCURS,$O147=FALSE),"",R_ISI_ROM*VLOOKUP(AK147,Coef!$E$5:$F$20,2,FALSE))</f>
        <v/>
      </c>
      <c r="J147" s="121" t="str">
        <f>IF(OR($B147="",$C147="",$D147="",$E147="",$E147&gt;AN_CONCURS,$O147=FALSE),"",R_ISI_ROM*VLOOKUP(AK147,Coef!$E$5:$F$20,2,FALSE))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55"/>
      <c r="C148" s="155"/>
      <c r="D148" s="155"/>
      <c r="E148" s="127"/>
      <c r="F148" s="181"/>
      <c r="G148" s="181"/>
      <c r="H148" s="125"/>
      <c r="I148" s="121" t="str">
        <f>IF(OR($B148="",$C148="",$D148="",$E148&lt;AN_LIM,$E148&gt;AN_CONCURS,$O148=FALSE),"",R_ISI_ROM*VLOOKUP(AK148,Coef!$E$5:$F$20,2,FALSE))</f>
        <v/>
      </c>
      <c r="J148" s="121" t="str">
        <f>IF(OR($B148="",$C148="",$D148="",$E148="",$E148&gt;AN_CONCURS,$O148=FALSE),"",R_ISI_ROM*VLOOKUP(AK148,Coef!$E$5:$F$20,2,FALSE))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55"/>
      <c r="C149" s="155"/>
      <c r="D149" s="155"/>
      <c r="E149" s="127"/>
      <c r="F149" s="181"/>
      <c r="G149" s="181"/>
      <c r="H149" s="125"/>
      <c r="I149" s="121" t="str">
        <f>IF(OR($B149="",$C149="",$D149="",$E149&lt;AN_LIM,$E149&gt;AN_CONCURS,$O149=FALSE),"",R_ISI_ROM*VLOOKUP(AK149,Coef!$E$5:$F$20,2,FALSE))</f>
        <v/>
      </c>
      <c r="J149" s="121" t="str">
        <f>IF(OR($B149="",$C149="",$D149="",$E149="",$E149&gt;AN_CONCURS,$O149=FALSE),"",R_ISI_ROM*VLOOKUP(AK149,Coef!$E$5:$F$20,2,FALSE))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55"/>
      <c r="C150" s="155"/>
      <c r="D150" s="155"/>
      <c r="E150" s="127"/>
      <c r="F150" s="181"/>
      <c r="G150" s="181"/>
      <c r="H150" s="125"/>
      <c r="I150" s="121" t="str">
        <f>IF(OR($B150="",$C150="",$D150="",$E150&lt;AN_LIM,$E150&gt;AN_CONCURS,$O150=FALSE),"",R_ISI_ROM*VLOOKUP(AK150,Coef!$E$5:$F$20,2,FALSE))</f>
        <v/>
      </c>
      <c r="J150" s="121" t="str">
        <f>IF(OR($B150="",$C150="",$D150="",$E150="",$E150&gt;AN_CONCURS,$O150=FALSE),"",R_ISI_ROM*VLOOKUP(AK150,Coef!$E$5:$F$20,2,FALSE))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55"/>
      <c r="C151" s="155"/>
      <c r="D151" s="155"/>
      <c r="E151" s="127"/>
      <c r="F151" s="181"/>
      <c r="G151" s="181"/>
      <c r="H151" s="125"/>
      <c r="I151" s="121" t="str">
        <f>IF(OR($B151="",$C151="",$D151="",$E151&lt;AN_LIM,$E151&gt;AN_CONCURS,$O151=FALSE),"",R_ISI_ROM*VLOOKUP(AK151,Coef!$E$5:$F$20,2,FALSE))</f>
        <v/>
      </c>
      <c r="J151" s="121" t="str">
        <f>IF(OR($B151="",$C151="",$D151="",$E151="",$E151&gt;AN_CONCURS,$O151=FALSE),"",R_ISI_ROM*VLOOKUP(AK151,Coef!$E$5:$F$20,2,FALSE))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55"/>
      <c r="C152" s="155"/>
      <c r="D152" s="155"/>
      <c r="E152" s="127"/>
      <c r="F152" s="181"/>
      <c r="G152" s="181"/>
      <c r="H152" s="125"/>
      <c r="I152" s="121" t="str">
        <f>IF(OR($B152="",$C152="",$D152="",$E152&lt;AN_LIM,$E152&gt;AN_CONCURS,$O152=FALSE),"",R_ISI_ROM*VLOOKUP(AK152,Coef!$E$5:$F$20,2,FALSE))</f>
        <v/>
      </c>
      <c r="J152" s="121" t="str">
        <f>IF(OR($B152="",$C152="",$D152="",$E152="",$E152&gt;AN_CONCURS,$O152=FALSE),"",R_ISI_ROM*VLOOKUP(AK152,Coef!$E$5:$F$20,2,FALSE))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55"/>
      <c r="C153" s="155"/>
      <c r="D153" s="155"/>
      <c r="E153" s="127"/>
      <c r="F153" s="181"/>
      <c r="G153" s="181"/>
      <c r="H153" s="125"/>
      <c r="I153" s="121" t="str">
        <f>IF(OR($B153="",$C153="",$D153="",$E153&lt;AN_LIM,$E153&gt;AN_CONCURS,$O153=FALSE),"",R_ISI_ROM*VLOOKUP(AK153,Coef!$E$5:$F$20,2,FALSE))</f>
        <v/>
      </c>
      <c r="J153" s="121" t="str">
        <f>IF(OR($B153="",$C153="",$D153="",$E153="",$E153&gt;AN_CONCURS,$O153=FALSE),"",R_ISI_ROM*VLOOKUP(AK153,Coef!$E$5:$F$20,2,FALSE))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55"/>
      <c r="C154" s="155"/>
      <c r="D154" s="155"/>
      <c r="E154" s="127"/>
      <c r="F154" s="181"/>
      <c r="G154" s="181"/>
      <c r="H154" s="125"/>
      <c r="I154" s="121" t="str">
        <f>IF(OR($B154="",$C154="",$D154="",$E154&lt;AN_LIM,$E154&gt;AN_CONCURS,$O154=FALSE),"",R_ISI_ROM*VLOOKUP(AK154,Coef!$E$5:$F$20,2,FALSE))</f>
        <v/>
      </c>
      <c r="J154" s="121" t="str">
        <f>IF(OR($B154="",$C154="",$D154="",$E154="",$E154&gt;AN_CONCURS,$O154=FALSE),"",R_ISI_ROM*VLOOKUP(AK154,Coef!$E$5:$F$20,2,FALSE))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55"/>
      <c r="C155" s="155"/>
      <c r="D155" s="155"/>
      <c r="E155" s="127"/>
      <c r="F155" s="181"/>
      <c r="G155" s="181"/>
      <c r="H155" s="125"/>
      <c r="I155" s="121" t="str">
        <f>IF(OR($B155="",$C155="",$D155="",$E155&lt;AN_LIM,$E155&gt;AN_CONCURS,$O155=FALSE),"",R_ISI_ROM*VLOOKUP(AK155,Coef!$E$5:$F$20,2,FALSE))</f>
        <v/>
      </c>
      <c r="J155" s="121" t="str">
        <f>IF(OR($B155="",$C155="",$D155="",$E155="",$E155&gt;AN_CONCURS,$O155=FALSE),"",R_ISI_ROM*VLOOKUP(AK155,Coef!$E$5:$F$20,2,FALSE))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55"/>
      <c r="C156" s="155"/>
      <c r="D156" s="155"/>
      <c r="E156" s="127"/>
      <c r="F156" s="181"/>
      <c r="G156" s="181"/>
      <c r="H156" s="125"/>
      <c r="I156" s="121" t="str">
        <f>IF(OR($B156="",$C156="",$D156="",$E156&lt;AN_LIM,$E156&gt;AN_CONCURS,$O156=FALSE),"",R_ISI_ROM*VLOOKUP(AK156,Coef!$E$5:$F$20,2,FALSE))</f>
        <v/>
      </c>
      <c r="J156" s="121" t="str">
        <f>IF(OR($B156="",$C156="",$D156="",$E156="",$E156&gt;AN_CONCURS,$O156=FALSE),"",R_ISI_ROM*VLOOKUP(AK156,Coef!$E$5:$F$20,2,FALSE))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55"/>
      <c r="C157" s="155"/>
      <c r="D157" s="155"/>
      <c r="E157" s="127"/>
      <c r="F157" s="181"/>
      <c r="G157" s="181"/>
      <c r="H157" s="125"/>
      <c r="I157" s="121" t="str">
        <f>IF(OR($B157="",$C157="",$D157="",$E157&lt;AN_LIM,$E157&gt;AN_CONCURS,$O157=FALSE),"",R_ISI_ROM*VLOOKUP(AK157,Coef!$E$5:$F$20,2,FALSE))</f>
        <v/>
      </c>
      <c r="J157" s="121" t="str">
        <f>IF(OR($B157="",$C157="",$D157="",$E157="",$E157&gt;AN_CONCURS,$O157=FALSE),"",R_ISI_ROM*VLOOKUP(AK157,Coef!$E$5:$F$20,2,FALSE))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55"/>
      <c r="C158" s="155"/>
      <c r="D158" s="155"/>
      <c r="E158" s="127"/>
      <c r="F158" s="181"/>
      <c r="G158" s="181"/>
      <c r="H158" s="125"/>
      <c r="I158" s="121" t="str">
        <f>IF(OR($B158="",$C158="",$D158="",$E158&lt;AN_LIM,$E158&gt;AN_CONCURS,$O158=FALSE),"",R_ISI_ROM*VLOOKUP(AK158,Coef!$E$5:$F$20,2,FALSE))</f>
        <v/>
      </c>
      <c r="J158" s="121" t="str">
        <f>IF(OR($B158="",$C158="",$D158="",$E158="",$E158&gt;AN_CONCURS,$O158=FALSE),"",R_ISI_ROM*VLOOKUP(AK158,Coef!$E$5:$F$20,2,FALSE))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55"/>
      <c r="C159" s="155"/>
      <c r="D159" s="155"/>
      <c r="E159" s="127"/>
      <c r="F159" s="181"/>
      <c r="G159" s="181"/>
      <c r="H159" s="125"/>
      <c r="I159" s="121" t="str">
        <f>IF(OR($B159="",$C159="",$D159="",$E159&lt;AN_LIM,$E159&gt;AN_CONCURS,$O159=FALSE),"",R_ISI_ROM*VLOOKUP(AK159,Coef!$E$5:$F$20,2,FALSE))</f>
        <v/>
      </c>
      <c r="J159" s="121" t="str">
        <f>IF(OR($B159="",$C159="",$D159="",$E159="",$E159&gt;AN_CONCURS,$O159=FALSE),"",R_ISI_ROM*VLOOKUP(AK159,Coef!$E$5:$F$20,2,FALSE))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55"/>
      <c r="C160" s="155"/>
      <c r="D160" s="155"/>
      <c r="E160" s="127"/>
      <c r="F160" s="181"/>
      <c r="G160" s="181"/>
      <c r="H160" s="125"/>
      <c r="I160" s="121" t="str">
        <f>IF(OR($B160="",$C160="",$D160="",$E160&lt;AN_LIM,$E160&gt;AN_CONCURS,$O160=FALSE),"",R_ISI_ROM*VLOOKUP(AK160,Coef!$E$5:$F$20,2,FALSE))</f>
        <v/>
      </c>
      <c r="J160" s="121" t="str">
        <f>IF(OR($B160="",$C160="",$D160="",$E160="",$E160&gt;AN_CONCURS,$O160=FALSE),"",R_ISI_ROM*VLOOKUP(AK160,Coef!$E$5:$F$20,2,FALSE))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55"/>
      <c r="C161" s="155"/>
      <c r="D161" s="155"/>
      <c r="E161" s="127"/>
      <c r="F161" s="181"/>
      <c r="G161" s="181"/>
      <c r="H161" s="125"/>
      <c r="I161" s="121" t="str">
        <f>IF(OR($B161="",$C161="",$D161="",$E161&lt;AN_LIM,$E161&gt;AN_CONCURS,$O161=FALSE),"",R_ISI_ROM*VLOOKUP(AK161,Coef!$E$5:$F$20,2,FALSE))</f>
        <v/>
      </c>
      <c r="J161" s="121" t="str">
        <f>IF(OR($B161="",$C161="",$D161="",$E161="",$E161&gt;AN_CONCURS,$O161=FALSE),"",R_ISI_ROM*VLOOKUP(AK161,Coef!$E$5:$F$20,2,FALSE))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55"/>
      <c r="C162" s="155"/>
      <c r="D162" s="155"/>
      <c r="E162" s="127"/>
      <c r="F162" s="181"/>
      <c r="G162" s="181"/>
      <c r="H162" s="125"/>
      <c r="I162" s="121" t="str">
        <f>IF(OR($B162="",$C162="",$D162="",$E162&lt;AN_LIM,$E162&gt;AN_CONCURS,$O162=FALSE),"",R_ISI_ROM*VLOOKUP(AK162,Coef!$E$5:$F$20,2,FALSE))</f>
        <v/>
      </c>
      <c r="J162" s="121" t="str">
        <f>IF(OR($B162="",$C162="",$D162="",$E162="",$E162&gt;AN_CONCURS,$O162=FALSE),"",R_ISI_ROM*VLOOKUP(AK162,Coef!$E$5:$F$20,2,FALSE))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55"/>
      <c r="C163" s="155"/>
      <c r="D163" s="155"/>
      <c r="E163" s="127"/>
      <c r="F163" s="181"/>
      <c r="G163" s="181"/>
      <c r="H163" s="125"/>
      <c r="I163" s="121" t="str">
        <f>IF(OR($B163="",$C163="",$D163="",$E163&lt;AN_LIM,$E163&gt;AN_CONCURS,$O163=FALSE),"",R_ISI_ROM*VLOOKUP(AK163,Coef!$E$5:$F$20,2,FALSE))</f>
        <v/>
      </c>
      <c r="J163" s="121" t="str">
        <f>IF(OR($B163="",$C163="",$D163="",$E163="",$E163&gt;AN_CONCURS,$O163=FALSE),"",R_ISI_ROM*VLOOKUP(AK163,Coef!$E$5:$F$20,2,FALSE))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55"/>
      <c r="C164" s="155"/>
      <c r="D164" s="155"/>
      <c r="E164" s="127"/>
      <c r="F164" s="181"/>
      <c r="G164" s="181"/>
      <c r="H164" s="125"/>
      <c r="I164" s="121" t="str">
        <f>IF(OR($B164="",$C164="",$D164="",$E164&lt;AN_LIM,$E164&gt;AN_CONCURS,$O164=FALSE),"",R_ISI_ROM*VLOOKUP(AK164,Coef!$E$5:$F$20,2,FALSE))</f>
        <v/>
      </c>
      <c r="J164" s="121" t="str">
        <f>IF(OR($B164="",$C164="",$D164="",$E164="",$E164&gt;AN_CONCURS,$O164=FALSE),"",R_ISI_ROM*VLOOKUP(AK164,Coef!$E$5:$F$20,2,FALSE))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55"/>
      <c r="C165" s="155"/>
      <c r="D165" s="155"/>
      <c r="E165" s="127"/>
      <c r="F165" s="181"/>
      <c r="G165" s="181"/>
      <c r="H165" s="125"/>
      <c r="I165" s="121" t="str">
        <f>IF(OR($B165="",$C165="",$D165="",$E165&lt;AN_LIM,$E165&gt;AN_CONCURS,$O165=FALSE),"",R_ISI_ROM*VLOOKUP(AK165,Coef!$E$5:$F$20,2,FALSE))</f>
        <v/>
      </c>
      <c r="J165" s="121" t="str">
        <f>IF(OR($B165="",$C165="",$D165="",$E165="",$E165&gt;AN_CONCURS,$O165=FALSE),"",R_ISI_ROM*VLOOKUP(AK165,Coef!$E$5:$F$20,2,FALSE))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55"/>
      <c r="C166" s="155"/>
      <c r="D166" s="155"/>
      <c r="E166" s="127"/>
      <c r="F166" s="181"/>
      <c r="G166" s="181"/>
      <c r="H166" s="125"/>
      <c r="I166" s="121" t="str">
        <f>IF(OR($B166="",$C166="",$D166="",$E166&lt;AN_LIM,$E166&gt;AN_CONCURS,$O166=FALSE),"",R_ISI_ROM*VLOOKUP(AK166,Coef!$E$5:$F$20,2,FALSE))</f>
        <v/>
      </c>
      <c r="J166" s="121" t="str">
        <f>IF(OR($B166="",$C166="",$D166="",$E166="",$E166&gt;AN_CONCURS,$O166=FALSE),"",R_ISI_ROM*VLOOKUP(AK166,Coef!$E$5:$F$20,2,FALSE))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55"/>
      <c r="C167" s="155"/>
      <c r="D167" s="155"/>
      <c r="E167" s="127"/>
      <c r="F167" s="181"/>
      <c r="G167" s="181"/>
      <c r="H167" s="125"/>
      <c r="I167" s="121" t="str">
        <f>IF(OR($B167="",$C167="",$D167="",$E167&lt;AN_LIM,$E167&gt;AN_CONCURS,$O167=FALSE),"",R_ISI_ROM*VLOOKUP(AK167,Coef!$E$5:$F$20,2,FALSE))</f>
        <v/>
      </c>
      <c r="J167" s="121" t="str">
        <f>IF(OR($B167="",$C167="",$D167="",$E167="",$E167&gt;AN_CONCURS,$O167=FALSE),"",R_ISI_ROM*VLOOKUP(AK167,Coef!$E$5:$F$20,2,FALSE))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55"/>
      <c r="C168" s="155"/>
      <c r="D168" s="155"/>
      <c r="E168" s="127"/>
      <c r="F168" s="181"/>
      <c r="G168" s="181"/>
      <c r="H168" s="125"/>
      <c r="I168" s="121" t="str">
        <f>IF(OR($B168="",$C168="",$D168="",$E168&lt;AN_LIM,$E168&gt;AN_CONCURS,$O168=FALSE),"",R_ISI_ROM*VLOOKUP(AK168,Coef!$E$5:$F$20,2,FALSE))</f>
        <v/>
      </c>
      <c r="J168" s="121" t="str">
        <f>IF(OR($B168="",$C168="",$D168="",$E168="",$E168&gt;AN_CONCURS,$O168=FALSE),"",R_ISI_ROM*VLOOKUP(AK168,Coef!$E$5:$F$20,2,FALSE))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55"/>
      <c r="C169" s="155"/>
      <c r="D169" s="155"/>
      <c r="E169" s="127"/>
      <c r="F169" s="181"/>
      <c r="G169" s="181"/>
      <c r="H169" s="125"/>
      <c r="I169" s="121" t="str">
        <f>IF(OR($B169="",$C169="",$D169="",$E169&lt;AN_LIM,$E169&gt;AN_CONCURS,$O169=FALSE),"",R_ISI_ROM*VLOOKUP(AK169,Coef!$E$5:$F$20,2,FALSE))</f>
        <v/>
      </c>
      <c r="J169" s="121" t="str">
        <f>IF(OR($B169="",$C169="",$D169="",$E169="",$E169&gt;AN_CONCURS,$O169=FALSE),"",R_ISI_ROM*VLOOKUP(AK169,Coef!$E$5:$F$20,2,FALSE))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55"/>
      <c r="C170" s="155"/>
      <c r="D170" s="155"/>
      <c r="E170" s="127"/>
      <c r="F170" s="181"/>
      <c r="G170" s="181"/>
      <c r="H170" s="125"/>
      <c r="I170" s="121" t="str">
        <f>IF(OR($B170="",$C170="",$D170="",$E170&lt;AN_LIM,$E170&gt;AN_CONCURS,$O170=FALSE),"",R_ISI_ROM*VLOOKUP(AK170,Coef!$E$5:$F$20,2,FALSE))</f>
        <v/>
      </c>
      <c r="J170" s="121" t="str">
        <f>IF(OR($B170="",$C170="",$D170="",$E170="",$E170&gt;AN_CONCURS,$O170=FALSE),"",R_ISI_ROM*VLOOKUP(AK170,Coef!$E$5:$F$20,2,FALSE))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55"/>
      <c r="C171" s="155"/>
      <c r="D171" s="155"/>
      <c r="E171" s="127"/>
      <c r="F171" s="181"/>
      <c r="G171" s="181"/>
      <c r="H171" s="125"/>
      <c r="I171" s="121" t="str">
        <f>IF(OR($B171="",$C171="",$D171="",$E171&lt;AN_LIM,$E171&gt;AN_CONCURS,$O171=FALSE),"",R_ISI_ROM*VLOOKUP(AK171,Coef!$E$5:$F$20,2,FALSE))</f>
        <v/>
      </c>
      <c r="J171" s="121" t="str">
        <f>IF(OR($B171="",$C171="",$D171="",$E171="",$E171&gt;AN_CONCURS,$O171=FALSE),"",R_ISI_ROM*VLOOKUP(AK171,Coef!$E$5:$F$20,2,FALSE))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55"/>
      <c r="C172" s="155"/>
      <c r="D172" s="155"/>
      <c r="E172" s="127"/>
      <c r="F172" s="181"/>
      <c r="G172" s="181"/>
      <c r="H172" s="125"/>
      <c r="I172" s="121" t="str">
        <f>IF(OR($B172="",$C172="",$D172="",$E172&lt;AN_LIM,$E172&gt;AN_CONCURS,$O172=FALSE),"",R_ISI_ROM*VLOOKUP(AK172,Coef!$E$5:$F$20,2,FALSE))</f>
        <v/>
      </c>
      <c r="J172" s="121" t="str">
        <f>IF(OR($B172="",$C172="",$D172="",$E172="",$E172&gt;AN_CONCURS,$O172=FALSE),"",R_ISI_ROM*VLOOKUP(AK172,Coef!$E$5:$F$20,2,FALSE))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55"/>
      <c r="C173" s="155"/>
      <c r="D173" s="155"/>
      <c r="E173" s="127"/>
      <c r="F173" s="181"/>
      <c r="G173" s="181"/>
      <c r="H173" s="125"/>
      <c r="I173" s="121" t="str">
        <f>IF(OR($B173="",$C173="",$D173="",$E173&lt;AN_LIM,$E173&gt;AN_CONCURS,$O173=FALSE),"",R_ISI_ROM*VLOOKUP(AK173,Coef!$E$5:$F$20,2,FALSE))</f>
        <v/>
      </c>
      <c r="J173" s="121" t="str">
        <f>IF(OR($B173="",$C173="",$D173="",$E173="",$E173&gt;AN_CONCURS,$O173=FALSE),"",R_ISI_ROM*VLOOKUP(AK173,Coef!$E$5:$F$20,2,FALSE))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55"/>
      <c r="C174" s="155"/>
      <c r="D174" s="155"/>
      <c r="E174" s="127"/>
      <c r="F174" s="181"/>
      <c r="G174" s="181"/>
      <c r="H174" s="125"/>
      <c r="I174" s="121" t="str">
        <f>IF(OR($B174="",$C174="",$D174="",$E174&lt;AN_LIM,$E174&gt;AN_CONCURS,$O174=FALSE),"",R_ISI_ROM*VLOOKUP(AK174,Coef!$E$5:$F$20,2,FALSE))</f>
        <v/>
      </c>
      <c r="J174" s="121" t="str">
        <f>IF(OR($B174="",$C174="",$D174="",$E174="",$E174&gt;AN_CONCURS,$O174=FALSE),"",R_ISI_ROM*VLOOKUP(AK174,Coef!$E$5:$F$20,2,FALSE))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55"/>
      <c r="C175" s="155"/>
      <c r="D175" s="155"/>
      <c r="E175" s="127"/>
      <c r="F175" s="181"/>
      <c r="G175" s="181"/>
      <c r="H175" s="125"/>
      <c r="I175" s="121" t="str">
        <f>IF(OR($B175="",$C175="",$D175="",$E175&lt;AN_LIM,$E175&gt;AN_CONCURS,$O175=FALSE),"",R_ISI_ROM*VLOOKUP(AK175,Coef!$E$5:$F$20,2,FALSE))</f>
        <v/>
      </c>
      <c r="J175" s="121" t="str">
        <f>IF(OR($B175="",$C175="",$D175="",$E175="",$E175&gt;AN_CONCURS,$O175=FALSE),"",R_ISI_ROM*VLOOKUP(AK175,Coef!$E$5:$F$20,2,FALSE))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55"/>
      <c r="C176" s="155"/>
      <c r="D176" s="155"/>
      <c r="E176" s="127"/>
      <c r="F176" s="181"/>
      <c r="G176" s="181"/>
      <c r="H176" s="125"/>
      <c r="I176" s="121" t="str">
        <f>IF(OR($B176="",$C176="",$D176="",$E176&lt;AN_LIM,$E176&gt;AN_CONCURS,$O176=FALSE),"",R_ISI_ROM*VLOOKUP(AK176,Coef!$E$5:$F$20,2,FALSE))</f>
        <v/>
      </c>
      <c r="J176" s="121" t="str">
        <f>IF(OR($B176="",$C176="",$D176="",$E176="",$E176&gt;AN_CONCURS,$O176=FALSE),"",R_ISI_ROM*VLOOKUP(AK176,Coef!$E$5:$F$20,2,FALSE))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55"/>
      <c r="C177" s="155"/>
      <c r="D177" s="155"/>
      <c r="E177" s="127"/>
      <c r="F177" s="181"/>
      <c r="G177" s="181"/>
      <c r="H177" s="125"/>
      <c r="I177" s="121" t="str">
        <f>IF(OR($B177="",$C177="",$D177="",$E177&lt;AN_LIM,$E177&gt;AN_CONCURS,$O177=FALSE),"",R_ISI_ROM*VLOOKUP(AK177,Coef!$E$5:$F$20,2,FALSE))</f>
        <v/>
      </c>
      <c r="J177" s="121" t="str">
        <f>IF(OR($B177="",$C177="",$D177="",$E177="",$E177&gt;AN_CONCURS,$O177=FALSE),"",R_ISI_ROM*VLOOKUP(AK177,Coef!$E$5:$F$20,2,FALSE))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55"/>
      <c r="C178" s="155"/>
      <c r="D178" s="155"/>
      <c r="E178" s="127"/>
      <c r="F178" s="181"/>
      <c r="G178" s="181"/>
      <c r="H178" s="125"/>
      <c r="I178" s="121" t="str">
        <f>IF(OR($B178="",$C178="",$D178="",$E178&lt;AN_LIM,$E178&gt;AN_CONCURS,$O178=FALSE),"",R_ISI_ROM*VLOOKUP(AK178,Coef!$E$5:$F$20,2,FALSE))</f>
        <v/>
      </c>
      <c r="J178" s="121" t="str">
        <f>IF(OR($B178="",$C178="",$D178="",$E178="",$E178&gt;AN_CONCURS,$O178=FALSE),"",R_ISI_ROM*VLOOKUP(AK178,Coef!$E$5:$F$20,2,FALSE))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55"/>
      <c r="C179" s="155"/>
      <c r="D179" s="155"/>
      <c r="E179" s="127"/>
      <c r="F179" s="181"/>
      <c r="G179" s="181"/>
      <c r="H179" s="125"/>
      <c r="I179" s="121" t="str">
        <f>IF(OR($B179="",$C179="",$D179="",$E179&lt;AN_LIM,$E179&gt;AN_CONCURS,$O179=FALSE),"",R_ISI_ROM*VLOOKUP(AK179,Coef!$E$5:$F$20,2,FALSE))</f>
        <v/>
      </c>
      <c r="J179" s="121" t="str">
        <f>IF(OR($B179="",$C179="",$D179="",$E179="",$E179&gt;AN_CONCURS,$O179=FALSE),"",R_ISI_ROM*VLOOKUP(AK179,Coef!$E$5:$F$20,2,FALSE))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55"/>
      <c r="C180" s="155"/>
      <c r="D180" s="155"/>
      <c r="E180" s="127"/>
      <c r="F180" s="181"/>
      <c r="G180" s="181"/>
      <c r="H180" s="125"/>
      <c r="I180" s="121" t="str">
        <f>IF(OR($B180="",$C180="",$D180="",$E180&lt;AN_LIM,$E180&gt;AN_CONCURS,$O180=FALSE),"",R_ISI_ROM*VLOOKUP(AK180,Coef!$E$5:$F$20,2,FALSE))</f>
        <v/>
      </c>
      <c r="J180" s="121" t="str">
        <f>IF(OR($B180="",$C180="",$D180="",$E180="",$E180&gt;AN_CONCURS,$O180=FALSE),"",R_ISI_ROM*VLOOKUP(AK180,Coef!$E$5:$F$20,2,FALSE))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55"/>
      <c r="C181" s="155"/>
      <c r="D181" s="155"/>
      <c r="E181" s="127"/>
      <c r="F181" s="181"/>
      <c r="G181" s="181"/>
      <c r="H181" s="125"/>
      <c r="I181" s="121" t="str">
        <f>IF(OR($B181="",$C181="",$D181="",$E181&lt;AN_LIM,$E181&gt;AN_CONCURS,$O181=FALSE),"",R_ISI_ROM*VLOOKUP(AK181,Coef!$E$5:$F$20,2,FALSE))</f>
        <v/>
      </c>
      <c r="J181" s="121" t="str">
        <f>IF(OR($B181="",$C181="",$D181="",$E181="",$E181&gt;AN_CONCURS,$O181=FALSE),"",R_ISI_ROM*VLOOKUP(AK181,Coef!$E$5:$F$20,2,FALSE))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55"/>
      <c r="C182" s="155"/>
      <c r="D182" s="155"/>
      <c r="E182" s="127"/>
      <c r="F182" s="181"/>
      <c r="G182" s="181"/>
      <c r="H182" s="125"/>
      <c r="I182" s="121" t="str">
        <f>IF(OR($B182="",$C182="",$D182="",$E182&lt;AN_LIM,$E182&gt;AN_CONCURS,$O182=FALSE),"",R_ISI_ROM*VLOOKUP(AK182,Coef!$E$5:$F$20,2,FALSE))</f>
        <v/>
      </c>
      <c r="J182" s="121" t="str">
        <f>IF(OR($B182="",$C182="",$D182="",$E182="",$E182&gt;AN_CONCURS,$O182=FALSE),"",R_ISI_ROM*VLOOKUP(AK182,Coef!$E$5:$F$20,2,FALSE))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55"/>
      <c r="C183" s="155"/>
      <c r="D183" s="155"/>
      <c r="E183" s="127"/>
      <c r="F183" s="181"/>
      <c r="G183" s="181"/>
      <c r="H183" s="125"/>
      <c r="I183" s="121" t="str">
        <f>IF(OR($B183="",$C183="",$D183="",$E183&lt;AN_LIM,$E183&gt;AN_CONCURS,$O183=FALSE),"",R_ISI_ROM*VLOOKUP(AK183,Coef!$E$5:$F$20,2,FALSE))</f>
        <v/>
      </c>
      <c r="J183" s="121" t="str">
        <f>IF(OR($B183="",$C183="",$D183="",$E183="",$E183&gt;AN_CONCURS,$O183=FALSE),"",R_ISI_ROM*VLOOKUP(AK183,Coef!$E$5:$F$20,2,FALSE))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55"/>
      <c r="C184" s="155"/>
      <c r="D184" s="155"/>
      <c r="E184" s="127"/>
      <c r="F184" s="181"/>
      <c r="G184" s="181"/>
      <c r="H184" s="125"/>
      <c r="I184" s="121" t="str">
        <f>IF(OR($B184="",$C184="",$D184="",$E184&lt;AN_LIM,$E184&gt;AN_CONCURS,$O184=FALSE),"",R_ISI_ROM*VLOOKUP(AK184,Coef!$E$5:$F$20,2,FALSE))</f>
        <v/>
      </c>
      <c r="J184" s="121" t="str">
        <f>IF(OR($B184="",$C184="",$D184="",$E184="",$E184&gt;AN_CONCURS,$O184=FALSE),"",R_ISI_ROM*VLOOKUP(AK184,Coef!$E$5:$F$20,2,FALSE))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55"/>
      <c r="C185" s="155"/>
      <c r="D185" s="155"/>
      <c r="E185" s="127"/>
      <c r="F185" s="181"/>
      <c r="G185" s="181"/>
      <c r="H185" s="125"/>
      <c r="I185" s="121" t="str">
        <f>IF(OR($B185="",$C185="",$D185="",$E185&lt;AN_LIM,$E185&gt;AN_CONCURS,$O185=FALSE),"",R_ISI_ROM*VLOOKUP(AK185,Coef!$E$5:$F$20,2,FALSE))</f>
        <v/>
      </c>
      <c r="J185" s="121" t="str">
        <f>IF(OR($B185="",$C185="",$D185="",$E185="",$E185&gt;AN_CONCURS,$O185=FALSE),"",R_ISI_ROM*VLOOKUP(AK185,Coef!$E$5:$F$20,2,FALSE))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55"/>
      <c r="C186" s="155"/>
      <c r="D186" s="155"/>
      <c r="E186" s="127"/>
      <c r="F186" s="181"/>
      <c r="G186" s="181"/>
      <c r="H186" s="125"/>
      <c r="I186" s="121" t="str">
        <f>IF(OR($B186="",$C186="",$D186="",$E186&lt;AN_LIM,$E186&gt;AN_CONCURS,$O186=FALSE),"",R_ISI_ROM*VLOOKUP(AK186,Coef!$E$5:$F$20,2,FALSE))</f>
        <v/>
      </c>
      <c r="J186" s="121" t="str">
        <f>IF(OR($B186="",$C186="",$D186="",$E186="",$E186&gt;AN_CONCURS,$O186=FALSE),"",R_ISI_ROM*VLOOKUP(AK186,Coef!$E$5:$F$20,2,FALSE))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55"/>
      <c r="C187" s="155"/>
      <c r="D187" s="155"/>
      <c r="E187" s="127"/>
      <c r="F187" s="181"/>
      <c r="G187" s="181"/>
      <c r="H187" s="125"/>
      <c r="I187" s="121" t="str">
        <f>IF(OR($B187="",$C187="",$D187="",$E187&lt;AN_LIM,$E187&gt;AN_CONCURS,$O187=FALSE),"",R_ISI_ROM*VLOOKUP(AK187,Coef!$E$5:$F$20,2,FALSE))</f>
        <v/>
      </c>
      <c r="J187" s="121" t="str">
        <f>IF(OR($B187="",$C187="",$D187="",$E187="",$E187&gt;AN_CONCURS,$O187=FALSE),"",R_ISI_ROM*VLOOKUP(AK187,Coef!$E$5:$F$20,2,FALSE))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55"/>
      <c r="C188" s="155"/>
      <c r="D188" s="155"/>
      <c r="E188" s="127"/>
      <c r="F188" s="181"/>
      <c r="G188" s="181"/>
      <c r="H188" s="125"/>
      <c r="I188" s="121" t="str">
        <f>IF(OR($B188="",$C188="",$D188="",$E188&lt;AN_LIM,$E188&gt;AN_CONCURS,$O188=FALSE),"",R_ISI_ROM*VLOOKUP(AK188,Coef!$E$5:$F$20,2,FALSE))</f>
        <v/>
      </c>
      <c r="J188" s="121" t="str">
        <f>IF(OR($B188="",$C188="",$D188="",$E188="",$E188&gt;AN_CONCURS,$O188=FALSE),"",R_ISI_ROM*VLOOKUP(AK188,Coef!$E$5:$F$20,2,FALSE))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55"/>
      <c r="C189" s="155"/>
      <c r="D189" s="155"/>
      <c r="E189" s="127"/>
      <c r="F189" s="181"/>
      <c r="G189" s="181"/>
      <c r="H189" s="125"/>
      <c r="I189" s="121" t="str">
        <f>IF(OR($B189="",$C189="",$D189="",$E189&lt;AN_LIM,$E189&gt;AN_CONCURS,$O189=FALSE),"",R_ISI_ROM*VLOOKUP(AK189,Coef!$E$5:$F$20,2,FALSE))</f>
        <v/>
      </c>
      <c r="J189" s="121" t="str">
        <f>IF(OR($B189="",$C189="",$D189="",$E189="",$E189&gt;AN_CONCURS,$O189=FALSE),"",R_ISI_ROM*VLOOKUP(AK189,Coef!$E$5:$F$20,2,FALSE))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55"/>
      <c r="C190" s="155"/>
      <c r="D190" s="155"/>
      <c r="E190" s="127"/>
      <c r="F190" s="181"/>
      <c r="G190" s="181"/>
      <c r="H190" s="125"/>
      <c r="I190" s="121" t="str">
        <f>IF(OR($B190="",$C190="",$D190="",$E190&lt;AN_LIM,$E190&gt;AN_CONCURS,$O190=FALSE),"",R_ISI_ROM*VLOOKUP(AK190,Coef!$E$5:$F$20,2,FALSE))</f>
        <v/>
      </c>
      <c r="J190" s="121" t="str">
        <f>IF(OR($B190="",$C190="",$D190="",$E190="",$E190&gt;AN_CONCURS,$O190=FALSE),"",R_ISI_ROM*VLOOKUP(AK190,Coef!$E$5:$F$20,2,FALSE))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55"/>
      <c r="C191" s="155"/>
      <c r="D191" s="155"/>
      <c r="E191" s="127"/>
      <c r="F191" s="181"/>
      <c r="G191" s="181"/>
      <c r="H191" s="125"/>
      <c r="I191" s="121" t="str">
        <f>IF(OR($B191="",$C191="",$D191="",$E191&lt;AN_LIM,$E191&gt;AN_CONCURS,$O191=FALSE),"",R_ISI_ROM*VLOOKUP(AK191,Coef!$E$5:$F$20,2,FALSE))</f>
        <v/>
      </c>
      <c r="J191" s="121" t="str">
        <f>IF(OR($B191="",$C191="",$D191="",$E191="",$E191&gt;AN_CONCURS,$O191=FALSE),"",R_ISI_ROM*VLOOKUP(AK191,Coef!$E$5:$F$20,2,FALSE))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55"/>
      <c r="C192" s="155"/>
      <c r="D192" s="155"/>
      <c r="E192" s="127"/>
      <c r="F192" s="181"/>
      <c r="G192" s="181"/>
      <c r="H192" s="125"/>
      <c r="I192" s="121" t="str">
        <f>IF(OR($B192="",$C192="",$D192="",$E192&lt;AN_LIM,$E192&gt;AN_CONCURS,$O192=FALSE),"",R_ISI_ROM*VLOOKUP(AK192,Coef!$E$5:$F$20,2,FALSE))</f>
        <v/>
      </c>
      <c r="J192" s="121" t="str">
        <f>IF(OR($B192="",$C192="",$D192="",$E192="",$E192&gt;AN_CONCURS,$O192=FALSE),"",R_ISI_ROM*VLOOKUP(AK192,Coef!$E$5:$F$20,2,FALSE))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55"/>
      <c r="C193" s="155"/>
      <c r="D193" s="155"/>
      <c r="E193" s="127"/>
      <c r="F193" s="181"/>
      <c r="G193" s="181"/>
      <c r="H193" s="125"/>
      <c r="I193" s="121" t="str">
        <f>IF(OR($B193="",$C193="",$D193="",$E193&lt;AN_LIM,$E193&gt;AN_CONCURS,$O193=FALSE),"",R_ISI_ROM*VLOOKUP(AK193,Coef!$E$5:$F$20,2,FALSE))</f>
        <v/>
      </c>
      <c r="J193" s="121" t="str">
        <f>IF(OR($B193="",$C193="",$D193="",$E193="",$E193&gt;AN_CONCURS,$O193=FALSE),"",R_ISI_ROM*VLOOKUP(AK193,Coef!$E$5:$F$20,2,FALSE))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55"/>
      <c r="C194" s="155"/>
      <c r="D194" s="155"/>
      <c r="E194" s="127"/>
      <c r="F194" s="181"/>
      <c r="G194" s="181"/>
      <c r="H194" s="125"/>
      <c r="I194" s="121" t="str">
        <f>IF(OR($B194="",$C194="",$D194="",$E194&lt;AN_LIM,$E194&gt;AN_CONCURS,$O194=FALSE),"",R_ISI_ROM*VLOOKUP(AK194,Coef!$E$5:$F$20,2,FALSE))</f>
        <v/>
      </c>
      <c r="J194" s="121" t="str">
        <f>IF(OR($B194="",$C194="",$D194="",$E194="",$E194&gt;AN_CONCURS,$O194=FALSE),"",R_ISI_ROM*VLOOKUP(AK194,Coef!$E$5:$F$20,2,FALSE))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55"/>
      <c r="C195" s="155"/>
      <c r="D195" s="155"/>
      <c r="E195" s="127"/>
      <c r="F195" s="181"/>
      <c r="G195" s="181"/>
      <c r="H195" s="125"/>
      <c r="I195" s="121" t="str">
        <f>IF(OR($B195="",$C195="",$D195="",$E195&lt;AN_LIM,$E195&gt;AN_CONCURS,$O195=FALSE),"",R_ISI_ROM*VLOOKUP(AK195,Coef!$E$5:$F$20,2,FALSE))</f>
        <v/>
      </c>
      <c r="J195" s="121" t="str">
        <f>IF(OR($B195="",$C195="",$D195="",$E195="",$E195&gt;AN_CONCURS,$O195=FALSE),"",R_ISI_ROM*VLOOKUP(AK195,Coef!$E$5:$F$20,2,FALSE))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55"/>
      <c r="C196" s="155"/>
      <c r="D196" s="155"/>
      <c r="E196" s="127"/>
      <c r="F196" s="181"/>
      <c r="G196" s="181"/>
      <c r="H196" s="125"/>
      <c r="I196" s="121" t="str">
        <f>IF(OR($B196="",$C196="",$D196="",$E196&lt;AN_LIM,$E196&gt;AN_CONCURS,$O196=FALSE),"",R_ISI_ROM*VLOOKUP(AK196,Coef!$E$5:$F$20,2,FALSE))</f>
        <v/>
      </c>
      <c r="J196" s="121" t="str">
        <f>IF(OR($B196="",$C196="",$D196="",$E196="",$E196&gt;AN_CONCURS,$O196=FALSE),"",R_ISI_ROM*VLOOKUP(AK196,Coef!$E$5:$F$20,2,FALSE))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55"/>
      <c r="C197" s="155"/>
      <c r="D197" s="155"/>
      <c r="E197" s="127"/>
      <c r="F197" s="181"/>
      <c r="G197" s="181"/>
      <c r="H197" s="125"/>
      <c r="I197" s="121" t="str">
        <f>IF(OR($B197="",$C197="",$D197="",$E197&lt;AN_LIM,$E197&gt;AN_CONCURS,$O197=FALSE),"",R_ISI_ROM*VLOOKUP(AK197,Coef!$E$5:$F$20,2,FALSE))</f>
        <v/>
      </c>
      <c r="J197" s="121" t="str">
        <f>IF(OR($B197="",$C197="",$D197="",$E197="",$E197&gt;AN_CONCURS,$O197=FALSE),"",R_ISI_ROM*VLOOKUP(AK197,Coef!$E$5:$F$20,2,FALSE))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55"/>
      <c r="C198" s="155"/>
      <c r="D198" s="155"/>
      <c r="E198" s="127"/>
      <c r="F198" s="181"/>
      <c r="G198" s="181"/>
      <c r="H198" s="125"/>
      <c r="I198" s="121" t="str">
        <f>IF(OR($B198="",$C198="",$D198="",$E198&lt;AN_LIM,$E198&gt;AN_CONCURS,$O198=FALSE),"",R_ISI_ROM*VLOOKUP(AK198,Coef!$E$5:$F$20,2,FALSE))</f>
        <v/>
      </c>
      <c r="J198" s="121" t="str">
        <f>IF(OR($B198="",$C198="",$D198="",$E198="",$E198&gt;AN_CONCURS,$O198=FALSE),"",R_ISI_ROM*VLOOKUP(AK198,Coef!$E$5:$F$20,2,FALSE))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55"/>
      <c r="C199" s="155"/>
      <c r="D199" s="155"/>
      <c r="E199" s="127"/>
      <c r="F199" s="181"/>
      <c r="G199" s="181"/>
      <c r="H199" s="125"/>
      <c r="I199" s="121" t="str">
        <f>IF(OR($B199="",$C199="",$D199="",$E199&lt;AN_LIM,$E199&gt;AN_CONCURS,$O199=FALSE),"",R_ISI_ROM*VLOOKUP(AK199,Coef!$E$5:$F$20,2,FALSE))</f>
        <v/>
      </c>
      <c r="J199" s="121" t="str">
        <f>IF(OR($B199="",$C199="",$D199="",$E199="",$E199&gt;AN_CONCURS,$O199=FALSE),"",R_ISI_ROM*VLOOKUP(AK199,Coef!$E$5:$F$20,2,FALSE))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55"/>
      <c r="C200" s="155"/>
      <c r="D200" s="155"/>
      <c r="E200" s="127"/>
      <c r="F200" s="181"/>
      <c r="G200" s="181"/>
      <c r="H200" s="125"/>
      <c r="I200" s="121" t="str">
        <f>IF(OR($B200="",$C200="",$D200="",$E200&lt;AN_LIM,$E200&gt;AN_CONCURS,$O200=FALSE),"",R_ISI_ROM*VLOOKUP(AK200,Coef!$E$5:$F$20,2,FALSE))</f>
        <v/>
      </c>
      <c r="J200" s="121" t="str">
        <f>IF(OR($B200="",$C200="",$D200="",$E200="",$E200&gt;AN_CONCURS,$O200=FALSE),"",R_ISI_ROM*VLOOKUP(AK200,Coef!$E$5:$F$20,2,FALSE))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55"/>
      <c r="C201" s="155"/>
      <c r="D201" s="155"/>
      <c r="E201" s="127"/>
      <c r="F201" s="181"/>
      <c r="G201" s="181"/>
      <c r="H201" s="125"/>
      <c r="I201" s="121" t="str">
        <f>IF(OR($B201="",$C201="",$D201="",$E201&lt;AN_LIM,$E201&gt;AN_CONCURS,$O201=FALSE),"",R_ISI_ROM*VLOOKUP(AK201,Coef!$E$5:$F$20,2,FALSE))</f>
        <v/>
      </c>
      <c r="J201" s="121" t="str">
        <f>IF(OR($B201="",$C201="",$D201="",$E201="",$E201&gt;AN_CONCURS,$O201=FALSE),"",R_ISI_ROM*VLOOKUP(AK201,Coef!$E$5:$F$20,2,FALSE))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55"/>
      <c r="C202" s="155"/>
      <c r="D202" s="155"/>
      <c r="E202" s="127"/>
      <c r="F202" s="181"/>
      <c r="G202" s="181"/>
      <c r="H202" s="125"/>
      <c r="I202" s="121" t="str">
        <f>IF(OR($B202="",$C202="",$D202="",$E202&lt;AN_LIM,$E202&gt;AN_CONCURS,$O202=FALSE),"",R_ISI_ROM*VLOOKUP(AK202,Coef!$E$5:$F$20,2,FALSE))</f>
        <v/>
      </c>
      <c r="J202" s="121" t="str">
        <f>IF(OR($B202="",$C202="",$D202="",$E202="",$E202&gt;AN_CONCURS,$O202=FALSE),"",R_ISI_ROM*VLOOKUP(AK202,Coef!$E$5:$F$20,2,FALSE))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55"/>
      <c r="C203" s="155"/>
      <c r="D203" s="155"/>
      <c r="E203" s="127"/>
      <c r="F203" s="181"/>
      <c r="G203" s="181"/>
      <c r="H203" s="125"/>
      <c r="I203" s="121" t="str">
        <f>IF(OR($B203="",$C203="",$D203="",$E203&lt;AN_LIM,$E203&gt;AN_CONCURS,$O203=FALSE),"",R_ISI_ROM*VLOOKUP(AK203,Coef!$E$5:$F$20,2,FALSE))</f>
        <v/>
      </c>
      <c r="J203" s="121" t="str">
        <f>IF(OR($B203="",$C203="",$D203="",$E203="",$E203&gt;AN_CONCURS,$O203=FALSE),"",R_ISI_ROM*VLOOKUP(AK203,Coef!$E$5:$F$20,2,FALSE))</f>
        <v/>
      </c>
      <c r="K203" s="153" t="str">
        <f t="shared" ref="K203:K260" si="71">IF(OR($B203="",$C203="",$D203="",$E203&gt;AN_CONCURS,$O203=FALSE),"",IF($E203&gt;=AN_LIM,1,""))</f>
        <v/>
      </c>
      <c r="L203" s="153" t="str">
        <f t="shared" ref="L203:L260" si="72">IF(OR($B203="",$C203="",$D203="",$E203="",$E203&gt;AN_CONCURS,$O203=FALSE),"",1)</f>
        <v/>
      </c>
      <c r="M203" s="153" t="str">
        <f t="shared" ref="M203:M260" si="73">IF($K203&lt;&gt;1,"",(IF(OR($B203="",$C203="",$D203="",$E203="",$E203&gt;AN_CONCURS,$O203=FALSE),"",IF((FIND(NUME,$B203,1)=1),1,""))))</f>
        <v/>
      </c>
      <c r="N203" s="153" t="str">
        <f t="shared" ref="N203:N260" si="74">IF(OR($B203="",$C203="",$D203="",$E203="",$E203&gt;AN_CONCURS,$O203=FALSE),"",IF((FIND(NUME,$B203,1)=1),1,""))</f>
        <v/>
      </c>
      <c r="O203" s="236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55"/>
      <c r="C204" s="155"/>
      <c r="D204" s="155"/>
      <c r="E204" s="127"/>
      <c r="F204" s="181"/>
      <c r="G204" s="181"/>
      <c r="H204" s="125"/>
      <c r="I204" s="121" t="str">
        <f>IF(OR($B204="",$C204="",$D204="",$E204&lt;AN_LIM,$E204&gt;AN_CONCURS,$O204=FALSE),"",R_ISI_ROM*VLOOKUP(AK204,Coef!$E$5:$F$20,2,FALSE))</f>
        <v/>
      </c>
      <c r="J204" s="121" t="str">
        <f>IF(OR($B204="",$C204="",$D204="",$E204="",$E204&gt;AN_CONCURS,$O204=FALSE),"",R_ISI_ROM*VLOOKUP(AK204,Coef!$E$5:$F$20,2,FALSE))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55"/>
      <c r="C205" s="155"/>
      <c r="D205" s="155"/>
      <c r="E205" s="127"/>
      <c r="F205" s="181"/>
      <c r="G205" s="181"/>
      <c r="H205" s="125"/>
      <c r="I205" s="121" t="str">
        <f>IF(OR($B205="",$C205="",$D205="",$E205&lt;AN_LIM,$E205&gt;AN_CONCURS,$O205=FALSE),"",R_ISI_ROM*VLOOKUP(AK205,Coef!$E$5:$F$20,2,FALSE))</f>
        <v/>
      </c>
      <c r="J205" s="121" t="str">
        <f>IF(OR($B205="",$C205="",$D205="",$E205="",$E205&gt;AN_CONCURS,$O205=FALSE),"",R_ISI_ROM*VLOOKUP(AK205,Coef!$E$5:$F$20,2,FALSE))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55"/>
      <c r="C206" s="155"/>
      <c r="D206" s="155"/>
      <c r="E206" s="127"/>
      <c r="F206" s="181"/>
      <c r="G206" s="181"/>
      <c r="H206" s="125"/>
      <c r="I206" s="121" t="str">
        <f>IF(OR($B206="",$C206="",$D206="",$E206&lt;AN_LIM,$E206&gt;AN_CONCURS,$O206=FALSE),"",R_ISI_ROM*VLOOKUP(AK206,Coef!$E$5:$F$20,2,FALSE))</f>
        <v/>
      </c>
      <c r="J206" s="121" t="str">
        <f>IF(OR($B206="",$C206="",$D206="",$E206="",$E206&gt;AN_CONCURS,$O206=FALSE),"",R_ISI_ROM*VLOOKUP(AK206,Coef!$E$5:$F$20,2,FALSE))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55"/>
      <c r="C207" s="155"/>
      <c r="D207" s="155"/>
      <c r="E207" s="127"/>
      <c r="F207" s="181"/>
      <c r="G207" s="181"/>
      <c r="H207" s="125"/>
      <c r="I207" s="121" t="str">
        <f>IF(OR($B207="",$C207="",$D207="",$E207&lt;AN_LIM,$E207&gt;AN_CONCURS,$O207=FALSE),"",R_ISI_ROM*VLOOKUP(AK207,Coef!$E$5:$F$20,2,FALSE))</f>
        <v/>
      </c>
      <c r="J207" s="121" t="str">
        <f>IF(OR($B207="",$C207="",$D207="",$E207="",$E207&gt;AN_CONCURS,$O207=FALSE),"",R_ISI_ROM*VLOOKUP(AK207,Coef!$E$5:$F$20,2,FALSE))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55"/>
      <c r="C208" s="155"/>
      <c r="D208" s="155"/>
      <c r="E208" s="127"/>
      <c r="F208" s="181"/>
      <c r="G208" s="181"/>
      <c r="H208" s="125"/>
      <c r="I208" s="121" t="str">
        <f>IF(OR($B208="",$C208="",$D208="",$E208&lt;AN_LIM,$E208&gt;AN_CONCURS,$O208=FALSE),"",R_ISI_ROM*VLOOKUP(AK208,Coef!$E$5:$F$20,2,FALSE))</f>
        <v/>
      </c>
      <c r="J208" s="121" t="str">
        <f>IF(OR($B208="",$C208="",$D208="",$E208="",$E208&gt;AN_CONCURS,$O208=FALSE),"",R_ISI_ROM*VLOOKUP(AK208,Coef!$E$5:$F$20,2,FALSE))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55"/>
      <c r="C209" s="155"/>
      <c r="D209" s="155"/>
      <c r="E209" s="127"/>
      <c r="F209" s="181"/>
      <c r="G209" s="181"/>
      <c r="H209" s="125"/>
      <c r="I209" s="121" t="str">
        <f>IF(OR($B209="",$C209="",$D209="",$E209&lt;AN_LIM,$E209&gt;AN_CONCURS,$O209=FALSE),"",R_ISI_ROM*VLOOKUP(AK209,Coef!$E$5:$F$20,2,FALSE))</f>
        <v/>
      </c>
      <c r="J209" s="121" t="str">
        <f>IF(OR($B209="",$C209="",$D209="",$E209="",$E209&gt;AN_CONCURS,$O209=FALSE),"",R_ISI_ROM*VLOOKUP(AK209,Coef!$E$5:$F$20,2,FALSE))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55"/>
      <c r="C210" s="155"/>
      <c r="D210" s="155"/>
      <c r="E210" s="127"/>
      <c r="F210" s="181"/>
      <c r="G210" s="181"/>
      <c r="H210" s="125"/>
      <c r="I210" s="121" t="str">
        <f>IF(OR($B210="",$C210="",$D210="",$E210&lt;AN_LIM,$E210&gt;AN_CONCURS,$O210=FALSE),"",R_ISI_ROM*VLOOKUP(AK210,Coef!$E$5:$F$20,2,FALSE))</f>
        <v/>
      </c>
      <c r="J210" s="121" t="str">
        <f>IF(OR($B210="",$C210="",$D210="",$E210="",$E210&gt;AN_CONCURS,$O210=FALSE),"",R_ISI_ROM*VLOOKUP(AK210,Coef!$E$5:$F$20,2,FALSE))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55"/>
      <c r="C211" s="155"/>
      <c r="D211" s="155"/>
      <c r="E211" s="127"/>
      <c r="F211" s="181"/>
      <c r="G211" s="181"/>
      <c r="H211" s="125"/>
      <c r="I211" s="121" t="str">
        <f>IF(OR($B211="",$C211="",$D211="",$E211&lt;AN_LIM,$E211&gt;AN_CONCURS,$O211=FALSE),"",R_ISI_ROM*VLOOKUP(AK211,Coef!$E$5:$F$20,2,FALSE))</f>
        <v/>
      </c>
      <c r="J211" s="121" t="str">
        <f>IF(OR($B211="",$C211="",$D211="",$E211="",$E211&gt;AN_CONCURS,$O211=FALSE),"",R_ISI_ROM*VLOOKUP(AK211,Coef!$E$5:$F$20,2,FALSE))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55"/>
      <c r="C212" s="155"/>
      <c r="D212" s="155"/>
      <c r="E212" s="127"/>
      <c r="F212" s="181"/>
      <c r="G212" s="181"/>
      <c r="H212" s="125"/>
      <c r="I212" s="121" t="str">
        <f>IF(OR($B212="",$C212="",$D212="",$E212&lt;AN_LIM,$E212&gt;AN_CONCURS,$O212=FALSE),"",R_ISI_ROM*VLOOKUP(AK212,Coef!$E$5:$F$20,2,FALSE))</f>
        <v/>
      </c>
      <c r="J212" s="121" t="str">
        <f>IF(OR($B212="",$C212="",$D212="",$E212="",$E212&gt;AN_CONCURS,$O212=FALSE),"",R_ISI_ROM*VLOOKUP(AK212,Coef!$E$5:$F$20,2,FALSE))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55"/>
      <c r="C213" s="155"/>
      <c r="D213" s="155"/>
      <c r="E213" s="127"/>
      <c r="F213" s="181"/>
      <c r="G213" s="181"/>
      <c r="H213" s="125"/>
      <c r="I213" s="121" t="str">
        <f>IF(OR($B213="",$C213="",$D213="",$E213&lt;AN_LIM,$E213&gt;AN_CONCURS,$O213=FALSE),"",R_ISI_ROM*VLOOKUP(AK213,Coef!$E$5:$F$20,2,FALSE))</f>
        <v/>
      </c>
      <c r="J213" s="121" t="str">
        <f>IF(OR($B213="",$C213="",$D213="",$E213="",$E213&gt;AN_CONCURS,$O213=FALSE),"",R_ISI_ROM*VLOOKUP(AK213,Coef!$E$5:$F$20,2,FALSE))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55"/>
      <c r="C214" s="155"/>
      <c r="D214" s="155"/>
      <c r="E214" s="127"/>
      <c r="F214" s="181"/>
      <c r="G214" s="181"/>
      <c r="H214" s="125"/>
      <c r="I214" s="121" t="str">
        <f>IF(OR($B214="",$C214="",$D214="",$E214&lt;AN_LIM,$E214&gt;AN_CONCURS,$O214=FALSE),"",R_ISI_ROM*VLOOKUP(AK214,Coef!$E$5:$F$20,2,FALSE))</f>
        <v/>
      </c>
      <c r="J214" s="121" t="str">
        <f>IF(OR($B214="",$C214="",$D214="",$E214="",$E214&gt;AN_CONCURS,$O214=FALSE),"",R_ISI_ROM*VLOOKUP(AK214,Coef!$E$5:$F$20,2,FALSE))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55"/>
      <c r="C215" s="155"/>
      <c r="D215" s="155"/>
      <c r="E215" s="127"/>
      <c r="F215" s="181"/>
      <c r="G215" s="181"/>
      <c r="H215" s="125"/>
      <c r="I215" s="121" t="str">
        <f>IF(OR($B215="",$C215="",$D215="",$E215&lt;AN_LIM,$E215&gt;AN_CONCURS,$O215=FALSE),"",R_ISI_ROM*VLOOKUP(AK215,Coef!$E$5:$F$20,2,FALSE))</f>
        <v/>
      </c>
      <c r="J215" s="121" t="str">
        <f>IF(OR($B215="",$C215="",$D215="",$E215="",$E215&gt;AN_CONCURS,$O215=FALSE),"",R_ISI_ROM*VLOOKUP(AK215,Coef!$E$5:$F$20,2,FALSE))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55"/>
      <c r="C216" s="155"/>
      <c r="D216" s="155"/>
      <c r="E216" s="127"/>
      <c r="F216" s="181"/>
      <c r="G216" s="181"/>
      <c r="H216" s="125"/>
      <c r="I216" s="121" t="str">
        <f>IF(OR($B216="",$C216="",$D216="",$E216&lt;AN_LIM,$E216&gt;AN_CONCURS,$O216=FALSE),"",R_ISI_ROM*VLOOKUP(AK216,Coef!$E$5:$F$20,2,FALSE))</f>
        <v/>
      </c>
      <c r="J216" s="121" t="str">
        <f>IF(OR($B216="",$C216="",$D216="",$E216="",$E216&gt;AN_CONCURS,$O216=FALSE),"",R_ISI_ROM*VLOOKUP(AK216,Coef!$E$5:$F$20,2,FALSE))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55"/>
      <c r="C217" s="155"/>
      <c r="D217" s="155"/>
      <c r="E217" s="127"/>
      <c r="F217" s="181"/>
      <c r="G217" s="181"/>
      <c r="H217" s="125"/>
      <c r="I217" s="121" t="str">
        <f>IF(OR($B217="",$C217="",$D217="",$E217&lt;AN_LIM,$E217&gt;AN_CONCURS,$O217=FALSE),"",R_ISI_ROM*VLOOKUP(AK217,Coef!$E$5:$F$20,2,FALSE))</f>
        <v/>
      </c>
      <c r="J217" s="121" t="str">
        <f>IF(OR($B217="",$C217="",$D217="",$E217="",$E217&gt;AN_CONCURS,$O217=FALSE),"",R_ISI_ROM*VLOOKUP(AK217,Coef!$E$5:$F$20,2,FALSE))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55"/>
      <c r="C218" s="155"/>
      <c r="D218" s="155"/>
      <c r="E218" s="127"/>
      <c r="F218" s="181"/>
      <c r="G218" s="181"/>
      <c r="H218" s="125"/>
      <c r="I218" s="121" t="str">
        <f>IF(OR($B218="",$C218="",$D218="",$E218&lt;AN_LIM,$E218&gt;AN_CONCURS,$O218=FALSE),"",R_ISI_ROM*VLOOKUP(AK218,Coef!$E$5:$F$20,2,FALSE))</f>
        <v/>
      </c>
      <c r="J218" s="121" t="str">
        <f>IF(OR($B218="",$C218="",$D218="",$E218="",$E218&gt;AN_CONCURS,$O218=FALSE),"",R_ISI_ROM*VLOOKUP(AK218,Coef!$E$5:$F$20,2,FALSE))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55"/>
      <c r="C219" s="155"/>
      <c r="D219" s="155"/>
      <c r="E219" s="127"/>
      <c r="F219" s="181"/>
      <c r="G219" s="181"/>
      <c r="H219" s="125"/>
      <c r="I219" s="121" t="str">
        <f>IF(OR($B219="",$C219="",$D219="",$E219&lt;AN_LIM,$E219&gt;AN_CONCURS,$O219=FALSE),"",R_ISI_ROM*VLOOKUP(AK219,Coef!$E$5:$F$20,2,FALSE))</f>
        <v/>
      </c>
      <c r="J219" s="121" t="str">
        <f>IF(OR($B219="",$C219="",$D219="",$E219="",$E219&gt;AN_CONCURS,$O219=FALSE),"",R_ISI_ROM*VLOOKUP(AK219,Coef!$E$5:$F$20,2,FALSE))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55"/>
      <c r="C220" s="155"/>
      <c r="D220" s="155"/>
      <c r="E220" s="127"/>
      <c r="F220" s="181"/>
      <c r="G220" s="181"/>
      <c r="H220" s="125"/>
      <c r="I220" s="121" t="str">
        <f>IF(OR($B220="",$C220="",$D220="",$E220&lt;AN_LIM,$E220&gt;AN_CONCURS,$O220=FALSE),"",R_ISI_ROM*VLOOKUP(AK220,Coef!$E$5:$F$20,2,FALSE))</f>
        <v/>
      </c>
      <c r="J220" s="121" t="str">
        <f>IF(OR($B220="",$C220="",$D220="",$E220="",$E220&gt;AN_CONCURS,$O220=FALSE),"",R_ISI_ROM*VLOOKUP(AK220,Coef!$E$5:$F$20,2,FALSE))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55"/>
      <c r="C221" s="155"/>
      <c r="D221" s="155"/>
      <c r="E221" s="127"/>
      <c r="F221" s="181"/>
      <c r="G221" s="181"/>
      <c r="H221" s="125"/>
      <c r="I221" s="121" t="str">
        <f>IF(OR($B221="",$C221="",$D221="",$E221&lt;AN_LIM,$E221&gt;AN_CONCURS,$O221=FALSE),"",R_ISI_ROM*VLOOKUP(AK221,Coef!$E$5:$F$20,2,FALSE))</f>
        <v/>
      </c>
      <c r="J221" s="121" t="str">
        <f>IF(OR($B221="",$C221="",$D221="",$E221="",$E221&gt;AN_CONCURS,$O221=FALSE),"",R_ISI_ROM*VLOOKUP(AK221,Coef!$E$5:$F$20,2,FALSE))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55"/>
      <c r="C222" s="155"/>
      <c r="D222" s="155"/>
      <c r="E222" s="127"/>
      <c r="F222" s="181"/>
      <c r="G222" s="181"/>
      <c r="H222" s="125"/>
      <c r="I222" s="121" t="str">
        <f>IF(OR($B222="",$C222="",$D222="",$E222&lt;AN_LIM,$E222&gt;AN_CONCURS,$O222=FALSE),"",R_ISI_ROM*VLOOKUP(AK222,Coef!$E$5:$F$20,2,FALSE))</f>
        <v/>
      </c>
      <c r="J222" s="121" t="str">
        <f>IF(OR($B222="",$C222="",$D222="",$E222="",$E222&gt;AN_CONCURS,$O222=FALSE),"",R_ISI_ROM*VLOOKUP(AK222,Coef!$E$5:$F$20,2,FALSE))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55"/>
      <c r="C223" s="155"/>
      <c r="D223" s="155"/>
      <c r="E223" s="127"/>
      <c r="F223" s="181"/>
      <c r="G223" s="181"/>
      <c r="H223" s="125"/>
      <c r="I223" s="121" t="str">
        <f>IF(OR($B223="",$C223="",$D223="",$E223&lt;AN_LIM,$E223&gt;AN_CONCURS,$O223=FALSE),"",R_ISI_ROM*VLOOKUP(AK223,Coef!$E$5:$F$20,2,FALSE))</f>
        <v/>
      </c>
      <c r="J223" s="121" t="str">
        <f>IF(OR($B223="",$C223="",$D223="",$E223="",$E223&gt;AN_CONCURS,$O223=FALSE),"",R_ISI_ROM*VLOOKUP(AK223,Coef!$E$5:$F$20,2,FALSE))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55"/>
      <c r="C224" s="155"/>
      <c r="D224" s="155"/>
      <c r="E224" s="127"/>
      <c r="F224" s="181"/>
      <c r="G224" s="181"/>
      <c r="H224" s="125"/>
      <c r="I224" s="121" t="str">
        <f>IF(OR($B224="",$C224="",$D224="",$E224&lt;AN_LIM,$E224&gt;AN_CONCURS,$O224=FALSE),"",R_ISI_ROM*VLOOKUP(AK224,Coef!$E$5:$F$20,2,FALSE))</f>
        <v/>
      </c>
      <c r="J224" s="121" t="str">
        <f>IF(OR($B224="",$C224="",$D224="",$E224="",$E224&gt;AN_CONCURS,$O224=FALSE),"",R_ISI_ROM*VLOOKUP(AK224,Coef!$E$5:$F$20,2,FALSE))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55"/>
      <c r="C225" s="155"/>
      <c r="D225" s="155"/>
      <c r="E225" s="127"/>
      <c r="F225" s="181"/>
      <c r="G225" s="181"/>
      <c r="H225" s="125"/>
      <c r="I225" s="121" t="str">
        <f>IF(OR($B225="",$C225="",$D225="",$E225&lt;AN_LIM,$E225&gt;AN_CONCURS,$O225=FALSE),"",R_ISI_ROM*VLOOKUP(AK225,Coef!$E$5:$F$20,2,FALSE))</f>
        <v/>
      </c>
      <c r="J225" s="121" t="str">
        <f>IF(OR($B225="",$C225="",$D225="",$E225="",$E225&gt;AN_CONCURS,$O225=FALSE),"",R_ISI_ROM*VLOOKUP(AK225,Coef!$E$5:$F$20,2,FALSE))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55"/>
      <c r="C226" s="155"/>
      <c r="D226" s="155"/>
      <c r="E226" s="127"/>
      <c r="F226" s="181"/>
      <c r="G226" s="181"/>
      <c r="H226" s="125"/>
      <c r="I226" s="121" t="str">
        <f>IF(OR($B226="",$C226="",$D226="",$E226&lt;AN_LIM,$E226&gt;AN_CONCURS,$O226=FALSE),"",R_ISI_ROM*VLOOKUP(AK226,Coef!$E$5:$F$20,2,FALSE))</f>
        <v/>
      </c>
      <c r="J226" s="121" t="str">
        <f>IF(OR($B226="",$C226="",$D226="",$E226="",$E226&gt;AN_CONCURS,$O226=FALSE),"",R_ISI_ROM*VLOOKUP(AK226,Coef!$E$5:$F$20,2,FALSE))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55"/>
      <c r="C227" s="155"/>
      <c r="D227" s="155"/>
      <c r="E227" s="127"/>
      <c r="F227" s="181"/>
      <c r="G227" s="181"/>
      <c r="H227" s="125"/>
      <c r="I227" s="121" t="str">
        <f>IF(OR($B227="",$C227="",$D227="",$E227&lt;AN_LIM,$E227&gt;AN_CONCURS,$O227=FALSE),"",R_ISI_ROM*VLOOKUP(AK227,Coef!$E$5:$F$20,2,FALSE))</f>
        <v/>
      </c>
      <c r="J227" s="121" t="str">
        <f>IF(OR($B227="",$C227="",$D227="",$E227="",$E227&gt;AN_CONCURS,$O227=FALSE),"",R_ISI_ROM*VLOOKUP(AK227,Coef!$E$5:$F$20,2,FALSE))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55"/>
      <c r="C228" s="155"/>
      <c r="D228" s="155"/>
      <c r="E228" s="127"/>
      <c r="F228" s="181"/>
      <c r="G228" s="181"/>
      <c r="H228" s="125"/>
      <c r="I228" s="121" t="str">
        <f>IF(OR($B228="",$C228="",$D228="",$E228&lt;AN_LIM,$E228&gt;AN_CONCURS,$O228=FALSE),"",R_ISI_ROM*VLOOKUP(AK228,Coef!$E$5:$F$20,2,FALSE))</f>
        <v/>
      </c>
      <c r="J228" s="121" t="str">
        <f>IF(OR($B228="",$C228="",$D228="",$E228="",$E228&gt;AN_CONCURS,$O228=FALSE),"",R_ISI_ROM*VLOOKUP(AK228,Coef!$E$5:$F$20,2,FALSE))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55"/>
      <c r="C229" s="155"/>
      <c r="D229" s="155"/>
      <c r="E229" s="127"/>
      <c r="F229" s="181"/>
      <c r="G229" s="181"/>
      <c r="H229" s="125"/>
      <c r="I229" s="121" t="str">
        <f>IF(OR($B229="",$C229="",$D229="",$E229&lt;AN_LIM,$E229&gt;AN_CONCURS,$O229=FALSE),"",R_ISI_ROM*VLOOKUP(AK229,Coef!$E$5:$F$20,2,FALSE))</f>
        <v/>
      </c>
      <c r="J229" s="121" t="str">
        <f>IF(OR($B229="",$C229="",$D229="",$E229="",$E229&gt;AN_CONCURS,$O229=FALSE),"",R_ISI_ROM*VLOOKUP(AK229,Coef!$E$5:$F$20,2,FALSE))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55"/>
      <c r="C230" s="155"/>
      <c r="D230" s="155"/>
      <c r="E230" s="127"/>
      <c r="F230" s="181"/>
      <c r="G230" s="181"/>
      <c r="H230" s="125"/>
      <c r="I230" s="121" t="str">
        <f>IF(OR($B230="",$C230="",$D230="",$E230&lt;AN_LIM,$E230&gt;AN_CONCURS,$O230=FALSE),"",R_ISI_ROM*VLOOKUP(AK230,Coef!$E$5:$F$20,2,FALSE))</f>
        <v/>
      </c>
      <c r="J230" s="121" t="str">
        <f>IF(OR($B230="",$C230="",$D230="",$E230="",$E230&gt;AN_CONCURS,$O230=FALSE),"",R_ISI_ROM*VLOOKUP(AK230,Coef!$E$5:$F$20,2,FALSE))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55"/>
      <c r="C231" s="155"/>
      <c r="D231" s="155"/>
      <c r="E231" s="127"/>
      <c r="F231" s="181"/>
      <c r="G231" s="181"/>
      <c r="H231" s="125"/>
      <c r="I231" s="121" t="str">
        <f>IF(OR($B231="",$C231="",$D231="",$E231&lt;AN_LIM,$E231&gt;AN_CONCURS,$O231=FALSE),"",R_ISI_ROM*VLOOKUP(AK231,Coef!$E$5:$F$20,2,FALSE))</f>
        <v/>
      </c>
      <c r="J231" s="121" t="str">
        <f>IF(OR($B231="",$C231="",$D231="",$E231="",$E231&gt;AN_CONCURS,$O231=FALSE),"",R_ISI_ROM*VLOOKUP(AK231,Coef!$E$5:$F$20,2,FALSE))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55"/>
      <c r="C232" s="155"/>
      <c r="D232" s="155"/>
      <c r="E232" s="127"/>
      <c r="F232" s="181"/>
      <c r="G232" s="181"/>
      <c r="H232" s="125"/>
      <c r="I232" s="121" t="str">
        <f>IF(OR($B232="",$C232="",$D232="",$E232&lt;AN_LIM,$E232&gt;AN_CONCURS,$O232=FALSE),"",R_ISI_ROM*VLOOKUP(AK232,Coef!$E$5:$F$20,2,FALSE))</f>
        <v/>
      </c>
      <c r="J232" s="121" t="str">
        <f>IF(OR($B232="",$C232="",$D232="",$E232="",$E232&gt;AN_CONCURS,$O232=FALSE),"",R_ISI_ROM*VLOOKUP(AK232,Coef!$E$5:$F$20,2,FALSE))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55"/>
      <c r="C233" s="155"/>
      <c r="D233" s="155"/>
      <c r="E233" s="127"/>
      <c r="F233" s="181"/>
      <c r="G233" s="181"/>
      <c r="H233" s="125"/>
      <c r="I233" s="121" t="str">
        <f>IF(OR($B233="",$C233="",$D233="",$E233&lt;AN_LIM,$E233&gt;AN_CONCURS,$O233=FALSE),"",R_ISI_ROM*VLOOKUP(AK233,Coef!$E$5:$F$20,2,FALSE))</f>
        <v/>
      </c>
      <c r="J233" s="121" t="str">
        <f>IF(OR($B233="",$C233="",$D233="",$E233="",$E233&gt;AN_CONCURS,$O233=FALSE),"",R_ISI_ROM*VLOOKUP(AK233,Coef!$E$5:$F$20,2,FALSE))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55"/>
      <c r="C234" s="155"/>
      <c r="D234" s="155"/>
      <c r="E234" s="127"/>
      <c r="F234" s="181"/>
      <c r="G234" s="181"/>
      <c r="H234" s="125"/>
      <c r="I234" s="121" t="str">
        <f>IF(OR($B234="",$C234="",$D234="",$E234&lt;AN_LIM,$E234&gt;AN_CONCURS,$O234=FALSE),"",R_ISI_ROM*VLOOKUP(AK234,Coef!$E$5:$F$20,2,FALSE))</f>
        <v/>
      </c>
      <c r="J234" s="121" t="str">
        <f>IF(OR($B234="",$C234="",$D234="",$E234="",$E234&gt;AN_CONCURS,$O234=FALSE),"",R_ISI_ROM*VLOOKUP(AK234,Coef!$E$5:$F$20,2,FALSE))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55"/>
      <c r="C235" s="155"/>
      <c r="D235" s="155"/>
      <c r="E235" s="127"/>
      <c r="F235" s="181"/>
      <c r="G235" s="181"/>
      <c r="H235" s="125"/>
      <c r="I235" s="121" t="str">
        <f>IF(OR($B235="",$C235="",$D235="",$E235&lt;AN_LIM,$E235&gt;AN_CONCURS,$O235=FALSE),"",R_ISI_ROM*VLOOKUP(AK235,Coef!$E$5:$F$20,2,FALSE))</f>
        <v/>
      </c>
      <c r="J235" s="121" t="str">
        <f>IF(OR($B235="",$C235="",$D235="",$E235="",$E235&gt;AN_CONCURS,$O235=FALSE),"",R_ISI_ROM*VLOOKUP(AK235,Coef!$E$5:$F$20,2,FALSE))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55"/>
      <c r="C236" s="155"/>
      <c r="D236" s="155"/>
      <c r="E236" s="127"/>
      <c r="F236" s="181"/>
      <c r="G236" s="181"/>
      <c r="H236" s="125"/>
      <c r="I236" s="121" t="str">
        <f>IF(OR($B236="",$C236="",$D236="",$E236&lt;AN_LIM,$E236&gt;AN_CONCURS,$O236=FALSE),"",R_ISI_ROM*VLOOKUP(AK236,Coef!$E$5:$F$20,2,FALSE))</f>
        <v/>
      </c>
      <c r="J236" s="121" t="str">
        <f>IF(OR($B236="",$C236="",$D236="",$E236="",$E236&gt;AN_CONCURS,$O236=FALSE),"",R_ISI_ROM*VLOOKUP(AK236,Coef!$E$5:$F$20,2,FALSE))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55"/>
      <c r="C237" s="155"/>
      <c r="D237" s="155"/>
      <c r="E237" s="127"/>
      <c r="F237" s="181"/>
      <c r="G237" s="181"/>
      <c r="H237" s="125"/>
      <c r="I237" s="121" t="str">
        <f>IF(OR($B237="",$C237="",$D237="",$E237&lt;AN_LIM,$E237&gt;AN_CONCURS,$O237=FALSE),"",R_ISI_ROM*VLOOKUP(AK237,Coef!$E$5:$F$20,2,FALSE))</f>
        <v/>
      </c>
      <c r="J237" s="121" t="str">
        <f>IF(OR($B237="",$C237="",$D237="",$E237="",$E237&gt;AN_CONCURS,$O237=FALSE),"",R_ISI_ROM*VLOOKUP(AK237,Coef!$E$5:$F$20,2,FALSE))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55"/>
      <c r="C238" s="155"/>
      <c r="D238" s="155"/>
      <c r="E238" s="127"/>
      <c r="F238" s="181"/>
      <c r="G238" s="181"/>
      <c r="H238" s="125"/>
      <c r="I238" s="121" t="str">
        <f>IF(OR($B238="",$C238="",$D238="",$E238&lt;AN_LIM,$E238&gt;AN_CONCURS,$O238=FALSE),"",R_ISI_ROM*VLOOKUP(AK238,Coef!$E$5:$F$20,2,FALSE))</f>
        <v/>
      </c>
      <c r="J238" s="121" t="str">
        <f>IF(OR($B238="",$C238="",$D238="",$E238="",$E238&gt;AN_CONCURS,$O238=FALSE),"",R_ISI_ROM*VLOOKUP(AK238,Coef!$E$5:$F$20,2,FALSE))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55"/>
      <c r="C239" s="155"/>
      <c r="D239" s="155"/>
      <c r="E239" s="127"/>
      <c r="F239" s="181"/>
      <c r="G239" s="181"/>
      <c r="H239" s="125"/>
      <c r="I239" s="121" t="str">
        <f>IF(OR($B239="",$C239="",$D239="",$E239&lt;AN_LIM,$E239&gt;AN_CONCURS,$O239=FALSE),"",R_ISI_ROM*VLOOKUP(AK239,Coef!$E$5:$F$20,2,FALSE))</f>
        <v/>
      </c>
      <c r="J239" s="121" t="str">
        <f>IF(OR($B239="",$C239="",$D239="",$E239="",$E239&gt;AN_CONCURS,$O239=FALSE),"",R_ISI_ROM*VLOOKUP(AK239,Coef!$E$5:$F$20,2,FALSE))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55"/>
      <c r="C240" s="155"/>
      <c r="D240" s="155"/>
      <c r="E240" s="127"/>
      <c r="F240" s="181"/>
      <c r="G240" s="181"/>
      <c r="H240" s="125"/>
      <c r="I240" s="121" t="str">
        <f>IF(OR($B240="",$C240="",$D240="",$E240&lt;AN_LIM,$E240&gt;AN_CONCURS,$O240=FALSE),"",R_ISI_ROM*VLOOKUP(AK240,Coef!$E$5:$F$20,2,FALSE))</f>
        <v/>
      </c>
      <c r="J240" s="121" t="str">
        <f>IF(OR($B240="",$C240="",$D240="",$E240="",$E240&gt;AN_CONCURS,$O240=FALSE),"",R_ISI_ROM*VLOOKUP(AK240,Coef!$E$5:$F$20,2,FALSE))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55"/>
      <c r="C241" s="155"/>
      <c r="D241" s="155"/>
      <c r="E241" s="127"/>
      <c r="F241" s="181"/>
      <c r="G241" s="181"/>
      <c r="H241" s="125"/>
      <c r="I241" s="121" t="str">
        <f>IF(OR($B241="",$C241="",$D241="",$E241&lt;AN_LIM,$E241&gt;AN_CONCURS,$O241=FALSE),"",R_ISI_ROM*VLOOKUP(AK241,Coef!$E$5:$F$20,2,FALSE))</f>
        <v/>
      </c>
      <c r="J241" s="121" t="str">
        <f>IF(OR($B241="",$C241="",$D241="",$E241="",$E241&gt;AN_CONCURS,$O241=FALSE),"",R_ISI_ROM*VLOOKUP(AK241,Coef!$E$5:$F$20,2,FALSE))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55"/>
      <c r="C242" s="155"/>
      <c r="D242" s="155"/>
      <c r="E242" s="127"/>
      <c r="F242" s="181"/>
      <c r="G242" s="181"/>
      <c r="H242" s="125"/>
      <c r="I242" s="121" t="str">
        <f>IF(OR($B242="",$C242="",$D242="",$E242&lt;AN_LIM,$E242&gt;AN_CONCURS,$O242=FALSE),"",R_ISI_ROM*VLOOKUP(AK242,Coef!$E$5:$F$20,2,FALSE))</f>
        <v/>
      </c>
      <c r="J242" s="121" t="str">
        <f>IF(OR($B242="",$C242="",$D242="",$E242="",$E242&gt;AN_CONCURS,$O242=FALSE),"",R_ISI_ROM*VLOOKUP(AK242,Coef!$E$5:$F$20,2,FALSE))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55"/>
      <c r="C243" s="155"/>
      <c r="D243" s="155"/>
      <c r="E243" s="127"/>
      <c r="F243" s="181"/>
      <c r="G243" s="181"/>
      <c r="H243" s="125"/>
      <c r="I243" s="121" t="str">
        <f>IF(OR($B243="",$C243="",$D243="",$E243&lt;AN_LIM,$E243&gt;AN_CONCURS,$O243=FALSE),"",R_ISI_ROM*VLOOKUP(AK243,Coef!$E$5:$F$20,2,FALSE))</f>
        <v/>
      </c>
      <c r="J243" s="121" t="str">
        <f>IF(OR($B243="",$C243="",$D243="",$E243="",$E243&gt;AN_CONCURS,$O243=FALSE),"",R_ISI_ROM*VLOOKUP(AK243,Coef!$E$5:$F$20,2,FALSE))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55"/>
      <c r="C244" s="155"/>
      <c r="D244" s="155"/>
      <c r="E244" s="127"/>
      <c r="F244" s="181"/>
      <c r="G244" s="181"/>
      <c r="H244" s="125"/>
      <c r="I244" s="121" t="str">
        <f>IF(OR($B244="",$C244="",$D244="",$E244&lt;AN_LIM,$E244&gt;AN_CONCURS,$O244=FALSE),"",R_ISI_ROM*VLOOKUP(AK244,Coef!$E$5:$F$20,2,FALSE))</f>
        <v/>
      </c>
      <c r="J244" s="121" t="str">
        <f>IF(OR($B244="",$C244="",$D244="",$E244="",$E244&gt;AN_CONCURS,$O244=FALSE),"",R_ISI_ROM*VLOOKUP(AK244,Coef!$E$5:$F$20,2,FALSE))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55"/>
      <c r="C245" s="155"/>
      <c r="D245" s="155"/>
      <c r="E245" s="127"/>
      <c r="F245" s="181"/>
      <c r="G245" s="181"/>
      <c r="H245" s="125"/>
      <c r="I245" s="121" t="str">
        <f>IF(OR($B245="",$C245="",$D245="",$E245&lt;AN_LIM,$E245&gt;AN_CONCURS,$O245=FALSE),"",R_ISI_ROM*VLOOKUP(AK245,Coef!$E$5:$F$20,2,FALSE))</f>
        <v/>
      </c>
      <c r="J245" s="121" t="str">
        <f>IF(OR($B245="",$C245="",$D245="",$E245="",$E245&gt;AN_CONCURS,$O245=FALSE),"",R_ISI_ROM*VLOOKUP(AK245,Coef!$E$5:$F$20,2,FALSE))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55"/>
      <c r="C246" s="155"/>
      <c r="D246" s="155"/>
      <c r="E246" s="127"/>
      <c r="F246" s="181"/>
      <c r="G246" s="181"/>
      <c r="H246" s="125"/>
      <c r="I246" s="121" t="str">
        <f>IF(OR($B246="",$C246="",$D246="",$E246&lt;AN_LIM,$E246&gt;AN_CONCURS,$O246=FALSE),"",R_ISI_ROM*VLOOKUP(AK246,Coef!$E$5:$F$20,2,FALSE))</f>
        <v/>
      </c>
      <c r="J246" s="121" t="str">
        <f>IF(OR($B246="",$C246="",$D246="",$E246="",$E246&gt;AN_CONCURS,$O246=FALSE),"",R_ISI_ROM*VLOOKUP(AK246,Coef!$E$5:$F$20,2,FALSE))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55"/>
      <c r="C247" s="155"/>
      <c r="D247" s="155"/>
      <c r="E247" s="127"/>
      <c r="F247" s="181"/>
      <c r="G247" s="181"/>
      <c r="H247" s="125"/>
      <c r="I247" s="121" t="str">
        <f>IF(OR($B247="",$C247="",$D247="",$E247&lt;AN_LIM,$E247&gt;AN_CONCURS,$O247=FALSE),"",R_ISI_ROM*VLOOKUP(AK247,Coef!$E$5:$F$20,2,FALSE))</f>
        <v/>
      </c>
      <c r="J247" s="121" t="str">
        <f>IF(OR($B247="",$C247="",$D247="",$E247="",$E247&gt;AN_CONCURS,$O247=FALSE),"",R_ISI_ROM*VLOOKUP(AK247,Coef!$E$5:$F$20,2,FALSE))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55"/>
      <c r="C248" s="155"/>
      <c r="D248" s="155"/>
      <c r="E248" s="127"/>
      <c r="F248" s="181"/>
      <c r="G248" s="181"/>
      <c r="H248" s="125"/>
      <c r="I248" s="121" t="str">
        <f>IF(OR($B248="",$C248="",$D248="",$E248&lt;AN_LIM,$E248&gt;AN_CONCURS,$O248=FALSE),"",R_ISI_ROM*VLOOKUP(AK248,Coef!$E$5:$F$20,2,FALSE))</f>
        <v/>
      </c>
      <c r="J248" s="121" t="str">
        <f>IF(OR($B248="",$C248="",$D248="",$E248="",$E248&gt;AN_CONCURS,$O248=FALSE),"",R_ISI_ROM*VLOOKUP(AK248,Coef!$E$5:$F$20,2,FALSE))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55"/>
      <c r="C249" s="155"/>
      <c r="D249" s="155"/>
      <c r="E249" s="127"/>
      <c r="F249" s="181"/>
      <c r="G249" s="181"/>
      <c r="H249" s="125"/>
      <c r="I249" s="121" t="str">
        <f>IF(OR($B249="",$C249="",$D249="",$E249&lt;AN_LIM,$E249&gt;AN_CONCURS,$O249=FALSE),"",R_ISI_ROM*VLOOKUP(AK249,Coef!$E$5:$F$20,2,FALSE))</f>
        <v/>
      </c>
      <c r="J249" s="121" t="str">
        <f>IF(OR($B249="",$C249="",$D249="",$E249="",$E249&gt;AN_CONCURS,$O249=FALSE),"",R_ISI_ROM*VLOOKUP(AK249,Coef!$E$5:$F$20,2,FALSE))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55"/>
      <c r="C250" s="155"/>
      <c r="D250" s="155"/>
      <c r="E250" s="127"/>
      <c r="F250" s="181"/>
      <c r="G250" s="181"/>
      <c r="H250" s="125"/>
      <c r="I250" s="121" t="str">
        <f>IF(OR($B250="",$C250="",$D250="",$E250&lt;AN_LIM,$E250&gt;AN_CONCURS,$O250=FALSE),"",R_ISI_ROM*VLOOKUP(AK250,Coef!$E$5:$F$20,2,FALSE))</f>
        <v/>
      </c>
      <c r="J250" s="121" t="str">
        <f>IF(OR($B250="",$C250="",$D250="",$E250="",$E250&gt;AN_CONCURS,$O250=FALSE),"",R_ISI_ROM*VLOOKUP(AK250,Coef!$E$5:$F$20,2,FALSE))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55"/>
      <c r="C251" s="155"/>
      <c r="D251" s="155"/>
      <c r="E251" s="127"/>
      <c r="F251" s="181"/>
      <c r="G251" s="181"/>
      <c r="H251" s="125"/>
      <c r="I251" s="121" t="str">
        <f>IF(OR($B251="",$C251="",$D251="",$E251&lt;AN_LIM,$E251&gt;AN_CONCURS,$O251=FALSE),"",R_ISI_ROM*VLOOKUP(AK251,Coef!$E$5:$F$20,2,FALSE))</f>
        <v/>
      </c>
      <c r="J251" s="121" t="str">
        <f>IF(OR($B251="",$C251="",$D251="",$E251="",$E251&gt;AN_CONCURS,$O251=FALSE),"",R_ISI_ROM*VLOOKUP(AK251,Coef!$E$5:$F$20,2,FALSE))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55"/>
      <c r="C252" s="155"/>
      <c r="D252" s="155"/>
      <c r="E252" s="127"/>
      <c r="F252" s="181"/>
      <c r="G252" s="181"/>
      <c r="H252" s="125"/>
      <c r="I252" s="121" t="str">
        <f>IF(OR($B252="",$C252="",$D252="",$E252&lt;AN_LIM,$E252&gt;AN_CONCURS,$O252=FALSE),"",R_ISI_ROM*VLOOKUP(AK252,Coef!$E$5:$F$20,2,FALSE))</f>
        <v/>
      </c>
      <c r="J252" s="121" t="str">
        <f>IF(OR($B252="",$C252="",$D252="",$E252="",$E252&gt;AN_CONCURS,$O252=FALSE),"",R_ISI_ROM*VLOOKUP(AK252,Coef!$E$5:$F$20,2,FALSE))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55"/>
      <c r="C253" s="155"/>
      <c r="D253" s="155"/>
      <c r="E253" s="127"/>
      <c r="F253" s="181"/>
      <c r="G253" s="181"/>
      <c r="H253" s="125"/>
      <c r="I253" s="121" t="str">
        <f>IF(OR($B253="",$C253="",$D253="",$E253&lt;AN_LIM,$E253&gt;AN_CONCURS,$O253=FALSE),"",R_ISI_ROM*VLOOKUP(AK253,Coef!$E$5:$F$20,2,FALSE))</f>
        <v/>
      </c>
      <c r="J253" s="121" t="str">
        <f>IF(OR($B253="",$C253="",$D253="",$E253="",$E253&gt;AN_CONCURS,$O253=FALSE),"",R_ISI_ROM*VLOOKUP(AK253,Coef!$E$5:$F$20,2,FALSE))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55"/>
      <c r="C254" s="155"/>
      <c r="D254" s="155"/>
      <c r="E254" s="127"/>
      <c r="F254" s="181"/>
      <c r="G254" s="181"/>
      <c r="H254" s="125"/>
      <c r="I254" s="121" t="str">
        <f>IF(OR($B254="",$C254="",$D254="",$E254&lt;AN_LIM,$E254&gt;AN_CONCURS,$O254=FALSE),"",R_ISI_ROM*VLOOKUP(AK254,Coef!$E$5:$F$20,2,FALSE))</f>
        <v/>
      </c>
      <c r="J254" s="121" t="str">
        <f>IF(OR($B254="",$C254="",$D254="",$E254="",$E254&gt;AN_CONCURS,$O254=FALSE),"",R_ISI_ROM*VLOOKUP(AK254,Coef!$E$5:$F$20,2,FALSE))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55"/>
      <c r="C255" s="155"/>
      <c r="D255" s="155"/>
      <c r="E255" s="127"/>
      <c r="F255" s="181"/>
      <c r="G255" s="181"/>
      <c r="H255" s="125"/>
      <c r="I255" s="121" t="str">
        <f>IF(OR($B255="",$C255="",$D255="",$E255&lt;AN_LIM,$E255&gt;AN_CONCURS,$O255=FALSE),"",R_ISI_ROM*VLOOKUP(AK255,Coef!$E$5:$F$20,2,FALSE))</f>
        <v/>
      </c>
      <c r="J255" s="121" t="str">
        <f>IF(OR($B255="",$C255="",$D255="",$E255="",$E255&gt;AN_CONCURS,$O255=FALSE),"",R_ISI_ROM*VLOOKUP(AK255,Coef!$E$5:$F$20,2,FALSE))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55"/>
      <c r="C256" s="155"/>
      <c r="D256" s="155"/>
      <c r="E256" s="127"/>
      <c r="F256" s="181"/>
      <c r="G256" s="181"/>
      <c r="H256" s="125"/>
      <c r="I256" s="121" t="str">
        <f>IF(OR($B256="",$C256="",$D256="",$E256&lt;AN_LIM,$E256&gt;AN_CONCURS,$O256=FALSE),"",R_ISI_ROM*VLOOKUP(AK256,Coef!$E$5:$F$20,2,FALSE))</f>
        <v/>
      </c>
      <c r="J256" s="121" t="str">
        <f>IF(OR($B256="",$C256="",$D256="",$E256="",$E256&gt;AN_CONCURS,$O256=FALSE),"",R_ISI_ROM*VLOOKUP(AK256,Coef!$E$5:$F$20,2,FALSE))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55"/>
      <c r="C257" s="155"/>
      <c r="D257" s="155"/>
      <c r="E257" s="127"/>
      <c r="F257" s="181"/>
      <c r="G257" s="181"/>
      <c r="H257" s="125"/>
      <c r="I257" s="121" t="str">
        <f>IF(OR($B257="",$C257="",$D257="",$E257&lt;AN_LIM,$E257&gt;AN_CONCURS,$O257=FALSE),"",R_ISI_ROM*VLOOKUP(AK257,Coef!$E$5:$F$20,2,FALSE))</f>
        <v/>
      </c>
      <c r="J257" s="121" t="str">
        <f>IF(OR($B257="",$C257="",$D257="",$E257="",$E257&gt;AN_CONCURS,$O257=FALSE),"",R_ISI_ROM*VLOOKUP(AK257,Coef!$E$5:$F$20,2,FALSE))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55"/>
      <c r="C258" s="155"/>
      <c r="D258" s="155"/>
      <c r="E258" s="127"/>
      <c r="F258" s="181"/>
      <c r="G258" s="181"/>
      <c r="H258" s="125"/>
      <c r="I258" s="121" t="str">
        <f>IF(OR($B258="",$C258="",$D258="",$E258&lt;AN_LIM,$E258&gt;AN_CONCURS,$O258=FALSE),"",R_ISI_ROM*VLOOKUP(AK258,Coef!$E$5:$F$20,2,FALSE))</f>
        <v/>
      </c>
      <c r="J258" s="121" t="str">
        <f>IF(OR($B258="",$C258="",$D258="",$E258="",$E258&gt;AN_CONCURS,$O258=FALSE),"",R_ISI_ROM*VLOOKUP(AK258,Coef!$E$5:$F$20,2,FALSE))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55"/>
      <c r="C259" s="155"/>
      <c r="D259" s="155"/>
      <c r="E259" s="127"/>
      <c r="F259" s="181"/>
      <c r="G259" s="181"/>
      <c r="H259" s="125"/>
      <c r="I259" s="121" t="str">
        <f>IF(OR($B259="",$C259="",$D259="",$E259&lt;AN_LIM,$E259&gt;AN_CONCURS,$O259=FALSE),"",R_ISI_ROM*VLOOKUP(AK259,Coef!$E$5:$F$20,2,FALSE))</f>
        <v/>
      </c>
      <c r="J259" s="121" t="str">
        <f>IF(OR($B259="",$C259="",$D259="",$E259="",$E259&gt;AN_CONCURS,$O259=FALSE),"",R_ISI_ROM*VLOOKUP(AK259,Coef!$E$5:$F$20,2,FALSE))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55"/>
      <c r="C260" s="155"/>
      <c r="D260" s="155"/>
      <c r="E260" s="127"/>
      <c r="F260" s="181"/>
      <c r="G260" s="181"/>
      <c r="H260" s="125"/>
      <c r="I260" s="121" t="str">
        <f>IF(OR($B260="",$C260="",$D260="",$E260&lt;AN_LIM,$E260&gt;AN_CONCURS,$O260=FALSE),"",R_ISI_ROM*VLOOKUP(AK260,Coef!$E$5:$F$20,2,FALSE))</f>
        <v/>
      </c>
      <c r="J260" s="121" t="str">
        <f>IF(OR($B260="",$C260="",$D260="",$E260="",$E260&gt;AN_CONCURS,$O260=FALSE),"",R_ISI_ROM*VLOOKUP(AK260,Coef!$E$5:$F$20,2,FALSE))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A1:C1"/>
    <mergeCell ref="A2:C2"/>
    <mergeCell ref="A3:C3"/>
    <mergeCell ref="A4:C4"/>
    <mergeCell ref="A5:J5"/>
    <mergeCell ref="A8:A9"/>
    <mergeCell ref="A6:J6"/>
    <mergeCell ref="F8:F9"/>
    <mergeCell ref="B8:B9"/>
    <mergeCell ref="C8:C9"/>
    <mergeCell ref="D8:D9"/>
    <mergeCell ref="E8:E9"/>
    <mergeCell ref="O8:O9"/>
    <mergeCell ref="I8:J8"/>
    <mergeCell ref="K8:L8"/>
    <mergeCell ref="M8:N8"/>
    <mergeCell ref="G8:G9"/>
    <mergeCell ref="H8:H9"/>
  </mergeCells>
  <phoneticPr fontId="39" type="noConversion"/>
  <pageMargins left="0.39370078740157483" right="0.39370078740157483" top="0.71" bottom="1.01" header="0" footer="0.31496062992125984"/>
  <pageSetup paperSize="9" scale="84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AM260"/>
  <sheetViews>
    <sheetView view="pageBreakPreview" zoomScale="60" zoomScaleNormal="100" workbookViewId="0">
      <selection activeCell="D27" sqref="D27"/>
    </sheetView>
  </sheetViews>
  <sheetFormatPr defaultRowHeight="15.75"/>
  <cols>
    <col min="1" max="1" width="5.7109375" style="2" customWidth="1"/>
    <col min="2" max="2" width="36" style="2" customWidth="1"/>
    <col min="3" max="3" width="38.4257812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08"/>
      <c r="V5" s="183"/>
      <c r="W5" s="182"/>
    </row>
    <row r="6" spans="1:38" s="108" customFormat="1">
      <c r="A6" s="761" t="s">
        <v>212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ASISTENT UNIVERSITAR DĂESCU Alexandru Cosmin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765" t="s">
        <v>0</v>
      </c>
      <c r="B8" s="765" t="s">
        <v>1</v>
      </c>
      <c r="C8" s="765" t="s">
        <v>2</v>
      </c>
      <c r="D8" s="765" t="s">
        <v>58</v>
      </c>
      <c r="E8" s="765" t="s">
        <v>4</v>
      </c>
      <c r="F8" s="762" t="s">
        <v>60</v>
      </c>
      <c r="G8" s="765" t="s">
        <v>59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107"/>
    </row>
    <row r="9" spans="1:38" s="108" customFormat="1" ht="40.5" customHeight="1">
      <c r="A9" s="765"/>
      <c r="B9" s="765"/>
      <c r="C9" s="765"/>
      <c r="D9" s="765"/>
      <c r="E9" s="765"/>
      <c r="F9" s="763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28.571428571428569</v>
      </c>
      <c r="J10" s="114">
        <f t="shared" si="0"/>
        <v>278.57142857142856</v>
      </c>
      <c r="K10" s="115">
        <f t="shared" si="0"/>
        <v>2</v>
      </c>
      <c r="L10" s="115">
        <f t="shared" si="0"/>
        <v>8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63">
      <c r="A11" s="118" t="s">
        <v>121</v>
      </c>
      <c r="B11" s="537" t="s">
        <v>605</v>
      </c>
      <c r="C11" s="534" t="s">
        <v>606</v>
      </c>
      <c r="D11" s="535" t="s">
        <v>607</v>
      </c>
      <c r="E11" s="536">
        <v>2007</v>
      </c>
      <c r="F11" s="536">
        <v>9</v>
      </c>
      <c r="G11" s="532" t="s">
        <v>608</v>
      </c>
      <c r="H11" s="532" t="s">
        <v>189</v>
      </c>
      <c r="I11" s="121" t="str">
        <f>IF(OR($B11="",$C11="",$D11="",$E11&lt;AN_LIM,$E11&gt;AN_CONCURS,$G11="",$O11=FALSE),"",P_ISI_STR*VLOOKUP(AK11,Coef!$E$5:$F$20,2,FALSE))</f>
        <v/>
      </c>
      <c r="J11" s="121">
        <f>IF(OR($B11="",$C11="",$D11="",$E11&gt;AN_CONCURS,$G11="",$E11=""),"",P_ISI_STR*VLOOKUP(AK11,Coef!$E$5:$F$20,2,FALSE))</f>
        <v>50</v>
      </c>
      <c r="K11" s="153" t="str">
        <f t="shared" ref="K11:K74" si="2">IF(OR($B11="",$C11="",$D11="",$E11&gt;AN_CONCURS,$G11=""),"",IF($E11&gt;=AN_LIM,1,""))</f>
        <v/>
      </c>
      <c r="L11" s="153">
        <f t="shared" ref="L11:L74" si="3">IF(OR($B11="",$C11="",$D11="",$E11="",$E11&gt;AN_CONCURS,$G11=""),"",1)</f>
        <v>1</v>
      </c>
      <c r="M11" s="153" t="str">
        <f t="shared" ref="M11:M74" si="4">IF($K11&lt;&gt;1,"",(IF(OR($B11="",$C11="",$D11="",$E11&gt;AN_CONCURS,$G11="",$E11=""),"",IF((FIND(NUME,$B11,1)=1),1,""))))</f>
        <v/>
      </c>
      <c r="N11" s="153" t="e">
        <f t="shared" ref="N11:N74" si="5">IF(OR($B11="",$C11="",$D11="",$E11&gt;AN_CONCURS,$G11="",$E11=""),"",IF((FIND(NUME,$B11,1)=1),1,""))</f>
        <v>#VALUE!</v>
      </c>
      <c r="O11" s="236" t="b">
        <f t="shared" ref="O11:O74" si="6">IF(NUME="",FALSE,ISNUMBER(SEARCH(NUME,$B11)))</f>
        <v>0</v>
      </c>
      <c r="P11" s="154"/>
      <c r="Q11" s="123">
        <f t="shared" ref="Q11:Q74" si="7">FIND(",",$B11,1)</f>
        <v>7</v>
      </c>
      <c r="R11" s="123">
        <f t="shared" ref="R11:Z26" si="8">FIND(",",$B11,Q11+1)</f>
        <v>18</v>
      </c>
      <c r="S11" s="123">
        <f t="shared" si="8"/>
        <v>38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>
        <f t="shared" si="9"/>
        <v>1</v>
      </c>
      <c r="AC11" s="124">
        <f t="shared" si="9"/>
        <v>1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4</v>
      </c>
      <c r="AL11" s="108"/>
    </row>
    <row r="12" spans="1:38" s="103" customFormat="1" ht="63">
      <c r="A12" s="118" t="s">
        <v>80</v>
      </c>
      <c r="B12" s="537" t="s">
        <v>605</v>
      </c>
      <c r="C12" s="534" t="s">
        <v>609</v>
      </c>
      <c r="D12" s="535" t="s">
        <v>607</v>
      </c>
      <c r="E12" s="533">
        <v>2007</v>
      </c>
      <c r="F12" s="533">
        <v>9</v>
      </c>
      <c r="G12" s="532" t="s">
        <v>608</v>
      </c>
      <c r="H12" s="532" t="s">
        <v>189</v>
      </c>
      <c r="I12" s="121" t="str">
        <f>IF(OR($B12="",$C12="",$D12="",$E12&lt;AN_LIM,$E12&gt;AN_CONCURS,$G12="",$O12=FALSE),"",P_ISI_STR*VLOOKUP(AK12,Coef!$E$5:$F$20,2,FALSE))</f>
        <v/>
      </c>
      <c r="J12" s="121">
        <f>IF(OR($B12="",$C12="",$D12="",$E12&gt;AN_CONCURS,$G12="",$E12=""),"",P_ISI_STR*VLOOKUP(AK12,Coef!$E$5:$F$20,2,FALSE))</f>
        <v>50</v>
      </c>
      <c r="K12" s="153" t="str">
        <f t="shared" si="2"/>
        <v/>
      </c>
      <c r="L12" s="153">
        <f t="shared" si="3"/>
        <v>1</v>
      </c>
      <c r="M12" s="153" t="str">
        <f t="shared" si="4"/>
        <v/>
      </c>
      <c r="N12" s="153" t="e">
        <f t="shared" si="5"/>
        <v>#VALUE!</v>
      </c>
      <c r="O12" s="236" t="b">
        <f t="shared" si="6"/>
        <v>0</v>
      </c>
      <c r="P12" s="154"/>
      <c r="Q12" s="123">
        <f t="shared" si="7"/>
        <v>7</v>
      </c>
      <c r="R12" s="123">
        <f t="shared" si="8"/>
        <v>18</v>
      </c>
      <c r="S12" s="123">
        <f t="shared" si="8"/>
        <v>38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4</v>
      </c>
      <c r="AL12" s="108"/>
    </row>
    <row r="13" spans="1:38" s="103" customFormat="1" ht="47.25">
      <c r="A13" s="118" t="s">
        <v>81</v>
      </c>
      <c r="B13" s="537" t="s">
        <v>610</v>
      </c>
      <c r="C13" s="534" t="s">
        <v>611</v>
      </c>
      <c r="D13" s="534" t="s">
        <v>612</v>
      </c>
      <c r="E13" s="533">
        <v>2007</v>
      </c>
      <c r="F13" s="533">
        <v>12</v>
      </c>
      <c r="G13" s="533" t="s">
        <v>613</v>
      </c>
      <c r="H13" s="532" t="s">
        <v>189</v>
      </c>
      <c r="I13" s="121" t="str">
        <f>IF(OR($B13="",$C13="",$D13="",$E13&lt;AN_LIM,$E13&gt;AN_CONCURS,$G13="",$O13=FALSE),"",P_ISI_STR*VLOOKUP(AK13,Coef!$E$5:$F$20,2,FALSE))</f>
        <v/>
      </c>
      <c r="J13" s="121">
        <f>IF(OR($B13="",$C13="",$D13="",$E13&gt;AN_CONCURS,$G13="",$E13=""),"",P_ISI_STR*VLOOKUP(AK13,Coef!$E$5:$F$20,2,FALSE))</f>
        <v>20</v>
      </c>
      <c r="K13" s="153" t="str">
        <f t="shared" si="2"/>
        <v/>
      </c>
      <c r="L13" s="153">
        <f t="shared" si="3"/>
        <v>1</v>
      </c>
      <c r="M13" s="153" t="str">
        <f t="shared" si="4"/>
        <v/>
      </c>
      <c r="N13" s="153" t="e">
        <f t="shared" si="5"/>
        <v>#VALUE!</v>
      </c>
      <c r="O13" s="236" t="b">
        <f t="shared" si="6"/>
        <v>0</v>
      </c>
      <c r="P13" s="154"/>
      <c r="Q13" s="123">
        <f t="shared" si="7"/>
        <v>19</v>
      </c>
      <c r="R13" s="123">
        <f t="shared" si="8"/>
        <v>27</v>
      </c>
      <c r="S13" s="123">
        <f t="shared" si="8"/>
        <v>38</v>
      </c>
      <c r="T13" s="123">
        <f t="shared" si="8"/>
        <v>49</v>
      </c>
      <c r="U13" s="123">
        <f t="shared" si="8"/>
        <v>61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>
        <f t="shared" si="9"/>
        <v>1</v>
      </c>
      <c r="AD13" s="124">
        <f t="shared" si="9"/>
        <v>1</v>
      </c>
      <c r="AE13" s="124">
        <f t="shared" si="9"/>
        <v>1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6</v>
      </c>
      <c r="AL13" s="108"/>
    </row>
    <row r="14" spans="1:38" s="103" customFormat="1" ht="47.25">
      <c r="A14" s="118" t="s">
        <v>82</v>
      </c>
      <c r="B14" s="537" t="s">
        <v>614</v>
      </c>
      <c r="C14" s="534" t="s">
        <v>615</v>
      </c>
      <c r="D14" s="534" t="s">
        <v>612</v>
      </c>
      <c r="E14" s="533">
        <v>2007</v>
      </c>
      <c r="F14" s="533">
        <v>12</v>
      </c>
      <c r="G14" s="533" t="s">
        <v>613</v>
      </c>
      <c r="H14" s="533">
        <v>6</v>
      </c>
      <c r="I14" s="121" t="str">
        <f>IF(OR($B14="",$C14="",$D14="",$E14&lt;AN_LIM,$E14&gt;AN_CONCURS,$G14="",$O14=FALSE),"",P_ISI_STR*VLOOKUP(AK14,Coef!$E$5:$F$20,2,FALSE))</f>
        <v/>
      </c>
      <c r="J14" s="121">
        <f>IF(OR($B14="",$C14="",$D14="",$E14&gt;AN_CONCURS,$G14="",$E14=""),"",P_ISI_STR*VLOOKUP(AK14,Coef!$E$5:$F$20,2,FALSE))</f>
        <v>30</v>
      </c>
      <c r="K14" s="153" t="str">
        <f t="shared" si="2"/>
        <v/>
      </c>
      <c r="L14" s="153">
        <f t="shared" si="3"/>
        <v>1</v>
      </c>
      <c r="M14" s="153" t="str">
        <f t="shared" si="4"/>
        <v/>
      </c>
      <c r="N14" s="153" t="e">
        <f t="shared" si="5"/>
        <v>#VALUE!</v>
      </c>
      <c r="O14" s="236" t="b">
        <f t="shared" si="6"/>
        <v>0</v>
      </c>
      <c r="P14" s="154"/>
      <c r="Q14" s="123">
        <f t="shared" si="7"/>
        <v>7</v>
      </c>
      <c r="R14" s="123">
        <f t="shared" si="8"/>
        <v>18</v>
      </c>
      <c r="S14" s="123">
        <f t="shared" si="8"/>
        <v>38</v>
      </c>
      <c r="T14" s="123">
        <f t="shared" si="8"/>
        <v>49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>
        <f t="shared" si="9"/>
        <v>1</v>
      </c>
      <c r="AB14" s="124">
        <f t="shared" si="9"/>
        <v>1</v>
      </c>
      <c r="AC14" s="124">
        <f t="shared" si="9"/>
        <v>1</v>
      </c>
      <c r="AD14" s="124">
        <f t="shared" si="9"/>
        <v>1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5</v>
      </c>
      <c r="AL14" s="108"/>
    </row>
    <row r="15" spans="1:38" s="103" customFormat="1" ht="78.75">
      <c r="A15" s="118" t="s">
        <v>186</v>
      </c>
      <c r="B15" s="534" t="s">
        <v>616</v>
      </c>
      <c r="C15" s="534" t="s">
        <v>617</v>
      </c>
      <c r="D15" s="534" t="s">
        <v>618</v>
      </c>
      <c r="E15" s="533">
        <v>2007</v>
      </c>
      <c r="F15" s="538" t="s">
        <v>190</v>
      </c>
      <c r="G15" s="533" t="s">
        <v>619</v>
      </c>
      <c r="H15" s="533">
        <v>8</v>
      </c>
      <c r="I15" s="121" t="str">
        <f>IF(OR($B15="",$C15="",$D15="",$E15&lt;AN_LIM,$E15&gt;AN_CONCURS,$G15="",$O15=FALSE),"",P_ISI_STR*VLOOKUP(AK15,Coef!$E$5:$F$20,2,FALSE))</f>
        <v/>
      </c>
      <c r="J15" s="121">
        <f>IF(OR($B15="",$C15="",$D15="",$E15&gt;AN_CONCURS,$G15="",$E15=""),"",P_ISI_STR*VLOOKUP(AK15,Coef!$E$5:$F$20,2,FALSE))</f>
        <v>50</v>
      </c>
      <c r="K15" s="153" t="str">
        <f t="shared" si="2"/>
        <v/>
      </c>
      <c r="L15" s="153">
        <f t="shared" si="3"/>
        <v>1</v>
      </c>
      <c r="M15" s="153" t="str">
        <f t="shared" si="4"/>
        <v/>
      </c>
      <c r="N15" s="153" t="e">
        <f t="shared" si="5"/>
        <v>#VALUE!</v>
      </c>
      <c r="O15" s="236" t="b">
        <f t="shared" si="6"/>
        <v>0</v>
      </c>
      <c r="P15" s="154"/>
      <c r="Q15" s="123">
        <f t="shared" si="7"/>
        <v>7</v>
      </c>
      <c r="R15" s="123">
        <f t="shared" si="8"/>
        <v>18</v>
      </c>
      <c r="S15" s="123">
        <f t="shared" si="8"/>
        <v>37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>
        <f t="shared" si="9"/>
        <v>1</v>
      </c>
      <c r="AB15" s="124">
        <f t="shared" si="9"/>
        <v>1</v>
      </c>
      <c r="AC15" s="124">
        <f t="shared" si="9"/>
        <v>1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4</v>
      </c>
      <c r="AL15" s="108"/>
    </row>
    <row r="16" spans="1:38" s="103" customFormat="1" ht="78.75">
      <c r="A16" s="118" t="s">
        <v>187</v>
      </c>
      <c r="B16" s="534" t="s">
        <v>616</v>
      </c>
      <c r="C16" s="534" t="s">
        <v>620</v>
      </c>
      <c r="D16" s="534" t="s">
        <v>618</v>
      </c>
      <c r="E16" s="533">
        <v>2007</v>
      </c>
      <c r="F16" s="538" t="s">
        <v>190</v>
      </c>
      <c r="G16" s="533" t="s">
        <v>619</v>
      </c>
      <c r="H16" s="533">
        <v>8</v>
      </c>
      <c r="I16" s="121" t="str">
        <f>IF(OR($B16="",$C16="",$D16="",$E16&lt;AN_LIM,$E16&gt;AN_CONCURS,$G16="",$O16=FALSE),"",P_ISI_STR*VLOOKUP(AK16,Coef!$E$5:$F$20,2,FALSE))</f>
        <v/>
      </c>
      <c r="J16" s="121">
        <f>IF(OR($B16="",$C16="",$D16="",$E16&gt;AN_CONCURS,$G16="",$E16=""),"",P_ISI_STR*VLOOKUP(AK16,Coef!$E$5:$F$20,2,FALSE))</f>
        <v>50</v>
      </c>
      <c r="K16" s="153" t="str">
        <f t="shared" si="2"/>
        <v/>
      </c>
      <c r="L16" s="153">
        <f t="shared" si="3"/>
        <v>1</v>
      </c>
      <c r="M16" s="153" t="str">
        <f t="shared" si="4"/>
        <v/>
      </c>
      <c r="N16" s="153" t="e">
        <f t="shared" si="5"/>
        <v>#VALUE!</v>
      </c>
      <c r="O16" s="236" t="b">
        <f t="shared" si="6"/>
        <v>0</v>
      </c>
      <c r="P16" s="154"/>
      <c r="Q16" s="123">
        <f t="shared" si="7"/>
        <v>7</v>
      </c>
      <c r="R16" s="123">
        <f t="shared" si="8"/>
        <v>18</v>
      </c>
      <c r="S16" s="123">
        <f t="shared" si="8"/>
        <v>37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>
        <f t="shared" si="9"/>
        <v>1</v>
      </c>
      <c r="AB16" s="124">
        <f t="shared" si="9"/>
        <v>1</v>
      </c>
      <c r="AC16" s="124">
        <f t="shared" si="9"/>
        <v>1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4</v>
      </c>
      <c r="AL16" s="108"/>
    </row>
    <row r="17" spans="1:38" s="103" customFormat="1" ht="47.25">
      <c r="A17" s="118" t="s">
        <v>188</v>
      </c>
      <c r="B17" s="537" t="s">
        <v>621</v>
      </c>
      <c r="C17" s="534" t="s">
        <v>622</v>
      </c>
      <c r="D17" s="534" t="s">
        <v>623</v>
      </c>
      <c r="E17" s="536">
        <v>2009</v>
      </c>
      <c r="F17" s="536" t="s">
        <v>624</v>
      </c>
      <c r="G17" s="532" t="s">
        <v>625</v>
      </c>
      <c r="H17" s="532" t="s">
        <v>187</v>
      </c>
      <c r="I17" s="121">
        <f>IF(OR($B17="",$C17="",$D17="",$E17&lt;AN_LIM,$E17&gt;AN_CONCURS,$G17="",$O17=FALSE),"",P_ISI_STR*VLOOKUP(AK17,Coef!$E$5:$F$20,2,FALSE))</f>
        <v>14.285714285714285</v>
      </c>
      <c r="J17" s="121">
        <f>IF(OR($B17="",$C17="",$D17="",$E17&gt;AN_CONCURS,$G17="",$E17=""),"",P_ISI_STR*VLOOKUP(AK17,Coef!$E$5:$F$20,2,FALSE))</f>
        <v>14.285714285714285</v>
      </c>
      <c r="K17" s="153">
        <f t="shared" si="2"/>
        <v>1</v>
      </c>
      <c r="L17" s="153">
        <f t="shared" si="3"/>
        <v>1</v>
      </c>
      <c r="M17" s="153" t="e">
        <f t="shared" si="4"/>
        <v>#VALUE!</v>
      </c>
      <c r="N17" s="153" t="e">
        <f t="shared" si="5"/>
        <v>#VALUE!</v>
      </c>
      <c r="O17" s="236" t="b">
        <f t="shared" si="6"/>
        <v>1</v>
      </c>
      <c r="P17" s="154"/>
      <c r="Q17" s="123">
        <f t="shared" si="7"/>
        <v>11</v>
      </c>
      <c r="R17" s="123">
        <f t="shared" si="8"/>
        <v>27</v>
      </c>
      <c r="S17" s="123">
        <f t="shared" si="8"/>
        <v>38</v>
      </c>
      <c r="T17" s="123">
        <f t="shared" si="8"/>
        <v>46</v>
      </c>
      <c r="U17" s="123">
        <f t="shared" si="8"/>
        <v>59</v>
      </c>
      <c r="V17" s="123">
        <f t="shared" si="8"/>
        <v>84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>
        <f t="shared" si="9"/>
        <v>1</v>
      </c>
      <c r="AB17" s="124">
        <f t="shared" si="9"/>
        <v>1</v>
      </c>
      <c r="AC17" s="124">
        <f t="shared" si="9"/>
        <v>1</v>
      </c>
      <c r="AD17" s="124">
        <f t="shared" si="9"/>
        <v>1</v>
      </c>
      <c r="AE17" s="124">
        <f t="shared" si="9"/>
        <v>1</v>
      </c>
      <c r="AF17" s="124">
        <f t="shared" si="9"/>
        <v>1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7</v>
      </c>
      <c r="AL17" s="108"/>
    </row>
    <row r="18" spans="1:38" s="103" customFormat="1" ht="47.25">
      <c r="A18" s="118" t="s">
        <v>189</v>
      </c>
      <c r="B18" s="537" t="s">
        <v>626</v>
      </c>
      <c r="C18" s="534" t="s">
        <v>627</v>
      </c>
      <c r="D18" s="534" t="s">
        <v>623</v>
      </c>
      <c r="E18" s="536">
        <v>2009</v>
      </c>
      <c r="F18" s="536" t="s">
        <v>624</v>
      </c>
      <c r="G18" s="533" t="s">
        <v>625</v>
      </c>
      <c r="H18" s="532" t="s">
        <v>187</v>
      </c>
      <c r="I18" s="121">
        <f>IF(OR($B18="",$C18="",$D18="",$E18&lt;AN_LIM,$E18&gt;AN_CONCURS,$G18="",$O18=FALSE),"",P_ISI_STR*VLOOKUP(AK18,Coef!$E$5:$F$20,2,FALSE))</f>
        <v>14.285714285714285</v>
      </c>
      <c r="J18" s="121">
        <f>IF(OR($B18="",$C18="",$D18="",$E18&gt;AN_CONCURS,$G18="",$E18=""),"",P_ISI_STR*VLOOKUP(AK18,Coef!$E$5:$F$20,2,FALSE))</f>
        <v>14.285714285714285</v>
      </c>
      <c r="K18" s="153">
        <f t="shared" si="2"/>
        <v>1</v>
      </c>
      <c r="L18" s="153">
        <f t="shared" si="3"/>
        <v>1</v>
      </c>
      <c r="M18" s="153" t="e">
        <f t="shared" si="4"/>
        <v>#VALUE!</v>
      </c>
      <c r="N18" s="153" t="e">
        <f t="shared" si="5"/>
        <v>#VALUE!</v>
      </c>
      <c r="O18" s="236" t="b">
        <f t="shared" si="6"/>
        <v>1</v>
      </c>
      <c r="P18" s="154"/>
      <c r="Q18" s="123">
        <f t="shared" si="7"/>
        <v>18</v>
      </c>
      <c r="R18" s="123">
        <f t="shared" si="8"/>
        <v>29</v>
      </c>
      <c r="S18" s="123">
        <f t="shared" si="8"/>
        <v>37</v>
      </c>
      <c r="T18" s="123">
        <f t="shared" si="8"/>
        <v>62</v>
      </c>
      <c r="U18" s="123">
        <f t="shared" si="8"/>
        <v>74</v>
      </c>
      <c r="V18" s="123">
        <f t="shared" si="8"/>
        <v>86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>
        <f t="shared" si="9"/>
        <v>1</v>
      </c>
      <c r="AB18" s="124">
        <f t="shared" si="9"/>
        <v>1</v>
      </c>
      <c r="AC18" s="124">
        <f t="shared" si="9"/>
        <v>1</v>
      </c>
      <c r="AD18" s="124">
        <f t="shared" si="9"/>
        <v>1</v>
      </c>
      <c r="AE18" s="124">
        <f t="shared" si="9"/>
        <v>1</v>
      </c>
      <c r="AF18" s="124">
        <f t="shared" si="9"/>
        <v>1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7</v>
      </c>
      <c r="AL18" s="108"/>
    </row>
    <row r="19" spans="1:38" s="103" customFormat="1">
      <c r="A19" s="118" t="s">
        <v>190</v>
      </c>
      <c r="B19" s="155"/>
      <c r="C19" s="126"/>
      <c r="D19" s="126"/>
      <c r="E19" s="125"/>
      <c r="F19" s="125"/>
      <c r="G19" s="125"/>
      <c r="H19" s="118"/>
      <c r="I19" s="121" t="str">
        <f>IF(OR($B19="",$C19="",$D19="",$E19&lt;AN_LIM,$E19&gt;AN_CONCURS,$G19="",$O19=FALSE),"",P_ISI_STR*VLOOKUP(AK19,Coef!$E$5:$F$20,2,FALSE))</f>
        <v/>
      </c>
      <c r="J19" s="121" t="str">
        <f>IF(OR($B19="",$C19="",$D19="",$E19&gt;AN_CONCURS,$G19="",$E19=""),"",P_ISI_STR*VLOOKUP(AK19,Coef!$E$5:$F$20,2,FALSE))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IF(OR($B20="",$C20="",$D20="",$E20&lt;AN_LIM,$E20&gt;AN_CONCURS,$G20="",$O20=FALSE),"",P_ISI_STR*VLOOKUP(AK20,Coef!$E$5:$F$20,2,FALSE))</f>
        <v/>
      </c>
      <c r="J20" s="121" t="str">
        <f>IF(OR($B20="",$C20="",$D20="",$E20&gt;AN_CONCURS,$G20="",$E20=""),"",P_ISI_STR*VLOOKUP(AK20,Coef!$E$5:$F$20,2,FALSE))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IF(OR($B21="",$C21="",$D21="",$E21&lt;AN_LIM,$E21&gt;AN_CONCURS,$G21="",$O21=FALSE),"",P_ISI_STR*VLOOKUP(AK21,Coef!$E$5:$F$20,2,FALSE))</f>
        <v/>
      </c>
      <c r="J21" s="121" t="str">
        <f>IF(OR($B21="",$C21="",$D21="",$E21&gt;AN_CONCURS,$G21="",$E21=""),"",P_ISI_STR*VLOOKUP(AK21,Coef!$E$5:$F$20,2,FALSE))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IF(OR($B22="",$C22="",$D22="",$E22&lt;AN_LIM,$E22&gt;AN_CONCURS,$G22="",$O22=FALSE),"",P_ISI_STR*VLOOKUP(AK22,Coef!$E$5:$F$20,2,FALSE))</f>
        <v/>
      </c>
      <c r="J22" s="121" t="str">
        <f>IF(OR($B22="",$C22="",$D22="",$E22&gt;AN_CONCURS,$G22="",$E22=""),"",P_ISI_STR*VLOOKUP(AK22,Coef!$E$5:$F$20,2,FALSE))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IF(OR($B23="",$C23="",$D23="",$E23&lt;AN_LIM,$E23&gt;AN_CONCURS,$G23="",$O23=FALSE),"",P_ISI_STR*VLOOKUP(AK23,Coef!$E$5:$F$20,2,FALSE))</f>
        <v/>
      </c>
      <c r="J23" s="121" t="str">
        <f>IF(OR($B23="",$C23="",$D23="",$E23&gt;AN_CONCURS,$G23="",$E23=""),"",P_ISI_STR*VLOOKUP(AK23,Coef!$E$5:$F$20,2,FALSE))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IF(OR($B24="",$C24="",$D24="",$E24&lt;AN_LIM,$E24&gt;AN_CONCURS,$G24="",$O24=FALSE),"",P_ISI_STR*VLOOKUP(AK24,Coef!$E$5:$F$20,2,FALSE))</f>
        <v/>
      </c>
      <c r="J24" s="121" t="str">
        <f>IF(OR($B24="",$C24="",$D24="",$E24&gt;AN_CONCURS,$G24="",$E24=""),"",P_ISI_STR*VLOOKUP(AK24,Coef!$E$5:$F$20,2,FALSE))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IF(OR($B25="",$C25="",$D25="",$E25&lt;AN_LIM,$E25&gt;AN_CONCURS,$G25="",$O25=FALSE),"",P_ISI_STR*VLOOKUP(AK25,Coef!$E$5:$F$20,2,FALSE))</f>
        <v/>
      </c>
      <c r="J25" s="121" t="str">
        <f>IF(OR($B25="",$C25="",$D25="",$E25&gt;AN_CONCURS,$G25="",$E25=""),"",P_ISI_STR*VLOOKUP(AK25,Coef!$E$5:$F$20,2,FALSE))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IF(OR($B26="",$C26="",$D26="",$E26&lt;AN_LIM,$E26&gt;AN_CONCURS,$G26="",$O26=FALSE),"",P_ISI_STR*VLOOKUP(AK26,Coef!$E$5:$F$20,2,FALSE))</f>
        <v/>
      </c>
      <c r="J26" s="121" t="str">
        <f>IF(OR($B26="",$C26="",$D26="",$E26&gt;AN_CONCURS,$G26="",$E26=""),"",P_ISI_STR*VLOOKUP(AK26,Coef!$E$5:$F$20,2,FALSE))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IF(OR($B27="",$C27="",$D27="",$E27&lt;AN_LIM,$E27&gt;AN_CONCURS,$G27="",$O27=FALSE),"",P_ISI_STR*VLOOKUP(AK27,Coef!$E$5:$F$20,2,FALSE))</f>
        <v/>
      </c>
      <c r="J27" s="121" t="str">
        <f>IF(OR($B27="",$C27="",$D27="",$E27&gt;AN_CONCURS,$G27="",$E27=""),"",P_ISI_STR*VLOOKUP(AK27,Coef!$E$5:$F$20,2,FALSE))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IF(OR($B28="",$C28="",$D28="",$E28&lt;AN_LIM,$E28&gt;AN_CONCURS,$G28="",$O28=FALSE),"",P_ISI_STR*VLOOKUP(AK28,Coef!$E$5:$F$20,2,FALSE))</f>
        <v/>
      </c>
      <c r="J28" s="121" t="str">
        <f>IF(OR($B28="",$C28="",$D28="",$E28&gt;AN_CONCURS,$G28="",$E28=""),"",P_ISI_STR*VLOOKUP(AK28,Coef!$E$5:$F$20,2,FALSE))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IF(OR($B29="",$C29="",$D29="",$E29&lt;AN_LIM,$E29&gt;AN_CONCURS,$G29="",$O29=FALSE),"",P_ISI_STR*VLOOKUP(AK29,Coef!$E$5:$F$20,2,FALSE))</f>
        <v/>
      </c>
      <c r="J29" s="121" t="str">
        <f>IF(OR($B29="",$C29="",$D29="",$E29&gt;AN_CONCURS,$G29="",$E29=""),"",P_ISI_STR*VLOOKUP(AK29,Coef!$E$5:$F$20,2,FALSE))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IF(OR($B30="",$C30="",$D30="",$E30&lt;AN_LIM,$E30&gt;AN_CONCURS,$G30="",$O30=FALSE),"",P_ISI_STR*VLOOKUP(AK30,Coef!$E$5:$F$20,2,FALSE))</f>
        <v/>
      </c>
      <c r="J30" s="121" t="str">
        <f>IF(OR($B30="",$C30="",$D30="",$E30&gt;AN_CONCURS,$G30="",$E30=""),"",P_ISI_STR*VLOOKUP(AK30,Coef!$E$5:$F$20,2,FALSE))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IF(OR($B31="",$C31="",$D31="",$E31&lt;AN_LIM,$E31&gt;AN_CONCURS,$G31="",$O31=FALSE),"",P_ISI_STR*VLOOKUP(AK31,Coef!$E$5:$F$20,2,FALSE))</f>
        <v/>
      </c>
      <c r="J31" s="121" t="str">
        <f>IF(OR($B31="",$C31="",$D31="",$E31&gt;AN_CONCURS,$G31="",$E31=""),"",P_ISI_STR*VLOOKUP(AK31,Coef!$E$5:$F$20,2,FALSE))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IF(OR($B32="",$C32="",$D32="",$E32&lt;AN_LIM,$E32&gt;AN_CONCURS,$G32="",$O32=FALSE),"",P_ISI_STR*VLOOKUP(AK32,Coef!$E$5:$F$20,2,FALSE))</f>
        <v/>
      </c>
      <c r="J32" s="121" t="str">
        <f>IF(OR($B32="",$C32="",$D32="",$E32&gt;AN_CONCURS,$G32="",$E32=""),"",P_ISI_STR*VLOOKUP(AK32,Coef!$E$5:$F$20,2,FALSE))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IF(OR($B33="",$C33="",$D33="",$E33&lt;AN_LIM,$E33&gt;AN_CONCURS,$G33="",$O33=FALSE),"",P_ISI_STR*VLOOKUP(AK33,Coef!$E$5:$F$20,2,FALSE))</f>
        <v/>
      </c>
      <c r="J33" s="121" t="str">
        <f>IF(OR($B33="",$C33="",$D33="",$E33&gt;AN_CONCURS,$G33="",$E33=""),"",P_ISI_STR*VLOOKUP(AK33,Coef!$E$5:$F$20,2,FALSE))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IF(OR($B34="",$C34="",$D34="",$E34&lt;AN_LIM,$E34&gt;AN_CONCURS,$G34="",$O34=FALSE),"",P_ISI_STR*VLOOKUP(AK34,Coef!$E$5:$F$20,2,FALSE))</f>
        <v/>
      </c>
      <c r="J34" s="121" t="str">
        <f>IF(OR($B34="",$C34="",$D34="",$E34&gt;AN_CONCURS,$G34="",$E34=""),"",P_ISI_STR*VLOOKUP(AK34,Coef!$E$5:$F$20,2,FALSE))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IF(OR($B35="",$C35="",$D35="",$E35&lt;AN_LIM,$E35&gt;AN_CONCURS,$G35="",$O35=FALSE),"",P_ISI_STR*VLOOKUP(AK35,Coef!$E$5:$F$20,2,FALSE))</f>
        <v/>
      </c>
      <c r="J35" s="121" t="str">
        <f>IF(OR($B35="",$C35="",$D35="",$E35&gt;AN_CONCURS,$G35="",$E35=""),"",P_ISI_STR*VLOOKUP(AK35,Coef!$E$5:$F$20,2,FALSE))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IF(OR($B36="",$C36="",$D36="",$E36&lt;AN_LIM,$E36&gt;AN_CONCURS,$G36="",$O36=FALSE),"",P_ISI_STR*VLOOKUP(AK36,Coef!$E$5:$F$20,2,FALSE))</f>
        <v/>
      </c>
      <c r="J36" s="121" t="str">
        <f>IF(OR($B36="",$C36="",$D36="",$E36&gt;AN_CONCURS,$G36="",$E36=""),"",P_ISI_STR*VLOOKUP(AK36,Coef!$E$5:$F$20,2,FALSE))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IF(OR($B37="",$C37="",$D37="",$E37&lt;AN_LIM,$E37&gt;AN_CONCURS,$G37="",$O37=FALSE),"",P_ISI_STR*VLOOKUP(AK37,Coef!$E$5:$F$20,2,FALSE))</f>
        <v/>
      </c>
      <c r="J37" s="121" t="str">
        <f>IF(OR($B37="",$C37="",$D37="",$E37&gt;AN_CONCURS,$G37="",$E37=""),"",P_ISI_STR*VLOOKUP(AK37,Coef!$E$5:$F$20,2,FALSE))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IF(OR($B38="",$C38="",$D38="",$E38&lt;AN_LIM,$E38&gt;AN_CONCURS,$G38="",$O38=FALSE),"",P_ISI_STR*VLOOKUP(AK38,Coef!$E$5:$F$20,2,FALSE))</f>
        <v/>
      </c>
      <c r="J38" s="121" t="str">
        <f>IF(OR($B38="",$C38="",$D38="",$E38&gt;AN_CONCURS,$G38="",$E38=""),"",P_ISI_STR*VLOOKUP(AK38,Coef!$E$5:$F$20,2,FALSE))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IF(OR($B39="",$C39="",$D39="",$E39&lt;AN_LIM,$E39&gt;AN_CONCURS,$G39="",$O39=FALSE),"",P_ISI_STR*VLOOKUP(AK39,Coef!$E$5:$F$20,2,FALSE))</f>
        <v/>
      </c>
      <c r="J39" s="121" t="str">
        <f>IF(OR($B39="",$C39="",$D39="",$E39&gt;AN_CONCURS,$G39="",$E39=""),"",P_ISI_STR*VLOOKUP(AK39,Coef!$E$5:$F$20,2,FALSE))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IF(OR($B40="",$C40="",$D40="",$E40&lt;AN_LIM,$E40&gt;AN_CONCURS,$G40="",$O40=FALSE),"",P_ISI_STR*VLOOKUP(AK40,Coef!$E$5:$F$20,2,FALSE))</f>
        <v/>
      </c>
      <c r="J40" s="121" t="str">
        <f>IF(OR($B40="",$C40="",$D40="",$E40&gt;AN_CONCURS,$G40="",$E40=""),"",P_ISI_STR*VLOOKUP(AK40,Coef!$E$5:$F$20,2,FALSE))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IF(OR($B41="",$C41="",$D41="",$E41&lt;AN_LIM,$E41&gt;AN_CONCURS,$G41="",$O41=FALSE),"",P_ISI_STR*VLOOKUP(AK41,Coef!$E$5:$F$20,2,FALSE))</f>
        <v/>
      </c>
      <c r="J41" s="121" t="str">
        <f>IF(OR($B41="",$C41="",$D41="",$E41&gt;AN_CONCURS,$G41="",$E41=""),"",P_ISI_STR*VLOOKUP(AK41,Coef!$E$5:$F$20,2,FALSE))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IF(OR($B42="",$C42="",$D42="",$E42&lt;AN_LIM,$E42&gt;AN_CONCURS,$G42="",$O42=FALSE),"",P_ISI_STR*VLOOKUP(AK42,Coef!$E$5:$F$20,2,FALSE))</f>
        <v/>
      </c>
      <c r="J42" s="121" t="str">
        <f>IF(OR($B42="",$C42="",$D42="",$E42&gt;AN_CONCURS,$G42="",$E42=""),"",P_ISI_STR*VLOOKUP(AK42,Coef!$E$5:$F$20,2,FALSE))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IF(OR($B43="",$C43="",$D43="",$E43&lt;AN_LIM,$E43&gt;AN_CONCURS,$G43="",$O43=FALSE),"",P_ISI_STR*VLOOKUP(AK43,Coef!$E$5:$F$20,2,FALSE))</f>
        <v/>
      </c>
      <c r="J43" s="121" t="str">
        <f>IF(OR($B43="",$C43="",$D43="",$E43&gt;AN_CONCURS,$G43="",$E43=""),"",P_ISI_STR*VLOOKUP(AK43,Coef!$E$5:$F$20,2,FALSE))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IF(OR($B44="",$C44="",$D44="",$E44&lt;AN_LIM,$E44&gt;AN_CONCURS,$G44="",$O44=FALSE),"",P_ISI_STR*VLOOKUP(AK44,Coef!$E$5:$F$20,2,FALSE))</f>
        <v/>
      </c>
      <c r="J44" s="121" t="str">
        <f>IF(OR($B44="",$C44="",$D44="",$E44&gt;AN_CONCURS,$G44="",$E44=""),"",P_ISI_STR*VLOOKUP(AK44,Coef!$E$5:$F$20,2,FALSE))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IF(OR($B45="",$C45="",$D45="",$E45&lt;AN_LIM,$E45&gt;AN_CONCURS,$G45="",$O45=FALSE),"",P_ISI_STR*VLOOKUP(AK45,Coef!$E$5:$F$20,2,FALSE))</f>
        <v/>
      </c>
      <c r="J45" s="121" t="str">
        <f>IF(OR($B45="",$C45="",$D45="",$E45&gt;AN_CONCURS,$G45="",$E45=""),"",P_ISI_STR*VLOOKUP(AK45,Coef!$E$5:$F$20,2,FALSE))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IF(OR($B46="",$C46="",$D46="",$E46&lt;AN_LIM,$E46&gt;AN_CONCURS,$G46="",$O46=FALSE),"",P_ISI_STR*VLOOKUP(AK46,Coef!$E$5:$F$20,2,FALSE))</f>
        <v/>
      </c>
      <c r="J46" s="121" t="str">
        <f>IF(OR($B46="",$C46="",$D46="",$E46&gt;AN_CONCURS,$G46="",$E46=""),"",P_ISI_STR*VLOOKUP(AK46,Coef!$E$5:$F$20,2,FALSE))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IF(OR($B47="",$C47="",$D47="",$E47&lt;AN_LIM,$E47&gt;AN_CONCURS,$G47="",$O47=FALSE),"",P_ISI_STR*VLOOKUP(AK47,Coef!$E$5:$F$20,2,FALSE))</f>
        <v/>
      </c>
      <c r="J47" s="121" t="str">
        <f>IF(OR($B47="",$C47="",$D47="",$E47&gt;AN_CONCURS,$G47="",$E47=""),"",P_ISI_STR*VLOOKUP(AK47,Coef!$E$5:$F$20,2,FALSE))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IF(OR($B48="",$C48="",$D48="",$E48&lt;AN_LIM,$E48&gt;AN_CONCURS,$G48="",$O48=FALSE),"",P_ISI_STR*VLOOKUP(AK48,Coef!$E$5:$F$20,2,FALSE))</f>
        <v/>
      </c>
      <c r="J48" s="121" t="str">
        <f>IF(OR($B48="",$C48="",$D48="",$E48&gt;AN_CONCURS,$G48="",$E48=""),"",P_ISI_STR*VLOOKUP(AK48,Coef!$E$5:$F$20,2,FALSE))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IF(OR($B49="",$C49="",$D49="",$E49&lt;AN_LIM,$E49&gt;AN_CONCURS,$G49="",$O49=FALSE),"",P_ISI_STR*VLOOKUP(AK49,Coef!$E$5:$F$20,2,FALSE))</f>
        <v/>
      </c>
      <c r="J49" s="121" t="str">
        <f>IF(OR($B49="",$C49="",$D49="",$E49&gt;AN_CONCURS,$G49="",$E49=""),"",P_ISI_STR*VLOOKUP(AK49,Coef!$E$5:$F$20,2,FALSE))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IF(OR($B50="",$C50="",$D50="",$E50&lt;AN_LIM,$E50&gt;AN_CONCURS,$G50="",$O50=FALSE),"",P_ISI_STR*VLOOKUP(AK50,Coef!$E$5:$F$20,2,FALSE))</f>
        <v/>
      </c>
      <c r="J50" s="121" t="str">
        <f>IF(OR($B50="",$C50="",$D50="",$E50&gt;AN_CONCURS,$G50="",$E50=""),"",P_ISI_STR*VLOOKUP(AK50,Coef!$E$5:$F$20,2,FALSE))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IF(OR($B51="",$C51="",$D51="",$E51&lt;AN_LIM,$E51&gt;AN_CONCURS,$G51="",$O51=FALSE),"",P_ISI_STR*VLOOKUP(AK51,Coef!$E$5:$F$20,2,FALSE))</f>
        <v/>
      </c>
      <c r="J51" s="121" t="str">
        <f>IF(OR($B51="",$C51="",$D51="",$E51&gt;AN_CONCURS,$G51="",$E51=""),"",P_ISI_STR*VLOOKUP(AK51,Coef!$E$5:$F$20,2,FALSE))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IF(OR($B52="",$C52="",$D52="",$E52&lt;AN_LIM,$E52&gt;AN_CONCURS,$G52="",$O52=FALSE),"",P_ISI_STR*VLOOKUP(AK52,Coef!$E$5:$F$20,2,FALSE))</f>
        <v/>
      </c>
      <c r="J52" s="121" t="str">
        <f>IF(OR($B52="",$C52="",$D52="",$E52&gt;AN_CONCURS,$G52="",$E52=""),"",P_ISI_STR*VLOOKUP(AK52,Coef!$E$5:$F$20,2,FALSE))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IF(OR($B53="",$C53="",$D53="",$E53&lt;AN_LIM,$E53&gt;AN_CONCURS,$G53="",$O53=FALSE),"",P_ISI_STR*VLOOKUP(AK53,Coef!$E$5:$F$20,2,FALSE))</f>
        <v/>
      </c>
      <c r="J53" s="121" t="str">
        <f>IF(OR($B53="",$C53="",$D53="",$E53&gt;AN_CONCURS,$G53="",$E53=""),"",P_ISI_STR*VLOOKUP(AK53,Coef!$E$5:$F$20,2,FALSE))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IF(OR($B54="",$C54="",$D54="",$E54&lt;AN_LIM,$E54&gt;AN_CONCURS,$G54="",$O54=FALSE),"",P_ISI_STR*VLOOKUP(AK54,Coef!$E$5:$F$20,2,FALSE))</f>
        <v/>
      </c>
      <c r="J54" s="121" t="str">
        <f>IF(OR($B54="",$C54="",$D54="",$E54&gt;AN_CONCURS,$G54="",$E54=""),"",P_ISI_STR*VLOOKUP(AK54,Coef!$E$5:$F$20,2,FALSE))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IF(OR($B55="",$C55="",$D55="",$E55&lt;AN_LIM,$E55&gt;AN_CONCURS,$G55="",$O55=FALSE),"",P_ISI_STR*VLOOKUP(AK55,Coef!$E$5:$F$20,2,FALSE))</f>
        <v/>
      </c>
      <c r="J55" s="121" t="str">
        <f>IF(OR($B55="",$C55="",$D55="",$E55&gt;AN_CONCURS,$G55="",$E55=""),"",P_ISI_STR*VLOOKUP(AK55,Coef!$E$5:$F$20,2,FALSE))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IF(OR($B56="",$C56="",$D56="",$E56&lt;AN_LIM,$E56&gt;AN_CONCURS,$G56="",$O56=FALSE),"",P_ISI_STR*VLOOKUP(AK56,Coef!$E$5:$F$20,2,FALSE))</f>
        <v/>
      </c>
      <c r="J56" s="121" t="str">
        <f>IF(OR($B56="",$C56="",$D56="",$E56&gt;AN_CONCURS,$G56="",$E56=""),"",P_ISI_STR*VLOOKUP(AK56,Coef!$E$5:$F$20,2,FALSE))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IF(OR($B57="",$C57="",$D57="",$E57&lt;AN_LIM,$E57&gt;AN_CONCURS,$G57="",$O57=FALSE),"",P_ISI_STR*VLOOKUP(AK57,Coef!$E$5:$F$20,2,FALSE))</f>
        <v/>
      </c>
      <c r="J57" s="121" t="str">
        <f>IF(OR($B57="",$C57="",$D57="",$E57&gt;AN_CONCURS,$G57="",$E57=""),"",P_ISI_STR*VLOOKUP(AK57,Coef!$E$5:$F$20,2,FALSE))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IF(OR($B58="",$C58="",$D58="",$E58&lt;AN_LIM,$E58&gt;AN_CONCURS,$G58="",$O58=FALSE),"",P_ISI_STR*VLOOKUP(AK58,Coef!$E$5:$F$20,2,FALSE))</f>
        <v/>
      </c>
      <c r="J58" s="121" t="str">
        <f>IF(OR($B58="",$C58="",$D58="",$E58&gt;AN_CONCURS,$G58="",$E58=""),"",P_ISI_STR*VLOOKUP(AK58,Coef!$E$5:$F$20,2,FALSE))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IF(OR($B59="",$C59="",$D59="",$E59&lt;AN_LIM,$E59&gt;AN_CONCURS,$G59="",$O59=FALSE),"",P_ISI_STR*VLOOKUP(AK59,Coef!$E$5:$F$20,2,FALSE))</f>
        <v/>
      </c>
      <c r="J59" s="121" t="str">
        <f>IF(OR($B59="",$C59="",$D59="",$E59&gt;AN_CONCURS,$G59="",$E59=""),"",P_ISI_STR*VLOOKUP(AK59,Coef!$E$5:$F$20,2,FALSE))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IF(OR($B60="",$C60="",$D60="",$E60&lt;AN_LIM,$E60&gt;AN_CONCURS,$G60="",$O60=FALSE),"",P_ISI_STR*VLOOKUP(AK60,Coef!$E$5:$F$20,2,FALSE))</f>
        <v/>
      </c>
      <c r="J60" s="121" t="str">
        <f>IF(OR($B60="",$C60="",$D60="",$E60&gt;AN_CONCURS,$G60="",$E60=""),"",P_ISI_STR*VLOOKUP(AK60,Coef!$E$5:$F$20,2,FALSE))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IF(OR($B61="",$C61="",$D61="",$E61&lt;AN_LIM,$E61&gt;AN_CONCURS,$G61="",$O61=FALSE),"",P_ISI_STR*VLOOKUP(AK61,Coef!$E$5:$F$20,2,FALSE))</f>
        <v/>
      </c>
      <c r="J61" s="121" t="str">
        <f>IF(OR($B61="",$C61="",$D61="",$E61&gt;AN_CONCURS,$G61="",$E61=""),"",P_ISI_STR*VLOOKUP(AK61,Coef!$E$5:$F$20,2,FALSE))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IF(OR($B62="",$C62="",$D62="",$E62&lt;AN_LIM,$E62&gt;AN_CONCURS,$G62="",$O62=FALSE),"",P_ISI_STR*VLOOKUP(AK62,Coef!$E$5:$F$20,2,FALSE))</f>
        <v/>
      </c>
      <c r="J62" s="121" t="str">
        <f>IF(OR($B62="",$C62="",$D62="",$E62&gt;AN_CONCURS,$G62="",$E62=""),"",P_ISI_STR*VLOOKUP(AK62,Coef!$E$5:$F$20,2,FALSE))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IF(OR($B63="",$C63="",$D63="",$E63&lt;AN_LIM,$E63&gt;AN_CONCURS,$G63="",$O63=FALSE),"",P_ISI_STR*VLOOKUP(AK63,Coef!$E$5:$F$20,2,FALSE))</f>
        <v/>
      </c>
      <c r="J63" s="121" t="str">
        <f>IF(OR($B63="",$C63="",$D63="",$E63&gt;AN_CONCURS,$G63="",$E63=""),"",P_ISI_STR*VLOOKUP(AK63,Coef!$E$5:$F$20,2,FALSE))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IF(OR($B64="",$C64="",$D64="",$E64&lt;AN_LIM,$E64&gt;AN_CONCURS,$G64="",$O64=FALSE),"",P_ISI_STR*VLOOKUP(AK64,Coef!$E$5:$F$20,2,FALSE))</f>
        <v/>
      </c>
      <c r="J64" s="121" t="str">
        <f>IF(OR($B64="",$C64="",$D64="",$E64&gt;AN_CONCURS,$G64="",$E64=""),"",P_ISI_STR*VLOOKUP(AK64,Coef!$E$5:$F$20,2,FALSE))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IF(OR($B65="",$C65="",$D65="",$E65&lt;AN_LIM,$E65&gt;AN_CONCURS,$G65="",$O65=FALSE),"",P_ISI_STR*VLOOKUP(AK65,Coef!$E$5:$F$20,2,FALSE))</f>
        <v/>
      </c>
      <c r="J65" s="121" t="str">
        <f>IF(OR($B65="",$C65="",$D65="",$E65&gt;AN_CONCURS,$G65="",$E65=""),"",P_ISI_STR*VLOOKUP(AK65,Coef!$E$5:$F$20,2,FALSE))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IF(OR($B66="",$C66="",$D66="",$E66&lt;AN_LIM,$E66&gt;AN_CONCURS,$G66="",$O66=FALSE),"",P_ISI_STR*VLOOKUP(AK66,Coef!$E$5:$F$20,2,FALSE))</f>
        <v/>
      </c>
      <c r="J66" s="121" t="str">
        <f>IF(OR($B66="",$C66="",$D66="",$E66&gt;AN_CONCURS,$G66="",$E66=""),"",P_ISI_STR*VLOOKUP(AK66,Coef!$E$5:$F$20,2,FALSE))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IF(OR($B67="",$C67="",$D67="",$E67&lt;AN_LIM,$E67&gt;AN_CONCURS,$G67="",$O67=FALSE),"",P_ISI_STR*VLOOKUP(AK67,Coef!$E$5:$F$20,2,FALSE))</f>
        <v/>
      </c>
      <c r="J67" s="121" t="str">
        <f>IF(OR($B67="",$C67="",$D67="",$E67&gt;AN_CONCURS,$G67="",$E67=""),"",P_ISI_STR*VLOOKUP(AK67,Coef!$E$5:$F$20,2,FALSE))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IF(OR($B68="",$C68="",$D68="",$E68&lt;AN_LIM,$E68&gt;AN_CONCURS,$G68="",$O68=FALSE),"",P_ISI_STR*VLOOKUP(AK68,Coef!$E$5:$F$20,2,FALSE))</f>
        <v/>
      </c>
      <c r="J68" s="121" t="str">
        <f>IF(OR($B68="",$C68="",$D68="",$E68&gt;AN_CONCURS,$G68="",$E68=""),"",P_ISI_STR*VLOOKUP(AK68,Coef!$E$5:$F$20,2,FALSE))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IF(OR($B69="",$C69="",$D69="",$E69&lt;AN_LIM,$E69&gt;AN_CONCURS,$G69="",$O69=FALSE),"",P_ISI_STR*VLOOKUP(AK69,Coef!$E$5:$F$20,2,FALSE))</f>
        <v/>
      </c>
      <c r="J69" s="121" t="str">
        <f>IF(OR($B69="",$C69="",$D69="",$E69&gt;AN_CONCURS,$G69="",$E69=""),"",P_ISI_STR*VLOOKUP(AK69,Coef!$E$5:$F$20,2,FALSE))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IF(OR($B70="",$C70="",$D70="",$E70&lt;AN_LIM,$E70&gt;AN_CONCURS,$G70="",$O70=FALSE),"",P_ISI_STR*VLOOKUP(AK70,Coef!$E$5:$F$20,2,FALSE))</f>
        <v/>
      </c>
      <c r="J70" s="121" t="str">
        <f>IF(OR($B70="",$C70="",$D70="",$E70&gt;AN_CONCURS,$G70="",$E70=""),"",P_ISI_STR*VLOOKUP(AK70,Coef!$E$5:$F$20,2,FALSE))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IF(OR($B71="",$C71="",$D71="",$E71&lt;AN_LIM,$E71&gt;AN_CONCURS,$G71="",$O71=FALSE),"",P_ISI_STR*VLOOKUP(AK71,Coef!$E$5:$F$20,2,FALSE))</f>
        <v/>
      </c>
      <c r="J71" s="121" t="str">
        <f>IF(OR($B71="",$C71="",$D71="",$E71&gt;AN_CONCURS,$G71="",$E71=""),"",P_ISI_STR*VLOOKUP(AK71,Coef!$E$5:$F$20,2,FALSE))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IF(OR($B72="",$C72="",$D72="",$E72&lt;AN_LIM,$E72&gt;AN_CONCURS,$G72="",$O72=FALSE),"",P_ISI_STR*VLOOKUP(AK72,Coef!$E$5:$F$20,2,FALSE))</f>
        <v/>
      </c>
      <c r="J72" s="121" t="str">
        <f>IF(OR($B72="",$C72="",$D72="",$E72&gt;AN_CONCURS,$G72="",$E72=""),"",P_ISI_STR*VLOOKUP(AK72,Coef!$E$5:$F$20,2,FALSE))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IF(OR($B73="",$C73="",$D73="",$E73&lt;AN_LIM,$E73&gt;AN_CONCURS,$G73="",$O73=FALSE),"",P_ISI_STR*VLOOKUP(AK73,Coef!$E$5:$F$20,2,FALSE))</f>
        <v/>
      </c>
      <c r="J73" s="121" t="str">
        <f>IF(OR($B73="",$C73="",$D73="",$E73&gt;AN_CONCURS,$G73="",$E73=""),"",P_ISI_STR*VLOOKUP(AK73,Coef!$E$5:$F$20,2,FALSE))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IF(OR($B74="",$C74="",$D74="",$E74&lt;AN_LIM,$E74&gt;AN_CONCURS,$G74="",$O74=FALSE),"",P_ISI_STR*VLOOKUP(AK74,Coef!$E$5:$F$20,2,FALSE))</f>
        <v/>
      </c>
      <c r="J74" s="121" t="str">
        <f>IF(OR($B74="",$C74="",$D74="",$E74&gt;AN_CONCURS,$G74="",$E74=""),"",P_ISI_STR*VLOOKUP(AK74,Coef!$E$5:$F$20,2,FALSE))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IF(OR($B75="",$C75="",$D75="",$E75&lt;AN_LIM,$E75&gt;AN_CONCURS,$G75="",$O75=FALSE),"",P_ISI_STR*VLOOKUP(AK75,Coef!$E$5:$F$20,2,FALSE))</f>
        <v/>
      </c>
      <c r="J75" s="121" t="str">
        <f>IF(OR($B75="",$C75="",$D75="",$E75&gt;AN_CONCURS,$G75="",$E75=""),"",P_ISI_STR*VLOOKUP(AK75,Coef!$E$5:$F$20,2,FALSE))</f>
        <v/>
      </c>
      <c r="K75" s="153" t="str">
        <f t="shared" ref="K75:K138" si="18">IF(OR($B75="",$C75="",$D75="",$E75&gt;AN_CONCURS,$G75=""),"",IF($E75&gt;=AN_LIM,1,""))</f>
        <v/>
      </c>
      <c r="L75" s="153" t="str">
        <f t="shared" ref="L75:L138" si="19">IF(OR($B75="",$C75="",$D75="",$E75="",$E75&gt;AN_CONCURS,$G75=""),"",1)</f>
        <v/>
      </c>
      <c r="M75" s="153" t="str">
        <f t="shared" ref="M75:M138" si="20">IF($K75&lt;&gt;1,"",(IF(OR($B75="",$C75="",$D75="",$E75&gt;AN_CONCURS,$G75="",$E75=""),"",IF((FIND(NUME,$B75,1)=1),1,""))))</f>
        <v/>
      </c>
      <c r="N75" s="153" t="str">
        <f t="shared" ref="N75:N138" si="21">IF(OR($B75="",$C75="",$D75="",$E75&gt;AN_CONCURS,$G75="",$E75=""),"",IF((FIND(NUME,$B75,1)=1),1,""))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IF(OR($B76="",$C76="",$D76="",$E76&lt;AN_LIM,$E76&gt;AN_CONCURS,$G76="",$O76=FALSE),"",P_ISI_STR*VLOOKUP(AK76,Coef!$E$5:$F$20,2,FALSE))</f>
        <v/>
      </c>
      <c r="J76" s="121" t="str">
        <f>IF(OR($B76="",$C76="",$D76="",$E76&gt;AN_CONCURS,$G76="",$E76=""),"",P_ISI_STR*VLOOKUP(AK76,Coef!$E$5:$F$20,2,FALSE))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IF(OR($B77="",$C77="",$D77="",$E77&lt;AN_LIM,$E77&gt;AN_CONCURS,$G77="",$O77=FALSE),"",P_ISI_STR*VLOOKUP(AK77,Coef!$E$5:$F$20,2,FALSE))</f>
        <v/>
      </c>
      <c r="J77" s="121" t="str">
        <f>IF(OR($B77="",$C77="",$D77="",$E77&gt;AN_CONCURS,$G77="",$E77=""),"",P_ISI_STR*VLOOKUP(AK77,Coef!$E$5:$F$20,2,FALSE))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IF(OR($B78="",$C78="",$D78="",$E78&lt;AN_LIM,$E78&gt;AN_CONCURS,$G78="",$O78=FALSE),"",P_ISI_STR*VLOOKUP(AK78,Coef!$E$5:$F$20,2,FALSE))</f>
        <v/>
      </c>
      <c r="J78" s="121" t="str">
        <f>IF(OR($B78="",$C78="",$D78="",$E78&gt;AN_CONCURS,$G78="",$E78=""),"",P_ISI_STR*VLOOKUP(AK78,Coef!$E$5:$F$20,2,FALSE))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IF(OR($B79="",$C79="",$D79="",$E79&lt;AN_LIM,$E79&gt;AN_CONCURS,$G79="",$O79=FALSE),"",P_ISI_STR*VLOOKUP(AK79,Coef!$E$5:$F$20,2,FALSE))</f>
        <v/>
      </c>
      <c r="J79" s="121" t="str">
        <f>IF(OR($B79="",$C79="",$D79="",$E79&gt;AN_CONCURS,$G79="",$E79=""),"",P_ISI_STR*VLOOKUP(AK79,Coef!$E$5:$F$20,2,FALSE))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IF(OR($B80="",$C80="",$D80="",$E80&lt;AN_LIM,$E80&gt;AN_CONCURS,$G80="",$O80=FALSE),"",P_ISI_STR*VLOOKUP(AK80,Coef!$E$5:$F$20,2,FALSE))</f>
        <v/>
      </c>
      <c r="J80" s="121" t="str">
        <f>IF(OR($B80="",$C80="",$D80="",$E80&gt;AN_CONCURS,$G80="",$E80=""),"",P_ISI_STR*VLOOKUP(AK80,Coef!$E$5:$F$20,2,FALSE))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39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IF(OR($B81="",$C81="",$D81="",$E81&lt;AN_LIM,$E81&gt;AN_CONCURS,$G81="",$O81=FALSE),"",P_ISI_STR*VLOOKUP(AK81,Coef!$E$5:$F$20,2,FALSE))</f>
        <v/>
      </c>
      <c r="J81" s="121" t="str">
        <f>IF(OR($B81="",$C81="",$D81="",$E81&gt;AN_CONCURS,$G81="",$E81=""),"",P_ISI_STR*VLOOKUP(AK81,Coef!$E$5:$F$20,2,FALSE))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</row>
    <row r="82" spans="1:39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IF(OR($B82="",$C82="",$D82="",$E82&lt;AN_LIM,$E82&gt;AN_CONCURS,$G82="",$O82=FALSE),"",P_ISI_STR*VLOOKUP(AK82,Coef!$E$5:$F$20,2,FALSE))</f>
        <v/>
      </c>
      <c r="J82" s="121" t="str">
        <f>IF(OR($B82="",$C82="",$D82="",$E82&gt;AN_CONCURS,$G82="",$E82=""),"",P_ISI_STR*VLOOKUP(AK82,Coef!$E$5:$F$20,2,FALSE))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</row>
    <row r="83" spans="1:39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IF(OR($B83="",$C83="",$D83="",$E83&lt;AN_LIM,$E83&gt;AN_CONCURS,$G83="",$O83=FALSE),"",P_ISI_STR*VLOOKUP(AK83,Coef!$E$5:$F$20,2,FALSE))</f>
        <v/>
      </c>
      <c r="J83" s="121" t="str">
        <f>IF(OR($B83="",$C83="",$D83="",$E83&gt;AN_CONCURS,$G83="",$E83=""),"",P_ISI_STR*VLOOKUP(AK83,Coef!$E$5:$F$20,2,FALSE))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</row>
    <row r="84" spans="1:39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IF(OR($B84="",$C84="",$D84="",$E84&lt;AN_LIM,$E84&gt;AN_CONCURS,$G84="",$O84=FALSE),"",P_ISI_STR*VLOOKUP(AK84,Coef!$E$5:$F$20,2,FALSE))</f>
        <v/>
      </c>
      <c r="J84" s="121" t="str">
        <f>IF(OR($B84="",$C84="",$D84="",$E84&gt;AN_CONCURS,$G84="",$E84=""),"",P_ISI_STR*VLOOKUP(AK84,Coef!$E$5:$F$20,2,FALSE))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</row>
    <row r="85" spans="1:39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IF(OR($B85="",$C85="",$D85="",$E85&lt;AN_LIM,$E85&gt;AN_CONCURS,$G85="",$O85=FALSE),"",P_ISI_STR*VLOOKUP(AK85,Coef!$E$5:$F$20,2,FALSE))</f>
        <v/>
      </c>
      <c r="J85" s="121" t="str">
        <f>IF(OR($B85="",$C85="",$D85="",$E85&gt;AN_CONCURS,$G85="",$E85=""),"",P_ISI_STR*VLOOKUP(AK85,Coef!$E$5:$F$20,2,FALSE))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</row>
    <row r="86" spans="1:39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IF(OR($B86="",$C86="",$D86="",$E86&lt;AN_LIM,$E86&gt;AN_CONCURS,$G86="",$O86=FALSE),"",P_ISI_STR*VLOOKUP(AK86,Coef!$E$5:$F$20,2,FALSE))</f>
        <v/>
      </c>
      <c r="J86" s="121" t="str">
        <f>IF(OR($B86="",$C86="",$D86="",$E86&gt;AN_CONCURS,$G86="",$E86=""),"",P_ISI_STR*VLOOKUP(AK86,Coef!$E$5:$F$20,2,FALSE))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</row>
    <row r="87" spans="1:39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IF(OR($B87="",$C87="",$D87="",$E87&lt;AN_LIM,$E87&gt;AN_CONCURS,$G87="",$O87=FALSE),"",P_ISI_STR*VLOOKUP(AK87,Coef!$E$5:$F$20,2,FALSE))</f>
        <v/>
      </c>
      <c r="J87" s="121" t="str">
        <f>IF(OR($B87="",$C87="",$D87="",$E87&gt;AN_CONCURS,$G87="",$E87=""),"",P_ISI_STR*VLOOKUP(AK87,Coef!$E$5:$F$20,2,FALSE))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</row>
    <row r="88" spans="1:39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IF(OR($B88="",$C88="",$D88="",$E88&lt;AN_LIM,$E88&gt;AN_CONCURS,$G88="",$O88=FALSE),"",P_ISI_STR*VLOOKUP(AK88,Coef!$E$5:$F$20,2,FALSE))</f>
        <v/>
      </c>
      <c r="J88" s="121" t="str">
        <f>IF(OR($B88="",$C88="",$D88="",$E88&gt;AN_CONCURS,$G88="",$E88=""),"",P_ISI_STR*VLOOKUP(AK88,Coef!$E$5:$F$20,2,FALSE))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</row>
    <row r="89" spans="1:39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IF(OR($B89="",$C89="",$D89="",$E89&lt;AN_LIM,$E89&gt;AN_CONCURS,$G89="",$O89=FALSE),"",P_ISI_STR*VLOOKUP(AK89,Coef!$E$5:$F$20,2,FALSE))</f>
        <v/>
      </c>
      <c r="J89" s="121" t="str">
        <f>IF(OR($B89="",$C89="",$D89="",$E89&gt;AN_CONCURS,$G89="",$E89=""),"",P_ISI_STR*VLOOKUP(AK89,Coef!$E$5:$F$20,2,FALSE))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</row>
    <row r="90" spans="1:39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IF(OR($B90="",$C90="",$D90="",$E90&lt;AN_LIM,$E90&gt;AN_CONCURS,$G90="",$O90=FALSE),"",P_ISI_STR*VLOOKUP(AK90,Coef!$E$5:$F$20,2,FALSE))</f>
        <v/>
      </c>
      <c r="J90" s="121" t="str">
        <f>IF(OR($B90="",$C90="",$D90="",$E90&gt;AN_CONCURS,$G90="",$E90=""),"",P_ISI_STR*VLOOKUP(AK90,Coef!$E$5:$F$20,2,FALSE))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</row>
    <row r="91" spans="1:39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IF(OR($B91="",$C91="",$D91="",$E91&lt;AN_LIM,$E91&gt;AN_CONCURS,$G91="",$O91=FALSE),"",P_ISI_STR*VLOOKUP(AK91,Coef!$E$5:$F$20,2,FALSE))</f>
        <v/>
      </c>
      <c r="J91" s="121" t="str">
        <f>IF(OR($B91="",$C91="",$D91="",$E91&gt;AN_CONCURS,$G91="",$E91=""),"",P_ISI_STR*VLOOKUP(AK91,Coef!$E$5:$F$20,2,FALSE))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</row>
    <row r="92" spans="1:39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IF(OR($B92="",$C92="",$D92="",$E92&lt;AN_LIM,$E92&gt;AN_CONCURS,$G92="",$O92=FALSE),"",P_ISI_STR*VLOOKUP(AK92,Coef!$E$5:$F$20,2,FALSE))</f>
        <v/>
      </c>
      <c r="J92" s="121" t="str">
        <f>IF(OR($B92="",$C92="",$D92="",$E92&gt;AN_CONCURS,$G92="",$E92=""),"",P_ISI_STR*VLOOKUP(AK92,Coef!$E$5:$F$20,2,FALSE))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</row>
    <row r="93" spans="1:39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IF(OR($B93="",$C93="",$D93="",$E93&lt;AN_LIM,$E93&gt;AN_CONCURS,$G93="",$O93=FALSE),"",P_ISI_STR*VLOOKUP(AK93,Coef!$E$5:$F$20,2,FALSE))</f>
        <v/>
      </c>
      <c r="J93" s="121" t="str">
        <f>IF(OR($B93="",$C93="",$D93="",$E93&gt;AN_CONCURS,$G93="",$E93=""),"",P_ISI_STR*VLOOKUP(AK93,Coef!$E$5:$F$20,2,FALSE))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</row>
    <row r="94" spans="1:39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IF(OR($B94="",$C94="",$D94="",$E94&lt;AN_LIM,$E94&gt;AN_CONCURS,$G94="",$O94=FALSE),"",P_ISI_STR*VLOOKUP(AK94,Coef!$E$5:$F$20,2,FALSE))</f>
        <v/>
      </c>
      <c r="J94" s="121" t="str">
        <f>IF(OR($B94="",$C94="",$D94="",$E94&gt;AN_CONCURS,$G94="",$E94=""),"",P_ISI_STR*VLOOKUP(AK94,Coef!$E$5:$F$20,2,FALSE))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</row>
    <row r="95" spans="1:39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IF(OR($B95="",$C95="",$D95="",$E95&lt;AN_LIM,$E95&gt;AN_CONCURS,$G95="",$O95=FALSE),"",P_ISI_STR*VLOOKUP(AK95,Coef!$E$5:$F$20,2,FALSE))</f>
        <v/>
      </c>
      <c r="J95" s="121" t="str">
        <f>IF(OR($B95="",$C95="",$D95="",$E95&gt;AN_CONCURS,$G95="",$E95=""),"",P_ISI_STR*VLOOKUP(AK95,Coef!$E$5:$F$20,2,FALSE))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</row>
    <row r="96" spans="1:39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IF(OR($B96="",$C96="",$D96="",$E96&lt;AN_LIM,$E96&gt;AN_CONCURS,$G96="",$O96=FALSE),"",P_ISI_STR*VLOOKUP(AK96,Coef!$E$5:$F$20,2,FALSE))</f>
        <v/>
      </c>
      <c r="J96" s="121" t="str">
        <f>IF(OR($B96="",$C96="",$D96="",$E96&gt;AN_CONCURS,$G96="",$E96=""),"",P_ISI_STR*VLOOKUP(AK96,Coef!$E$5:$F$20,2,FALSE))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</row>
    <row r="97" spans="1:39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IF(OR($B97="",$C97="",$D97="",$E97&lt;AN_LIM,$E97&gt;AN_CONCURS,$G97="",$O97=FALSE),"",P_ISI_STR*VLOOKUP(AK97,Coef!$E$5:$F$20,2,FALSE))</f>
        <v/>
      </c>
      <c r="J97" s="121" t="str">
        <f>IF(OR($B97="",$C97="",$D97="",$E97&gt;AN_CONCURS,$G97="",$E97=""),"",P_ISI_STR*VLOOKUP(AK97,Coef!$E$5:$F$20,2,FALSE))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</row>
    <row r="98" spans="1:39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IF(OR($B98="",$C98="",$D98="",$E98&lt;AN_LIM,$E98&gt;AN_CONCURS,$G98="",$O98=FALSE),"",P_ISI_STR*VLOOKUP(AK98,Coef!$E$5:$F$20,2,FALSE))</f>
        <v/>
      </c>
      <c r="J98" s="121" t="str">
        <f>IF(OR($B98="",$C98="",$D98="",$E98&gt;AN_CONCURS,$G98="",$E98=""),"",P_ISI_STR*VLOOKUP(AK98,Coef!$E$5:$F$20,2,FALSE))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</row>
    <row r="99" spans="1:39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IF(OR($B99="",$C99="",$D99="",$E99&lt;AN_LIM,$E99&gt;AN_CONCURS,$G99="",$O99=FALSE),"",P_ISI_STR*VLOOKUP(AK99,Coef!$E$5:$F$20,2,FALSE))</f>
        <v/>
      </c>
      <c r="J99" s="121" t="str">
        <f>IF(OR($B99="",$C99="",$D99="",$E99&gt;AN_CONCURS,$G99="",$E99=""),"",P_ISI_STR*VLOOKUP(AK99,Coef!$E$5:$F$20,2,FALSE))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</row>
    <row r="100" spans="1:39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IF(OR($B100="",$C100="",$D100="",$E100&lt;AN_LIM,$E100&gt;AN_CONCURS,$G100="",$O100=FALSE),"",P_ISI_STR*VLOOKUP(AK100,Coef!$E$5:$F$20,2,FALSE))</f>
        <v/>
      </c>
      <c r="J100" s="121" t="str">
        <f>IF(OR($B100="",$C100="",$D100="",$E100&gt;AN_CONCURS,$G100="",$E100=""),"",P_ISI_STR*VLOOKUP(AK100,Coef!$E$5:$F$20,2,FALSE))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</row>
    <row r="101" spans="1:39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IF(OR($B101="",$C101="",$D101="",$E101&lt;AN_LIM,$E101&gt;AN_CONCURS,$G101="",$O101=FALSE),"",P_ISI_STR*VLOOKUP(AK101,Coef!$E$5:$F$20,2,FALSE))</f>
        <v/>
      </c>
      <c r="J101" s="121" t="str">
        <f>IF(OR($B101="",$C101="",$D101="",$E101&gt;AN_CONCURS,$G101="",$E101=""),"",P_ISI_STR*VLOOKUP(AK101,Coef!$E$5:$F$20,2,FALSE))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</row>
    <row r="102" spans="1:39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IF(OR($B102="",$C102="",$D102="",$E102&lt;AN_LIM,$E102&gt;AN_CONCURS,$G102="",$O102=FALSE),"",P_ISI_STR*VLOOKUP(AK102,Coef!$E$5:$F$20,2,FALSE))</f>
        <v/>
      </c>
      <c r="J102" s="121" t="str">
        <f>IF(OR($B102="",$C102="",$D102="",$E102&gt;AN_CONCURS,$G102="",$E102=""),"",P_ISI_STR*VLOOKUP(AK102,Coef!$E$5:$F$20,2,FALSE))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</row>
    <row r="103" spans="1:39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IF(OR($B103="",$C103="",$D103="",$E103&lt;AN_LIM,$E103&gt;AN_CONCURS,$G103="",$O103=FALSE),"",P_ISI_STR*VLOOKUP(AK103,Coef!$E$5:$F$20,2,FALSE))</f>
        <v/>
      </c>
      <c r="J103" s="121" t="str">
        <f>IF(OR($B103="",$C103="",$D103="",$E103&gt;AN_CONCURS,$G103="",$E103=""),"",P_ISI_STR*VLOOKUP(AK103,Coef!$E$5:$F$20,2,FALSE))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</row>
    <row r="104" spans="1:39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IF(OR($B104="",$C104="",$D104="",$E104&lt;AN_LIM,$E104&gt;AN_CONCURS,$G104="",$O104=FALSE),"",P_ISI_STR*VLOOKUP(AK104,Coef!$E$5:$F$20,2,FALSE))</f>
        <v/>
      </c>
      <c r="J104" s="121" t="str">
        <f>IF(OR($B104="",$C104="",$D104="",$E104&gt;AN_CONCURS,$G104="",$E104=""),"",P_ISI_STR*VLOOKUP(AK104,Coef!$E$5:$F$20,2,FALSE))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</row>
    <row r="105" spans="1:39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IF(OR($B105="",$C105="",$D105="",$E105&lt;AN_LIM,$E105&gt;AN_CONCURS,$G105="",$O105=FALSE),"",P_ISI_STR*VLOOKUP(AK105,Coef!$E$5:$F$20,2,FALSE))</f>
        <v/>
      </c>
      <c r="J105" s="121" t="str">
        <f>IF(OR($B105="",$C105="",$D105="",$E105&gt;AN_CONCURS,$G105="",$E105=""),"",P_ISI_STR*VLOOKUP(AK105,Coef!$E$5:$F$20,2,FALSE))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</row>
    <row r="106" spans="1:39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IF(OR($B106="",$C106="",$D106="",$E106&lt;AN_LIM,$E106&gt;AN_CONCURS,$G106="",$O106=FALSE),"",P_ISI_STR*VLOOKUP(AK106,Coef!$E$5:$F$20,2,FALSE))</f>
        <v/>
      </c>
      <c r="J106" s="121" t="str">
        <f>IF(OR($B106="",$C106="",$D106="",$E106&gt;AN_CONCURS,$G106="",$E106=""),"",P_ISI_STR*VLOOKUP(AK106,Coef!$E$5:$F$20,2,FALSE))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</row>
    <row r="107" spans="1:39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IF(OR($B107="",$C107="",$D107="",$E107&lt;AN_LIM,$E107&gt;AN_CONCURS,$G107="",$O107=FALSE),"",P_ISI_STR*VLOOKUP(AK107,Coef!$E$5:$F$20,2,FALSE))</f>
        <v/>
      </c>
      <c r="J107" s="121" t="str">
        <f>IF(OR($B107="",$C107="",$D107="",$E107&gt;AN_CONCURS,$G107="",$E107=""),"",P_ISI_STR*VLOOKUP(AK107,Coef!$E$5:$F$20,2,FALSE))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</row>
    <row r="108" spans="1:39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IF(OR($B108="",$C108="",$D108="",$E108&lt;AN_LIM,$E108&gt;AN_CONCURS,$G108="",$O108=FALSE),"",P_ISI_STR*VLOOKUP(AK108,Coef!$E$5:$F$20,2,FALSE))</f>
        <v/>
      </c>
      <c r="J108" s="121" t="str">
        <f>IF(OR($B108="",$C108="",$D108="",$E108&gt;AN_CONCURS,$G108="",$E108=""),"",P_ISI_STR*VLOOKUP(AK108,Coef!$E$5:$F$20,2,FALSE))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</row>
    <row r="109" spans="1:39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IF(OR($B109="",$C109="",$D109="",$E109&lt;AN_LIM,$E109&gt;AN_CONCURS,$G109="",$O109=FALSE),"",P_ISI_STR*VLOOKUP(AK109,Coef!$E$5:$F$20,2,FALSE))</f>
        <v/>
      </c>
      <c r="J109" s="121" t="str">
        <f>IF(OR($B109="",$C109="",$D109="",$E109&gt;AN_CONCURS,$G109="",$E109=""),"",P_ISI_STR*VLOOKUP(AK109,Coef!$E$5:$F$20,2,FALSE))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</row>
    <row r="110" spans="1:39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IF(OR($B110="",$C110="",$D110="",$E110&lt;AN_LIM,$E110&gt;AN_CONCURS,$G110="",$O110=FALSE),"",P_ISI_STR*VLOOKUP(AK110,Coef!$E$5:$F$20,2,FALSE))</f>
        <v/>
      </c>
      <c r="J110" s="121" t="str">
        <f>IF(OR($B110="",$C110="",$D110="",$E110&gt;AN_CONCURS,$G110="",$E110=""),"",P_ISI_STR*VLOOKUP(AK110,Coef!$E$5:$F$20,2,FALSE))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</row>
    <row r="111" spans="1:39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IF(OR($B111="",$C111="",$D111="",$E111&lt;AN_LIM,$E111&gt;AN_CONCURS,$G111="",$O111=FALSE),"",P_ISI_STR*VLOOKUP(AK111,Coef!$E$5:$F$20,2,FALSE))</f>
        <v/>
      </c>
      <c r="J111" s="121" t="str">
        <f>IF(OR($B111="",$C111="",$D111="",$E111&gt;AN_CONCURS,$G111="",$E111=""),"",P_ISI_STR*VLOOKUP(AK111,Coef!$E$5:$F$20,2,FALSE))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</row>
    <row r="112" spans="1:39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IF(OR($B112="",$C112="",$D112="",$E112&lt;AN_LIM,$E112&gt;AN_CONCURS,$G112="",$O112=FALSE),"",P_ISI_STR*VLOOKUP(AK112,Coef!$E$5:$F$20,2,FALSE))</f>
        <v/>
      </c>
      <c r="J112" s="121" t="str">
        <f>IF(OR($B112="",$C112="",$D112="",$E112&gt;AN_CONCURS,$G112="",$E112=""),"",P_ISI_STR*VLOOKUP(AK112,Coef!$E$5:$F$20,2,FALSE))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</row>
    <row r="113" spans="1:39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IF(OR($B113="",$C113="",$D113="",$E113&lt;AN_LIM,$E113&gt;AN_CONCURS,$G113="",$O113=FALSE),"",P_ISI_STR*VLOOKUP(AK113,Coef!$E$5:$F$20,2,FALSE))</f>
        <v/>
      </c>
      <c r="J113" s="121" t="str">
        <f>IF(OR($B113="",$C113="",$D113="",$E113&gt;AN_CONCURS,$G113="",$E113=""),"",P_ISI_STR*VLOOKUP(AK113,Coef!$E$5:$F$20,2,FALSE))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</row>
    <row r="114" spans="1:39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IF(OR($B114="",$C114="",$D114="",$E114&lt;AN_LIM,$E114&gt;AN_CONCURS,$G114="",$O114=FALSE),"",P_ISI_STR*VLOOKUP(AK114,Coef!$E$5:$F$20,2,FALSE))</f>
        <v/>
      </c>
      <c r="J114" s="121" t="str">
        <f>IF(OR($B114="",$C114="",$D114="",$E114&gt;AN_CONCURS,$G114="",$E114=""),"",P_ISI_STR*VLOOKUP(AK114,Coef!$E$5:$F$20,2,FALSE))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</row>
    <row r="115" spans="1:39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IF(OR($B115="",$C115="",$D115="",$E115&lt;AN_LIM,$E115&gt;AN_CONCURS,$G115="",$O115=FALSE),"",P_ISI_STR*VLOOKUP(AK115,Coef!$E$5:$F$20,2,FALSE))</f>
        <v/>
      </c>
      <c r="J115" s="121" t="str">
        <f>IF(OR($B115="",$C115="",$D115="",$E115&gt;AN_CONCURS,$G115="",$E115=""),"",P_ISI_STR*VLOOKUP(AK115,Coef!$E$5:$F$20,2,FALSE))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</row>
    <row r="116" spans="1:39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IF(OR($B116="",$C116="",$D116="",$E116&lt;AN_LIM,$E116&gt;AN_CONCURS,$G116="",$O116=FALSE),"",P_ISI_STR*VLOOKUP(AK116,Coef!$E$5:$F$20,2,FALSE))</f>
        <v/>
      </c>
      <c r="J116" s="121" t="str">
        <f>IF(OR($B116="",$C116="",$D116="",$E116&gt;AN_CONCURS,$G116="",$E116=""),"",P_ISI_STR*VLOOKUP(AK116,Coef!$E$5:$F$20,2,FALSE))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</row>
    <row r="117" spans="1:39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IF(OR($B117="",$C117="",$D117="",$E117&lt;AN_LIM,$E117&gt;AN_CONCURS,$G117="",$O117=FALSE),"",P_ISI_STR*VLOOKUP(AK117,Coef!$E$5:$F$20,2,FALSE))</f>
        <v/>
      </c>
      <c r="J117" s="121" t="str">
        <f>IF(OR($B117="",$C117="",$D117="",$E117&gt;AN_CONCURS,$G117="",$E117=""),"",P_ISI_STR*VLOOKUP(AK117,Coef!$E$5:$F$20,2,FALSE))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</row>
    <row r="118" spans="1:39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IF(OR($B118="",$C118="",$D118="",$E118&lt;AN_LIM,$E118&gt;AN_CONCURS,$G118="",$O118=FALSE),"",P_ISI_STR*VLOOKUP(AK118,Coef!$E$5:$F$20,2,FALSE))</f>
        <v/>
      </c>
      <c r="J118" s="121" t="str">
        <f>IF(OR($B118="",$C118="",$D118="",$E118&gt;AN_CONCURS,$G118="",$E118=""),"",P_ISI_STR*VLOOKUP(AK118,Coef!$E$5:$F$20,2,FALSE))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</row>
    <row r="119" spans="1:39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IF(OR($B119="",$C119="",$D119="",$E119&lt;AN_LIM,$E119&gt;AN_CONCURS,$G119="",$O119=FALSE),"",P_ISI_STR*VLOOKUP(AK119,Coef!$E$5:$F$20,2,FALSE))</f>
        <v/>
      </c>
      <c r="J119" s="121" t="str">
        <f>IF(OR($B119="",$C119="",$D119="",$E119&gt;AN_CONCURS,$G119="",$E119=""),"",P_ISI_STR*VLOOKUP(AK119,Coef!$E$5:$F$20,2,FALSE))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</row>
    <row r="120" spans="1:39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IF(OR($B120="",$C120="",$D120="",$E120&lt;AN_LIM,$E120&gt;AN_CONCURS,$G120="",$O120=FALSE),"",P_ISI_STR*VLOOKUP(AK120,Coef!$E$5:$F$20,2,FALSE))</f>
        <v/>
      </c>
      <c r="J120" s="121" t="str">
        <f>IF(OR($B120="",$C120="",$D120="",$E120&gt;AN_CONCURS,$G120="",$E120=""),"",P_ISI_STR*VLOOKUP(AK120,Coef!$E$5:$F$20,2,FALSE))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</row>
    <row r="121" spans="1:39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IF(OR($B121="",$C121="",$D121="",$E121&lt;AN_LIM,$E121&gt;AN_CONCURS,$G121="",$O121=FALSE),"",P_ISI_STR*VLOOKUP(AK121,Coef!$E$5:$F$20,2,FALSE))</f>
        <v/>
      </c>
      <c r="J121" s="121" t="str">
        <f>IF(OR($B121="",$C121="",$D121="",$E121&gt;AN_CONCURS,$G121="",$E121=""),"",P_ISI_STR*VLOOKUP(AK121,Coef!$E$5:$F$20,2,FALSE))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</row>
    <row r="122" spans="1:39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IF(OR($B122="",$C122="",$D122="",$E122&lt;AN_LIM,$E122&gt;AN_CONCURS,$G122="",$O122=FALSE),"",P_ISI_STR*VLOOKUP(AK122,Coef!$E$5:$F$20,2,FALSE))</f>
        <v/>
      </c>
      <c r="J122" s="121" t="str">
        <f>IF(OR($B122="",$C122="",$D122="",$E122&gt;AN_CONCURS,$G122="",$E122=""),"",P_ISI_STR*VLOOKUP(AK122,Coef!$E$5:$F$20,2,FALSE))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</row>
    <row r="123" spans="1:39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IF(OR($B123="",$C123="",$D123="",$E123&lt;AN_LIM,$E123&gt;AN_CONCURS,$G123="",$O123=FALSE),"",P_ISI_STR*VLOOKUP(AK123,Coef!$E$5:$F$20,2,FALSE))</f>
        <v/>
      </c>
      <c r="J123" s="121" t="str">
        <f>IF(OR($B123="",$C123="",$D123="",$E123&gt;AN_CONCURS,$G123="",$E123=""),"",P_ISI_STR*VLOOKUP(AK123,Coef!$E$5:$F$20,2,FALSE))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</row>
    <row r="124" spans="1:39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IF(OR($B124="",$C124="",$D124="",$E124&lt;AN_LIM,$E124&gt;AN_CONCURS,$G124="",$O124=FALSE),"",P_ISI_STR*VLOOKUP(AK124,Coef!$E$5:$F$20,2,FALSE))</f>
        <v/>
      </c>
      <c r="J124" s="121" t="str">
        <f>IF(OR($B124="",$C124="",$D124="",$E124&gt;AN_CONCURS,$G124="",$E124=""),"",P_ISI_STR*VLOOKUP(AK124,Coef!$E$5:$F$20,2,FALSE))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</row>
    <row r="125" spans="1:39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IF(OR($B125="",$C125="",$D125="",$E125&lt;AN_LIM,$E125&gt;AN_CONCURS,$G125="",$O125=FALSE),"",P_ISI_STR*VLOOKUP(AK125,Coef!$E$5:$F$20,2,FALSE))</f>
        <v/>
      </c>
      <c r="J125" s="121" t="str">
        <f>IF(OR($B125="",$C125="",$D125="",$E125&gt;AN_CONCURS,$G125="",$E125=""),"",P_ISI_STR*VLOOKUP(AK125,Coef!$E$5:$F$20,2,FALSE))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</row>
    <row r="126" spans="1:39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IF(OR($B126="",$C126="",$D126="",$E126&lt;AN_LIM,$E126&gt;AN_CONCURS,$G126="",$O126=FALSE),"",P_ISI_STR*VLOOKUP(AK126,Coef!$E$5:$F$20,2,FALSE))</f>
        <v/>
      </c>
      <c r="J126" s="121" t="str">
        <f>IF(OR($B126="",$C126="",$D126="",$E126&gt;AN_CONCURS,$G126="",$E126=""),"",P_ISI_STR*VLOOKUP(AK126,Coef!$E$5:$F$20,2,FALSE))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</row>
    <row r="127" spans="1:39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IF(OR($B127="",$C127="",$D127="",$E127&lt;AN_LIM,$E127&gt;AN_CONCURS,$G127="",$O127=FALSE),"",P_ISI_STR*VLOOKUP(AK127,Coef!$E$5:$F$20,2,FALSE))</f>
        <v/>
      </c>
      <c r="J127" s="121" t="str">
        <f>IF(OR($B127="",$C127="",$D127="",$E127&gt;AN_CONCURS,$G127="",$E127=""),"",P_ISI_STR*VLOOKUP(AK127,Coef!$E$5:$F$20,2,FALSE))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</row>
    <row r="128" spans="1:39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IF(OR($B128="",$C128="",$D128="",$E128&lt;AN_LIM,$E128&gt;AN_CONCURS,$G128="",$O128=FALSE),"",P_ISI_STR*VLOOKUP(AK128,Coef!$E$5:$F$20,2,FALSE))</f>
        <v/>
      </c>
      <c r="J128" s="121" t="str">
        <f>IF(OR($B128="",$C128="",$D128="",$E128&gt;AN_CONCURS,$G128="",$E128=""),"",P_ISI_STR*VLOOKUP(AK128,Coef!$E$5:$F$20,2,FALSE))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</row>
    <row r="129" spans="1:39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IF(OR($B129="",$C129="",$D129="",$E129&lt;AN_LIM,$E129&gt;AN_CONCURS,$G129="",$O129=FALSE),"",P_ISI_STR*VLOOKUP(AK129,Coef!$E$5:$F$20,2,FALSE))</f>
        <v/>
      </c>
      <c r="J129" s="121" t="str">
        <f>IF(OR($B129="",$C129="",$D129="",$E129&gt;AN_CONCURS,$G129="",$E129=""),"",P_ISI_STR*VLOOKUP(AK129,Coef!$E$5:$F$20,2,FALSE))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</row>
    <row r="130" spans="1:39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IF(OR($B130="",$C130="",$D130="",$E130&lt;AN_LIM,$E130&gt;AN_CONCURS,$G130="",$O130=FALSE),"",P_ISI_STR*VLOOKUP(AK130,Coef!$E$5:$F$20,2,FALSE))</f>
        <v/>
      </c>
      <c r="J130" s="121" t="str">
        <f>IF(OR($B130="",$C130="",$D130="",$E130&gt;AN_CONCURS,$G130="",$E130=""),"",P_ISI_STR*VLOOKUP(AK130,Coef!$E$5:$F$20,2,FALSE))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</row>
    <row r="131" spans="1:39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IF(OR($B131="",$C131="",$D131="",$E131&lt;AN_LIM,$E131&gt;AN_CONCURS,$G131="",$O131=FALSE),"",P_ISI_STR*VLOOKUP(AK131,Coef!$E$5:$F$20,2,FALSE))</f>
        <v/>
      </c>
      <c r="J131" s="121" t="str">
        <f>IF(OR($B131="",$C131="",$D131="",$E131&gt;AN_CONCURS,$G131="",$E131=""),"",P_ISI_STR*VLOOKUP(AK131,Coef!$E$5:$F$20,2,FALSE))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</row>
    <row r="132" spans="1:39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IF(OR($B132="",$C132="",$D132="",$E132&lt;AN_LIM,$E132&gt;AN_CONCURS,$G132="",$O132=FALSE),"",P_ISI_STR*VLOOKUP(AK132,Coef!$E$5:$F$20,2,FALSE))</f>
        <v/>
      </c>
      <c r="J132" s="121" t="str">
        <f>IF(OR($B132="",$C132="",$D132="",$E132&gt;AN_CONCURS,$G132="",$E132=""),"",P_ISI_STR*VLOOKUP(AK132,Coef!$E$5:$F$20,2,FALSE))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</row>
    <row r="133" spans="1:39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IF(OR($B133="",$C133="",$D133="",$E133&lt;AN_LIM,$E133&gt;AN_CONCURS,$G133="",$O133=FALSE),"",P_ISI_STR*VLOOKUP(AK133,Coef!$E$5:$F$20,2,FALSE))</f>
        <v/>
      </c>
      <c r="J133" s="121" t="str">
        <f>IF(OR($B133="",$C133="",$D133="",$E133&gt;AN_CONCURS,$G133="",$E133=""),"",P_ISI_STR*VLOOKUP(AK133,Coef!$E$5:$F$20,2,FALSE))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</row>
    <row r="134" spans="1:39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IF(OR($B134="",$C134="",$D134="",$E134&lt;AN_LIM,$E134&gt;AN_CONCURS,$G134="",$O134=FALSE),"",P_ISI_STR*VLOOKUP(AK134,Coef!$E$5:$F$20,2,FALSE))</f>
        <v/>
      </c>
      <c r="J134" s="121" t="str">
        <f>IF(OR($B134="",$C134="",$D134="",$E134&gt;AN_CONCURS,$G134="",$E134=""),"",P_ISI_STR*VLOOKUP(AK134,Coef!$E$5:$F$20,2,FALSE))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</row>
    <row r="135" spans="1:39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IF(OR($B135="",$C135="",$D135="",$E135&lt;AN_LIM,$E135&gt;AN_CONCURS,$G135="",$O135=FALSE),"",P_ISI_STR*VLOOKUP(AK135,Coef!$E$5:$F$20,2,FALSE))</f>
        <v/>
      </c>
      <c r="J135" s="121" t="str">
        <f>IF(OR($B135="",$C135="",$D135="",$E135&gt;AN_CONCURS,$G135="",$E135=""),"",P_ISI_STR*VLOOKUP(AK135,Coef!$E$5:$F$20,2,FALSE))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</row>
    <row r="136" spans="1:39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IF(OR($B136="",$C136="",$D136="",$E136&lt;AN_LIM,$E136&gt;AN_CONCURS,$G136="",$O136=FALSE),"",P_ISI_STR*VLOOKUP(AK136,Coef!$E$5:$F$20,2,FALSE))</f>
        <v/>
      </c>
      <c r="J136" s="121" t="str">
        <f>IF(OR($B136="",$C136="",$D136="",$E136&gt;AN_CONCURS,$G136="",$E136=""),"",P_ISI_STR*VLOOKUP(AK136,Coef!$E$5:$F$20,2,FALSE))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</row>
    <row r="137" spans="1:39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IF(OR($B137="",$C137="",$D137="",$E137&lt;AN_LIM,$E137&gt;AN_CONCURS,$G137="",$O137=FALSE),"",P_ISI_STR*VLOOKUP(AK137,Coef!$E$5:$F$20,2,FALSE))</f>
        <v/>
      </c>
      <c r="J137" s="121" t="str">
        <f>IF(OR($B137="",$C137="",$D137="",$E137&gt;AN_CONCURS,$G137="",$E137=""),"",P_ISI_STR*VLOOKUP(AK137,Coef!$E$5:$F$20,2,FALSE))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</row>
    <row r="138" spans="1:39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IF(OR($B138="",$C138="",$D138="",$E138&lt;AN_LIM,$E138&gt;AN_CONCURS,$G138="",$O138=FALSE),"",P_ISI_STR*VLOOKUP(AK138,Coef!$E$5:$F$20,2,FALSE))</f>
        <v/>
      </c>
      <c r="J138" s="121" t="str">
        <f>IF(OR($B138="",$C138="",$D138="",$E138&gt;AN_CONCURS,$G138="",$E138=""),"",P_ISI_STR*VLOOKUP(AK138,Coef!$E$5:$F$20,2,FALSE))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</row>
    <row r="139" spans="1:39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IF(OR($B139="",$C139="",$D139="",$E139&lt;AN_LIM,$E139&gt;AN_CONCURS,$G139="",$O139=FALSE),"",P_ISI_STR*VLOOKUP(AK139,Coef!$E$5:$F$20,2,FALSE))</f>
        <v/>
      </c>
      <c r="J139" s="121" t="str">
        <f>IF(OR($B139="",$C139="",$D139="",$E139&gt;AN_CONCURS,$G139="",$E139=""),"",P_ISI_STR*VLOOKUP(AK139,Coef!$E$5:$F$20,2,FALSE))</f>
        <v/>
      </c>
      <c r="K139" s="153" t="str">
        <f t="shared" ref="K139:K202" si="45">IF(OR($B139="",$C139="",$D139="",$E139&gt;AN_CONCURS,$G139=""),"",IF($E139&gt;=AN_LIM,1,""))</f>
        <v/>
      </c>
      <c r="L139" s="153" t="str">
        <f t="shared" ref="L139:L202" si="46">IF(OR($B139="",$C139="",$D139="",$E139="",$E139&gt;AN_CONCURS,$G139=""),"",1)</f>
        <v/>
      </c>
      <c r="M139" s="153" t="str">
        <f t="shared" ref="M139:M202" si="47">IF($K139&lt;&gt;1,"",(IF(OR($B139="",$C139="",$D139="",$E139&gt;AN_CONCURS,$G139="",$E139=""),"",IF((FIND(NUME,$B139,1)=1),1,""))))</f>
        <v/>
      </c>
      <c r="N139" s="153" t="str">
        <f t="shared" ref="N139:N202" si="48">IF(OR($B139="",$C139="",$D139="",$E139&gt;AN_CONCURS,$G139="",$E139=""),"",IF((FIND(NUME,$B139,1)=1),1,""))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</row>
    <row r="140" spans="1:39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IF(OR($B140="",$C140="",$D140="",$E140&lt;AN_LIM,$E140&gt;AN_CONCURS,$G140="",$O140=FALSE),"",P_ISI_STR*VLOOKUP(AK140,Coef!$E$5:$F$20,2,FALSE))</f>
        <v/>
      </c>
      <c r="J140" s="121" t="str">
        <f>IF(OR($B140="",$C140="",$D140="",$E140&gt;AN_CONCURS,$G140="",$E140=""),"",P_ISI_STR*VLOOKUP(AK140,Coef!$E$5:$F$20,2,FALSE))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</row>
    <row r="141" spans="1:39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IF(OR($B141="",$C141="",$D141="",$E141&lt;AN_LIM,$E141&gt;AN_CONCURS,$G141="",$O141=FALSE),"",P_ISI_STR*VLOOKUP(AK141,Coef!$E$5:$F$20,2,FALSE))</f>
        <v/>
      </c>
      <c r="J141" s="121" t="str">
        <f>IF(OR($B141="",$C141="",$D141="",$E141&gt;AN_CONCURS,$G141="",$E141=""),"",P_ISI_STR*VLOOKUP(AK141,Coef!$E$5:$F$20,2,FALSE))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</row>
    <row r="142" spans="1:39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IF(OR($B142="",$C142="",$D142="",$E142&lt;AN_LIM,$E142&gt;AN_CONCURS,$G142="",$O142=FALSE),"",P_ISI_STR*VLOOKUP(AK142,Coef!$E$5:$F$20,2,FALSE))</f>
        <v/>
      </c>
      <c r="J142" s="121" t="str">
        <f>IF(OR($B142="",$C142="",$D142="",$E142&gt;AN_CONCURS,$G142="",$E142=""),"",P_ISI_STR*VLOOKUP(AK142,Coef!$E$5:$F$20,2,FALSE))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</row>
    <row r="143" spans="1:39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IF(OR($B143="",$C143="",$D143="",$E143&lt;AN_LIM,$E143&gt;AN_CONCURS,$G143="",$O143=FALSE),"",P_ISI_STR*VLOOKUP(AK143,Coef!$E$5:$F$20,2,FALSE))</f>
        <v/>
      </c>
      <c r="J143" s="121" t="str">
        <f>IF(OR($B143="",$C143="",$D143="",$E143&gt;AN_CONCURS,$G143="",$E143=""),"",P_ISI_STR*VLOOKUP(AK143,Coef!$E$5:$F$20,2,FALSE))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</row>
    <row r="144" spans="1:39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IF(OR($B144="",$C144="",$D144="",$E144&lt;AN_LIM,$E144&gt;AN_CONCURS,$G144="",$O144=FALSE),"",P_ISI_STR*VLOOKUP(AK144,Coef!$E$5:$F$20,2,FALSE))</f>
        <v/>
      </c>
      <c r="J144" s="121" t="str">
        <f>IF(OR($B144="",$C144="",$D144="",$E144&gt;AN_CONCURS,$G144="",$E144=""),"",P_ISI_STR*VLOOKUP(AK144,Coef!$E$5:$F$20,2,FALSE))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</row>
    <row r="145" spans="1:39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IF(OR($B145="",$C145="",$D145="",$E145&lt;AN_LIM,$E145&gt;AN_CONCURS,$G145="",$O145=FALSE),"",P_ISI_STR*VLOOKUP(AK145,Coef!$E$5:$F$20,2,FALSE))</f>
        <v/>
      </c>
      <c r="J145" s="121" t="str">
        <f>IF(OR($B145="",$C145="",$D145="",$E145&gt;AN_CONCURS,$G145="",$E145=""),"",P_ISI_STR*VLOOKUP(AK145,Coef!$E$5:$F$20,2,FALSE))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</row>
    <row r="146" spans="1:39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IF(OR($B146="",$C146="",$D146="",$E146&lt;AN_LIM,$E146&gt;AN_CONCURS,$G146="",$O146=FALSE),"",P_ISI_STR*VLOOKUP(AK146,Coef!$E$5:$F$20,2,FALSE))</f>
        <v/>
      </c>
      <c r="J146" s="121" t="str">
        <f>IF(OR($B146="",$C146="",$D146="",$E146&gt;AN_CONCURS,$G146="",$E146=""),"",P_ISI_STR*VLOOKUP(AK146,Coef!$E$5:$F$20,2,FALSE))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</row>
    <row r="147" spans="1:39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IF(OR($B147="",$C147="",$D147="",$E147&lt;AN_LIM,$E147&gt;AN_CONCURS,$G147="",$O147=FALSE),"",P_ISI_STR*VLOOKUP(AK147,Coef!$E$5:$F$20,2,FALSE))</f>
        <v/>
      </c>
      <c r="J147" s="121" t="str">
        <f>IF(OR($B147="",$C147="",$D147="",$E147&gt;AN_CONCURS,$G147="",$E147=""),"",P_ISI_STR*VLOOKUP(AK147,Coef!$E$5:$F$20,2,FALSE))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</row>
    <row r="148" spans="1:39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IF(OR($B148="",$C148="",$D148="",$E148&lt;AN_LIM,$E148&gt;AN_CONCURS,$G148="",$O148=FALSE),"",P_ISI_STR*VLOOKUP(AK148,Coef!$E$5:$F$20,2,FALSE))</f>
        <v/>
      </c>
      <c r="J148" s="121" t="str">
        <f>IF(OR($B148="",$C148="",$D148="",$E148&gt;AN_CONCURS,$G148="",$E148=""),"",P_ISI_STR*VLOOKUP(AK148,Coef!$E$5:$F$20,2,FALSE))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</row>
    <row r="149" spans="1:39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IF(OR($B149="",$C149="",$D149="",$E149&lt;AN_LIM,$E149&gt;AN_CONCURS,$G149="",$O149=FALSE),"",P_ISI_STR*VLOOKUP(AK149,Coef!$E$5:$F$20,2,FALSE))</f>
        <v/>
      </c>
      <c r="J149" s="121" t="str">
        <f>IF(OR($B149="",$C149="",$D149="",$E149&gt;AN_CONCURS,$G149="",$E149=""),"",P_ISI_STR*VLOOKUP(AK149,Coef!$E$5:$F$20,2,FALSE))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</row>
    <row r="150" spans="1:39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IF(OR($B150="",$C150="",$D150="",$E150&lt;AN_LIM,$E150&gt;AN_CONCURS,$G150="",$O150=FALSE),"",P_ISI_STR*VLOOKUP(AK150,Coef!$E$5:$F$20,2,FALSE))</f>
        <v/>
      </c>
      <c r="J150" s="121" t="str">
        <f>IF(OR($B150="",$C150="",$D150="",$E150&gt;AN_CONCURS,$G150="",$E150=""),"",P_ISI_STR*VLOOKUP(AK150,Coef!$E$5:$F$20,2,FALSE))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</row>
    <row r="151" spans="1:39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IF(OR($B151="",$C151="",$D151="",$E151&lt;AN_LIM,$E151&gt;AN_CONCURS,$G151="",$O151=FALSE),"",P_ISI_STR*VLOOKUP(AK151,Coef!$E$5:$F$20,2,FALSE))</f>
        <v/>
      </c>
      <c r="J151" s="121" t="str">
        <f>IF(OR($B151="",$C151="",$D151="",$E151&gt;AN_CONCURS,$G151="",$E151=""),"",P_ISI_STR*VLOOKUP(AK151,Coef!$E$5:$F$20,2,FALSE))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</row>
    <row r="152" spans="1:39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IF(OR($B152="",$C152="",$D152="",$E152&lt;AN_LIM,$E152&gt;AN_CONCURS,$G152="",$O152=FALSE),"",P_ISI_STR*VLOOKUP(AK152,Coef!$E$5:$F$20,2,FALSE))</f>
        <v/>
      </c>
      <c r="J152" s="121" t="str">
        <f>IF(OR($B152="",$C152="",$D152="",$E152&gt;AN_CONCURS,$G152="",$E152=""),"",P_ISI_STR*VLOOKUP(AK152,Coef!$E$5:$F$20,2,FALSE))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</row>
    <row r="153" spans="1:39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IF(OR($B153="",$C153="",$D153="",$E153&lt;AN_LIM,$E153&gt;AN_CONCURS,$G153="",$O153=FALSE),"",P_ISI_STR*VLOOKUP(AK153,Coef!$E$5:$F$20,2,FALSE))</f>
        <v/>
      </c>
      <c r="J153" s="121" t="str">
        <f>IF(OR($B153="",$C153="",$D153="",$E153&gt;AN_CONCURS,$G153="",$E153=""),"",P_ISI_STR*VLOOKUP(AK153,Coef!$E$5:$F$20,2,FALSE))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</row>
    <row r="154" spans="1:39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IF(OR($B154="",$C154="",$D154="",$E154&lt;AN_LIM,$E154&gt;AN_CONCURS,$G154="",$O154=FALSE),"",P_ISI_STR*VLOOKUP(AK154,Coef!$E$5:$F$20,2,FALSE))</f>
        <v/>
      </c>
      <c r="J154" s="121" t="str">
        <f>IF(OR($B154="",$C154="",$D154="",$E154&gt;AN_CONCURS,$G154="",$E154=""),"",P_ISI_STR*VLOOKUP(AK154,Coef!$E$5:$F$20,2,FALSE))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</row>
    <row r="155" spans="1:39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IF(OR($B155="",$C155="",$D155="",$E155&lt;AN_LIM,$E155&gt;AN_CONCURS,$G155="",$O155=FALSE),"",P_ISI_STR*VLOOKUP(AK155,Coef!$E$5:$F$20,2,FALSE))</f>
        <v/>
      </c>
      <c r="J155" s="121" t="str">
        <f>IF(OR($B155="",$C155="",$D155="",$E155&gt;AN_CONCURS,$G155="",$E155=""),"",P_ISI_STR*VLOOKUP(AK155,Coef!$E$5:$F$20,2,FALSE))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</row>
    <row r="156" spans="1:39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IF(OR($B156="",$C156="",$D156="",$E156&lt;AN_LIM,$E156&gt;AN_CONCURS,$G156="",$O156=FALSE),"",P_ISI_STR*VLOOKUP(AK156,Coef!$E$5:$F$20,2,FALSE))</f>
        <v/>
      </c>
      <c r="J156" s="121" t="str">
        <f>IF(OR($B156="",$C156="",$D156="",$E156&gt;AN_CONCURS,$G156="",$E156=""),"",P_ISI_STR*VLOOKUP(AK156,Coef!$E$5:$F$20,2,FALSE))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</row>
    <row r="157" spans="1:39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IF(OR($B157="",$C157="",$D157="",$E157&lt;AN_LIM,$E157&gt;AN_CONCURS,$G157="",$O157=FALSE),"",P_ISI_STR*VLOOKUP(AK157,Coef!$E$5:$F$20,2,FALSE))</f>
        <v/>
      </c>
      <c r="J157" s="121" t="str">
        <f>IF(OR($B157="",$C157="",$D157="",$E157&gt;AN_CONCURS,$G157="",$E157=""),"",P_ISI_STR*VLOOKUP(AK157,Coef!$E$5:$F$20,2,FALSE))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</row>
    <row r="158" spans="1:39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IF(OR($B158="",$C158="",$D158="",$E158&lt;AN_LIM,$E158&gt;AN_CONCURS,$G158="",$O158=FALSE),"",P_ISI_STR*VLOOKUP(AK158,Coef!$E$5:$F$20,2,FALSE))</f>
        <v/>
      </c>
      <c r="J158" s="121" t="str">
        <f>IF(OR($B158="",$C158="",$D158="",$E158&gt;AN_CONCURS,$G158="",$E158=""),"",P_ISI_STR*VLOOKUP(AK158,Coef!$E$5:$F$20,2,FALSE))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</row>
    <row r="159" spans="1:39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IF(OR($B159="",$C159="",$D159="",$E159&lt;AN_LIM,$E159&gt;AN_CONCURS,$G159="",$O159=FALSE),"",P_ISI_STR*VLOOKUP(AK159,Coef!$E$5:$F$20,2,FALSE))</f>
        <v/>
      </c>
      <c r="J159" s="121" t="str">
        <f>IF(OR($B159="",$C159="",$D159="",$E159&gt;AN_CONCURS,$G159="",$E159=""),"",P_ISI_STR*VLOOKUP(AK159,Coef!$E$5:$F$20,2,FALSE))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</row>
    <row r="160" spans="1:39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IF(OR($B160="",$C160="",$D160="",$E160&lt;AN_LIM,$E160&gt;AN_CONCURS,$G160="",$O160=FALSE),"",P_ISI_STR*VLOOKUP(AK160,Coef!$E$5:$F$20,2,FALSE))</f>
        <v/>
      </c>
      <c r="J160" s="121" t="str">
        <f>IF(OR($B160="",$C160="",$D160="",$E160&gt;AN_CONCURS,$G160="",$E160=""),"",P_ISI_STR*VLOOKUP(AK160,Coef!$E$5:$F$20,2,FALSE))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</row>
    <row r="161" spans="1:39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IF(OR($B161="",$C161="",$D161="",$E161&lt;AN_LIM,$E161&gt;AN_CONCURS,$G161="",$O161=FALSE),"",P_ISI_STR*VLOOKUP(AK161,Coef!$E$5:$F$20,2,FALSE))</f>
        <v/>
      </c>
      <c r="J161" s="121" t="str">
        <f>IF(OR($B161="",$C161="",$D161="",$E161&gt;AN_CONCURS,$G161="",$E161=""),"",P_ISI_STR*VLOOKUP(AK161,Coef!$E$5:$F$20,2,FALSE))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</row>
    <row r="162" spans="1:39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IF(OR($B162="",$C162="",$D162="",$E162&lt;AN_LIM,$E162&gt;AN_CONCURS,$G162="",$O162=FALSE),"",P_ISI_STR*VLOOKUP(AK162,Coef!$E$5:$F$20,2,FALSE))</f>
        <v/>
      </c>
      <c r="J162" s="121" t="str">
        <f>IF(OR($B162="",$C162="",$D162="",$E162&gt;AN_CONCURS,$G162="",$E162=""),"",P_ISI_STR*VLOOKUP(AK162,Coef!$E$5:$F$20,2,FALSE))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</row>
    <row r="163" spans="1:39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IF(OR($B163="",$C163="",$D163="",$E163&lt;AN_LIM,$E163&gt;AN_CONCURS,$G163="",$O163=FALSE),"",P_ISI_STR*VLOOKUP(AK163,Coef!$E$5:$F$20,2,FALSE))</f>
        <v/>
      </c>
      <c r="J163" s="121" t="str">
        <f>IF(OR($B163="",$C163="",$D163="",$E163&gt;AN_CONCURS,$G163="",$E163=""),"",P_ISI_STR*VLOOKUP(AK163,Coef!$E$5:$F$20,2,FALSE))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</row>
    <row r="164" spans="1:39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IF(OR($B164="",$C164="",$D164="",$E164&lt;AN_LIM,$E164&gt;AN_CONCURS,$G164="",$O164=FALSE),"",P_ISI_STR*VLOOKUP(AK164,Coef!$E$5:$F$20,2,FALSE))</f>
        <v/>
      </c>
      <c r="J164" s="121" t="str">
        <f>IF(OR($B164="",$C164="",$D164="",$E164&gt;AN_CONCURS,$G164="",$E164=""),"",P_ISI_STR*VLOOKUP(AK164,Coef!$E$5:$F$20,2,FALSE))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</row>
    <row r="165" spans="1:39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IF(OR($B165="",$C165="",$D165="",$E165&lt;AN_LIM,$E165&gt;AN_CONCURS,$G165="",$O165=FALSE),"",P_ISI_STR*VLOOKUP(AK165,Coef!$E$5:$F$20,2,FALSE))</f>
        <v/>
      </c>
      <c r="J165" s="121" t="str">
        <f>IF(OR($B165="",$C165="",$D165="",$E165&gt;AN_CONCURS,$G165="",$E165=""),"",P_ISI_STR*VLOOKUP(AK165,Coef!$E$5:$F$20,2,FALSE))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</row>
    <row r="166" spans="1:39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IF(OR($B166="",$C166="",$D166="",$E166&lt;AN_LIM,$E166&gt;AN_CONCURS,$G166="",$O166=FALSE),"",P_ISI_STR*VLOOKUP(AK166,Coef!$E$5:$F$20,2,FALSE))</f>
        <v/>
      </c>
      <c r="J166" s="121" t="str">
        <f>IF(OR($B166="",$C166="",$D166="",$E166&gt;AN_CONCURS,$G166="",$E166=""),"",P_ISI_STR*VLOOKUP(AK166,Coef!$E$5:$F$20,2,FALSE))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</row>
    <row r="167" spans="1:39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IF(OR($B167="",$C167="",$D167="",$E167&lt;AN_LIM,$E167&gt;AN_CONCURS,$G167="",$O167=FALSE),"",P_ISI_STR*VLOOKUP(AK167,Coef!$E$5:$F$20,2,FALSE))</f>
        <v/>
      </c>
      <c r="J167" s="121" t="str">
        <f>IF(OR($B167="",$C167="",$D167="",$E167&gt;AN_CONCURS,$G167="",$E167=""),"",P_ISI_STR*VLOOKUP(AK167,Coef!$E$5:$F$20,2,FALSE))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</row>
    <row r="168" spans="1:39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IF(OR($B168="",$C168="",$D168="",$E168&lt;AN_LIM,$E168&gt;AN_CONCURS,$G168="",$O168=FALSE),"",P_ISI_STR*VLOOKUP(AK168,Coef!$E$5:$F$20,2,FALSE))</f>
        <v/>
      </c>
      <c r="J168" s="121" t="str">
        <f>IF(OR($B168="",$C168="",$D168="",$E168&gt;AN_CONCURS,$G168="",$E168=""),"",P_ISI_STR*VLOOKUP(AK168,Coef!$E$5:$F$20,2,FALSE))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</row>
    <row r="169" spans="1:39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IF(OR($B169="",$C169="",$D169="",$E169&lt;AN_LIM,$E169&gt;AN_CONCURS,$G169="",$O169=FALSE),"",P_ISI_STR*VLOOKUP(AK169,Coef!$E$5:$F$20,2,FALSE))</f>
        <v/>
      </c>
      <c r="J169" s="121" t="str">
        <f>IF(OR($B169="",$C169="",$D169="",$E169&gt;AN_CONCURS,$G169="",$E169=""),"",P_ISI_STR*VLOOKUP(AK169,Coef!$E$5:$F$20,2,FALSE))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</row>
    <row r="170" spans="1:39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IF(OR($B170="",$C170="",$D170="",$E170&lt;AN_LIM,$E170&gt;AN_CONCURS,$G170="",$O170=FALSE),"",P_ISI_STR*VLOOKUP(AK170,Coef!$E$5:$F$20,2,FALSE))</f>
        <v/>
      </c>
      <c r="J170" s="121" t="str">
        <f>IF(OR($B170="",$C170="",$D170="",$E170&gt;AN_CONCURS,$G170="",$E170=""),"",P_ISI_STR*VLOOKUP(AK170,Coef!$E$5:$F$20,2,FALSE))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</row>
    <row r="171" spans="1:39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IF(OR($B171="",$C171="",$D171="",$E171&lt;AN_LIM,$E171&gt;AN_CONCURS,$G171="",$O171=FALSE),"",P_ISI_STR*VLOOKUP(AK171,Coef!$E$5:$F$20,2,FALSE))</f>
        <v/>
      </c>
      <c r="J171" s="121" t="str">
        <f>IF(OR($B171="",$C171="",$D171="",$E171&gt;AN_CONCURS,$G171="",$E171=""),"",P_ISI_STR*VLOOKUP(AK171,Coef!$E$5:$F$20,2,FALSE))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</row>
    <row r="172" spans="1:39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IF(OR($B172="",$C172="",$D172="",$E172&lt;AN_LIM,$E172&gt;AN_CONCURS,$G172="",$O172=FALSE),"",P_ISI_STR*VLOOKUP(AK172,Coef!$E$5:$F$20,2,FALSE))</f>
        <v/>
      </c>
      <c r="J172" s="121" t="str">
        <f>IF(OR($B172="",$C172="",$D172="",$E172&gt;AN_CONCURS,$G172="",$E172=""),"",P_ISI_STR*VLOOKUP(AK172,Coef!$E$5:$F$20,2,FALSE))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</row>
    <row r="173" spans="1:39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IF(OR($B173="",$C173="",$D173="",$E173&lt;AN_LIM,$E173&gt;AN_CONCURS,$G173="",$O173=FALSE),"",P_ISI_STR*VLOOKUP(AK173,Coef!$E$5:$F$20,2,FALSE))</f>
        <v/>
      </c>
      <c r="J173" s="121" t="str">
        <f>IF(OR($B173="",$C173="",$D173="",$E173&gt;AN_CONCURS,$G173="",$E173=""),"",P_ISI_STR*VLOOKUP(AK173,Coef!$E$5:$F$20,2,FALSE))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</row>
    <row r="174" spans="1:39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IF(OR($B174="",$C174="",$D174="",$E174&lt;AN_LIM,$E174&gt;AN_CONCURS,$G174="",$O174=FALSE),"",P_ISI_STR*VLOOKUP(AK174,Coef!$E$5:$F$20,2,FALSE))</f>
        <v/>
      </c>
      <c r="J174" s="121" t="str">
        <f>IF(OR($B174="",$C174="",$D174="",$E174&gt;AN_CONCURS,$G174="",$E174=""),"",P_ISI_STR*VLOOKUP(AK174,Coef!$E$5:$F$20,2,FALSE))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</row>
    <row r="175" spans="1:39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IF(OR($B175="",$C175="",$D175="",$E175&lt;AN_LIM,$E175&gt;AN_CONCURS,$G175="",$O175=FALSE),"",P_ISI_STR*VLOOKUP(AK175,Coef!$E$5:$F$20,2,FALSE))</f>
        <v/>
      </c>
      <c r="J175" s="121" t="str">
        <f>IF(OR($B175="",$C175="",$D175="",$E175&gt;AN_CONCURS,$G175="",$E175=""),"",P_ISI_STR*VLOOKUP(AK175,Coef!$E$5:$F$20,2,FALSE))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</row>
    <row r="176" spans="1:39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IF(OR($B176="",$C176="",$D176="",$E176&lt;AN_LIM,$E176&gt;AN_CONCURS,$G176="",$O176=FALSE),"",P_ISI_STR*VLOOKUP(AK176,Coef!$E$5:$F$20,2,FALSE))</f>
        <v/>
      </c>
      <c r="J176" s="121" t="str">
        <f>IF(OR($B176="",$C176="",$D176="",$E176&gt;AN_CONCURS,$G176="",$E176=""),"",P_ISI_STR*VLOOKUP(AK176,Coef!$E$5:$F$20,2,FALSE))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</row>
    <row r="177" spans="1:39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IF(OR($B177="",$C177="",$D177="",$E177&lt;AN_LIM,$E177&gt;AN_CONCURS,$G177="",$O177=FALSE),"",P_ISI_STR*VLOOKUP(AK177,Coef!$E$5:$F$20,2,FALSE))</f>
        <v/>
      </c>
      <c r="J177" s="121" t="str">
        <f>IF(OR($B177="",$C177="",$D177="",$E177&gt;AN_CONCURS,$G177="",$E177=""),"",P_ISI_STR*VLOOKUP(AK177,Coef!$E$5:$F$20,2,FALSE))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</row>
    <row r="178" spans="1:39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IF(OR($B178="",$C178="",$D178="",$E178&lt;AN_LIM,$E178&gt;AN_CONCURS,$G178="",$O178=FALSE),"",P_ISI_STR*VLOOKUP(AK178,Coef!$E$5:$F$20,2,FALSE))</f>
        <v/>
      </c>
      <c r="J178" s="121" t="str">
        <f>IF(OR($B178="",$C178="",$D178="",$E178&gt;AN_CONCURS,$G178="",$E178=""),"",P_ISI_STR*VLOOKUP(AK178,Coef!$E$5:$F$20,2,FALSE))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</row>
    <row r="179" spans="1:39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IF(OR($B179="",$C179="",$D179="",$E179&lt;AN_LIM,$E179&gt;AN_CONCURS,$G179="",$O179=FALSE),"",P_ISI_STR*VLOOKUP(AK179,Coef!$E$5:$F$20,2,FALSE))</f>
        <v/>
      </c>
      <c r="J179" s="121" t="str">
        <f>IF(OR($B179="",$C179="",$D179="",$E179&gt;AN_CONCURS,$G179="",$E179=""),"",P_ISI_STR*VLOOKUP(AK179,Coef!$E$5:$F$20,2,FALSE))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</row>
    <row r="180" spans="1:39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IF(OR($B180="",$C180="",$D180="",$E180&lt;AN_LIM,$E180&gt;AN_CONCURS,$G180="",$O180=FALSE),"",P_ISI_STR*VLOOKUP(AK180,Coef!$E$5:$F$20,2,FALSE))</f>
        <v/>
      </c>
      <c r="J180" s="121" t="str">
        <f>IF(OR($B180="",$C180="",$D180="",$E180&gt;AN_CONCURS,$G180="",$E180=""),"",P_ISI_STR*VLOOKUP(AK180,Coef!$E$5:$F$20,2,FALSE))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</row>
    <row r="181" spans="1:39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IF(OR($B181="",$C181="",$D181="",$E181&lt;AN_LIM,$E181&gt;AN_CONCURS,$G181="",$O181=FALSE),"",P_ISI_STR*VLOOKUP(AK181,Coef!$E$5:$F$20,2,FALSE))</f>
        <v/>
      </c>
      <c r="J181" s="121" t="str">
        <f>IF(OR($B181="",$C181="",$D181="",$E181&gt;AN_CONCURS,$G181="",$E181=""),"",P_ISI_STR*VLOOKUP(AK181,Coef!$E$5:$F$20,2,FALSE))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</row>
    <row r="182" spans="1:39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IF(OR($B182="",$C182="",$D182="",$E182&lt;AN_LIM,$E182&gt;AN_CONCURS,$G182="",$O182=FALSE),"",P_ISI_STR*VLOOKUP(AK182,Coef!$E$5:$F$20,2,FALSE))</f>
        <v/>
      </c>
      <c r="J182" s="121" t="str">
        <f>IF(OR($B182="",$C182="",$D182="",$E182&gt;AN_CONCURS,$G182="",$E182=""),"",P_ISI_STR*VLOOKUP(AK182,Coef!$E$5:$F$20,2,FALSE))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</row>
    <row r="183" spans="1:39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IF(OR($B183="",$C183="",$D183="",$E183&lt;AN_LIM,$E183&gt;AN_CONCURS,$G183="",$O183=FALSE),"",P_ISI_STR*VLOOKUP(AK183,Coef!$E$5:$F$20,2,FALSE))</f>
        <v/>
      </c>
      <c r="J183" s="121" t="str">
        <f>IF(OR($B183="",$C183="",$D183="",$E183&gt;AN_CONCURS,$G183="",$E183=""),"",P_ISI_STR*VLOOKUP(AK183,Coef!$E$5:$F$20,2,FALSE))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</row>
    <row r="184" spans="1:39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IF(OR($B184="",$C184="",$D184="",$E184&lt;AN_LIM,$E184&gt;AN_CONCURS,$G184="",$O184=FALSE),"",P_ISI_STR*VLOOKUP(AK184,Coef!$E$5:$F$20,2,FALSE))</f>
        <v/>
      </c>
      <c r="J184" s="121" t="str">
        <f>IF(OR($B184="",$C184="",$D184="",$E184&gt;AN_CONCURS,$G184="",$E184=""),"",P_ISI_STR*VLOOKUP(AK184,Coef!$E$5:$F$20,2,FALSE))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</row>
    <row r="185" spans="1:39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IF(OR($B185="",$C185="",$D185="",$E185&lt;AN_LIM,$E185&gt;AN_CONCURS,$G185="",$O185=FALSE),"",P_ISI_STR*VLOOKUP(AK185,Coef!$E$5:$F$20,2,FALSE))</f>
        <v/>
      </c>
      <c r="J185" s="121" t="str">
        <f>IF(OR($B185="",$C185="",$D185="",$E185&gt;AN_CONCURS,$G185="",$E185=""),"",P_ISI_STR*VLOOKUP(AK185,Coef!$E$5:$F$20,2,FALSE))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</row>
    <row r="186" spans="1:39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IF(OR($B186="",$C186="",$D186="",$E186&lt;AN_LIM,$E186&gt;AN_CONCURS,$G186="",$O186=FALSE),"",P_ISI_STR*VLOOKUP(AK186,Coef!$E$5:$F$20,2,FALSE))</f>
        <v/>
      </c>
      <c r="J186" s="121" t="str">
        <f>IF(OR($B186="",$C186="",$D186="",$E186&gt;AN_CONCURS,$G186="",$E186=""),"",P_ISI_STR*VLOOKUP(AK186,Coef!$E$5:$F$20,2,FALSE))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</row>
    <row r="187" spans="1:39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IF(OR($B187="",$C187="",$D187="",$E187&lt;AN_LIM,$E187&gt;AN_CONCURS,$G187="",$O187=FALSE),"",P_ISI_STR*VLOOKUP(AK187,Coef!$E$5:$F$20,2,FALSE))</f>
        <v/>
      </c>
      <c r="J187" s="121" t="str">
        <f>IF(OR($B187="",$C187="",$D187="",$E187&gt;AN_CONCURS,$G187="",$E187=""),"",P_ISI_STR*VLOOKUP(AK187,Coef!$E$5:$F$20,2,FALSE))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</row>
    <row r="188" spans="1:39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IF(OR($B188="",$C188="",$D188="",$E188&lt;AN_LIM,$E188&gt;AN_CONCURS,$G188="",$O188=FALSE),"",P_ISI_STR*VLOOKUP(AK188,Coef!$E$5:$F$20,2,FALSE))</f>
        <v/>
      </c>
      <c r="J188" s="121" t="str">
        <f>IF(OR($B188="",$C188="",$D188="",$E188&gt;AN_CONCURS,$G188="",$E188=""),"",P_ISI_STR*VLOOKUP(AK188,Coef!$E$5:$F$20,2,FALSE))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</row>
    <row r="189" spans="1:39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IF(OR($B189="",$C189="",$D189="",$E189&lt;AN_LIM,$E189&gt;AN_CONCURS,$G189="",$O189=FALSE),"",P_ISI_STR*VLOOKUP(AK189,Coef!$E$5:$F$20,2,FALSE))</f>
        <v/>
      </c>
      <c r="J189" s="121" t="str">
        <f>IF(OR($B189="",$C189="",$D189="",$E189&gt;AN_CONCURS,$G189="",$E189=""),"",P_ISI_STR*VLOOKUP(AK189,Coef!$E$5:$F$20,2,FALSE))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</row>
    <row r="190" spans="1:39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IF(OR($B190="",$C190="",$D190="",$E190&lt;AN_LIM,$E190&gt;AN_CONCURS,$G190="",$O190=FALSE),"",P_ISI_STR*VLOOKUP(AK190,Coef!$E$5:$F$20,2,FALSE))</f>
        <v/>
      </c>
      <c r="J190" s="121" t="str">
        <f>IF(OR($B190="",$C190="",$D190="",$E190&gt;AN_CONCURS,$G190="",$E190=""),"",P_ISI_STR*VLOOKUP(AK190,Coef!$E$5:$F$20,2,FALSE))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</row>
    <row r="191" spans="1:39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IF(OR($B191="",$C191="",$D191="",$E191&lt;AN_LIM,$E191&gt;AN_CONCURS,$G191="",$O191=FALSE),"",P_ISI_STR*VLOOKUP(AK191,Coef!$E$5:$F$20,2,FALSE))</f>
        <v/>
      </c>
      <c r="J191" s="121" t="str">
        <f>IF(OR($B191="",$C191="",$D191="",$E191&gt;AN_CONCURS,$G191="",$E191=""),"",P_ISI_STR*VLOOKUP(AK191,Coef!$E$5:$F$20,2,FALSE))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</row>
    <row r="192" spans="1:39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IF(OR($B192="",$C192="",$D192="",$E192&lt;AN_LIM,$E192&gt;AN_CONCURS,$G192="",$O192=FALSE),"",P_ISI_STR*VLOOKUP(AK192,Coef!$E$5:$F$20,2,FALSE))</f>
        <v/>
      </c>
      <c r="J192" s="121" t="str">
        <f>IF(OR($B192="",$C192="",$D192="",$E192&gt;AN_CONCURS,$G192="",$E192=""),"",P_ISI_STR*VLOOKUP(AK192,Coef!$E$5:$F$20,2,FALSE))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</row>
    <row r="193" spans="1:39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IF(OR($B193="",$C193="",$D193="",$E193&lt;AN_LIM,$E193&gt;AN_CONCURS,$G193="",$O193=FALSE),"",P_ISI_STR*VLOOKUP(AK193,Coef!$E$5:$F$20,2,FALSE))</f>
        <v/>
      </c>
      <c r="J193" s="121" t="str">
        <f>IF(OR($B193="",$C193="",$D193="",$E193&gt;AN_CONCURS,$G193="",$E193=""),"",P_ISI_STR*VLOOKUP(AK193,Coef!$E$5:$F$20,2,FALSE))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</row>
    <row r="194" spans="1:39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IF(OR($B194="",$C194="",$D194="",$E194&lt;AN_LIM,$E194&gt;AN_CONCURS,$G194="",$O194=FALSE),"",P_ISI_STR*VLOOKUP(AK194,Coef!$E$5:$F$20,2,FALSE))</f>
        <v/>
      </c>
      <c r="J194" s="121" t="str">
        <f>IF(OR($B194="",$C194="",$D194="",$E194&gt;AN_CONCURS,$G194="",$E194=""),"",P_ISI_STR*VLOOKUP(AK194,Coef!$E$5:$F$20,2,FALSE))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</row>
    <row r="195" spans="1:39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IF(OR($B195="",$C195="",$D195="",$E195&lt;AN_LIM,$E195&gt;AN_CONCURS,$G195="",$O195=FALSE),"",P_ISI_STR*VLOOKUP(AK195,Coef!$E$5:$F$20,2,FALSE))</f>
        <v/>
      </c>
      <c r="J195" s="121" t="str">
        <f>IF(OR($B195="",$C195="",$D195="",$E195&gt;AN_CONCURS,$G195="",$E195=""),"",P_ISI_STR*VLOOKUP(AK195,Coef!$E$5:$F$20,2,FALSE))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</row>
    <row r="196" spans="1:39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IF(OR($B196="",$C196="",$D196="",$E196&lt;AN_LIM,$E196&gt;AN_CONCURS,$G196="",$O196=FALSE),"",P_ISI_STR*VLOOKUP(AK196,Coef!$E$5:$F$20,2,FALSE))</f>
        <v/>
      </c>
      <c r="J196" s="121" t="str">
        <f>IF(OR($B196="",$C196="",$D196="",$E196&gt;AN_CONCURS,$G196="",$E196=""),"",P_ISI_STR*VLOOKUP(AK196,Coef!$E$5:$F$20,2,FALSE))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</row>
    <row r="197" spans="1:39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IF(OR($B197="",$C197="",$D197="",$E197&lt;AN_LIM,$E197&gt;AN_CONCURS,$G197="",$O197=FALSE),"",P_ISI_STR*VLOOKUP(AK197,Coef!$E$5:$F$20,2,FALSE))</f>
        <v/>
      </c>
      <c r="J197" s="121" t="str">
        <f>IF(OR($B197="",$C197="",$D197="",$E197&gt;AN_CONCURS,$G197="",$E197=""),"",P_ISI_STR*VLOOKUP(AK197,Coef!$E$5:$F$20,2,FALSE))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</row>
    <row r="198" spans="1:39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IF(OR($B198="",$C198="",$D198="",$E198&lt;AN_LIM,$E198&gt;AN_CONCURS,$G198="",$O198=FALSE),"",P_ISI_STR*VLOOKUP(AK198,Coef!$E$5:$F$20,2,FALSE))</f>
        <v/>
      </c>
      <c r="J198" s="121" t="str">
        <f>IF(OR($B198="",$C198="",$D198="",$E198&gt;AN_CONCURS,$G198="",$E198=""),"",P_ISI_STR*VLOOKUP(AK198,Coef!$E$5:$F$20,2,FALSE))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</row>
    <row r="199" spans="1:39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IF(OR($B199="",$C199="",$D199="",$E199&lt;AN_LIM,$E199&gt;AN_CONCURS,$G199="",$O199=FALSE),"",P_ISI_STR*VLOOKUP(AK199,Coef!$E$5:$F$20,2,FALSE))</f>
        <v/>
      </c>
      <c r="J199" s="121" t="str">
        <f>IF(OR($B199="",$C199="",$D199="",$E199&gt;AN_CONCURS,$G199="",$E199=""),"",P_ISI_STR*VLOOKUP(AK199,Coef!$E$5:$F$20,2,FALSE))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</row>
    <row r="200" spans="1:39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IF(OR($B200="",$C200="",$D200="",$E200&lt;AN_LIM,$E200&gt;AN_CONCURS,$G200="",$O200=FALSE),"",P_ISI_STR*VLOOKUP(AK200,Coef!$E$5:$F$20,2,FALSE))</f>
        <v/>
      </c>
      <c r="J200" s="121" t="str">
        <f>IF(OR($B200="",$C200="",$D200="",$E200&gt;AN_CONCURS,$G200="",$E200=""),"",P_ISI_STR*VLOOKUP(AK200,Coef!$E$5:$F$20,2,FALSE))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</row>
    <row r="201" spans="1:39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IF(OR($B201="",$C201="",$D201="",$E201&lt;AN_LIM,$E201&gt;AN_CONCURS,$G201="",$O201=FALSE),"",P_ISI_STR*VLOOKUP(AK201,Coef!$E$5:$F$20,2,FALSE))</f>
        <v/>
      </c>
      <c r="J201" s="121" t="str">
        <f>IF(OR($B201="",$C201="",$D201="",$E201&gt;AN_CONCURS,$G201="",$E201=""),"",P_ISI_STR*VLOOKUP(AK201,Coef!$E$5:$F$20,2,FALSE))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</row>
    <row r="202" spans="1:39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IF(OR($B202="",$C202="",$D202="",$E202&lt;AN_LIM,$E202&gt;AN_CONCURS,$G202="",$O202=FALSE),"",P_ISI_STR*VLOOKUP(AK202,Coef!$E$5:$F$20,2,FALSE))</f>
        <v/>
      </c>
      <c r="J202" s="121" t="str">
        <f>IF(OR($B202="",$C202="",$D202="",$E202&gt;AN_CONCURS,$G202="",$E202=""),"",P_ISI_STR*VLOOKUP(AK202,Coef!$E$5:$F$20,2,FALSE))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</row>
    <row r="203" spans="1:39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IF(OR($B203="",$C203="",$D203="",$E203&lt;AN_LIM,$E203&gt;AN_CONCURS,$G203="",$O203=FALSE),"",P_ISI_STR*VLOOKUP(AK203,Coef!$E$5:$F$20,2,FALSE))</f>
        <v/>
      </c>
      <c r="J203" s="121" t="str">
        <f>IF(OR($B203="",$C203="",$D203="",$E203&gt;AN_CONCURS,$G203="",$E203=""),"",P_ISI_STR*VLOOKUP(AK203,Coef!$E$5:$F$20,2,FALSE))</f>
        <v/>
      </c>
      <c r="K203" s="153" t="str">
        <f t="shared" ref="K203:K260" si="71">IF(OR($B203="",$C203="",$D203="",$E203&gt;AN_CONCURS,$G203=""),"",IF($E203&gt;=AN_LIM,1,""))</f>
        <v/>
      </c>
      <c r="L203" s="153" t="str">
        <f t="shared" ref="L203:L260" si="72">IF(OR($B203="",$C203="",$D203="",$E203="",$E203&gt;AN_CONCURS,$G203=""),"",1)</f>
        <v/>
      </c>
      <c r="M203" s="153" t="str">
        <f t="shared" ref="M203:M260" si="73">IF($K203&lt;&gt;1,"",(IF(OR($B203="",$C203="",$D203="",$E203&gt;AN_CONCURS,$G203="",$E203=""),"",IF((FIND(NUME,$B203,1)=1),1,""))))</f>
        <v/>
      </c>
      <c r="N203" s="153" t="str">
        <f t="shared" ref="N203:N260" si="74">IF(OR($B203="",$C203="",$D203="",$E203&gt;AN_CONCURS,$G203="",$E203=""),"",IF((FIND(NUME,$B203,1)=1),1,""))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</row>
    <row r="204" spans="1:39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IF(OR($B204="",$C204="",$D204="",$E204&lt;AN_LIM,$E204&gt;AN_CONCURS,$G204="",$O204=FALSE),"",P_ISI_STR*VLOOKUP(AK204,Coef!$E$5:$F$20,2,FALSE))</f>
        <v/>
      </c>
      <c r="J204" s="121" t="str">
        <f>IF(OR($B204="",$C204="",$D204="",$E204&gt;AN_CONCURS,$G204="",$E204=""),"",P_ISI_STR*VLOOKUP(AK204,Coef!$E$5:$F$20,2,FALSE))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</row>
    <row r="205" spans="1:39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IF(OR($B205="",$C205="",$D205="",$E205&lt;AN_LIM,$E205&gt;AN_CONCURS,$G205="",$O205=FALSE),"",P_ISI_STR*VLOOKUP(AK205,Coef!$E$5:$F$20,2,FALSE))</f>
        <v/>
      </c>
      <c r="J205" s="121" t="str">
        <f>IF(OR($B205="",$C205="",$D205="",$E205&gt;AN_CONCURS,$G205="",$E205=""),"",P_ISI_STR*VLOOKUP(AK205,Coef!$E$5:$F$20,2,FALSE))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</row>
    <row r="206" spans="1:39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IF(OR($B206="",$C206="",$D206="",$E206&lt;AN_LIM,$E206&gt;AN_CONCURS,$G206="",$O206=FALSE),"",P_ISI_STR*VLOOKUP(AK206,Coef!$E$5:$F$20,2,FALSE))</f>
        <v/>
      </c>
      <c r="J206" s="121" t="str">
        <f>IF(OR($B206="",$C206="",$D206="",$E206&gt;AN_CONCURS,$G206="",$E206=""),"",P_ISI_STR*VLOOKUP(AK206,Coef!$E$5:$F$20,2,FALSE))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</row>
    <row r="207" spans="1:39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IF(OR($B207="",$C207="",$D207="",$E207&lt;AN_LIM,$E207&gt;AN_CONCURS,$G207="",$O207=FALSE),"",P_ISI_STR*VLOOKUP(AK207,Coef!$E$5:$F$20,2,FALSE))</f>
        <v/>
      </c>
      <c r="J207" s="121" t="str">
        <f>IF(OR($B207="",$C207="",$D207="",$E207&gt;AN_CONCURS,$G207="",$E207=""),"",P_ISI_STR*VLOOKUP(AK207,Coef!$E$5:$F$20,2,FALSE))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</row>
    <row r="208" spans="1:39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IF(OR($B208="",$C208="",$D208="",$E208&lt;AN_LIM,$E208&gt;AN_CONCURS,$G208="",$O208=FALSE),"",P_ISI_STR*VLOOKUP(AK208,Coef!$E$5:$F$20,2,FALSE))</f>
        <v/>
      </c>
      <c r="J208" s="121" t="str">
        <f>IF(OR($B208="",$C208="",$D208="",$E208&gt;AN_CONCURS,$G208="",$E208=""),"",P_ISI_STR*VLOOKUP(AK208,Coef!$E$5:$F$20,2,FALSE))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</row>
    <row r="209" spans="1:39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IF(OR($B209="",$C209="",$D209="",$E209&lt;AN_LIM,$E209&gt;AN_CONCURS,$G209="",$O209=FALSE),"",P_ISI_STR*VLOOKUP(AK209,Coef!$E$5:$F$20,2,FALSE))</f>
        <v/>
      </c>
      <c r="J209" s="121" t="str">
        <f>IF(OR($B209="",$C209="",$D209="",$E209&gt;AN_CONCURS,$G209="",$E209=""),"",P_ISI_STR*VLOOKUP(AK209,Coef!$E$5:$F$20,2,FALSE))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</row>
    <row r="210" spans="1:39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IF(OR($B210="",$C210="",$D210="",$E210&lt;AN_LIM,$E210&gt;AN_CONCURS,$G210="",$O210=FALSE),"",P_ISI_STR*VLOOKUP(AK210,Coef!$E$5:$F$20,2,FALSE))</f>
        <v/>
      </c>
      <c r="J210" s="121" t="str">
        <f>IF(OR($B210="",$C210="",$D210="",$E210&gt;AN_CONCURS,$G210="",$E210=""),"",P_ISI_STR*VLOOKUP(AK210,Coef!$E$5:$F$20,2,FALSE))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</row>
    <row r="211" spans="1:39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IF(OR($B211="",$C211="",$D211="",$E211&lt;AN_LIM,$E211&gt;AN_CONCURS,$G211="",$O211=FALSE),"",P_ISI_STR*VLOOKUP(AK211,Coef!$E$5:$F$20,2,FALSE))</f>
        <v/>
      </c>
      <c r="J211" s="121" t="str">
        <f>IF(OR($B211="",$C211="",$D211="",$E211&gt;AN_CONCURS,$G211="",$E211=""),"",P_ISI_STR*VLOOKUP(AK211,Coef!$E$5:$F$20,2,FALSE))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</row>
    <row r="212" spans="1:39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IF(OR($B212="",$C212="",$D212="",$E212&lt;AN_LIM,$E212&gt;AN_CONCURS,$G212="",$O212=FALSE),"",P_ISI_STR*VLOOKUP(AK212,Coef!$E$5:$F$20,2,FALSE))</f>
        <v/>
      </c>
      <c r="J212" s="121" t="str">
        <f>IF(OR($B212="",$C212="",$D212="",$E212&gt;AN_CONCURS,$G212="",$E212=""),"",P_ISI_STR*VLOOKUP(AK212,Coef!$E$5:$F$20,2,FALSE))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</row>
    <row r="213" spans="1:39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IF(OR($B213="",$C213="",$D213="",$E213&lt;AN_LIM,$E213&gt;AN_CONCURS,$G213="",$O213=FALSE),"",P_ISI_STR*VLOOKUP(AK213,Coef!$E$5:$F$20,2,FALSE))</f>
        <v/>
      </c>
      <c r="J213" s="121" t="str">
        <f>IF(OR($B213="",$C213="",$D213="",$E213&gt;AN_CONCURS,$G213="",$E213=""),"",P_ISI_STR*VLOOKUP(AK213,Coef!$E$5:$F$20,2,FALSE))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</row>
    <row r="214" spans="1:39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IF(OR($B214="",$C214="",$D214="",$E214&lt;AN_LIM,$E214&gt;AN_CONCURS,$G214="",$O214=FALSE),"",P_ISI_STR*VLOOKUP(AK214,Coef!$E$5:$F$20,2,FALSE))</f>
        <v/>
      </c>
      <c r="J214" s="121" t="str">
        <f>IF(OR($B214="",$C214="",$D214="",$E214&gt;AN_CONCURS,$G214="",$E214=""),"",P_ISI_STR*VLOOKUP(AK214,Coef!$E$5:$F$20,2,FALSE))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</row>
    <row r="215" spans="1:39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IF(OR($B215="",$C215="",$D215="",$E215&lt;AN_LIM,$E215&gt;AN_CONCURS,$G215="",$O215=FALSE),"",P_ISI_STR*VLOOKUP(AK215,Coef!$E$5:$F$20,2,FALSE))</f>
        <v/>
      </c>
      <c r="J215" s="121" t="str">
        <f>IF(OR($B215="",$C215="",$D215="",$E215&gt;AN_CONCURS,$G215="",$E215=""),"",P_ISI_STR*VLOOKUP(AK215,Coef!$E$5:$F$20,2,FALSE))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</row>
    <row r="216" spans="1:39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IF(OR($B216="",$C216="",$D216="",$E216&lt;AN_LIM,$E216&gt;AN_CONCURS,$G216="",$O216=FALSE),"",P_ISI_STR*VLOOKUP(AK216,Coef!$E$5:$F$20,2,FALSE))</f>
        <v/>
      </c>
      <c r="J216" s="121" t="str">
        <f>IF(OR($B216="",$C216="",$D216="",$E216&gt;AN_CONCURS,$G216="",$E216=""),"",P_ISI_STR*VLOOKUP(AK216,Coef!$E$5:$F$20,2,FALSE))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</row>
    <row r="217" spans="1:39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IF(OR($B217="",$C217="",$D217="",$E217&lt;AN_LIM,$E217&gt;AN_CONCURS,$G217="",$O217=FALSE),"",P_ISI_STR*VLOOKUP(AK217,Coef!$E$5:$F$20,2,FALSE))</f>
        <v/>
      </c>
      <c r="J217" s="121" t="str">
        <f>IF(OR($B217="",$C217="",$D217="",$E217&gt;AN_CONCURS,$G217="",$E217=""),"",P_ISI_STR*VLOOKUP(AK217,Coef!$E$5:$F$20,2,FALSE))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</row>
    <row r="218" spans="1:39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IF(OR($B218="",$C218="",$D218="",$E218&lt;AN_LIM,$E218&gt;AN_CONCURS,$G218="",$O218=FALSE),"",P_ISI_STR*VLOOKUP(AK218,Coef!$E$5:$F$20,2,FALSE))</f>
        <v/>
      </c>
      <c r="J218" s="121" t="str">
        <f>IF(OR($B218="",$C218="",$D218="",$E218&gt;AN_CONCURS,$G218="",$E218=""),"",P_ISI_STR*VLOOKUP(AK218,Coef!$E$5:$F$20,2,FALSE))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</row>
    <row r="219" spans="1:39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IF(OR($B219="",$C219="",$D219="",$E219&lt;AN_LIM,$E219&gt;AN_CONCURS,$G219="",$O219=FALSE),"",P_ISI_STR*VLOOKUP(AK219,Coef!$E$5:$F$20,2,FALSE))</f>
        <v/>
      </c>
      <c r="J219" s="121" t="str">
        <f>IF(OR($B219="",$C219="",$D219="",$E219&gt;AN_CONCURS,$G219="",$E219=""),"",P_ISI_STR*VLOOKUP(AK219,Coef!$E$5:$F$20,2,FALSE))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</row>
    <row r="220" spans="1:39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IF(OR($B220="",$C220="",$D220="",$E220&lt;AN_LIM,$E220&gt;AN_CONCURS,$G220="",$O220=FALSE),"",P_ISI_STR*VLOOKUP(AK220,Coef!$E$5:$F$20,2,FALSE))</f>
        <v/>
      </c>
      <c r="J220" s="121" t="str">
        <f>IF(OR($B220="",$C220="",$D220="",$E220&gt;AN_CONCURS,$G220="",$E220=""),"",P_ISI_STR*VLOOKUP(AK220,Coef!$E$5:$F$20,2,FALSE))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</row>
    <row r="221" spans="1:39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IF(OR($B221="",$C221="",$D221="",$E221&lt;AN_LIM,$E221&gt;AN_CONCURS,$G221="",$O221=FALSE),"",P_ISI_STR*VLOOKUP(AK221,Coef!$E$5:$F$20,2,FALSE))</f>
        <v/>
      </c>
      <c r="J221" s="121" t="str">
        <f>IF(OR($B221="",$C221="",$D221="",$E221&gt;AN_CONCURS,$G221="",$E221=""),"",P_ISI_STR*VLOOKUP(AK221,Coef!$E$5:$F$20,2,FALSE))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</row>
    <row r="222" spans="1:39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IF(OR($B222="",$C222="",$D222="",$E222&lt;AN_LIM,$E222&gt;AN_CONCURS,$G222="",$O222=FALSE),"",P_ISI_STR*VLOOKUP(AK222,Coef!$E$5:$F$20,2,FALSE))</f>
        <v/>
      </c>
      <c r="J222" s="121" t="str">
        <f>IF(OR($B222="",$C222="",$D222="",$E222&gt;AN_CONCURS,$G222="",$E222=""),"",P_ISI_STR*VLOOKUP(AK222,Coef!$E$5:$F$20,2,FALSE))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</row>
    <row r="223" spans="1:39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IF(OR($B223="",$C223="",$D223="",$E223&lt;AN_LIM,$E223&gt;AN_CONCURS,$G223="",$O223=FALSE),"",P_ISI_STR*VLOOKUP(AK223,Coef!$E$5:$F$20,2,FALSE))</f>
        <v/>
      </c>
      <c r="J223" s="121" t="str">
        <f>IF(OR($B223="",$C223="",$D223="",$E223&gt;AN_CONCURS,$G223="",$E223=""),"",P_ISI_STR*VLOOKUP(AK223,Coef!$E$5:$F$20,2,FALSE))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</row>
    <row r="224" spans="1:39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IF(OR($B224="",$C224="",$D224="",$E224&lt;AN_LIM,$E224&gt;AN_CONCURS,$G224="",$O224=FALSE),"",P_ISI_STR*VLOOKUP(AK224,Coef!$E$5:$F$20,2,FALSE))</f>
        <v/>
      </c>
      <c r="J224" s="121" t="str">
        <f>IF(OR($B224="",$C224="",$D224="",$E224&gt;AN_CONCURS,$G224="",$E224=""),"",P_ISI_STR*VLOOKUP(AK224,Coef!$E$5:$F$20,2,FALSE))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</row>
    <row r="225" spans="1:39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IF(OR($B225="",$C225="",$D225="",$E225&lt;AN_LIM,$E225&gt;AN_CONCURS,$G225="",$O225=FALSE),"",P_ISI_STR*VLOOKUP(AK225,Coef!$E$5:$F$20,2,FALSE))</f>
        <v/>
      </c>
      <c r="J225" s="121" t="str">
        <f>IF(OR($B225="",$C225="",$D225="",$E225&gt;AN_CONCURS,$G225="",$E225=""),"",P_ISI_STR*VLOOKUP(AK225,Coef!$E$5:$F$20,2,FALSE))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</row>
    <row r="226" spans="1:39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IF(OR($B226="",$C226="",$D226="",$E226&lt;AN_LIM,$E226&gt;AN_CONCURS,$G226="",$O226=FALSE),"",P_ISI_STR*VLOOKUP(AK226,Coef!$E$5:$F$20,2,FALSE))</f>
        <v/>
      </c>
      <c r="J226" s="121" t="str">
        <f>IF(OR($B226="",$C226="",$D226="",$E226&gt;AN_CONCURS,$G226="",$E226=""),"",P_ISI_STR*VLOOKUP(AK226,Coef!$E$5:$F$20,2,FALSE))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</row>
    <row r="227" spans="1:39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IF(OR($B227="",$C227="",$D227="",$E227&lt;AN_LIM,$E227&gt;AN_CONCURS,$G227="",$O227=FALSE),"",P_ISI_STR*VLOOKUP(AK227,Coef!$E$5:$F$20,2,FALSE))</f>
        <v/>
      </c>
      <c r="J227" s="121" t="str">
        <f>IF(OR($B227="",$C227="",$D227="",$E227&gt;AN_CONCURS,$G227="",$E227=""),"",P_ISI_STR*VLOOKUP(AK227,Coef!$E$5:$F$20,2,FALSE))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</row>
    <row r="228" spans="1:39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IF(OR($B228="",$C228="",$D228="",$E228&lt;AN_LIM,$E228&gt;AN_CONCURS,$G228="",$O228=FALSE),"",P_ISI_STR*VLOOKUP(AK228,Coef!$E$5:$F$20,2,FALSE))</f>
        <v/>
      </c>
      <c r="J228" s="121" t="str">
        <f>IF(OR($B228="",$C228="",$D228="",$E228&gt;AN_CONCURS,$G228="",$E228=""),"",P_ISI_STR*VLOOKUP(AK228,Coef!$E$5:$F$20,2,FALSE))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</row>
    <row r="229" spans="1:39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IF(OR($B229="",$C229="",$D229="",$E229&lt;AN_LIM,$E229&gt;AN_CONCURS,$G229="",$O229=FALSE),"",P_ISI_STR*VLOOKUP(AK229,Coef!$E$5:$F$20,2,FALSE))</f>
        <v/>
      </c>
      <c r="J229" s="121" t="str">
        <f>IF(OR($B229="",$C229="",$D229="",$E229&gt;AN_CONCURS,$G229="",$E229=""),"",P_ISI_STR*VLOOKUP(AK229,Coef!$E$5:$F$20,2,FALSE))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</row>
    <row r="230" spans="1:39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IF(OR($B230="",$C230="",$D230="",$E230&lt;AN_LIM,$E230&gt;AN_CONCURS,$G230="",$O230=FALSE),"",P_ISI_STR*VLOOKUP(AK230,Coef!$E$5:$F$20,2,FALSE))</f>
        <v/>
      </c>
      <c r="J230" s="121" t="str">
        <f>IF(OR($B230="",$C230="",$D230="",$E230&gt;AN_CONCURS,$G230="",$E230=""),"",P_ISI_STR*VLOOKUP(AK230,Coef!$E$5:$F$20,2,FALSE))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</row>
    <row r="231" spans="1:39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IF(OR($B231="",$C231="",$D231="",$E231&lt;AN_LIM,$E231&gt;AN_CONCURS,$G231="",$O231=FALSE),"",P_ISI_STR*VLOOKUP(AK231,Coef!$E$5:$F$20,2,FALSE))</f>
        <v/>
      </c>
      <c r="J231" s="121" t="str">
        <f>IF(OR($B231="",$C231="",$D231="",$E231&gt;AN_CONCURS,$G231="",$E231=""),"",P_ISI_STR*VLOOKUP(AK231,Coef!$E$5:$F$20,2,FALSE))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</row>
    <row r="232" spans="1:39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IF(OR($B232="",$C232="",$D232="",$E232&lt;AN_LIM,$E232&gt;AN_CONCURS,$G232="",$O232=FALSE),"",P_ISI_STR*VLOOKUP(AK232,Coef!$E$5:$F$20,2,FALSE))</f>
        <v/>
      </c>
      <c r="J232" s="121" t="str">
        <f>IF(OR($B232="",$C232="",$D232="",$E232&gt;AN_CONCURS,$G232="",$E232=""),"",P_ISI_STR*VLOOKUP(AK232,Coef!$E$5:$F$20,2,FALSE))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</row>
    <row r="233" spans="1:39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IF(OR($B233="",$C233="",$D233="",$E233&lt;AN_LIM,$E233&gt;AN_CONCURS,$G233="",$O233=FALSE),"",P_ISI_STR*VLOOKUP(AK233,Coef!$E$5:$F$20,2,FALSE))</f>
        <v/>
      </c>
      <c r="J233" s="121" t="str">
        <f>IF(OR($B233="",$C233="",$D233="",$E233&gt;AN_CONCURS,$G233="",$E233=""),"",P_ISI_STR*VLOOKUP(AK233,Coef!$E$5:$F$20,2,FALSE))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</row>
    <row r="234" spans="1:39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IF(OR($B234="",$C234="",$D234="",$E234&lt;AN_LIM,$E234&gt;AN_CONCURS,$G234="",$O234=FALSE),"",P_ISI_STR*VLOOKUP(AK234,Coef!$E$5:$F$20,2,FALSE))</f>
        <v/>
      </c>
      <c r="J234" s="121" t="str">
        <f>IF(OR($B234="",$C234="",$D234="",$E234&gt;AN_CONCURS,$G234="",$E234=""),"",P_ISI_STR*VLOOKUP(AK234,Coef!$E$5:$F$20,2,FALSE))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</row>
    <row r="235" spans="1:39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IF(OR($B235="",$C235="",$D235="",$E235&lt;AN_LIM,$E235&gt;AN_CONCURS,$G235="",$O235=FALSE),"",P_ISI_STR*VLOOKUP(AK235,Coef!$E$5:$F$20,2,FALSE))</f>
        <v/>
      </c>
      <c r="J235" s="121" t="str">
        <f>IF(OR($B235="",$C235="",$D235="",$E235&gt;AN_CONCURS,$G235="",$E235=""),"",P_ISI_STR*VLOOKUP(AK235,Coef!$E$5:$F$20,2,FALSE))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</row>
    <row r="236" spans="1:39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IF(OR($B236="",$C236="",$D236="",$E236&lt;AN_LIM,$E236&gt;AN_CONCURS,$G236="",$O236=FALSE),"",P_ISI_STR*VLOOKUP(AK236,Coef!$E$5:$F$20,2,FALSE))</f>
        <v/>
      </c>
      <c r="J236" s="121" t="str">
        <f>IF(OR($B236="",$C236="",$D236="",$E236&gt;AN_CONCURS,$G236="",$E236=""),"",P_ISI_STR*VLOOKUP(AK236,Coef!$E$5:$F$20,2,FALSE))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</row>
    <row r="237" spans="1:39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IF(OR($B237="",$C237="",$D237="",$E237&lt;AN_LIM,$E237&gt;AN_CONCURS,$G237="",$O237=FALSE),"",P_ISI_STR*VLOOKUP(AK237,Coef!$E$5:$F$20,2,FALSE))</f>
        <v/>
      </c>
      <c r="J237" s="121" t="str">
        <f>IF(OR($B237="",$C237="",$D237="",$E237&gt;AN_CONCURS,$G237="",$E237=""),"",P_ISI_STR*VLOOKUP(AK237,Coef!$E$5:$F$20,2,FALSE))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</row>
    <row r="238" spans="1:39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IF(OR($B238="",$C238="",$D238="",$E238&lt;AN_LIM,$E238&gt;AN_CONCURS,$G238="",$O238=FALSE),"",P_ISI_STR*VLOOKUP(AK238,Coef!$E$5:$F$20,2,FALSE))</f>
        <v/>
      </c>
      <c r="J238" s="121" t="str">
        <f>IF(OR($B238="",$C238="",$D238="",$E238&gt;AN_CONCURS,$G238="",$E238=""),"",P_ISI_STR*VLOOKUP(AK238,Coef!$E$5:$F$20,2,FALSE))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</row>
    <row r="239" spans="1:39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IF(OR($B239="",$C239="",$D239="",$E239&lt;AN_LIM,$E239&gt;AN_CONCURS,$G239="",$O239=FALSE),"",P_ISI_STR*VLOOKUP(AK239,Coef!$E$5:$F$20,2,FALSE))</f>
        <v/>
      </c>
      <c r="J239" s="121" t="str">
        <f>IF(OR($B239="",$C239="",$D239="",$E239&gt;AN_CONCURS,$G239="",$E239=""),"",P_ISI_STR*VLOOKUP(AK239,Coef!$E$5:$F$20,2,FALSE))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</row>
    <row r="240" spans="1:39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IF(OR($B240="",$C240="",$D240="",$E240&lt;AN_LIM,$E240&gt;AN_CONCURS,$G240="",$O240=FALSE),"",P_ISI_STR*VLOOKUP(AK240,Coef!$E$5:$F$20,2,FALSE))</f>
        <v/>
      </c>
      <c r="J240" s="121" t="str">
        <f>IF(OR($B240="",$C240="",$D240="",$E240&gt;AN_CONCURS,$G240="",$E240=""),"",P_ISI_STR*VLOOKUP(AK240,Coef!$E$5:$F$20,2,FALSE))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</row>
    <row r="241" spans="1:39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IF(OR($B241="",$C241="",$D241="",$E241&lt;AN_LIM,$E241&gt;AN_CONCURS,$G241="",$O241=FALSE),"",P_ISI_STR*VLOOKUP(AK241,Coef!$E$5:$F$20,2,FALSE))</f>
        <v/>
      </c>
      <c r="J241" s="121" t="str">
        <f>IF(OR($B241="",$C241="",$D241="",$E241&gt;AN_CONCURS,$G241="",$E241=""),"",P_ISI_STR*VLOOKUP(AK241,Coef!$E$5:$F$20,2,FALSE))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</row>
    <row r="242" spans="1:39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IF(OR($B242="",$C242="",$D242="",$E242&lt;AN_LIM,$E242&gt;AN_CONCURS,$G242="",$O242=FALSE),"",P_ISI_STR*VLOOKUP(AK242,Coef!$E$5:$F$20,2,FALSE))</f>
        <v/>
      </c>
      <c r="J242" s="121" t="str">
        <f>IF(OR($B242="",$C242="",$D242="",$E242&gt;AN_CONCURS,$G242="",$E242=""),"",P_ISI_STR*VLOOKUP(AK242,Coef!$E$5:$F$20,2,FALSE))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</row>
    <row r="243" spans="1:39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IF(OR($B243="",$C243="",$D243="",$E243&lt;AN_LIM,$E243&gt;AN_CONCURS,$G243="",$O243=FALSE),"",P_ISI_STR*VLOOKUP(AK243,Coef!$E$5:$F$20,2,FALSE))</f>
        <v/>
      </c>
      <c r="J243" s="121" t="str">
        <f>IF(OR($B243="",$C243="",$D243="",$E243&gt;AN_CONCURS,$G243="",$E243=""),"",P_ISI_STR*VLOOKUP(AK243,Coef!$E$5:$F$20,2,FALSE))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</row>
    <row r="244" spans="1:39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IF(OR($B244="",$C244="",$D244="",$E244&lt;AN_LIM,$E244&gt;AN_CONCURS,$G244="",$O244=FALSE),"",P_ISI_STR*VLOOKUP(AK244,Coef!$E$5:$F$20,2,FALSE))</f>
        <v/>
      </c>
      <c r="J244" s="121" t="str">
        <f>IF(OR($B244="",$C244="",$D244="",$E244&gt;AN_CONCURS,$G244="",$E244=""),"",P_ISI_STR*VLOOKUP(AK244,Coef!$E$5:$F$20,2,FALSE))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</row>
    <row r="245" spans="1:39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IF(OR($B245="",$C245="",$D245="",$E245&lt;AN_LIM,$E245&gt;AN_CONCURS,$G245="",$O245=FALSE),"",P_ISI_STR*VLOOKUP(AK245,Coef!$E$5:$F$20,2,FALSE))</f>
        <v/>
      </c>
      <c r="J245" s="121" t="str">
        <f>IF(OR($B245="",$C245="",$D245="",$E245&gt;AN_CONCURS,$G245="",$E245=""),"",P_ISI_STR*VLOOKUP(AK245,Coef!$E$5:$F$20,2,FALSE))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</row>
    <row r="246" spans="1:39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IF(OR($B246="",$C246="",$D246="",$E246&lt;AN_LIM,$E246&gt;AN_CONCURS,$G246="",$O246=FALSE),"",P_ISI_STR*VLOOKUP(AK246,Coef!$E$5:$F$20,2,FALSE))</f>
        <v/>
      </c>
      <c r="J246" s="121" t="str">
        <f>IF(OR($B246="",$C246="",$D246="",$E246&gt;AN_CONCURS,$G246="",$E246=""),"",P_ISI_STR*VLOOKUP(AK246,Coef!$E$5:$F$20,2,FALSE))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</row>
    <row r="247" spans="1:39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IF(OR($B247="",$C247="",$D247="",$E247&lt;AN_LIM,$E247&gt;AN_CONCURS,$G247="",$O247=FALSE),"",P_ISI_STR*VLOOKUP(AK247,Coef!$E$5:$F$20,2,FALSE))</f>
        <v/>
      </c>
      <c r="J247" s="121" t="str">
        <f>IF(OR($B247="",$C247="",$D247="",$E247&gt;AN_CONCURS,$G247="",$E247=""),"",P_ISI_STR*VLOOKUP(AK247,Coef!$E$5:$F$20,2,FALSE))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</row>
    <row r="248" spans="1:39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IF(OR($B248="",$C248="",$D248="",$E248&lt;AN_LIM,$E248&gt;AN_CONCURS,$G248="",$O248=FALSE),"",P_ISI_STR*VLOOKUP(AK248,Coef!$E$5:$F$20,2,FALSE))</f>
        <v/>
      </c>
      <c r="J248" s="121" t="str">
        <f>IF(OR($B248="",$C248="",$D248="",$E248&gt;AN_CONCURS,$G248="",$E248=""),"",P_ISI_STR*VLOOKUP(AK248,Coef!$E$5:$F$20,2,FALSE))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</row>
    <row r="249" spans="1:39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IF(OR($B249="",$C249="",$D249="",$E249&lt;AN_LIM,$E249&gt;AN_CONCURS,$G249="",$O249=FALSE),"",P_ISI_STR*VLOOKUP(AK249,Coef!$E$5:$F$20,2,FALSE))</f>
        <v/>
      </c>
      <c r="J249" s="121" t="str">
        <f>IF(OR($B249="",$C249="",$D249="",$E249&gt;AN_CONCURS,$G249="",$E249=""),"",P_ISI_STR*VLOOKUP(AK249,Coef!$E$5:$F$20,2,FALSE))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</row>
    <row r="250" spans="1:39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IF(OR($B250="",$C250="",$D250="",$E250&lt;AN_LIM,$E250&gt;AN_CONCURS,$G250="",$O250=FALSE),"",P_ISI_STR*VLOOKUP(AK250,Coef!$E$5:$F$20,2,FALSE))</f>
        <v/>
      </c>
      <c r="J250" s="121" t="str">
        <f>IF(OR($B250="",$C250="",$D250="",$E250&gt;AN_CONCURS,$G250="",$E250=""),"",P_ISI_STR*VLOOKUP(AK250,Coef!$E$5:$F$20,2,FALSE))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</row>
    <row r="251" spans="1:39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IF(OR($B251="",$C251="",$D251="",$E251&lt;AN_LIM,$E251&gt;AN_CONCURS,$G251="",$O251=FALSE),"",P_ISI_STR*VLOOKUP(AK251,Coef!$E$5:$F$20,2,FALSE))</f>
        <v/>
      </c>
      <c r="J251" s="121" t="str">
        <f>IF(OR($B251="",$C251="",$D251="",$E251&gt;AN_CONCURS,$G251="",$E251=""),"",P_ISI_STR*VLOOKUP(AK251,Coef!$E$5:$F$20,2,FALSE))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</row>
    <row r="252" spans="1:39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IF(OR($B252="",$C252="",$D252="",$E252&lt;AN_LIM,$E252&gt;AN_CONCURS,$G252="",$O252=FALSE),"",P_ISI_STR*VLOOKUP(AK252,Coef!$E$5:$F$20,2,FALSE))</f>
        <v/>
      </c>
      <c r="J252" s="121" t="str">
        <f>IF(OR($B252="",$C252="",$D252="",$E252&gt;AN_CONCURS,$G252="",$E252=""),"",P_ISI_STR*VLOOKUP(AK252,Coef!$E$5:$F$20,2,FALSE))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</row>
    <row r="253" spans="1:39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IF(OR($B253="",$C253="",$D253="",$E253&lt;AN_LIM,$E253&gt;AN_CONCURS,$G253="",$O253=FALSE),"",P_ISI_STR*VLOOKUP(AK253,Coef!$E$5:$F$20,2,FALSE))</f>
        <v/>
      </c>
      <c r="J253" s="121" t="str">
        <f>IF(OR($B253="",$C253="",$D253="",$E253&gt;AN_CONCURS,$G253="",$E253=""),"",P_ISI_STR*VLOOKUP(AK253,Coef!$E$5:$F$20,2,FALSE))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</row>
    <row r="254" spans="1:39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IF(OR($B254="",$C254="",$D254="",$E254&lt;AN_LIM,$E254&gt;AN_CONCURS,$G254="",$O254=FALSE),"",P_ISI_STR*VLOOKUP(AK254,Coef!$E$5:$F$20,2,FALSE))</f>
        <v/>
      </c>
      <c r="J254" s="121" t="str">
        <f>IF(OR($B254="",$C254="",$D254="",$E254&gt;AN_CONCURS,$G254="",$E254=""),"",P_ISI_STR*VLOOKUP(AK254,Coef!$E$5:$F$20,2,FALSE))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</row>
    <row r="255" spans="1:39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IF(OR($B255="",$C255="",$D255="",$E255&lt;AN_LIM,$E255&gt;AN_CONCURS,$G255="",$O255=FALSE),"",P_ISI_STR*VLOOKUP(AK255,Coef!$E$5:$F$20,2,FALSE))</f>
        <v/>
      </c>
      <c r="J255" s="121" t="str">
        <f>IF(OR($B255="",$C255="",$D255="",$E255&gt;AN_CONCURS,$G255="",$E255=""),"",P_ISI_STR*VLOOKUP(AK255,Coef!$E$5:$F$20,2,FALSE))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</row>
    <row r="256" spans="1:39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IF(OR($B256="",$C256="",$D256="",$E256&lt;AN_LIM,$E256&gt;AN_CONCURS,$G256="",$O256=FALSE),"",P_ISI_STR*VLOOKUP(AK256,Coef!$E$5:$F$20,2,FALSE))</f>
        <v/>
      </c>
      <c r="J256" s="121" t="str">
        <f>IF(OR($B256="",$C256="",$D256="",$E256&gt;AN_CONCURS,$G256="",$E256=""),"",P_ISI_STR*VLOOKUP(AK256,Coef!$E$5:$F$20,2,FALSE))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</row>
    <row r="257" spans="1:39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IF(OR($B257="",$C257="",$D257="",$E257&lt;AN_LIM,$E257&gt;AN_CONCURS,$G257="",$O257=FALSE),"",P_ISI_STR*VLOOKUP(AK257,Coef!$E$5:$F$20,2,FALSE))</f>
        <v/>
      </c>
      <c r="J257" s="121" t="str">
        <f>IF(OR($B257="",$C257="",$D257="",$E257&gt;AN_CONCURS,$G257="",$E257=""),"",P_ISI_STR*VLOOKUP(AK257,Coef!$E$5:$F$20,2,FALSE))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</row>
    <row r="258" spans="1:39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IF(OR($B258="",$C258="",$D258="",$E258&lt;AN_LIM,$E258&gt;AN_CONCURS,$G258="",$O258=FALSE),"",P_ISI_STR*VLOOKUP(AK258,Coef!$E$5:$F$20,2,FALSE))</f>
        <v/>
      </c>
      <c r="J258" s="121" t="str">
        <f>IF(OR($B258="",$C258="",$D258="",$E258&gt;AN_CONCURS,$G258="",$E258=""),"",P_ISI_STR*VLOOKUP(AK258,Coef!$E$5:$F$20,2,FALSE))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</row>
    <row r="259" spans="1:39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IF(OR($B259="",$C259="",$D259="",$E259&lt;AN_LIM,$E259&gt;AN_CONCURS,$G259="",$O259=FALSE),"",P_ISI_STR*VLOOKUP(AK259,Coef!$E$5:$F$20,2,FALSE))</f>
        <v/>
      </c>
      <c r="J259" s="121" t="str">
        <f>IF(OR($B259="",$C259="",$D259="",$E259&gt;AN_CONCURS,$G259="",$E259=""),"",P_ISI_STR*VLOOKUP(AK259,Coef!$E$5:$F$20,2,FALSE))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</row>
    <row r="260" spans="1:39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IF(OR($B260="",$C260="",$D260="",$E260&lt;AN_LIM,$E260&gt;AN_CONCURS,$G260="",$O260=FALSE),"",P_ISI_STR*VLOOKUP(AK260,Coef!$E$5:$F$20,2,FALSE))</f>
        <v/>
      </c>
      <c r="J260" s="121" t="str">
        <f>IF(OR($B260="",$C260="",$D260="",$E260&gt;AN_CONCURS,$G260="",$E260=""),"",P_ISI_STR*VLOOKUP(AK260,Coef!$E$5:$F$20,2,FALSE))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</row>
  </sheetData>
  <sheetProtection password="C296" sheet="1" objects="1" scenarios="1"/>
  <mergeCells count="18">
    <mergeCell ref="K8:L8"/>
    <mergeCell ref="M8:N8"/>
    <mergeCell ref="O8:O9"/>
    <mergeCell ref="G8:G9"/>
    <mergeCell ref="A5:J5"/>
    <mergeCell ref="A6:J6"/>
    <mergeCell ref="H8:H9"/>
    <mergeCell ref="I8:J8"/>
    <mergeCell ref="A1:C1"/>
    <mergeCell ref="A2:C2"/>
    <mergeCell ref="A3:C3"/>
    <mergeCell ref="A4:C4"/>
    <mergeCell ref="F8:F9"/>
    <mergeCell ref="A8:A9"/>
    <mergeCell ref="B8:B9"/>
    <mergeCell ref="C8:C9"/>
    <mergeCell ref="D8:D9"/>
    <mergeCell ref="E8:E9"/>
  </mergeCells>
  <phoneticPr fontId="39" type="noConversion"/>
  <pageMargins left="0.39370078740157483" right="0.39370078740157483" top="0.78740157480314965" bottom="1.1811023622047245" header="0" footer="0.31496062992125984"/>
  <pageSetup paperSize="9" scale="57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AN260"/>
  <sheetViews>
    <sheetView view="pageBreakPreview" zoomScale="60" zoomScaleNormal="100" workbookViewId="0">
      <selection activeCell="G42" sqref="G42"/>
    </sheetView>
  </sheetViews>
  <sheetFormatPr defaultRowHeight="15.75"/>
  <cols>
    <col min="1" max="1" width="5.7109375" style="2" customWidth="1"/>
    <col min="2" max="2" width="34.5703125" style="2" customWidth="1"/>
    <col min="3" max="3" width="35.8554687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43"/>
      <c r="V5" s="183"/>
      <c r="W5" s="182"/>
    </row>
    <row r="6" spans="1:38" s="108" customFormat="1">
      <c r="A6" s="761" t="s">
        <v>213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ASISTENT UNIVERSITAR DĂESCU Alexandru Cosmin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765" t="s">
        <v>0</v>
      </c>
      <c r="B8" s="765" t="s">
        <v>1</v>
      </c>
      <c r="C8" s="765" t="s">
        <v>2</v>
      </c>
      <c r="D8" s="765" t="s">
        <v>58</v>
      </c>
      <c r="E8" s="765" t="s">
        <v>4</v>
      </c>
      <c r="F8" s="762" t="s">
        <v>60</v>
      </c>
      <c r="G8" s="765" t="s">
        <v>66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107"/>
    </row>
    <row r="9" spans="1:38" s="108" customFormat="1" ht="38.25" customHeight="1">
      <c r="A9" s="765"/>
      <c r="B9" s="765"/>
      <c r="C9" s="765"/>
      <c r="D9" s="765"/>
      <c r="E9" s="765"/>
      <c r="F9" s="763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64</v>
      </c>
      <c r="J10" s="114">
        <f t="shared" si="0"/>
        <v>64</v>
      </c>
      <c r="K10" s="115">
        <f t="shared" si="0"/>
        <v>1</v>
      </c>
      <c r="L10" s="115">
        <f t="shared" si="0"/>
        <v>1</v>
      </c>
      <c r="M10" s="115">
        <f t="shared" si="0"/>
        <v>1</v>
      </c>
      <c r="N10" s="115">
        <f t="shared" si="0"/>
        <v>1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63">
      <c r="A11" s="118" t="s">
        <v>121</v>
      </c>
      <c r="B11" s="540" t="s">
        <v>628</v>
      </c>
      <c r="C11" s="540" t="s">
        <v>629</v>
      </c>
      <c r="D11" s="540" t="s">
        <v>630</v>
      </c>
      <c r="E11" s="541">
        <v>2009</v>
      </c>
      <c r="F11" s="541" t="s">
        <v>631</v>
      </c>
      <c r="G11" s="539" t="s">
        <v>632</v>
      </c>
      <c r="H11" s="539" t="s">
        <v>633</v>
      </c>
      <c r="I11" s="121">
        <f>IF(OR($B11="",$C11="",$D11="",$E11&lt;AN_LIM,$E11&gt;AN_CONCURS,$G11="",$O11=FALSE),"",P_ISI_ROM*VLOOKUP(AK11,Coef!$E$5:$F$20,2,FALSE))</f>
        <v>64</v>
      </c>
      <c r="J11" s="121">
        <f>IF(OR($B11="",$C11="",$D11="",$E11="",$E11&gt;AN_CONCURS,$G11="",$O11=FALSE),"",P_ISI_ROM*VLOOKUP(AK11,Coef!$E$5:$F$20,2,FALSE))</f>
        <v>64</v>
      </c>
      <c r="K11" s="153">
        <f t="shared" ref="K11:K74" si="2">IF(OR($B11="",$C11="",$D11="",$E11&gt;AN_CONCURS,$G11="",$O11=FALSE),"",IF($E11&gt;=AN_LIM,1,""))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>
        <f t="shared" ref="M11:M74" si="4">IF($K11&lt;&gt;1,"",(IF(OR($B11="",$C11="",$D11="",$E11="",$E11&gt;AN_CONCURS,$G11="",$O11=FALSE),"",IF((FIND(NUME,$B11,1)=1),1,""))))</f>
        <v>1</v>
      </c>
      <c r="N11" s="153">
        <f t="shared" ref="N11:N74" si="5">IF(OR($B11="",$C11="",$D11="",$E11="",$E11&gt;AN_CONCURS,$G11="",$O11=FALSE),"",IF((FIND(NUME,$B11,1)=1),1,""))</f>
        <v>1</v>
      </c>
      <c r="O11" s="236" t="b">
        <f t="shared" ref="O11:O74" si="6">IF(NUME="",FALSE,ISNUMBER(SEARCH(NUME,$B11)))</f>
        <v>1</v>
      </c>
      <c r="P11" s="154"/>
      <c r="Q11" s="123">
        <f t="shared" ref="Q11:Q74" si="7">FIND(",",$B11,1)</f>
        <v>24</v>
      </c>
      <c r="R11" s="123" t="e">
        <f t="shared" ref="R11:Z26" si="8">FIND(",",$B11,Q11+1)</f>
        <v>#VALUE!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 t="e">
        <f t="shared" si="9"/>
        <v>#VALUE!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2</v>
      </c>
      <c r="AL11" s="108"/>
    </row>
    <row r="12" spans="1:38" s="103" customFormat="1">
      <c r="A12" s="118" t="s">
        <v>80</v>
      </c>
      <c r="B12" s="155"/>
      <c r="C12" s="126"/>
      <c r="D12" s="126"/>
      <c r="E12" s="125"/>
      <c r="F12" s="125"/>
      <c r="G12" s="125"/>
      <c r="H12" s="118"/>
      <c r="I12" s="121" t="str">
        <f>IF(OR($B12="",$C12="",$D12="",$E12&lt;AN_LIM,$E12&gt;AN_CONCURS,$G12="",$O12=FALSE),"",P_ISI_ROM*VLOOKUP(AK12,Coef!$E$5:$F$20,2,FALSE))</f>
        <v/>
      </c>
      <c r="J12" s="121" t="str">
        <f>IF(OR($B12="",$C12="",$D12="",$E12="",$E12&gt;AN_CONCURS,$G12="",$O12=FALSE),"",P_ISI_ROM*VLOOKUP(AK12,Coef!$E$5:$F$20,2,FALSE))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23" t="e">
        <f t="shared" si="7"/>
        <v>#VALUE!</v>
      </c>
      <c r="R12" s="123" t="e">
        <f t="shared" si="8"/>
        <v>#VALUE!</v>
      </c>
      <c r="S12" s="123" t="e">
        <f t="shared" si="8"/>
        <v>#VALUE!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 t="e">
        <f t="shared" si="9"/>
        <v>#VALUE!</v>
      </c>
      <c r="AB12" s="124" t="e">
        <f t="shared" si="9"/>
        <v>#VALUE!</v>
      </c>
      <c r="AC12" s="124" t="e">
        <f t="shared" si="9"/>
        <v>#VALUE!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1</v>
      </c>
      <c r="AL12" s="108"/>
    </row>
    <row r="13" spans="1:38" s="103" customFormat="1">
      <c r="A13" s="118" t="s">
        <v>81</v>
      </c>
      <c r="B13" s="126"/>
      <c r="C13" s="126"/>
      <c r="D13" s="126"/>
      <c r="E13" s="125"/>
      <c r="F13" s="125"/>
      <c r="G13" s="125"/>
      <c r="H13" s="118"/>
      <c r="I13" s="121" t="str">
        <f>IF(OR($B13="",$C13="",$D13="",$E13&lt;AN_LIM,$E13&gt;AN_CONCURS,$G13="",$O13=FALSE),"",P_ISI_ROM*VLOOKUP(AK13,Coef!$E$5:$F$20,2,FALSE))</f>
        <v/>
      </c>
      <c r="J13" s="121" t="str">
        <f>IF(OR($B13="",$C13="",$D13="",$E13="",$E13&gt;AN_CONCURS,$G13="",$O13=FALSE),"",P_ISI_ROM*VLOOKUP(AK13,Coef!$E$5:$F$20,2,FALSE))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23" t="e">
        <f t="shared" si="7"/>
        <v>#VALUE!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 t="e">
        <f t="shared" si="9"/>
        <v>#VALUE!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1</v>
      </c>
      <c r="AL13" s="108"/>
    </row>
    <row r="14" spans="1:38" s="103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IF(OR($B14="",$C14="",$D14="",$E14&lt;AN_LIM,$E14&gt;AN_CONCURS,$G14="",$O14=FALSE),"",P_ISI_ROM*VLOOKUP(AK14,Coef!$E$5:$F$20,2,FALSE))</f>
        <v/>
      </c>
      <c r="J14" s="121" t="str">
        <f>IF(OR($B14="",$C14="",$D14="",$E14="",$E14&gt;AN_CONCURS,$G14="",$O14=FALSE),"",P_ISI_ROM*VLOOKUP(AK14,Coef!$E$5:$F$20,2,FALSE))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  <c r="AL14" s="108"/>
    </row>
    <row r="15" spans="1:38" s="103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IF(OR($B15="",$C15="",$D15="",$E15&lt;AN_LIM,$E15&gt;AN_CONCURS,$G15="",$O15=FALSE),"",P_ISI_ROM*VLOOKUP(AK15,Coef!$E$5:$F$20,2,FALSE))</f>
        <v/>
      </c>
      <c r="J15" s="121" t="str">
        <f>IF(OR($B15="",$C15="",$D15="",$E15="",$E15&gt;AN_CONCURS,$G15="",$O15=FALSE),"",P_ISI_ROM*VLOOKUP(AK15,Coef!$E$5:$F$20,2,FALSE))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IF(OR($B16="",$C16="",$D16="",$E16&lt;AN_LIM,$E16&gt;AN_CONCURS,$G16="",$O16=FALSE),"",P_ISI_ROM*VLOOKUP(AK16,Coef!$E$5:$F$20,2,FALSE))</f>
        <v/>
      </c>
      <c r="J16" s="121" t="str">
        <f>IF(OR($B16="",$C16="",$D16="",$E16="",$E16&gt;AN_CONCURS,$G16="",$O16=FALSE),"",P_ISI_ROM*VLOOKUP(AK16,Coef!$E$5:$F$20,2,FALSE))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IF(OR($B17="",$C17="",$D17="",$E17&lt;AN_LIM,$E17&gt;AN_CONCURS,$G17="",$O17=FALSE),"",P_ISI_ROM*VLOOKUP(AK17,Coef!$E$5:$F$20,2,FALSE))</f>
        <v/>
      </c>
      <c r="J17" s="121" t="str">
        <f>IF(OR($B17="",$C17="",$D17="",$E17="",$E17&gt;AN_CONCURS,$G17="",$O17=FALSE),"",P_ISI_ROM*VLOOKUP(AK17,Coef!$E$5:$F$20,2,FALSE))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IF(OR($B18="",$C18="",$D18="",$E18&lt;AN_LIM,$E18&gt;AN_CONCURS,$G18="",$O18=FALSE),"",P_ISI_ROM*VLOOKUP(AK18,Coef!$E$5:$F$20,2,FALSE))</f>
        <v/>
      </c>
      <c r="J18" s="121" t="str">
        <f>IF(OR($B18="",$C18="",$D18="",$E18="",$E18&gt;AN_CONCURS,$G18="",$O18=FALSE),"",P_ISI_ROM*VLOOKUP(AK18,Coef!$E$5:$F$20,2,FALSE))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IF(OR($B19="",$C19="",$D19="",$E19&lt;AN_LIM,$E19&gt;AN_CONCURS,$G19="",$O19=FALSE),"",P_ISI_ROM*VLOOKUP(AK19,Coef!$E$5:$F$20,2,FALSE))</f>
        <v/>
      </c>
      <c r="J19" s="121" t="str">
        <f>IF(OR($B19="",$C19="",$D19="",$E19="",$E19&gt;AN_CONCURS,$G19="",$O19=FALSE),"",P_ISI_ROM*VLOOKUP(AK19,Coef!$E$5:$F$20,2,FALSE))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IF(OR($B20="",$C20="",$D20="",$E20&lt;AN_LIM,$E20&gt;AN_CONCURS,$G20="",$O20=FALSE),"",P_ISI_ROM*VLOOKUP(AK20,Coef!$E$5:$F$20,2,FALSE))</f>
        <v/>
      </c>
      <c r="J20" s="121" t="str">
        <f>IF(OR($B20="",$C20="",$D20="",$E20="",$E20&gt;AN_CONCURS,$G20="",$O20=FALSE),"",P_ISI_ROM*VLOOKUP(AK20,Coef!$E$5:$F$20,2,FALSE))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IF(OR($B21="",$C21="",$D21="",$E21&lt;AN_LIM,$E21&gt;AN_CONCURS,$G21="",$O21=FALSE),"",P_ISI_ROM*VLOOKUP(AK21,Coef!$E$5:$F$20,2,FALSE))</f>
        <v/>
      </c>
      <c r="J21" s="121" t="str">
        <f>IF(OR($B21="",$C21="",$D21="",$E21="",$E21&gt;AN_CONCURS,$G21="",$O21=FALSE),"",P_ISI_ROM*VLOOKUP(AK21,Coef!$E$5:$F$20,2,FALSE))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IF(OR($B22="",$C22="",$D22="",$E22&lt;AN_LIM,$E22&gt;AN_CONCURS,$G22="",$O22=FALSE),"",P_ISI_ROM*VLOOKUP(AK22,Coef!$E$5:$F$20,2,FALSE))</f>
        <v/>
      </c>
      <c r="J22" s="121" t="str">
        <f>IF(OR($B22="",$C22="",$D22="",$E22="",$E22&gt;AN_CONCURS,$G22="",$O22=FALSE),"",P_ISI_ROM*VLOOKUP(AK22,Coef!$E$5:$F$20,2,FALSE))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IF(OR($B23="",$C23="",$D23="",$E23&lt;AN_LIM,$E23&gt;AN_CONCURS,$G23="",$O23=FALSE),"",P_ISI_ROM*VLOOKUP(AK23,Coef!$E$5:$F$20,2,FALSE))</f>
        <v/>
      </c>
      <c r="J23" s="121" t="str">
        <f>IF(OR($B23="",$C23="",$D23="",$E23="",$E23&gt;AN_CONCURS,$G23="",$O23=FALSE),"",P_ISI_ROM*VLOOKUP(AK23,Coef!$E$5:$F$20,2,FALSE))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IF(OR($B24="",$C24="",$D24="",$E24&lt;AN_LIM,$E24&gt;AN_CONCURS,$G24="",$O24=FALSE),"",P_ISI_ROM*VLOOKUP(AK24,Coef!$E$5:$F$20,2,FALSE))</f>
        <v/>
      </c>
      <c r="J24" s="121" t="str">
        <f>IF(OR($B24="",$C24="",$D24="",$E24="",$E24&gt;AN_CONCURS,$G24="",$O24=FALSE),"",P_ISI_ROM*VLOOKUP(AK24,Coef!$E$5:$F$20,2,FALSE))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IF(OR($B25="",$C25="",$D25="",$E25&lt;AN_LIM,$E25&gt;AN_CONCURS,$G25="",$O25=FALSE),"",P_ISI_ROM*VLOOKUP(AK25,Coef!$E$5:$F$20,2,FALSE))</f>
        <v/>
      </c>
      <c r="J25" s="121" t="str">
        <f>IF(OR($B25="",$C25="",$D25="",$E25="",$E25&gt;AN_CONCURS,$G25="",$O25=FALSE),"",P_ISI_ROM*VLOOKUP(AK25,Coef!$E$5:$F$20,2,FALSE))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IF(OR($B26="",$C26="",$D26="",$E26&lt;AN_LIM,$E26&gt;AN_CONCURS,$G26="",$O26=FALSE),"",P_ISI_ROM*VLOOKUP(AK26,Coef!$E$5:$F$20,2,FALSE))</f>
        <v/>
      </c>
      <c r="J26" s="121" t="str">
        <f>IF(OR($B26="",$C26="",$D26="",$E26="",$E26&gt;AN_CONCURS,$G26="",$O26=FALSE),"",P_ISI_ROM*VLOOKUP(AK26,Coef!$E$5:$F$20,2,FALSE))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IF(OR($B27="",$C27="",$D27="",$E27&lt;AN_LIM,$E27&gt;AN_CONCURS,$G27="",$O27=FALSE),"",P_ISI_ROM*VLOOKUP(AK27,Coef!$E$5:$F$20,2,FALSE))</f>
        <v/>
      </c>
      <c r="J27" s="121" t="str">
        <f>IF(OR($B27="",$C27="",$D27="",$E27="",$E27&gt;AN_CONCURS,$G27="",$O27=FALSE),"",P_ISI_ROM*VLOOKUP(AK27,Coef!$E$5:$F$20,2,FALSE))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IF(OR($B28="",$C28="",$D28="",$E28&lt;AN_LIM,$E28&gt;AN_CONCURS,$G28="",$O28=FALSE),"",P_ISI_ROM*VLOOKUP(AK28,Coef!$E$5:$F$20,2,FALSE))</f>
        <v/>
      </c>
      <c r="J28" s="121" t="str">
        <f>IF(OR($B28="",$C28="",$D28="",$E28="",$E28&gt;AN_CONCURS,$G28="",$O28=FALSE),"",P_ISI_ROM*VLOOKUP(AK28,Coef!$E$5:$F$20,2,FALSE))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IF(OR($B29="",$C29="",$D29="",$E29&lt;AN_LIM,$E29&gt;AN_CONCURS,$G29="",$O29=FALSE),"",P_ISI_ROM*VLOOKUP(AK29,Coef!$E$5:$F$20,2,FALSE))</f>
        <v/>
      </c>
      <c r="J29" s="121" t="str">
        <f>IF(OR($B29="",$C29="",$D29="",$E29="",$E29&gt;AN_CONCURS,$G29="",$O29=FALSE),"",P_ISI_ROM*VLOOKUP(AK29,Coef!$E$5:$F$20,2,FALSE))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IF(OR($B30="",$C30="",$D30="",$E30&lt;AN_LIM,$E30&gt;AN_CONCURS,$G30="",$O30=FALSE),"",P_ISI_ROM*VLOOKUP(AK30,Coef!$E$5:$F$20,2,FALSE))</f>
        <v/>
      </c>
      <c r="J30" s="121" t="str">
        <f>IF(OR($B30="",$C30="",$D30="",$E30="",$E30&gt;AN_CONCURS,$G30="",$O30=FALSE),"",P_ISI_ROM*VLOOKUP(AK30,Coef!$E$5:$F$20,2,FALSE))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IF(OR($B31="",$C31="",$D31="",$E31&lt;AN_LIM,$E31&gt;AN_CONCURS,$G31="",$O31=FALSE),"",P_ISI_ROM*VLOOKUP(AK31,Coef!$E$5:$F$20,2,FALSE))</f>
        <v/>
      </c>
      <c r="J31" s="121" t="str">
        <f>IF(OR($B31="",$C31="",$D31="",$E31="",$E31&gt;AN_CONCURS,$G31="",$O31=FALSE),"",P_ISI_ROM*VLOOKUP(AK31,Coef!$E$5:$F$20,2,FALSE))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IF(OR($B32="",$C32="",$D32="",$E32&lt;AN_LIM,$E32&gt;AN_CONCURS,$G32="",$O32=FALSE),"",P_ISI_ROM*VLOOKUP(AK32,Coef!$E$5:$F$20,2,FALSE))</f>
        <v/>
      </c>
      <c r="J32" s="121" t="str">
        <f>IF(OR($B32="",$C32="",$D32="",$E32="",$E32&gt;AN_CONCURS,$G32="",$O32=FALSE),"",P_ISI_ROM*VLOOKUP(AK32,Coef!$E$5:$F$20,2,FALSE))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IF(OR($B33="",$C33="",$D33="",$E33&lt;AN_LIM,$E33&gt;AN_CONCURS,$G33="",$O33=FALSE),"",P_ISI_ROM*VLOOKUP(AK33,Coef!$E$5:$F$20,2,FALSE))</f>
        <v/>
      </c>
      <c r="J33" s="121" t="str">
        <f>IF(OR($B33="",$C33="",$D33="",$E33="",$E33&gt;AN_CONCURS,$G33="",$O33=FALSE),"",P_ISI_ROM*VLOOKUP(AK33,Coef!$E$5:$F$20,2,FALSE))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IF(OR($B34="",$C34="",$D34="",$E34&lt;AN_LIM,$E34&gt;AN_CONCURS,$G34="",$O34=FALSE),"",P_ISI_ROM*VLOOKUP(AK34,Coef!$E$5:$F$20,2,FALSE))</f>
        <v/>
      </c>
      <c r="J34" s="121" t="str">
        <f>IF(OR($B34="",$C34="",$D34="",$E34="",$E34&gt;AN_CONCURS,$G34="",$O34=FALSE),"",P_ISI_ROM*VLOOKUP(AK34,Coef!$E$5:$F$20,2,FALSE))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IF(OR($B35="",$C35="",$D35="",$E35&lt;AN_LIM,$E35&gt;AN_CONCURS,$G35="",$O35=FALSE),"",P_ISI_ROM*VLOOKUP(AK35,Coef!$E$5:$F$20,2,FALSE))</f>
        <v/>
      </c>
      <c r="J35" s="121" t="str">
        <f>IF(OR($B35="",$C35="",$D35="",$E35="",$E35&gt;AN_CONCURS,$G35="",$O35=FALSE),"",P_ISI_ROM*VLOOKUP(AK35,Coef!$E$5:$F$20,2,FALSE))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IF(OR($B36="",$C36="",$D36="",$E36&lt;AN_LIM,$E36&gt;AN_CONCURS,$G36="",$O36=FALSE),"",P_ISI_ROM*VLOOKUP(AK36,Coef!$E$5:$F$20,2,FALSE))</f>
        <v/>
      </c>
      <c r="J36" s="121" t="str">
        <f>IF(OR($B36="",$C36="",$D36="",$E36="",$E36&gt;AN_CONCURS,$G36="",$O36=FALSE),"",P_ISI_ROM*VLOOKUP(AK36,Coef!$E$5:$F$20,2,FALSE))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IF(OR($B37="",$C37="",$D37="",$E37&lt;AN_LIM,$E37&gt;AN_CONCURS,$G37="",$O37=FALSE),"",P_ISI_ROM*VLOOKUP(AK37,Coef!$E$5:$F$20,2,FALSE))</f>
        <v/>
      </c>
      <c r="J37" s="121" t="str">
        <f>IF(OR($B37="",$C37="",$D37="",$E37="",$E37&gt;AN_CONCURS,$G37="",$O37=FALSE),"",P_ISI_ROM*VLOOKUP(AK37,Coef!$E$5:$F$20,2,FALSE))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IF(OR($B38="",$C38="",$D38="",$E38&lt;AN_LIM,$E38&gt;AN_CONCURS,$G38="",$O38=FALSE),"",P_ISI_ROM*VLOOKUP(AK38,Coef!$E$5:$F$20,2,FALSE))</f>
        <v/>
      </c>
      <c r="J38" s="121" t="str">
        <f>IF(OR($B38="",$C38="",$D38="",$E38="",$E38&gt;AN_CONCURS,$G38="",$O38=FALSE),"",P_ISI_ROM*VLOOKUP(AK38,Coef!$E$5:$F$20,2,FALSE))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IF(OR($B39="",$C39="",$D39="",$E39&lt;AN_LIM,$E39&gt;AN_CONCURS,$G39="",$O39=FALSE),"",P_ISI_ROM*VLOOKUP(AK39,Coef!$E$5:$F$20,2,FALSE))</f>
        <v/>
      </c>
      <c r="J39" s="121" t="str">
        <f>IF(OR($B39="",$C39="",$D39="",$E39="",$E39&gt;AN_CONCURS,$G39="",$O39=FALSE),"",P_ISI_ROM*VLOOKUP(AK39,Coef!$E$5:$F$20,2,FALSE))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IF(OR($B40="",$C40="",$D40="",$E40&lt;AN_LIM,$E40&gt;AN_CONCURS,$G40="",$O40=FALSE),"",P_ISI_ROM*VLOOKUP(AK40,Coef!$E$5:$F$20,2,FALSE))</f>
        <v/>
      </c>
      <c r="J40" s="121" t="str">
        <f>IF(OR($B40="",$C40="",$D40="",$E40="",$E40&gt;AN_CONCURS,$G40="",$O40=FALSE),"",P_ISI_ROM*VLOOKUP(AK40,Coef!$E$5:$F$20,2,FALSE))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IF(OR($B41="",$C41="",$D41="",$E41&lt;AN_LIM,$E41&gt;AN_CONCURS,$G41="",$O41=FALSE),"",P_ISI_ROM*VLOOKUP(AK41,Coef!$E$5:$F$20,2,FALSE))</f>
        <v/>
      </c>
      <c r="J41" s="121" t="str">
        <f>IF(OR($B41="",$C41="",$D41="",$E41="",$E41&gt;AN_CONCURS,$G41="",$O41=FALSE),"",P_ISI_ROM*VLOOKUP(AK41,Coef!$E$5:$F$20,2,FALSE))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IF(OR($B42="",$C42="",$D42="",$E42&lt;AN_LIM,$E42&gt;AN_CONCURS,$G42="",$O42=FALSE),"",P_ISI_ROM*VLOOKUP(AK42,Coef!$E$5:$F$20,2,FALSE))</f>
        <v/>
      </c>
      <c r="J42" s="121" t="str">
        <f>IF(OR($B42="",$C42="",$D42="",$E42="",$E42&gt;AN_CONCURS,$G42="",$O42=FALSE),"",P_ISI_ROM*VLOOKUP(AK42,Coef!$E$5:$F$20,2,FALSE))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IF(OR($B43="",$C43="",$D43="",$E43&lt;AN_LIM,$E43&gt;AN_CONCURS,$G43="",$O43=FALSE),"",P_ISI_ROM*VLOOKUP(AK43,Coef!$E$5:$F$20,2,FALSE))</f>
        <v/>
      </c>
      <c r="J43" s="121" t="str">
        <f>IF(OR($B43="",$C43="",$D43="",$E43="",$E43&gt;AN_CONCURS,$G43="",$O43=FALSE),"",P_ISI_ROM*VLOOKUP(AK43,Coef!$E$5:$F$20,2,FALSE))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IF(OR($B44="",$C44="",$D44="",$E44&lt;AN_LIM,$E44&gt;AN_CONCURS,$G44="",$O44=FALSE),"",P_ISI_ROM*VLOOKUP(AK44,Coef!$E$5:$F$20,2,FALSE))</f>
        <v/>
      </c>
      <c r="J44" s="121" t="str">
        <f>IF(OR($B44="",$C44="",$D44="",$E44="",$E44&gt;AN_CONCURS,$G44="",$O44=FALSE),"",P_ISI_ROM*VLOOKUP(AK44,Coef!$E$5:$F$20,2,FALSE))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IF(OR($B45="",$C45="",$D45="",$E45&lt;AN_LIM,$E45&gt;AN_CONCURS,$G45="",$O45=FALSE),"",P_ISI_ROM*VLOOKUP(AK45,Coef!$E$5:$F$20,2,FALSE))</f>
        <v/>
      </c>
      <c r="J45" s="121" t="str">
        <f>IF(OR($B45="",$C45="",$D45="",$E45="",$E45&gt;AN_CONCURS,$G45="",$O45=FALSE),"",P_ISI_ROM*VLOOKUP(AK45,Coef!$E$5:$F$20,2,FALSE))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IF(OR($B46="",$C46="",$D46="",$E46&lt;AN_LIM,$E46&gt;AN_CONCURS,$G46="",$O46=FALSE),"",P_ISI_ROM*VLOOKUP(AK46,Coef!$E$5:$F$20,2,FALSE))</f>
        <v/>
      </c>
      <c r="J46" s="121" t="str">
        <f>IF(OR($B46="",$C46="",$D46="",$E46="",$E46&gt;AN_CONCURS,$G46="",$O46=FALSE),"",P_ISI_ROM*VLOOKUP(AK46,Coef!$E$5:$F$20,2,FALSE))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IF(OR($B47="",$C47="",$D47="",$E47&lt;AN_LIM,$E47&gt;AN_CONCURS,$G47="",$O47=FALSE),"",P_ISI_ROM*VLOOKUP(AK47,Coef!$E$5:$F$20,2,FALSE))</f>
        <v/>
      </c>
      <c r="J47" s="121" t="str">
        <f>IF(OR($B47="",$C47="",$D47="",$E47="",$E47&gt;AN_CONCURS,$G47="",$O47=FALSE),"",P_ISI_ROM*VLOOKUP(AK47,Coef!$E$5:$F$20,2,FALSE))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IF(OR($B48="",$C48="",$D48="",$E48&lt;AN_LIM,$E48&gt;AN_CONCURS,$G48="",$O48=FALSE),"",P_ISI_ROM*VLOOKUP(AK48,Coef!$E$5:$F$20,2,FALSE))</f>
        <v/>
      </c>
      <c r="J48" s="121" t="str">
        <f>IF(OR($B48="",$C48="",$D48="",$E48="",$E48&gt;AN_CONCURS,$G48="",$O48=FALSE),"",P_ISI_ROM*VLOOKUP(AK48,Coef!$E$5:$F$20,2,FALSE))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IF(OR($B49="",$C49="",$D49="",$E49&lt;AN_LIM,$E49&gt;AN_CONCURS,$G49="",$O49=FALSE),"",P_ISI_ROM*VLOOKUP(AK49,Coef!$E$5:$F$20,2,FALSE))</f>
        <v/>
      </c>
      <c r="J49" s="121" t="str">
        <f>IF(OR($B49="",$C49="",$D49="",$E49="",$E49&gt;AN_CONCURS,$G49="",$O49=FALSE),"",P_ISI_ROM*VLOOKUP(AK49,Coef!$E$5:$F$20,2,FALSE))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IF(OR($B50="",$C50="",$D50="",$E50&lt;AN_LIM,$E50&gt;AN_CONCURS,$G50="",$O50=FALSE),"",P_ISI_ROM*VLOOKUP(AK50,Coef!$E$5:$F$20,2,FALSE))</f>
        <v/>
      </c>
      <c r="J50" s="121" t="str">
        <f>IF(OR($B50="",$C50="",$D50="",$E50="",$E50&gt;AN_CONCURS,$G50="",$O50=FALSE),"",P_ISI_ROM*VLOOKUP(AK50,Coef!$E$5:$F$20,2,FALSE))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IF(OR($B51="",$C51="",$D51="",$E51&lt;AN_LIM,$E51&gt;AN_CONCURS,$G51="",$O51=FALSE),"",P_ISI_ROM*VLOOKUP(AK51,Coef!$E$5:$F$20,2,FALSE))</f>
        <v/>
      </c>
      <c r="J51" s="121" t="str">
        <f>IF(OR($B51="",$C51="",$D51="",$E51="",$E51&gt;AN_CONCURS,$G51="",$O51=FALSE),"",P_ISI_ROM*VLOOKUP(AK51,Coef!$E$5:$F$20,2,FALSE))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IF(OR($B52="",$C52="",$D52="",$E52&lt;AN_LIM,$E52&gt;AN_CONCURS,$G52="",$O52=FALSE),"",P_ISI_ROM*VLOOKUP(AK52,Coef!$E$5:$F$20,2,FALSE))</f>
        <v/>
      </c>
      <c r="J52" s="121" t="str">
        <f>IF(OR($B52="",$C52="",$D52="",$E52="",$E52&gt;AN_CONCURS,$G52="",$O52=FALSE),"",P_ISI_ROM*VLOOKUP(AK52,Coef!$E$5:$F$20,2,FALSE))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IF(OR($B53="",$C53="",$D53="",$E53&lt;AN_LIM,$E53&gt;AN_CONCURS,$G53="",$O53=FALSE),"",P_ISI_ROM*VLOOKUP(AK53,Coef!$E$5:$F$20,2,FALSE))</f>
        <v/>
      </c>
      <c r="J53" s="121" t="str">
        <f>IF(OR($B53="",$C53="",$D53="",$E53="",$E53&gt;AN_CONCURS,$G53="",$O53=FALSE),"",P_ISI_ROM*VLOOKUP(AK53,Coef!$E$5:$F$20,2,FALSE))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IF(OR($B54="",$C54="",$D54="",$E54&lt;AN_LIM,$E54&gt;AN_CONCURS,$G54="",$O54=FALSE),"",P_ISI_ROM*VLOOKUP(AK54,Coef!$E$5:$F$20,2,FALSE))</f>
        <v/>
      </c>
      <c r="J54" s="121" t="str">
        <f>IF(OR($B54="",$C54="",$D54="",$E54="",$E54&gt;AN_CONCURS,$G54="",$O54=FALSE),"",P_ISI_ROM*VLOOKUP(AK54,Coef!$E$5:$F$20,2,FALSE))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IF(OR($B55="",$C55="",$D55="",$E55&lt;AN_LIM,$E55&gt;AN_CONCURS,$G55="",$O55=FALSE),"",P_ISI_ROM*VLOOKUP(AK55,Coef!$E$5:$F$20,2,FALSE))</f>
        <v/>
      </c>
      <c r="J55" s="121" t="str">
        <f>IF(OR($B55="",$C55="",$D55="",$E55="",$E55&gt;AN_CONCURS,$G55="",$O55=FALSE),"",P_ISI_ROM*VLOOKUP(AK55,Coef!$E$5:$F$20,2,FALSE))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IF(OR($B56="",$C56="",$D56="",$E56&lt;AN_LIM,$E56&gt;AN_CONCURS,$G56="",$O56=FALSE),"",P_ISI_ROM*VLOOKUP(AK56,Coef!$E$5:$F$20,2,FALSE))</f>
        <v/>
      </c>
      <c r="J56" s="121" t="str">
        <f>IF(OR($B56="",$C56="",$D56="",$E56="",$E56&gt;AN_CONCURS,$G56="",$O56=FALSE),"",P_ISI_ROM*VLOOKUP(AK56,Coef!$E$5:$F$20,2,FALSE))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IF(OR($B57="",$C57="",$D57="",$E57&lt;AN_LIM,$E57&gt;AN_CONCURS,$G57="",$O57=FALSE),"",P_ISI_ROM*VLOOKUP(AK57,Coef!$E$5:$F$20,2,FALSE))</f>
        <v/>
      </c>
      <c r="J57" s="121" t="str">
        <f>IF(OR($B57="",$C57="",$D57="",$E57="",$E57&gt;AN_CONCURS,$G57="",$O57=FALSE),"",P_ISI_ROM*VLOOKUP(AK57,Coef!$E$5:$F$20,2,FALSE))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IF(OR($B58="",$C58="",$D58="",$E58&lt;AN_LIM,$E58&gt;AN_CONCURS,$G58="",$O58=FALSE),"",P_ISI_ROM*VLOOKUP(AK58,Coef!$E$5:$F$20,2,FALSE))</f>
        <v/>
      </c>
      <c r="J58" s="121" t="str">
        <f>IF(OR($B58="",$C58="",$D58="",$E58="",$E58&gt;AN_CONCURS,$G58="",$O58=FALSE),"",P_ISI_ROM*VLOOKUP(AK58,Coef!$E$5:$F$20,2,FALSE))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IF(OR($B59="",$C59="",$D59="",$E59&lt;AN_LIM,$E59&gt;AN_CONCURS,$G59="",$O59=FALSE),"",P_ISI_ROM*VLOOKUP(AK59,Coef!$E$5:$F$20,2,FALSE))</f>
        <v/>
      </c>
      <c r="J59" s="121" t="str">
        <f>IF(OR($B59="",$C59="",$D59="",$E59="",$E59&gt;AN_CONCURS,$G59="",$O59=FALSE),"",P_ISI_ROM*VLOOKUP(AK59,Coef!$E$5:$F$20,2,FALSE))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IF(OR($B60="",$C60="",$D60="",$E60&lt;AN_LIM,$E60&gt;AN_CONCURS,$G60="",$O60=FALSE),"",P_ISI_ROM*VLOOKUP(AK60,Coef!$E$5:$F$20,2,FALSE))</f>
        <v/>
      </c>
      <c r="J60" s="121" t="str">
        <f>IF(OR($B60="",$C60="",$D60="",$E60="",$E60&gt;AN_CONCURS,$G60="",$O60=FALSE),"",P_ISI_ROM*VLOOKUP(AK60,Coef!$E$5:$F$20,2,FALSE))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IF(OR($B61="",$C61="",$D61="",$E61&lt;AN_LIM,$E61&gt;AN_CONCURS,$G61="",$O61=FALSE),"",P_ISI_ROM*VLOOKUP(AK61,Coef!$E$5:$F$20,2,FALSE))</f>
        <v/>
      </c>
      <c r="J61" s="121" t="str">
        <f>IF(OR($B61="",$C61="",$D61="",$E61="",$E61&gt;AN_CONCURS,$G61="",$O61=FALSE),"",P_ISI_ROM*VLOOKUP(AK61,Coef!$E$5:$F$20,2,FALSE))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IF(OR($B62="",$C62="",$D62="",$E62&lt;AN_LIM,$E62&gt;AN_CONCURS,$G62="",$O62=FALSE),"",P_ISI_ROM*VLOOKUP(AK62,Coef!$E$5:$F$20,2,FALSE))</f>
        <v/>
      </c>
      <c r="J62" s="121" t="str">
        <f>IF(OR($B62="",$C62="",$D62="",$E62="",$E62&gt;AN_CONCURS,$G62="",$O62=FALSE),"",P_ISI_ROM*VLOOKUP(AK62,Coef!$E$5:$F$20,2,FALSE))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IF(OR($B63="",$C63="",$D63="",$E63&lt;AN_LIM,$E63&gt;AN_CONCURS,$G63="",$O63=FALSE),"",P_ISI_ROM*VLOOKUP(AK63,Coef!$E$5:$F$20,2,FALSE))</f>
        <v/>
      </c>
      <c r="J63" s="121" t="str">
        <f>IF(OR($B63="",$C63="",$D63="",$E63="",$E63&gt;AN_CONCURS,$G63="",$O63=FALSE),"",P_ISI_ROM*VLOOKUP(AK63,Coef!$E$5:$F$20,2,FALSE))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IF(OR($B64="",$C64="",$D64="",$E64&lt;AN_LIM,$E64&gt;AN_CONCURS,$G64="",$O64=FALSE),"",P_ISI_ROM*VLOOKUP(AK64,Coef!$E$5:$F$20,2,FALSE))</f>
        <v/>
      </c>
      <c r="J64" s="121" t="str">
        <f>IF(OR($B64="",$C64="",$D64="",$E64="",$E64&gt;AN_CONCURS,$G64="",$O64=FALSE),"",P_ISI_ROM*VLOOKUP(AK64,Coef!$E$5:$F$20,2,FALSE))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IF(OR($B65="",$C65="",$D65="",$E65&lt;AN_LIM,$E65&gt;AN_CONCURS,$G65="",$O65=FALSE),"",P_ISI_ROM*VLOOKUP(AK65,Coef!$E$5:$F$20,2,FALSE))</f>
        <v/>
      </c>
      <c r="J65" s="121" t="str">
        <f>IF(OR($B65="",$C65="",$D65="",$E65="",$E65&gt;AN_CONCURS,$G65="",$O65=FALSE),"",P_ISI_ROM*VLOOKUP(AK65,Coef!$E$5:$F$20,2,FALSE))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IF(OR($B66="",$C66="",$D66="",$E66&lt;AN_LIM,$E66&gt;AN_CONCURS,$G66="",$O66=FALSE),"",P_ISI_ROM*VLOOKUP(AK66,Coef!$E$5:$F$20,2,FALSE))</f>
        <v/>
      </c>
      <c r="J66" s="121" t="str">
        <f>IF(OR($B66="",$C66="",$D66="",$E66="",$E66&gt;AN_CONCURS,$G66="",$O66=FALSE),"",P_ISI_ROM*VLOOKUP(AK66,Coef!$E$5:$F$20,2,FALSE))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IF(OR($B67="",$C67="",$D67="",$E67&lt;AN_LIM,$E67&gt;AN_CONCURS,$G67="",$O67=FALSE),"",P_ISI_ROM*VLOOKUP(AK67,Coef!$E$5:$F$20,2,FALSE))</f>
        <v/>
      </c>
      <c r="J67" s="121" t="str">
        <f>IF(OR($B67="",$C67="",$D67="",$E67="",$E67&gt;AN_CONCURS,$G67="",$O67=FALSE),"",P_ISI_ROM*VLOOKUP(AK67,Coef!$E$5:$F$20,2,FALSE))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IF(OR($B68="",$C68="",$D68="",$E68&lt;AN_LIM,$E68&gt;AN_CONCURS,$G68="",$O68=FALSE),"",P_ISI_ROM*VLOOKUP(AK68,Coef!$E$5:$F$20,2,FALSE))</f>
        <v/>
      </c>
      <c r="J68" s="121" t="str">
        <f>IF(OR($B68="",$C68="",$D68="",$E68="",$E68&gt;AN_CONCURS,$G68="",$O68=FALSE),"",P_ISI_ROM*VLOOKUP(AK68,Coef!$E$5:$F$20,2,FALSE))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IF(OR($B69="",$C69="",$D69="",$E69&lt;AN_LIM,$E69&gt;AN_CONCURS,$G69="",$O69=FALSE),"",P_ISI_ROM*VLOOKUP(AK69,Coef!$E$5:$F$20,2,FALSE))</f>
        <v/>
      </c>
      <c r="J69" s="121" t="str">
        <f>IF(OR($B69="",$C69="",$D69="",$E69="",$E69&gt;AN_CONCURS,$G69="",$O69=FALSE),"",P_ISI_ROM*VLOOKUP(AK69,Coef!$E$5:$F$20,2,FALSE))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IF(OR($B70="",$C70="",$D70="",$E70&lt;AN_LIM,$E70&gt;AN_CONCURS,$G70="",$O70=FALSE),"",P_ISI_ROM*VLOOKUP(AK70,Coef!$E$5:$F$20,2,FALSE))</f>
        <v/>
      </c>
      <c r="J70" s="121" t="str">
        <f>IF(OR($B70="",$C70="",$D70="",$E70="",$E70&gt;AN_CONCURS,$G70="",$O70=FALSE),"",P_ISI_ROM*VLOOKUP(AK70,Coef!$E$5:$F$20,2,FALSE))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IF(OR($B71="",$C71="",$D71="",$E71&lt;AN_LIM,$E71&gt;AN_CONCURS,$G71="",$O71=FALSE),"",P_ISI_ROM*VLOOKUP(AK71,Coef!$E$5:$F$20,2,FALSE))</f>
        <v/>
      </c>
      <c r="J71" s="121" t="str">
        <f>IF(OR($B71="",$C71="",$D71="",$E71="",$E71&gt;AN_CONCURS,$G71="",$O71=FALSE),"",P_ISI_ROM*VLOOKUP(AK71,Coef!$E$5:$F$20,2,FALSE))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IF(OR($B72="",$C72="",$D72="",$E72&lt;AN_LIM,$E72&gt;AN_CONCURS,$G72="",$O72=FALSE),"",P_ISI_ROM*VLOOKUP(AK72,Coef!$E$5:$F$20,2,FALSE))</f>
        <v/>
      </c>
      <c r="J72" s="121" t="str">
        <f>IF(OR($B72="",$C72="",$D72="",$E72="",$E72&gt;AN_CONCURS,$G72="",$O72=FALSE),"",P_ISI_ROM*VLOOKUP(AK72,Coef!$E$5:$F$20,2,FALSE))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IF(OR($B73="",$C73="",$D73="",$E73&lt;AN_LIM,$E73&gt;AN_CONCURS,$G73="",$O73=FALSE),"",P_ISI_ROM*VLOOKUP(AK73,Coef!$E$5:$F$20,2,FALSE))</f>
        <v/>
      </c>
      <c r="J73" s="121" t="str">
        <f>IF(OR($B73="",$C73="",$D73="",$E73="",$E73&gt;AN_CONCURS,$G73="",$O73=FALSE),"",P_ISI_ROM*VLOOKUP(AK73,Coef!$E$5:$F$20,2,FALSE))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IF(OR($B74="",$C74="",$D74="",$E74&lt;AN_LIM,$E74&gt;AN_CONCURS,$G74="",$O74=FALSE),"",P_ISI_ROM*VLOOKUP(AK74,Coef!$E$5:$F$20,2,FALSE))</f>
        <v/>
      </c>
      <c r="J74" s="121" t="str">
        <f>IF(OR($B74="",$C74="",$D74="",$E74="",$E74&gt;AN_CONCURS,$G74="",$O74=FALSE),"",P_ISI_ROM*VLOOKUP(AK74,Coef!$E$5:$F$20,2,FALSE))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IF(OR($B75="",$C75="",$D75="",$E75&lt;AN_LIM,$E75&gt;AN_CONCURS,$G75="",$O75=FALSE),"",P_ISI_ROM*VLOOKUP(AK75,Coef!$E$5:$F$20,2,FALSE))</f>
        <v/>
      </c>
      <c r="J75" s="121" t="str">
        <f>IF(OR($B75="",$C75="",$D75="",$E75="",$E75&gt;AN_CONCURS,$G75="",$O75=FALSE),"",P_ISI_ROM*VLOOKUP(AK75,Coef!$E$5:$F$20,2,FALSE))</f>
        <v/>
      </c>
      <c r="K75" s="153" t="str">
        <f t="shared" ref="K75:K138" si="18">IF(OR($B75="",$C75="",$D75="",$E75&gt;AN_CONCURS,$G75="",$O75=FALSE),"",IF($E75&gt;=AN_LIM,1,""))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IF(OR($B76="",$C76="",$D76="",$E76&lt;AN_LIM,$E76&gt;AN_CONCURS,$G76="",$O76=FALSE),"",P_ISI_ROM*VLOOKUP(AK76,Coef!$E$5:$F$20,2,FALSE))</f>
        <v/>
      </c>
      <c r="J76" s="121" t="str">
        <f>IF(OR($B76="",$C76="",$D76="",$E76="",$E76&gt;AN_CONCURS,$G76="",$O76=FALSE),"",P_ISI_ROM*VLOOKUP(AK76,Coef!$E$5:$F$20,2,FALSE))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IF(OR($B77="",$C77="",$D77="",$E77&lt;AN_LIM,$E77&gt;AN_CONCURS,$G77="",$O77=FALSE),"",P_ISI_ROM*VLOOKUP(AK77,Coef!$E$5:$F$20,2,FALSE))</f>
        <v/>
      </c>
      <c r="J77" s="121" t="str">
        <f>IF(OR($B77="",$C77="",$D77="",$E77="",$E77&gt;AN_CONCURS,$G77="",$O77=FALSE),"",P_ISI_ROM*VLOOKUP(AK77,Coef!$E$5:$F$20,2,FALSE))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IF(OR($B78="",$C78="",$D78="",$E78&lt;AN_LIM,$E78&gt;AN_CONCURS,$G78="",$O78=FALSE),"",P_ISI_ROM*VLOOKUP(AK78,Coef!$E$5:$F$20,2,FALSE))</f>
        <v/>
      </c>
      <c r="J78" s="121" t="str">
        <f>IF(OR($B78="",$C78="",$D78="",$E78="",$E78&gt;AN_CONCURS,$G78="",$O78=FALSE),"",P_ISI_ROM*VLOOKUP(AK78,Coef!$E$5:$F$20,2,FALSE))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IF(OR($B79="",$C79="",$D79="",$E79&lt;AN_LIM,$E79&gt;AN_CONCURS,$G79="",$O79=FALSE),"",P_ISI_ROM*VLOOKUP(AK79,Coef!$E$5:$F$20,2,FALSE))</f>
        <v/>
      </c>
      <c r="J79" s="121" t="str">
        <f>IF(OR($B79="",$C79="",$D79="",$E79="",$E79&gt;AN_CONCURS,$G79="",$O79=FALSE),"",P_ISI_ROM*VLOOKUP(AK79,Coef!$E$5:$F$20,2,FALSE))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IF(OR($B80="",$C80="",$D80="",$E80&lt;AN_LIM,$E80&gt;AN_CONCURS,$G80="",$O80=FALSE),"",P_ISI_ROM*VLOOKUP(AK80,Coef!$E$5:$F$20,2,FALSE))</f>
        <v/>
      </c>
      <c r="J80" s="121" t="str">
        <f>IF(OR($B80="",$C80="",$D80="",$E80="",$E80&gt;AN_CONCURS,$G80="",$O80=FALSE),"",P_ISI_ROM*VLOOKUP(AK80,Coef!$E$5:$F$20,2,FALSE))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40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IF(OR($B81="",$C81="",$D81="",$E81&lt;AN_LIM,$E81&gt;AN_CONCURS,$G81="",$O81=FALSE),"",P_ISI_ROM*VLOOKUP(AK81,Coef!$E$5:$F$20,2,FALSE))</f>
        <v/>
      </c>
      <c r="J81" s="121" t="str">
        <f>IF(OR($B81="",$C81="",$D81="",$E81="",$E81&gt;AN_CONCURS,$G81="",$O81=FALSE),"",P_ISI_ROM*VLOOKUP(AK81,Coef!$E$5:$F$20,2,FALSE))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  <c r="AN81" s="103"/>
    </row>
    <row r="82" spans="1:40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IF(OR($B82="",$C82="",$D82="",$E82&lt;AN_LIM,$E82&gt;AN_CONCURS,$G82="",$O82=FALSE),"",P_ISI_ROM*VLOOKUP(AK82,Coef!$E$5:$F$20,2,FALSE))</f>
        <v/>
      </c>
      <c r="J82" s="121" t="str">
        <f>IF(OR($B82="",$C82="",$D82="",$E82="",$E82&gt;AN_CONCURS,$G82="",$O82=FALSE),"",P_ISI_ROM*VLOOKUP(AK82,Coef!$E$5:$F$20,2,FALSE))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  <c r="AN82" s="103"/>
    </row>
    <row r="83" spans="1:40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IF(OR($B83="",$C83="",$D83="",$E83&lt;AN_LIM,$E83&gt;AN_CONCURS,$G83="",$O83=FALSE),"",P_ISI_ROM*VLOOKUP(AK83,Coef!$E$5:$F$20,2,FALSE))</f>
        <v/>
      </c>
      <c r="J83" s="121" t="str">
        <f>IF(OR($B83="",$C83="",$D83="",$E83="",$E83&gt;AN_CONCURS,$G83="",$O83=FALSE),"",P_ISI_ROM*VLOOKUP(AK83,Coef!$E$5:$F$20,2,FALSE))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  <c r="AN83" s="103"/>
    </row>
    <row r="84" spans="1:40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IF(OR($B84="",$C84="",$D84="",$E84&lt;AN_LIM,$E84&gt;AN_CONCURS,$G84="",$O84=FALSE),"",P_ISI_ROM*VLOOKUP(AK84,Coef!$E$5:$F$20,2,FALSE))</f>
        <v/>
      </c>
      <c r="J84" s="121" t="str">
        <f>IF(OR($B84="",$C84="",$D84="",$E84="",$E84&gt;AN_CONCURS,$G84="",$O84=FALSE),"",P_ISI_ROM*VLOOKUP(AK84,Coef!$E$5:$F$20,2,FALSE))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  <c r="AN84" s="103"/>
    </row>
    <row r="85" spans="1:40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IF(OR($B85="",$C85="",$D85="",$E85&lt;AN_LIM,$E85&gt;AN_CONCURS,$G85="",$O85=FALSE),"",P_ISI_ROM*VLOOKUP(AK85,Coef!$E$5:$F$20,2,FALSE))</f>
        <v/>
      </c>
      <c r="J85" s="121" t="str">
        <f>IF(OR($B85="",$C85="",$D85="",$E85="",$E85&gt;AN_CONCURS,$G85="",$O85=FALSE),"",P_ISI_ROM*VLOOKUP(AK85,Coef!$E$5:$F$20,2,FALSE))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  <c r="AN85" s="103"/>
    </row>
    <row r="86" spans="1:40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IF(OR($B86="",$C86="",$D86="",$E86&lt;AN_LIM,$E86&gt;AN_CONCURS,$G86="",$O86=FALSE),"",P_ISI_ROM*VLOOKUP(AK86,Coef!$E$5:$F$20,2,FALSE))</f>
        <v/>
      </c>
      <c r="J86" s="121" t="str">
        <f>IF(OR($B86="",$C86="",$D86="",$E86="",$E86&gt;AN_CONCURS,$G86="",$O86=FALSE),"",P_ISI_ROM*VLOOKUP(AK86,Coef!$E$5:$F$20,2,FALSE))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  <c r="AN86" s="103"/>
    </row>
    <row r="87" spans="1:40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IF(OR($B87="",$C87="",$D87="",$E87&lt;AN_LIM,$E87&gt;AN_CONCURS,$G87="",$O87=FALSE),"",P_ISI_ROM*VLOOKUP(AK87,Coef!$E$5:$F$20,2,FALSE))</f>
        <v/>
      </c>
      <c r="J87" s="121" t="str">
        <f>IF(OR($B87="",$C87="",$D87="",$E87="",$E87&gt;AN_CONCURS,$G87="",$O87=FALSE),"",P_ISI_ROM*VLOOKUP(AK87,Coef!$E$5:$F$20,2,FALSE))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  <c r="AN87" s="103"/>
    </row>
    <row r="88" spans="1:40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IF(OR($B88="",$C88="",$D88="",$E88&lt;AN_LIM,$E88&gt;AN_CONCURS,$G88="",$O88=FALSE),"",P_ISI_ROM*VLOOKUP(AK88,Coef!$E$5:$F$20,2,FALSE))</f>
        <v/>
      </c>
      <c r="J88" s="121" t="str">
        <f>IF(OR($B88="",$C88="",$D88="",$E88="",$E88&gt;AN_CONCURS,$G88="",$O88=FALSE),"",P_ISI_ROM*VLOOKUP(AK88,Coef!$E$5:$F$20,2,FALSE))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  <c r="AN88" s="103"/>
    </row>
    <row r="89" spans="1:40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IF(OR($B89="",$C89="",$D89="",$E89&lt;AN_LIM,$E89&gt;AN_CONCURS,$G89="",$O89=FALSE),"",P_ISI_ROM*VLOOKUP(AK89,Coef!$E$5:$F$20,2,FALSE))</f>
        <v/>
      </c>
      <c r="J89" s="121" t="str">
        <f>IF(OR($B89="",$C89="",$D89="",$E89="",$E89&gt;AN_CONCURS,$G89="",$O89=FALSE),"",P_ISI_ROM*VLOOKUP(AK89,Coef!$E$5:$F$20,2,FALSE))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  <c r="AN89" s="103"/>
    </row>
    <row r="90" spans="1:40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IF(OR($B90="",$C90="",$D90="",$E90&lt;AN_LIM,$E90&gt;AN_CONCURS,$G90="",$O90=FALSE),"",P_ISI_ROM*VLOOKUP(AK90,Coef!$E$5:$F$20,2,FALSE))</f>
        <v/>
      </c>
      <c r="J90" s="121" t="str">
        <f>IF(OR($B90="",$C90="",$D90="",$E90="",$E90&gt;AN_CONCURS,$G90="",$O90=FALSE),"",P_ISI_ROM*VLOOKUP(AK90,Coef!$E$5:$F$20,2,FALSE))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  <c r="AN90" s="103"/>
    </row>
    <row r="91" spans="1:40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IF(OR($B91="",$C91="",$D91="",$E91&lt;AN_LIM,$E91&gt;AN_CONCURS,$G91="",$O91=FALSE),"",P_ISI_ROM*VLOOKUP(AK91,Coef!$E$5:$F$20,2,FALSE))</f>
        <v/>
      </c>
      <c r="J91" s="121" t="str">
        <f>IF(OR($B91="",$C91="",$D91="",$E91="",$E91&gt;AN_CONCURS,$G91="",$O91=FALSE),"",P_ISI_ROM*VLOOKUP(AK91,Coef!$E$5:$F$20,2,FALSE))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  <c r="AN91" s="103"/>
    </row>
    <row r="92" spans="1:40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IF(OR($B92="",$C92="",$D92="",$E92&lt;AN_LIM,$E92&gt;AN_CONCURS,$G92="",$O92=FALSE),"",P_ISI_ROM*VLOOKUP(AK92,Coef!$E$5:$F$20,2,FALSE))</f>
        <v/>
      </c>
      <c r="J92" s="121" t="str">
        <f>IF(OR($B92="",$C92="",$D92="",$E92="",$E92&gt;AN_CONCURS,$G92="",$O92=FALSE),"",P_ISI_ROM*VLOOKUP(AK92,Coef!$E$5:$F$20,2,FALSE))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  <c r="AN92" s="103"/>
    </row>
    <row r="93" spans="1:40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IF(OR($B93="",$C93="",$D93="",$E93&lt;AN_LIM,$E93&gt;AN_CONCURS,$G93="",$O93=FALSE),"",P_ISI_ROM*VLOOKUP(AK93,Coef!$E$5:$F$20,2,FALSE))</f>
        <v/>
      </c>
      <c r="J93" s="121" t="str">
        <f>IF(OR($B93="",$C93="",$D93="",$E93="",$E93&gt;AN_CONCURS,$G93="",$O93=FALSE),"",P_ISI_ROM*VLOOKUP(AK93,Coef!$E$5:$F$20,2,FALSE))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  <c r="AN93" s="103"/>
    </row>
    <row r="94" spans="1:40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IF(OR($B94="",$C94="",$D94="",$E94&lt;AN_LIM,$E94&gt;AN_CONCURS,$G94="",$O94=FALSE),"",P_ISI_ROM*VLOOKUP(AK94,Coef!$E$5:$F$20,2,FALSE))</f>
        <v/>
      </c>
      <c r="J94" s="121" t="str">
        <f>IF(OR($B94="",$C94="",$D94="",$E94="",$E94&gt;AN_CONCURS,$G94="",$O94=FALSE),"",P_ISI_ROM*VLOOKUP(AK94,Coef!$E$5:$F$20,2,FALSE))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  <c r="AN94" s="103"/>
    </row>
    <row r="95" spans="1:40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IF(OR($B95="",$C95="",$D95="",$E95&lt;AN_LIM,$E95&gt;AN_CONCURS,$G95="",$O95=FALSE),"",P_ISI_ROM*VLOOKUP(AK95,Coef!$E$5:$F$20,2,FALSE))</f>
        <v/>
      </c>
      <c r="J95" s="121" t="str">
        <f>IF(OR($B95="",$C95="",$D95="",$E95="",$E95&gt;AN_CONCURS,$G95="",$O95=FALSE),"",P_ISI_ROM*VLOOKUP(AK95,Coef!$E$5:$F$20,2,FALSE))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  <c r="AN95" s="103"/>
    </row>
    <row r="96" spans="1:40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IF(OR($B96="",$C96="",$D96="",$E96&lt;AN_LIM,$E96&gt;AN_CONCURS,$G96="",$O96=FALSE),"",P_ISI_ROM*VLOOKUP(AK96,Coef!$E$5:$F$20,2,FALSE))</f>
        <v/>
      </c>
      <c r="J96" s="121" t="str">
        <f>IF(OR($B96="",$C96="",$D96="",$E96="",$E96&gt;AN_CONCURS,$G96="",$O96=FALSE),"",P_ISI_ROM*VLOOKUP(AK96,Coef!$E$5:$F$20,2,FALSE))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  <c r="AN96" s="103"/>
    </row>
    <row r="97" spans="1:40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IF(OR($B97="",$C97="",$D97="",$E97&lt;AN_LIM,$E97&gt;AN_CONCURS,$G97="",$O97=FALSE),"",P_ISI_ROM*VLOOKUP(AK97,Coef!$E$5:$F$20,2,FALSE))</f>
        <v/>
      </c>
      <c r="J97" s="121" t="str">
        <f>IF(OR($B97="",$C97="",$D97="",$E97="",$E97&gt;AN_CONCURS,$G97="",$O97=FALSE),"",P_ISI_ROM*VLOOKUP(AK97,Coef!$E$5:$F$20,2,FALSE))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  <c r="AN97" s="103"/>
    </row>
    <row r="98" spans="1:40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IF(OR($B98="",$C98="",$D98="",$E98&lt;AN_LIM,$E98&gt;AN_CONCURS,$G98="",$O98=FALSE),"",P_ISI_ROM*VLOOKUP(AK98,Coef!$E$5:$F$20,2,FALSE))</f>
        <v/>
      </c>
      <c r="J98" s="121" t="str">
        <f>IF(OR($B98="",$C98="",$D98="",$E98="",$E98&gt;AN_CONCURS,$G98="",$O98=FALSE),"",P_ISI_ROM*VLOOKUP(AK98,Coef!$E$5:$F$20,2,FALSE))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  <c r="AN98" s="103"/>
    </row>
    <row r="99" spans="1:40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IF(OR($B99="",$C99="",$D99="",$E99&lt;AN_LIM,$E99&gt;AN_CONCURS,$G99="",$O99=FALSE),"",P_ISI_ROM*VLOOKUP(AK99,Coef!$E$5:$F$20,2,FALSE))</f>
        <v/>
      </c>
      <c r="J99" s="121" t="str">
        <f>IF(OR($B99="",$C99="",$D99="",$E99="",$E99&gt;AN_CONCURS,$G99="",$O99=FALSE),"",P_ISI_ROM*VLOOKUP(AK99,Coef!$E$5:$F$20,2,FALSE))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  <c r="AN99" s="103"/>
    </row>
    <row r="100" spans="1:40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IF(OR($B100="",$C100="",$D100="",$E100&lt;AN_LIM,$E100&gt;AN_CONCURS,$G100="",$O100=FALSE),"",P_ISI_ROM*VLOOKUP(AK100,Coef!$E$5:$F$20,2,FALSE))</f>
        <v/>
      </c>
      <c r="J100" s="121" t="str">
        <f>IF(OR($B100="",$C100="",$D100="",$E100="",$E100&gt;AN_CONCURS,$G100="",$O100=FALSE),"",P_ISI_ROM*VLOOKUP(AK100,Coef!$E$5:$F$20,2,FALSE))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  <c r="AN100" s="103"/>
    </row>
    <row r="101" spans="1:40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IF(OR($B101="",$C101="",$D101="",$E101&lt;AN_LIM,$E101&gt;AN_CONCURS,$G101="",$O101=FALSE),"",P_ISI_ROM*VLOOKUP(AK101,Coef!$E$5:$F$20,2,FALSE))</f>
        <v/>
      </c>
      <c r="J101" s="121" t="str">
        <f>IF(OR($B101="",$C101="",$D101="",$E101="",$E101&gt;AN_CONCURS,$G101="",$O101=FALSE),"",P_ISI_ROM*VLOOKUP(AK101,Coef!$E$5:$F$20,2,FALSE))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  <c r="AN101" s="103"/>
    </row>
    <row r="102" spans="1:40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IF(OR($B102="",$C102="",$D102="",$E102&lt;AN_LIM,$E102&gt;AN_CONCURS,$G102="",$O102=FALSE),"",P_ISI_ROM*VLOOKUP(AK102,Coef!$E$5:$F$20,2,FALSE))</f>
        <v/>
      </c>
      <c r="J102" s="121" t="str">
        <f>IF(OR($B102="",$C102="",$D102="",$E102="",$E102&gt;AN_CONCURS,$G102="",$O102=FALSE),"",P_ISI_ROM*VLOOKUP(AK102,Coef!$E$5:$F$20,2,FALSE))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  <c r="AN102" s="103"/>
    </row>
    <row r="103" spans="1:40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IF(OR($B103="",$C103="",$D103="",$E103&lt;AN_LIM,$E103&gt;AN_CONCURS,$G103="",$O103=FALSE),"",P_ISI_ROM*VLOOKUP(AK103,Coef!$E$5:$F$20,2,FALSE))</f>
        <v/>
      </c>
      <c r="J103" s="121" t="str">
        <f>IF(OR($B103="",$C103="",$D103="",$E103="",$E103&gt;AN_CONCURS,$G103="",$O103=FALSE),"",P_ISI_ROM*VLOOKUP(AK103,Coef!$E$5:$F$20,2,FALSE))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  <c r="AN103" s="103"/>
    </row>
    <row r="104" spans="1:40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IF(OR($B104="",$C104="",$D104="",$E104&lt;AN_LIM,$E104&gt;AN_CONCURS,$G104="",$O104=FALSE),"",P_ISI_ROM*VLOOKUP(AK104,Coef!$E$5:$F$20,2,FALSE))</f>
        <v/>
      </c>
      <c r="J104" s="121" t="str">
        <f>IF(OR($B104="",$C104="",$D104="",$E104="",$E104&gt;AN_CONCURS,$G104="",$O104=FALSE),"",P_ISI_ROM*VLOOKUP(AK104,Coef!$E$5:$F$20,2,FALSE))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  <c r="AN104" s="103"/>
    </row>
    <row r="105" spans="1:40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IF(OR($B105="",$C105="",$D105="",$E105&lt;AN_LIM,$E105&gt;AN_CONCURS,$G105="",$O105=FALSE),"",P_ISI_ROM*VLOOKUP(AK105,Coef!$E$5:$F$20,2,FALSE))</f>
        <v/>
      </c>
      <c r="J105" s="121" t="str">
        <f>IF(OR($B105="",$C105="",$D105="",$E105="",$E105&gt;AN_CONCURS,$G105="",$O105=FALSE),"",P_ISI_ROM*VLOOKUP(AK105,Coef!$E$5:$F$20,2,FALSE))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  <c r="AN105" s="103"/>
    </row>
    <row r="106" spans="1:40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IF(OR($B106="",$C106="",$D106="",$E106&lt;AN_LIM,$E106&gt;AN_CONCURS,$G106="",$O106=FALSE),"",P_ISI_ROM*VLOOKUP(AK106,Coef!$E$5:$F$20,2,FALSE))</f>
        <v/>
      </c>
      <c r="J106" s="121" t="str">
        <f>IF(OR($B106="",$C106="",$D106="",$E106="",$E106&gt;AN_CONCURS,$G106="",$O106=FALSE),"",P_ISI_ROM*VLOOKUP(AK106,Coef!$E$5:$F$20,2,FALSE))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  <c r="AN106" s="103"/>
    </row>
    <row r="107" spans="1:40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IF(OR($B107="",$C107="",$D107="",$E107&lt;AN_LIM,$E107&gt;AN_CONCURS,$G107="",$O107=FALSE),"",P_ISI_ROM*VLOOKUP(AK107,Coef!$E$5:$F$20,2,FALSE))</f>
        <v/>
      </c>
      <c r="J107" s="121" t="str">
        <f>IF(OR($B107="",$C107="",$D107="",$E107="",$E107&gt;AN_CONCURS,$G107="",$O107=FALSE),"",P_ISI_ROM*VLOOKUP(AK107,Coef!$E$5:$F$20,2,FALSE))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  <c r="AN107" s="103"/>
    </row>
    <row r="108" spans="1:40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IF(OR($B108="",$C108="",$D108="",$E108&lt;AN_LIM,$E108&gt;AN_CONCURS,$G108="",$O108=FALSE),"",P_ISI_ROM*VLOOKUP(AK108,Coef!$E$5:$F$20,2,FALSE))</f>
        <v/>
      </c>
      <c r="J108" s="121" t="str">
        <f>IF(OR($B108="",$C108="",$D108="",$E108="",$E108&gt;AN_CONCURS,$G108="",$O108=FALSE),"",P_ISI_ROM*VLOOKUP(AK108,Coef!$E$5:$F$20,2,FALSE))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  <c r="AN108" s="103"/>
    </row>
    <row r="109" spans="1:40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IF(OR($B109="",$C109="",$D109="",$E109&lt;AN_LIM,$E109&gt;AN_CONCURS,$G109="",$O109=FALSE),"",P_ISI_ROM*VLOOKUP(AK109,Coef!$E$5:$F$20,2,FALSE))</f>
        <v/>
      </c>
      <c r="J109" s="121" t="str">
        <f>IF(OR($B109="",$C109="",$D109="",$E109="",$E109&gt;AN_CONCURS,$G109="",$O109=FALSE),"",P_ISI_ROM*VLOOKUP(AK109,Coef!$E$5:$F$20,2,FALSE))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  <c r="AN109" s="103"/>
    </row>
    <row r="110" spans="1:40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IF(OR($B110="",$C110="",$D110="",$E110&lt;AN_LIM,$E110&gt;AN_CONCURS,$G110="",$O110=FALSE),"",P_ISI_ROM*VLOOKUP(AK110,Coef!$E$5:$F$20,2,FALSE))</f>
        <v/>
      </c>
      <c r="J110" s="121" t="str">
        <f>IF(OR($B110="",$C110="",$D110="",$E110="",$E110&gt;AN_CONCURS,$G110="",$O110=FALSE),"",P_ISI_ROM*VLOOKUP(AK110,Coef!$E$5:$F$20,2,FALSE))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  <c r="AN110" s="103"/>
    </row>
    <row r="111" spans="1:40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IF(OR($B111="",$C111="",$D111="",$E111&lt;AN_LIM,$E111&gt;AN_CONCURS,$G111="",$O111=FALSE),"",P_ISI_ROM*VLOOKUP(AK111,Coef!$E$5:$F$20,2,FALSE))</f>
        <v/>
      </c>
      <c r="J111" s="121" t="str">
        <f>IF(OR($B111="",$C111="",$D111="",$E111="",$E111&gt;AN_CONCURS,$G111="",$O111=FALSE),"",P_ISI_ROM*VLOOKUP(AK111,Coef!$E$5:$F$20,2,FALSE))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  <c r="AN111" s="103"/>
    </row>
    <row r="112" spans="1:40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IF(OR($B112="",$C112="",$D112="",$E112&lt;AN_LIM,$E112&gt;AN_CONCURS,$G112="",$O112=FALSE),"",P_ISI_ROM*VLOOKUP(AK112,Coef!$E$5:$F$20,2,FALSE))</f>
        <v/>
      </c>
      <c r="J112" s="121" t="str">
        <f>IF(OR($B112="",$C112="",$D112="",$E112="",$E112&gt;AN_CONCURS,$G112="",$O112=FALSE),"",P_ISI_ROM*VLOOKUP(AK112,Coef!$E$5:$F$20,2,FALSE))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  <c r="AN112" s="103"/>
    </row>
    <row r="113" spans="1:40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IF(OR($B113="",$C113="",$D113="",$E113&lt;AN_LIM,$E113&gt;AN_CONCURS,$G113="",$O113=FALSE),"",P_ISI_ROM*VLOOKUP(AK113,Coef!$E$5:$F$20,2,FALSE))</f>
        <v/>
      </c>
      <c r="J113" s="121" t="str">
        <f>IF(OR($B113="",$C113="",$D113="",$E113="",$E113&gt;AN_CONCURS,$G113="",$O113=FALSE),"",P_ISI_ROM*VLOOKUP(AK113,Coef!$E$5:$F$20,2,FALSE))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  <c r="AN113" s="103"/>
    </row>
    <row r="114" spans="1:40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IF(OR($B114="",$C114="",$D114="",$E114&lt;AN_LIM,$E114&gt;AN_CONCURS,$G114="",$O114=FALSE),"",P_ISI_ROM*VLOOKUP(AK114,Coef!$E$5:$F$20,2,FALSE))</f>
        <v/>
      </c>
      <c r="J114" s="121" t="str">
        <f>IF(OR($B114="",$C114="",$D114="",$E114="",$E114&gt;AN_CONCURS,$G114="",$O114=FALSE),"",P_ISI_ROM*VLOOKUP(AK114,Coef!$E$5:$F$20,2,FALSE))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  <c r="AN114" s="103"/>
    </row>
    <row r="115" spans="1:40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IF(OR($B115="",$C115="",$D115="",$E115&lt;AN_LIM,$E115&gt;AN_CONCURS,$G115="",$O115=FALSE),"",P_ISI_ROM*VLOOKUP(AK115,Coef!$E$5:$F$20,2,FALSE))</f>
        <v/>
      </c>
      <c r="J115" s="121" t="str">
        <f>IF(OR($B115="",$C115="",$D115="",$E115="",$E115&gt;AN_CONCURS,$G115="",$O115=FALSE),"",P_ISI_ROM*VLOOKUP(AK115,Coef!$E$5:$F$20,2,FALSE))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  <c r="AN115" s="103"/>
    </row>
    <row r="116" spans="1:40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IF(OR($B116="",$C116="",$D116="",$E116&lt;AN_LIM,$E116&gt;AN_CONCURS,$G116="",$O116=FALSE),"",P_ISI_ROM*VLOOKUP(AK116,Coef!$E$5:$F$20,2,FALSE))</f>
        <v/>
      </c>
      <c r="J116" s="121" t="str">
        <f>IF(OR($B116="",$C116="",$D116="",$E116="",$E116&gt;AN_CONCURS,$G116="",$O116=FALSE),"",P_ISI_ROM*VLOOKUP(AK116,Coef!$E$5:$F$20,2,FALSE))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  <c r="AN116" s="103"/>
    </row>
    <row r="117" spans="1:40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IF(OR($B117="",$C117="",$D117="",$E117&lt;AN_LIM,$E117&gt;AN_CONCURS,$G117="",$O117=FALSE),"",P_ISI_ROM*VLOOKUP(AK117,Coef!$E$5:$F$20,2,FALSE))</f>
        <v/>
      </c>
      <c r="J117" s="121" t="str">
        <f>IF(OR($B117="",$C117="",$D117="",$E117="",$E117&gt;AN_CONCURS,$G117="",$O117=FALSE),"",P_ISI_ROM*VLOOKUP(AK117,Coef!$E$5:$F$20,2,FALSE))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  <c r="AN117" s="103"/>
    </row>
    <row r="118" spans="1:40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IF(OR($B118="",$C118="",$D118="",$E118&lt;AN_LIM,$E118&gt;AN_CONCURS,$G118="",$O118=FALSE),"",P_ISI_ROM*VLOOKUP(AK118,Coef!$E$5:$F$20,2,FALSE))</f>
        <v/>
      </c>
      <c r="J118" s="121" t="str">
        <f>IF(OR($B118="",$C118="",$D118="",$E118="",$E118&gt;AN_CONCURS,$G118="",$O118=FALSE),"",P_ISI_ROM*VLOOKUP(AK118,Coef!$E$5:$F$20,2,FALSE))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  <c r="AN118" s="103"/>
    </row>
    <row r="119" spans="1:40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IF(OR($B119="",$C119="",$D119="",$E119&lt;AN_LIM,$E119&gt;AN_CONCURS,$G119="",$O119=FALSE),"",P_ISI_ROM*VLOOKUP(AK119,Coef!$E$5:$F$20,2,FALSE))</f>
        <v/>
      </c>
      <c r="J119" s="121" t="str">
        <f>IF(OR($B119="",$C119="",$D119="",$E119="",$E119&gt;AN_CONCURS,$G119="",$O119=FALSE),"",P_ISI_ROM*VLOOKUP(AK119,Coef!$E$5:$F$20,2,FALSE))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  <c r="AN119" s="103"/>
    </row>
    <row r="120" spans="1:40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IF(OR($B120="",$C120="",$D120="",$E120&lt;AN_LIM,$E120&gt;AN_CONCURS,$G120="",$O120=FALSE),"",P_ISI_ROM*VLOOKUP(AK120,Coef!$E$5:$F$20,2,FALSE))</f>
        <v/>
      </c>
      <c r="J120" s="121" t="str">
        <f>IF(OR($B120="",$C120="",$D120="",$E120="",$E120&gt;AN_CONCURS,$G120="",$O120=FALSE),"",P_ISI_ROM*VLOOKUP(AK120,Coef!$E$5:$F$20,2,FALSE))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  <c r="AN120" s="103"/>
    </row>
    <row r="121" spans="1:40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IF(OR($B121="",$C121="",$D121="",$E121&lt;AN_LIM,$E121&gt;AN_CONCURS,$G121="",$O121=FALSE),"",P_ISI_ROM*VLOOKUP(AK121,Coef!$E$5:$F$20,2,FALSE))</f>
        <v/>
      </c>
      <c r="J121" s="121" t="str">
        <f>IF(OR($B121="",$C121="",$D121="",$E121="",$E121&gt;AN_CONCURS,$G121="",$O121=FALSE),"",P_ISI_ROM*VLOOKUP(AK121,Coef!$E$5:$F$20,2,FALSE))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  <c r="AN121" s="103"/>
    </row>
    <row r="122" spans="1:40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IF(OR($B122="",$C122="",$D122="",$E122&lt;AN_LIM,$E122&gt;AN_CONCURS,$G122="",$O122=FALSE),"",P_ISI_ROM*VLOOKUP(AK122,Coef!$E$5:$F$20,2,FALSE))</f>
        <v/>
      </c>
      <c r="J122" s="121" t="str">
        <f>IF(OR($B122="",$C122="",$D122="",$E122="",$E122&gt;AN_CONCURS,$G122="",$O122=FALSE),"",P_ISI_ROM*VLOOKUP(AK122,Coef!$E$5:$F$20,2,FALSE))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  <c r="AN122" s="103"/>
    </row>
    <row r="123" spans="1:40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IF(OR($B123="",$C123="",$D123="",$E123&lt;AN_LIM,$E123&gt;AN_CONCURS,$G123="",$O123=FALSE),"",P_ISI_ROM*VLOOKUP(AK123,Coef!$E$5:$F$20,2,FALSE))</f>
        <v/>
      </c>
      <c r="J123" s="121" t="str">
        <f>IF(OR($B123="",$C123="",$D123="",$E123="",$E123&gt;AN_CONCURS,$G123="",$O123=FALSE),"",P_ISI_ROM*VLOOKUP(AK123,Coef!$E$5:$F$20,2,FALSE))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  <c r="AN123" s="103"/>
    </row>
    <row r="124" spans="1:40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IF(OR($B124="",$C124="",$D124="",$E124&lt;AN_LIM,$E124&gt;AN_CONCURS,$G124="",$O124=FALSE),"",P_ISI_ROM*VLOOKUP(AK124,Coef!$E$5:$F$20,2,FALSE))</f>
        <v/>
      </c>
      <c r="J124" s="121" t="str">
        <f>IF(OR($B124="",$C124="",$D124="",$E124="",$E124&gt;AN_CONCURS,$G124="",$O124=FALSE),"",P_ISI_ROM*VLOOKUP(AK124,Coef!$E$5:$F$20,2,FALSE))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  <c r="AN124" s="103"/>
    </row>
    <row r="125" spans="1:40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IF(OR($B125="",$C125="",$D125="",$E125&lt;AN_LIM,$E125&gt;AN_CONCURS,$G125="",$O125=FALSE),"",P_ISI_ROM*VLOOKUP(AK125,Coef!$E$5:$F$20,2,FALSE))</f>
        <v/>
      </c>
      <c r="J125" s="121" t="str">
        <f>IF(OR($B125="",$C125="",$D125="",$E125="",$E125&gt;AN_CONCURS,$G125="",$O125=FALSE),"",P_ISI_ROM*VLOOKUP(AK125,Coef!$E$5:$F$20,2,FALSE))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  <c r="AN125" s="103"/>
    </row>
    <row r="126" spans="1:40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IF(OR($B126="",$C126="",$D126="",$E126&lt;AN_LIM,$E126&gt;AN_CONCURS,$G126="",$O126=FALSE),"",P_ISI_ROM*VLOOKUP(AK126,Coef!$E$5:$F$20,2,FALSE))</f>
        <v/>
      </c>
      <c r="J126" s="121" t="str">
        <f>IF(OR($B126="",$C126="",$D126="",$E126="",$E126&gt;AN_CONCURS,$G126="",$O126=FALSE),"",P_ISI_ROM*VLOOKUP(AK126,Coef!$E$5:$F$20,2,FALSE))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  <c r="AN126" s="103"/>
    </row>
    <row r="127" spans="1:40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IF(OR($B127="",$C127="",$D127="",$E127&lt;AN_LIM,$E127&gt;AN_CONCURS,$G127="",$O127=FALSE),"",P_ISI_ROM*VLOOKUP(AK127,Coef!$E$5:$F$20,2,FALSE))</f>
        <v/>
      </c>
      <c r="J127" s="121" t="str">
        <f>IF(OR($B127="",$C127="",$D127="",$E127="",$E127&gt;AN_CONCURS,$G127="",$O127=FALSE),"",P_ISI_ROM*VLOOKUP(AK127,Coef!$E$5:$F$20,2,FALSE))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  <c r="AN127" s="103"/>
    </row>
    <row r="128" spans="1:40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IF(OR($B128="",$C128="",$D128="",$E128&lt;AN_LIM,$E128&gt;AN_CONCURS,$G128="",$O128=FALSE),"",P_ISI_ROM*VLOOKUP(AK128,Coef!$E$5:$F$20,2,FALSE))</f>
        <v/>
      </c>
      <c r="J128" s="121" t="str">
        <f>IF(OR($B128="",$C128="",$D128="",$E128="",$E128&gt;AN_CONCURS,$G128="",$O128=FALSE),"",P_ISI_ROM*VLOOKUP(AK128,Coef!$E$5:$F$20,2,FALSE))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  <c r="AN128" s="103"/>
    </row>
    <row r="129" spans="1:40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IF(OR($B129="",$C129="",$D129="",$E129&lt;AN_LIM,$E129&gt;AN_CONCURS,$G129="",$O129=FALSE),"",P_ISI_ROM*VLOOKUP(AK129,Coef!$E$5:$F$20,2,FALSE))</f>
        <v/>
      </c>
      <c r="J129" s="121" t="str">
        <f>IF(OR($B129="",$C129="",$D129="",$E129="",$E129&gt;AN_CONCURS,$G129="",$O129=FALSE),"",P_ISI_ROM*VLOOKUP(AK129,Coef!$E$5:$F$20,2,FALSE))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  <c r="AN129" s="103"/>
    </row>
    <row r="130" spans="1:40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IF(OR($B130="",$C130="",$D130="",$E130&lt;AN_LIM,$E130&gt;AN_CONCURS,$G130="",$O130=FALSE),"",P_ISI_ROM*VLOOKUP(AK130,Coef!$E$5:$F$20,2,FALSE))</f>
        <v/>
      </c>
      <c r="J130" s="121" t="str">
        <f>IF(OR($B130="",$C130="",$D130="",$E130="",$E130&gt;AN_CONCURS,$G130="",$O130=FALSE),"",P_ISI_ROM*VLOOKUP(AK130,Coef!$E$5:$F$20,2,FALSE))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  <c r="AN130" s="103"/>
    </row>
    <row r="131" spans="1:40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IF(OR($B131="",$C131="",$D131="",$E131&lt;AN_LIM,$E131&gt;AN_CONCURS,$G131="",$O131=FALSE),"",P_ISI_ROM*VLOOKUP(AK131,Coef!$E$5:$F$20,2,FALSE))</f>
        <v/>
      </c>
      <c r="J131" s="121" t="str">
        <f>IF(OR($B131="",$C131="",$D131="",$E131="",$E131&gt;AN_CONCURS,$G131="",$O131=FALSE),"",P_ISI_ROM*VLOOKUP(AK131,Coef!$E$5:$F$20,2,FALSE))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  <c r="AN131" s="103"/>
    </row>
    <row r="132" spans="1:40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IF(OR($B132="",$C132="",$D132="",$E132&lt;AN_LIM,$E132&gt;AN_CONCURS,$G132="",$O132=FALSE),"",P_ISI_ROM*VLOOKUP(AK132,Coef!$E$5:$F$20,2,FALSE))</f>
        <v/>
      </c>
      <c r="J132" s="121" t="str">
        <f>IF(OR($B132="",$C132="",$D132="",$E132="",$E132&gt;AN_CONCURS,$G132="",$O132=FALSE),"",P_ISI_ROM*VLOOKUP(AK132,Coef!$E$5:$F$20,2,FALSE))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  <c r="AN132" s="103"/>
    </row>
    <row r="133" spans="1:40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IF(OR($B133="",$C133="",$D133="",$E133&lt;AN_LIM,$E133&gt;AN_CONCURS,$G133="",$O133=FALSE),"",P_ISI_ROM*VLOOKUP(AK133,Coef!$E$5:$F$20,2,FALSE))</f>
        <v/>
      </c>
      <c r="J133" s="121" t="str">
        <f>IF(OR($B133="",$C133="",$D133="",$E133="",$E133&gt;AN_CONCURS,$G133="",$O133=FALSE),"",P_ISI_ROM*VLOOKUP(AK133,Coef!$E$5:$F$20,2,FALSE))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  <c r="AN133" s="103"/>
    </row>
    <row r="134" spans="1:40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IF(OR($B134="",$C134="",$D134="",$E134&lt;AN_LIM,$E134&gt;AN_CONCURS,$G134="",$O134=FALSE),"",P_ISI_ROM*VLOOKUP(AK134,Coef!$E$5:$F$20,2,FALSE))</f>
        <v/>
      </c>
      <c r="J134" s="121" t="str">
        <f>IF(OR($B134="",$C134="",$D134="",$E134="",$E134&gt;AN_CONCURS,$G134="",$O134=FALSE),"",P_ISI_ROM*VLOOKUP(AK134,Coef!$E$5:$F$20,2,FALSE))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  <c r="AN134" s="103"/>
    </row>
    <row r="135" spans="1:40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IF(OR($B135="",$C135="",$D135="",$E135&lt;AN_LIM,$E135&gt;AN_CONCURS,$G135="",$O135=FALSE),"",P_ISI_ROM*VLOOKUP(AK135,Coef!$E$5:$F$20,2,FALSE))</f>
        <v/>
      </c>
      <c r="J135" s="121" t="str">
        <f>IF(OR($B135="",$C135="",$D135="",$E135="",$E135&gt;AN_CONCURS,$G135="",$O135=FALSE),"",P_ISI_ROM*VLOOKUP(AK135,Coef!$E$5:$F$20,2,FALSE))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  <c r="AN135" s="103"/>
    </row>
    <row r="136" spans="1:40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IF(OR($B136="",$C136="",$D136="",$E136&lt;AN_LIM,$E136&gt;AN_CONCURS,$G136="",$O136=FALSE),"",P_ISI_ROM*VLOOKUP(AK136,Coef!$E$5:$F$20,2,FALSE))</f>
        <v/>
      </c>
      <c r="J136" s="121" t="str">
        <f>IF(OR($B136="",$C136="",$D136="",$E136="",$E136&gt;AN_CONCURS,$G136="",$O136=FALSE),"",P_ISI_ROM*VLOOKUP(AK136,Coef!$E$5:$F$20,2,FALSE))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  <c r="AN136" s="103"/>
    </row>
    <row r="137" spans="1:40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IF(OR($B137="",$C137="",$D137="",$E137&lt;AN_LIM,$E137&gt;AN_CONCURS,$G137="",$O137=FALSE),"",P_ISI_ROM*VLOOKUP(AK137,Coef!$E$5:$F$20,2,FALSE))</f>
        <v/>
      </c>
      <c r="J137" s="121" t="str">
        <f>IF(OR($B137="",$C137="",$D137="",$E137="",$E137&gt;AN_CONCURS,$G137="",$O137=FALSE),"",P_ISI_ROM*VLOOKUP(AK137,Coef!$E$5:$F$20,2,FALSE))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  <c r="AN137" s="103"/>
    </row>
    <row r="138" spans="1:40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IF(OR($B138="",$C138="",$D138="",$E138&lt;AN_LIM,$E138&gt;AN_CONCURS,$G138="",$O138=FALSE),"",P_ISI_ROM*VLOOKUP(AK138,Coef!$E$5:$F$20,2,FALSE))</f>
        <v/>
      </c>
      <c r="J138" s="121" t="str">
        <f>IF(OR($B138="",$C138="",$D138="",$E138="",$E138&gt;AN_CONCURS,$G138="",$O138=FALSE),"",P_ISI_ROM*VLOOKUP(AK138,Coef!$E$5:$F$20,2,FALSE))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  <c r="AN138" s="103"/>
    </row>
    <row r="139" spans="1:40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IF(OR($B139="",$C139="",$D139="",$E139&lt;AN_LIM,$E139&gt;AN_CONCURS,$G139="",$O139=FALSE),"",P_ISI_ROM*VLOOKUP(AK139,Coef!$E$5:$F$20,2,FALSE))</f>
        <v/>
      </c>
      <c r="J139" s="121" t="str">
        <f>IF(OR($B139="",$C139="",$D139="",$E139="",$E139&gt;AN_CONCURS,$G139="",$O139=FALSE),"",P_ISI_ROM*VLOOKUP(AK139,Coef!$E$5:$F$20,2,FALSE))</f>
        <v/>
      </c>
      <c r="K139" s="153" t="str">
        <f t="shared" ref="K139:K202" si="45">IF(OR($B139="",$C139="",$D139="",$E139&gt;AN_CONCURS,$G139="",$O139=FALSE),"",IF($E139&gt;=AN_LIM,1,""))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  <c r="AN139" s="103"/>
    </row>
    <row r="140" spans="1:40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IF(OR($B140="",$C140="",$D140="",$E140&lt;AN_LIM,$E140&gt;AN_CONCURS,$G140="",$O140=FALSE),"",P_ISI_ROM*VLOOKUP(AK140,Coef!$E$5:$F$20,2,FALSE))</f>
        <v/>
      </c>
      <c r="J140" s="121" t="str">
        <f>IF(OR($B140="",$C140="",$D140="",$E140="",$E140&gt;AN_CONCURS,$G140="",$O140=FALSE),"",P_ISI_ROM*VLOOKUP(AK140,Coef!$E$5:$F$20,2,FALSE))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  <c r="AN140" s="103"/>
    </row>
    <row r="141" spans="1:40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IF(OR($B141="",$C141="",$D141="",$E141&lt;AN_LIM,$E141&gt;AN_CONCURS,$G141="",$O141=FALSE),"",P_ISI_ROM*VLOOKUP(AK141,Coef!$E$5:$F$20,2,FALSE))</f>
        <v/>
      </c>
      <c r="J141" s="121" t="str">
        <f>IF(OR($B141="",$C141="",$D141="",$E141="",$E141&gt;AN_CONCURS,$G141="",$O141=FALSE),"",P_ISI_ROM*VLOOKUP(AK141,Coef!$E$5:$F$20,2,FALSE))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  <c r="AN141" s="103"/>
    </row>
    <row r="142" spans="1:40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IF(OR($B142="",$C142="",$D142="",$E142&lt;AN_LIM,$E142&gt;AN_CONCURS,$G142="",$O142=FALSE),"",P_ISI_ROM*VLOOKUP(AK142,Coef!$E$5:$F$20,2,FALSE))</f>
        <v/>
      </c>
      <c r="J142" s="121" t="str">
        <f>IF(OR($B142="",$C142="",$D142="",$E142="",$E142&gt;AN_CONCURS,$G142="",$O142=FALSE),"",P_ISI_ROM*VLOOKUP(AK142,Coef!$E$5:$F$20,2,FALSE))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  <c r="AN142" s="103"/>
    </row>
    <row r="143" spans="1:40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IF(OR($B143="",$C143="",$D143="",$E143&lt;AN_LIM,$E143&gt;AN_CONCURS,$G143="",$O143=FALSE),"",P_ISI_ROM*VLOOKUP(AK143,Coef!$E$5:$F$20,2,FALSE))</f>
        <v/>
      </c>
      <c r="J143" s="121" t="str">
        <f>IF(OR($B143="",$C143="",$D143="",$E143="",$E143&gt;AN_CONCURS,$G143="",$O143=FALSE),"",P_ISI_ROM*VLOOKUP(AK143,Coef!$E$5:$F$20,2,FALSE))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  <c r="AN143" s="103"/>
    </row>
    <row r="144" spans="1:40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IF(OR($B144="",$C144="",$D144="",$E144&lt;AN_LIM,$E144&gt;AN_CONCURS,$G144="",$O144=FALSE),"",P_ISI_ROM*VLOOKUP(AK144,Coef!$E$5:$F$20,2,FALSE))</f>
        <v/>
      </c>
      <c r="J144" s="121" t="str">
        <f>IF(OR($B144="",$C144="",$D144="",$E144="",$E144&gt;AN_CONCURS,$G144="",$O144=FALSE),"",P_ISI_ROM*VLOOKUP(AK144,Coef!$E$5:$F$20,2,FALSE))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  <c r="AN144" s="103"/>
    </row>
    <row r="145" spans="1:40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IF(OR($B145="",$C145="",$D145="",$E145&lt;AN_LIM,$E145&gt;AN_CONCURS,$G145="",$O145=FALSE),"",P_ISI_ROM*VLOOKUP(AK145,Coef!$E$5:$F$20,2,FALSE))</f>
        <v/>
      </c>
      <c r="J145" s="121" t="str">
        <f>IF(OR($B145="",$C145="",$D145="",$E145="",$E145&gt;AN_CONCURS,$G145="",$O145=FALSE),"",P_ISI_ROM*VLOOKUP(AK145,Coef!$E$5:$F$20,2,FALSE))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  <c r="AN145" s="103"/>
    </row>
    <row r="146" spans="1:40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IF(OR($B146="",$C146="",$D146="",$E146&lt;AN_LIM,$E146&gt;AN_CONCURS,$G146="",$O146=FALSE),"",P_ISI_ROM*VLOOKUP(AK146,Coef!$E$5:$F$20,2,FALSE))</f>
        <v/>
      </c>
      <c r="J146" s="121" t="str">
        <f>IF(OR($B146="",$C146="",$D146="",$E146="",$E146&gt;AN_CONCURS,$G146="",$O146=FALSE),"",P_ISI_ROM*VLOOKUP(AK146,Coef!$E$5:$F$20,2,FALSE))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  <c r="AN146" s="103"/>
    </row>
    <row r="147" spans="1:40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IF(OR($B147="",$C147="",$D147="",$E147&lt;AN_LIM,$E147&gt;AN_CONCURS,$G147="",$O147=FALSE),"",P_ISI_ROM*VLOOKUP(AK147,Coef!$E$5:$F$20,2,FALSE))</f>
        <v/>
      </c>
      <c r="J147" s="121" t="str">
        <f>IF(OR($B147="",$C147="",$D147="",$E147="",$E147&gt;AN_CONCURS,$G147="",$O147=FALSE),"",P_ISI_ROM*VLOOKUP(AK147,Coef!$E$5:$F$20,2,FALSE))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  <c r="AN147" s="103"/>
    </row>
    <row r="148" spans="1:40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IF(OR($B148="",$C148="",$D148="",$E148&lt;AN_LIM,$E148&gt;AN_CONCURS,$G148="",$O148=FALSE),"",P_ISI_ROM*VLOOKUP(AK148,Coef!$E$5:$F$20,2,FALSE))</f>
        <v/>
      </c>
      <c r="J148" s="121" t="str">
        <f>IF(OR($B148="",$C148="",$D148="",$E148="",$E148&gt;AN_CONCURS,$G148="",$O148=FALSE),"",P_ISI_ROM*VLOOKUP(AK148,Coef!$E$5:$F$20,2,FALSE))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  <c r="AN148" s="103"/>
    </row>
    <row r="149" spans="1:40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IF(OR($B149="",$C149="",$D149="",$E149&lt;AN_LIM,$E149&gt;AN_CONCURS,$G149="",$O149=FALSE),"",P_ISI_ROM*VLOOKUP(AK149,Coef!$E$5:$F$20,2,FALSE))</f>
        <v/>
      </c>
      <c r="J149" s="121" t="str">
        <f>IF(OR($B149="",$C149="",$D149="",$E149="",$E149&gt;AN_CONCURS,$G149="",$O149=FALSE),"",P_ISI_ROM*VLOOKUP(AK149,Coef!$E$5:$F$20,2,FALSE))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  <c r="AN149" s="103"/>
    </row>
    <row r="150" spans="1:40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IF(OR($B150="",$C150="",$D150="",$E150&lt;AN_LIM,$E150&gt;AN_CONCURS,$G150="",$O150=FALSE),"",P_ISI_ROM*VLOOKUP(AK150,Coef!$E$5:$F$20,2,FALSE))</f>
        <v/>
      </c>
      <c r="J150" s="121" t="str">
        <f>IF(OR($B150="",$C150="",$D150="",$E150="",$E150&gt;AN_CONCURS,$G150="",$O150=FALSE),"",P_ISI_ROM*VLOOKUP(AK150,Coef!$E$5:$F$20,2,FALSE))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  <c r="AN150" s="103"/>
    </row>
    <row r="151" spans="1:40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IF(OR($B151="",$C151="",$D151="",$E151&lt;AN_LIM,$E151&gt;AN_CONCURS,$G151="",$O151=FALSE),"",P_ISI_ROM*VLOOKUP(AK151,Coef!$E$5:$F$20,2,FALSE))</f>
        <v/>
      </c>
      <c r="J151" s="121" t="str">
        <f>IF(OR($B151="",$C151="",$D151="",$E151="",$E151&gt;AN_CONCURS,$G151="",$O151=FALSE),"",P_ISI_ROM*VLOOKUP(AK151,Coef!$E$5:$F$20,2,FALSE))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  <c r="AN151" s="103"/>
    </row>
    <row r="152" spans="1:40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IF(OR($B152="",$C152="",$D152="",$E152&lt;AN_LIM,$E152&gt;AN_CONCURS,$G152="",$O152=FALSE),"",P_ISI_ROM*VLOOKUP(AK152,Coef!$E$5:$F$20,2,FALSE))</f>
        <v/>
      </c>
      <c r="J152" s="121" t="str">
        <f>IF(OR($B152="",$C152="",$D152="",$E152="",$E152&gt;AN_CONCURS,$G152="",$O152=FALSE),"",P_ISI_ROM*VLOOKUP(AK152,Coef!$E$5:$F$20,2,FALSE))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  <c r="AN152" s="103"/>
    </row>
    <row r="153" spans="1:40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IF(OR($B153="",$C153="",$D153="",$E153&lt;AN_LIM,$E153&gt;AN_CONCURS,$G153="",$O153=FALSE),"",P_ISI_ROM*VLOOKUP(AK153,Coef!$E$5:$F$20,2,FALSE))</f>
        <v/>
      </c>
      <c r="J153" s="121" t="str">
        <f>IF(OR($B153="",$C153="",$D153="",$E153="",$E153&gt;AN_CONCURS,$G153="",$O153=FALSE),"",P_ISI_ROM*VLOOKUP(AK153,Coef!$E$5:$F$20,2,FALSE))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  <c r="AN153" s="103"/>
    </row>
    <row r="154" spans="1:40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IF(OR($B154="",$C154="",$D154="",$E154&lt;AN_LIM,$E154&gt;AN_CONCURS,$G154="",$O154=FALSE),"",P_ISI_ROM*VLOOKUP(AK154,Coef!$E$5:$F$20,2,FALSE))</f>
        <v/>
      </c>
      <c r="J154" s="121" t="str">
        <f>IF(OR($B154="",$C154="",$D154="",$E154="",$E154&gt;AN_CONCURS,$G154="",$O154=FALSE),"",P_ISI_ROM*VLOOKUP(AK154,Coef!$E$5:$F$20,2,FALSE))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  <c r="AN154" s="103"/>
    </row>
    <row r="155" spans="1:40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IF(OR($B155="",$C155="",$D155="",$E155&lt;AN_LIM,$E155&gt;AN_CONCURS,$G155="",$O155=FALSE),"",P_ISI_ROM*VLOOKUP(AK155,Coef!$E$5:$F$20,2,FALSE))</f>
        <v/>
      </c>
      <c r="J155" s="121" t="str">
        <f>IF(OR($B155="",$C155="",$D155="",$E155="",$E155&gt;AN_CONCURS,$G155="",$O155=FALSE),"",P_ISI_ROM*VLOOKUP(AK155,Coef!$E$5:$F$20,2,FALSE))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  <c r="AN155" s="103"/>
    </row>
    <row r="156" spans="1:40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IF(OR($B156="",$C156="",$D156="",$E156&lt;AN_LIM,$E156&gt;AN_CONCURS,$G156="",$O156=FALSE),"",P_ISI_ROM*VLOOKUP(AK156,Coef!$E$5:$F$20,2,FALSE))</f>
        <v/>
      </c>
      <c r="J156" s="121" t="str">
        <f>IF(OR($B156="",$C156="",$D156="",$E156="",$E156&gt;AN_CONCURS,$G156="",$O156=FALSE),"",P_ISI_ROM*VLOOKUP(AK156,Coef!$E$5:$F$20,2,FALSE))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  <c r="AN156" s="103"/>
    </row>
    <row r="157" spans="1:40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IF(OR($B157="",$C157="",$D157="",$E157&lt;AN_LIM,$E157&gt;AN_CONCURS,$G157="",$O157=FALSE),"",P_ISI_ROM*VLOOKUP(AK157,Coef!$E$5:$F$20,2,FALSE))</f>
        <v/>
      </c>
      <c r="J157" s="121" t="str">
        <f>IF(OR($B157="",$C157="",$D157="",$E157="",$E157&gt;AN_CONCURS,$G157="",$O157=FALSE),"",P_ISI_ROM*VLOOKUP(AK157,Coef!$E$5:$F$20,2,FALSE))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  <c r="AN157" s="103"/>
    </row>
    <row r="158" spans="1:40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IF(OR($B158="",$C158="",$D158="",$E158&lt;AN_LIM,$E158&gt;AN_CONCURS,$G158="",$O158=FALSE),"",P_ISI_ROM*VLOOKUP(AK158,Coef!$E$5:$F$20,2,FALSE))</f>
        <v/>
      </c>
      <c r="J158" s="121" t="str">
        <f>IF(OR($B158="",$C158="",$D158="",$E158="",$E158&gt;AN_CONCURS,$G158="",$O158=FALSE),"",P_ISI_ROM*VLOOKUP(AK158,Coef!$E$5:$F$20,2,FALSE))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  <c r="AN158" s="103"/>
    </row>
    <row r="159" spans="1:40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IF(OR($B159="",$C159="",$D159="",$E159&lt;AN_LIM,$E159&gt;AN_CONCURS,$G159="",$O159=FALSE),"",P_ISI_ROM*VLOOKUP(AK159,Coef!$E$5:$F$20,2,FALSE))</f>
        <v/>
      </c>
      <c r="J159" s="121" t="str">
        <f>IF(OR($B159="",$C159="",$D159="",$E159="",$E159&gt;AN_CONCURS,$G159="",$O159=FALSE),"",P_ISI_ROM*VLOOKUP(AK159,Coef!$E$5:$F$20,2,FALSE))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  <c r="AN159" s="103"/>
    </row>
    <row r="160" spans="1:40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IF(OR($B160="",$C160="",$D160="",$E160&lt;AN_LIM,$E160&gt;AN_CONCURS,$G160="",$O160=FALSE),"",P_ISI_ROM*VLOOKUP(AK160,Coef!$E$5:$F$20,2,FALSE))</f>
        <v/>
      </c>
      <c r="J160" s="121" t="str">
        <f>IF(OR($B160="",$C160="",$D160="",$E160="",$E160&gt;AN_CONCURS,$G160="",$O160=FALSE),"",P_ISI_ROM*VLOOKUP(AK160,Coef!$E$5:$F$20,2,FALSE))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  <c r="AN160" s="103"/>
    </row>
    <row r="161" spans="1:40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IF(OR($B161="",$C161="",$D161="",$E161&lt;AN_LIM,$E161&gt;AN_CONCURS,$G161="",$O161=FALSE),"",P_ISI_ROM*VLOOKUP(AK161,Coef!$E$5:$F$20,2,FALSE))</f>
        <v/>
      </c>
      <c r="J161" s="121" t="str">
        <f>IF(OR($B161="",$C161="",$D161="",$E161="",$E161&gt;AN_CONCURS,$G161="",$O161=FALSE),"",P_ISI_ROM*VLOOKUP(AK161,Coef!$E$5:$F$20,2,FALSE))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  <c r="AN161" s="103"/>
    </row>
    <row r="162" spans="1:40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IF(OR($B162="",$C162="",$D162="",$E162&lt;AN_LIM,$E162&gt;AN_CONCURS,$G162="",$O162=FALSE),"",P_ISI_ROM*VLOOKUP(AK162,Coef!$E$5:$F$20,2,FALSE))</f>
        <v/>
      </c>
      <c r="J162" s="121" t="str">
        <f>IF(OR($B162="",$C162="",$D162="",$E162="",$E162&gt;AN_CONCURS,$G162="",$O162=FALSE),"",P_ISI_ROM*VLOOKUP(AK162,Coef!$E$5:$F$20,2,FALSE))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  <c r="AN162" s="103"/>
    </row>
    <row r="163" spans="1:40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IF(OR($B163="",$C163="",$D163="",$E163&lt;AN_LIM,$E163&gt;AN_CONCURS,$G163="",$O163=FALSE),"",P_ISI_ROM*VLOOKUP(AK163,Coef!$E$5:$F$20,2,FALSE))</f>
        <v/>
      </c>
      <c r="J163" s="121" t="str">
        <f>IF(OR($B163="",$C163="",$D163="",$E163="",$E163&gt;AN_CONCURS,$G163="",$O163=FALSE),"",P_ISI_ROM*VLOOKUP(AK163,Coef!$E$5:$F$20,2,FALSE))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  <c r="AN163" s="103"/>
    </row>
    <row r="164" spans="1:40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IF(OR($B164="",$C164="",$D164="",$E164&lt;AN_LIM,$E164&gt;AN_CONCURS,$G164="",$O164=FALSE),"",P_ISI_ROM*VLOOKUP(AK164,Coef!$E$5:$F$20,2,FALSE))</f>
        <v/>
      </c>
      <c r="J164" s="121" t="str">
        <f>IF(OR($B164="",$C164="",$D164="",$E164="",$E164&gt;AN_CONCURS,$G164="",$O164=FALSE),"",P_ISI_ROM*VLOOKUP(AK164,Coef!$E$5:$F$20,2,FALSE))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  <c r="AN164" s="103"/>
    </row>
    <row r="165" spans="1:40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IF(OR($B165="",$C165="",$D165="",$E165&lt;AN_LIM,$E165&gt;AN_CONCURS,$G165="",$O165=FALSE),"",P_ISI_ROM*VLOOKUP(AK165,Coef!$E$5:$F$20,2,FALSE))</f>
        <v/>
      </c>
      <c r="J165" s="121" t="str">
        <f>IF(OR($B165="",$C165="",$D165="",$E165="",$E165&gt;AN_CONCURS,$G165="",$O165=FALSE),"",P_ISI_ROM*VLOOKUP(AK165,Coef!$E$5:$F$20,2,FALSE))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  <c r="AN165" s="103"/>
    </row>
    <row r="166" spans="1:40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IF(OR($B166="",$C166="",$D166="",$E166&lt;AN_LIM,$E166&gt;AN_CONCURS,$G166="",$O166=FALSE),"",P_ISI_ROM*VLOOKUP(AK166,Coef!$E$5:$F$20,2,FALSE))</f>
        <v/>
      </c>
      <c r="J166" s="121" t="str">
        <f>IF(OR($B166="",$C166="",$D166="",$E166="",$E166&gt;AN_CONCURS,$G166="",$O166=FALSE),"",P_ISI_ROM*VLOOKUP(AK166,Coef!$E$5:$F$20,2,FALSE))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  <c r="AN166" s="103"/>
    </row>
    <row r="167" spans="1:40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IF(OR($B167="",$C167="",$D167="",$E167&lt;AN_LIM,$E167&gt;AN_CONCURS,$G167="",$O167=FALSE),"",P_ISI_ROM*VLOOKUP(AK167,Coef!$E$5:$F$20,2,FALSE))</f>
        <v/>
      </c>
      <c r="J167" s="121" t="str">
        <f>IF(OR($B167="",$C167="",$D167="",$E167="",$E167&gt;AN_CONCURS,$G167="",$O167=FALSE),"",P_ISI_ROM*VLOOKUP(AK167,Coef!$E$5:$F$20,2,FALSE))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  <c r="AN167" s="103"/>
    </row>
    <row r="168" spans="1:40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IF(OR($B168="",$C168="",$D168="",$E168&lt;AN_LIM,$E168&gt;AN_CONCURS,$G168="",$O168=FALSE),"",P_ISI_ROM*VLOOKUP(AK168,Coef!$E$5:$F$20,2,FALSE))</f>
        <v/>
      </c>
      <c r="J168" s="121" t="str">
        <f>IF(OR($B168="",$C168="",$D168="",$E168="",$E168&gt;AN_CONCURS,$G168="",$O168=FALSE),"",P_ISI_ROM*VLOOKUP(AK168,Coef!$E$5:$F$20,2,FALSE))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  <c r="AN168" s="103"/>
    </row>
    <row r="169" spans="1:40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IF(OR($B169="",$C169="",$D169="",$E169&lt;AN_LIM,$E169&gt;AN_CONCURS,$G169="",$O169=FALSE),"",P_ISI_ROM*VLOOKUP(AK169,Coef!$E$5:$F$20,2,FALSE))</f>
        <v/>
      </c>
      <c r="J169" s="121" t="str">
        <f>IF(OR($B169="",$C169="",$D169="",$E169="",$E169&gt;AN_CONCURS,$G169="",$O169=FALSE),"",P_ISI_ROM*VLOOKUP(AK169,Coef!$E$5:$F$20,2,FALSE))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  <c r="AN169" s="103"/>
    </row>
    <row r="170" spans="1:40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IF(OR($B170="",$C170="",$D170="",$E170&lt;AN_LIM,$E170&gt;AN_CONCURS,$G170="",$O170=FALSE),"",P_ISI_ROM*VLOOKUP(AK170,Coef!$E$5:$F$20,2,FALSE))</f>
        <v/>
      </c>
      <c r="J170" s="121" t="str">
        <f>IF(OR($B170="",$C170="",$D170="",$E170="",$E170&gt;AN_CONCURS,$G170="",$O170=FALSE),"",P_ISI_ROM*VLOOKUP(AK170,Coef!$E$5:$F$20,2,FALSE))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  <c r="AN170" s="103"/>
    </row>
    <row r="171" spans="1:40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IF(OR($B171="",$C171="",$D171="",$E171&lt;AN_LIM,$E171&gt;AN_CONCURS,$G171="",$O171=FALSE),"",P_ISI_ROM*VLOOKUP(AK171,Coef!$E$5:$F$20,2,FALSE))</f>
        <v/>
      </c>
      <c r="J171" s="121" t="str">
        <f>IF(OR($B171="",$C171="",$D171="",$E171="",$E171&gt;AN_CONCURS,$G171="",$O171=FALSE),"",P_ISI_ROM*VLOOKUP(AK171,Coef!$E$5:$F$20,2,FALSE))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  <c r="AN171" s="103"/>
    </row>
    <row r="172" spans="1:40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IF(OR($B172="",$C172="",$D172="",$E172&lt;AN_LIM,$E172&gt;AN_CONCURS,$G172="",$O172=FALSE),"",P_ISI_ROM*VLOOKUP(AK172,Coef!$E$5:$F$20,2,FALSE))</f>
        <v/>
      </c>
      <c r="J172" s="121" t="str">
        <f>IF(OR($B172="",$C172="",$D172="",$E172="",$E172&gt;AN_CONCURS,$G172="",$O172=FALSE),"",P_ISI_ROM*VLOOKUP(AK172,Coef!$E$5:$F$20,2,FALSE))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  <c r="AN172" s="103"/>
    </row>
    <row r="173" spans="1:40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IF(OR($B173="",$C173="",$D173="",$E173&lt;AN_LIM,$E173&gt;AN_CONCURS,$G173="",$O173=FALSE),"",P_ISI_ROM*VLOOKUP(AK173,Coef!$E$5:$F$20,2,FALSE))</f>
        <v/>
      </c>
      <c r="J173" s="121" t="str">
        <f>IF(OR($B173="",$C173="",$D173="",$E173="",$E173&gt;AN_CONCURS,$G173="",$O173=FALSE),"",P_ISI_ROM*VLOOKUP(AK173,Coef!$E$5:$F$20,2,FALSE))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  <c r="AN173" s="103"/>
    </row>
    <row r="174" spans="1:40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IF(OR($B174="",$C174="",$D174="",$E174&lt;AN_LIM,$E174&gt;AN_CONCURS,$G174="",$O174=FALSE),"",P_ISI_ROM*VLOOKUP(AK174,Coef!$E$5:$F$20,2,FALSE))</f>
        <v/>
      </c>
      <c r="J174" s="121" t="str">
        <f>IF(OR($B174="",$C174="",$D174="",$E174="",$E174&gt;AN_CONCURS,$G174="",$O174=FALSE),"",P_ISI_ROM*VLOOKUP(AK174,Coef!$E$5:$F$20,2,FALSE))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  <c r="AN174" s="103"/>
    </row>
    <row r="175" spans="1:40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IF(OR($B175="",$C175="",$D175="",$E175&lt;AN_LIM,$E175&gt;AN_CONCURS,$G175="",$O175=FALSE),"",P_ISI_ROM*VLOOKUP(AK175,Coef!$E$5:$F$20,2,FALSE))</f>
        <v/>
      </c>
      <c r="J175" s="121" t="str">
        <f>IF(OR($B175="",$C175="",$D175="",$E175="",$E175&gt;AN_CONCURS,$G175="",$O175=FALSE),"",P_ISI_ROM*VLOOKUP(AK175,Coef!$E$5:$F$20,2,FALSE))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  <c r="AN175" s="103"/>
    </row>
    <row r="176" spans="1:40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IF(OR($B176="",$C176="",$D176="",$E176&lt;AN_LIM,$E176&gt;AN_CONCURS,$G176="",$O176=FALSE),"",P_ISI_ROM*VLOOKUP(AK176,Coef!$E$5:$F$20,2,FALSE))</f>
        <v/>
      </c>
      <c r="J176" s="121" t="str">
        <f>IF(OR($B176="",$C176="",$D176="",$E176="",$E176&gt;AN_CONCURS,$G176="",$O176=FALSE),"",P_ISI_ROM*VLOOKUP(AK176,Coef!$E$5:$F$20,2,FALSE))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  <c r="AN176" s="103"/>
    </row>
    <row r="177" spans="1:40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IF(OR($B177="",$C177="",$D177="",$E177&lt;AN_LIM,$E177&gt;AN_CONCURS,$G177="",$O177=FALSE),"",P_ISI_ROM*VLOOKUP(AK177,Coef!$E$5:$F$20,2,FALSE))</f>
        <v/>
      </c>
      <c r="J177" s="121" t="str">
        <f>IF(OR($B177="",$C177="",$D177="",$E177="",$E177&gt;AN_CONCURS,$G177="",$O177=FALSE),"",P_ISI_ROM*VLOOKUP(AK177,Coef!$E$5:$F$20,2,FALSE))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  <c r="AN177" s="103"/>
    </row>
    <row r="178" spans="1:40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IF(OR($B178="",$C178="",$D178="",$E178&lt;AN_LIM,$E178&gt;AN_CONCURS,$G178="",$O178=FALSE),"",P_ISI_ROM*VLOOKUP(AK178,Coef!$E$5:$F$20,2,FALSE))</f>
        <v/>
      </c>
      <c r="J178" s="121" t="str">
        <f>IF(OR($B178="",$C178="",$D178="",$E178="",$E178&gt;AN_CONCURS,$G178="",$O178=FALSE),"",P_ISI_ROM*VLOOKUP(AK178,Coef!$E$5:$F$20,2,FALSE))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  <c r="AN178" s="103"/>
    </row>
    <row r="179" spans="1:40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IF(OR($B179="",$C179="",$D179="",$E179&lt;AN_LIM,$E179&gt;AN_CONCURS,$G179="",$O179=FALSE),"",P_ISI_ROM*VLOOKUP(AK179,Coef!$E$5:$F$20,2,FALSE))</f>
        <v/>
      </c>
      <c r="J179" s="121" t="str">
        <f>IF(OR($B179="",$C179="",$D179="",$E179="",$E179&gt;AN_CONCURS,$G179="",$O179=FALSE),"",P_ISI_ROM*VLOOKUP(AK179,Coef!$E$5:$F$20,2,FALSE))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  <c r="AN179" s="103"/>
    </row>
    <row r="180" spans="1:40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IF(OR($B180="",$C180="",$D180="",$E180&lt;AN_LIM,$E180&gt;AN_CONCURS,$G180="",$O180=FALSE),"",P_ISI_ROM*VLOOKUP(AK180,Coef!$E$5:$F$20,2,FALSE))</f>
        <v/>
      </c>
      <c r="J180" s="121" t="str">
        <f>IF(OR($B180="",$C180="",$D180="",$E180="",$E180&gt;AN_CONCURS,$G180="",$O180=FALSE),"",P_ISI_ROM*VLOOKUP(AK180,Coef!$E$5:$F$20,2,FALSE))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  <c r="AN180" s="103"/>
    </row>
    <row r="181" spans="1:40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IF(OR($B181="",$C181="",$D181="",$E181&lt;AN_LIM,$E181&gt;AN_CONCURS,$G181="",$O181=FALSE),"",P_ISI_ROM*VLOOKUP(AK181,Coef!$E$5:$F$20,2,FALSE))</f>
        <v/>
      </c>
      <c r="J181" s="121" t="str">
        <f>IF(OR($B181="",$C181="",$D181="",$E181="",$E181&gt;AN_CONCURS,$G181="",$O181=FALSE),"",P_ISI_ROM*VLOOKUP(AK181,Coef!$E$5:$F$20,2,FALSE))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  <c r="AN181" s="103"/>
    </row>
    <row r="182" spans="1:40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IF(OR($B182="",$C182="",$D182="",$E182&lt;AN_LIM,$E182&gt;AN_CONCURS,$G182="",$O182=FALSE),"",P_ISI_ROM*VLOOKUP(AK182,Coef!$E$5:$F$20,2,FALSE))</f>
        <v/>
      </c>
      <c r="J182" s="121" t="str">
        <f>IF(OR($B182="",$C182="",$D182="",$E182="",$E182&gt;AN_CONCURS,$G182="",$O182=FALSE),"",P_ISI_ROM*VLOOKUP(AK182,Coef!$E$5:$F$20,2,FALSE))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  <c r="AN182" s="103"/>
    </row>
    <row r="183" spans="1:40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IF(OR($B183="",$C183="",$D183="",$E183&lt;AN_LIM,$E183&gt;AN_CONCURS,$G183="",$O183=FALSE),"",P_ISI_ROM*VLOOKUP(AK183,Coef!$E$5:$F$20,2,FALSE))</f>
        <v/>
      </c>
      <c r="J183" s="121" t="str">
        <f>IF(OR($B183="",$C183="",$D183="",$E183="",$E183&gt;AN_CONCURS,$G183="",$O183=FALSE),"",P_ISI_ROM*VLOOKUP(AK183,Coef!$E$5:$F$20,2,FALSE))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  <c r="AN183" s="103"/>
    </row>
    <row r="184" spans="1:40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IF(OR($B184="",$C184="",$D184="",$E184&lt;AN_LIM,$E184&gt;AN_CONCURS,$G184="",$O184=FALSE),"",P_ISI_ROM*VLOOKUP(AK184,Coef!$E$5:$F$20,2,FALSE))</f>
        <v/>
      </c>
      <c r="J184" s="121" t="str">
        <f>IF(OR($B184="",$C184="",$D184="",$E184="",$E184&gt;AN_CONCURS,$G184="",$O184=FALSE),"",P_ISI_ROM*VLOOKUP(AK184,Coef!$E$5:$F$20,2,FALSE))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  <c r="AN184" s="103"/>
    </row>
    <row r="185" spans="1:40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IF(OR($B185="",$C185="",$D185="",$E185&lt;AN_LIM,$E185&gt;AN_CONCURS,$G185="",$O185=FALSE),"",P_ISI_ROM*VLOOKUP(AK185,Coef!$E$5:$F$20,2,FALSE))</f>
        <v/>
      </c>
      <c r="J185" s="121" t="str">
        <f>IF(OR($B185="",$C185="",$D185="",$E185="",$E185&gt;AN_CONCURS,$G185="",$O185=FALSE),"",P_ISI_ROM*VLOOKUP(AK185,Coef!$E$5:$F$20,2,FALSE))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  <c r="AN185" s="103"/>
    </row>
    <row r="186" spans="1:40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IF(OR($B186="",$C186="",$D186="",$E186&lt;AN_LIM,$E186&gt;AN_CONCURS,$G186="",$O186=FALSE),"",P_ISI_ROM*VLOOKUP(AK186,Coef!$E$5:$F$20,2,FALSE))</f>
        <v/>
      </c>
      <c r="J186" s="121" t="str">
        <f>IF(OR($B186="",$C186="",$D186="",$E186="",$E186&gt;AN_CONCURS,$G186="",$O186=FALSE),"",P_ISI_ROM*VLOOKUP(AK186,Coef!$E$5:$F$20,2,FALSE))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  <c r="AN186" s="103"/>
    </row>
    <row r="187" spans="1:40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IF(OR($B187="",$C187="",$D187="",$E187&lt;AN_LIM,$E187&gt;AN_CONCURS,$G187="",$O187=FALSE),"",P_ISI_ROM*VLOOKUP(AK187,Coef!$E$5:$F$20,2,FALSE))</f>
        <v/>
      </c>
      <c r="J187" s="121" t="str">
        <f>IF(OR($B187="",$C187="",$D187="",$E187="",$E187&gt;AN_CONCURS,$G187="",$O187=FALSE),"",P_ISI_ROM*VLOOKUP(AK187,Coef!$E$5:$F$20,2,FALSE))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  <c r="AN187" s="103"/>
    </row>
    <row r="188" spans="1:40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IF(OR($B188="",$C188="",$D188="",$E188&lt;AN_LIM,$E188&gt;AN_CONCURS,$G188="",$O188=FALSE),"",P_ISI_ROM*VLOOKUP(AK188,Coef!$E$5:$F$20,2,FALSE))</f>
        <v/>
      </c>
      <c r="J188" s="121" t="str">
        <f>IF(OR($B188="",$C188="",$D188="",$E188="",$E188&gt;AN_CONCURS,$G188="",$O188=FALSE),"",P_ISI_ROM*VLOOKUP(AK188,Coef!$E$5:$F$20,2,FALSE))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  <c r="AN188" s="103"/>
    </row>
    <row r="189" spans="1:40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IF(OR($B189="",$C189="",$D189="",$E189&lt;AN_LIM,$E189&gt;AN_CONCURS,$G189="",$O189=FALSE),"",P_ISI_ROM*VLOOKUP(AK189,Coef!$E$5:$F$20,2,FALSE))</f>
        <v/>
      </c>
      <c r="J189" s="121" t="str">
        <f>IF(OR($B189="",$C189="",$D189="",$E189="",$E189&gt;AN_CONCURS,$G189="",$O189=FALSE),"",P_ISI_ROM*VLOOKUP(AK189,Coef!$E$5:$F$20,2,FALSE))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  <c r="AN189" s="103"/>
    </row>
    <row r="190" spans="1:40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IF(OR($B190="",$C190="",$D190="",$E190&lt;AN_LIM,$E190&gt;AN_CONCURS,$G190="",$O190=FALSE),"",P_ISI_ROM*VLOOKUP(AK190,Coef!$E$5:$F$20,2,FALSE))</f>
        <v/>
      </c>
      <c r="J190" s="121" t="str">
        <f>IF(OR($B190="",$C190="",$D190="",$E190="",$E190&gt;AN_CONCURS,$G190="",$O190=FALSE),"",P_ISI_ROM*VLOOKUP(AK190,Coef!$E$5:$F$20,2,FALSE))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  <c r="AN190" s="103"/>
    </row>
    <row r="191" spans="1:40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IF(OR($B191="",$C191="",$D191="",$E191&lt;AN_LIM,$E191&gt;AN_CONCURS,$G191="",$O191=FALSE),"",P_ISI_ROM*VLOOKUP(AK191,Coef!$E$5:$F$20,2,FALSE))</f>
        <v/>
      </c>
      <c r="J191" s="121" t="str">
        <f>IF(OR($B191="",$C191="",$D191="",$E191="",$E191&gt;AN_CONCURS,$G191="",$O191=FALSE),"",P_ISI_ROM*VLOOKUP(AK191,Coef!$E$5:$F$20,2,FALSE))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  <c r="AN191" s="103"/>
    </row>
    <row r="192" spans="1:40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IF(OR($B192="",$C192="",$D192="",$E192&lt;AN_LIM,$E192&gt;AN_CONCURS,$G192="",$O192=FALSE),"",P_ISI_ROM*VLOOKUP(AK192,Coef!$E$5:$F$20,2,FALSE))</f>
        <v/>
      </c>
      <c r="J192" s="121" t="str">
        <f>IF(OR($B192="",$C192="",$D192="",$E192="",$E192&gt;AN_CONCURS,$G192="",$O192=FALSE),"",P_ISI_ROM*VLOOKUP(AK192,Coef!$E$5:$F$20,2,FALSE))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  <c r="AN192" s="103"/>
    </row>
    <row r="193" spans="1:40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IF(OR($B193="",$C193="",$D193="",$E193&lt;AN_LIM,$E193&gt;AN_CONCURS,$G193="",$O193=FALSE),"",P_ISI_ROM*VLOOKUP(AK193,Coef!$E$5:$F$20,2,FALSE))</f>
        <v/>
      </c>
      <c r="J193" s="121" t="str">
        <f>IF(OR($B193="",$C193="",$D193="",$E193="",$E193&gt;AN_CONCURS,$G193="",$O193=FALSE),"",P_ISI_ROM*VLOOKUP(AK193,Coef!$E$5:$F$20,2,FALSE))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  <c r="AN193" s="103"/>
    </row>
    <row r="194" spans="1:40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IF(OR($B194="",$C194="",$D194="",$E194&lt;AN_LIM,$E194&gt;AN_CONCURS,$G194="",$O194=FALSE),"",P_ISI_ROM*VLOOKUP(AK194,Coef!$E$5:$F$20,2,FALSE))</f>
        <v/>
      </c>
      <c r="J194" s="121" t="str">
        <f>IF(OR($B194="",$C194="",$D194="",$E194="",$E194&gt;AN_CONCURS,$G194="",$O194=FALSE),"",P_ISI_ROM*VLOOKUP(AK194,Coef!$E$5:$F$20,2,FALSE))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  <c r="AN194" s="103"/>
    </row>
    <row r="195" spans="1:40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IF(OR($B195="",$C195="",$D195="",$E195&lt;AN_LIM,$E195&gt;AN_CONCURS,$G195="",$O195=FALSE),"",P_ISI_ROM*VLOOKUP(AK195,Coef!$E$5:$F$20,2,FALSE))</f>
        <v/>
      </c>
      <c r="J195" s="121" t="str">
        <f>IF(OR($B195="",$C195="",$D195="",$E195="",$E195&gt;AN_CONCURS,$G195="",$O195=FALSE),"",P_ISI_ROM*VLOOKUP(AK195,Coef!$E$5:$F$20,2,FALSE))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  <c r="AN195" s="103"/>
    </row>
    <row r="196" spans="1:40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IF(OR($B196="",$C196="",$D196="",$E196&lt;AN_LIM,$E196&gt;AN_CONCURS,$G196="",$O196=FALSE),"",P_ISI_ROM*VLOOKUP(AK196,Coef!$E$5:$F$20,2,FALSE))</f>
        <v/>
      </c>
      <c r="J196" s="121" t="str">
        <f>IF(OR($B196="",$C196="",$D196="",$E196="",$E196&gt;AN_CONCURS,$G196="",$O196=FALSE),"",P_ISI_ROM*VLOOKUP(AK196,Coef!$E$5:$F$20,2,FALSE))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  <c r="AN196" s="103"/>
    </row>
    <row r="197" spans="1:40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IF(OR($B197="",$C197="",$D197="",$E197&lt;AN_LIM,$E197&gt;AN_CONCURS,$G197="",$O197=FALSE),"",P_ISI_ROM*VLOOKUP(AK197,Coef!$E$5:$F$20,2,FALSE))</f>
        <v/>
      </c>
      <c r="J197" s="121" t="str">
        <f>IF(OR($B197="",$C197="",$D197="",$E197="",$E197&gt;AN_CONCURS,$G197="",$O197=FALSE),"",P_ISI_ROM*VLOOKUP(AK197,Coef!$E$5:$F$20,2,FALSE))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  <c r="AN197" s="103"/>
    </row>
    <row r="198" spans="1:40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IF(OR($B198="",$C198="",$D198="",$E198&lt;AN_LIM,$E198&gt;AN_CONCURS,$G198="",$O198=FALSE),"",P_ISI_ROM*VLOOKUP(AK198,Coef!$E$5:$F$20,2,FALSE))</f>
        <v/>
      </c>
      <c r="J198" s="121" t="str">
        <f>IF(OR($B198="",$C198="",$D198="",$E198="",$E198&gt;AN_CONCURS,$G198="",$O198=FALSE),"",P_ISI_ROM*VLOOKUP(AK198,Coef!$E$5:$F$20,2,FALSE))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  <c r="AN198" s="103"/>
    </row>
    <row r="199" spans="1:40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IF(OR($B199="",$C199="",$D199="",$E199&lt;AN_LIM,$E199&gt;AN_CONCURS,$G199="",$O199=FALSE),"",P_ISI_ROM*VLOOKUP(AK199,Coef!$E$5:$F$20,2,FALSE))</f>
        <v/>
      </c>
      <c r="J199" s="121" t="str">
        <f>IF(OR($B199="",$C199="",$D199="",$E199="",$E199&gt;AN_CONCURS,$G199="",$O199=FALSE),"",P_ISI_ROM*VLOOKUP(AK199,Coef!$E$5:$F$20,2,FALSE))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  <c r="AN199" s="103"/>
    </row>
    <row r="200" spans="1:40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IF(OR($B200="",$C200="",$D200="",$E200&lt;AN_LIM,$E200&gt;AN_CONCURS,$G200="",$O200=FALSE),"",P_ISI_ROM*VLOOKUP(AK200,Coef!$E$5:$F$20,2,FALSE))</f>
        <v/>
      </c>
      <c r="J200" s="121" t="str">
        <f>IF(OR($B200="",$C200="",$D200="",$E200="",$E200&gt;AN_CONCURS,$G200="",$O200=FALSE),"",P_ISI_ROM*VLOOKUP(AK200,Coef!$E$5:$F$20,2,FALSE))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  <c r="AN200" s="103"/>
    </row>
    <row r="201" spans="1:40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IF(OR($B201="",$C201="",$D201="",$E201&lt;AN_LIM,$E201&gt;AN_CONCURS,$G201="",$O201=FALSE),"",P_ISI_ROM*VLOOKUP(AK201,Coef!$E$5:$F$20,2,FALSE))</f>
        <v/>
      </c>
      <c r="J201" s="121" t="str">
        <f>IF(OR($B201="",$C201="",$D201="",$E201="",$E201&gt;AN_CONCURS,$G201="",$O201=FALSE),"",P_ISI_ROM*VLOOKUP(AK201,Coef!$E$5:$F$20,2,FALSE))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  <c r="AN201" s="103"/>
    </row>
    <row r="202" spans="1:40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IF(OR($B202="",$C202="",$D202="",$E202&lt;AN_LIM,$E202&gt;AN_CONCURS,$G202="",$O202=FALSE),"",P_ISI_ROM*VLOOKUP(AK202,Coef!$E$5:$F$20,2,FALSE))</f>
        <v/>
      </c>
      <c r="J202" s="121" t="str">
        <f>IF(OR($B202="",$C202="",$D202="",$E202="",$E202&gt;AN_CONCURS,$G202="",$O202=FALSE),"",P_ISI_ROM*VLOOKUP(AK202,Coef!$E$5:$F$20,2,FALSE))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  <c r="AN202" s="103"/>
    </row>
    <row r="203" spans="1:40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IF(OR($B203="",$C203="",$D203="",$E203&lt;AN_LIM,$E203&gt;AN_CONCURS,$G203="",$O203=FALSE),"",P_ISI_ROM*VLOOKUP(AK203,Coef!$E$5:$F$20,2,FALSE))</f>
        <v/>
      </c>
      <c r="J203" s="121" t="str">
        <f>IF(OR($B203="",$C203="",$D203="",$E203="",$E203&gt;AN_CONCURS,$G203="",$O203=FALSE),"",P_ISI_ROM*VLOOKUP(AK203,Coef!$E$5:$F$20,2,FALSE))</f>
        <v/>
      </c>
      <c r="K203" s="153" t="str">
        <f t="shared" ref="K203:K260" si="71">IF(OR($B203="",$C203="",$D203="",$E203&gt;AN_CONCURS,$G203="",$O203=FALSE),"",IF($E203&gt;=AN_LIM,1,""))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  <c r="AN203" s="103"/>
    </row>
    <row r="204" spans="1:40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IF(OR($B204="",$C204="",$D204="",$E204&lt;AN_LIM,$E204&gt;AN_CONCURS,$G204="",$O204=FALSE),"",P_ISI_ROM*VLOOKUP(AK204,Coef!$E$5:$F$20,2,FALSE))</f>
        <v/>
      </c>
      <c r="J204" s="121" t="str">
        <f>IF(OR($B204="",$C204="",$D204="",$E204="",$E204&gt;AN_CONCURS,$G204="",$O204=FALSE),"",P_ISI_ROM*VLOOKUP(AK204,Coef!$E$5:$F$20,2,FALSE))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  <c r="AN204" s="103"/>
    </row>
    <row r="205" spans="1:40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IF(OR($B205="",$C205="",$D205="",$E205&lt;AN_LIM,$E205&gt;AN_CONCURS,$G205="",$O205=FALSE),"",P_ISI_ROM*VLOOKUP(AK205,Coef!$E$5:$F$20,2,FALSE))</f>
        <v/>
      </c>
      <c r="J205" s="121" t="str">
        <f>IF(OR($B205="",$C205="",$D205="",$E205="",$E205&gt;AN_CONCURS,$G205="",$O205=FALSE),"",P_ISI_ROM*VLOOKUP(AK205,Coef!$E$5:$F$20,2,FALSE))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  <c r="AN205" s="103"/>
    </row>
    <row r="206" spans="1:40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IF(OR($B206="",$C206="",$D206="",$E206&lt;AN_LIM,$E206&gt;AN_CONCURS,$G206="",$O206=FALSE),"",P_ISI_ROM*VLOOKUP(AK206,Coef!$E$5:$F$20,2,FALSE))</f>
        <v/>
      </c>
      <c r="J206" s="121" t="str">
        <f>IF(OR($B206="",$C206="",$D206="",$E206="",$E206&gt;AN_CONCURS,$G206="",$O206=FALSE),"",P_ISI_ROM*VLOOKUP(AK206,Coef!$E$5:$F$20,2,FALSE))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  <c r="AN206" s="103"/>
    </row>
    <row r="207" spans="1:40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IF(OR($B207="",$C207="",$D207="",$E207&lt;AN_LIM,$E207&gt;AN_CONCURS,$G207="",$O207=FALSE),"",P_ISI_ROM*VLOOKUP(AK207,Coef!$E$5:$F$20,2,FALSE))</f>
        <v/>
      </c>
      <c r="J207" s="121" t="str">
        <f>IF(OR($B207="",$C207="",$D207="",$E207="",$E207&gt;AN_CONCURS,$G207="",$O207=FALSE),"",P_ISI_ROM*VLOOKUP(AK207,Coef!$E$5:$F$20,2,FALSE))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  <c r="AN207" s="103"/>
    </row>
    <row r="208" spans="1:40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IF(OR($B208="",$C208="",$D208="",$E208&lt;AN_LIM,$E208&gt;AN_CONCURS,$G208="",$O208=FALSE),"",P_ISI_ROM*VLOOKUP(AK208,Coef!$E$5:$F$20,2,FALSE))</f>
        <v/>
      </c>
      <c r="J208" s="121" t="str">
        <f>IF(OR($B208="",$C208="",$D208="",$E208="",$E208&gt;AN_CONCURS,$G208="",$O208=FALSE),"",P_ISI_ROM*VLOOKUP(AK208,Coef!$E$5:$F$20,2,FALSE))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  <c r="AN208" s="103"/>
    </row>
    <row r="209" spans="1:40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IF(OR($B209="",$C209="",$D209="",$E209&lt;AN_LIM,$E209&gt;AN_CONCURS,$G209="",$O209=FALSE),"",P_ISI_ROM*VLOOKUP(AK209,Coef!$E$5:$F$20,2,FALSE))</f>
        <v/>
      </c>
      <c r="J209" s="121" t="str">
        <f>IF(OR($B209="",$C209="",$D209="",$E209="",$E209&gt;AN_CONCURS,$G209="",$O209=FALSE),"",P_ISI_ROM*VLOOKUP(AK209,Coef!$E$5:$F$20,2,FALSE))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  <c r="AN209" s="103"/>
    </row>
    <row r="210" spans="1:40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IF(OR($B210="",$C210="",$D210="",$E210&lt;AN_LIM,$E210&gt;AN_CONCURS,$G210="",$O210=FALSE),"",P_ISI_ROM*VLOOKUP(AK210,Coef!$E$5:$F$20,2,FALSE))</f>
        <v/>
      </c>
      <c r="J210" s="121" t="str">
        <f>IF(OR($B210="",$C210="",$D210="",$E210="",$E210&gt;AN_CONCURS,$G210="",$O210=FALSE),"",P_ISI_ROM*VLOOKUP(AK210,Coef!$E$5:$F$20,2,FALSE))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  <c r="AN210" s="103"/>
    </row>
    <row r="211" spans="1:40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IF(OR($B211="",$C211="",$D211="",$E211&lt;AN_LIM,$E211&gt;AN_CONCURS,$G211="",$O211=FALSE),"",P_ISI_ROM*VLOOKUP(AK211,Coef!$E$5:$F$20,2,FALSE))</f>
        <v/>
      </c>
      <c r="J211" s="121" t="str">
        <f>IF(OR($B211="",$C211="",$D211="",$E211="",$E211&gt;AN_CONCURS,$G211="",$O211=FALSE),"",P_ISI_ROM*VLOOKUP(AK211,Coef!$E$5:$F$20,2,FALSE))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  <c r="AN211" s="103"/>
    </row>
    <row r="212" spans="1:40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IF(OR($B212="",$C212="",$D212="",$E212&lt;AN_LIM,$E212&gt;AN_CONCURS,$G212="",$O212=FALSE),"",P_ISI_ROM*VLOOKUP(AK212,Coef!$E$5:$F$20,2,FALSE))</f>
        <v/>
      </c>
      <c r="J212" s="121" t="str">
        <f>IF(OR($B212="",$C212="",$D212="",$E212="",$E212&gt;AN_CONCURS,$G212="",$O212=FALSE),"",P_ISI_ROM*VLOOKUP(AK212,Coef!$E$5:$F$20,2,FALSE))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  <c r="AN212" s="103"/>
    </row>
    <row r="213" spans="1:40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IF(OR($B213="",$C213="",$D213="",$E213&lt;AN_LIM,$E213&gt;AN_CONCURS,$G213="",$O213=FALSE),"",P_ISI_ROM*VLOOKUP(AK213,Coef!$E$5:$F$20,2,FALSE))</f>
        <v/>
      </c>
      <c r="J213" s="121" t="str">
        <f>IF(OR($B213="",$C213="",$D213="",$E213="",$E213&gt;AN_CONCURS,$G213="",$O213=FALSE),"",P_ISI_ROM*VLOOKUP(AK213,Coef!$E$5:$F$20,2,FALSE))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  <c r="AN213" s="103"/>
    </row>
    <row r="214" spans="1:40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IF(OR($B214="",$C214="",$D214="",$E214&lt;AN_LIM,$E214&gt;AN_CONCURS,$G214="",$O214=FALSE),"",P_ISI_ROM*VLOOKUP(AK214,Coef!$E$5:$F$20,2,FALSE))</f>
        <v/>
      </c>
      <c r="J214" s="121" t="str">
        <f>IF(OR($B214="",$C214="",$D214="",$E214="",$E214&gt;AN_CONCURS,$G214="",$O214=FALSE),"",P_ISI_ROM*VLOOKUP(AK214,Coef!$E$5:$F$20,2,FALSE))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  <c r="AN214" s="103"/>
    </row>
    <row r="215" spans="1:40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IF(OR($B215="",$C215="",$D215="",$E215&lt;AN_LIM,$E215&gt;AN_CONCURS,$G215="",$O215=FALSE),"",P_ISI_ROM*VLOOKUP(AK215,Coef!$E$5:$F$20,2,FALSE))</f>
        <v/>
      </c>
      <c r="J215" s="121" t="str">
        <f>IF(OR($B215="",$C215="",$D215="",$E215="",$E215&gt;AN_CONCURS,$G215="",$O215=FALSE),"",P_ISI_ROM*VLOOKUP(AK215,Coef!$E$5:$F$20,2,FALSE))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  <c r="AN215" s="103"/>
    </row>
    <row r="216" spans="1:40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IF(OR($B216="",$C216="",$D216="",$E216&lt;AN_LIM,$E216&gt;AN_CONCURS,$G216="",$O216=FALSE),"",P_ISI_ROM*VLOOKUP(AK216,Coef!$E$5:$F$20,2,FALSE))</f>
        <v/>
      </c>
      <c r="J216" s="121" t="str">
        <f>IF(OR($B216="",$C216="",$D216="",$E216="",$E216&gt;AN_CONCURS,$G216="",$O216=FALSE),"",P_ISI_ROM*VLOOKUP(AK216,Coef!$E$5:$F$20,2,FALSE))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  <c r="AN216" s="103"/>
    </row>
    <row r="217" spans="1:40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IF(OR($B217="",$C217="",$D217="",$E217&lt;AN_LIM,$E217&gt;AN_CONCURS,$G217="",$O217=FALSE),"",P_ISI_ROM*VLOOKUP(AK217,Coef!$E$5:$F$20,2,FALSE))</f>
        <v/>
      </c>
      <c r="J217" s="121" t="str">
        <f>IF(OR($B217="",$C217="",$D217="",$E217="",$E217&gt;AN_CONCURS,$G217="",$O217=FALSE),"",P_ISI_ROM*VLOOKUP(AK217,Coef!$E$5:$F$20,2,FALSE))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  <c r="AN217" s="103"/>
    </row>
    <row r="218" spans="1:40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IF(OR($B218="",$C218="",$D218="",$E218&lt;AN_LIM,$E218&gt;AN_CONCURS,$G218="",$O218=FALSE),"",P_ISI_ROM*VLOOKUP(AK218,Coef!$E$5:$F$20,2,FALSE))</f>
        <v/>
      </c>
      <c r="J218" s="121" t="str">
        <f>IF(OR($B218="",$C218="",$D218="",$E218="",$E218&gt;AN_CONCURS,$G218="",$O218=FALSE),"",P_ISI_ROM*VLOOKUP(AK218,Coef!$E$5:$F$20,2,FALSE))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  <c r="AN218" s="103"/>
    </row>
    <row r="219" spans="1:40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IF(OR($B219="",$C219="",$D219="",$E219&lt;AN_LIM,$E219&gt;AN_CONCURS,$G219="",$O219=FALSE),"",P_ISI_ROM*VLOOKUP(AK219,Coef!$E$5:$F$20,2,FALSE))</f>
        <v/>
      </c>
      <c r="J219" s="121" t="str">
        <f>IF(OR($B219="",$C219="",$D219="",$E219="",$E219&gt;AN_CONCURS,$G219="",$O219=FALSE),"",P_ISI_ROM*VLOOKUP(AK219,Coef!$E$5:$F$20,2,FALSE))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  <c r="AN219" s="103"/>
    </row>
    <row r="220" spans="1:40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IF(OR($B220="",$C220="",$D220="",$E220&lt;AN_LIM,$E220&gt;AN_CONCURS,$G220="",$O220=FALSE),"",P_ISI_ROM*VLOOKUP(AK220,Coef!$E$5:$F$20,2,FALSE))</f>
        <v/>
      </c>
      <c r="J220" s="121" t="str">
        <f>IF(OR($B220="",$C220="",$D220="",$E220="",$E220&gt;AN_CONCURS,$G220="",$O220=FALSE),"",P_ISI_ROM*VLOOKUP(AK220,Coef!$E$5:$F$20,2,FALSE))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  <c r="AN220" s="103"/>
    </row>
    <row r="221" spans="1:40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IF(OR($B221="",$C221="",$D221="",$E221&lt;AN_LIM,$E221&gt;AN_CONCURS,$G221="",$O221=FALSE),"",P_ISI_ROM*VLOOKUP(AK221,Coef!$E$5:$F$20,2,FALSE))</f>
        <v/>
      </c>
      <c r="J221" s="121" t="str">
        <f>IF(OR($B221="",$C221="",$D221="",$E221="",$E221&gt;AN_CONCURS,$G221="",$O221=FALSE),"",P_ISI_ROM*VLOOKUP(AK221,Coef!$E$5:$F$20,2,FALSE))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  <c r="AN221" s="103"/>
    </row>
    <row r="222" spans="1:40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IF(OR($B222="",$C222="",$D222="",$E222&lt;AN_LIM,$E222&gt;AN_CONCURS,$G222="",$O222=FALSE),"",P_ISI_ROM*VLOOKUP(AK222,Coef!$E$5:$F$20,2,FALSE))</f>
        <v/>
      </c>
      <c r="J222" s="121" t="str">
        <f>IF(OR($B222="",$C222="",$D222="",$E222="",$E222&gt;AN_CONCURS,$G222="",$O222=FALSE),"",P_ISI_ROM*VLOOKUP(AK222,Coef!$E$5:$F$20,2,FALSE))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  <c r="AN222" s="103"/>
    </row>
    <row r="223" spans="1:40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IF(OR($B223="",$C223="",$D223="",$E223&lt;AN_LIM,$E223&gt;AN_CONCURS,$G223="",$O223=FALSE),"",P_ISI_ROM*VLOOKUP(AK223,Coef!$E$5:$F$20,2,FALSE))</f>
        <v/>
      </c>
      <c r="J223" s="121" t="str">
        <f>IF(OR($B223="",$C223="",$D223="",$E223="",$E223&gt;AN_CONCURS,$G223="",$O223=FALSE),"",P_ISI_ROM*VLOOKUP(AK223,Coef!$E$5:$F$20,2,FALSE))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  <c r="AN223" s="103"/>
    </row>
    <row r="224" spans="1:40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IF(OR($B224="",$C224="",$D224="",$E224&lt;AN_LIM,$E224&gt;AN_CONCURS,$G224="",$O224=FALSE),"",P_ISI_ROM*VLOOKUP(AK224,Coef!$E$5:$F$20,2,FALSE))</f>
        <v/>
      </c>
      <c r="J224" s="121" t="str">
        <f>IF(OR($B224="",$C224="",$D224="",$E224="",$E224&gt;AN_CONCURS,$G224="",$O224=FALSE),"",P_ISI_ROM*VLOOKUP(AK224,Coef!$E$5:$F$20,2,FALSE))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  <c r="AN224" s="103"/>
    </row>
    <row r="225" spans="1:40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IF(OR($B225="",$C225="",$D225="",$E225&lt;AN_LIM,$E225&gt;AN_CONCURS,$G225="",$O225=FALSE),"",P_ISI_ROM*VLOOKUP(AK225,Coef!$E$5:$F$20,2,FALSE))</f>
        <v/>
      </c>
      <c r="J225" s="121" t="str">
        <f>IF(OR($B225="",$C225="",$D225="",$E225="",$E225&gt;AN_CONCURS,$G225="",$O225=FALSE),"",P_ISI_ROM*VLOOKUP(AK225,Coef!$E$5:$F$20,2,FALSE))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  <c r="AN225" s="103"/>
    </row>
    <row r="226" spans="1:40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IF(OR($B226="",$C226="",$D226="",$E226&lt;AN_LIM,$E226&gt;AN_CONCURS,$G226="",$O226=FALSE),"",P_ISI_ROM*VLOOKUP(AK226,Coef!$E$5:$F$20,2,FALSE))</f>
        <v/>
      </c>
      <c r="J226" s="121" t="str">
        <f>IF(OR($B226="",$C226="",$D226="",$E226="",$E226&gt;AN_CONCURS,$G226="",$O226=FALSE),"",P_ISI_ROM*VLOOKUP(AK226,Coef!$E$5:$F$20,2,FALSE))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  <c r="AN226" s="103"/>
    </row>
    <row r="227" spans="1:40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IF(OR($B227="",$C227="",$D227="",$E227&lt;AN_LIM,$E227&gt;AN_CONCURS,$G227="",$O227=FALSE),"",P_ISI_ROM*VLOOKUP(AK227,Coef!$E$5:$F$20,2,FALSE))</f>
        <v/>
      </c>
      <c r="J227" s="121" t="str">
        <f>IF(OR($B227="",$C227="",$D227="",$E227="",$E227&gt;AN_CONCURS,$G227="",$O227=FALSE),"",P_ISI_ROM*VLOOKUP(AK227,Coef!$E$5:$F$20,2,FALSE))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  <c r="AN227" s="103"/>
    </row>
    <row r="228" spans="1:40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IF(OR($B228="",$C228="",$D228="",$E228&lt;AN_LIM,$E228&gt;AN_CONCURS,$G228="",$O228=FALSE),"",P_ISI_ROM*VLOOKUP(AK228,Coef!$E$5:$F$20,2,FALSE))</f>
        <v/>
      </c>
      <c r="J228" s="121" t="str">
        <f>IF(OR($B228="",$C228="",$D228="",$E228="",$E228&gt;AN_CONCURS,$G228="",$O228=FALSE),"",P_ISI_ROM*VLOOKUP(AK228,Coef!$E$5:$F$20,2,FALSE))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  <c r="AN228" s="103"/>
    </row>
    <row r="229" spans="1:40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IF(OR($B229="",$C229="",$D229="",$E229&lt;AN_LIM,$E229&gt;AN_CONCURS,$G229="",$O229=FALSE),"",P_ISI_ROM*VLOOKUP(AK229,Coef!$E$5:$F$20,2,FALSE))</f>
        <v/>
      </c>
      <c r="J229" s="121" t="str">
        <f>IF(OR($B229="",$C229="",$D229="",$E229="",$E229&gt;AN_CONCURS,$G229="",$O229=FALSE),"",P_ISI_ROM*VLOOKUP(AK229,Coef!$E$5:$F$20,2,FALSE))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  <c r="AN229" s="103"/>
    </row>
    <row r="230" spans="1:40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IF(OR($B230="",$C230="",$D230="",$E230&lt;AN_LIM,$E230&gt;AN_CONCURS,$G230="",$O230=FALSE),"",P_ISI_ROM*VLOOKUP(AK230,Coef!$E$5:$F$20,2,FALSE))</f>
        <v/>
      </c>
      <c r="J230" s="121" t="str">
        <f>IF(OR($B230="",$C230="",$D230="",$E230="",$E230&gt;AN_CONCURS,$G230="",$O230=FALSE),"",P_ISI_ROM*VLOOKUP(AK230,Coef!$E$5:$F$20,2,FALSE))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  <c r="AN230" s="103"/>
    </row>
    <row r="231" spans="1:40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IF(OR($B231="",$C231="",$D231="",$E231&lt;AN_LIM,$E231&gt;AN_CONCURS,$G231="",$O231=FALSE),"",P_ISI_ROM*VLOOKUP(AK231,Coef!$E$5:$F$20,2,FALSE))</f>
        <v/>
      </c>
      <c r="J231" s="121" t="str">
        <f>IF(OR($B231="",$C231="",$D231="",$E231="",$E231&gt;AN_CONCURS,$G231="",$O231=FALSE),"",P_ISI_ROM*VLOOKUP(AK231,Coef!$E$5:$F$20,2,FALSE))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  <c r="AN231" s="103"/>
    </row>
    <row r="232" spans="1:40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IF(OR($B232="",$C232="",$D232="",$E232&lt;AN_LIM,$E232&gt;AN_CONCURS,$G232="",$O232=FALSE),"",P_ISI_ROM*VLOOKUP(AK232,Coef!$E$5:$F$20,2,FALSE))</f>
        <v/>
      </c>
      <c r="J232" s="121" t="str">
        <f>IF(OR($B232="",$C232="",$D232="",$E232="",$E232&gt;AN_CONCURS,$G232="",$O232=FALSE),"",P_ISI_ROM*VLOOKUP(AK232,Coef!$E$5:$F$20,2,FALSE))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  <c r="AN232" s="103"/>
    </row>
    <row r="233" spans="1:40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IF(OR($B233="",$C233="",$D233="",$E233&lt;AN_LIM,$E233&gt;AN_CONCURS,$G233="",$O233=FALSE),"",P_ISI_ROM*VLOOKUP(AK233,Coef!$E$5:$F$20,2,FALSE))</f>
        <v/>
      </c>
      <c r="J233" s="121" t="str">
        <f>IF(OR($B233="",$C233="",$D233="",$E233="",$E233&gt;AN_CONCURS,$G233="",$O233=FALSE),"",P_ISI_ROM*VLOOKUP(AK233,Coef!$E$5:$F$20,2,FALSE))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  <c r="AN233" s="103"/>
    </row>
    <row r="234" spans="1:40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IF(OR($B234="",$C234="",$D234="",$E234&lt;AN_LIM,$E234&gt;AN_CONCURS,$G234="",$O234=FALSE),"",P_ISI_ROM*VLOOKUP(AK234,Coef!$E$5:$F$20,2,FALSE))</f>
        <v/>
      </c>
      <c r="J234" s="121" t="str">
        <f>IF(OR($B234="",$C234="",$D234="",$E234="",$E234&gt;AN_CONCURS,$G234="",$O234=FALSE),"",P_ISI_ROM*VLOOKUP(AK234,Coef!$E$5:$F$20,2,FALSE))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  <c r="AN234" s="103"/>
    </row>
    <row r="235" spans="1:40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IF(OR($B235="",$C235="",$D235="",$E235&lt;AN_LIM,$E235&gt;AN_CONCURS,$G235="",$O235=FALSE),"",P_ISI_ROM*VLOOKUP(AK235,Coef!$E$5:$F$20,2,FALSE))</f>
        <v/>
      </c>
      <c r="J235" s="121" t="str">
        <f>IF(OR($B235="",$C235="",$D235="",$E235="",$E235&gt;AN_CONCURS,$G235="",$O235=FALSE),"",P_ISI_ROM*VLOOKUP(AK235,Coef!$E$5:$F$20,2,FALSE))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  <c r="AN235" s="103"/>
    </row>
    <row r="236" spans="1:40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IF(OR($B236="",$C236="",$D236="",$E236&lt;AN_LIM,$E236&gt;AN_CONCURS,$G236="",$O236=FALSE),"",P_ISI_ROM*VLOOKUP(AK236,Coef!$E$5:$F$20,2,FALSE))</f>
        <v/>
      </c>
      <c r="J236" s="121" t="str">
        <f>IF(OR($B236="",$C236="",$D236="",$E236="",$E236&gt;AN_CONCURS,$G236="",$O236=FALSE),"",P_ISI_ROM*VLOOKUP(AK236,Coef!$E$5:$F$20,2,FALSE))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  <c r="AN236" s="103"/>
    </row>
    <row r="237" spans="1:40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IF(OR($B237="",$C237="",$D237="",$E237&lt;AN_LIM,$E237&gt;AN_CONCURS,$G237="",$O237=FALSE),"",P_ISI_ROM*VLOOKUP(AK237,Coef!$E$5:$F$20,2,FALSE))</f>
        <v/>
      </c>
      <c r="J237" s="121" t="str">
        <f>IF(OR($B237="",$C237="",$D237="",$E237="",$E237&gt;AN_CONCURS,$G237="",$O237=FALSE),"",P_ISI_ROM*VLOOKUP(AK237,Coef!$E$5:$F$20,2,FALSE))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  <c r="AN237" s="103"/>
    </row>
    <row r="238" spans="1:40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IF(OR($B238="",$C238="",$D238="",$E238&lt;AN_LIM,$E238&gt;AN_CONCURS,$G238="",$O238=FALSE),"",P_ISI_ROM*VLOOKUP(AK238,Coef!$E$5:$F$20,2,FALSE))</f>
        <v/>
      </c>
      <c r="J238" s="121" t="str">
        <f>IF(OR($B238="",$C238="",$D238="",$E238="",$E238&gt;AN_CONCURS,$G238="",$O238=FALSE),"",P_ISI_ROM*VLOOKUP(AK238,Coef!$E$5:$F$20,2,FALSE))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  <c r="AN238" s="103"/>
    </row>
    <row r="239" spans="1:40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IF(OR($B239="",$C239="",$D239="",$E239&lt;AN_LIM,$E239&gt;AN_CONCURS,$G239="",$O239=FALSE),"",P_ISI_ROM*VLOOKUP(AK239,Coef!$E$5:$F$20,2,FALSE))</f>
        <v/>
      </c>
      <c r="J239" s="121" t="str">
        <f>IF(OR($B239="",$C239="",$D239="",$E239="",$E239&gt;AN_CONCURS,$G239="",$O239=FALSE),"",P_ISI_ROM*VLOOKUP(AK239,Coef!$E$5:$F$20,2,FALSE))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  <c r="AN239" s="103"/>
    </row>
    <row r="240" spans="1:40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IF(OR($B240="",$C240="",$D240="",$E240&lt;AN_LIM,$E240&gt;AN_CONCURS,$G240="",$O240=FALSE),"",P_ISI_ROM*VLOOKUP(AK240,Coef!$E$5:$F$20,2,FALSE))</f>
        <v/>
      </c>
      <c r="J240" s="121" t="str">
        <f>IF(OR($B240="",$C240="",$D240="",$E240="",$E240&gt;AN_CONCURS,$G240="",$O240=FALSE),"",P_ISI_ROM*VLOOKUP(AK240,Coef!$E$5:$F$20,2,FALSE))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  <c r="AN240" s="103"/>
    </row>
    <row r="241" spans="1:40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IF(OR($B241="",$C241="",$D241="",$E241&lt;AN_LIM,$E241&gt;AN_CONCURS,$G241="",$O241=FALSE),"",P_ISI_ROM*VLOOKUP(AK241,Coef!$E$5:$F$20,2,FALSE))</f>
        <v/>
      </c>
      <c r="J241" s="121" t="str">
        <f>IF(OR($B241="",$C241="",$D241="",$E241="",$E241&gt;AN_CONCURS,$G241="",$O241=FALSE),"",P_ISI_ROM*VLOOKUP(AK241,Coef!$E$5:$F$20,2,FALSE))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  <c r="AN241" s="103"/>
    </row>
    <row r="242" spans="1:40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IF(OR($B242="",$C242="",$D242="",$E242&lt;AN_LIM,$E242&gt;AN_CONCURS,$G242="",$O242=FALSE),"",P_ISI_ROM*VLOOKUP(AK242,Coef!$E$5:$F$20,2,FALSE))</f>
        <v/>
      </c>
      <c r="J242" s="121" t="str">
        <f>IF(OR($B242="",$C242="",$D242="",$E242="",$E242&gt;AN_CONCURS,$G242="",$O242=FALSE),"",P_ISI_ROM*VLOOKUP(AK242,Coef!$E$5:$F$20,2,FALSE))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  <c r="AN242" s="103"/>
    </row>
    <row r="243" spans="1:40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IF(OR($B243="",$C243="",$D243="",$E243&lt;AN_LIM,$E243&gt;AN_CONCURS,$G243="",$O243=FALSE),"",P_ISI_ROM*VLOOKUP(AK243,Coef!$E$5:$F$20,2,FALSE))</f>
        <v/>
      </c>
      <c r="J243" s="121" t="str">
        <f>IF(OR($B243="",$C243="",$D243="",$E243="",$E243&gt;AN_CONCURS,$G243="",$O243=FALSE),"",P_ISI_ROM*VLOOKUP(AK243,Coef!$E$5:$F$20,2,FALSE))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  <c r="AN243" s="103"/>
    </row>
    <row r="244" spans="1:40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IF(OR($B244="",$C244="",$D244="",$E244&lt;AN_LIM,$E244&gt;AN_CONCURS,$G244="",$O244=FALSE),"",P_ISI_ROM*VLOOKUP(AK244,Coef!$E$5:$F$20,2,FALSE))</f>
        <v/>
      </c>
      <c r="J244" s="121" t="str">
        <f>IF(OR($B244="",$C244="",$D244="",$E244="",$E244&gt;AN_CONCURS,$G244="",$O244=FALSE),"",P_ISI_ROM*VLOOKUP(AK244,Coef!$E$5:$F$20,2,FALSE))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  <c r="AN244" s="103"/>
    </row>
    <row r="245" spans="1:40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IF(OR($B245="",$C245="",$D245="",$E245&lt;AN_LIM,$E245&gt;AN_CONCURS,$G245="",$O245=FALSE),"",P_ISI_ROM*VLOOKUP(AK245,Coef!$E$5:$F$20,2,FALSE))</f>
        <v/>
      </c>
      <c r="J245" s="121" t="str">
        <f>IF(OR($B245="",$C245="",$D245="",$E245="",$E245&gt;AN_CONCURS,$G245="",$O245=FALSE),"",P_ISI_ROM*VLOOKUP(AK245,Coef!$E$5:$F$20,2,FALSE))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  <c r="AN245" s="103"/>
    </row>
    <row r="246" spans="1:40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IF(OR($B246="",$C246="",$D246="",$E246&lt;AN_LIM,$E246&gt;AN_CONCURS,$G246="",$O246=FALSE),"",P_ISI_ROM*VLOOKUP(AK246,Coef!$E$5:$F$20,2,FALSE))</f>
        <v/>
      </c>
      <c r="J246" s="121" t="str">
        <f>IF(OR($B246="",$C246="",$D246="",$E246="",$E246&gt;AN_CONCURS,$G246="",$O246=FALSE),"",P_ISI_ROM*VLOOKUP(AK246,Coef!$E$5:$F$20,2,FALSE))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  <c r="AN246" s="103"/>
    </row>
    <row r="247" spans="1:40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IF(OR($B247="",$C247="",$D247="",$E247&lt;AN_LIM,$E247&gt;AN_CONCURS,$G247="",$O247=FALSE),"",P_ISI_ROM*VLOOKUP(AK247,Coef!$E$5:$F$20,2,FALSE))</f>
        <v/>
      </c>
      <c r="J247" s="121" t="str">
        <f>IF(OR($B247="",$C247="",$D247="",$E247="",$E247&gt;AN_CONCURS,$G247="",$O247=FALSE),"",P_ISI_ROM*VLOOKUP(AK247,Coef!$E$5:$F$20,2,FALSE))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  <c r="AN247" s="103"/>
    </row>
    <row r="248" spans="1:40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IF(OR($B248="",$C248="",$D248="",$E248&lt;AN_LIM,$E248&gt;AN_CONCURS,$G248="",$O248=FALSE),"",P_ISI_ROM*VLOOKUP(AK248,Coef!$E$5:$F$20,2,FALSE))</f>
        <v/>
      </c>
      <c r="J248" s="121" t="str">
        <f>IF(OR($B248="",$C248="",$D248="",$E248="",$E248&gt;AN_CONCURS,$G248="",$O248=FALSE),"",P_ISI_ROM*VLOOKUP(AK248,Coef!$E$5:$F$20,2,FALSE))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  <c r="AN248" s="103"/>
    </row>
    <row r="249" spans="1:40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IF(OR($B249="",$C249="",$D249="",$E249&lt;AN_LIM,$E249&gt;AN_CONCURS,$G249="",$O249=FALSE),"",P_ISI_ROM*VLOOKUP(AK249,Coef!$E$5:$F$20,2,FALSE))</f>
        <v/>
      </c>
      <c r="J249" s="121" t="str">
        <f>IF(OR($B249="",$C249="",$D249="",$E249="",$E249&gt;AN_CONCURS,$G249="",$O249=FALSE),"",P_ISI_ROM*VLOOKUP(AK249,Coef!$E$5:$F$20,2,FALSE))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  <c r="AN249" s="103"/>
    </row>
    <row r="250" spans="1:40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IF(OR($B250="",$C250="",$D250="",$E250&lt;AN_LIM,$E250&gt;AN_CONCURS,$G250="",$O250=FALSE),"",P_ISI_ROM*VLOOKUP(AK250,Coef!$E$5:$F$20,2,FALSE))</f>
        <v/>
      </c>
      <c r="J250" s="121" t="str">
        <f>IF(OR($B250="",$C250="",$D250="",$E250="",$E250&gt;AN_CONCURS,$G250="",$O250=FALSE),"",P_ISI_ROM*VLOOKUP(AK250,Coef!$E$5:$F$20,2,FALSE))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  <c r="AN250" s="103"/>
    </row>
    <row r="251" spans="1:40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IF(OR($B251="",$C251="",$D251="",$E251&lt;AN_LIM,$E251&gt;AN_CONCURS,$G251="",$O251=FALSE),"",P_ISI_ROM*VLOOKUP(AK251,Coef!$E$5:$F$20,2,FALSE))</f>
        <v/>
      </c>
      <c r="J251" s="121" t="str">
        <f>IF(OR($B251="",$C251="",$D251="",$E251="",$E251&gt;AN_CONCURS,$G251="",$O251=FALSE),"",P_ISI_ROM*VLOOKUP(AK251,Coef!$E$5:$F$20,2,FALSE))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  <c r="AN251" s="103"/>
    </row>
    <row r="252" spans="1:40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IF(OR($B252="",$C252="",$D252="",$E252&lt;AN_LIM,$E252&gt;AN_CONCURS,$G252="",$O252=FALSE),"",P_ISI_ROM*VLOOKUP(AK252,Coef!$E$5:$F$20,2,FALSE))</f>
        <v/>
      </c>
      <c r="J252" s="121" t="str">
        <f>IF(OR($B252="",$C252="",$D252="",$E252="",$E252&gt;AN_CONCURS,$G252="",$O252=FALSE),"",P_ISI_ROM*VLOOKUP(AK252,Coef!$E$5:$F$20,2,FALSE))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  <c r="AN252" s="103"/>
    </row>
    <row r="253" spans="1:40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IF(OR($B253="",$C253="",$D253="",$E253&lt;AN_LIM,$E253&gt;AN_CONCURS,$G253="",$O253=FALSE),"",P_ISI_ROM*VLOOKUP(AK253,Coef!$E$5:$F$20,2,FALSE))</f>
        <v/>
      </c>
      <c r="J253" s="121" t="str">
        <f>IF(OR($B253="",$C253="",$D253="",$E253="",$E253&gt;AN_CONCURS,$G253="",$O253=FALSE),"",P_ISI_ROM*VLOOKUP(AK253,Coef!$E$5:$F$20,2,FALSE))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  <c r="AN253" s="103"/>
    </row>
    <row r="254" spans="1:40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IF(OR($B254="",$C254="",$D254="",$E254&lt;AN_LIM,$E254&gt;AN_CONCURS,$G254="",$O254=FALSE),"",P_ISI_ROM*VLOOKUP(AK254,Coef!$E$5:$F$20,2,FALSE))</f>
        <v/>
      </c>
      <c r="J254" s="121" t="str">
        <f>IF(OR($B254="",$C254="",$D254="",$E254="",$E254&gt;AN_CONCURS,$G254="",$O254=FALSE),"",P_ISI_ROM*VLOOKUP(AK254,Coef!$E$5:$F$20,2,FALSE))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  <c r="AN254" s="103"/>
    </row>
    <row r="255" spans="1:40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IF(OR($B255="",$C255="",$D255="",$E255&lt;AN_LIM,$E255&gt;AN_CONCURS,$G255="",$O255=FALSE),"",P_ISI_ROM*VLOOKUP(AK255,Coef!$E$5:$F$20,2,FALSE))</f>
        <v/>
      </c>
      <c r="J255" s="121" t="str">
        <f>IF(OR($B255="",$C255="",$D255="",$E255="",$E255&gt;AN_CONCURS,$G255="",$O255=FALSE),"",P_ISI_ROM*VLOOKUP(AK255,Coef!$E$5:$F$20,2,FALSE))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  <c r="AN255" s="103"/>
    </row>
    <row r="256" spans="1:40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IF(OR($B256="",$C256="",$D256="",$E256&lt;AN_LIM,$E256&gt;AN_CONCURS,$G256="",$O256=FALSE),"",P_ISI_ROM*VLOOKUP(AK256,Coef!$E$5:$F$20,2,FALSE))</f>
        <v/>
      </c>
      <c r="J256" s="121" t="str">
        <f>IF(OR($B256="",$C256="",$D256="",$E256="",$E256&gt;AN_CONCURS,$G256="",$O256=FALSE),"",P_ISI_ROM*VLOOKUP(AK256,Coef!$E$5:$F$20,2,FALSE))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  <c r="AN256" s="103"/>
    </row>
    <row r="257" spans="1:40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IF(OR($B257="",$C257="",$D257="",$E257&lt;AN_LIM,$E257&gt;AN_CONCURS,$G257="",$O257=FALSE),"",P_ISI_ROM*VLOOKUP(AK257,Coef!$E$5:$F$20,2,FALSE))</f>
        <v/>
      </c>
      <c r="J257" s="121" t="str">
        <f>IF(OR($B257="",$C257="",$D257="",$E257="",$E257&gt;AN_CONCURS,$G257="",$O257=FALSE),"",P_ISI_ROM*VLOOKUP(AK257,Coef!$E$5:$F$20,2,FALSE))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  <c r="AN257" s="103"/>
    </row>
    <row r="258" spans="1:40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IF(OR($B258="",$C258="",$D258="",$E258&lt;AN_LIM,$E258&gt;AN_CONCURS,$G258="",$O258=FALSE),"",P_ISI_ROM*VLOOKUP(AK258,Coef!$E$5:$F$20,2,FALSE))</f>
        <v/>
      </c>
      <c r="J258" s="121" t="str">
        <f>IF(OR($B258="",$C258="",$D258="",$E258="",$E258&gt;AN_CONCURS,$G258="",$O258=FALSE),"",P_ISI_ROM*VLOOKUP(AK258,Coef!$E$5:$F$20,2,FALSE))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  <c r="AN258" s="103"/>
    </row>
    <row r="259" spans="1:40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IF(OR($B259="",$C259="",$D259="",$E259&lt;AN_LIM,$E259&gt;AN_CONCURS,$G259="",$O259=FALSE),"",P_ISI_ROM*VLOOKUP(AK259,Coef!$E$5:$F$20,2,FALSE))</f>
        <v/>
      </c>
      <c r="J259" s="121" t="str">
        <f>IF(OR($B259="",$C259="",$D259="",$E259="",$E259&gt;AN_CONCURS,$G259="",$O259=FALSE),"",P_ISI_ROM*VLOOKUP(AK259,Coef!$E$5:$F$20,2,FALSE))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  <c r="AN259" s="103"/>
    </row>
    <row r="260" spans="1:40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IF(OR($B260="",$C260="",$D260="",$E260&lt;AN_LIM,$E260&gt;AN_CONCURS,$G260="",$O260=FALSE),"",P_ISI_ROM*VLOOKUP(AK260,Coef!$E$5:$F$20,2,FALSE))</f>
        <v/>
      </c>
      <c r="J260" s="121" t="str">
        <f>IF(OR($B260="",$C260="",$D260="",$E260="",$E260&gt;AN_CONCURS,$G260="",$O260=FALSE),"",P_ISI_ROM*VLOOKUP(AK260,Coef!$E$5:$F$20,2,FALSE))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  <c r="AN260" s="103"/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39" type="noConversion"/>
  <pageMargins left="0.39370078740157483" right="0.39370078740157483" top="0.8" bottom="1.1811023622047245" header="0" footer="0.31496062992125984"/>
  <pageSetup paperSize="9" scale="81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O260"/>
  <sheetViews>
    <sheetView view="pageBreakPreview" zoomScale="60" zoomScaleNormal="96" workbookViewId="0">
      <selection activeCell="I46" sqref="I46"/>
    </sheetView>
  </sheetViews>
  <sheetFormatPr defaultRowHeight="15.75"/>
  <cols>
    <col min="1" max="1" width="5.7109375" style="2" customWidth="1"/>
    <col min="2" max="2" width="33.7109375" style="2" customWidth="1"/>
    <col min="3" max="3" width="35.28515625" style="2" customWidth="1"/>
    <col min="4" max="4" width="33.7109375" style="2" customWidth="1"/>
    <col min="5" max="5" width="24.7109375" style="2" customWidth="1"/>
    <col min="6" max="6" width="9.7109375" style="2" customWidth="1"/>
    <col min="7" max="7" width="10.7109375" style="2" customWidth="1"/>
    <col min="8" max="8" width="9.7109375" style="2" customWidth="1"/>
    <col min="9" max="10" width="9.7109375" style="7" customWidth="1"/>
    <col min="11" max="15" width="9.7109375" style="198" hidden="1" customWidth="1"/>
    <col min="16" max="16" width="10.7109375" style="101" hidden="1" customWidth="1"/>
    <col min="17" max="17" width="8.7109375" style="198" hidden="1" customWidth="1"/>
    <col min="18" max="38" width="9.140625" style="83" hidden="1" customWidth="1"/>
    <col min="39" max="39" width="9.140625" style="7" hidden="1" customWidth="1"/>
    <col min="40" max="40" width="9.140625" style="7" customWidth="1"/>
    <col min="41" max="16384" width="9.140625" style="2"/>
  </cols>
  <sheetData>
    <row r="1" spans="1:40" s="103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08"/>
      <c r="R1" s="108"/>
      <c r="S1" s="108"/>
      <c r="T1" s="108"/>
      <c r="U1" s="108"/>
      <c r="V1" s="108"/>
      <c r="W1" s="183"/>
      <c r="X1" s="182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</row>
    <row r="2" spans="1:40" s="103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08"/>
      <c r="R2" s="108"/>
      <c r="S2" s="108"/>
      <c r="T2" s="108"/>
      <c r="U2" s="108"/>
      <c r="V2" s="108"/>
      <c r="W2" s="183"/>
      <c r="X2" s="182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</row>
    <row r="3" spans="1:40" s="103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08"/>
      <c r="R3" s="108"/>
      <c r="S3" s="108"/>
      <c r="T3" s="108"/>
      <c r="U3" s="108"/>
      <c r="V3" s="108"/>
      <c r="W3" s="183"/>
      <c r="X3" s="182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40" s="103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08"/>
      <c r="R4" s="108"/>
      <c r="S4" s="108"/>
      <c r="T4" s="108"/>
      <c r="U4" s="108"/>
      <c r="V4" s="108"/>
      <c r="W4" s="183"/>
      <c r="X4" s="182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</row>
    <row r="5" spans="1:40" s="103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193"/>
      <c r="P5" s="243"/>
      <c r="Q5" s="108"/>
      <c r="R5" s="108"/>
      <c r="S5" s="108"/>
      <c r="T5" s="108"/>
      <c r="U5" s="108"/>
      <c r="V5" s="108"/>
      <c r="W5" s="183"/>
      <c r="X5" s="182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</row>
    <row r="6" spans="1:40" s="103" customFormat="1">
      <c r="A6" s="761" t="s">
        <v>214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193"/>
      <c r="P6" s="208"/>
      <c r="Q6" s="108"/>
      <c r="R6" s="108"/>
      <c r="S6" s="108"/>
      <c r="T6" s="108"/>
      <c r="U6" s="108"/>
      <c r="V6" s="108"/>
      <c r="W6" s="183"/>
      <c r="X6" s="182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</row>
    <row r="7" spans="1:40" ht="13.5" customHeight="1">
      <c r="A7" s="7"/>
      <c r="B7" s="7"/>
      <c r="C7" s="7"/>
      <c r="D7" s="7"/>
      <c r="E7" s="7"/>
      <c r="F7" s="7"/>
      <c r="G7" s="7"/>
      <c r="H7" s="7"/>
      <c r="I7" s="108"/>
      <c r="J7" s="30" t="str">
        <f>CONCATENATE(FUNCTIE," ",NUME)</f>
        <v>ASISTENT UNIVERSITAR DĂESCU Alexandru Cosmin</v>
      </c>
      <c r="P7" s="20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40" s="103" customFormat="1" ht="15" customHeight="1">
      <c r="A8" s="765" t="s">
        <v>0</v>
      </c>
      <c r="B8" s="765" t="s">
        <v>1</v>
      </c>
      <c r="C8" s="765" t="s">
        <v>2</v>
      </c>
      <c r="D8" s="765" t="s">
        <v>3</v>
      </c>
      <c r="E8" s="762" t="s">
        <v>50</v>
      </c>
      <c r="F8" s="765" t="s">
        <v>4</v>
      </c>
      <c r="G8" s="765" t="s">
        <v>5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239</v>
      </c>
      <c r="P8" s="770" t="s">
        <v>238</v>
      </c>
      <c r="Q8" s="107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08"/>
      <c r="AN8" s="108"/>
    </row>
    <row r="9" spans="1:40" s="103" customFormat="1" ht="39.75" customHeight="1">
      <c r="A9" s="765"/>
      <c r="B9" s="765"/>
      <c r="C9" s="765"/>
      <c r="D9" s="765"/>
      <c r="E9" s="763"/>
      <c r="F9" s="765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770"/>
      <c r="Q9" s="110"/>
      <c r="R9" s="170">
        <v>1</v>
      </c>
      <c r="S9" s="170">
        <v>2</v>
      </c>
      <c r="T9" s="170">
        <v>3</v>
      </c>
      <c r="U9" s="170">
        <v>4</v>
      </c>
      <c r="V9" s="170">
        <v>5</v>
      </c>
      <c r="W9" s="170">
        <v>6</v>
      </c>
      <c r="X9" s="170">
        <v>7</v>
      </c>
      <c r="Y9" s="170">
        <v>8</v>
      </c>
      <c r="Z9" s="170">
        <v>9</v>
      </c>
      <c r="AA9" s="170">
        <v>10</v>
      </c>
      <c r="AB9" s="170">
        <v>1</v>
      </c>
      <c r="AC9" s="170">
        <v>2</v>
      </c>
      <c r="AD9" s="170">
        <v>3</v>
      </c>
      <c r="AE9" s="170">
        <v>4</v>
      </c>
      <c r="AF9" s="170">
        <v>5</v>
      </c>
      <c r="AG9" s="170">
        <v>6</v>
      </c>
      <c r="AH9" s="170">
        <v>7</v>
      </c>
      <c r="AI9" s="170">
        <v>8</v>
      </c>
      <c r="AJ9" s="170">
        <v>9</v>
      </c>
      <c r="AK9" s="170">
        <v>10</v>
      </c>
      <c r="AL9" s="170"/>
      <c r="AM9" s="108"/>
      <c r="AN9" s="108"/>
    </row>
    <row r="10" spans="1:40" s="103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44"/>
      <c r="P10" s="235"/>
      <c r="Q10" s="117"/>
      <c r="R10" s="171" t="e">
        <f t="shared" ref="R10:AK10" si="1">SUM(R11:R44)</f>
        <v>#VALUE!</v>
      </c>
      <c r="S10" s="171" t="e">
        <f t="shared" si="1"/>
        <v>#VALUE!</v>
      </c>
      <c r="T10" s="171" t="e">
        <f t="shared" si="1"/>
        <v>#VALUE!</v>
      </c>
      <c r="U10" s="171" t="e">
        <f t="shared" si="1"/>
        <v>#VALUE!</v>
      </c>
      <c r="V10" s="171" t="e">
        <f t="shared" si="1"/>
        <v>#VALUE!</v>
      </c>
      <c r="W10" s="171" t="e">
        <f t="shared" si="1"/>
        <v>#VALUE!</v>
      </c>
      <c r="X10" s="171" t="e">
        <f t="shared" si="1"/>
        <v>#VALUE!</v>
      </c>
      <c r="Y10" s="171" t="e">
        <f t="shared" si="1"/>
        <v>#VALUE!</v>
      </c>
      <c r="Z10" s="171" t="e">
        <f t="shared" si="1"/>
        <v>#VALUE!</v>
      </c>
      <c r="AA10" s="171" t="e">
        <f t="shared" si="1"/>
        <v>#VALUE!</v>
      </c>
      <c r="AB10" s="171" t="e">
        <f t="shared" si="1"/>
        <v>#VALUE!</v>
      </c>
      <c r="AC10" s="171" t="e">
        <f t="shared" si="1"/>
        <v>#VALUE!</v>
      </c>
      <c r="AD10" s="171" t="e">
        <f t="shared" si="1"/>
        <v>#VALUE!</v>
      </c>
      <c r="AE10" s="171" t="e">
        <f t="shared" si="1"/>
        <v>#VALUE!</v>
      </c>
      <c r="AF10" s="171" t="e">
        <f t="shared" si="1"/>
        <v>#VALUE!</v>
      </c>
      <c r="AG10" s="171" t="e">
        <f t="shared" si="1"/>
        <v>#VALUE!</v>
      </c>
      <c r="AH10" s="171" t="e">
        <f t="shared" si="1"/>
        <v>#VALUE!</v>
      </c>
      <c r="AI10" s="171" t="e">
        <f t="shared" si="1"/>
        <v>#VALUE!</v>
      </c>
      <c r="AJ10" s="171" t="e">
        <f t="shared" si="1"/>
        <v>#VALUE!</v>
      </c>
      <c r="AK10" s="171" t="e">
        <f t="shared" si="1"/>
        <v>#VALUE!</v>
      </c>
      <c r="AL10" s="171"/>
      <c r="AM10" s="108"/>
      <c r="AN10" s="108"/>
    </row>
    <row r="11" spans="1:40" s="103" customFormat="1">
      <c r="A11" s="118" t="s">
        <v>121</v>
      </c>
      <c r="B11" s="151"/>
      <c r="C11" s="151"/>
      <c r="D11" s="151"/>
      <c r="E11" s="151"/>
      <c r="F11" s="152"/>
      <c r="G11" s="118"/>
      <c r="H11" s="118"/>
      <c r="I11" s="121" t="str">
        <f>IF(OR($B11="",$C11="",$D11="",$E11="",$F11&lt;AN_LIM,$F11&gt;AN_CONCURS,$P11=FALSE),"",IF($O11="OK",R_BDI_STR*VLOOKUP(AL11,Coef!$E$5:$F$20,2,FALSE),""))</f>
        <v/>
      </c>
      <c r="J11" s="121" t="str">
        <f>IF(OR($B11="",$C11="",$D11="",$E11="",$F11="",$F11&gt;AN_CONCURS,$P11=FALSE),"",IF($O11="OK",R_BDI_STR*VLOOKUP(AL11,Coef!$E$5:$F$20,2,FALSE),""))</f>
        <v/>
      </c>
      <c r="K11" s="153" t="str">
        <f t="shared" ref="K11:K74" si="2">IF(OR($B11="",$C11="",$D11="",$E11="",$F11&gt;AN_CONCURS,$O11&lt;&gt;"OK",$P11=FALSE),"",IF($F11&gt;=AN_LIM,1,""))</f>
        <v/>
      </c>
      <c r="L11" s="153" t="str">
        <f t="shared" ref="L11:L74" si="3">IF(OR($B11="",$C11="",$D11="",$E11="",$F11="",$F11&gt;AN_CONCURS,$O11&lt;&gt;"OK",$P11=FALSE),"",1)</f>
        <v/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41" t="str">
        <f>IF(E11="","NOK",VLOOKUP($E11,BDI!$B$5:$C$41,2,FALSE))</f>
        <v>NOK</v>
      </c>
      <c r="P11" s="236" t="b">
        <f t="shared" ref="P11:P74" si="6">IF(NUME="",FALSE,ISNUMBER(SEARCH(NUME,$B11)))</f>
        <v>0</v>
      </c>
      <c r="Q11" s="154"/>
      <c r="R11" s="172" t="e">
        <f t="shared" ref="R11:R74" si="7">FIND(",",$B11,1)</f>
        <v>#VALUE!</v>
      </c>
      <c r="S11" s="172" t="e">
        <f t="shared" ref="S11:AA26" si="8">FIND(",",$B11,R11+1)</f>
        <v>#VALUE!</v>
      </c>
      <c r="T11" s="172" t="e">
        <f t="shared" si="8"/>
        <v>#VALUE!</v>
      </c>
      <c r="U11" s="172" t="e">
        <f t="shared" si="8"/>
        <v>#VALUE!</v>
      </c>
      <c r="V11" s="172" t="e">
        <f t="shared" si="8"/>
        <v>#VALUE!</v>
      </c>
      <c r="W11" s="172" t="e">
        <f t="shared" si="8"/>
        <v>#VALUE!</v>
      </c>
      <c r="X11" s="172" t="e">
        <f t="shared" si="8"/>
        <v>#VALUE!</v>
      </c>
      <c r="Y11" s="172" t="e">
        <f t="shared" si="8"/>
        <v>#VALUE!</v>
      </c>
      <c r="Z11" s="172" t="e">
        <f t="shared" si="8"/>
        <v>#VALUE!</v>
      </c>
      <c r="AA11" s="172" t="e">
        <f t="shared" si="8"/>
        <v>#VALUE!</v>
      </c>
      <c r="AB11" s="173" t="e">
        <f t="shared" ref="AB11:AK36" si="9">IF(R11&gt;0,1,0)</f>
        <v>#VALUE!</v>
      </c>
      <c r="AC11" s="173" t="e">
        <f t="shared" si="9"/>
        <v>#VALUE!</v>
      </c>
      <c r="AD11" s="173" t="e">
        <f t="shared" si="9"/>
        <v>#VALUE!</v>
      </c>
      <c r="AE11" s="173" t="e">
        <f t="shared" si="9"/>
        <v>#VALUE!</v>
      </c>
      <c r="AF11" s="173" t="e">
        <f t="shared" si="9"/>
        <v>#VALUE!</v>
      </c>
      <c r="AG11" s="173" t="e">
        <f t="shared" si="9"/>
        <v>#VALUE!</v>
      </c>
      <c r="AH11" s="173" t="e">
        <f t="shared" si="9"/>
        <v>#VALUE!</v>
      </c>
      <c r="AI11" s="173" t="e">
        <f t="shared" si="9"/>
        <v>#VALUE!</v>
      </c>
      <c r="AJ11" s="173" t="e">
        <f t="shared" si="9"/>
        <v>#VALUE!</v>
      </c>
      <c r="AK11" s="173" t="e">
        <f t="shared" si="9"/>
        <v>#VALUE!</v>
      </c>
      <c r="AL11" s="173">
        <f t="shared" ref="AL11:AL74" si="10">1+SUMIF(AB11:AK11,"&gt;0",AB11:AK11)</f>
        <v>1</v>
      </c>
      <c r="AM11" s="108"/>
      <c r="AN11" s="108"/>
    </row>
    <row r="12" spans="1:40" s="175" customFormat="1">
      <c r="A12" s="118" t="s">
        <v>80</v>
      </c>
      <c r="B12" s="155"/>
      <c r="C12" s="126"/>
      <c r="D12" s="126"/>
      <c r="E12" s="151"/>
      <c r="F12" s="125"/>
      <c r="G12" s="125"/>
      <c r="H12" s="118"/>
      <c r="I12" s="121" t="str">
        <f>IF(OR($B12="",$C12="",$D12="",$E12="",$F12&lt;AN_LIM,$F12&gt;AN_CONCURS,$P12=FALSE),"",IF($O12="OK",R_BDI_STR*VLOOKUP(AL12,Coef!$E$5:$F$20,2,FALSE),""))</f>
        <v/>
      </c>
      <c r="J12" s="121" t="str">
        <f>IF(OR($B12="",$C12="",$D12="",$E12="",$F12="",$F12&gt;AN_CONCURS,$P12=FALSE),"",IF($O12="OK",R_BDI_STR*VLOOKUP(AL12,Coef!$E$5:$F$20,2,FALSE),""))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41" t="str">
        <f>IF(E12="","NOK",VLOOKUP($E12,BDI!$B$5:$C$41,2,FALSE))</f>
        <v>NOK</v>
      </c>
      <c r="P12" s="236" t="b">
        <f t="shared" si="6"/>
        <v>0</v>
      </c>
      <c r="Q12" s="174"/>
      <c r="R12" s="172" t="e">
        <f t="shared" si="7"/>
        <v>#VALUE!</v>
      </c>
      <c r="S12" s="172" t="e">
        <f t="shared" si="8"/>
        <v>#VALUE!</v>
      </c>
      <c r="T12" s="172" t="e">
        <f t="shared" si="8"/>
        <v>#VALUE!</v>
      </c>
      <c r="U12" s="172" t="e">
        <f t="shared" si="8"/>
        <v>#VALUE!</v>
      </c>
      <c r="V12" s="172" t="e">
        <f t="shared" si="8"/>
        <v>#VALUE!</v>
      </c>
      <c r="W12" s="172" t="e">
        <f t="shared" si="8"/>
        <v>#VALUE!</v>
      </c>
      <c r="X12" s="172" t="e">
        <f t="shared" si="8"/>
        <v>#VALUE!</v>
      </c>
      <c r="Y12" s="172" t="e">
        <f t="shared" si="8"/>
        <v>#VALUE!</v>
      </c>
      <c r="Z12" s="172" t="e">
        <f t="shared" si="8"/>
        <v>#VALUE!</v>
      </c>
      <c r="AA12" s="172" t="e">
        <f t="shared" si="8"/>
        <v>#VALUE!</v>
      </c>
      <c r="AB12" s="173" t="e">
        <f t="shared" si="9"/>
        <v>#VALUE!</v>
      </c>
      <c r="AC12" s="173" t="e">
        <f t="shared" si="9"/>
        <v>#VALUE!</v>
      </c>
      <c r="AD12" s="173" t="e">
        <f t="shared" si="9"/>
        <v>#VALUE!</v>
      </c>
      <c r="AE12" s="173" t="e">
        <f t="shared" si="9"/>
        <v>#VALUE!</v>
      </c>
      <c r="AF12" s="173" t="e">
        <f t="shared" si="9"/>
        <v>#VALUE!</v>
      </c>
      <c r="AG12" s="173" t="e">
        <f t="shared" si="9"/>
        <v>#VALUE!</v>
      </c>
      <c r="AH12" s="173" t="e">
        <f t="shared" si="9"/>
        <v>#VALUE!</v>
      </c>
      <c r="AI12" s="173" t="e">
        <f t="shared" si="9"/>
        <v>#VALUE!</v>
      </c>
      <c r="AJ12" s="173" t="e">
        <f t="shared" si="9"/>
        <v>#VALUE!</v>
      </c>
      <c r="AK12" s="173" t="e">
        <f t="shared" si="9"/>
        <v>#VALUE!</v>
      </c>
      <c r="AL12" s="173">
        <f t="shared" si="10"/>
        <v>1</v>
      </c>
      <c r="AM12" s="199"/>
      <c r="AN12" s="199"/>
    </row>
    <row r="13" spans="1:40" s="103" customFormat="1">
      <c r="A13" s="118" t="s">
        <v>81</v>
      </c>
      <c r="B13" s="126"/>
      <c r="C13" s="126"/>
      <c r="D13" s="126"/>
      <c r="E13" s="151"/>
      <c r="F13" s="125"/>
      <c r="G13" s="125"/>
      <c r="H13" s="118"/>
      <c r="I13" s="121" t="str">
        <f>IF(OR($B13="",$C13="",$D13="",$E13="",$F13&lt;AN_LIM,$F13&gt;AN_CONCURS,$P13=FALSE),"",IF($O13="OK",R_BDI_STR*VLOOKUP(AL13,Coef!$E$5:$F$20,2,FALSE),""))</f>
        <v/>
      </c>
      <c r="J13" s="121" t="str">
        <f>IF(OR($B13="",$C13="",$D13="",$E13="",$F13="",$F13&gt;AN_CONCURS,$P13=FALSE),"",IF($O13="OK",R_BDI_STR*VLOOKUP(AL13,Coef!$E$5:$F$20,2,FALSE),""))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41" t="str">
        <f>IF(E13="","NOK",VLOOKUP($E13,BDI!$B$5:$C$41,2,FALSE))</f>
        <v>NOK</v>
      </c>
      <c r="P13" s="236" t="b">
        <f t="shared" si="6"/>
        <v>0</v>
      </c>
      <c r="Q13" s="154"/>
      <c r="R13" s="172" t="e">
        <f t="shared" si="7"/>
        <v>#VALUE!</v>
      </c>
      <c r="S13" s="172" t="e">
        <f t="shared" si="8"/>
        <v>#VALUE!</v>
      </c>
      <c r="T13" s="172" t="e">
        <f t="shared" si="8"/>
        <v>#VALUE!</v>
      </c>
      <c r="U13" s="172" t="e">
        <f t="shared" si="8"/>
        <v>#VALUE!</v>
      </c>
      <c r="V13" s="172" t="e">
        <f t="shared" si="8"/>
        <v>#VALUE!</v>
      </c>
      <c r="W13" s="172" t="e">
        <f t="shared" si="8"/>
        <v>#VALUE!</v>
      </c>
      <c r="X13" s="172" t="e">
        <f t="shared" si="8"/>
        <v>#VALUE!</v>
      </c>
      <c r="Y13" s="172" t="e">
        <f t="shared" si="8"/>
        <v>#VALUE!</v>
      </c>
      <c r="Z13" s="172" t="e">
        <f t="shared" si="8"/>
        <v>#VALUE!</v>
      </c>
      <c r="AA13" s="172" t="e">
        <f t="shared" si="8"/>
        <v>#VALUE!</v>
      </c>
      <c r="AB13" s="173" t="e">
        <f t="shared" si="9"/>
        <v>#VALUE!</v>
      </c>
      <c r="AC13" s="173" t="e">
        <f t="shared" si="9"/>
        <v>#VALUE!</v>
      </c>
      <c r="AD13" s="173" t="e">
        <f t="shared" si="9"/>
        <v>#VALUE!</v>
      </c>
      <c r="AE13" s="173" t="e">
        <f t="shared" si="9"/>
        <v>#VALUE!</v>
      </c>
      <c r="AF13" s="173" t="e">
        <f t="shared" si="9"/>
        <v>#VALUE!</v>
      </c>
      <c r="AG13" s="173" t="e">
        <f t="shared" si="9"/>
        <v>#VALUE!</v>
      </c>
      <c r="AH13" s="173" t="e">
        <f t="shared" si="9"/>
        <v>#VALUE!</v>
      </c>
      <c r="AI13" s="173" t="e">
        <f t="shared" si="9"/>
        <v>#VALUE!</v>
      </c>
      <c r="AJ13" s="173" t="e">
        <f t="shared" si="9"/>
        <v>#VALUE!</v>
      </c>
      <c r="AK13" s="173" t="e">
        <f t="shared" si="9"/>
        <v>#VALUE!</v>
      </c>
      <c r="AL13" s="173">
        <f t="shared" si="10"/>
        <v>1</v>
      </c>
      <c r="AM13" s="108"/>
      <c r="AN13" s="108"/>
    </row>
    <row r="14" spans="1:40" s="103" customFormat="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IF(OR($B14="",$C14="",$D14="",$E14="",$F14&lt;AN_LIM,$F14&gt;AN_CONCURS,$P14=FALSE),"",IF($O14="OK",R_BDI_STR*VLOOKUP(AL14,Coef!$E$5:$F$20,2,FALSE),""))</f>
        <v/>
      </c>
      <c r="J14" s="121" t="str">
        <f>IF(OR($B14="",$C14="",$D14="",$E14="",$F14="",$F14&gt;AN_CONCURS,$P14=FALSE),"",IF($O14="OK",R_BDI_STR*VLOOKUP(AL14,Coef!$E$5:$F$20,2,FALSE),""))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41" t="str">
        <f>IF(E14="","NOK",VLOOKUP($E14,BDI!$B$5:$C$41,2,FALSE))</f>
        <v>NOK</v>
      </c>
      <c r="P14" s="236" t="b">
        <f t="shared" si="6"/>
        <v>0</v>
      </c>
      <c r="Q14" s="154"/>
      <c r="R14" s="172" t="e">
        <f t="shared" si="7"/>
        <v>#VALUE!</v>
      </c>
      <c r="S14" s="172" t="e">
        <f t="shared" si="8"/>
        <v>#VALUE!</v>
      </c>
      <c r="T14" s="172" t="e">
        <f t="shared" si="8"/>
        <v>#VALUE!</v>
      </c>
      <c r="U14" s="172" t="e">
        <f t="shared" si="8"/>
        <v>#VALUE!</v>
      </c>
      <c r="V14" s="172" t="e">
        <f t="shared" si="8"/>
        <v>#VALUE!</v>
      </c>
      <c r="W14" s="172" t="e">
        <f t="shared" si="8"/>
        <v>#VALUE!</v>
      </c>
      <c r="X14" s="172" t="e">
        <f t="shared" si="8"/>
        <v>#VALUE!</v>
      </c>
      <c r="Y14" s="172" t="e">
        <f t="shared" si="8"/>
        <v>#VALUE!</v>
      </c>
      <c r="Z14" s="172" t="e">
        <f t="shared" si="8"/>
        <v>#VALUE!</v>
      </c>
      <c r="AA14" s="172" t="e">
        <f t="shared" si="8"/>
        <v>#VALUE!</v>
      </c>
      <c r="AB14" s="173" t="e">
        <f t="shared" si="9"/>
        <v>#VALUE!</v>
      </c>
      <c r="AC14" s="173" t="e">
        <f t="shared" si="9"/>
        <v>#VALUE!</v>
      </c>
      <c r="AD14" s="173" t="e">
        <f t="shared" si="9"/>
        <v>#VALUE!</v>
      </c>
      <c r="AE14" s="173" t="e">
        <f t="shared" si="9"/>
        <v>#VALUE!</v>
      </c>
      <c r="AF14" s="173" t="e">
        <f t="shared" si="9"/>
        <v>#VALUE!</v>
      </c>
      <c r="AG14" s="173" t="e">
        <f t="shared" si="9"/>
        <v>#VALUE!</v>
      </c>
      <c r="AH14" s="173" t="e">
        <f t="shared" si="9"/>
        <v>#VALUE!</v>
      </c>
      <c r="AI14" s="173" t="e">
        <f t="shared" si="9"/>
        <v>#VALUE!</v>
      </c>
      <c r="AJ14" s="173" t="e">
        <f t="shared" si="9"/>
        <v>#VALUE!</v>
      </c>
      <c r="AK14" s="173" t="e">
        <f t="shared" si="9"/>
        <v>#VALUE!</v>
      </c>
      <c r="AL14" s="173">
        <f t="shared" si="10"/>
        <v>1</v>
      </c>
      <c r="AM14" s="108"/>
      <c r="AN14" s="108"/>
    </row>
    <row r="15" spans="1:40" s="103" customFormat="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IF(OR($B15="",$C15="",$D15="",$E15="",$F15&lt;AN_LIM,$F15&gt;AN_CONCURS,$P15=FALSE),"",IF($O15="OK",R_BDI_STR*VLOOKUP(AL15,Coef!$E$5:$F$20,2,FALSE),""))</f>
        <v/>
      </c>
      <c r="J15" s="121" t="str">
        <f>IF(OR($B15="",$C15="",$D15="",$E15="",$F15="",$F15&gt;AN_CONCURS,$P15=FALSE),"",IF($O15="OK",R_BDI_STR*VLOOKUP(AL15,Coef!$E$5:$F$20,2,FALSE),""))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41" t="str">
        <f>IF(E15="","NOK",VLOOKUP($E15,BDI!$B$5:$C$41,2,FALSE))</f>
        <v>NOK</v>
      </c>
      <c r="P15" s="236" t="b">
        <f t="shared" si="6"/>
        <v>0</v>
      </c>
      <c r="Q15" s="154"/>
      <c r="R15" s="172" t="e">
        <f t="shared" si="7"/>
        <v>#VALUE!</v>
      </c>
      <c r="S15" s="172" t="e">
        <f t="shared" si="8"/>
        <v>#VALUE!</v>
      </c>
      <c r="T15" s="172" t="e">
        <f t="shared" si="8"/>
        <v>#VALUE!</v>
      </c>
      <c r="U15" s="172" t="e">
        <f t="shared" si="8"/>
        <v>#VALUE!</v>
      </c>
      <c r="V15" s="172" t="e">
        <f t="shared" si="8"/>
        <v>#VALUE!</v>
      </c>
      <c r="W15" s="172" t="e">
        <f t="shared" si="8"/>
        <v>#VALUE!</v>
      </c>
      <c r="X15" s="172" t="e">
        <f t="shared" si="8"/>
        <v>#VALUE!</v>
      </c>
      <c r="Y15" s="172" t="e">
        <f t="shared" si="8"/>
        <v>#VALUE!</v>
      </c>
      <c r="Z15" s="172" t="e">
        <f t="shared" si="8"/>
        <v>#VALUE!</v>
      </c>
      <c r="AA15" s="172" t="e">
        <f t="shared" si="8"/>
        <v>#VALUE!</v>
      </c>
      <c r="AB15" s="173" t="e">
        <f t="shared" si="9"/>
        <v>#VALUE!</v>
      </c>
      <c r="AC15" s="173" t="e">
        <f t="shared" si="9"/>
        <v>#VALUE!</v>
      </c>
      <c r="AD15" s="173" t="e">
        <f t="shared" si="9"/>
        <v>#VALUE!</v>
      </c>
      <c r="AE15" s="173" t="e">
        <f t="shared" si="9"/>
        <v>#VALUE!</v>
      </c>
      <c r="AF15" s="173" t="e">
        <f t="shared" si="9"/>
        <v>#VALUE!</v>
      </c>
      <c r="AG15" s="173" t="e">
        <f t="shared" si="9"/>
        <v>#VALUE!</v>
      </c>
      <c r="AH15" s="173" t="e">
        <f t="shared" si="9"/>
        <v>#VALUE!</v>
      </c>
      <c r="AI15" s="173" t="e">
        <f t="shared" si="9"/>
        <v>#VALUE!</v>
      </c>
      <c r="AJ15" s="173" t="e">
        <f t="shared" si="9"/>
        <v>#VALUE!</v>
      </c>
      <c r="AK15" s="173" t="e">
        <f t="shared" si="9"/>
        <v>#VALUE!</v>
      </c>
      <c r="AL15" s="173">
        <f t="shared" si="10"/>
        <v>1</v>
      </c>
      <c r="AM15" s="108"/>
      <c r="AN15" s="108"/>
    </row>
    <row r="16" spans="1:40" s="103" customFormat="1">
      <c r="A16" s="118" t="s">
        <v>187</v>
      </c>
      <c r="B16" s="126"/>
      <c r="C16" s="126"/>
      <c r="D16" s="126"/>
      <c r="E16" s="126"/>
      <c r="F16" s="125"/>
      <c r="G16" s="125"/>
      <c r="H16" s="125"/>
      <c r="I16" s="121" t="str">
        <f>IF(OR($B16="",$C16="",$D16="",$E16="",$F16&lt;AN_LIM,$F16&gt;AN_CONCURS,$P16=FALSE),"",IF($O16="OK",R_BDI_STR*VLOOKUP(AL16,Coef!$E$5:$F$20,2,FALSE),""))</f>
        <v/>
      </c>
      <c r="J16" s="121" t="str">
        <f>IF(OR($B16="",$C16="",$D16="",$E16="",$F16="",$F16&gt;AN_CONCURS,$P16=FALSE),"",IF($O16="OK",R_BDI_STR*VLOOKUP(AL16,Coef!$E$5:$F$20,2,FALSE),""))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41" t="str">
        <f>IF(E16="","NOK",VLOOKUP($E16,BDI!$B$5:$C$41,2,FALSE))</f>
        <v>NOK</v>
      </c>
      <c r="P16" s="236" t="b">
        <f t="shared" si="6"/>
        <v>0</v>
      </c>
      <c r="Q16" s="154"/>
      <c r="R16" s="172" t="e">
        <f t="shared" si="7"/>
        <v>#VALUE!</v>
      </c>
      <c r="S16" s="172" t="e">
        <f t="shared" si="8"/>
        <v>#VALUE!</v>
      </c>
      <c r="T16" s="172" t="e">
        <f t="shared" si="8"/>
        <v>#VALUE!</v>
      </c>
      <c r="U16" s="172" t="e">
        <f t="shared" si="8"/>
        <v>#VALUE!</v>
      </c>
      <c r="V16" s="172" t="e">
        <f t="shared" si="8"/>
        <v>#VALUE!</v>
      </c>
      <c r="W16" s="172" t="e">
        <f t="shared" si="8"/>
        <v>#VALUE!</v>
      </c>
      <c r="X16" s="172" t="e">
        <f t="shared" si="8"/>
        <v>#VALUE!</v>
      </c>
      <c r="Y16" s="172" t="e">
        <f t="shared" si="8"/>
        <v>#VALUE!</v>
      </c>
      <c r="Z16" s="172" t="e">
        <f t="shared" si="8"/>
        <v>#VALUE!</v>
      </c>
      <c r="AA16" s="172" t="e">
        <f t="shared" si="8"/>
        <v>#VALUE!</v>
      </c>
      <c r="AB16" s="173" t="e">
        <f t="shared" si="9"/>
        <v>#VALUE!</v>
      </c>
      <c r="AC16" s="173" t="e">
        <f t="shared" si="9"/>
        <v>#VALUE!</v>
      </c>
      <c r="AD16" s="173" t="e">
        <f t="shared" si="9"/>
        <v>#VALUE!</v>
      </c>
      <c r="AE16" s="173" t="e">
        <f t="shared" si="9"/>
        <v>#VALUE!</v>
      </c>
      <c r="AF16" s="173" t="e">
        <f t="shared" si="9"/>
        <v>#VALUE!</v>
      </c>
      <c r="AG16" s="173" t="e">
        <f t="shared" si="9"/>
        <v>#VALUE!</v>
      </c>
      <c r="AH16" s="173" t="e">
        <f t="shared" si="9"/>
        <v>#VALUE!</v>
      </c>
      <c r="AI16" s="173" t="e">
        <f t="shared" si="9"/>
        <v>#VALUE!</v>
      </c>
      <c r="AJ16" s="173" t="e">
        <f t="shared" si="9"/>
        <v>#VALUE!</v>
      </c>
      <c r="AK16" s="173" t="e">
        <f t="shared" si="9"/>
        <v>#VALUE!</v>
      </c>
      <c r="AL16" s="173">
        <f t="shared" si="10"/>
        <v>1</v>
      </c>
      <c r="AM16" s="108"/>
      <c r="AN16" s="108"/>
    </row>
    <row r="17" spans="1:40" s="103" customFormat="1">
      <c r="A17" s="118" t="s">
        <v>188</v>
      </c>
      <c r="B17" s="126"/>
      <c r="C17" s="126"/>
      <c r="D17" s="126"/>
      <c r="E17" s="126"/>
      <c r="F17" s="125"/>
      <c r="G17" s="125"/>
      <c r="H17" s="125"/>
      <c r="I17" s="121" t="str">
        <f>IF(OR($B17="",$C17="",$D17="",$E17="",$F17&lt;AN_LIM,$F17&gt;AN_CONCURS,$P17=FALSE),"",IF($O17="OK",R_BDI_STR*VLOOKUP(AL17,Coef!$E$5:$F$20,2,FALSE),""))</f>
        <v/>
      </c>
      <c r="J17" s="121" t="str">
        <f>IF(OR($B17="",$C17="",$D17="",$E17="",$F17="",$F17&gt;AN_CONCURS,$P17=FALSE),"",IF($O17="OK",R_BDI_STR*VLOOKUP(AL17,Coef!$E$5:$F$20,2,FALSE),""))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41" t="str">
        <f>IF(E17="","NOK",VLOOKUP($E17,BDI!$B$5:$C$41,2,FALSE))</f>
        <v>NOK</v>
      </c>
      <c r="P17" s="236" t="b">
        <f t="shared" si="6"/>
        <v>0</v>
      </c>
      <c r="Q17" s="154"/>
      <c r="R17" s="172" t="e">
        <f t="shared" si="7"/>
        <v>#VALUE!</v>
      </c>
      <c r="S17" s="172" t="e">
        <f t="shared" si="8"/>
        <v>#VALUE!</v>
      </c>
      <c r="T17" s="172" t="e">
        <f t="shared" si="8"/>
        <v>#VALUE!</v>
      </c>
      <c r="U17" s="172" t="e">
        <f t="shared" si="8"/>
        <v>#VALUE!</v>
      </c>
      <c r="V17" s="172" t="e">
        <f t="shared" si="8"/>
        <v>#VALUE!</v>
      </c>
      <c r="W17" s="172" t="e">
        <f t="shared" si="8"/>
        <v>#VALUE!</v>
      </c>
      <c r="X17" s="172" t="e">
        <f t="shared" si="8"/>
        <v>#VALUE!</v>
      </c>
      <c r="Y17" s="172" t="e">
        <f t="shared" si="8"/>
        <v>#VALUE!</v>
      </c>
      <c r="Z17" s="172" t="e">
        <f t="shared" si="8"/>
        <v>#VALUE!</v>
      </c>
      <c r="AA17" s="172" t="e">
        <f t="shared" si="8"/>
        <v>#VALUE!</v>
      </c>
      <c r="AB17" s="173" t="e">
        <f t="shared" si="9"/>
        <v>#VALUE!</v>
      </c>
      <c r="AC17" s="173" t="e">
        <f t="shared" si="9"/>
        <v>#VALUE!</v>
      </c>
      <c r="AD17" s="173" t="e">
        <f t="shared" si="9"/>
        <v>#VALUE!</v>
      </c>
      <c r="AE17" s="173" t="e">
        <f t="shared" si="9"/>
        <v>#VALUE!</v>
      </c>
      <c r="AF17" s="173" t="e">
        <f t="shared" si="9"/>
        <v>#VALUE!</v>
      </c>
      <c r="AG17" s="173" t="e">
        <f t="shared" si="9"/>
        <v>#VALUE!</v>
      </c>
      <c r="AH17" s="173" t="e">
        <f t="shared" si="9"/>
        <v>#VALUE!</v>
      </c>
      <c r="AI17" s="173" t="e">
        <f t="shared" si="9"/>
        <v>#VALUE!</v>
      </c>
      <c r="AJ17" s="173" t="e">
        <f t="shared" si="9"/>
        <v>#VALUE!</v>
      </c>
      <c r="AK17" s="173" t="e">
        <f t="shared" si="9"/>
        <v>#VALUE!</v>
      </c>
      <c r="AL17" s="173">
        <f t="shared" si="10"/>
        <v>1</v>
      </c>
      <c r="AM17" s="108"/>
      <c r="AN17" s="108"/>
    </row>
    <row r="18" spans="1:40" s="103" customFormat="1">
      <c r="A18" s="118" t="s">
        <v>189</v>
      </c>
      <c r="B18" s="126"/>
      <c r="C18" s="126"/>
      <c r="D18" s="126"/>
      <c r="E18" s="126"/>
      <c r="F18" s="125"/>
      <c r="G18" s="125"/>
      <c r="H18" s="125"/>
      <c r="I18" s="121" t="str">
        <f>IF(OR($B18="",$C18="",$D18="",$E18="",$F18&lt;AN_LIM,$F18&gt;AN_CONCURS,$P18=FALSE),"",IF($O18="OK",R_BDI_STR*VLOOKUP(AL18,Coef!$E$5:$F$20,2,FALSE),""))</f>
        <v/>
      </c>
      <c r="J18" s="121" t="str">
        <f>IF(OR($B18="",$C18="",$D18="",$E18="",$F18="",$F18&gt;AN_CONCURS,$P18=FALSE),"",IF($O18="OK",R_BDI_STR*VLOOKUP(AL18,Coef!$E$5:$F$20,2,FALSE),""))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41" t="str">
        <f>IF(E18="","NOK",VLOOKUP($E18,BDI!$B$5:$C$41,2,FALSE))</f>
        <v>NOK</v>
      </c>
      <c r="P18" s="236" t="b">
        <f t="shared" si="6"/>
        <v>0</v>
      </c>
      <c r="Q18" s="154"/>
      <c r="R18" s="172" t="e">
        <f t="shared" si="7"/>
        <v>#VALUE!</v>
      </c>
      <c r="S18" s="172" t="e">
        <f t="shared" si="8"/>
        <v>#VALUE!</v>
      </c>
      <c r="T18" s="172" t="e">
        <f t="shared" si="8"/>
        <v>#VALUE!</v>
      </c>
      <c r="U18" s="172" t="e">
        <f t="shared" si="8"/>
        <v>#VALUE!</v>
      </c>
      <c r="V18" s="172" t="e">
        <f t="shared" si="8"/>
        <v>#VALUE!</v>
      </c>
      <c r="W18" s="172" t="e">
        <f t="shared" si="8"/>
        <v>#VALUE!</v>
      </c>
      <c r="X18" s="172" t="e">
        <f t="shared" si="8"/>
        <v>#VALUE!</v>
      </c>
      <c r="Y18" s="172" t="e">
        <f t="shared" si="8"/>
        <v>#VALUE!</v>
      </c>
      <c r="Z18" s="172" t="e">
        <f t="shared" si="8"/>
        <v>#VALUE!</v>
      </c>
      <c r="AA18" s="172" t="e">
        <f t="shared" si="8"/>
        <v>#VALUE!</v>
      </c>
      <c r="AB18" s="173" t="e">
        <f t="shared" si="9"/>
        <v>#VALUE!</v>
      </c>
      <c r="AC18" s="173" t="e">
        <f t="shared" si="9"/>
        <v>#VALUE!</v>
      </c>
      <c r="AD18" s="173" t="e">
        <f t="shared" si="9"/>
        <v>#VALUE!</v>
      </c>
      <c r="AE18" s="173" t="e">
        <f t="shared" si="9"/>
        <v>#VALUE!</v>
      </c>
      <c r="AF18" s="173" t="e">
        <f t="shared" si="9"/>
        <v>#VALUE!</v>
      </c>
      <c r="AG18" s="173" t="e">
        <f t="shared" si="9"/>
        <v>#VALUE!</v>
      </c>
      <c r="AH18" s="173" t="e">
        <f t="shared" si="9"/>
        <v>#VALUE!</v>
      </c>
      <c r="AI18" s="173" t="e">
        <f t="shared" si="9"/>
        <v>#VALUE!</v>
      </c>
      <c r="AJ18" s="173" t="e">
        <f t="shared" si="9"/>
        <v>#VALUE!</v>
      </c>
      <c r="AK18" s="173" t="e">
        <f t="shared" si="9"/>
        <v>#VALUE!</v>
      </c>
      <c r="AL18" s="173">
        <f t="shared" si="10"/>
        <v>1</v>
      </c>
      <c r="AM18" s="108"/>
      <c r="AN18" s="108"/>
    </row>
    <row r="19" spans="1:40" s="103" customFormat="1">
      <c r="A19" s="118" t="s">
        <v>190</v>
      </c>
      <c r="B19" s="126"/>
      <c r="C19" s="126"/>
      <c r="D19" s="126"/>
      <c r="E19" s="126"/>
      <c r="F19" s="125"/>
      <c r="G19" s="125"/>
      <c r="H19" s="125"/>
      <c r="I19" s="121" t="str">
        <f>IF(OR($B19="",$C19="",$D19="",$E19="",$F19&lt;AN_LIM,$F19&gt;AN_CONCURS,$P19=FALSE),"",IF($O19="OK",R_BDI_STR*VLOOKUP(AL19,Coef!$E$5:$F$20,2,FALSE),""))</f>
        <v/>
      </c>
      <c r="J19" s="121" t="str">
        <f>IF(OR($B19="",$C19="",$D19="",$E19="",$F19="",$F19&gt;AN_CONCURS,$P19=FALSE),"",IF($O19="OK",R_BDI_STR*VLOOKUP(AL19,Coef!$E$5:$F$20,2,FALSE),""))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41" t="str">
        <f>IF(E19="","NOK",VLOOKUP($E19,BDI!$B$5:$C$41,2,FALSE))</f>
        <v>NOK</v>
      </c>
      <c r="P19" s="236" t="b">
        <f t="shared" si="6"/>
        <v>0</v>
      </c>
      <c r="Q19" s="154"/>
      <c r="R19" s="172" t="e">
        <f t="shared" si="7"/>
        <v>#VALUE!</v>
      </c>
      <c r="S19" s="172" t="e">
        <f t="shared" si="8"/>
        <v>#VALUE!</v>
      </c>
      <c r="T19" s="172" t="e">
        <f t="shared" si="8"/>
        <v>#VALUE!</v>
      </c>
      <c r="U19" s="172" t="e">
        <f t="shared" si="8"/>
        <v>#VALUE!</v>
      </c>
      <c r="V19" s="172" t="e">
        <f t="shared" si="8"/>
        <v>#VALUE!</v>
      </c>
      <c r="W19" s="172" t="e">
        <f t="shared" si="8"/>
        <v>#VALUE!</v>
      </c>
      <c r="X19" s="172" t="e">
        <f t="shared" si="8"/>
        <v>#VALUE!</v>
      </c>
      <c r="Y19" s="172" t="e">
        <f t="shared" si="8"/>
        <v>#VALUE!</v>
      </c>
      <c r="Z19" s="172" t="e">
        <f t="shared" si="8"/>
        <v>#VALUE!</v>
      </c>
      <c r="AA19" s="172" t="e">
        <f t="shared" si="8"/>
        <v>#VALUE!</v>
      </c>
      <c r="AB19" s="173" t="e">
        <f t="shared" si="9"/>
        <v>#VALUE!</v>
      </c>
      <c r="AC19" s="173" t="e">
        <f t="shared" si="9"/>
        <v>#VALUE!</v>
      </c>
      <c r="AD19" s="173" t="e">
        <f t="shared" si="9"/>
        <v>#VALUE!</v>
      </c>
      <c r="AE19" s="173" t="e">
        <f t="shared" si="9"/>
        <v>#VALUE!</v>
      </c>
      <c r="AF19" s="173" t="e">
        <f t="shared" si="9"/>
        <v>#VALUE!</v>
      </c>
      <c r="AG19" s="173" t="e">
        <f t="shared" si="9"/>
        <v>#VALUE!</v>
      </c>
      <c r="AH19" s="173" t="e">
        <f t="shared" si="9"/>
        <v>#VALUE!</v>
      </c>
      <c r="AI19" s="173" t="e">
        <f t="shared" si="9"/>
        <v>#VALUE!</v>
      </c>
      <c r="AJ19" s="173" t="e">
        <f t="shared" si="9"/>
        <v>#VALUE!</v>
      </c>
      <c r="AK19" s="173" t="e">
        <f t="shared" si="9"/>
        <v>#VALUE!</v>
      </c>
      <c r="AL19" s="173">
        <f t="shared" si="10"/>
        <v>1</v>
      </c>
      <c r="AM19" s="108"/>
      <c r="AN19" s="108"/>
    </row>
    <row r="20" spans="1:40" s="103" customFormat="1">
      <c r="A20" s="118" t="s">
        <v>191</v>
      </c>
      <c r="B20" s="126"/>
      <c r="C20" s="126"/>
      <c r="D20" s="126"/>
      <c r="E20" s="126"/>
      <c r="F20" s="125"/>
      <c r="G20" s="125"/>
      <c r="H20" s="125"/>
      <c r="I20" s="121" t="str">
        <f>IF(OR($B20="",$C20="",$D20="",$E20="",$F20&lt;AN_LIM,$F20&gt;AN_CONCURS,$P20=FALSE),"",IF($O20="OK",R_BDI_STR*VLOOKUP(AL20,Coef!$E$5:$F$20,2,FALSE),""))</f>
        <v/>
      </c>
      <c r="J20" s="121" t="str">
        <f>IF(OR($B20="",$C20="",$D20="",$E20="",$F20="",$F20&gt;AN_CONCURS,$P20=FALSE),"",IF($O20="OK",R_BDI_STR*VLOOKUP(AL20,Coef!$E$5:$F$20,2,FALSE),""))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41" t="str">
        <f>IF(E20="","NOK",VLOOKUP($E20,BDI!$B$5:$C$41,2,FALSE))</f>
        <v>NOK</v>
      </c>
      <c r="P20" s="236" t="b">
        <f t="shared" si="6"/>
        <v>0</v>
      </c>
      <c r="Q20" s="154"/>
      <c r="R20" s="172" t="e">
        <f t="shared" si="7"/>
        <v>#VALUE!</v>
      </c>
      <c r="S20" s="172" t="e">
        <f t="shared" si="8"/>
        <v>#VALUE!</v>
      </c>
      <c r="T20" s="172" t="e">
        <f t="shared" si="8"/>
        <v>#VALUE!</v>
      </c>
      <c r="U20" s="172" t="e">
        <f t="shared" si="8"/>
        <v>#VALUE!</v>
      </c>
      <c r="V20" s="172" t="e">
        <f t="shared" si="8"/>
        <v>#VALUE!</v>
      </c>
      <c r="W20" s="172" t="e">
        <f t="shared" si="8"/>
        <v>#VALUE!</v>
      </c>
      <c r="X20" s="172" t="e">
        <f t="shared" si="8"/>
        <v>#VALUE!</v>
      </c>
      <c r="Y20" s="172" t="e">
        <f t="shared" si="8"/>
        <v>#VALUE!</v>
      </c>
      <c r="Z20" s="172" t="e">
        <f t="shared" si="8"/>
        <v>#VALUE!</v>
      </c>
      <c r="AA20" s="172" t="e">
        <f t="shared" si="8"/>
        <v>#VALUE!</v>
      </c>
      <c r="AB20" s="173" t="e">
        <f t="shared" si="9"/>
        <v>#VALUE!</v>
      </c>
      <c r="AC20" s="173" t="e">
        <f t="shared" si="9"/>
        <v>#VALUE!</v>
      </c>
      <c r="AD20" s="173" t="e">
        <f t="shared" si="9"/>
        <v>#VALUE!</v>
      </c>
      <c r="AE20" s="173" t="e">
        <f t="shared" si="9"/>
        <v>#VALUE!</v>
      </c>
      <c r="AF20" s="173" t="e">
        <f t="shared" si="9"/>
        <v>#VALUE!</v>
      </c>
      <c r="AG20" s="173" t="e">
        <f t="shared" si="9"/>
        <v>#VALUE!</v>
      </c>
      <c r="AH20" s="173" t="e">
        <f t="shared" si="9"/>
        <v>#VALUE!</v>
      </c>
      <c r="AI20" s="173" t="e">
        <f t="shared" si="9"/>
        <v>#VALUE!</v>
      </c>
      <c r="AJ20" s="173" t="e">
        <f t="shared" si="9"/>
        <v>#VALUE!</v>
      </c>
      <c r="AK20" s="173" t="e">
        <f t="shared" si="9"/>
        <v>#VALUE!</v>
      </c>
      <c r="AL20" s="173">
        <f t="shared" si="10"/>
        <v>1</v>
      </c>
      <c r="AM20" s="108"/>
      <c r="AN20" s="108"/>
    </row>
    <row r="21" spans="1:40" s="103" customFormat="1">
      <c r="A21" s="118" t="s">
        <v>192</v>
      </c>
      <c r="B21" s="126"/>
      <c r="C21" s="126"/>
      <c r="D21" s="126"/>
      <c r="E21" s="126"/>
      <c r="F21" s="125"/>
      <c r="G21" s="125"/>
      <c r="H21" s="125"/>
      <c r="I21" s="121" t="str">
        <f>IF(OR($B21="",$C21="",$D21="",$E21="",$F21&lt;AN_LIM,$F21&gt;AN_CONCURS,$P21=FALSE),"",IF($O21="OK",R_BDI_STR*VLOOKUP(AL21,Coef!$E$5:$F$20,2,FALSE),""))</f>
        <v/>
      </c>
      <c r="J21" s="121" t="str">
        <f>IF(OR($B21="",$C21="",$D21="",$E21="",$F21="",$F21&gt;AN_CONCURS,$P21=FALSE),"",IF($O21="OK",R_BDI_STR*VLOOKUP(AL21,Coef!$E$5:$F$20,2,FALSE),""))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41" t="str">
        <f>IF(E21="","NOK",VLOOKUP($E21,BDI!$B$5:$C$41,2,FALSE))</f>
        <v>NOK</v>
      </c>
      <c r="P21" s="236" t="b">
        <f t="shared" si="6"/>
        <v>0</v>
      </c>
      <c r="Q21" s="154"/>
      <c r="R21" s="172" t="e">
        <f t="shared" si="7"/>
        <v>#VALUE!</v>
      </c>
      <c r="S21" s="172" t="e">
        <f t="shared" si="8"/>
        <v>#VALUE!</v>
      </c>
      <c r="T21" s="172" t="e">
        <f t="shared" si="8"/>
        <v>#VALUE!</v>
      </c>
      <c r="U21" s="172" t="e">
        <f t="shared" si="8"/>
        <v>#VALUE!</v>
      </c>
      <c r="V21" s="172" t="e">
        <f t="shared" si="8"/>
        <v>#VALUE!</v>
      </c>
      <c r="W21" s="172" t="e">
        <f t="shared" si="8"/>
        <v>#VALUE!</v>
      </c>
      <c r="X21" s="172" t="e">
        <f t="shared" si="8"/>
        <v>#VALUE!</v>
      </c>
      <c r="Y21" s="172" t="e">
        <f t="shared" si="8"/>
        <v>#VALUE!</v>
      </c>
      <c r="Z21" s="172" t="e">
        <f t="shared" si="8"/>
        <v>#VALUE!</v>
      </c>
      <c r="AA21" s="172" t="e">
        <f t="shared" si="8"/>
        <v>#VALUE!</v>
      </c>
      <c r="AB21" s="173" t="e">
        <f t="shared" si="9"/>
        <v>#VALUE!</v>
      </c>
      <c r="AC21" s="173" t="e">
        <f t="shared" si="9"/>
        <v>#VALUE!</v>
      </c>
      <c r="AD21" s="173" t="e">
        <f t="shared" si="9"/>
        <v>#VALUE!</v>
      </c>
      <c r="AE21" s="173" t="e">
        <f t="shared" si="9"/>
        <v>#VALUE!</v>
      </c>
      <c r="AF21" s="173" t="e">
        <f t="shared" si="9"/>
        <v>#VALUE!</v>
      </c>
      <c r="AG21" s="173" t="e">
        <f t="shared" si="9"/>
        <v>#VALUE!</v>
      </c>
      <c r="AH21" s="173" t="e">
        <f t="shared" si="9"/>
        <v>#VALUE!</v>
      </c>
      <c r="AI21" s="173" t="e">
        <f t="shared" si="9"/>
        <v>#VALUE!</v>
      </c>
      <c r="AJ21" s="173" t="e">
        <f t="shared" si="9"/>
        <v>#VALUE!</v>
      </c>
      <c r="AK21" s="173" t="e">
        <f t="shared" si="9"/>
        <v>#VALUE!</v>
      </c>
      <c r="AL21" s="173">
        <f t="shared" si="10"/>
        <v>1</v>
      </c>
      <c r="AM21" s="108"/>
      <c r="AN21" s="108"/>
    </row>
    <row r="22" spans="1:40" s="103" customFormat="1">
      <c r="A22" s="118" t="s">
        <v>193</v>
      </c>
      <c r="B22" s="126"/>
      <c r="C22" s="126"/>
      <c r="D22" s="126"/>
      <c r="E22" s="126"/>
      <c r="F22" s="125"/>
      <c r="G22" s="125"/>
      <c r="H22" s="125"/>
      <c r="I22" s="121" t="str">
        <f>IF(OR($B22="",$C22="",$D22="",$E22="",$F22&lt;AN_LIM,$F22&gt;AN_CONCURS,$P22=FALSE),"",IF($O22="OK",R_BDI_STR*VLOOKUP(AL22,Coef!$E$5:$F$20,2,FALSE),""))</f>
        <v/>
      </c>
      <c r="J22" s="121" t="str">
        <f>IF(OR($B22="",$C22="",$D22="",$E22="",$F22="",$F22&gt;AN_CONCURS,$P22=FALSE),"",IF($O22="OK",R_BDI_STR*VLOOKUP(AL22,Coef!$E$5:$F$20,2,FALSE),""))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41" t="str">
        <f>IF(E22="","NOK",VLOOKUP($E22,BDI!$B$5:$C$41,2,FALSE))</f>
        <v>NOK</v>
      </c>
      <c r="P22" s="236" t="b">
        <f t="shared" si="6"/>
        <v>0</v>
      </c>
      <c r="Q22" s="154"/>
      <c r="R22" s="172" t="e">
        <f t="shared" si="7"/>
        <v>#VALUE!</v>
      </c>
      <c r="S22" s="172" t="e">
        <f t="shared" si="8"/>
        <v>#VALUE!</v>
      </c>
      <c r="T22" s="172" t="e">
        <f t="shared" si="8"/>
        <v>#VALUE!</v>
      </c>
      <c r="U22" s="172" t="e">
        <f t="shared" si="8"/>
        <v>#VALUE!</v>
      </c>
      <c r="V22" s="172" t="e">
        <f t="shared" si="8"/>
        <v>#VALUE!</v>
      </c>
      <c r="W22" s="172" t="e">
        <f t="shared" si="8"/>
        <v>#VALUE!</v>
      </c>
      <c r="X22" s="172" t="e">
        <f t="shared" si="8"/>
        <v>#VALUE!</v>
      </c>
      <c r="Y22" s="172" t="e">
        <f t="shared" si="8"/>
        <v>#VALUE!</v>
      </c>
      <c r="Z22" s="172" t="e">
        <f t="shared" si="8"/>
        <v>#VALUE!</v>
      </c>
      <c r="AA22" s="172" t="e">
        <f t="shared" si="8"/>
        <v>#VALUE!</v>
      </c>
      <c r="AB22" s="173" t="e">
        <f t="shared" si="9"/>
        <v>#VALUE!</v>
      </c>
      <c r="AC22" s="173" t="e">
        <f t="shared" si="9"/>
        <v>#VALUE!</v>
      </c>
      <c r="AD22" s="173" t="e">
        <f t="shared" si="9"/>
        <v>#VALUE!</v>
      </c>
      <c r="AE22" s="173" t="e">
        <f t="shared" si="9"/>
        <v>#VALUE!</v>
      </c>
      <c r="AF22" s="173" t="e">
        <f t="shared" si="9"/>
        <v>#VALUE!</v>
      </c>
      <c r="AG22" s="173" t="e">
        <f t="shared" si="9"/>
        <v>#VALUE!</v>
      </c>
      <c r="AH22" s="173" t="e">
        <f t="shared" si="9"/>
        <v>#VALUE!</v>
      </c>
      <c r="AI22" s="173" t="e">
        <f t="shared" si="9"/>
        <v>#VALUE!</v>
      </c>
      <c r="AJ22" s="173" t="e">
        <f t="shared" si="9"/>
        <v>#VALUE!</v>
      </c>
      <c r="AK22" s="173" t="e">
        <f t="shared" si="9"/>
        <v>#VALUE!</v>
      </c>
      <c r="AL22" s="173">
        <f t="shared" si="10"/>
        <v>1</v>
      </c>
      <c r="AM22" s="108"/>
      <c r="AN22" s="108"/>
    </row>
    <row r="23" spans="1:40" s="103" customFormat="1">
      <c r="A23" s="118" t="s">
        <v>194</v>
      </c>
      <c r="B23" s="126"/>
      <c r="C23" s="126"/>
      <c r="D23" s="126"/>
      <c r="E23" s="126"/>
      <c r="F23" s="125"/>
      <c r="G23" s="125"/>
      <c r="H23" s="125"/>
      <c r="I23" s="121" t="str">
        <f>IF(OR($B23="",$C23="",$D23="",$E23="",$F23&lt;AN_LIM,$F23&gt;AN_CONCURS,$P23=FALSE),"",IF($O23="OK",R_BDI_STR*VLOOKUP(AL23,Coef!$E$5:$F$20,2,FALSE),""))</f>
        <v/>
      </c>
      <c r="J23" s="121" t="str">
        <f>IF(OR($B23="",$C23="",$D23="",$E23="",$F23="",$F23&gt;AN_CONCURS,$P23=FALSE),"",IF($O23="OK",R_BDI_STR*VLOOKUP(AL23,Coef!$E$5:$F$20,2,FALSE),""))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41" t="str">
        <f>IF(E23="","NOK",VLOOKUP($E23,BDI!$B$5:$C$41,2,FALSE))</f>
        <v>NOK</v>
      </c>
      <c r="P23" s="236" t="b">
        <f t="shared" si="6"/>
        <v>0</v>
      </c>
      <c r="Q23" s="154"/>
      <c r="R23" s="172" t="e">
        <f t="shared" si="7"/>
        <v>#VALUE!</v>
      </c>
      <c r="S23" s="172" t="e">
        <f t="shared" si="8"/>
        <v>#VALUE!</v>
      </c>
      <c r="T23" s="172" t="e">
        <f t="shared" si="8"/>
        <v>#VALUE!</v>
      </c>
      <c r="U23" s="172" t="e">
        <f t="shared" si="8"/>
        <v>#VALUE!</v>
      </c>
      <c r="V23" s="172" t="e">
        <f t="shared" si="8"/>
        <v>#VALUE!</v>
      </c>
      <c r="W23" s="172" t="e">
        <f t="shared" si="8"/>
        <v>#VALUE!</v>
      </c>
      <c r="X23" s="172" t="e">
        <f t="shared" si="8"/>
        <v>#VALUE!</v>
      </c>
      <c r="Y23" s="172" t="e">
        <f t="shared" si="8"/>
        <v>#VALUE!</v>
      </c>
      <c r="Z23" s="172" t="e">
        <f t="shared" si="8"/>
        <v>#VALUE!</v>
      </c>
      <c r="AA23" s="172" t="e">
        <f t="shared" si="8"/>
        <v>#VALUE!</v>
      </c>
      <c r="AB23" s="173" t="e">
        <f t="shared" si="9"/>
        <v>#VALUE!</v>
      </c>
      <c r="AC23" s="173" t="e">
        <f t="shared" si="9"/>
        <v>#VALUE!</v>
      </c>
      <c r="AD23" s="173" t="e">
        <f t="shared" si="9"/>
        <v>#VALUE!</v>
      </c>
      <c r="AE23" s="173" t="e">
        <f t="shared" si="9"/>
        <v>#VALUE!</v>
      </c>
      <c r="AF23" s="173" t="e">
        <f t="shared" si="9"/>
        <v>#VALUE!</v>
      </c>
      <c r="AG23" s="173" t="e">
        <f t="shared" si="9"/>
        <v>#VALUE!</v>
      </c>
      <c r="AH23" s="173" t="e">
        <f t="shared" si="9"/>
        <v>#VALUE!</v>
      </c>
      <c r="AI23" s="173" t="e">
        <f t="shared" si="9"/>
        <v>#VALUE!</v>
      </c>
      <c r="AJ23" s="173" t="e">
        <f t="shared" si="9"/>
        <v>#VALUE!</v>
      </c>
      <c r="AK23" s="173" t="e">
        <f t="shared" si="9"/>
        <v>#VALUE!</v>
      </c>
      <c r="AL23" s="173">
        <f t="shared" si="10"/>
        <v>1</v>
      </c>
      <c r="AM23" s="108"/>
      <c r="AN23" s="108"/>
    </row>
    <row r="24" spans="1:40" s="103" customFormat="1">
      <c r="A24" s="118" t="s">
        <v>195</v>
      </c>
      <c r="B24" s="126"/>
      <c r="C24" s="126"/>
      <c r="D24" s="126"/>
      <c r="E24" s="126"/>
      <c r="F24" s="125"/>
      <c r="G24" s="125"/>
      <c r="H24" s="125"/>
      <c r="I24" s="121" t="str">
        <f>IF(OR($B24="",$C24="",$D24="",$E24="",$F24&lt;AN_LIM,$F24&gt;AN_CONCURS,$P24=FALSE),"",IF($O24="OK",R_BDI_STR*VLOOKUP(AL24,Coef!$E$5:$F$20,2,FALSE),""))</f>
        <v/>
      </c>
      <c r="J24" s="121" t="str">
        <f>IF(OR($B24="",$C24="",$D24="",$E24="",$F24="",$F24&gt;AN_CONCURS,$P24=FALSE),"",IF($O24="OK",R_BDI_STR*VLOOKUP(AL24,Coef!$E$5:$F$20,2,FALSE),""))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41" t="str">
        <f>IF(E24="","NOK",VLOOKUP($E24,BDI!$B$5:$C$41,2,FALSE))</f>
        <v>NOK</v>
      </c>
      <c r="P24" s="236" t="b">
        <f t="shared" si="6"/>
        <v>0</v>
      </c>
      <c r="Q24" s="154"/>
      <c r="R24" s="172" t="e">
        <f t="shared" si="7"/>
        <v>#VALUE!</v>
      </c>
      <c r="S24" s="172" t="e">
        <f t="shared" si="8"/>
        <v>#VALUE!</v>
      </c>
      <c r="T24" s="172" t="e">
        <f t="shared" si="8"/>
        <v>#VALUE!</v>
      </c>
      <c r="U24" s="172" t="e">
        <f t="shared" si="8"/>
        <v>#VALUE!</v>
      </c>
      <c r="V24" s="172" t="e">
        <f t="shared" si="8"/>
        <v>#VALUE!</v>
      </c>
      <c r="W24" s="172" t="e">
        <f t="shared" si="8"/>
        <v>#VALUE!</v>
      </c>
      <c r="X24" s="172" t="e">
        <f t="shared" si="8"/>
        <v>#VALUE!</v>
      </c>
      <c r="Y24" s="172" t="e">
        <f t="shared" si="8"/>
        <v>#VALUE!</v>
      </c>
      <c r="Z24" s="172" t="e">
        <f t="shared" si="8"/>
        <v>#VALUE!</v>
      </c>
      <c r="AA24" s="172" t="e">
        <f t="shared" si="8"/>
        <v>#VALUE!</v>
      </c>
      <c r="AB24" s="173" t="e">
        <f t="shared" si="9"/>
        <v>#VALUE!</v>
      </c>
      <c r="AC24" s="173" t="e">
        <f t="shared" si="9"/>
        <v>#VALUE!</v>
      </c>
      <c r="AD24" s="173" t="e">
        <f t="shared" si="9"/>
        <v>#VALUE!</v>
      </c>
      <c r="AE24" s="173" t="e">
        <f t="shared" si="9"/>
        <v>#VALUE!</v>
      </c>
      <c r="AF24" s="173" t="e">
        <f t="shared" si="9"/>
        <v>#VALUE!</v>
      </c>
      <c r="AG24" s="173" t="e">
        <f t="shared" si="9"/>
        <v>#VALUE!</v>
      </c>
      <c r="AH24" s="173" t="e">
        <f t="shared" si="9"/>
        <v>#VALUE!</v>
      </c>
      <c r="AI24" s="173" t="e">
        <f t="shared" si="9"/>
        <v>#VALUE!</v>
      </c>
      <c r="AJ24" s="173" t="e">
        <f t="shared" si="9"/>
        <v>#VALUE!</v>
      </c>
      <c r="AK24" s="173" t="e">
        <f t="shared" si="9"/>
        <v>#VALUE!</v>
      </c>
      <c r="AL24" s="173">
        <f t="shared" si="10"/>
        <v>1</v>
      </c>
      <c r="AM24" s="108"/>
      <c r="AN24" s="108"/>
    </row>
    <row r="25" spans="1:40" s="103" customFormat="1">
      <c r="A25" s="118" t="s">
        <v>196</v>
      </c>
      <c r="B25" s="126"/>
      <c r="C25" s="126"/>
      <c r="D25" s="126"/>
      <c r="E25" s="126"/>
      <c r="F25" s="125"/>
      <c r="G25" s="125"/>
      <c r="H25" s="125"/>
      <c r="I25" s="121" t="str">
        <f>IF(OR($B25="",$C25="",$D25="",$E25="",$F25&lt;AN_LIM,$F25&gt;AN_CONCURS,$P25=FALSE),"",IF($O25="OK",R_BDI_STR*VLOOKUP(AL25,Coef!$E$5:$F$20,2,FALSE),""))</f>
        <v/>
      </c>
      <c r="J25" s="121" t="str">
        <f>IF(OR($B25="",$C25="",$D25="",$E25="",$F25="",$F25&gt;AN_CONCURS,$P25=FALSE),"",IF($O25="OK",R_BDI_STR*VLOOKUP(AL25,Coef!$E$5:$F$20,2,FALSE),""))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41" t="str">
        <f>IF(E25="","NOK",VLOOKUP($E25,BDI!$B$5:$C$41,2,FALSE))</f>
        <v>NOK</v>
      </c>
      <c r="P25" s="236" t="b">
        <f t="shared" si="6"/>
        <v>0</v>
      </c>
      <c r="Q25" s="154"/>
      <c r="R25" s="172" t="e">
        <f t="shared" si="7"/>
        <v>#VALUE!</v>
      </c>
      <c r="S25" s="172" t="e">
        <f t="shared" si="8"/>
        <v>#VALUE!</v>
      </c>
      <c r="T25" s="172" t="e">
        <f t="shared" si="8"/>
        <v>#VALUE!</v>
      </c>
      <c r="U25" s="172" t="e">
        <f t="shared" si="8"/>
        <v>#VALUE!</v>
      </c>
      <c r="V25" s="172" t="e">
        <f t="shared" si="8"/>
        <v>#VALUE!</v>
      </c>
      <c r="W25" s="172" t="e">
        <f t="shared" si="8"/>
        <v>#VALUE!</v>
      </c>
      <c r="X25" s="172" t="e">
        <f t="shared" si="8"/>
        <v>#VALUE!</v>
      </c>
      <c r="Y25" s="172" t="e">
        <f t="shared" si="8"/>
        <v>#VALUE!</v>
      </c>
      <c r="Z25" s="172" t="e">
        <f t="shared" si="8"/>
        <v>#VALUE!</v>
      </c>
      <c r="AA25" s="172" t="e">
        <f t="shared" si="8"/>
        <v>#VALUE!</v>
      </c>
      <c r="AB25" s="173" t="e">
        <f t="shared" si="9"/>
        <v>#VALUE!</v>
      </c>
      <c r="AC25" s="173" t="e">
        <f t="shared" si="9"/>
        <v>#VALUE!</v>
      </c>
      <c r="AD25" s="173" t="e">
        <f t="shared" si="9"/>
        <v>#VALUE!</v>
      </c>
      <c r="AE25" s="173" t="e">
        <f t="shared" si="9"/>
        <v>#VALUE!</v>
      </c>
      <c r="AF25" s="173" t="e">
        <f t="shared" si="9"/>
        <v>#VALUE!</v>
      </c>
      <c r="AG25" s="173" t="e">
        <f t="shared" si="9"/>
        <v>#VALUE!</v>
      </c>
      <c r="AH25" s="173" t="e">
        <f t="shared" si="9"/>
        <v>#VALUE!</v>
      </c>
      <c r="AI25" s="173" t="e">
        <f t="shared" si="9"/>
        <v>#VALUE!</v>
      </c>
      <c r="AJ25" s="173" t="e">
        <f t="shared" si="9"/>
        <v>#VALUE!</v>
      </c>
      <c r="AK25" s="173" t="e">
        <f t="shared" si="9"/>
        <v>#VALUE!</v>
      </c>
      <c r="AL25" s="173">
        <f t="shared" si="10"/>
        <v>1</v>
      </c>
      <c r="AM25" s="108"/>
      <c r="AN25" s="108"/>
    </row>
    <row r="26" spans="1:40" s="103" customFormat="1">
      <c r="A26" s="118" t="s">
        <v>197</v>
      </c>
      <c r="B26" s="126"/>
      <c r="C26" s="126"/>
      <c r="D26" s="126"/>
      <c r="E26" s="126"/>
      <c r="F26" s="125"/>
      <c r="G26" s="125"/>
      <c r="H26" s="125"/>
      <c r="I26" s="121" t="str">
        <f>IF(OR($B26="",$C26="",$D26="",$E26="",$F26&lt;AN_LIM,$F26&gt;AN_CONCURS,$P26=FALSE),"",IF($O26="OK",R_BDI_STR*VLOOKUP(AL26,Coef!$E$5:$F$20,2,FALSE),""))</f>
        <v/>
      </c>
      <c r="J26" s="121" t="str">
        <f>IF(OR($B26="",$C26="",$D26="",$E26="",$F26="",$F26&gt;AN_CONCURS,$P26=FALSE),"",IF($O26="OK",R_BDI_STR*VLOOKUP(AL26,Coef!$E$5:$F$20,2,FALSE),""))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41" t="str">
        <f>IF(E26="","NOK",VLOOKUP($E26,BDI!$B$5:$C$41,2,FALSE))</f>
        <v>NOK</v>
      </c>
      <c r="P26" s="236" t="b">
        <f t="shared" si="6"/>
        <v>0</v>
      </c>
      <c r="Q26" s="154"/>
      <c r="R26" s="172" t="e">
        <f t="shared" si="7"/>
        <v>#VALUE!</v>
      </c>
      <c r="S26" s="172" t="e">
        <f t="shared" si="8"/>
        <v>#VALUE!</v>
      </c>
      <c r="T26" s="172" t="e">
        <f t="shared" si="8"/>
        <v>#VALUE!</v>
      </c>
      <c r="U26" s="172" t="e">
        <f t="shared" si="8"/>
        <v>#VALUE!</v>
      </c>
      <c r="V26" s="172" t="e">
        <f t="shared" si="8"/>
        <v>#VALUE!</v>
      </c>
      <c r="W26" s="172" t="e">
        <f t="shared" si="8"/>
        <v>#VALUE!</v>
      </c>
      <c r="X26" s="172" t="e">
        <f t="shared" si="8"/>
        <v>#VALUE!</v>
      </c>
      <c r="Y26" s="172" t="e">
        <f t="shared" si="8"/>
        <v>#VALUE!</v>
      </c>
      <c r="Z26" s="172" t="e">
        <f t="shared" si="8"/>
        <v>#VALUE!</v>
      </c>
      <c r="AA26" s="172" t="e">
        <f t="shared" si="8"/>
        <v>#VALUE!</v>
      </c>
      <c r="AB26" s="173" t="e">
        <f t="shared" si="9"/>
        <v>#VALUE!</v>
      </c>
      <c r="AC26" s="173" t="e">
        <f t="shared" si="9"/>
        <v>#VALUE!</v>
      </c>
      <c r="AD26" s="173" t="e">
        <f t="shared" si="9"/>
        <v>#VALUE!</v>
      </c>
      <c r="AE26" s="173" t="e">
        <f t="shared" si="9"/>
        <v>#VALUE!</v>
      </c>
      <c r="AF26" s="173" t="e">
        <f t="shared" si="9"/>
        <v>#VALUE!</v>
      </c>
      <c r="AG26" s="173" t="e">
        <f t="shared" si="9"/>
        <v>#VALUE!</v>
      </c>
      <c r="AH26" s="173" t="e">
        <f t="shared" si="9"/>
        <v>#VALUE!</v>
      </c>
      <c r="AI26" s="173" t="e">
        <f t="shared" si="9"/>
        <v>#VALUE!</v>
      </c>
      <c r="AJ26" s="173" t="e">
        <f t="shared" si="9"/>
        <v>#VALUE!</v>
      </c>
      <c r="AK26" s="173" t="e">
        <f t="shared" si="9"/>
        <v>#VALUE!</v>
      </c>
      <c r="AL26" s="173">
        <f t="shared" si="10"/>
        <v>1</v>
      </c>
      <c r="AM26" s="108"/>
      <c r="AN26" s="108"/>
    </row>
    <row r="27" spans="1:40" s="103" customFormat="1">
      <c r="A27" s="118" t="s">
        <v>198</v>
      </c>
      <c r="B27" s="126"/>
      <c r="C27" s="126"/>
      <c r="D27" s="126"/>
      <c r="E27" s="126"/>
      <c r="F27" s="125"/>
      <c r="G27" s="125"/>
      <c r="H27" s="125"/>
      <c r="I27" s="121" t="str">
        <f>IF(OR($B27="",$C27="",$D27="",$E27="",$F27&lt;AN_LIM,$F27&gt;AN_CONCURS,$P27=FALSE),"",IF($O27="OK",R_BDI_STR*VLOOKUP(AL27,Coef!$E$5:$F$20,2,FALSE),""))</f>
        <v/>
      </c>
      <c r="J27" s="121" t="str">
        <f>IF(OR($B27="",$C27="",$D27="",$E27="",$F27="",$F27&gt;AN_CONCURS,$P27=FALSE),"",IF($O27="OK",R_BDI_STR*VLOOKUP(AL27,Coef!$E$5:$F$20,2,FALSE),""))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41" t="str">
        <f>IF(E27="","NOK",VLOOKUP($E27,BDI!$B$5:$C$41,2,FALSE))</f>
        <v>NOK</v>
      </c>
      <c r="P27" s="236" t="b">
        <f t="shared" si="6"/>
        <v>0</v>
      </c>
      <c r="Q27" s="154"/>
      <c r="R27" s="172" t="e">
        <f t="shared" si="7"/>
        <v>#VALUE!</v>
      </c>
      <c r="S27" s="172" t="e">
        <f t="shared" ref="S27:AA42" si="11">FIND(",",$B27,R27+1)</f>
        <v>#VALUE!</v>
      </c>
      <c r="T27" s="172" t="e">
        <f t="shared" si="11"/>
        <v>#VALUE!</v>
      </c>
      <c r="U27" s="172" t="e">
        <f t="shared" si="11"/>
        <v>#VALUE!</v>
      </c>
      <c r="V27" s="172" t="e">
        <f t="shared" si="11"/>
        <v>#VALUE!</v>
      </c>
      <c r="W27" s="172" t="e">
        <f t="shared" si="11"/>
        <v>#VALUE!</v>
      </c>
      <c r="X27" s="172" t="e">
        <f t="shared" si="11"/>
        <v>#VALUE!</v>
      </c>
      <c r="Y27" s="172" t="e">
        <f t="shared" si="11"/>
        <v>#VALUE!</v>
      </c>
      <c r="Z27" s="172" t="e">
        <f t="shared" si="11"/>
        <v>#VALUE!</v>
      </c>
      <c r="AA27" s="172" t="e">
        <f t="shared" si="11"/>
        <v>#VALUE!</v>
      </c>
      <c r="AB27" s="173" t="e">
        <f t="shared" si="9"/>
        <v>#VALUE!</v>
      </c>
      <c r="AC27" s="173" t="e">
        <f t="shared" si="9"/>
        <v>#VALUE!</v>
      </c>
      <c r="AD27" s="173" t="e">
        <f t="shared" si="9"/>
        <v>#VALUE!</v>
      </c>
      <c r="AE27" s="173" t="e">
        <f t="shared" si="9"/>
        <v>#VALUE!</v>
      </c>
      <c r="AF27" s="173" t="e">
        <f t="shared" si="9"/>
        <v>#VALUE!</v>
      </c>
      <c r="AG27" s="173" t="e">
        <f t="shared" si="9"/>
        <v>#VALUE!</v>
      </c>
      <c r="AH27" s="173" t="e">
        <f t="shared" si="9"/>
        <v>#VALUE!</v>
      </c>
      <c r="AI27" s="173" t="e">
        <f t="shared" si="9"/>
        <v>#VALUE!</v>
      </c>
      <c r="AJ27" s="173" t="e">
        <f t="shared" si="9"/>
        <v>#VALUE!</v>
      </c>
      <c r="AK27" s="173" t="e">
        <f t="shared" si="9"/>
        <v>#VALUE!</v>
      </c>
      <c r="AL27" s="173">
        <f t="shared" si="10"/>
        <v>1</v>
      </c>
      <c r="AM27" s="108"/>
      <c r="AN27" s="108"/>
    </row>
    <row r="28" spans="1:40" s="103" customFormat="1">
      <c r="A28" s="118" t="s">
        <v>199</v>
      </c>
      <c r="B28" s="126"/>
      <c r="C28" s="126"/>
      <c r="D28" s="126"/>
      <c r="E28" s="126"/>
      <c r="F28" s="125"/>
      <c r="G28" s="125"/>
      <c r="H28" s="125"/>
      <c r="I28" s="121" t="str">
        <f>IF(OR($B28="",$C28="",$D28="",$E28="",$F28&lt;AN_LIM,$F28&gt;AN_CONCURS,$P28=FALSE),"",IF($O28="OK",R_BDI_STR*VLOOKUP(AL28,Coef!$E$5:$F$20,2,FALSE),""))</f>
        <v/>
      </c>
      <c r="J28" s="121" t="str">
        <f>IF(OR($B28="",$C28="",$D28="",$E28="",$F28="",$F28&gt;AN_CONCURS,$P28=FALSE),"",IF($O28="OK",R_BDI_STR*VLOOKUP(AL28,Coef!$E$5:$F$20,2,FALSE),""))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41" t="str">
        <f>IF(E28="","NOK",VLOOKUP($E28,BDI!$B$5:$C$41,2,FALSE))</f>
        <v>NOK</v>
      </c>
      <c r="P28" s="236" t="b">
        <f t="shared" si="6"/>
        <v>0</v>
      </c>
      <c r="Q28" s="154"/>
      <c r="R28" s="172" t="e">
        <f t="shared" si="7"/>
        <v>#VALUE!</v>
      </c>
      <c r="S28" s="172" t="e">
        <f t="shared" si="11"/>
        <v>#VALUE!</v>
      </c>
      <c r="T28" s="172" t="e">
        <f t="shared" si="11"/>
        <v>#VALUE!</v>
      </c>
      <c r="U28" s="172" t="e">
        <f t="shared" si="11"/>
        <v>#VALUE!</v>
      </c>
      <c r="V28" s="172" t="e">
        <f t="shared" si="11"/>
        <v>#VALUE!</v>
      </c>
      <c r="W28" s="172" t="e">
        <f t="shared" si="11"/>
        <v>#VALUE!</v>
      </c>
      <c r="X28" s="172" t="e">
        <f t="shared" si="11"/>
        <v>#VALUE!</v>
      </c>
      <c r="Y28" s="172" t="e">
        <f t="shared" si="11"/>
        <v>#VALUE!</v>
      </c>
      <c r="Z28" s="172" t="e">
        <f t="shared" si="11"/>
        <v>#VALUE!</v>
      </c>
      <c r="AA28" s="172" t="e">
        <f t="shared" si="11"/>
        <v>#VALUE!</v>
      </c>
      <c r="AB28" s="173" t="e">
        <f t="shared" si="9"/>
        <v>#VALUE!</v>
      </c>
      <c r="AC28" s="173" t="e">
        <f t="shared" si="9"/>
        <v>#VALUE!</v>
      </c>
      <c r="AD28" s="173" t="e">
        <f t="shared" si="9"/>
        <v>#VALUE!</v>
      </c>
      <c r="AE28" s="173" t="e">
        <f t="shared" si="9"/>
        <v>#VALUE!</v>
      </c>
      <c r="AF28" s="173" t="e">
        <f t="shared" si="9"/>
        <v>#VALUE!</v>
      </c>
      <c r="AG28" s="173" t="e">
        <f t="shared" si="9"/>
        <v>#VALUE!</v>
      </c>
      <c r="AH28" s="173" t="e">
        <f t="shared" si="9"/>
        <v>#VALUE!</v>
      </c>
      <c r="AI28" s="173" t="e">
        <f t="shared" si="9"/>
        <v>#VALUE!</v>
      </c>
      <c r="AJ28" s="173" t="e">
        <f t="shared" si="9"/>
        <v>#VALUE!</v>
      </c>
      <c r="AK28" s="173" t="e">
        <f t="shared" si="9"/>
        <v>#VALUE!</v>
      </c>
      <c r="AL28" s="173">
        <f t="shared" si="10"/>
        <v>1</v>
      </c>
      <c r="AM28" s="108"/>
      <c r="AN28" s="108"/>
    </row>
    <row r="29" spans="1:40" s="103" customFormat="1">
      <c r="A29" s="118" t="s">
        <v>200</v>
      </c>
      <c r="B29" s="126"/>
      <c r="C29" s="126"/>
      <c r="D29" s="126"/>
      <c r="E29" s="126"/>
      <c r="F29" s="125"/>
      <c r="G29" s="125"/>
      <c r="H29" s="125"/>
      <c r="I29" s="121" t="str">
        <f>IF(OR($B29="",$C29="",$D29="",$E29="",$F29&lt;AN_LIM,$F29&gt;AN_CONCURS,$P29=FALSE),"",IF($O29="OK",R_BDI_STR*VLOOKUP(AL29,Coef!$E$5:$F$20,2,FALSE),""))</f>
        <v/>
      </c>
      <c r="J29" s="121" t="str">
        <f>IF(OR($B29="",$C29="",$D29="",$E29="",$F29="",$F29&gt;AN_CONCURS,$P29=FALSE),"",IF($O29="OK",R_BDI_STR*VLOOKUP(AL29,Coef!$E$5:$F$20,2,FALSE),""))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41" t="str">
        <f>IF(E29="","NOK",VLOOKUP($E29,BDI!$B$5:$C$41,2,FALSE))</f>
        <v>NOK</v>
      </c>
      <c r="P29" s="236" t="b">
        <f t="shared" si="6"/>
        <v>0</v>
      </c>
      <c r="Q29" s="154"/>
      <c r="R29" s="172" t="e">
        <f t="shared" si="7"/>
        <v>#VALUE!</v>
      </c>
      <c r="S29" s="172" t="e">
        <f t="shared" si="11"/>
        <v>#VALUE!</v>
      </c>
      <c r="T29" s="172" t="e">
        <f t="shared" si="11"/>
        <v>#VALUE!</v>
      </c>
      <c r="U29" s="172" t="e">
        <f t="shared" si="11"/>
        <v>#VALUE!</v>
      </c>
      <c r="V29" s="172" t="e">
        <f t="shared" si="11"/>
        <v>#VALUE!</v>
      </c>
      <c r="W29" s="172" t="e">
        <f t="shared" si="11"/>
        <v>#VALUE!</v>
      </c>
      <c r="X29" s="172" t="e">
        <f t="shared" si="11"/>
        <v>#VALUE!</v>
      </c>
      <c r="Y29" s="172" t="e">
        <f t="shared" si="11"/>
        <v>#VALUE!</v>
      </c>
      <c r="Z29" s="172" t="e">
        <f t="shared" si="11"/>
        <v>#VALUE!</v>
      </c>
      <c r="AA29" s="172" t="e">
        <f t="shared" si="11"/>
        <v>#VALUE!</v>
      </c>
      <c r="AB29" s="173" t="e">
        <f t="shared" si="9"/>
        <v>#VALUE!</v>
      </c>
      <c r="AC29" s="173" t="e">
        <f t="shared" si="9"/>
        <v>#VALUE!</v>
      </c>
      <c r="AD29" s="173" t="e">
        <f t="shared" si="9"/>
        <v>#VALUE!</v>
      </c>
      <c r="AE29" s="173" t="e">
        <f t="shared" si="9"/>
        <v>#VALUE!</v>
      </c>
      <c r="AF29" s="173" t="e">
        <f t="shared" si="9"/>
        <v>#VALUE!</v>
      </c>
      <c r="AG29" s="173" t="e">
        <f t="shared" si="9"/>
        <v>#VALUE!</v>
      </c>
      <c r="AH29" s="173" t="e">
        <f t="shared" si="9"/>
        <v>#VALUE!</v>
      </c>
      <c r="AI29" s="173" t="e">
        <f t="shared" si="9"/>
        <v>#VALUE!</v>
      </c>
      <c r="AJ29" s="173" t="e">
        <f t="shared" si="9"/>
        <v>#VALUE!</v>
      </c>
      <c r="AK29" s="173" t="e">
        <f t="shared" si="9"/>
        <v>#VALUE!</v>
      </c>
      <c r="AL29" s="173">
        <f t="shared" si="10"/>
        <v>1</v>
      </c>
      <c r="AM29" s="108"/>
      <c r="AN29" s="108"/>
    </row>
    <row r="30" spans="1:40" s="103" customFormat="1">
      <c r="A30" s="118" t="s">
        <v>201</v>
      </c>
      <c r="B30" s="126"/>
      <c r="C30" s="126"/>
      <c r="D30" s="126"/>
      <c r="E30" s="126"/>
      <c r="F30" s="125"/>
      <c r="G30" s="125"/>
      <c r="H30" s="125"/>
      <c r="I30" s="121" t="str">
        <f>IF(OR($B30="",$C30="",$D30="",$E30="",$F30&lt;AN_LIM,$F30&gt;AN_CONCURS,$P30=FALSE),"",IF($O30="OK",R_BDI_STR*VLOOKUP(AL30,Coef!$E$5:$F$20,2,FALSE),""))</f>
        <v/>
      </c>
      <c r="J30" s="121" t="str">
        <f>IF(OR($B30="",$C30="",$D30="",$E30="",$F30="",$F30&gt;AN_CONCURS,$P30=FALSE),"",IF($O30="OK",R_BDI_STR*VLOOKUP(AL30,Coef!$E$5:$F$20,2,FALSE),""))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41" t="str">
        <f>IF(E30="","NOK",VLOOKUP($E30,BDI!$B$5:$C$41,2,FALSE))</f>
        <v>NOK</v>
      </c>
      <c r="P30" s="236" t="b">
        <f t="shared" si="6"/>
        <v>0</v>
      </c>
      <c r="Q30" s="154"/>
      <c r="R30" s="172" t="e">
        <f t="shared" si="7"/>
        <v>#VALUE!</v>
      </c>
      <c r="S30" s="172" t="e">
        <f t="shared" si="11"/>
        <v>#VALUE!</v>
      </c>
      <c r="T30" s="172" t="e">
        <f t="shared" si="11"/>
        <v>#VALUE!</v>
      </c>
      <c r="U30" s="172" t="e">
        <f t="shared" si="11"/>
        <v>#VALUE!</v>
      </c>
      <c r="V30" s="172" t="e">
        <f t="shared" si="11"/>
        <v>#VALUE!</v>
      </c>
      <c r="W30" s="172" t="e">
        <f t="shared" si="11"/>
        <v>#VALUE!</v>
      </c>
      <c r="X30" s="172" t="e">
        <f t="shared" si="11"/>
        <v>#VALUE!</v>
      </c>
      <c r="Y30" s="172" t="e">
        <f t="shared" si="11"/>
        <v>#VALUE!</v>
      </c>
      <c r="Z30" s="172" t="e">
        <f t="shared" si="11"/>
        <v>#VALUE!</v>
      </c>
      <c r="AA30" s="172" t="e">
        <f t="shared" si="11"/>
        <v>#VALUE!</v>
      </c>
      <c r="AB30" s="173" t="e">
        <f t="shared" si="9"/>
        <v>#VALUE!</v>
      </c>
      <c r="AC30" s="173" t="e">
        <f t="shared" si="9"/>
        <v>#VALUE!</v>
      </c>
      <c r="AD30" s="173" t="e">
        <f t="shared" si="9"/>
        <v>#VALUE!</v>
      </c>
      <c r="AE30" s="173" t="e">
        <f t="shared" si="9"/>
        <v>#VALUE!</v>
      </c>
      <c r="AF30" s="173" t="e">
        <f t="shared" si="9"/>
        <v>#VALUE!</v>
      </c>
      <c r="AG30" s="173" t="e">
        <f t="shared" si="9"/>
        <v>#VALUE!</v>
      </c>
      <c r="AH30" s="173" t="e">
        <f t="shared" si="9"/>
        <v>#VALUE!</v>
      </c>
      <c r="AI30" s="173" t="e">
        <f t="shared" si="9"/>
        <v>#VALUE!</v>
      </c>
      <c r="AJ30" s="173" t="e">
        <f t="shared" si="9"/>
        <v>#VALUE!</v>
      </c>
      <c r="AK30" s="173" t="e">
        <f t="shared" si="9"/>
        <v>#VALUE!</v>
      </c>
      <c r="AL30" s="173">
        <f t="shared" si="10"/>
        <v>1</v>
      </c>
      <c r="AM30" s="108"/>
      <c r="AN30" s="108"/>
    </row>
    <row r="31" spans="1:40" s="103" customFormat="1">
      <c r="A31" s="118" t="s">
        <v>202</v>
      </c>
      <c r="B31" s="126"/>
      <c r="C31" s="126"/>
      <c r="D31" s="126"/>
      <c r="E31" s="126"/>
      <c r="F31" s="125"/>
      <c r="G31" s="125"/>
      <c r="H31" s="125"/>
      <c r="I31" s="121" t="str">
        <f>IF(OR($B31="",$C31="",$D31="",$E31="",$F31&lt;AN_LIM,$F31&gt;AN_CONCURS,$P31=FALSE),"",IF($O31="OK",R_BDI_STR*VLOOKUP(AL31,Coef!$E$5:$F$20,2,FALSE),""))</f>
        <v/>
      </c>
      <c r="J31" s="121" t="str">
        <f>IF(OR($B31="",$C31="",$D31="",$E31="",$F31="",$F31&gt;AN_CONCURS,$P31=FALSE),"",IF($O31="OK",R_BDI_STR*VLOOKUP(AL31,Coef!$E$5:$F$20,2,FALSE),""))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41" t="str">
        <f>IF(E31="","NOK",VLOOKUP($E31,BDI!$B$5:$C$41,2,FALSE))</f>
        <v>NOK</v>
      </c>
      <c r="P31" s="236" t="b">
        <f t="shared" si="6"/>
        <v>0</v>
      </c>
      <c r="Q31" s="154"/>
      <c r="R31" s="172" t="e">
        <f t="shared" si="7"/>
        <v>#VALUE!</v>
      </c>
      <c r="S31" s="172" t="e">
        <f t="shared" si="11"/>
        <v>#VALUE!</v>
      </c>
      <c r="T31" s="172" t="e">
        <f t="shared" si="11"/>
        <v>#VALUE!</v>
      </c>
      <c r="U31" s="172" t="e">
        <f t="shared" si="11"/>
        <v>#VALUE!</v>
      </c>
      <c r="V31" s="172" t="e">
        <f t="shared" si="11"/>
        <v>#VALUE!</v>
      </c>
      <c r="W31" s="172" t="e">
        <f t="shared" si="11"/>
        <v>#VALUE!</v>
      </c>
      <c r="X31" s="172" t="e">
        <f t="shared" si="11"/>
        <v>#VALUE!</v>
      </c>
      <c r="Y31" s="172" t="e">
        <f t="shared" si="11"/>
        <v>#VALUE!</v>
      </c>
      <c r="Z31" s="172" t="e">
        <f t="shared" si="11"/>
        <v>#VALUE!</v>
      </c>
      <c r="AA31" s="172" t="e">
        <f t="shared" si="11"/>
        <v>#VALUE!</v>
      </c>
      <c r="AB31" s="173" t="e">
        <f t="shared" si="9"/>
        <v>#VALUE!</v>
      </c>
      <c r="AC31" s="173" t="e">
        <f t="shared" si="9"/>
        <v>#VALUE!</v>
      </c>
      <c r="AD31" s="173" t="e">
        <f t="shared" si="9"/>
        <v>#VALUE!</v>
      </c>
      <c r="AE31" s="173" t="e">
        <f t="shared" si="9"/>
        <v>#VALUE!</v>
      </c>
      <c r="AF31" s="173" t="e">
        <f t="shared" si="9"/>
        <v>#VALUE!</v>
      </c>
      <c r="AG31" s="173" t="e">
        <f t="shared" si="9"/>
        <v>#VALUE!</v>
      </c>
      <c r="AH31" s="173" t="e">
        <f t="shared" si="9"/>
        <v>#VALUE!</v>
      </c>
      <c r="AI31" s="173" t="e">
        <f t="shared" si="9"/>
        <v>#VALUE!</v>
      </c>
      <c r="AJ31" s="173" t="e">
        <f t="shared" si="9"/>
        <v>#VALUE!</v>
      </c>
      <c r="AK31" s="173" t="e">
        <f t="shared" si="9"/>
        <v>#VALUE!</v>
      </c>
      <c r="AL31" s="173">
        <f t="shared" si="10"/>
        <v>1</v>
      </c>
      <c r="AM31" s="108"/>
      <c r="AN31" s="108"/>
    </row>
    <row r="32" spans="1:40" s="103" customFormat="1">
      <c r="A32" s="118" t="s">
        <v>203</v>
      </c>
      <c r="B32" s="126"/>
      <c r="C32" s="126"/>
      <c r="D32" s="126"/>
      <c r="E32" s="126"/>
      <c r="F32" s="125"/>
      <c r="G32" s="125"/>
      <c r="H32" s="125"/>
      <c r="I32" s="121" t="str">
        <f>IF(OR($B32="",$C32="",$D32="",$E32="",$F32&lt;AN_LIM,$F32&gt;AN_CONCURS,$P32=FALSE),"",IF($O32="OK",R_BDI_STR*VLOOKUP(AL32,Coef!$E$5:$F$20,2,FALSE),""))</f>
        <v/>
      </c>
      <c r="J32" s="121" t="str">
        <f>IF(OR($B32="",$C32="",$D32="",$E32="",$F32="",$F32&gt;AN_CONCURS,$P32=FALSE),"",IF($O32="OK",R_BDI_STR*VLOOKUP(AL32,Coef!$E$5:$F$20,2,FALSE),""))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41" t="str">
        <f>IF(E32="","NOK",VLOOKUP($E32,BDI!$B$5:$C$41,2,FALSE))</f>
        <v>NOK</v>
      </c>
      <c r="P32" s="236" t="b">
        <f t="shared" si="6"/>
        <v>0</v>
      </c>
      <c r="Q32" s="154"/>
      <c r="R32" s="172" t="e">
        <f t="shared" si="7"/>
        <v>#VALUE!</v>
      </c>
      <c r="S32" s="172" t="e">
        <f t="shared" si="11"/>
        <v>#VALUE!</v>
      </c>
      <c r="T32" s="172" t="e">
        <f t="shared" si="11"/>
        <v>#VALUE!</v>
      </c>
      <c r="U32" s="172" t="e">
        <f t="shared" si="11"/>
        <v>#VALUE!</v>
      </c>
      <c r="V32" s="172" t="e">
        <f t="shared" si="11"/>
        <v>#VALUE!</v>
      </c>
      <c r="W32" s="172" t="e">
        <f t="shared" si="11"/>
        <v>#VALUE!</v>
      </c>
      <c r="X32" s="172" t="e">
        <f t="shared" si="11"/>
        <v>#VALUE!</v>
      </c>
      <c r="Y32" s="172" t="e">
        <f t="shared" si="11"/>
        <v>#VALUE!</v>
      </c>
      <c r="Z32" s="172" t="e">
        <f t="shared" si="11"/>
        <v>#VALUE!</v>
      </c>
      <c r="AA32" s="172" t="e">
        <f t="shared" si="11"/>
        <v>#VALUE!</v>
      </c>
      <c r="AB32" s="173" t="e">
        <f t="shared" si="9"/>
        <v>#VALUE!</v>
      </c>
      <c r="AC32" s="173" t="e">
        <f t="shared" si="9"/>
        <v>#VALUE!</v>
      </c>
      <c r="AD32" s="173" t="e">
        <f t="shared" si="9"/>
        <v>#VALUE!</v>
      </c>
      <c r="AE32" s="173" t="e">
        <f t="shared" si="9"/>
        <v>#VALUE!</v>
      </c>
      <c r="AF32" s="173" t="e">
        <f t="shared" si="9"/>
        <v>#VALUE!</v>
      </c>
      <c r="AG32" s="173" t="e">
        <f t="shared" si="9"/>
        <v>#VALUE!</v>
      </c>
      <c r="AH32" s="173" t="e">
        <f t="shared" si="9"/>
        <v>#VALUE!</v>
      </c>
      <c r="AI32" s="173" t="e">
        <f t="shared" si="9"/>
        <v>#VALUE!</v>
      </c>
      <c r="AJ32" s="173" t="e">
        <f t="shared" si="9"/>
        <v>#VALUE!</v>
      </c>
      <c r="AK32" s="173" t="e">
        <f t="shared" si="9"/>
        <v>#VALUE!</v>
      </c>
      <c r="AL32" s="173">
        <f t="shared" si="10"/>
        <v>1</v>
      </c>
      <c r="AM32" s="108"/>
      <c r="AN32" s="108"/>
    </row>
    <row r="33" spans="1:40" s="103" customFormat="1">
      <c r="A33" s="118" t="s">
        <v>204</v>
      </c>
      <c r="B33" s="126"/>
      <c r="C33" s="126"/>
      <c r="D33" s="126"/>
      <c r="E33" s="126"/>
      <c r="F33" s="125"/>
      <c r="G33" s="125"/>
      <c r="H33" s="125"/>
      <c r="I33" s="121" t="str">
        <f>IF(OR($B33="",$C33="",$D33="",$E33="",$F33&lt;AN_LIM,$F33&gt;AN_CONCURS,$P33=FALSE),"",IF($O33="OK",R_BDI_STR*VLOOKUP(AL33,Coef!$E$5:$F$20,2,FALSE),""))</f>
        <v/>
      </c>
      <c r="J33" s="121" t="str">
        <f>IF(OR($B33="",$C33="",$D33="",$E33="",$F33="",$F33&gt;AN_CONCURS,$P33=FALSE),"",IF($O33="OK",R_BDI_STR*VLOOKUP(AL33,Coef!$E$5:$F$20,2,FALSE),""))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41" t="str">
        <f>IF(E33="","NOK",VLOOKUP($E33,BDI!$B$5:$C$41,2,FALSE))</f>
        <v>NOK</v>
      </c>
      <c r="P33" s="236" t="b">
        <f t="shared" si="6"/>
        <v>0</v>
      </c>
      <c r="Q33" s="154"/>
      <c r="R33" s="172" t="e">
        <f t="shared" si="7"/>
        <v>#VALUE!</v>
      </c>
      <c r="S33" s="172" t="e">
        <f t="shared" si="11"/>
        <v>#VALUE!</v>
      </c>
      <c r="T33" s="172" t="e">
        <f t="shared" si="11"/>
        <v>#VALUE!</v>
      </c>
      <c r="U33" s="172" t="e">
        <f t="shared" si="11"/>
        <v>#VALUE!</v>
      </c>
      <c r="V33" s="172" t="e">
        <f t="shared" si="11"/>
        <v>#VALUE!</v>
      </c>
      <c r="W33" s="172" t="e">
        <f t="shared" si="11"/>
        <v>#VALUE!</v>
      </c>
      <c r="X33" s="172" t="e">
        <f t="shared" si="11"/>
        <v>#VALUE!</v>
      </c>
      <c r="Y33" s="172" t="e">
        <f t="shared" si="11"/>
        <v>#VALUE!</v>
      </c>
      <c r="Z33" s="172" t="e">
        <f t="shared" si="11"/>
        <v>#VALUE!</v>
      </c>
      <c r="AA33" s="172" t="e">
        <f t="shared" si="11"/>
        <v>#VALUE!</v>
      </c>
      <c r="AB33" s="173" t="e">
        <f t="shared" si="9"/>
        <v>#VALUE!</v>
      </c>
      <c r="AC33" s="173" t="e">
        <f t="shared" si="9"/>
        <v>#VALUE!</v>
      </c>
      <c r="AD33" s="173" t="e">
        <f t="shared" si="9"/>
        <v>#VALUE!</v>
      </c>
      <c r="AE33" s="173" t="e">
        <f t="shared" si="9"/>
        <v>#VALUE!</v>
      </c>
      <c r="AF33" s="173" t="e">
        <f t="shared" si="9"/>
        <v>#VALUE!</v>
      </c>
      <c r="AG33" s="173" t="e">
        <f t="shared" si="9"/>
        <v>#VALUE!</v>
      </c>
      <c r="AH33" s="173" t="e">
        <f t="shared" si="9"/>
        <v>#VALUE!</v>
      </c>
      <c r="AI33" s="173" t="e">
        <f t="shared" si="9"/>
        <v>#VALUE!</v>
      </c>
      <c r="AJ33" s="173" t="e">
        <f t="shared" si="9"/>
        <v>#VALUE!</v>
      </c>
      <c r="AK33" s="173" t="e">
        <f t="shared" si="9"/>
        <v>#VALUE!</v>
      </c>
      <c r="AL33" s="173">
        <f t="shared" si="10"/>
        <v>1</v>
      </c>
      <c r="AM33" s="108"/>
      <c r="AN33" s="108"/>
    </row>
    <row r="34" spans="1:40" s="103" customFormat="1">
      <c r="A34" s="118" t="s">
        <v>205</v>
      </c>
      <c r="B34" s="126"/>
      <c r="C34" s="126"/>
      <c r="D34" s="126"/>
      <c r="E34" s="126"/>
      <c r="F34" s="125"/>
      <c r="G34" s="125"/>
      <c r="H34" s="125"/>
      <c r="I34" s="121" t="str">
        <f>IF(OR($B34="",$C34="",$D34="",$E34="",$F34&lt;AN_LIM,$F34&gt;AN_CONCURS,$P34=FALSE),"",IF($O34="OK",R_BDI_STR*VLOOKUP(AL34,Coef!$E$5:$F$20,2,FALSE),""))</f>
        <v/>
      </c>
      <c r="J34" s="121" t="str">
        <f>IF(OR($B34="",$C34="",$D34="",$E34="",$F34="",$F34&gt;AN_CONCURS,$P34=FALSE),"",IF($O34="OK",R_BDI_STR*VLOOKUP(AL34,Coef!$E$5:$F$20,2,FALSE),""))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41" t="str">
        <f>IF(E34="","NOK",VLOOKUP($E34,BDI!$B$5:$C$41,2,FALSE))</f>
        <v>NOK</v>
      </c>
      <c r="P34" s="236" t="b">
        <f t="shared" si="6"/>
        <v>0</v>
      </c>
      <c r="Q34" s="154"/>
      <c r="R34" s="172" t="e">
        <f t="shared" si="7"/>
        <v>#VALUE!</v>
      </c>
      <c r="S34" s="172" t="e">
        <f t="shared" si="11"/>
        <v>#VALUE!</v>
      </c>
      <c r="T34" s="172" t="e">
        <f t="shared" si="11"/>
        <v>#VALUE!</v>
      </c>
      <c r="U34" s="172" t="e">
        <f t="shared" si="11"/>
        <v>#VALUE!</v>
      </c>
      <c r="V34" s="172" t="e">
        <f t="shared" si="11"/>
        <v>#VALUE!</v>
      </c>
      <c r="W34" s="172" t="e">
        <f t="shared" si="11"/>
        <v>#VALUE!</v>
      </c>
      <c r="X34" s="172" t="e">
        <f t="shared" si="11"/>
        <v>#VALUE!</v>
      </c>
      <c r="Y34" s="172" t="e">
        <f t="shared" si="11"/>
        <v>#VALUE!</v>
      </c>
      <c r="Z34" s="172" t="e">
        <f t="shared" si="11"/>
        <v>#VALUE!</v>
      </c>
      <c r="AA34" s="172" t="e">
        <f t="shared" si="11"/>
        <v>#VALUE!</v>
      </c>
      <c r="AB34" s="173" t="e">
        <f t="shared" si="9"/>
        <v>#VALUE!</v>
      </c>
      <c r="AC34" s="173" t="e">
        <f t="shared" si="9"/>
        <v>#VALUE!</v>
      </c>
      <c r="AD34" s="173" t="e">
        <f t="shared" si="9"/>
        <v>#VALUE!</v>
      </c>
      <c r="AE34" s="173" t="e">
        <f t="shared" si="9"/>
        <v>#VALUE!</v>
      </c>
      <c r="AF34" s="173" t="e">
        <f t="shared" si="9"/>
        <v>#VALUE!</v>
      </c>
      <c r="AG34" s="173" t="e">
        <f t="shared" si="9"/>
        <v>#VALUE!</v>
      </c>
      <c r="AH34" s="173" t="e">
        <f t="shared" si="9"/>
        <v>#VALUE!</v>
      </c>
      <c r="AI34" s="173" t="e">
        <f t="shared" si="9"/>
        <v>#VALUE!</v>
      </c>
      <c r="AJ34" s="173" t="e">
        <f t="shared" si="9"/>
        <v>#VALUE!</v>
      </c>
      <c r="AK34" s="173" t="e">
        <f t="shared" si="9"/>
        <v>#VALUE!</v>
      </c>
      <c r="AL34" s="173">
        <f t="shared" si="10"/>
        <v>1</v>
      </c>
      <c r="AM34" s="108"/>
      <c r="AN34" s="108"/>
    </row>
    <row r="35" spans="1:40" s="103" customFormat="1">
      <c r="A35" s="118" t="s">
        <v>206</v>
      </c>
      <c r="B35" s="126"/>
      <c r="C35" s="126"/>
      <c r="D35" s="126"/>
      <c r="E35" s="126"/>
      <c r="F35" s="125"/>
      <c r="G35" s="125"/>
      <c r="H35" s="125"/>
      <c r="I35" s="121" t="str">
        <f>IF(OR($B35="",$C35="",$D35="",$E35="",$F35&lt;AN_LIM,$F35&gt;AN_CONCURS,$P35=FALSE),"",IF($O35="OK",R_BDI_STR*VLOOKUP(AL35,Coef!$E$5:$F$20,2,FALSE),""))</f>
        <v/>
      </c>
      <c r="J35" s="121" t="str">
        <f>IF(OR($B35="",$C35="",$D35="",$E35="",$F35="",$F35&gt;AN_CONCURS,$P35=FALSE),"",IF($O35="OK",R_BDI_STR*VLOOKUP(AL35,Coef!$E$5:$F$20,2,FALSE),""))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41" t="str">
        <f>IF(E35="","NOK",VLOOKUP($E35,BDI!$B$5:$C$41,2,FALSE))</f>
        <v>NOK</v>
      </c>
      <c r="P35" s="236" t="b">
        <f t="shared" si="6"/>
        <v>0</v>
      </c>
      <c r="Q35" s="154"/>
      <c r="R35" s="172" t="e">
        <f t="shared" si="7"/>
        <v>#VALUE!</v>
      </c>
      <c r="S35" s="172" t="e">
        <f t="shared" si="11"/>
        <v>#VALUE!</v>
      </c>
      <c r="T35" s="172" t="e">
        <f t="shared" si="11"/>
        <v>#VALUE!</v>
      </c>
      <c r="U35" s="172" t="e">
        <f t="shared" si="11"/>
        <v>#VALUE!</v>
      </c>
      <c r="V35" s="172" t="e">
        <f t="shared" si="11"/>
        <v>#VALUE!</v>
      </c>
      <c r="W35" s="172" t="e">
        <f t="shared" si="11"/>
        <v>#VALUE!</v>
      </c>
      <c r="X35" s="172" t="e">
        <f t="shared" si="11"/>
        <v>#VALUE!</v>
      </c>
      <c r="Y35" s="172" t="e">
        <f t="shared" si="11"/>
        <v>#VALUE!</v>
      </c>
      <c r="Z35" s="172" t="e">
        <f t="shared" si="11"/>
        <v>#VALUE!</v>
      </c>
      <c r="AA35" s="172" t="e">
        <f t="shared" si="11"/>
        <v>#VALUE!</v>
      </c>
      <c r="AB35" s="173" t="e">
        <f t="shared" si="9"/>
        <v>#VALUE!</v>
      </c>
      <c r="AC35" s="173" t="e">
        <f t="shared" si="9"/>
        <v>#VALUE!</v>
      </c>
      <c r="AD35" s="173" t="e">
        <f t="shared" si="9"/>
        <v>#VALUE!</v>
      </c>
      <c r="AE35" s="173" t="e">
        <f t="shared" si="9"/>
        <v>#VALUE!</v>
      </c>
      <c r="AF35" s="173" t="e">
        <f t="shared" si="9"/>
        <v>#VALUE!</v>
      </c>
      <c r="AG35" s="173" t="e">
        <f t="shared" si="9"/>
        <v>#VALUE!</v>
      </c>
      <c r="AH35" s="173" t="e">
        <f t="shared" si="9"/>
        <v>#VALUE!</v>
      </c>
      <c r="AI35" s="173" t="e">
        <f t="shared" si="9"/>
        <v>#VALUE!</v>
      </c>
      <c r="AJ35" s="173" t="e">
        <f t="shared" si="9"/>
        <v>#VALUE!</v>
      </c>
      <c r="AK35" s="173" t="e">
        <f t="shared" si="9"/>
        <v>#VALUE!</v>
      </c>
      <c r="AL35" s="173">
        <f t="shared" si="10"/>
        <v>1</v>
      </c>
      <c r="AM35" s="108"/>
      <c r="AN35" s="108"/>
    </row>
    <row r="36" spans="1:40" s="103" customFormat="1">
      <c r="A36" s="118" t="s">
        <v>207</v>
      </c>
      <c r="B36" s="126"/>
      <c r="C36" s="126"/>
      <c r="D36" s="126"/>
      <c r="E36" s="126"/>
      <c r="F36" s="125"/>
      <c r="G36" s="125"/>
      <c r="H36" s="125"/>
      <c r="I36" s="121" t="str">
        <f>IF(OR($B36="",$C36="",$D36="",$E36="",$F36&lt;AN_LIM,$F36&gt;AN_CONCURS,$P36=FALSE),"",IF($O36="OK",R_BDI_STR*VLOOKUP(AL36,Coef!$E$5:$F$20,2,FALSE),""))</f>
        <v/>
      </c>
      <c r="J36" s="121" t="str">
        <f>IF(OR($B36="",$C36="",$D36="",$E36="",$F36="",$F36&gt;AN_CONCURS,$P36=FALSE),"",IF($O36="OK",R_BDI_STR*VLOOKUP(AL36,Coef!$E$5:$F$20,2,FALSE),""))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41" t="str">
        <f>IF(E36="","NOK",VLOOKUP($E36,BDI!$B$5:$C$41,2,FALSE))</f>
        <v>NOK</v>
      </c>
      <c r="P36" s="236" t="b">
        <f t="shared" si="6"/>
        <v>0</v>
      </c>
      <c r="Q36" s="154"/>
      <c r="R36" s="172" t="e">
        <f t="shared" si="7"/>
        <v>#VALUE!</v>
      </c>
      <c r="S36" s="172" t="e">
        <f t="shared" si="11"/>
        <v>#VALUE!</v>
      </c>
      <c r="T36" s="172" t="e">
        <f t="shared" si="11"/>
        <v>#VALUE!</v>
      </c>
      <c r="U36" s="172" t="e">
        <f t="shared" si="11"/>
        <v>#VALUE!</v>
      </c>
      <c r="V36" s="172" t="e">
        <f t="shared" si="11"/>
        <v>#VALUE!</v>
      </c>
      <c r="W36" s="172" t="e">
        <f t="shared" si="11"/>
        <v>#VALUE!</v>
      </c>
      <c r="X36" s="172" t="e">
        <f t="shared" si="11"/>
        <v>#VALUE!</v>
      </c>
      <c r="Y36" s="172" t="e">
        <f t="shared" si="11"/>
        <v>#VALUE!</v>
      </c>
      <c r="Z36" s="172" t="e">
        <f t="shared" si="11"/>
        <v>#VALUE!</v>
      </c>
      <c r="AA36" s="172" t="e">
        <f t="shared" si="11"/>
        <v>#VALUE!</v>
      </c>
      <c r="AB36" s="173" t="e">
        <f t="shared" si="9"/>
        <v>#VALUE!</v>
      </c>
      <c r="AC36" s="173" t="e">
        <f t="shared" si="9"/>
        <v>#VALUE!</v>
      </c>
      <c r="AD36" s="173" t="e">
        <f t="shared" si="9"/>
        <v>#VALUE!</v>
      </c>
      <c r="AE36" s="173" t="e">
        <f t="shared" si="9"/>
        <v>#VALUE!</v>
      </c>
      <c r="AF36" s="173" t="e">
        <f t="shared" si="9"/>
        <v>#VALUE!</v>
      </c>
      <c r="AG36" s="173" t="e">
        <f t="shared" ref="AG36:AK66" si="12">IF(W36&gt;0,1,0)</f>
        <v>#VALUE!</v>
      </c>
      <c r="AH36" s="173" t="e">
        <f t="shared" si="12"/>
        <v>#VALUE!</v>
      </c>
      <c r="AI36" s="173" t="e">
        <f t="shared" si="12"/>
        <v>#VALUE!</v>
      </c>
      <c r="AJ36" s="173" t="e">
        <f t="shared" si="12"/>
        <v>#VALUE!</v>
      </c>
      <c r="AK36" s="173" t="e">
        <f t="shared" si="12"/>
        <v>#VALUE!</v>
      </c>
      <c r="AL36" s="173">
        <f t="shared" si="10"/>
        <v>1</v>
      </c>
      <c r="AM36" s="108"/>
      <c r="AN36" s="108"/>
    </row>
    <row r="37" spans="1:40" s="103" customFormat="1">
      <c r="A37" s="118" t="s">
        <v>208</v>
      </c>
      <c r="B37" s="126"/>
      <c r="C37" s="126"/>
      <c r="D37" s="126"/>
      <c r="E37" s="126"/>
      <c r="F37" s="125"/>
      <c r="G37" s="125"/>
      <c r="H37" s="125"/>
      <c r="I37" s="121" t="str">
        <f>IF(OR($B37="",$C37="",$D37="",$E37="",$F37&lt;AN_LIM,$F37&gt;AN_CONCURS,$P37=FALSE),"",IF($O37="OK",R_BDI_STR*VLOOKUP(AL37,Coef!$E$5:$F$20,2,FALSE),""))</f>
        <v/>
      </c>
      <c r="J37" s="121" t="str">
        <f>IF(OR($B37="",$C37="",$D37="",$E37="",$F37="",$F37&gt;AN_CONCURS,$P37=FALSE),"",IF($O37="OK",R_BDI_STR*VLOOKUP(AL37,Coef!$E$5:$F$20,2,FALSE),""))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41" t="str">
        <f>IF(E37="","NOK",VLOOKUP($E37,BDI!$B$5:$C$41,2,FALSE))</f>
        <v>NOK</v>
      </c>
      <c r="P37" s="236" t="b">
        <f t="shared" si="6"/>
        <v>0</v>
      </c>
      <c r="Q37" s="154"/>
      <c r="R37" s="172" t="e">
        <f t="shared" si="7"/>
        <v>#VALUE!</v>
      </c>
      <c r="S37" s="172" t="e">
        <f t="shared" si="11"/>
        <v>#VALUE!</v>
      </c>
      <c r="T37" s="172" t="e">
        <f t="shared" si="11"/>
        <v>#VALUE!</v>
      </c>
      <c r="U37" s="172" t="e">
        <f t="shared" si="11"/>
        <v>#VALUE!</v>
      </c>
      <c r="V37" s="172" t="e">
        <f t="shared" si="11"/>
        <v>#VALUE!</v>
      </c>
      <c r="W37" s="172" t="e">
        <f t="shared" si="11"/>
        <v>#VALUE!</v>
      </c>
      <c r="X37" s="172" t="e">
        <f t="shared" si="11"/>
        <v>#VALUE!</v>
      </c>
      <c r="Y37" s="172" t="e">
        <f t="shared" si="11"/>
        <v>#VALUE!</v>
      </c>
      <c r="Z37" s="172" t="e">
        <f t="shared" si="11"/>
        <v>#VALUE!</v>
      </c>
      <c r="AA37" s="172" t="e">
        <f t="shared" si="11"/>
        <v>#VALUE!</v>
      </c>
      <c r="AB37" s="173" t="e">
        <f t="shared" ref="AB37:AK67" si="13">IF(R37&gt;0,1,0)</f>
        <v>#VALUE!</v>
      </c>
      <c r="AC37" s="173" t="e">
        <f t="shared" si="13"/>
        <v>#VALUE!</v>
      </c>
      <c r="AD37" s="173" t="e">
        <f t="shared" si="13"/>
        <v>#VALUE!</v>
      </c>
      <c r="AE37" s="173" t="e">
        <f t="shared" si="13"/>
        <v>#VALUE!</v>
      </c>
      <c r="AF37" s="173" t="e">
        <f t="shared" si="13"/>
        <v>#VALUE!</v>
      </c>
      <c r="AG37" s="173" t="e">
        <f t="shared" si="12"/>
        <v>#VALUE!</v>
      </c>
      <c r="AH37" s="173" t="e">
        <f t="shared" si="12"/>
        <v>#VALUE!</v>
      </c>
      <c r="AI37" s="173" t="e">
        <f t="shared" si="12"/>
        <v>#VALUE!</v>
      </c>
      <c r="AJ37" s="173" t="e">
        <f t="shared" si="12"/>
        <v>#VALUE!</v>
      </c>
      <c r="AK37" s="173" t="e">
        <f t="shared" si="12"/>
        <v>#VALUE!</v>
      </c>
      <c r="AL37" s="173">
        <f t="shared" si="10"/>
        <v>1</v>
      </c>
      <c r="AM37" s="108"/>
      <c r="AN37" s="108"/>
    </row>
    <row r="38" spans="1:40" s="103" customFormat="1">
      <c r="A38" s="118" t="s">
        <v>209</v>
      </c>
      <c r="B38" s="126"/>
      <c r="C38" s="126"/>
      <c r="D38" s="126"/>
      <c r="E38" s="126"/>
      <c r="F38" s="125"/>
      <c r="G38" s="125"/>
      <c r="H38" s="125"/>
      <c r="I38" s="121" t="str">
        <f>IF(OR($B38="",$C38="",$D38="",$E38="",$F38&lt;AN_LIM,$F38&gt;AN_CONCURS,$P38=FALSE),"",IF($O38="OK",R_BDI_STR*VLOOKUP(AL38,Coef!$E$5:$F$20,2,FALSE),""))</f>
        <v/>
      </c>
      <c r="J38" s="121" t="str">
        <f>IF(OR($B38="",$C38="",$D38="",$E38="",$F38="",$F38&gt;AN_CONCURS,$P38=FALSE),"",IF($O38="OK",R_BDI_STR*VLOOKUP(AL38,Coef!$E$5:$F$20,2,FALSE),""))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41" t="str">
        <f>IF(E38="","NOK",VLOOKUP($E38,BDI!$B$5:$C$41,2,FALSE))</f>
        <v>NOK</v>
      </c>
      <c r="P38" s="236" t="b">
        <f t="shared" si="6"/>
        <v>0</v>
      </c>
      <c r="Q38" s="154"/>
      <c r="R38" s="172" t="e">
        <f t="shared" si="7"/>
        <v>#VALUE!</v>
      </c>
      <c r="S38" s="172" t="e">
        <f t="shared" si="11"/>
        <v>#VALUE!</v>
      </c>
      <c r="T38" s="172" t="e">
        <f t="shared" si="11"/>
        <v>#VALUE!</v>
      </c>
      <c r="U38" s="172" t="e">
        <f t="shared" si="11"/>
        <v>#VALUE!</v>
      </c>
      <c r="V38" s="172" t="e">
        <f t="shared" si="11"/>
        <v>#VALUE!</v>
      </c>
      <c r="W38" s="172" t="e">
        <f t="shared" si="11"/>
        <v>#VALUE!</v>
      </c>
      <c r="X38" s="172" t="e">
        <f t="shared" si="11"/>
        <v>#VALUE!</v>
      </c>
      <c r="Y38" s="172" t="e">
        <f t="shared" si="11"/>
        <v>#VALUE!</v>
      </c>
      <c r="Z38" s="172" t="e">
        <f t="shared" si="11"/>
        <v>#VALUE!</v>
      </c>
      <c r="AA38" s="172" t="e">
        <f t="shared" si="11"/>
        <v>#VALUE!</v>
      </c>
      <c r="AB38" s="173" t="e">
        <f t="shared" si="13"/>
        <v>#VALUE!</v>
      </c>
      <c r="AC38" s="173" t="e">
        <f t="shared" si="13"/>
        <v>#VALUE!</v>
      </c>
      <c r="AD38" s="173" t="e">
        <f t="shared" si="13"/>
        <v>#VALUE!</v>
      </c>
      <c r="AE38" s="173" t="e">
        <f t="shared" si="13"/>
        <v>#VALUE!</v>
      </c>
      <c r="AF38" s="173" t="e">
        <f t="shared" si="13"/>
        <v>#VALUE!</v>
      </c>
      <c r="AG38" s="173" t="e">
        <f t="shared" si="12"/>
        <v>#VALUE!</v>
      </c>
      <c r="AH38" s="173" t="e">
        <f t="shared" si="12"/>
        <v>#VALUE!</v>
      </c>
      <c r="AI38" s="173" t="e">
        <f t="shared" si="12"/>
        <v>#VALUE!</v>
      </c>
      <c r="AJ38" s="173" t="e">
        <f t="shared" si="12"/>
        <v>#VALUE!</v>
      </c>
      <c r="AK38" s="173" t="e">
        <f t="shared" si="12"/>
        <v>#VALUE!</v>
      </c>
      <c r="AL38" s="173">
        <f t="shared" si="10"/>
        <v>1</v>
      </c>
      <c r="AM38" s="108"/>
      <c r="AN38" s="108"/>
    </row>
    <row r="39" spans="1:40" s="103" customFormat="1">
      <c r="A39" s="118" t="s">
        <v>210</v>
      </c>
      <c r="B39" s="126"/>
      <c r="C39" s="126"/>
      <c r="D39" s="126"/>
      <c r="E39" s="126"/>
      <c r="F39" s="125"/>
      <c r="G39" s="125"/>
      <c r="H39" s="125"/>
      <c r="I39" s="121" t="str">
        <f>IF(OR($B39="",$C39="",$D39="",$E39="",$F39&lt;AN_LIM,$F39&gt;AN_CONCURS,$P39=FALSE),"",IF($O39="OK",R_BDI_STR*VLOOKUP(AL39,Coef!$E$5:$F$20,2,FALSE),""))</f>
        <v/>
      </c>
      <c r="J39" s="121" t="str">
        <f>IF(OR($B39="",$C39="",$D39="",$E39="",$F39="",$F39&gt;AN_CONCURS,$P39=FALSE),"",IF($O39="OK",R_BDI_STR*VLOOKUP(AL39,Coef!$E$5:$F$20,2,FALSE),""))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41" t="str">
        <f>IF(E39="","NOK",VLOOKUP($E39,BDI!$B$5:$C$41,2,FALSE))</f>
        <v>NOK</v>
      </c>
      <c r="P39" s="236" t="b">
        <f t="shared" si="6"/>
        <v>0</v>
      </c>
      <c r="Q39" s="154"/>
      <c r="R39" s="172" t="e">
        <f t="shared" si="7"/>
        <v>#VALUE!</v>
      </c>
      <c r="S39" s="172" t="e">
        <f t="shared" si="11"/>
        <v>#VALUE!</v>
      </c>
      <c r="T39" s="172" t="e">
        <f t="shared" si="11"/>
        <v>#VALUE!</v>
      </c>
      <c r="U39" s="172" t="e">
        <f t="shared" si="11"/>
        <v>#VALUE!</v>
      </c>
      <c r="V39" s="172" t="e">
        <f t="shared" si="11"/>
        <v>#VALUE!</v>
      </c>
      <c r="W39" s="172" t="e">
        <f t="shared" si="11"/>
        <v>#VALUE!</v>
      </c>
      <c r="X39" s="172" t="e">
        <f t="shared" si="11"/>
        <v>#VALUE!</v>
      </c>
      <c r="Y39" s="172" t="e">
        <f t="shared" si="11"/>
        <v>#VALUE!</v>
      </c>
      <c r="Z39" s="172" t="e">
        <f t="shared" si="11"/>
        <v>#VALUE!</v>
      </c>
      <c r="AA39" s="172" t="e">
        <f t="shared" si="11"/>
        <v>#VALUE!</v>
      </c>
      <c r="AB39" s="173" t="e">
        <f t="shared" si="13"/>
        <v>#VALUE!</v>
      </c>
      <c r="AC39" s="173" t="e">
        <f t="shared" si="13"/>
        <v>#VALUE!</v>
      </c>
      <c r="AD39" s="173" t="e">
        <f t="shared" si="13"/>
        <v>#VALUE!</v>
      </c>
      <c r="AE39" s="173" t="e">
        <f t="shared" si="13"/>
        <v>#VALUE!</v>
      </c>
      <c r="AF39" s="173" t="e">
        <f t="shared" si="13"/>
        <v>#VALUE!</v>
      </c>
      <c r="AG39" s="173" t="e">
        <f t="shared" si="12"/>
        <v>#VALUE!</v>
      </c>
      <c r="AH39" s="173" t="e">
        <f t="shared" si="12"/>
        <v>#VALUE!</v>
      </c>
      <c r="AI39" s="173" t="e">
        <f t="shared" si="12"/>
        <v>#VALUE!</v>
      </c>
      <c r="AJ39" s="173" t="e">
        <f t="shared" si="12"/>
        <v>#VALUE!</v>
      </c>
      <c r="AK39" s="173" t="e">
        <f t="shared" si="12"/>
        <v>#VALUE!</v>
      </c>
      <c r="AL39" s="173">
        <f t="shared" si="10"/>
        <v>1</v>
      </c>
      <c r="AM39" s="108"/>
      <c r="AN39" s="108"/>
    </row>
    <row r="40" spans="1:40" s="103" customFormat="1">
      <c r="A40" s="118" t="s">
        <v>211</v>
      </c>
      <c r="B40" s="126"/>
      <c r="C40" s="126"/>
      <c r="D40" s="126"/>
      <c r="E40" s="126"/>
      <c r="F40" s="125"/>
      <c r="G40" s="125"/>
      <c r="H40" s="125"/>
      <c r="I40" s="121" t="str">
        <f>IF(OR($B40="",$C40="",$D40="",$E40="",$F40&lt;AN_LIM,$F40&gt;AN_CONCURS,$P40=FALSE),"",IF($O40="OK",R_BDI_STR*VLOOKUP(AL40,Coef!$E$5:$F$20,2,FALSE),""))</f>
        <v/>
      </c>
      <c r="J40" s="121" t="str">
        <f>IF(OR($B40="",$C40="",$D40="",$E40="",$F40="",$F40&gt;AN_CONCURS,$P40=FALSE),"",IF($O40="OK",R_BDI_STR*VLOOKUP(AL40,Coef!$E$5:$F$20,2,FALSE),""))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41" t="str">
        <f>IF(E40="","NOK",VLOOKUP($E40,BDI!$B$5:$C$41,2,FALSE))</f>
        <v>NOK</v>
      </c>
      <c r="P40" s="236" t="b">
        <f t="shared" si="6"/>
        <v>0</v>
      </c>
      <c r="Q40" s="154"/>
      <c r="R40" s="172" t="e">
        <f t="shared" si="7"/>
        <v>#VALUE!</v>
      </c>
      <c r="S40" s="172" t="e">
        <f t="shared" si="11"/>
        <v>#VALUE!</v>
      </c>
      <c r="T40" s="172" t="e">
        <f t="shared" si="11"/>
        <v>#VALUE!</v>
      </c>
      <c r="U40" s="172" t="e">
        <f t="shared" si="11"/>
        <v>#VALUE!</v>
      </c>
      <c r="V40" s="172" t="e">
        <f t="shared" si="11"/>
        <v>#VALUE!</v>
      </c>
      <c r="W40" s="172" t="e">
        <f t="shared" si="11"/>
        <v>#VALUE!</v>
      </c>
      <c r="X40" s="172" t="e">
        <f t="shared" si="11"/>
        <v>#VALUE!</v>
      </c>
      <c r="Y40" s="172" t="e">
        <f t="shared" si="11"/>
        <v>#VALUE!</v>
      </c>
      <c r="Z40" s="172" t="e">
        <f t="shared" si="11"/>
        <v>#VALUE!</v>
      </c>
      <c r="AA40" s="172" t="e">
        <f t="shared" si="11"/>
        <v>#VALUE!</v>
      </c>
      <c r="AB40" s="173" t="e">
        <f t="shared" si="13"/>
        <v>#VALUE!</v>
      </c>
      <c r="AC40" s="173" t="e">
        <f t="shared" si="13"/>
        <v>#VALUE!</v>
      </c>
      <c r="AD40" s="173" t="e">
        <f t="shared" si="13"/>
        <v>#VALUE!</v>
      </c>
      <c r="AE40" s="173" t="e">
        <f t="shared" si="13"/>
        <v>#VALUE!</v>
      </c>
      <c r="AF40" s="173" t="e">
        <f t="shared" si="13"/>
        <v>#VALUE!</v>
      </c>
      <c r="AG40" s="173" t="e">
        <f t="shared" si="12"/>
        <v>#VALUE!</v>
      </c>
      <c r="AH40" s="173" t="e">
        <f t="shared" si="12"/>
        <v>#VALUE!</v>
      </c>
      <c r="AI40" s="173" t="e">
        <f t="shared" si="12"/>
        <v>#VALUE!</v>
      </c>
      <c r="AJ40" s="173" t="e">
        <f t="shared" si="12"/>
        <v>#VALUE!</v>
      </c>
      <c r="AK40" s="173" t="e">
        <f t="shared" si="12"/>
        <v>#VALUE!</v>
      </c>
      <c r="AL40" s="173">
        <f t="shared" si="10"/>
        <v>1</v>
      </c>
      <c r="AM40" s="108"/>
      <c r="AN40" s="108"/>
    </row>
    <row r="41" spans="1:40" s="103" customFormat="1">
      <c r="A41" s="118" t="s">
        <v>266</v>
      </c>
      <c r="B41" s="126"/>
      <c r="C41" s="126"/>
      <c r="D41" s="126"/>
      <c r="E41" s="126"/>
      <c r="F41" s="125"/>
      <c r="G41" s="125"/>
      <c r="H41" s="125"/>
      <c r="I41" s="121" t="str">
        <f>IF(OR($B41="",$C41="",$D41="",$E41="",$F41&lt;AN_LIM,$F41&gt;AN_CONCURS,$P41=FALSE),"",IF($O41="OK",R_BDI_STR*VLOOKUP(AL41,Coef!$E$5:$F$20,2,FALSE),""))</f>
        <v/>
      </c>
      <c r="J41" s="121" t="str">
        <f>IF(OR($B41="",$C41="",$D41="",$E41="",$F41="",$F41&gt;AN_CONCURS,$P41=FALSE),"",IF($O41="OK",R_BDI_STR*VLOOKUP(AL41,Coef!$E$5:$F$20,2,FALSE),""))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41" t="str">
        <f>IF(E41="","NOK",VLOOKUP($E41,BDI!$B$5:$C$41,2,FALSE))</f>
        <v>NOK</v>
      </c>
      <c r="P41" s="236" t="b">
        <f t="shared" si="6"/>
        <v>0</v>
      </c>
      <c r="Q41" s="154"/>
      <c r="R41" s="172" t="e">
        <f t="shared" si="7"/>
        <v>#VALUE!</v>
      </c>
      <c r="S41" s="172" t="e">
        <f t="shared" si="11"/>
        <v>#VALUE!</v>
      </c>
      <c r="T41" s="172" t="e">
        <f t="shared" si="11"/>
        <v>#VALUE!</v>
      </c>
      <c r="U41" s="172" t="e">
        <f t="shared" si="11"/>
        <v>#VALUE!</v>
      </c>
      <c r="V41" s="172" t="e">
        <f t="shared" si="11"/>
        <v>#VALUE!</v>
      </c>
      <c r="W41" s="172" t="e">
        <f t="shared" si="11"/>
        <v>#VALUE!</v>
      </c>
      <c r="X41" s="172" t="e">
        <f t="shared" si="11"/>
        <v>#VALUE!</v>
      </c>
      <c r="Y41" s="172" t="e">
        <f t="shared" si="11"/>
        <v>#VALUE!</v>
      </c>
      <c r="Z41" s="172" t="e">
        <f t="shared" si="11"/>
        <v>#VALUE!</v>
      </c>
      <c r="AA41" s="172" t="e">
        <f t="shared" si="11"/>
        <v>#VALUE!</v>
      </c>
      <c r="AB41" s="173" t="e">
        <f t="shared" si="13"/>
        <v>#VALUE!</v>
      </c>
      <c r="AC41" s="173" t="e">
        <f t="shared" si="13"/>
        <v>#VALUE!</v>
      </c>
      <c r="AD41" s="173" t="e">
        <f t="shared" si="13"/>
        <v>#VALUE!</v>
      </c>
      <c r="AE41" s="173" t="e">
        <f t="shared" si="13"/>
        <v>#VALUE!</v>
      </c>
      <c r="AF41" s="173" t="e">
        <f t="shared" si="13"/>
        <v>#VALUE!</v>
      </c>
      <c r="AG41" s="173" t="e">
        <f t="shared" si="12"/>
        <v>#VALUE!</v>
      </c>
      <c r="AH41" s="173" t="e">
        <f t="shared" si="12"/>
        <v>#VALUE!</v>
      </c>
      <c r="AI41" s="173" t="e">
        <f t="shared" si="12"/>
        <v>#VALUE!</v>
      </c>
      <c r="AJ41" s="173" t="e">
        <f t="shared" si="12"/>
        <v>#VALUE!</v>
      </c>
      <c r="AK41" s="173" t="e">
        <f t="shared" si="12"/>
        <v>#VALUE!</v>
      </c>
      <c r="AL41" s="173">
        <f t="shared" si="10"/>
        <v>1</v>
      </c>
      <c r="AM41" s="108"/>
      <c r="AN41" s="108"/>
    </row>
    <row r="42" spans="1:40" s="103" customFormat="1">
      <c r="A42" s="118" t="s">
        <v>267</v>
      </c>
      <c r="B42" s="126"/>
      <c r="C42" s="126"/>
      <c r="D42" s="126"/>
      <c r="E42" s="126"/>
      <c r="F42" s="125"/>
      <c r="G42" s="125"/>
      <c r="H42" s="125"/>
      <c r="I42" s="121" t="str">
        <f>IF(OR($B42="",$C42="",$D42="",$E42="",$F42&lt;AN_LIM,$F42&gt;AN_CONCURS,$P42=FALSE),"",IF($O42="OK",R_BDI_STR*VLOOKUP(AL42,Coef!$E$5:$F$20,2,FALSE),""))</f>
        <v/>
      </c>
      <c r="J42" s="121" t="str">
        <f>IF(OR($B42="",$C42="",$D42="",$E42="",$F42="",$F42&gt;AN_CONCURS,$P42=FALSE),"",IF($O42="OK",R_BDI_STR*VLOOKUP(AL42,Coef!$E$5:$F$20,2,FALSE),""))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41" t="str">
        <f>IF(E42="","NOK",VLOOKUP($E42,BDI!$B$5:$C$41,2,FALSE))</f>
        <v>NOK</v>
      </c>
      <c r="P42" s="236" t="b">
        <f t="shared" si="6"/>
        <v>0</v>
      </c>
      <c r="Q42" s="154"/>
      <c r="R42" s="172" t="e">
        <f t="shared" si="7"/>
        <v>#VALUE!</v>
      </c>
      <c r="S42" s="172" t="e">
        <f t="shared" si="11"/>
        <v>#VALUE!</v>
      </c>
      <c r="T42" s="172" t="e">
        <f t="shared" si="11"/>
        <v>#VALUE!</v>
      </c>
      <c r="U42" s="172" t="e">
        <f t="shared" si="11"/>
        <v>#VALUE!</v>
      </c>
      <c r="V42" s="172" t="e">
        <f t="shared" si="11"/>
        <v>#VALUE!</v>
      </c>
      <c r="W42" s="172" t="e">
        <f t="shared" si="11"/>
        <v>#VALUE!</v>
      </c>
      <c r="X42" s="172" t="e">
        <f t="shared" si="11"/>
        <v>#VALUE!</v>
      </c>
      <c r="Y42" s="172" t="e">
        <f t="shared" si="11"/>
        <v>#VALUE!</v>
      </c>
      <c r="Z42" s="172" t="e">
        <f t="shared" si="11"/>
        <v>#VALUE!</v>
      </c>
      <c r="AA42" s="172" t="e">
        <f t="shared" si="11"/>
        <v>#VALUE!</v>
      </c>
      <c r="AB42" s="173" t="e">
        <f t="shared" si="13"/>
        <v>#VALUE!</v>
      </c>
      <c r="AC42" s="173" t="e">
        <f t="shared" si="13"/>
        <v>#VALUE!</v>
      </c>
      <c r="AD42" s="173" t="e">
        <f t="shared" si="13"/>
        <v>#VALUE!</v>
      </c>
      <c r="AE42" s="173" t="e">
        <f t="shared" si="13"/>
        <v>#VALUE!</v>
      </c>
      <c r="AF42" s="173" t="e">
        <f t="shared" si="13"/>
        <v>#VALUE!</v>
      </c>
      <c r="AG42" s="173" t="e">
        <f t="shared" si="12"/>
        <v>#VALUE!</v>
      </c>
      <c r="AH42" s="173" t="e">
        <f t="shared" si="12"/>
        <v>#VALUE!</v>
      </c>
      <c r="AI42" s="173" t="e">
        <f t="shared" si="12"/>
        <v>#VALUE!</v>
      </c>
      <c r="AJ42" s="173" t="e">
        <f t="shared" si="12"/>
        <v>#VALUE!</v>
      </c>
      <c r="AK42" s="173" t="e">
        <f t="shared" si="12"/>
        <v>#VALUE!</v>
      </c>
      <c r="AL42" s="173">
        <f t="shared" si="10"/>
        <v>1</v>
      </c>
      <c r="AM42" s="108"/>
      <c r="AN42" s="108"/>
    </row>
    <row r="43" spans="1:40" s="103" customFormat="1">
      <c r="A43" s="118" t="s">
        <v>268</v>
      </c>
      <c r="B43" s="126"/>
      <c r="C43" s="126"/>
      <c r="D43" s="126"/>
      <c r="E43" s="126"/>
      <c r="F43" s="125"/>
      <c r="G43" s="125"/>
      <c r="H43" s="125"/>
      <c r="I43" s="121" t="str">
        <f>IF(OR($B43="",$C43="",$D43="",$E43="",$F43&lt;AN_LIM,$F43&gt;AN_CONCURS,$P43=FALSE),"",IF($O43="OK",R_BDI_STR*VLOOKUP(AL43,Coef!$E$5:$F$20,2,FALSE),""))</f>
        <v/>
      </c>
      <c r="J43" s="121" t="str">
        <f>IF(OR($B43="",$C43="",$D43="",$E43="",$F43="",$F43&gt;AN_CONCURS,$P43=FALSE),"",IF($O43="OK",R_BDI_STR*VLOOKUP(AL43,Coef!$E$5:$F$20,2,FALSE),""))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41" t="str">
        <f>IF(E43="","NOK",VLOOKUP($E43,BDI!$B$5:$C$41,2,FALSE))</f>
        <v>NOK</v>
      </c>
      <c r="P43" s="236" t="b">
        <f t="shared" si="6"/>
        <v>0</v>
      </c>
      <c r="Q43" s="154"/>
      <c r="R43" s="172" t="e">
        <f t="shared" si="7"/>
        <v>#VALUE!</v>
      </c>
      <c r="S43" s="172" t="e">
        <f t="shared" ref="S43:AA71" si="14">FIND(",",$B43,R43+1)</f>
        <v>#VALUE!</v>
      </c>
      <c r="T43" s="172" t="e">
        <f t="shared" si="14"/>
        <v>#VALUE!</v>
      </c>
      <c r="U43" s="172" t="e">
        <f t="shared" si="14"/>
        <v>#VALUE!</v>
      </c>
      <c r="V43" s="172" t="e">
        <f t="shared" si="14"/>
        <v>#VALUE!</v>
      </c>
      <c r="W43" s="172" t="e">
        <f t="shared" si="14"/>
        <v>#VALUE!</v>
      </c>
      <c r="X43" s="172" t="e">
        <f t="shared" si="14"/>
        <v>#VALUE!</v>
      </c>
      <c r="Y43" s="172" t="e">
        <f t="shared" si="14"/>
        <v>#VALUE!</v>
      </c>
      <c r="Z43" s="172" t="e">
        <f t="shared" si="14"/>
        <v>#VALUE!</v>
      </c>
      <c r="AA43" s="172" t="e">
        <f t="shared" si="14"/>
        <v>#VALUE!</v>
      </c>
      <c r="AB43" s="173" t="e">
        <f t="shared" si="13"/>
        <v>#VALUE!</v>
      </c>
      <c r="AC43" s="173" t="e">
        <f t="shared" si="13"/>
        <v>#VALUE!</v>
      </c>
      <c r="AD43" s="173" t="e">
        <f t="shared" si="13"/>
        <v>#VALUE!</v>
      </c>
      <c r="AE43" s="173" t="e">
        <f t="shared" si="13"/>
        <v>#VALUE!</v>
      </c>
      <c r="AF43" s="173" t="e">
        <f t="shared" si="13"/>
        <v>#VALUE!</v>
      </c>
      <c r="AG43" s="173" t="e">
        <f t="shared" si="12"/>
        <v>#VALUE!</v>
      </c>
      <c r="AH43" s="173" t="e">
        <f t="shared" si="12"/>
        <v>#VALUE!</v>
      </c>
      <c r="AI43" s="173" t="e">
        <f t="shared" si="12"/>
        <v>#VALUE!</v>
      </c>
      <c r="AJ43" s="173" t="e">
        <f t="shared" si="12"/>
        <v>#VALUE!</v>
      </c>
      <c r="AK43" s="173" t="e">
        <f t="shared" si="12"/>
        <v>#VALUE!</v>
      </c>
      <c r="AL43" s="173">
        <f t="shared" si="10"/>
        <v>1</v>
      </c>
      <c r="AM43" s="108"/>
      <c r="AN43" s="108"/>
    </row>
    <row r="44" spans="1:40" s="103" customFormat="1">
      <c r="A44" s="118" t="s">
        <v>269</v>
      </c>
      <c r="B44" s="126"/>
      <c r="C44" s="126"/>
      <c r="D44" s="126"/>
      <c r="E44" s="126"/>
      <c r="F44" s="125"/>
      <c r="G44" s="125"/>
      <c r="H44" s="125"/>
      <c r="I44" s="121" t="str">
        <f>IF(OR($B44="",$C44="",$D44="",$E44="",$F44&lt;AN_LIM,$F44&gt;AN_CONCURS,$P44=FALSE),"",IF($O44="OK",R_BDI_STR*VLOOKUP(AL44,Coef!$E$5:$F$20,2,FALSE),""))</f>
        <v/>
      </c>
      <c r="J44" s="121" t="str">
        <f>IF(OR($B44="",$C44="",$D44="",$E44="",$F44="",$F44&gt;AN_CONCURS,$P44=FALSE),"",IF($O44="OK",R_BDI_STR*VLOOKUP(AL44,Coef!$E$5:$F$20,2,FALSE),""))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41" t="str">
        <f>IF(E44="","NOK",VLOOKUP($E44,BDI!$B$5:$C$41,2,FALSE))</f>
        <v>NOK</v>
      </c>
      <c r="P44" s="236" t="b">
        <f t="shared" si="6"/>
        <v>0</v>
      </c>
      <c r="Q44" s="154"/>
      <c r="R44" s="172" t="e">
        <f t="shared" si="7"/>
        <v>#VALUE!</v>
      </c>
      <c r="S44" s="172" t="e">
        <f t="shared" si="14"/>
        <v>#VALUE!</v>
      </c>
      <c r="T44" s="172" t="e">
        <f t="shared" si="14"/>
        <v>#VALUE!</v>
      </c>
      <c r="U44" s="172" t="e">
        <f t="shared" si="14"/>
        <v>#VALUE!</v>
      </c>
      <c r="V44" s="172" t="e">
        <f t="shared" si="14"/>
        <v>#VALUE!</v>
      </c>
      <c r="W44" s="172" t="e">
        <f t="shared" si="14"/>
        <v>#VALUE!</v>
      </c>
      <c r="X44" s="172" t="e">
        <f t="shared" si="14"/>
        <v>#VALUE!</v>
      </c>
      <c r="Y44" s="172" t="e">
        <f t="shared" si="14"/>
        <v>#VALUE!</v>
      </c>
      <c r="Z44" s="172" t="e">
        <f t="shared" si="14"/>
        <v>#VALUE!</v>
      </c>
      <c r="AA44" s="172" t="e">
        <f t="shared" si="14"/>
        <v>#VALUE!</v>
      </c>
      <c r="AB44" s="173" t="e">
        <f t="shared" si="13"/>
        <v>#VALUE!</v>
      </c>
      <c r="AC44" s="173" t="e">
        <f t="shared" si="13"/>
        <v>#VALUE!</v>
      </c>
      <c r="AD44" s="173" t="e">
        <f t="shared" si="13"/>
        <v>#VALUE!</v>
      </c>
      <c r="AE44" s="173" t="e">
        <f t="shared" si="13"/>
        <v>#VALUE!</v>
      </c>
      <c r="AF44" s="173" t="e">
        <f t="shared" si="13"/>
        <v>#VALUE!</v>
      </c>
      <c r="AG44" s="173" t="e">
        <f t="shared" si="12"/>
        <v>#VALUE!</v>
      </c>
      <c r="AH44" s="173" t="e">
        <f t="shared" si="12"/>
        <v>#VALUE!</v>
      </c>
      <c r="AI44" s="173" t="e">
        <f t="shared" si="12"/>
        <v>#VALUE!</v>
      </c>
      <c r="AJ44" s="173" t="e">
        <f t="shared" si="12"/>
        <v>#VALUE!</v>
      </c>
      <c r="AK44" s="173" t="e">
        <f t="shared" si="12"/>
        <v>#VALUE!</v>
      </c>
      <c r="AL44" s="173">
        <f t="shared" si="10"/>
        <v>1</v>
      </c>
      <c r="AM44" s="108"/>
      <c r="AN44" s="108"/>
    </row>
    <row r="45" spans="1:40" s="103" customFormat="1">
      <c r="A45" s="118" t="s">
        <v>270</v>
      </c>
      <c r="B45" s="126"/>
      <c r="C45" s="126"/>
      <c r="D45" s="126"/>
      <c r="E45" s="126"/>
      <c r="F45" s="125"/>
      <c r="G45" s="125"/>
      <c r="H45" s="125"/>
      <c r="I45" s="121" t="str">
        <f>IF(OR($B45="",$C45="",$D45="",$E45="",$F45&lt;AN_LIM,$F45&gt;AN_CONCURS,$P45=FALSE),"",IF($O45="OK",R_BDI_STR*VLOOKUP(AL45,Coef!$E$5:$F$20,2,FALSE),""))</f>
        <v/>
      </c>
      <c r="J45" s="121" t="str">
        <f>IF(OR($B45="",$C45="",$D45="",$E45="",$F45="",$F45&gt;AN_CONCURS,$P45=FALSE),"",IF($O45="OK",R_BDI_STR*VLOOKUP(AL45,Coef!$E$5:$F$20,2,FALSE),""))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41" t="str">
        <f>IF(E45="","NOK",VLOOKUP($E45,BDI!$B$5:$C$41,2,FALSE))</f>
        <v>NOK</v>
      </c>
      <c r="P45" s="236" t="b">
        <f t="shared" si="6"/>
        <v>0</v>
      </c>
      <c r="Q45" s="182"/>
      <c r="R45" s="172" t="e">
        <f t="shared" si="7"/>
        <v>#VALUE!</v>
      </c>
      <c r="S45" s="172" t="e">
        <f t="shared" si="14"/>
        <v>#VALUE!</v>
      </c>
      <c r="T45" s="172" t="e">
        <f t="shared" si="14"/>
        <v>#VALUE!</v>
      </c>
      <c r="U45" s="172" t="e">
        <f t="shared" si="14"/>
        <v>#VALUE!</v>
      </c>
      <c r="V45" s="172" t="e">
        <f t="shared" si="14"/>
        <v>#VALUE!</v>
      </c>
      <c r="W45" s="172" t="e">
        <f t="shared" si="14"/>
        <v>#VALUE!</v>
      </c>
      <c r="X45" s="172" t="e">
        <f t="shared" si="14"/>
        <v>#VALUE!</v>
      </c>
      <c r="Y45" s="172" t="e">
        <f t="shared" si="14"/>
        <v>#VALUE!</v>
      </c>
      <c r="Z45" s="172" t="e">
        <f t="shared" si="14"/>
        <v>#VALUE!</v>
      </c>
      <c r="AA45" s="172" t="e">
        <f t="shared" si="14"/>
        <v>#VALUE!</v>
      </c>
      <c r="AB45" s="173" t="e">
        <f t="shared" si="13"/>
        <v>#VALUE!</v>
      </c>
      <c r="AC45" s="173" t="e">
        <f t="shared" si="13"/>
        <v>#VALUE!</v>
      </c>
      <c r="AD45" s="173" t="e">
        <f t="shared" si="13"/>
        <v>#VALUE!</v>
      </c>
      <c r="AE45" s="173" t="e">
        <f t="shared" si="13"/>
        <v>#VALUE!</v>
      </c>
      <c r="AF45" s="173" t="e">
        <f t="shared" si="13"/>
        <v>#VALUE!</v>
      </c>
      <c r="AG45" s="173" t="e">
        <f t="shared" si="12"/>
        <v>#VALUE!</v>
      </c>
      <c r="AH45" s="173" t="e">
        <f t="shared" si="12"/>
        <v>#VALUE!</v>
      </c>
      <c r="AI45" s="173" t="e">
        <f t="shared" si="12"/>
        <v>#VALUE!</v>
      </c>
      <c r="AJ45" s="173" t="e">
        <f t="shared" si="12"/>
        <v>#VALUE!</v>
      </c>
      <c r="AK45" s="173" t="e">
        <f t="shared" si="12"/>
        <v>#VALUE!</v>
      </c>
      <c r="AL45" s="173">
        <f t="shared" si="10"/>
        <v>1</v>
      </c>
      <c r="AM45" s="108"/>
      <c r="AN45" s="108"/>
    </row>
    <row r="46" spans="1:40" s="103" customFormat="1">
      <c r="A46" s="118" t="s">
        <v>271</v>
      </c>
      <c r="B46" s="126"/>
      <c r="C46" s="126"/>
      <c r="D46" s="126"/>
      <c r="E46" s="126"/>
      <c r="F46" s="125"/>
      <c r="G46" s="125"/>
      <c r="H46" s="125"/>
      <c r="I46" s="121" t="str">
        <f>IF(OR($B46="",$C46="",$D46="",$E46="",$F46&lt;AN_LIM,$F46&gt;AN_CONCURS,$P46=FALSE),"",IF($O46="OK",R_BDI_STR*VLOOKUP(AL46,Coef!$E$5:$F$20,2,FALSE),""))</f>
        <v/>
      </c>
      <c r="J46" s="121" t="str">
        <f>IF(OR($B46="",$C46="",$D46="",$E46="",$F46="",$F46&gt;AN_CONCURS,$P46=FALSE),"",IF($O46="OK",R_BDI_STR*VLOOKUP(AL46,Coef!$E$5:$F$20,2,FALSE),""))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41" t="str">
        <f>IF(E46="","NOK",VLOOKUP($E46,BDI!$B$5:$C$41,2,FALSE))</f>
        <v>NOK</v>
      </c>
      <c r="P46" s="236" t="b">
        <f t="shared" si="6"/>
        <v>0</v>
      </c>
      <c r="Q46" s="182"/>
      <c r="R46" s="172" t="e">
        <f t="shared" si="7"/>
        <v>#VALUE!</v>
      </c>
      <c r="S46" s="172" t="e">
        <f t="shared" si="14"/>
        <v>#VALUE!</v>
      </c>
      <c r="T46" s="172" t="e">
        <f t="shared" si="14"/>
        <v>#VALUE!</v>
      </c>
      <c r="U46" s="172" t="e">
        <f t="shared" si="14"/>
        <v>#VALUE!</v>
      </c>
      <c r="V46" s="172" t="e">
        <f t="shared" si="14"/>
        <v>#VALUE!</v>
      </c>
      <c r="W46" s="172" t="e">
        <f t="shared" si="14"/>
        <v>#VALUE!</v>
      </c>
      <c r="X46" s="172" t="e">
        <f t="shared" si="14"/>
        <v>#VALUE!</v>
      </c>
      <c r="Y46" s="172" t="e">
        <f t="shared" si="14"/>
        <v>#VALUE!</v>
      </c>
      <c r="Z46" s="172" t="e">
        <f t="shared" si="14"/>
        <v>#VALUE!</v>
      </c>
      <c r="AA46" s="172" t="e">
        <f t="shared" si="14"/>
        <v>#VALUE!</v>
      </c>
      <c r="AB46" s="173" t="e">
        <f t="shared" si="13"/>
        <v>#VALUE!</v>
      </c>
      <c r="AC46" s="173" t="e">
        <f t="shared" si="13"/>
        <v>#VALUE!</v>
      </c>
      <c r="AD46" s="173" t="e">
        <f t="shared" si="13"/>
        <v>#VALUE!</v>
      </c>
      <c r="AE46" s="173" t="e">
        <f t="shared" si="13"/>
        <v>#VALUE!</v>
      </c>
      <c r="AF46" s="173" t="e">
        <f t="shared" si="13"/>
        <v>#VALUE!</v>
      </c>
      <c r="AG46" s="173" t="e">
        <f t="shared" si="12"/>
        <v>#VALUE!</v>
      </c>
      <c r="AH46" s="173" t="e">
        <f t="shared" si="12"/>
        <v>#VALUE!</v>
      </c>
      <c r="AI46" s="173" t="e">
        <f t="shared" si="12"/>
        <v>#VALUE!</v>
      </c>
      <c r="AJ46" s="173" t="e">
        <f t="shared" si="12"/>
        <v>#VALUE!</v>
      </c>
      <c r="AK46" s="173" t="e">
        <f t="shared" si="12"/>
        <v>#VALUE!</v>
      </c>
      <c r="AL46" s="173">
        <f t="shared" si="10"/>
        <v>1</v>
      </c>
      <c r="AM46" s="108"/>
      <c r="AN46" s="108"/>
    </row>
    <row r="47" spans="1:40" s="103" customFormat="1">
      <c r="A47" s="118" t="s">
        <v>284</v>
      </c>
      <c r="B47" s="126"/>
      <c r="C47" s="126"/>
      <c r="D47" s="126"/>
      <c r="E47" s="126"/>
      <c r="F47" s="125"/>
      <c r="G47" s="125"/>
      <c r="H47" s="125"/>
      <c r="I47" s="121" t="str">
        <f>IF(OR($B47="",$C47="",$D47="",$E47="",$F47&lt;AN_LIM,$F47&gt;AN_CONCURS,$P47=FALSE),"",IF($O47="OK",R_BDI_STR*VLOOKUP(AL47,Coef!$E$5:$F$20,2,FALSE),""))</f>
        <v/>
      </c>
      <c r="J47" s="121" t="str">
        <f>IF(OR($B47="",$C47="",$D47="",$E47="",$F47="",$F47&gt;AN_CONCURS,$P47=FALSE),"",IF($O47="OK",R_BDI_STR*VLOOKUP(AL47,Coef!$E$5:$F$20,2,FALSE),""))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41" t="str">
        <f>IF(E47="","NOK",VLOOKUP($E47,BDI!$B$5:$C$41,2,FALSE))</f>
        <v>NOK</v>
      </c>
      <c r="P47" s="236" t="b">
        <f t="shared" si="6"/>
        <v>0</v>
      </c>
      <c r="Q47" s="182"/>
      <c r="R47" s="172" t="e">
        <f t="shared" si="7"/>
        <v>#VALUE!</v>
      </c>
      <c r="S47" s="172" t="e">
        <f t="shared" si="14"/>
        <v>#VALUE!</v>
      </c>
      <c r="T47" s="172" t="e">
        <f t="shared" si="14"/>
        <v>#VALUE!</v>
      </c>
      <c r="U47" s="172" t="e">
        <f t="shared" si="14"/>
        <v>#VALUE!</v>
      </c>
      <c r="V47" s="172" t="e">
        <f t="shared" si="14"/>
        <v>#VALUE!</v>
      </c>
      <c r="W47" s="172" t="e">
        <f t="shared" si="14"/>
        <v>#VALUE!</v>
      </c>
      <c r="X47" s="172" t="e">
        <f t="shared" si="14"/>
        <v>#VALUE!</v>
      </c>
      <c r="Y47" s="172" t="e">
        <f t="shared" si="14"/>
        <v>#VALUE!</v>
      </c>
      <c r="Z47" s="172" t="e">
        <f t="shared" si="14"/>
        <v>#VALUE!</v>
      </c>
      <c r="AA47" s="172" t="e">
        <f t="shared" si="14"/>
        <v>#VALUE!</v>
      </c>
      <c r="AB47" s="173" t="e">
        <f t="shared" si="13"/>
        <v>#VALUE!</v>
      </c>
      <c r="AC47" s="173" t="e">
        <f t="shared" si="13"/>
        <v>#VALUE!</v>
      </c>
      <c r="AD47" s="173" t="e">
        <f t="shared" si="13"/>
        <v>#VALUE!</v>
      </c>
      <c r="AE47" s="173" t="e">
        <f t="shared" si="13"/>
        <v>#VALUE!</v>
      </c>
      <c r="AF47" s="173" t="e">
        <f t="shared" si="13"/>
        <v>#VALUE!</v>
      </c>
      <c r="AG47" s="173" t="e">
        <f t="shared" si="12"/>
        <v>#VALUE!</v>
      </c>
      <c r="AH47" s="173" t="e">
        <f t="shared" si="12"/>
        <v>#VALUE!</v>
      </c>
      <c r="AI47" s="173" t="e">
        <f t="shared" si="12"/>
        <v>#VALUE!</v>
      </c>
      <c r="AJ47" s="173" t="e">
        <f t="shared" si="12"/>
        <v>#VALUE!</v>
      </c>
      <c r="AK47" s="173" t="e">
        <f t="shared" si="12"/>
        <v>#VALUE!</v>
      </c>
      <c r="AL47" s="173">
        <f t="shared" si="10"/>
        <v>1</v>
      </c>
      <c r="AM47" s="108"/>
      <c r="AN47" s="108"/>
    </row>
    <row r="48" spans="1:40" s="103" customFormat="1">
      <c r="A48" s="118" t="s">
        <v>343</v>
      </c>
      <c r="B48" s="126"/>
      <c r="C48" s="126"/>
      <c r="D48" s="126"/>
      <c r="E48" s="126"/>
      <c r="F48" s="125"/>
      <c r="G48" s="125"/>
      <c r="H48" s="125"/>
      <c r="I48" s="121" t="str">
        <f>IF(OR($B48="",$C48="",$D48="",$E48="",$F48&lt;AN_LIM,$F48&gt;AN_CONCURS,$P48=FALSE),"",IF($O48="OK",R_BDI_STR*VLOOKUP(AL48,Coef!$E$5:$F$20,2,FALSE),""))</f>
        <v/>
      </c>
      <c r="J48" s="121" t="str">
        <f>IF(OR($B48="",$C48="",$D48="",$E48="",$F48="",$F48&gt;AN_CONCURS,$P48=FALSE),"",IF($O48="OK",R_BDI_STR*VLOOKUP(AL48,Coef!$E$5:$F$20,2,FALSE),""))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41" t="str">
        <f>IF(E48="","NOK",VLOOKUP($E48,BDI!$B$5:$C$41,2,FALSE))</f>
        <v>NOK</v>
      </c>
      <c r="P48" s="236" t="b">
        <f t="shared" si="6"/>
        <v>0</v>
      </c>
      <c r="Q48" s="182"/>
      <c r="R48" s="172" t="e">
        <f t="shared" si="7"/>
        <v>#VALUE!</v>
      </c>
      <c r="S48" s="172" t="e">
        <f t="shared" si="14"/>
        <v>#VALUE!</v>
      </c>
      <c r="T48" s="172" t="e">
        <f t="shared" si="14"/>
        <v>#VALUE!</v>
      </c>
      <c r="U48" s="172" t="e">
        <f t="shared" si="14"/>
        <v>#VALUE!</v>
      </c>
      <c r="V48" s="172" t="e">
        <f t="shared" si="14"/>
        <v>#VALUE!</v>
      </c>
      <c r="W48" s="172" t="e">
        <f t="shared" si="14"/>
        <v>#VALUE!</v>
      </c>
      <c r="X48" s="172" t="e">
        <f t="shared" si="14"/>
        <v>#VALUE!</v>
      </c>
      <c r="Y48" s="172" t="e">
        <f t="shared" si="14"/>
        <v>#VALUE!</v>
      </c>
      <c r="Z48" s="172" t="e">
        <f t="shared" si="14"/>
        <v>#VALUE!</v>
      </c>
      <c r="AA48" s="172" t="e">
        <f t="shared" si="14"/>
        <v>#VALUE!</v>
      </c>
      <c r="AB48" s="173" t="e">
        <f t="shared" si="13"/>
        <v>#VALUE!</v>
      </c>
      <c r="AC48" s="173" t="e">
        <f t="shared" si="13"/>
        <v>#VALUE!</v>
      </c>
      <c r="AD48" s="173" t="e">
        <f t="shared" si="13"/>
        <v>#VALUE!</v>
      </c>
      <c r="AE48" s="173" t="e">
        <f t="shared" si="13"/>
        <v>#VALUE!</v>
      </c>
      <c r="AF48" s="173" t="e">
        <f t="shared" si="13"/>
        <v>#VALUE!</v>
      </c>
      <c r="AG48" s="173" t="e">
        <f t="shared" si="12"/>
        <v>#VALUE!</v>
      </c>
      <c r="AH48" s="173" t="e">
        <f t="shared" si="12"/>
        <v>#VALUE!</v>
      </c>
      <c r="AI48" s="173" t="e">
        <f t="shared" si="12"/>
        <v>#VALUE!</v>
      </c>
      <c r="AJ48" s="173" t="e">
        <f t="shared" si="12"/>
        <v>#VALUE!</v>
      </c>
      <c r="AK48" s="173" t="e">
        <f t="shared" si="12"/>
        <v>#VALUE!</v>
      </c>
      <c r="AL48" s="173">
        <f t="shared" si="10"/>
        <v>1</v>
      </c>
      <c r="AM48" s="108"/>
      <c r="AN48" s="108"/>
    </row>
    <row r="49" spans="1:40" s="103" customFormat="1">
      <c r="A49" s="118" t="s">
        <v>344</v>
      </c>
      <c r="B49" s="126"/>
      <c r="C49" s="126"/>
      <c r="D49" s="126"/>
      <c r="E49" s="126"/>
      <c r="F49" s="125"/>
      <c r="G49" s="125"/>
      <c r="H49" s="125"/>
      <c r="I49" s="121" t="str">
        <f>IF(OR($B49="",$C49="",$D49="",$E49="",$F49&lt;AN_LIM,$F49&gt;AN_CONCURS,$P49=FALSE),"",IF($O49="OK",R_BDI_STR*VLOOKUP(AL49,Coef!$E$5:$F$20,2,FALSE),""))</f>
        <v/>
      </c>
      <c r="J49" s="121" t="str">
        <f>IF(OR($B49="",$C49="",$D49="",$E49="",$F49="",$F49&gt;AN_CONCURS,$P49=FALSE),"",IF($O49="OK",R_BDI_STR*VLOOKUP(AL49,Coef!$E$5:$F$20,2,FALSE),""))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41" t="str">
        <f>IF(E49="","NOK",VLOOKUP($E49,BDI!$B$5:$C$41,2,FALSE))</f>
        <v>NOK</v>
      </c>
      <c r="P49" s="236" t="b">
        <f t="shared" si="6"/>
        <v>0</v>
      </c>
      <c r="Q49" s="182"/>
      <c r="R49" s="172" t="e">
        <f t="shared" si="7"/>
        <v>#VALUE!</v>
      </c>
      <c r="S49" s="172" t="e">
        <f t="shared" si="14"/>
        <v>#VALUE!</v>
      </c>
      <c r="T49" s="172" t="e">
        <f t="shared" si="14"/>
        <v>#VALUE!</v>
      </c>
      <c r="U49" s="172" t="e">
        <f t="shared" si="14"/>
        <v>#VALUE!</v>
      </c>
      <c r="V49" s="172" t="e">
        <f t="shared" si="14"/>
        <v>#VALUE!</v>
      </c>
      <c r="W49" s="172" t="e">
        <f t="shared" si="14"/>
        <v>#VALUE!</v>
      </c>
      <c r="X49" s="172" t="e">
        <f t="shared" si="14"/>
        <v>#VALUE!</v>
      </c>
      <c r="Y49" s="172" t="e">
        <f t="shared" si="14"/>
        <v>#VALUE!</v>
      </c>
      <c r="Z49" s="172" t="e">
        <f t="shared" si="14"/>
        <v>#VALUE!</v>
      </c>
      <c r="AA49" s="172" t="e">
        <f t="shared" si="14"/>
        <v>#VALUE!</v>
      </c>
      <c r="AB49" s="173" t="e">
        <f t="shared" si="13"/>
        <v>#VALUE!</v>
      </c>
      <c r="AC49" s="173" t="e">
        <f t="shared" si="13"/>
        <v>#VALUE!</v>
      </c>
      <c r="AD49" s="173" t="e">
        <f t="shared" si="13"/>
        <v>#VALUE!</v>
      </c>
      <c r="AE49" s="173" t="e">
        <f t="shared" si="13"/>
        <v>#VALUE!</v>
      </c>
      <c r="AF49" s="173" t="e">
        <f t="shared" si="13"/>
        <v>#VALUE!</v>
      </c>
      <c r="AG49" s="173" t="e">
        <f t="shared" si="12"/>
        <v>#VALUE!</v>
      </c>
      <c r="AH49" s="173" t="e">
        <f t="shared" si="12"/>
        <v>#VALUE!</v>
      </c>
      <c r="AI49" s="173" t="e">
        <f t="shared" si="12"/>
        <v>#VALUE!</v>
      </c>
      <c r="AJ49" s="173" t="e">
        <f t="shared" si="12"/>
        <v>#VALUE!</v>
      </c>
      <c r="AK49" s="173" t="e">
        <f t="shared" si="12"/>
        <v>#VALUE!</v>
      </c>
      <c r="AL49" s="173">
        <f t="shared" si="10"/>
        <v>1</v>
      </c>
      <c r="AM49" s="108"/>
      <c r="AN49" s="108"/>
    </row>
    <row r="50" spans="1:40" s="103" customFormat="1">
      <c r="A50" s="118" t="s">
        <v>345</v>
      </c>
      <c r="B50" s="126"/>
      <c r="C50" s="126"/>
      <c r="D50" s="126"/>
      <c r="E50" s="126"/>
      <c r="F50" s="125"/>
      <c r="G50" s="125"/>
      <c r="H50" s="125"/>
      <c r="I50" s="121" t="str">
        <f>IF(OR($B50="",$C50="",$D50="",$E50="",$F50&lt;AN_LIM,$F50&gt;AN_CONCURS,$P50=FALSE),"",IF($O50="OK",R_BDI_STR*VLOOKUP(AL50,Coef!$E$5:$F$20,2,FALSE),""))</f>
        <v/>
      </c>
      <c r="J50" s="121" t="str">
        <f>IF(OR($B50="",$C50="",$D50="",$E50="",$F50="",$F50&gt;AN_CONCURS,$P50=FALSE),"",IF($O50="OK",R_BDI_STR*VLOOKUP(AL50,Coef!$E$5:$F$20,2,FALSE),""))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41" t="str">
        <f>IF(E50="","NOK",VLOOKUP($E50,BDI!$B$5:$C$41,2,FALSE))</f>
        <v>NOK</v>
      </c>
      <c r="P50" s="236" t="b">
        <f t="shared" si="6"/>
        <v>0</v>
      </c>
      <c r="Q50" s="182"/>
      <c r="R50" s="172" t="e">
        <f t="shared" si="7"/>
        <v>#VALUE!</v>
      </c>
      <c r="S50" s="172" t="e">
        <f t="shared" si="14"/>
        <v>#VALUE!</v>
      </c>
      <c r="T50" s="172" t="e">
        <f t="shared" si="14"/>
        <v>#VALUE!</v>
      </c>
      <c r="U50" s="172" t="e">
        <f t="shared" si="14"/>
        <v>#VALUE!</v>
      </c>
      <c r="V50" s="172" t="e">
        <f t="shared" si="14"/>
        <v>#VALUE!</v>
      </c>
      <c r="W50" s="172" t="e">
        <f t="shared" si="14"/>
        <v>#VALUE!</v>
      </c>
      <c r="X50" s="172" t="e">
        <f t="shared" si="14"/>
        <v>#VALUE!</v>
      </c>
      <c r="Y50" s="172" t="e">
        <f t="shared" si="14"/>
        <v>#VALUE!</v>
      </c>
      <c r="Z50" s="172" t="e">
        <f t="shared" si="14"/>
        <v>#VALUE!</v>
      </c>
      <c r="AA50" s="172" t="e">
        <f t="shared" si="14"/>
        <v>#VALUE!</v>
      </c>
      <c r="AB50" s="173" t="e">
        <f t="shared" si="13"/>
        <v>#VALUE!</v>
      </c>
      <c r="AC50" s="173" t="e">
        <f t="shared" si="13"/>
        <v>#VALUE!</v>
      </c>
      <c r="AD50" s="173" t="e">
        <f t="shared" si="13"/>
        <v>#VALUE!</v>
      </c>
      <c r="AE50" s="173" t="e">
        <f t="shared" si="13"/>
        <v>#VALUE!</v>
      </c>
      <c r="AF50" s="173" t="e">
        <f t="shared" si="13"/>
        <v>#VALUE!</v>
      </c>
      <c r="AG50" s="173" t="e">
        <f t="shared" si="12"/>
        <v>#VALUE!</v>
      </c>
      <c r="AH50" s="173" t="e">
        <f t="shared" si="12"/>
        <v>#VALUE!</v>
      </c>
      <c r="AI50" s="173" t="e">
        <f t="shared" si="12"/>
        <v>#VALUE!</v>
      </c>
      <c r="AJ50" s="173" t="e">
        <f t="shared" si="12"/>
        <v>#VALUE!</v>
      </c>
      <c r="AK50" s="173" t="e">
        <f t="shared" si="12"/>
        <v>#VALUE!</v>
      </c>
      <c r="AL50" s="173">
        <f t="shared" si="10"/>
        <v>1</v>
      </c>
      <c r="AM50" s="108"/>
      <c r="AN50" s="108"/>
    </row>
    <row r="51" spans="1:40" s="103" customFormat="1">
      <c r="A51" s="118" t="s">
        <v>346</v>
      </c>
      <c r="B51" s="126"/>
      <c r="C51" s="126"/>
      <c r="D51" s="126"/>
      <c r="E51" s="126"/>
      <c r="F51" s="125"/>
      <c r="G51" s="125"/>
      <c r="H51" s="125"/>
      <c r="I51" s="121" t="str">
        <f>IF(OR($B51="",$C51="",$D51="",$E51="",$F51&lt;AN_LIM,$F51&gt;AN_CONCURS,$P51=FALSE),"",IF($O51="OK",R_BDI_STR*VLOOKUP(AL51,Coef!$E$5:$F$20,2,FALSE),""))</f>
        <v/>
      </c>
      <c r="J51" s="121" t="str">
        <f>IF(OR($B51="",$C51="",$D51="",$E51="",$F51="",$F51&gt;AN_CONCURS,$P51=FALSE),"",IF($O51="OK",R_BDI_STR*VLOOKUP(AL51,Coef!$E$5:$F$20,2,FALSE),""))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41" t="str">
        <f>IF(E51="","NOK",VLOOKUP($E51,BDI!$B$5:$C$41,2,FALSE))</f>
        <v>NOK</v>
      </c>
      <c r="P51" s="236" t="b">
        <f t="shared" si="6"/>
        <v>0</v>
      </c>
      <c r="Q51" s="182"/>
      <c r="R51" s="172" t="e">
        <f t="shared" si="7"/>
        <v>#VALUE!</v>
      </c>
      <c r="S51" s="172" t="e">
        <f t="shared" si="14"/>
        <v>#VALUE!</v>
      </c>
      <c r="T51" s="172" t="e">
        <f t="shared" si="14"/>
        <v>#VALUE!</v>
      </c>
      <c r="U51" s="172" t="e">
        <f t="shared" si="14"/>
        <v>#VALUE!</v>
      </c>
      <c r="V51" s="172" t="e">
        <f t="shared" si="14"/>
        <v>#VALUE!</v>
      </c>
      <c r="W51" s="172" t="e">
        <f t="shared" si="14"/>
        <v>#VALUE!</v>
      </c>
      <c r="X51" s="172" t="e">
        <f t="shared" si="14"/>
        <v>#VALUE!</v>
      </c>
      <c r="Y51" s="172" t="e">
        <f t="shared" si="14"/>
        <v>#VALUE!</v>
      </c>
      <c r="Z51" s="172" t="e">
        <f t="shared" si="14"/>
        <v>#VALUE!</v>
      </c>
      <c r="AA51" s="172" t="e">
        <f t="shared" si="14"/>
        <v>#VALUE!</v>
      </c>
      <c r="AB51" s="173" t="e">
        <f t="shared" si="13"/>
        <v>#VALUE!</v>
      </c>
      <c r="AC51" s="173" t="e">
        <f t="shared" si="13"/>
        <v>#VALUE!</v>
      </c>
      <c r="AD51" s="173" t="e">
        <f t="shared" si="13"/>
        <v>#VALUE!</v>
      </c>
      <c r="AE51" s="173" t="e">
        <f t="shared" si="13"/>
        <v>#VALUE!</v>
      </c>
      <c r="AF51" s="173" t="e">
        <f t="shared" si="13"/>
        <v>#VALUE!</v>
      </c>
      <c r="AG51" s="173" t="e">
        <f t="shared" si="12"/>
        <v>#VALUE!</v>
      </c>
      <c r="AH51" s="173" t="e">
        <f t="shared" si="12"/>
        <v>#VALUE!</v>
      </c>
      <c r="AI51" s="173" t="e">
        <f t="shared" si="12"/>
        <v>#VALUE!</v>
      </c>
      <c r="AJ51" s="173" t="e">
        <f t="shared" si="12"/>
        <v>#VALUE!</v>
      </c>
      <c r="AK51" s="173" t="e">
        <f t="shared" si="12"/>
        <v>#VALUE!</v>
      </c>
      <c r="AL51" s="173">
        <f t="shared" si="10"/>
        <v>1</v>
      </c>
      <c r="AM51" s="108"/>
      <c r="AN51" s="108"/>
    </row>
    <row r="52" spans="1:40" s="103" customFormat="1">
      <c r="A52" s="118" t="s">
        <v>347</v>
      </c>
      <c r="B52" s="126"/>
      <c r="C52" s="126"/>
      <c r="D52" s="126"/>
      <c r="E52" s="126"/>
      <c r="F52" s="125"/>
      <c r="G52" s="125"/>
      <c r="H52" s="125"/>
      <c r="I52" s="121" t="str">
        <f>IF(OR($B52="",$C52="",$D52="",$E52="",$F52&lt;AN_LIM,$F52&gt;AN_CONCURS,$P52=FALSE),"",IF($O52="OK",R_BDI_STR*VLOOKUP(AL52,Coef!$E$5:$F$20,2,FALSE),""))</f>
        <v/>
      </c>
      <c r="J52" s="121" t="str">
        <f>IF(OR($B52="",$C52="",$D52="",$E52="",$F52="",$F52&gt;AN_CONCURS,$P52=FALSE),"",IF($O52="OK",R_BDI_STR*VLOOKUP(AL52,Coef!$E$5:$F$20,2,FALSE),""))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41" t="str">
        <f>IF(E52="","NOK",VLOOKUP($E52,BDI!$B$5:$C$41,2,FALSE))</f>
        <v>NOK</v>
      </c>
      <c r="P52" s="236" t="b">
        <f t="shared" si="6"/>
        <v>0</v>
      </c>
      <c r="Q52" s="182"/>
      <c r="R52" s="172" t="e">
        <f t="shared" si="7"/>
        <v>#VALUE!</v>
      </c>
      <c r="S52" s="172" t="e">
        <f t="shared" si="14"/>
        <v>#VALUE!</v>
      </c>
      <c r="T52" s="172" t="e">
        <f t="shared" si="14"/>
        <v>#VALUE!</v>
      </c>
      <c r="U52" s="172" t="e">
        <f t="shared" si="14"/>
        <v>#VALUE!</v>
      </c>
      <c r="V52" s="172" t="e">
        <f t="shared" si="14"/>
        <v>#VALUE!</v>
      </c>
      <c r="W52" s="172" t="e">
        <f t="shared" si="14"/>
        <v>#VALUE!</v>
      </c>
      <c r="X52" s="172" t="e">
        <f t="shared" si="14"/>
        <v>#VALUE!</v>
      </c>
      <c r="Y52" s="172" t="e">
        <f t="shared" si="14"/>
        <v>#VALUE!</v>
      </c>
      <c r="Z52" s="172" t="e">
        <f t="shared" si="14"/>
        <v>#VALUE!</v>
      </c>
      <c r="AA52" s="172" t="e">
        <f t="shared" si="14"/>
        <v>#VALUE!</v>
      </c>
      <c r="AB52" s="173" t="e">
        <f t="shared" si="13"/>
        <v>#VALUE!</v>
      </c>
      <c r="AC52" s="173" t="e">
        <f t="shared" si="13"/>
        <v>#VALUE!</v>
      </c>
      <c r="AD52" s="173" t="e">
        <f t="shared" si="13"/>
        <v>#VALUE!</v>
      </c>
      <c r="AE52" s="173" t="e">
        <f t="shared" si="13"/>
        <v>#VALUE!</v>
      </c>
      <c r="AF52" s="173" t="e">
        <f t="shared" si="13"/>
        <v>#VALUE!</v>
      </c>
      <c r="AG52" s="173" t="e">
        <f t="shared" si="12"/>
        <v>#VALUE!</v>
      </c>
      <c r="AH52" s="173" t="e">
        <f t="shared" si="12"/>
        <v>#VALUE!</v>
      </c>
      <c r="AI52" s="173" t="e">
        <f t="shared" si="12"/>
        <v>#VALUE!</v>
      </c>
      <c r="AJ52" s="173" t="e">
        <f t="shared" si="12"/>
        <v>#VALUE!</v>
      </c>
      <c r="AK52" s="173" t="e">
        <f t="shared" si="12"/>
        <v>#VALUE!</v>
      </c>
      <c r="AL52" s="173">
        <f t="shared" si="10"/>
        <v>1</v>
      </c>
      <c r="AM52" s="108"/>
      <c r="AN52" s="108"/>
    </row>
    <row r="53" spans="1:40" s="103" customFormat="1">
      <c r="A53" s="118" t="s">
        <v>348</v>
      </c>
      <c r="B53" s="126"/>
      <c r="C53" s="126"/>
      <c r="D53" s="126"/>
      <c r="E53" s="126"/>
      <c r="F53" s="125"/>
      <c r="G53" s="125"/>
      <c r="H53" s="125"/>
      <c r="I53" s="121" t="str">
        <f>IF(OR($B53="",$C53="",$D53="",$E53="",$F53&lt;AN_LIM,$F53&gt;AN_CONCURS,$P53=FALSE),"",IF($O53="OK",R_BDI_STR*VLOOKUP(AL53,Coef!$E$5:$F$20,2,FALSE),""))</f>
        <v/>
      </c>
      <c r="J53" s="121" t="str">
        <f>IF(OR($B53="",$C53="",$D53="",$E53="",$F53="",$F53&gt;AN_CONCURS,$P53=FALSE),"",IF($O53="OK",R_BDI_STR*VLOOKUP(AL53,Coef!$E$5:$F$20,2,FALSE),""))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41" t="str">
        <f>IF(E53="","NOK",VLOOKUP($E53,BDI!$B$5:$C$41,2,FALSE))</f>
        <v>NOK</v>
      </c>
      <c r="P53" s="236" t="b">
        <f t="shared" si="6"/>
        <v>0</v>
      </c>
      <c r="Q53" s="182"/>
      <c r="R53" s="172" t="e">
        <f t="shared" si="7"/>
        <v>#VALUE!</v>
      </c>
      <c r="S53" s="172" t="e">
        <f t="shared" si="14"/>
        <v>#VALUE!</v>
      </c>
      <c r="T53" s="172" t="e">
        <f t="shared" si="14"/>
        <v>#VALUE!</v>
      </c>
      <c r="U53" s="172" t="e">
        <f t="shared" si="14"/>
        <v>#VALUE!</v>
      </c>
      <c r="V53" s="172" t="e">
        <f t="shared" si="14"/>
        <v>#VALUE!</v>
      </c>
      <c r="W53" s="172" t="e">
        <f t="shared" si="14"/>
        <v>#VALUE!</v>
      </c>
      <c r="X53" s="172" t="e">
        <f t="shared" si="14"/>
        <v>#VALUE!</v>
      </c>
      <c r="Y53" s="172" t="e">
        <f t="shared" si="14"/>
        <v>#VALUE!</v>
      </c>
      <c r="Z53" s="172" t="e">
        <f t="shared" si="14"/>
        <v>#VALUE!</v>
      </c>
      <c r="AA53" s="172" t="e">
        <f t="shared" si="14"/>
        <v>#VALUE!</v>
      </c>
      <c r="AB53" s="173" t="e">
        <f t="shared" si="13"/>
        <v>#VALUE!</v>
      </c>
      <c r="AC53" s="173" t="e">
        <f t="shared" si="13"/>
        <v>#VALUE!</v>
      </c>
      <c r="AD53" s="173" t="e">
        <f t="shared" si="13"/>
        <v>#VALUE!</v>
      </c>
      <c r="AE53" s="173" t="e">
        <f t="shared" si="13"/>
        <v>#VALUE!</v>
      </c>
      <c r="AF53" s="173" t="e">
        <f t="shared" si="13"/>
        <v>#VALUE!</v>
      </c>
      <c r="AG53" s="173" t="e">
        <f t="shared" si="12"/>
        <v>#VALUE!</v>
      </c>
      <c r="AH53" s="173" t="e">
        <f t="shared" si="12"/>
        <v>#VALUE!</v>
      </c>
      <c r="AI53" s="173" t="e">
        <f t="shared" si="12"/>
        <v>#VALUE!</v>
      </c>
      <c r="AJ53" s="173" t="e">
        <f t="shared" si="12"/>
        <v>#VALUE!</v>
      </c>
      <c r="AK53" s="173" t="e">
        <f t="shared" si="12"/>
        <v>#VALUE!</v>
      </c>
      <c r="AL53" s="173">
        <f t="shared" si="10"/>
        <v>1</v>
      </c>
      <c r="AM53" s="108"/>
      <c r="AN53" s="108"/>
    </row>
    <row r="54" spans="1:40" s="103" customFormat="1">
      <c r="A54" s="118" t="s">
        <v>349</v>
      </c>
      <c r="B54" s="126"/>
      <c r="C54" s="126"/>
      <c r="D54" s="126"/>
      <c r="E54" s="126"/>
      <c r="F54" s="125"/>
      <c r="G54" s="125"/>
      <c r="H54" s="125"/>
      <c r="I54" s="121" t="str">
        <f>IF(OR($B54="",$C54="",$D54="",$E54="",$F54&lt;AN_LIM,$F54&gt;AN_CONCURS,$P54=FALSE),"",IF($O54="OK",R_BDI_STR*VLOOKUP(AL54,Coef!$E$5:$F$20,2,FALSE),""))</f>
        <v/>
      </c>
      <c r="J54" s="121" t="str">
        <f>IF(OR($B54="",$C54="",$D54="",$E54="",$F54="",$F54&gt;AN_CONCURS,$P54=FALSE),"",IF($O54="OK",R_BDI_STR*VLOOKUP(AL54,Coef!$E$5:$F$20,2,FALSE),""))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41" t="str">
        <f>IF(E54="","NOK",VLOOKUP($E54,BDI!$B$5:$C$41,2,FALSE))</f>
        <v>NOK</v>
      </c>
      <c r="P54" s="236" t="b">
        <f t="shared" si="6"/>
        <v>0</v>
      </c>
      <c r="Q54" s="182"/>
      <c r="R54" s="172" t="e">
        <f t="shared" si="7"/>
        <v>#VALUE!</v>
      </c>
      <c r="S54" s="172" t="e">
        <f t="shared" si="14"/>
        <v>#VALUE!</v>
      </c>
      <c r="T54" s="172" t="e">
        <f t="shared" si="14"/>
        <v>#VALUE!</v>
      </c>
      <c r="U54" s="172" t="e">
        <f t="shared" si="14"/>
        <v>#VALUE!</v>
      </c>
      <c r="V54" s="172" t="e">
        <f t="shared" si="14"/>
        <v>#VALUE!</v>
      </c>
      <c r="W54" s="172" t="e">
        <f t="shared" si="14"/>
        <v>#VALUE!</v>
      </c>
      <c r="X54" s="172" t="e">
        <f t="shared" si="14"/>
        <v>#VALUE!</v>
      </c>
      <c r="Y54" s="172" t="e">
        <f t="shared" si="14"/>
        <v>#VALUE!</v>
      </c>
      <c r="Z54" s="172" t="e">
        <f t="shared" si="14"/>
        <v>#VALUE!</v>
      </c>
      <c r="AA54" s="172" t="e">
        <f t="shared" si="14"/>
        <v>#VALUE!</v>
      </c>
      <c r="AB54" s="173" t="e">
        <f t="shared" si="13"/>
        <v>#VALUE!</v>
      </c>
      <c r="AC54" s="173" t="e">
        <f t="shared" si="13"/>
        <v>#VALUE!</v>
      </c>
      <c r="AD54" s="173" t="e">
        <f t="shared" si="13"/>
        <v>#VALUE!</v>
      </c>
      <c r="AE54" s="173" t="e">
        <f t="shared" si="13"/>
        <v>#VALUE!</v>
      </c>
      <c r="AF54" s="173" t="e">
        <f t="shared" si="13"/>
        <v>#VALUE!</v>
      </c>
      <c r="AG54" s="173" t="e">
        <f t="shared" si="12"/>
        <v>#VALUE!</v>
      </c>
      <c r="AH54" s="173" t="e">
        <f t="shared" si="12"/>
        <v>#VALUE!</v>
      </c>
      <c r="AI54" s="173" t="e">
        <f t="shared" si="12"/>
        <v>#VALUE!</v>
      </c>
      <c r="AJ54" s="173" t="e">
        <f t="shared" si="12"/>
        <v>#VALUE!</v>
      </c>
      <c r="AK54" s="173" t="e">
        <f t="shared" si="12"/>
        <v>#VALUE!</v>
      </c>
      <c r="AL54" s="173">
        <f t="shared" si="10"/>
        <v>1</v>
      </c>
      <c r="AM54" s="108"/>
      <c r="AN54" s="108"/>
    </row>
    <row r="55" spans="1:40" s="103" customFormat="1">
      <c r="A55" s="118" t="s">
        <v>350</v>
      </c>
      <c r="B55" s="126"/>
      <c r="C55" s="126"/>
      <c r="D55" s="126"/>
      <c r="E55" s="126"/>
      <c r="F55" s="125"/>
      <c r="G55" s="125"/>
      <c r="H55" s="125"/>
      <c r="I55" s="121" t="str">
        <f>IF(OR($B55="",$C55="",$D55="",$E55="",$F55&lt;AN_LIM,$F55&gt;AN_CONCURS,$P55=FALSE),"",IF($O55="OK",R_BDI_STR*VLOOKUP(AL55,Coef!$E$5:$F$20,2,FALSE),""))</f>
        <v/>
      </c>
      <c r="J55" s="121" t="str">
        <f>IF(OR($B55="",$C55="",$D55="",$E55="",$F55="",$F55&gt;AN_CONCURS,$P55=FALSE),"",IF($O55="OK",R_BDI_STR*VLOOKUP(AL55,Coef!$E$5:$F$20,2,FALSE),""))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41" t="str">
        <f>IF(E55="","NOK",VLOOKUP($E55,BDI!$B$5:$C$41,2,FALSE))</f>
        <v>NOK</v>
      </c>
      <c r="P55" s="236" t="b">
        <f t="shared" si="6"/>
        <v>0</v>
      </c>
      <c r="Q55" s="182"/>
      <c r="R55" s="172" t="e">
        <f t="shared" si="7"/>
        <v>#VALUE!</v>
      </c>
      <c r="S55" s="172" t="e">
        <f t="shared" si="14"/>
        <v>#VALUE!</v>
      </c>
      <c r="T55" s="172" t="e">
        <f t="shared" si="14"/>
        <v>#VALUE!</v>
      </c>
      <c r="U55" s="172" t="e">
        <f t="shared" si="14"/>
        <v>#VALUE!</v>
      </c>
      <c r="V55" s="172" t="e">
        <f t="shared" si="14"/>
        <v>#VALUE!</v>
      </c>
      <c r="W55" s="172" t="e">
        <f t="shared" si="14"/>
        <v>#VALUE!</v>
      </c>
      <c r="X55" s="172" t="e">
        <f t="shared" si="14"/>
        <v>#VALUE!</v>
      </c>
      <c r="Y55" s="172" t="e">
        <f t="shared" si="14"/>
        <v>#VALUE!</v>
      </c>
      <c r="Z55" s="172" t="e">
        <f t="shared" si="14"/>
        <v>#VALUE!</v>
      </c>
      <c r="AA55" s="172" t="e">
        <f t="shared" si="14"/>
        <v>#VALUE!</v>
      </c>
      <c r="AB55" s="173" t="e">
        <f t="shared" si="13"/>
        <v>#VALUE!</v>
      </c>
      <c r="AC55" s="173" t="e">
        <f t="shared" si="13"/>
        <v>#VALUE!</v>
      </c>
      <c r="AD55" s="173" t="e">
        <f t="shared" si="13"/>
        <v>#VALUE!</v>
      </c>
      <c r="AE55" s="173" t="e">
        <f t="shared" si="13"/>
        <v>#VALUE!</v>
      </c>
      <c r="AF55" s="173" t="e">
        <f t="shared" si="13"/>
        <v>#VALUE!</v>
      </c>
      <c r="AG55" s="173" t="e">
        <f t="shared" si="12"/>
        <v>#VALUE!</v>
      </c>
      <c r="AH55" s="173" t="e">
        <f t="shared" si="12"/>
        <v>#VALUE!</v>
      </c>
      <c r="AI55" s="173" t="e">
        <f t="shared" si="12"/>
        <v>#VALUE!</v>
      </c>
      <c r="AJ55" s="173" t="e">
        <f t="shared" si="12"/>
        <v>#VALUE!</v>
      </c>
      <c r="AK55" s="173" t="e">
        <f t="shared" si="12"/>
        <v>#VALUE!</v>
      </c>
      <c r="AL55" s="173">
        <f t="shared" si="10"/>
        <v>1</v>
      </c>
      <c r="AM55" s="108"/>
      <c r="AN55" s="108"/>
    </row>
    <row r="56" spans="1:40" s="103" customFormat="1">
      <c r="A56" s="118" t="s">
        <v>351</v>
      </c>
      <c r="B56" s="126"/>
      <c r="C56" s="126"/>
      <c r="D56" s="126"/>
      <c r="E56" s="126"/>
      <c r="F56" s="125"/>
      <c r="G56" s="125"/>
      <c r="H56" s="125"/>
      <c r="I56" s="121" t="str">
        <f>IF(OR($B56="",$C56="",$D56="",$E56="",$F56&lt;AN_LIM,$F56&gt;AN_CONCURS,$P56=FALSE),"",IF($O56="OK",R_BDI_STR*VLOOKUP(AL56,Coef!$E$5:$F$20,2,FALSE),""))</f>
        <v/>
      </c>
      <c r="J56" s="121" t="str">
        <f>IF(OR($B56="",$C56="",$D56="",$E56="",$F56="",$F56&gt;AN_CONCURS,$P56=FALSE),"",IF($O56="OK",R_BDI_STR*VLOOKUP(AL56,Coef!$E$5:$F$20,2,FALSE),""))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41" t="str">
        <f>IF(E56="","NOK",VLOOKUP($E56,BDI!$B$5:$C$41,2,FALSE))</f>
        <v>NOK</v>
      </c>
      <c r="P56" s="236" t="b">
        <f t="shared" si="6"/>
        <v>0</v>
      </c>
      <c r="Q56" s="182"/>
      <c r="R56" s="172" t="e">
        <f t="shared" si="7"/>
        <v>#VALUE!</v>
      </c>
      <c r="S56" s="172" t="e">
        <f t="shared" si="14"/>
        <v>#VALUE!</v>
      </c>
      <c r="T56" s="172" t="e">
        <f t="shared" si="14"/>
        <v>#VALUE!</v>
      </c>
      <c r="U56" s="172" t="e">
        <f t="shared" si="14"/>
        <v>#VALUE!</v>
      </c>
      <c r="V56" s="172" t="e">
        <f t="shared" si="14"/>
        <v>#VALUE!</v>
      </c>
      <c r="W56" s="172" t="e">
        <f t="shared" si="14"/>
        <v>#VALUE!</v>
      </c>
      <c r="X56" s="172" t="e">
        <f t="shared" si="14"/>
        <v>#VALUE!</v>
      </c>
      <c r="Y56" s="172" t="e">
        <f t="shared" si="14"/>
        <v>#VALUE!</v>
      </c>
      <c r="Z56" s="172" t="e">
        <f t="shared" si="14"/>
        <v>#VALUE!</v>
      </c>
      <c r="AA56" s="172" t="e">
        <f t="shared" si="14"/>
        <v>#VALUE!</v>
      </c>
      <c r="AB56" s="173" t="e">
        <f t="shared" si="13"/>
        <v>#VALUE!</v>
      </c>
      <c r="AC56" s="173" t="e">
        <f t="shared" si="13"/>
        <v>#VALUE!</v>
      </c>
      <c r="AD56" s="173" t="e">
        <f t="shared" si="13"/>
        <v>#VALUE!</v>
      </c>
      <c r="AE56" s="173" t="e">
        <f t="shared" si="13"/>
        <v>#VALUE!</v>
      </c>
      <c r="AF56" s="173" t="e">
        <f t="shared" si="13"/>
        <v>#VALUE!</v>
      </c>
      <c r="AG56" s="173" t="e">
        <f t="shared" si="12"/>
        <v>#VALUE!</v>
      </c>
      <c r="AH56" s="173" t="e">
        <f t="shared" si="12"/>
        <v>#VALUE!</v>
      </c>
      <c r="AI56" s="173" t="e">
        <f t="shared" si="12"/>
        <v>#VALUE!</v>
      </c>
      <c r="AJ56" s="173" t="e">
        <f t="shared" si="12"/>
        <v>#VALUE!</v>
      </c>
      <c r="AK56" s="173" t="e">
        <f t="shared" si="12"/>
        <v>#VALUE!</v>
      </c>
      <c r="AL56" s="173">
        <f t="shared" si="10"/>
        <v>1</v>
      </c>
      <c r="AM56" s="108"/>
      <c r="AN56" s="108"/>
    </row>
    <row r="57" spans="1:40" s="103" customFormat="1">
      <c r="A57" s="118" t="s">
        <v>352</v>
      </c>
      <c r="B57" s="126"/>
      <c r="C57" s="126"/>
      <c r="D57" s="126"/>
      <c r="E57" s="126"/>
      <c r="F57" s="125"/>
      <c r="G57" s="125"/>
      <c r="H57" s="125"/>
      <c r="I57" s="121" t="str">
        <f>IF(OR($B57="",$C57="",$D57="",$E57="",$F57&lt;AN_LIM,$F57&gt;AN_CONCURS,$P57=FALSE),"",IF($O57="OK",R_BDI_STR*VLOOKUP(AL57,Coef!$E$5:$F$20,2,FALSE),""))</f>
        <v/>
      </c>
      <c r="J57" s="121" t="str">
        <f>IF(OR($B57="",$C57="",$D57="",$E57="",$F57="",$F57&gt;AN_CONCURS,$P57=FALSE),"",IF($O57="OK",R_BDI_STR*VLOOKUP(AL57,Coef!$E$5:$F$20,2,FALSE),""))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41" t="str">
        <f>IF(E57="","NOK",VLOOKUP($E57,BDI!$B$5:$C$41,2,FALSE))</f>
        <v>NOK</v>
      </c>
      <c r="P57" s="236" t="b">
        <f t="shared" si="6"/>
        <v>0</v>
      </c>
      <c r="Q57" s="182"/>
      <c r="R57" s="172" t="e">
        <f t="shared" si="7"/>
        <v>#VALUE!</v>
      </c>
      <c r="S57" s="172" t="e">
        <f t="shared" si="14"/>
        <v>#VALUE!</v>
      </c>
      <c r="T57" s="172" t="e">
        <f t="shared" si="14"/>
        <v>#VALUE!</v>
      </c>
      <c r="U57" s="172" t="e">
        <f t="shared" si="14"/>
        <v>#VALUE!</v>
      </c>
      <c r="V57" s="172" t="e">
        <f t="shared" si="14"/>
        <v>#VALUE!</v>
      </c>
      <c r="W57" s="172" t="e">
        <f t="shared" si="14"/>
        <v>#VALUE!</v>
      </c>
      <c r="X57" s="172" t="e">
        <f t="shared" si="14"/>
        <v>#VALUE!</v>
      </c>
      <c r="Y57" s="172" t="e">
        <f t="shared" si="14"/>
        <v>#VALUE!</v>
      </c>
      <c r="Z57" s="172" t="e">
        <f t="shared" si="14"/>
        <v>#VALUE!</v>
      </c>
      <c r="AA57" s="172" t="e">
        <f t="shared" si="14"/>
        <v>#VALUE!</v>
      </c>
      <c r="AB57" s="173" t="e">
        <f t="shared" si="13"/>
        <v>#VALUE!</v>
      </c>
      <c r="AC57" s="173" t="e">
        <f t="shared" si="13"/>
        <v>#VALUE!</v>
      </c>
      <c r="AD57" s="173" t="e">
        <f t="shared" si="13"/>
        <v>#VALUE!</v>
      </c>
      <c r="AE57" s="173" t="e">
        <f t="shared" si="13"/>
        <v>#VALUE!</v>
      </c>
      <c r="AF57" s="173" t="e">
        <f t="shared" si="13"/>
        <v>#VALUE!</v>
      </c>
      <c r="AG57" s="173" t="e">
        <f t="shared" si="12"/>
        <v>#VALUE!</v>
      </c>
      <c r="AH57" s="173" t="e">
        <f t="shared" si="12"/>
        <v>#VALUE!</v>
      </c>
      <c r="AI57" s="173" t="e">
        <f t="shared" si="12"/>
        <v>#VALUE!</v>
      </c>
      <c r="AJ57" s="173" t="e">
        <f t="shared" si="12"/>
        <v>#VALUE!</v>
      </c>
      <c r="AK57" s="173" t="e">
        <f t="shared" si="12"/>
        <v>#VALUE!</v>
      </c>
      <c r="AL57" s="173">
        <f t="shared" si="10"/>
        <v>1</v>
      </c>
      <c r="AM57" s="108"/>
      <c r="AN57" s="108"/>
    </row>
    <row r="58" spans="1:40" s="103" customFormat="1">
      <c r="A58" s="118" t="s">
        <v>353</v>
      </c>
      <c r="B58" s="126"/>
      <c r="C58" s="126"/>
      <c r="D58" s="126"/>
      <c r="E58" s="126"/>
      <c r="F58" s="125"/>
      <c r="G58" s="125"/>
      <c r="H58" s="125"/>
      <c r="I58" s="121" t="str">
        <f>IF(OR($B58="",$C58="",$D58="",$E58="",$F58&lt;AN_LIM,$F58&gt;AN_CONCURS,$P58=FALSE),"",IF($O58="OK",R_BDI_STR*VLOOKUP(AL58,Coef!$E$5:$F$20,2,FALSE),""))</f>
        <v/>
      </c>
      <c r="J58" s="121" t="str">
        <f>IF(OR($B58="",$C58="",$D58="",$E58="",$F58="",$F58&gt;AN_CONCURS,$P58=FALSE),"",IF($O58="OK",R_BDI_STR*VLOOKUP(AL58,Coef!$E$5:$F$20,2,FALSE),""))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41" t="str">
        <f>IF(E58="","NOK",VLOOKUP($E58,BDI!$B$5:$C$41,2,FALSE))</f>
        <v>NOK</v>
      </c>
      <c r="P58" s="236" t="b">
        <f t="shared" si="6"/>
        <v>0</v>
      </c>
      <c r="Q58" s="182"/>
      <c r="R58" s="172" t="e">
        <f t="shared" si="7"/>
        <v>#VALUE!</v>
      </c>
      <c r="S58" s="172" t="e">
        <f t="shared" si="14"/>
        <v>#VALUE!</v>
      </c>
      <c r="T58" s="172" t="e">
        <f t="shared" si="14"/>
        <v>#VALUE!</v>
      </c>
      <c r="U58" s="172" t="e">
        <f t="shared" si="14"/>
        <v>#VALUE!</v>
      </c>
      <c r="V58" s="172" t="e">
        <f t="shared" si="14"/>
        <v>#VALUE!</v>
      </c>
      <c r="W58" s="172" t="e">
        <f t="shared" si="14"/>
        <v>#VALUE!</v>
      </c>
      <c r="X58" s="172" t="e">
        <f t="shared" si="14"/>
        <v>#VALUE!</v>
      </c>
      <c r="Y58" s="172" t="e">
        <f t="shared" si="14"/>
        <v>#VALUE!</v>
      </c>
      <c r="Z58" s="172" t="e">
        <f t="shared" si="14"/>
        <v>#VALUE!</v>
      </c>
      <c r="AA58" s="172" t="e">
        <f t="shared" si="14"/>
        <v>#VALUE!</v>
      </c>
      <c r="AB58" s="173" t="e">
        <f t="shared" si="13"/>
        <v>#VALUE!</v>
      </c>
      <c r="AC58" s="173" t="e">
        <f t="shared" si="13"/>
        <v>#VALUE!</v>
      </c>
      <c r="AD58" s="173" t="e">
        <f t="shared" si="13"/>
        <v>#VALUE!</v>
      </c>
      <c r="AE58" s="173" t="e">
        <f t="shared" si="13"/>
        <v>#VALUE!</v>
      </c>
      <c r="AF58" s="173" t="e">
        <f t="shared" si="13"/>
        <v>#VALUE!</v>
      </c>
      <c r="AG58" s="173" t="e">
        <f t="shared" si="12"/>
        <v>#VALUE!</v>
      </c>
      <c r="AH58" s="173" t="e">
        <f t="shared" si="12"/>
        <v>#VALUE!</v>
      </c>
      <c r="AI58" s="173" t="e">
        <f t="shared" si="12"/>
        <v>#VALUE!</v>
      </c>
      <c r="AJ58" s="173" t="e">
        <f t="shared" si="12"/>
        <v>#VALUE!</v>
      </c>
      <c r="AK58" s="173" t="e">
        <f t="shared" si="12"/>
        <v>#VALUE!</v>
      </c>
      <c r="AL58" s="173">
        <f t="shared" si="10"/>
        <v>1</v>
      </c>
      <c r="AM58" s="108"/>
      <c r="AN58" s="108"/>
    </row>
    <row r="59" spans="1:40" s="103" customFormat="1">
      <c r="A59" s="118" t="s">
        <v>354</v>
      </c>
      <c r="B59" s="126"/>
      <c r="C59" s="126"/>
      <c r="D59" s="126"/>
      <c r="E59" s="126"/>
      <c r="F59" s="125"/>
      <c r="G59" s="125"/>
      <c r="H59" s="125"/>
      <c r="I59" s="121" t="str">
        <f>IF(OR($B59="",$C59="",$D59="",$E59="",$F59&lt;AN_LIM,$F59&gt;AN_CONCURS,$P59=FALSE),"",IF($O59="OK",R_BDI_STR*VLOOKUP(AL59,Coef!$E$5:$F$20,2,FALSE),""))</f>
        <v/>
      </c>
      <c r="J59" s="121" t="str">
        <f>IF(OR($B59="",$C59="",$D59="",$E59="",$F59="",$F59&gt;AN_CONCURS,$P59=FALSE),"",IF($O59="OK",R_BDI_STR*VLOOKUP(AL59,Coef!$E$5:$F$20,2,FALSE),""))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41" t="str">
        <f>IF(E59="","NOK",VLOOKUP($E59,BDI!$B$5:$C$41,2,FALSE))</f>
        <v>NOK</v>
      </c>
      <c r="P59" s="236" t="b">
        <f t="shared" si="6"/>
        <v>0</v>
      </c>
      <c r="Q59" s="182"/>
      <c r="R59" s="172" t="e">
        <f t="shared" si="7"/>
        <v>#VALUE!</v>
      </c>
      <c r="S59" s="172" t="e">
        <f t="shared" si="14"/>
        <v>#VALUE!</v>
      </c>
      <c r="T59" s="172" t="e">
        <f t="shared" si="14"/>
        <v>#VALUE!</v>
      </c>
      <c r="U59" s="172" t="e">
        <f t="shared" si="14"/>
        <v>#VALUE!</v>
      </c>
      <c r="V59" s="172" t="e">
        <f t="shared" si="14"/>
        <v>#VALUE!</v>
      </c>
      <c r="W59" s="172" t="e">
        <f t="shared" si="14"/>
        <v>#VALUE!</v>
      </c>
      <c r="X59" s="172" t="e">
        <f t="shared" si="14"/>
        <v>#VALUE!</v>
      </c>
      <c r="Y59" s="172" t="e">
        <f t="shared" si="14"/>
        <v>#VALUE!</v>
      </c>
      <c r="Z59" s="172" t="e">
        <f t="shared" si="14"/>
        <v>#VALUE!</v>
      </c>
      <c r="AA59" s="172" t="e">
        <f t="shared" si="14"/>
        <v>#VALUE!</v>
      </c>
      <c r="AB59" s="173" t="e">
        <f t="shared" si="13"/>
        <v>#VALUE!</v>
      </c>
      <c r="AC59" s="173" t="e">
        <f t="shared" si="13"/>
        <v>#VALUE!</v>
      </c>
      <c r="AD59" s="173" t="e">
        <f t="shared" si="13"/>
        <v>#VALUE!</v>
      </c>
      <c r="AE59" s="173" t="e">
        <f t="shared" si="13"/>
        <v>#VALUE!</v>
      </c>
      <c r="AF59" s="173" t="e">
        <f t="shared" si="13"/>
        <v>#VALUE!</v>
      </c>
      <c r="AG59" s="173" t="e">
        <f t="shared" si="12"/>
        <v>#VALUE!</v>
      </c>
      <c r="AH59" s="173" t="e">
        <f t="shared" si="12"/>
        <v>#VALUE!</v>
      </c>
      <c r="AI59" s="173" t="e">
        <f t="shared" si="12"/>
        <v>#VALUE!</v>
      </c>
      <c r="AJ59" s="173" t="e">
        <f t="shared" si="12"/>
        <v>#VALUE!</v>
      </c>
      <c r="AK59" s="173" t="e">
        <f t="shared" si="12"/>
        <v>#VALUE!</v>
      </c>
      <c r="AL59" s="173">
        <f t="shared" si="10"/>
        <v>1</v>
      </c>
      <c r="AM59" s="108"/>
      <c r="AN59" s="108"/>
    </row>
    <row r="60" spans="1:40" s="103" customFormat="1">
      <c r="A60" s="118" t="s">
        <v>355</v>
      </c>
      <c r="B60" s="126"/>
      <c r="C60" s="126"/>
      <c r="D60" s="126"/>
      <c r="E60" s="126"/>
      <c r="F60" s="125"/>
      <c r="G60" s="125"/>
      <c r="H60" s="125"/>
      <c r="I60" s="121" t="str">
        <f>IF(OR($B60="",$C60="",$D60="",$E60="",$F60&lt;AN_LIM,$F60&gt;AN_CONCURS,$P60=FALSE),"",IF($O60="OK",R_BDI_STR*VLOOKUP(AL60,Coef!$E$5:$F$20,2,FALSE),""))</f>
        <v/>
      </c>
      <c r="J60" s="121" t="str">
        <f>IF(OR($B60="",$C60="",$D60="",$E60="",$F60="",$F60&gt;AN_CONCURS,$P60=FALSE),"",IF($O60="OK",R_BDI_STR*VLOOKUP(AL60,Coef!$E$5:$F$20,2,FALSE),""))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41" t="str">
        <f>IF(E60="","NOK",VLOOKUP($E60,BDI!$B$5:$C$41,2,FALSE))</f>
        <v>NOK</v>
      </c>
      <c r="P60" s="236" t="b">
        <f t="shared" si="6"/>
        <v>0</v>
      </c>
      <c r="Q60" s="182"/>
      <c r="R60" s="172" t="e">
        <f t="shared" si="7"/>
        <v>#VALUE!</v>
      </c>
      <c r="S60" s="172" t="e">
        <f t="shared" si="14"/>
        <v>#VALUE!</v>
      </c>
      <c r="T60" s="172" t="e">
        <f t="shared" si="14"/>
        <v>#VALUE!</v>
      </c>
      <c r="U60" s="172" t="e">
        <f t="shared" si="14"/>
        <v>#VALUE!</v>
      </c>
      <c r="V60" s="172" t="e">
        <f t="shared" si="14"/>
        <v>#VALUE!</v>
      </c>
      <c r="W60" s="172" t="e">
        <f t="shared" si="14"/>
        <v>#VALUE!</v>
      </c>
      <c r="X60" s="172" t="e">
        <f t="shared" si="14"/>
        <v>#VALUE!</v>
      </c>
      <c r="Y60" s="172" t="e">
        <f t="shared" si="14"/>
        <v>#VALUE!</v>
      </c>
      <c r="Z60" s="172" t="e">
        <f t="shared" si="14"/>
        <v>#VALUE!</v>
      </c>
      <c r="AA60" s="172" t="e">
        <f t="shared" si="14"/>
        <v>#VALUE!</v>
      </c>
      <c r="AB60" s="173" t="e">
        <f t="shared" si="13"/>
        <v>#VALUE!</v>
      </c>
      <c r="AC60" s="173" t="e">
        <f t="shared" si="13"/>
        <v>#VALUE!</v>
      </c>
      <c r="AD60" s="173" t="e">
        <f t="shared" si="13"/>
        <v>#VALUE!</v>
      </c>
      <c r="AE60" s="173" t="e">
        <f t="shared" si="13"/>
        <v>#VALUE!</v>
      </c>
      <c r="AF60" s="173" t="e">
        <f t="shared" si="13"/>
        <v>#VALUE!</v>
      </c>
      <c r="AG60" s="173" t="e">
        <f t="shared" si="12"/>
        <v>#VALUE!</v>
      </c>
      <c r="AH60" s="173" t="e">
        <f t="shared" si="12"/>
        <v>#VALUE!</v>
      </c>
      <c r="AI60" s="173" t="e">
        <f t="shared" si="12"/>
        <v>#VALUE!</v>
      </c>
      <c r="AJ60" s="173" t="e">
        <f t="shared" si="12"/>
        <v>#VALUE!</v>
      </c>
      <c r="AK60" s="173" t="e">
        <f t="shared" si="12"/>
        <v>#VALUE!</v>
      </c>
      <c r="AL60" s="173">
        <f t="shared" si="10"/>
        <v>1</v>
      </c>
      <c r="AM60" s="108"/>
      <c r="AN60" s="108"/>
    </row>
    <row r="61" spans="1:40" s="103" customFormat="1">
      <c r="A61" s="118" t="s">
        <v>356</v>
      </c>
      <c r="B61" s="126"/>
      <c r="C61" s="126"/>
      <c r="D61" s="126"/>
      <c r="E61" s="126"/>
      <c r="F61" s="125"/>
      <c r="G61" s="125"/>
      <c r="H61" s="125"/>
      <c r="I61" s="121" t="str">
        <f>IF(OR($B61="",$C61="",$D61="",$E61="",$F61&lt;AN_LIM,$F61&gt;AN_CONCURS,$P61=FALSE),"",IF($O61="OK",R_BDI_STR*VLOOKUP(AL61,Coef!$E$5:$F$20,2,FALSE),""))</f>
        <v/>
      </c>
      <c r="J61" s="121" t="str">
        <f>IF(OR($B61="",$C61="",$D61="",$E61="",$F61="",$F61&gt;AN_CONCURS,$P61=FALSE),"",IF($O61="OK",R_BDI_STR*VLOOKUP(AL61,Coef!$E$5:$F$20,2,FALSE),""))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41" t="str">
        <f>IF(E61="","NOK",VLOOKUP($E61,BDI!$B$5:$C$41,2,FALSE))</f>
        <v>NOK</v>
      </c>
      <c r="P61" s="236" t="b">
        <f t="shared" si="6"/>
        <v>0</v>
      </c>
      <c r="Q61" s="182"/>
      <c r="R61" s="172" t="e">
        <f t="shared" si="7"/>
        <v>#VALUE!</v>
      </c>
      <c r="S61" s="172" t="e">
        <f t="shared" si="14"/>
        <v>#VALUE!</v>
      </c>
      <c r="T61" s="172" t="e">
        <f t="shared" si="14"/>
        <v>#VALUE!</v>
      </c>
      <c r="U61" s="172" t="e">
        <f t="shared" si="14"/>
        <v>#VALUE!</v>
      </c>
      <c r="V61" s="172" t="e">
        <f t="shared" si="14"/>
        <v>#VALUE!</v>
      </c>
      <c r="W61" s="172" t="e">
        <f t="shared" si="14"/>
        <v>#VALUE!</v>
      </c>
      <c r="X61" s="172" t="e">
        <f t="shared" si="14"/>
        <v>#VALUE!</v>
      </c>
      <c r="Y61" s="172" t="e">
        <f t="shared" si="14"/>
        <v>#VALUE!</v>
      </c>
      <c r="Z61" s="172" t="e">
        <f t="shared" si="14"/>
        <v>#VALUE!</v>
      </c>
      <c r="AA61" s="172" t="e">
        <f t="shared" si="14"/>
        <v>#VALUE!</v>
      </c>
      <c r="AB61" s="173" t="e">
        <f t="shared" si="13"/>
        <v>#VALUE!</v>
      </c>
      <c r="AC61" s="173" t="e">
        <f t="shared" si="13"/>
        <v>#VALUE!</v>
      </c>
      <c r="AD61" s="173" t="e">
        <f t="shared" si="13"/>
        <v>#VALUE!</v>
      </c>
      <c r="AE61" s="173" t="e">
        <f t="shared" si="13"/>
        <v>#VALUE!</v>
      </c>
      <c r="AF61" s="173" t="e">
        <f t="shared" si="13"/>
        <v>#VALUE!</v>
      </c>
      <c r="AG61" s="173" t="e">
        <f t="shared" si="12"/>
        <v>#VALUE!</v>
      </c>
      <c r="AH61" s="173" t="e">
        <f t="shared" si="12"/>
        <v>#VALUE!</v>
      </c>
      <c r="AI61" s="173" t="e">
        <f t="shared" si="12"/>
        <v>#VALUE!</v>
      </c>
      <c r="AJ61" s="173" t="e">
        <f t="shared" si="12"/>
        <v>#VALUE!</v>
      </c>
      <c r="AK61" s="173" t="e">
        <f t="shared" si="12"/>
        <v>#VALUE!</v>
      </c>
      <c r="AL61" s="173">
        <f t="shared" si="10"/>
        <v>1</v>
      </c>
      <c r="AM61" s="108"/>
      <c r="AN61" s="108"/>
    </row>
    <row r="62" spans="1:40" s="103" customFormat="1">
      <c r="A62" s="118" t="s">
        <v>357</v>
      </c>
      <c r="B62" s="126"/>
      <c r="C62" s="126"/>
      <c r="D62" s="126"/>
      <c r="E62" s="126"/>
      <c r="F62" s="125"/>
      <c r="G62" s="125"/>
      <c r="H62" s="125"/>
      <c r="I62" s="121" t="str">
        <f>IF(OR($B62="",$C62="",$D62="",$E62="",$F62&lt;AN_LIM,$F62&gt;AN_CONCURS,$P62=FALSE),"",IF($O62="OK",R_BDI_STR*VLOOKUP(AL62,Coef!$E$5:$F$20,2,FALSE),""))</f>
        <v/>
      </c>
      <c r="J62" s="121" t="str">
        <f>IF(OR($B62="",$C62="",$D62="",$E62="",$F62="",$F62&gt;AN_CONCURS,$P62=FALSE),"",IF($O62="OK",R_BDI_STR*VLOOKUP(AL62,Coef!$E$5:$F$20,2,FALSE),""))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41" t="str">
        <f>IF(E62="","NOK",VLOOKUP($E62,BDI!$B$5:$C$41,2,FALSE))</f>
        <v>NOK</v>
      </c>
      <c r="P62" s="236" t="b">
        <f t="shared" si="6"/>
        <v>0</v>
      </c>
      <c r="Q62" s="182"/>
      <c r="R62" s="172" t="e">
        <f t="shared" si="7"/>
        <v>#VALUE!</v>
      </c>
      <c r="S62" s="172" t="e">
        <f t="shared" si="14"/>
        <v>#VALUE!</v>
      </c>
      <c r="T62" s="172" t="e">
        <f t="shared" si="14"/>
        <v>#VALUE!</v>
      </c>
      <c r="U62" s="172" t="e">
        <f t="shared" si="14"/>
        <v>#VALUE!</v>
      </c>
      <c r="V62" s="172" t="e">
        <f t="shared" si="14"/>
        <v>#VALUE!</v>
      </c>
      <c r="W62" s="172" t="e">
        <f t="shared" si="14"/>
        <v>#VALUE!</v>
      </c>
      <c r="X62" s="172" t="e">
        <f t="shared" si="14"/>
        <v>#VALUE!</v>
      </c>
      <c r="Y62" s="172" t="e">
        <f t="shared" si="14"/>
        <v>#VALUE!</v>
      </c>
      <c r="Z62" s="172" t="e">
        <f t="shared" si="14"/>
        <v>#VALUE!</v>
      </c>
      <c r="AA62" s="172" t="e">
        <f t="shared" si="14"/>
        <v>#VALUE!</v>
      </c>
      <c r="AB62" s="173" t="e">
        <f t="shared" si="13"/>
        <v>#VALUE!</v>
      </c>
      <c r="AC62" s="173" t="e">
        <f t="shared" si="13"/>
        <v>#VALUE!</v>
      </c>
      <c r="AD62" s="173" t="e">
        <f t="shared" si="13"/>
        <v>#VALUE!</v>
      </c>
      <c r="AE62" s="173" t="e">
        <f t="shared" si="13"/>
        <v>#VALUE!</v>
      </c>
      <c r="AF62" s="173" t="e">
        <f t="shared" si="13"/>
        <v>#VALUE!</v>
      </c>
      <c r="AG62" s="173" t="e">
        <f t="shared" si="12"/>
        <v>#VALUE!</v>
      </c>
      <c r="AH62" s="173" t="e">
        <f t="shared" si="12"/>
        <v>#VALUE!</v>
      </c>
      <c r="AI62" s="173" t="e">
        <f t="shared" si="12"/>
        <v>#VALUE!</v>
      </c>
      <c r="AJ62" s="173" t="e">
        <f t="shared" si="12"/>
        <v>#VALUE!</v>
      </c>
      <c r="AK62" s="173" t="e">
        <f t="shared" si="12"/>
        <v>#VALUE!</v>
      </c>
      <c r="AL62" s="173">
        <f t="shared" si="10"/>
        <v>1</v>
      </c>
      <c r="AM62" s="108"/>
      <c r="AN62" s="108"/>
    </row>
    <row r="63" spans="1:40" s="103" customFormat="1">
      <c r="A63" s="118" t="s">
        <v>358</v>
      </c>
      <c r="B63" s="126"/>
      <c r="C63" s="126"/>
      <c r="D63" s="126"/>
      <c r="E63" s="126"/>
      <c r="F63" s="125"/>
      <c r="G63" s="125"/>
      <c r="H63" s="125"/>
      <c r="I63" s="121" t="str">
        <f>IF(OR($B63="",$C63="",$D63="",$E63="",$F63&lt;AN_LIM,$F63&gt;AN_CONCURS,$P63=FALSE),"",IF($O63="OK",R_BDI_STR*VLOOKUP(AL63,Coef!$E$5:$F$20,2,FALSE),""))</f>
        <v/>
      </c>
      <c r="J63" s="121" t="str">
        <f>IF(OR($B63="",$C63="",$D63="",$E63="",$F63="",$F63&gt;AN_CONCURS,$P63=FALSE),"",IF($O63="OK",R_BDI_STR*VLOOKUP(AL63,Coef!$E$5:$F$20,2,FALSE),""))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41" t="str">
        <f>IF(E63="","NOK",VLOOKUP($E63,BDI!$B$5:$C$41,2,FALSE))</f>
        <v>NOK</v>
      </c>
      <c r="P63" s="236" t="b">
        <f t="shared" si="6"/>
        <v>0</v>
      </c>
      <c r="Q63" s="182"/>
      <c r="R63" s="172" t="e">
        <f t="shared" si="7"/>
        <v>#VALUE!</v>
      </c>
      <c r="S63" s="172" t="e">
        <f t="shared" si="14"/>
        <v>#VALUE!</v>
      </c>
      <c r="T63" s="172" t="e">
        <f t="shared" si="14"/>
        <v>#VALUE!</v>
      </c>
      <c r="U63" s="172" t="e">
        <f t="shared" si="14"/>
        <v>#VALUE!</v>
      </c>
      <c r="V63" s="172" t="e">
        <f t="shared" si="14"/>
        <v>#VALUE!</v>
      </c>
      <c r="W63" s="172" t="e">
        <f t="shared" si="14"/>
        <v>#VALUE!</v>
      </c>
      <c r="X63" s="172" t="e">
        <f t="shared" si="14"/>
        <v>#VALUE!</v>
      </c>
      <c r="Y63" s="172" t="e">
        <f t="shared" si="14"/>
        <v>#VALUE!</v>
      </c>
      <c r="Z63" s="172" t="e">
        <f t="shared" si="14"/>
        <v>#VALUE!</v>
      </c>
      <c r="AA63" s="172" t="e">
        <f t="shared" si="14"/>
        <v>#VALUE!</v>
      </c>
      <c r="AB63" s="173" t="e">
        <f t="shared" si="13"/>
        <v>#VALUE!</v>
      </c>
      <c r="AC63" s="173" t="e">
        <f t="shared" si="13"/>
        <v>#VALUE!</v>
      </c>
      <c r="AD63" s="173" t="e">
        <f t="shared" si="13"/>
        <v>#VALUE!</v>
      </c>
      <c r="AE63" s="173" t="e">
        <f t="shared" si="13"/>
        <v>#VALUE!</v>
      </c>
      <c r="AF63" s="173" t="e">
        <f t="shared" si="13"/>
        <v>#VALUE!</v>
      </c>
      <c r="AG63" s="173" t="e">
        <f t="shared" si="12"/>
        <v>#VALUE!</v>
      </c>
      <c r="AH63" s="173" t="e">
        <f t="shared" si="12"/>
        <v>#VALUE!</v>
      </c>
      <c r="AI63" s="173" t="e">
        <f t="shared" si="12"/>
        <v>#VALUE!</v>
      </c>
      <c r="AJ63" s="173" t="e">
        <f t="shared" si="12"/>
        <v>#VALUE!</v>
      </c>
      <c r="AK63" s="173" t="e">
        <f t="shared" si="12"/>
        <v>#VALUE!</v>
      </c>
      <c r="AL63" s="173">
        <f t="shared" si="10"/>
        <v>1</v>
      </c>
      <c r="AM63" s="108"/>
      <c r="AN63" s="108"/>
    </row>
    <row r="64" spans="1:40" s="103" customFormat="1">
      <c r="A64" s="118" t="s">
        <v>359</v>
      </c>
      <c r="B64" s="126"/>
      <c r="C64" s="126"/>
      <c r="D64" s="126"/>
      <c r="E64" s="126"/>
      <c r="F64" s="125"/>
      <c r="G64" s="125"/>
      <c r="H64" s="125"/>
      <c r="I64" s="121" t="str">
        <f>IF(OR($B64="",$C64="",$D64="",$E64="",$F64&lt;AN_LIM,$F64&gt;AN_CONCURS,$P64=FALSE),"",IF($O64="OK",R_BDI_STR*VLOOKUP(AL64,Coef!$E$5:$F$20,2,FALSE),""))</f>
        <v/>
      </c>
      <c r="J64" s="121" t="str">
        <f>IF(OR($B64="",$C64="",$D64="",$E64="",$F64="",$F64&gt;AN_CONCURS,$P64=FALSE),"",IF($O64="OK",R_BDI_STR*VLOOKUP(AL64,Coef!$E$5:$F$20,2,FALSE),""))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41" t="str">
        <f>IF(E64="","NOK",VLOOKUP($E64,BDI!$B$5:$C$41,2,FALSE))</f>
        <v>NOK</v>
      </c>
      <c r="P64" s="236" t="b">
        <f t="shared" si="6"/>
        <v>0</v>
      </c>
      <c r="Q64" s="182"/>
      <c r="R64" s="172" t="e">
        <f t="shared" si="7"/>
        <v>#VALUE!</v>
      </c>
      <c r="S64" s="172" t="e">
        <f t="shared" si="14"/>
        <v>#VALUE!</v>
      </c>
      <c r="T64" s="172" t="e">
        <f t="shared" si="14"/>
        <v>#VALUE!</v>
      </c>
      <c r="U64" s="172" t="e">
        <f t="shared" si="14"/>
        <v>#VALUE!</v>
      </c>
      <c r="V64" s="172" t="e">
        <f t="shared" si="14"/>
        <v>#VALUE!</v>
      </c>
      <c r="W64" s="172" t="e">
        <f t="shared" si="14"/>
        <v>#VALUE!</v>
      </c>
      <c r="X64" s="172" t="e">
        <f t="shared" si="14"/>
        <v>#VALUE!</v>
      </c>
      <c r="Y64" s="172" t="e">
        <f t="shared" si="14"/>
        <v>#VALUE!</v>
      </c>
      <c r="Z64" s="172" t="e">
        <f t="shared" si="14"/>
        <v>#VALUE!</v>
      </c>
      <c r="AA64" s="172" t="e">
        <f t="shared" si="14"/>
        <v>#VALUE!</v>
      </c>
      <c r="AB64" s="173" t="e">
        <f t="shared" si="13"/>
        <v>#VALUE!</v>
      </c>
      <c r="AC64" s="173" t="e">
        <f t="shared" si="13"/>
        <v>#VALUE!</v>
      </c>
      <c r="AD64" s="173" t="e">
        <f t="shared" si="13"/>
        <v>#VALUE!</v>
      </c>
      <c r="AE64" s="173" t="e">
        <f t="shared" si="13"/>
        <v>#VALUE!</v>
      </c>
      <c r="AF64" s="173" t="e">
        <f t="shared" si="13"/>
        <v>#VALUE!</v>
      </c>
      <c r="AG64" s="173" t="e">
        <f t="shared" si="12"/>
        <v>#VALUE!</v>
      </c>
      <c r="AH64" s="173" t="e">
        <f t="shared" si="12"/>
        <v>#VALUE!</v>
      </c>
      <c r="AI64" s="173" t="e">
        <f t="shared" si="12"/>
        <v>#VALUE!</v>
      </c>
      <c r="AJ64" s="173" t="e">
        <f t="shared" si="12"/>
        <v>#VALUE!</v>
      </c>
      <c r="AK64" s="173" t="e">
        <f t="shared" si="12"/>
        <v>#VALUE!</v>
      </c>
      <c r="AL64" s="173">
        <f t="shared" si="10"/>
        <v>1</v>
      </c>
      <c r="AM64" s="108"/>
      <c r="AN64" s="108"/>
    </row>
    <row r="65" spans="1:40" s="103" customFormat="1">
      <c r="A65" s="118" t="s">
        <v>360</v>
      </c>
      <c r="B65" s="126"/>
      <c r="C65" s="126"/>
      <c r="D65" s="126"/>
      <c r="E65" s="126"/>
      <c r="F65" s="125"/>
      <c r="G65" s="125"/>
      <c r="H65" s="125"/>
      <c r="I65" s="121" t="str">
        <f>IF(OR($B65="",$C65="",$D65="",$E65="",$F65&lt;AN_LIM,$F65&gt;AN_CONCURS,$P65=FALSE),"",IF($O65="OK",R_BDI_STR*VLOOKUP(AL65,Coef!$E$5:$F$20,2,FALSE),""))</f>
        <v/>
      </c>
      <c r="J65" s="121" t="str">
        <f>IF(OR($B65="",$C65="",$D65="",$E65="",$F65="",$F65&gt;AN_CONCURS,$P65=FALSE),"",IF($O65="OK",R_BDI_STR*VLOOKUP(AL65,Coef!$E$5:$F$20,2,FALSE),""))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41" t="str">
        <f>IF(E65="","NOK",VLOOKUP($E65,BDI!$B$5:$C$41,2,FALSE))</f>
        <v>NOK</v>
      </c>
      <c r="P65" s="236" t="b">
        <f t="shared" si="6"/>
        <v>0</v>
      </c>
      <c r="Q65" s="182"/>
      <c r="R65" s="172" t="e">
        <f t="shared" si="7"/>
        <v>#VALUE!</v>
      </c>
      <c r="S65" s="172" t="e">
        <f t="shared" si="14"/>
        <v>#VALUE!</v>
      </c>
      <c r="T65" s="172" t="e">
        <f t="shared" si="14"/>
        <v>#VALUE!</v>
      </c>
      <c r="U65" s="172" t="e">
        <f t="shared" si="14"/>
        <v>#VALUE!</v>
      </c>
      <c r="V65" s="172" t="e">
        <f t="shared" si="14"/>
        <v>#VALUE!</v>
      </c>
      <c r="W65" s="172" t="e">
        <f t="shared" si="14"/>
        <v>#VALUE!</v>
      </c>
      <c r="X65" s="172" t="e">
        <f t="shared" si="14"/>
        <v>#VALUE!</v>
      </c>
      <c r="Y65" s="172" t="e">
        <f t="shared" si="14"/>
        <v>#VALUE!</v>
      </c>
      <c r="Z65" s="172" t="e">
        <f t="shared" si="14"/>
        <v>#VALUE!</v>
      </c>
      <c r="AA65" s="172" t="e">
        <f t="shared" si="14"/>
        <v>#VALUE!</v>
      </c>
      <c r="AB65" s="173" t="e">
        <f t="shared" si="13"/>
        <v>#VALUE!</v>
      </c>
      <c r="AC65" s="173" t="e">
        <f t="shared" si="13"/>
        <v>#VALUE!</v>
      </c>
      <c r="AD65" s="173" t="e">
        <f t="shared" si="13"/>
        <v>#VALUE!</v>
      </c>
      <c r="AE65" s="173" t="e">
        <f t="shared" si="13"/>
        <v>#VALUE!</v>
      </c>
      <c r="AF65" s="173" t="e">
        <f t="shared" si="13"/>
        <v>#VALUE!</v>
      </c>
      <c r="AG65" s="173" t="e">
        <f t="shared" si="12"/>
        <v>#VALUE!</v>
      </c>
      <c r="AH65" s="173" t="e">
        <f t="shared" si="12"/>
        <v>#VALUE!</v>
      </c>
      <c r="AI65" s="173" t="e">
        <f t="shared" si="12"/>
        <v>#VALUE!</v>
      </c>
      <c r="AJ65" s="173" t="e">
        <f t="shared" si="12"/>
        <v>#VALUE!</v>
      </c>
      <c r="AK65" s="173" t="e">
        <f t="shared" si="12"/>
        <v>#VALUE!</v>
      </c>
      <c r="AL65" s="173">
        <f t="shared" si="10"/>
        <v>1</v>
      </c>
      <c r="AM65" s="108"/>
      <c r="AN65" s="108"/>
    </row>
    <row r="66" spans="1:40" s="103" customFormat="1">
      <c r="A66" s="118" t="s">
        <v>361</v>
      </c>
      <c r="B66" s="126"/>
      <c r="C66" s="126"/>
      <c r="D66" s="126"/>
      <c r="E66" s="126"/>
      <c r="F66" s="125"/>
      <c r="G66" s="125"/>
      <c r="H66" s="125"/>
      <c r="I66" s="121" t="str">
        <f>IF(OR($B66="",$C66="",$D66="",$E66="",$F66&lt;AN_LIM,$F66&gt;AN_CONCURS,$P66=FALSE),"",IF($O66="OK",R_BDI_STR*VLOOKUP(AL66,Coef!$E$5:$F$20,2,FALSE),""))</f>
        <v/>
      </c>
      <c r="J66" s="121" t="str">
        <f>IF(OR($B66="",$C66="",$D66="",$E66="",$F66="",$F66&gt;AN_CONCURS,$P66=FALSE),"",IF($O66="OK",R_BDI_STR*VLOOKUP(AL66,Coef!$E$5:$F$20,2,FALSE),""))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41" t="str">
        <f>IF(E66="","NOK",VLOOKUP($E66,BDI!$B$5:$C$41,2,FALSE))</f>
        <v>NOK</v>
      </c>
      <c r="P66" s="236" t="b">
        <f t="shared" si="6"/>
        <v>0</v>
      </c>
      <c r="Q66" s="182"/>
      <c r="R66" s="172" t="e">
        <f t="shared" si="7"/>
        <v>#VALUE!</v>
      </c>
      <c r="S66" s="172" t="e">
        <f t="shared" si="14"/>
        <v>#VALUE!</v>
      </c>
      <c r="T66" s="172" t="e">
        <f t="shared" si="14"/>
        <v>#VALUE!</v>
      </c>
      <c r="U66" s="172" t="e">
        <f t="shared" si="14"/>
        <v>#VALUE!</v>
      </c>
      <c r="V66" s="172" t="e">
        <f t="shared" si="14"/>
        <v>#VALUE!</v>
      </c>
      <c r="W66" s="172" t="e">
        <f t="shared" si="14"/>
        <v>#VALUE!</v>
      </c>
      <c r="X66" s="172" t="e">
        <f t="shared" si="14"/>
        <v>#VALUE!</v>
      </c>
      <c r="Y66" s="172" t="e">
        <f t="shared" si="14"/>
        <v>#VALUE!</v>
      </c>
      <c r="Z66" s="172" t="e">
        <f t="shared" si="14"/>
        <v>#VALUE!</v>
      </c>
      <c r="AA66" s="172" t="e">
        <f t="shared" si="14"/>
        <v>#VALUE!</v>
      </c>
      <c r="AB66" s="173" t="e">
        <f t="shared" si="13"/>
        <v>#VALUE!</v>
      </c>
      <c r="AC66" s="173" t="e">
        <f t="shared" si="13"/>
        <v>#VALUE!</v>
      </c>
      <c r="AD66" s="173" t="e">
        <f t="shared" si="13"/>
        <v>#VALUE!</v>
      </c>
      <c r="AE66" s="173" t="e">
        <f t="shared" si="13"/>
        <v>#VALUE!</v>
      </c>
      <c r="AF66" s="173" t="e">
        <f t="shared" si="13"/>
        <v>#VALUE!</v>
      </c>
      <c r="AG66" s="173" t="e">
        <f t="shared" si="12"/>
        <v>#VALUE!</v>
      </c>
      <c r="AH66" s="173" t="e">
        <f t="shared" si="12"/>
        <v>#VALUE!</v>
      </c>
      <c r="AI66" s="173" t="e">
        <f t="shared" si="12"/>
        <v>#VALUE!</v>
      </c>
      <c r="AJ66" s="173" t="e">
        <f t="shared" si="12"/>
        <v>#VALUE!</v>
      </c>
      <c r="AK66" s="173" t="e">
        <f t="shared" si="12"/>
        <v>#VALUE!</v>
      </c>
      <c r="AL66" s="173">
        <f t="shared" si="10"/>
        <v>1</v>
      </c>
      <c r="AM66" s="108"/>
      <c r="AN66" s="108"/>
    </row>
    <row r="67" spans="1:40" s="103" customFormat="1">
      <c r="A67" s="118" t="s">
        <v>362</v>
      </c>
      <c r="B67" s="126"/>
      <c r="C67" s="126"/>
      <c r="D67" s="126"/>
      <c r="E67" s="126"/>
      <c r="F67" s="125"/>
      <c r="G67" s="125"/>
      <c r="H67" s="125"/>
      <c r="I67" s="121" t="str">
        <f>IF(OR($B67="",$C67="",$D67="",$E67="",$F67&lt;AN_LIM,$F67&gt;AN_CONCURS,$P67=FALSE),"",IF($O67="OK",R_BDI_STR*VLOOKUP(AL67,Coef!$E$5:$F$20,2,FALSE),""))</f>
        <v/>
      </c>
      <c r="J67" s="121" t="str">
        <f>IF(OR($B67="",$C67="",$D67="",$E67="",$F67="",$F67&gt;AN_CONCURS,$P67=FALSE),"",IF($O67="OK",R_BDI_STR*VLOOKUP(AL67,Coef!$E$5:$F$20,2,FALSE),""))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41" t="str">
        <f>IF(E67="","NOK",VLOOKUP($E67,BDI!$B$5:$C$41,2,FALSE))</f>
        <v>NOK</v>
      </c>
      <c r="P67" s="236" t="b">
        <f t="shared" si="6"/>
        <v>0</v>
      </c>
      <c r="Q67" s="182"/>
      <c r="R67" s="172" t="e">
        <f t="shared" si="7"/>
        <v>#VALUE!</v>
      </c>
      <c r="S67" s="172" t="e">
        <f t="shared" si="14"/>
        <v>#VALUE!</v>
      </c>
      <c r="T67" s="172" t="e">
        <f t="shared" si="14"/>
        <v>#VALUE!</v>
      </c>
      <c r="U67" s="172" t="e">
        <f t="shared" si="14"/>
        <v>#VALUE!</v>
      </c>
      <c r="V67" s="172" t="e">
        <f t="shared" si="14"/>
        <v>#VALUE!</v>
      </c>
      <c r="W67" s="172" t="e">
        <f t="shared" si="14"/>
        <v>#VALUE!</v>
      </c>
      <c r="X67" s="172" t="e">
        <f t="shared" si="14"/>
        <v>#VALUE!</v>
      </c>
      <c r="Y67" s="172" t="e">
        <f t="shared" si="14"/>
        <v>#VALUE!</v>
      </c>
      <c r="Z67" s="172" t="e">
        <f t="shared" si="14"/>
        <v>#VALUE!</v>
      </c>
      <c r="AA67" s="172" t="e">
        <f t="shared" si="14"/>
        <v>#VALUE!</v>
      </c>
      <c r="AB67" s="173" t="e">
        <f t="shared" si="13"/>
        <v>#VALUE!</v>
      </c>
      <c r="AC67" s="173" t="e">
        <f t="shared" si="13"/>
        <v>#VALUE!</v>
      </c>
      <c r="AD67" s="173" t="e">
        <f t="shared" si="13"/>
        <v>#VALUE!</v>
      </c>
      <c r="AE67" s="173" t="e">
        <f t="shared" si="13"/>
        <v>#VALUE!</v>
      </c>
      <c r="AF67" s="173" t="e">
        <f t="shared" si="13"/>
        <v>#VALUE!</v>
      </c>
      <c r="AG67" s="173" t="e">
        <f t="shared" si="13"/>
        <v>#VALUE!</v>
      </c>
      <c r="AH67" s="173" t="e">
        <f t="shared" si="13"/>
        <v>#VALUE!</v>
      </c>
      <c r="AI67" s="173" t="e">
        <f t="shared" si="13"/>
        <v>#VALUE!</v>
      </c>
      <c r="AJ67" s="173" t="e">
        <f t="shared" si="13"/>
        <v>#VALUE!</v>
      </c>
      <c r="AK67" s="173" t="e">
        <f t="shared" si="13"/>
        <v>#VALUE!</v>
      </c>
      <c r="AL67" s="173">
        <f t="shared" si="10"/>
        <v>1</v>
      </c>
      <c r="AM67" s="108"/>
      <c r="AN67" s="108"/>
    </row>
    <row r="68" spans="1:40" s="103" customFormat="1">
      <c r="A68" s="118" t="s">
        <v>363</v>
      </c>
      <c r="B68" s="126"/>
      <c r="C68" s="126"/>
      <c r="D68" s="126"/>
      <c r="E68" s="126"/>
      <c r="F68" s="125"/>
      <c r="G68" s="125"/>
      <c r="H68" s="125"/>
      <c r="I68" s="121" t="str">
        <f>IF(OR($B68="",$C68="",$D68="",$E68="",$F68&lt;AN_LIM,$F68&gt;AN_CONCURS,$P68=FALSE),"",IF($O68="OK",R_BDI_STR*VLOOKUP(AL68,Coef!$E$5:$F$20,2,FALSE),""))</f>
        <v/>
      </c>
      <c r="J68" s="121" t="str">
        <f>IF(OR($B68="",$C68="",$D68="",$E68="",$F68="",$F68&gt;AN_CONCURS,$P68=FALSE),"",IF($O68="OK",R_BDI_STR*VLOOKUP(AL68,Coef!$E$5:$F$20,2,FALSE),""))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41" t="str">
        <f>IF(E68="","NOK",VLOOKUP($E68,BDI!$B$5:$C$41,2,FALSE))</f>
        <v>NOK</v>
      </c>
      <c r="P68" s="236" t="b">
        <f t="shared" si="6"/>
        <v>0</v>
      </c>
      <c r="Q68" s="182"/>
      <c r="R68" s="172" t="e">
        <f t="shared" si="7"/>
        <v>#VALUE!</v>
      </c>
      <c r="S68" s="172" t="e">
        <f t="shared" si="14"/>
        <v>#VALUE!</v>
      </c>
      <c r="T68" s="172" t="e">
        <f t="shared" si="14"/>
        <v>#VALUE!</v>
      </c>
      <c r="U68" s="172" t="e">
        <f t="shared" si="14"/>
        <v>#VALUE!</v>
      </c>
      <c r="V68" s="172" t="e">
        <f t="shared" si="14"/>
        <v>#VALUE!</v>
      </c>
      <c r="W68" s="172" t="e">
        <f t="shared" si="14"/>
        <v>#VALUE!</v>
      </c>
      <c r="X68" s="172" t="e">
        <f t="shared" si="14"/>
        <v>#VALUE!</v>
      </c>
      <c r="Y68" s="172" t="e">
        <f t="shared" si="14"/>
        <v>#VALUE!</v>
      </c>
      <c r="Z68" s="172" t="e">
        <f t="shared" si="14"/>
        <v>#VALUE!</v>
      </c>
      <c r="AA68" s="172" t="e">
        <f t="shared" si="14"/>
        <v>#VALUE!</v>
      </c>
      <c r="AB68" s="173" t="e">
        <f t="shared" ref="AB68:AK80" si="15">IF(R68&gt;0,1,0)</f>
        <v>#VALUE!</v>
      </c>
      <c r="AC68" s="173" t="e">
        <f t="shared" si="15"/>
        <v>#VALUE!</v>
      </c>
      <c r="AD68" s="173" t="e">
        <f t="shared" si="15"/>
        <v>#VALUE!</v>
      </c>
      <c r="AE68" s="173" t="e">
        <f t="shared" si="15"/>
        <v>#VALUE!</v>
      </c>
      <c r="AF68" s="173" t="e">
        <f t="shared" si="15"/>
        <v>#VALUE!</v>
      </c>
      <c r="AG68" s="173" t="e">
        <f t="shared" si="15"/>
        <v>#VALUE!</v>
      </c>
      <c r="AH68" s="173" t="e">
        <f t="shared" si="15"/>
        <v>#VALUE!</v>
      </c>
      <c r="AI68" s="173" t="e">
        <f t="shared" si="15"/>
        <v>#VALUE!</v>
      </c>
      <c r="AJ68" s="173" t="e">
        <f t="shared" si="15"/>
        <v>#VALUE!</v>
      </c>
      <c r="AK68" s="173" t="e">
        <f t="shared" si="15"/>
        <v>#VALUE!</v>
      </c>
      <c r="AL68" s="173">
        <f t="shared" si="10"/>
        <v>1</v>
      </c>
      <c r="AM68" s="108"/>
      <c r="AN68" s="108"/>
    </row>
    <row r="69" spans="1:40" s="103" customFormat="1">
      <c r="A69" s="118" t="s">
        <v>364</v>
      </c>
      <c r="B69" s="126"/>
      <c r="C69" s="126"/>
      <c r="D69" s="126"/>
      <c r="E69" s="126"/>
      <c r="F69" s="125"/>
      <c r="G69" s="125"/>
      <c r="H69" s="125"/>
      <c r="I69" s="121" t="str">
        <f>IF(OR($B69="",$C69="",$D69="",$E69="",$F69&lt;AN_LIM,$F69&gt;AN_CONCURS,$P69=FALSE),"",IF($O69="OK",R_BDI_STR*VLOOKUP(AL69,Coef!$E$5:$F$20,2,FALSE),""))</f>
        <v/>
      </c>
      <c r="J69" s="121" t="str">
        <f>IF(OR($B69="",$C69="",$D69="",$E69="",$F69="",$F69&gt;AN_CONCURS,$P69=FALSE),"",IF($O69="OK",R_BDI_STR*VLOOKUP(AL69,Coef!$E$5:$F$20,2,FALSE),""))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41" t="str">
        <f>IF(E69="","NOK",VLOOKUP($E69,BDI!$B$5:$C$41,2,FALSE))</f>
        <v>NOK</v>
      </c>
      <c r="P69" s="236" t="b">
        <f t="shared" si="6"/>
        <v>0</v>
      </c>
      <c r="Q69" s="182"/>
      <c r="R69" s="172" t="e">
        <f t="shared" si="7"/>
        <v>#VALUE!</v>
      </c>
      <c r="S69" s="172" t="e">
        <f t="shared" si="14"/>
        <v>#VALUE!</v>
      </c>
      <c r="T69" s="172" t="e">
        <f t="shared" si="14"/>
        <v>#VALUE!</v>
      </c>
      <c r="U69" s="172" t="e">
        <f t="shared" si="14"/>
        <v>#VALUE!</v>
      </c>
      <c r="V69" s="172" t="e">
        <f t="shared" si="14"/>
        <v>#VALUE!</v>
      </c>
      <c r="W69" s="172" t="e">
        <f t="shared" si="14"/>
        <v>#VALUE!</v>
      </c>
      <c r="X69" s="172" t="e">
        <f t="shared" si="14"/>
        <v>#VALUE!</v>
      </c>
      <c r="Y69" s="172" t="e">
        <f t="shared" si="14"/>
        <v>#VALUE!</v>
      </c>
      <c r="Z69" s="172" t="e">
        <f t="shared" si="14"/>
        <v>#VALUE!</v>
      </c>
      <c r="AA69" s="172" t="e">
        <f t="shared" si="14"/>
        <v>#VALUE!</v>
      </c>
      <c r="AB69" s="173" t="e">
        <f t="shared" si="15"/>
        <v>#VALUE!</v>
      </c>
      <c r="AC69" s="173" t="e">
        <f t="shared" si="15"/>
        <v>#VALUE!</v>
      </c>
      <c r="AD69" s="173" t="e">
        <f t="shared" si="15"/>
        <v>#VALUE!</v>
      </c>
      <c r="AE69" s="173" t="e">
        <f t="shared" si="15"/>
        <v>#VALUE!</v>
      </c>
      <c r="AF69" s="173" t="e">
        <f t="shared" si="15"/>
        <v>#VALUE!</v>
      </c>
      <c r="AG69" s="173" t="e">
        <f t="shared" si="15"/>
        <v>#VALUE!</v>
      </c>
      <c r="AH69" s="173" t="e">
        <f t="shared" si="15"/>
        <v>#VALUE!</v>
      </c>
      <c r="AI69" s="173" t="e">
        <f t="shared" si="15"/>
        <v>#VALUE!</v>
      </c>
      <c r="AJ69" s="173" t="e">
        <f t="shared" si="15"/>
        <v>#VALUE!</v>
      </c>
      <c r="AK69" s="173" t="e">
        <f t="shared" si="15"/>
        <v>#VALUE!</v>
      </c>
      <c r="AL69" s="173">
        <f t="shared" si="10"/>
        <v>1</v>
      </c>
      <c r="AM69" s="108"/>
      <c r="AN69" s="108"/>
    </row>
    <row r="70" spans="1:40" s="103" customFormat="1">
      <c r="A70" s="118" t="s">
        <v>365</v>
      </c>
      <c r="B70" s="126"/>
      <c r="C70" s="126"/>
      <c r="D70" s="126"/>
      <c r="E70" s="126"/>
      <c r="F70" s="125"/>
      <c r="G70" s="125"/>
      <c r="H70" s="125"/>
      <c r="I70" s="121" t="str">
        <f>IF(OR($B70="",$C70="",$D70="",$E70="",$F70&lt;AN_LIM,$F70&gt;AN_CONCURS,$P70=FALSE),"",IF($O70="OK",R_BDI_STR*VLOOKUP(AL70,Coef!$E$5:$F$20,2,FALSE),""))</f>
        <v/>
      </c>
      <c r="J70" s="121" t="str">
        <f>IF(OR($B70="",$C70="",$D70="",$E70="",$F70="",$F70&gt;AN_CONCURS,$P70=FALSE),"",IF($O70="OK",R_BDI_STR*VLOOKUP(AL70,Coef!$E$5:$F$20,2,FALSE),""))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41" t="str">
        <f>IF(E70="","NOK",VLOOKUP($E70,BDI!$B$5:$C$41,2,FALSE))</f>
        <v>NOK</v>
      </c>
      <c r="P70" s="236" t="b">
        <f t="shared" si="6"/>
        <v>0</v>
      </c>
      <c r="Q70" s="182"/>
      <c r="R70" s="172" t="e">
        <f t="shared" si="7"/>
        <v>#VALUE!</v>
      </c>
      <c r="S70" s="172" t="e">
        <f t="shared" si="14"/>
        <v>#VALUE!</v>
      </c>
      <c r="T70" s="172" t="e">
        <f t="shared" si="14"/>
        <v>#VALUE!</v>
      </c>
      <c r="U70" s="172" t="e">
        <f t="shared" si="14"/>
        <v>#VALUE!</v>
      </c>
      <c r="V70" s="172" t="e">
        <f t="shared" si="14"/>
        <v>#VALUE!</v>
      </c>
      <c r="W70" s="172" t="e">
        <f t="shared" si="14"/>
        <v>#VALUE!</v>
      </c>
      <c r="X70" s="172" t="e">
        <f t="shared" si="14"/>
        <v>#VALUE!</v>
      </c>
      <c r="Y70" s="172" t="e">
        <f t="shared" si="14"/>
        <v>#VALUE!</v>
      </c>
      <c r="Z70" s="172" t="e">
        <f t="shared" si="14"/>
        <v>#VALUE!</v>
      </c>
      <c r="AA70" s="172" t="e">
        <f t="shared" si="14"/>
        <v>#VALUE!</v>
      </c>
      <c r="AB70" s="173" t="e">
        <f t="shared" si="15"/>
        <v>#VALUE!</v>
      </c>
      <c r="AC70" s="173" t="e">
        <f t="shared" si="15"/>
        <v>#VALUE!</v>
      </c>
      <c r="AD70" s="173" t="e">
        <f t="shared" si="15"/>
        <v>#VALUE!</v>
      </c>
      <c r="AE70" s="173" t="e">
        <f t="shared" si="15"/>
        <v>#VALUE!</v>
      </c>
      <c r="AF70" s="173" t="e">
        <f t="shared" si="15"/>
        <v>#VALUE!</v>
      </c>
      <c r="AG70" s="173" t="e">
        <f t="shared" si="15"/>
        <v>#VALUE!</v>
      </c>
      <c r="AH70" s="173" t="e">
        <f t="shared" si="15"/>
        <v>#VALUE!</v>
      </c>
      <c r="AI70" s="173" t="e">
        <f t="shared" si="15"/>
        <v>#VALUE!</v>
      </c>
      <c r="AJ70" s="173" t="e">
        <f t="shared" si="15"/>
        <v>#VALUE!</v>
      </c>
      <c r="AK70" s="173" t="e">
        <f t="shared" si="15"/>
        <v>#VALUE!</v>
      </c>
      <c r="AL70" s="173">
        <f t="shared" si="10"/>
        <v>1</v>
      </c>
      <c r="AM70" s="108"/>
      <c r="AN70" s="108"/>
    </row>
    <row r="71" spans="1:40" s="103" customFormat="1">
      <c r="A71" s="118" t="s">
        <v>366</v>
      </c>
      <c r="B71" s="126"/>
      <c r="C71" s="126"/>
      <c r="D71" s="126"/>
      <c r="E71" s="126"/>
      <c r="F71" s="125"/>
      <c r="G71" s="125"/>
      <c r="H71" s="125"/>
      <c r="I71" s="121" t="str">
        <f>IF(OR($B71="",$C71="",$D71="",$E71="",$F71&lt;AN_LIM,$F71&gt;AN_CONCURS,$P71=FALSE),"",IF($O71="OK",R_BDI_STR*VLOOKUP(AL71,Coef!$E$5:$F$20,2,FALSE),""))</f>
        <v/>
      </c>
      <c r="J71" s="121" t="str">
        <f>IF(OR($B71="",$C71="",$D71="",$E71="",$F71="",$F71&gt;AN_CONCURS,$P71=FALSE),"",IF($O71="OK",R_BDI_STR*VLOOKUP(AL71,Coef!$E$5:$F$20,2,FALSE),""))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41" t="str">
        <f>IF(E71="","NOK",VLOOKUP($E71,BDI!$B$5:$C$41,2,FALSE))</f>
        <v>NOK</v>
      </c>
      <c r="P71" s="236" t="b">
        <f t="shared" si="6"/>
        <v>0</v>
      </c>
      <c r="Q71" s="182"/>
      <c r="R71" s="172" t="e">
        <f t="shared" si="7"/>
        <v>#VALUE!</v>
      </c>
      <c r="S71" s="172" t="e">
        <f t="shared" si="14"/>
        <v>#VALUE!</v>
      </c>
      <c r="T71" s="172" t="e">
        <f t="shared" si="14"/>
        <v>#VALUE!</v>
      </c>
      <c r="U71" s="172" t="e">
        <f t="shared" si="14"/>
        <v>#VALUE!</v>
      </c>
      <c r="V71" s="172" t="e">
        <f t="shared" ref="V71:AA80" si="16">FIND(",",$B71,U71+1)</f>
        <v>#VALUE!</v>
      </c>
      <c r="W71" s="172" t="e">
        <f t="shared" si="16"/>
        <v>#VALUE!</v>
      </c>
      <c r="X71" s="172" t="e">
        <f t="shared" si="16"/>
        <v>#VALUE!</v>
      </c>
      <c r="Y71" s="172" t="e">
        <f t="shared" si="16"/>
        <v>#VALUE!</v>
      </c>
      <c r="Z71" s="172" t="e">
        <f t="shared" si="16"/>
        <v>#VALUE!</v>
      </c>
      <c r="AA71" s="172" t="e">
        <f t="shared" si="16"/>
        <v>#VALUE!</v>
      </c>
      <c r="AB71" s="173" t="e">
        <f t="shared" si="15"/>
        <v>#VALUE!</v>
      </c>
      <c r="AC71" s="173" t="e">
        <f t="shared" si="15"/>
        <v>#VALUE!</v>
      </c>
      <c r="AD71" s="173" t="e">
        <f t="shared" si="15"/>
        <v>#VALUE!</v>
      </c>
      <c r="AE71" s="173" t="e">
        <f t="shared" si="15"/>
        <v>#VALUE!</v>
      </c>
      <c r="AF71" s="173" t="e">
        <f t="shared" si="15"/>
        <v>#VALUE!</v>
      </c>
      <c r="AG71" s="173" t="e">
        <f t="shared" si="15"/>
        <v>#VALUE!</v>
      </c>
      <c r="AH71" s="173" t="e">
        <f t="shared" si="15"/>
        <v>#VALUE!</v>
      </c>
      <c r="AI71" s="173" t="e">
        <f t="shared" si="15"/>
        <v>#VALUE!</v>
      </c>
      <c r="AJ71" s="173" t="e">
        <f t="shared" si="15"/>
        <v>#VALUE!</v>
      </c>
      <c r="AK71" s="173" t="e">
        <f t="shared" si="15"/>
        <v>#VALUE!</v>
      </c>
      <c r="AL71" s="173">
        <f t="shared" si="10"/>
        <v>1</v>
      </c>
      <c r="AM71" s="108"/>
      <c r="AN71" s="108"/>
    </row>
    <row r="72" spans="1:40" s="103" customFormat="1">
      <c r="A72" s="118" t="s">
        <v>367</v>
      </c>
      <c r="B72" s="126"/>
      <c r="C72" s="126"/>
      <c r="D72" s="126"/>
      <c r="E72" s="126"/>
      <c r="F72" s="125"/>
      <c r="G72" s="125"/>
      <c r="H72" s="125"/>
      <c r="I72" s="121" t="str">
        <f>IF(OR($B72="",$C72="",$D72="",$E72="",$F72&lt;AN_LIM,$F72&gt;AN_CONCURS,$P72=FALSE),"",IF($O72="OK",R_BDI_STR*VLOOKUP(AL72,Coef!$E$5:$F$20,2,FALSE),""))</f>
        <v/>
      </c>
      <c r="J72" s="121" t="str">
        <f>IF(OR($B72="",$C72="",$D72="",$E72="",$F72="",$F72&gt;AN_CONCURS,$P72=FALSE),"",IF($O72="OK",R_BDI_STR*VLOOKUP(AL72,Coef!$E$5:$F$20,2,FALSE),""))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41" t="str">
        <f>IF(E72="","NOK",VLOOKUP($E72,BDI!$B$5:$C$41,2,FALSE))</f>
        <v>NOK</v>
      </c>
      <c r="P72" s="236" t="b">
        <f t="shared" si="6"/>
        <v>0</v>
      </c>
      <c r="Q72" s="182"/>
      <c r="R72" s="172" t="e">
        <f t="shared" si="7"/>
        <v>#VALUE!</v>
      </c>
      <c r="S72" s="172" t="e">
        <f t="shared" ref="S72:U80" si="17">FIND(",",$B72,R72+1)</f>
        <v>#VALUE!</v>
      </c>
      <c r="T72" s="172" t="e">
        <f t="shared" si="17"/>
        <v>#VALUE!</v>
      </c>
      <c r="U72" s="172" t="e">
        <f t="shared" si="17"/>
        <v>#VALUE!</v>
      </c>
      <c r="V72" s="172" t="e">
        <f t="shared" si="16"/>
        <v>#VALUE!</v>
      </c>
      <c r="W72" s="172" t="e">
        <f t="shared" si="16"/>
        <v>#VALUE!</v>
      </c>
      <c r="X72" s="172" t="e">
        <f t="shared" si="16"/>
        <v>#VALUE!</v>
      </c>
      <c r="Y72" s="172" t="e">
        <f t="shared" si="16"/>
        <v>#VALUE!</v>
      </c>
      <c r="Z72" s="172" t="e">
        <f t="shared" si="16"/>
        <v>#VALUE!</v>
      </c>
      <c r="AA72" s="172" t="e">
        <f t="shared" si="16"/>
        <v>#VALUE!</v>
      </c>
      <c r="AB72" s="173" t="e">
        <f t="shared" si="15"/>
        <v>#VALUE!</v>
      </c>
      <c r="AC72" s="173" t="e">
        <f t="shared" si="15"/>
        <v>#VALUE!</v>
      </c>
      <c r="AD72" s="173" t="e">
        <f t="shared" si="15"/>
        <v>#VALUE!</v>
      </c>
      <c r="AE72" s="173" t="e">
        <f t="shared" si="15"/>
        <v>#VALUE!</v>
      </c>
      <c r="AF72" s="173" t="e">
        <f t="shared" si="15"/>
        <v>#VALUE!</v>
      </c>
      <c r="AG72" s="173" t="e">
        <f t="shared" si="15"/>
        <v>#VALUE!</v>
      </c>
      <c r="AH72" s="173" t="e">
        <f t="shared" si="15"/>
        <v>#VALUE!</v>
      </c>
      <c r="AI72" s="173" t="e">
        <f t="shared" si="15"/>
        <v>#VALUE!</v>
      </c>
      <c r="AJ72" s="173" t="e">
        <f t="shared" si="15"/>
        <v>#VALUE!</v>
      </c>
      <c r="AK72" s="173" t="e">
        <f t="shared" si="15"/>
        <v>#VALUE!</v>
      </c>
      <c r="AL72" s="173">
        <f t="shared" si="10"/>
        <v>1</v>
      </c>
      <c r="AM72" s="108"/>
      <c r="AN72" s="108"/>
    </row>
    <row r="73" spans="1:40" s="103" customFormat="1">
      <c r="A73" s="118" t="s">
        <v>368</v>
      </c>
      <c r="B73" s="126"/>
      <c r="C73" s="126"/>
      <c r="D73" s="126"/>
      <c r="E73" s="126"/>
      <c r="F73" s="125"/>
      <c r="G73" s="125"/>
      <c r="H73" s="125"/>
      <c r="I73" s="121" t="str">
        <f>IF(OR($B73="",$C73="",$D73="",$E73="",$F73&lt;AN_LIM,$F73&gt;AN_CONCURS,$P73=FALSE),"",IF($O73="OK",R_BDI_STR*VLOOKUP(AL73,Coef!$E$5:$F$20,2,FALSE),""))</f>
        <v/>
      </c>
      <c r="J73" s="121" t="str">
        <f>IF(OR($B73="",$C73="",$D73="",$E73="",$F73="",$F73&gt;AN_CONCURS,$P73=FALSE),"",IF($O73="OK",R_BDI_STR*VLOOKUP(AL73,Coef!$E$5:$F$20,2,FALSE),""))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41" t="str">
        <f>IF(E73="","NOK",VLOOKUP($E73,BDI!$B$5:$C$41,2,FALSE))</f>
        <v>NOK</v>
      </c>
      <c r="P73" s="236" t="b">
        <f t="shared" si="6"/>
        <v>0</v>
      </c>
      <c r="Q73" s="182"/>
      <c r="R73" s="172" t="e">
        <f t="shared" si="7"/>
        <v>#VALUE!</v>
      </c>
      <c r="S73" s="172" t="e">
        <f t="shared" si="17"/>
        <v>#VALUE!</v>
      </c>
      <c r="T73" s="172" t="e">
        <f t="shared" si="17"/>
        <v>#VALUE!</v>
      </c>
      <c r="U73" s="172" t="e">
        <f t="shared" si="17"/>
        <v>#VALUE!</v>
      </c>
      <c r="V73" s="172" t="e">
        <f t="shared" si="16"/>
        <v>#VALUE!</v>
      </c>
      <c r="W73" s="172" t="e">
        <f t="shared" si="16"/>
        <v>#VALUE!</v>
      </c>
      <c r="X73" s="172" t="e">
        <f t="shared" si="16"/>
        <v>#VALUE!</v>
      </c>
      <c r="Y73" s="172" t="e">
        <f t="shared" si="16"/>
        <v>#VALUE!</v>
      </c>
      <c r="Z73" s="172" t="e">
        <f t="shared" si="16"/>
        <v>#VALUE!</v>
      </c>
      <c r="AA73" s="172" t="e">
        <f t="shared" si="16"/>
        <v>#VALUE!</v>
      </c>
      <c r="AB73" s="173" t="e">
        <f t="shared" si="15"/>
        <v>#VALUE!</v>
      </c>
      <c r="AC73" s="173" t="e">
        <f t="shared" si="15"/>
        <v>#VALUE!</v>
      </c>
      <c r="AD73" s="173" t="e">
        <f t="shared" si="15"/>
        <v>#VALUE!</v>
      </c>
      <c r="AE73" s="173" t="e">
        <f t="shared" si="15"/>
        <v>#VALUE!</v>
      </c>
      <c r="AF73" s="173" t="e">
        <f t="shared" si="15"/>
        <v>#VALUE!</v>
      </c>
      <c r="AG73" s="173" t="e">
        <f t="shared" si="15"/>
        <v>#VALUE!</v>
      </c>
      <c r="AH73" s="173" t="e">
        <f t="shared" si="15"/>
        <v>#VALUE!</v>
      </c>
      <c r="AI73" s="173" t="e">
        <f t="shared" si="15"/>
        <v>#VALUE!</v>
      </c>
      <c r="AJ73" s="173" t="e">
        <f t="shared" si="15"/>
        <v>#VALUE!</v>
      </c>
      <c r="AK73" s="173" t="e">
        <f t="shared" si="15"/>
        <v>#VALUE!</v>
      </c>
      <c r="AL73" s="173">
        <f t="shared" si="10"/>
        <v>1</v>
      </c>
      <c r="AM73" s="108"/>
      <c r="AN73" s="108"/>
    </row>
    <row r="74" spans="1:40" s="103" customFormat="1">
      <c r="A74" s="118" t="s">
        <v>369</v>
      </c>
      <c r="B74" s="126"/>
      <c r="C74" s="126"/>
      <c r="D74" s="126"/>
      <c r="E74" s="126"/>
      <c r="F74" s="125"/>
      <c r="G74" s="125"/>
      <c r="H74" s="125"/>
      <c r="I74" s="121" t="str">
        <f>IF(OR($B74="",$C74="",$D74="",$E74="",$F74&lt;AN_LIM,$F74&gt;AN_CONCURS,$P74=FALSE),"",IF($O74="OK",R_BDI_STR*VLOOKUP(AL74,Coef!$E$5:$F$20,2,FALSE),""))</f>
        <v/>
      </c>
      <c r="J74" s="121" t="str">
        <f>IF(OR($B74="",$C74="",$D74="",$E74="",$F74="",$F74&gt;AN_CONCURS,$P74=FALSE),"",IF($O74="OK",R_BDI_STR*VLOOKUP(AL74,Coef!$E$5:$F$20,2,FALSE),""))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41" t="str">
        <f>IF(E74="","NOK",VLOOKUP($E74,BDI!$B$5:$C$41,2,FALSE))</f>
        <v>NOK</v>
      </c>
      <c r="P74" s="236" t="b">
        <f t="shared" si="6"/>
        <v>0</v>
      </c>
      <c r="Q74" s="182"/>
      <c r="R74" s="172" t="e">
        <f t="shared" si="7"/>
        <v>#VALUE!</v>
      </c>
      <c r="S74" s="172" t="e">
        <f t="shared" si="17"/>
        <v>#VALUE!</v>
      </c>
      <c r="T74" s="172" t="e">
        <f t="shared" si="17"/>
        <v>#VALUE!</v>
      </c>
      <c r="U74" s="172" t="e">
        <f t="shared" si="17"/>
        <v>#VALUE!</v>
      </c>
      <c r="V74" s="172" t="e">
        <f t="shared" si="16"/>
        <v>#VALUE!</v>
      </c>
      <c r="W74" s="172" t="e">
        <f t="shared" si="16"/>
        <v>#VALUE!</v>
      </c>
      <c r="X74" s="172" t="e">
        <f t="shared" si="16"/>
        <v>#VALUE!</v>
      </c>
      <c r="Y74" s="172" t="e">
        <f t="shared" si="16"/>
        <v>#VALUE!</v>
      </c>
      <c r="Z74" s="172" t="e">
        <f t="shared" si="16"/>
        <v>#VALUE!</v>
      </c>
      <c r="AA74" s="172" t="e">
        <f t="shared" si="16"/>
        <v>#VALUE!</v>
      </c>
      <c r="AB74" s="173" t="e">
        <f t="shared" si="15"/>
        <v>#VALUE!</v>
      </c>
      <c r="AC74" s="173" t="e">
        <f t="shared" si="15"/>
        <v>#VALUE!</v>
      </c>
      <c r="AD74" s="173" t="e">
        <f t="shared" si="15"/>
        <v>#VALUE!</v>
      </c>
      <c r="AE74" s="173" t="e">
        <f t="shared" si="15"/>
        <v>#VALUE!</v>
      </c>
      <c r="AF74" s="173" t="e">
        <f t="shared" si="15"/>
        <v>#VALUE!</v>
      </c>
      <c r="AG74" s="173" t="e">
        <f t="shared" si="15"/>
        <v>#VALUE!</v>
      </c>
      <c r="AH74" s="173" t="e">
        <f t="shared" si="15"/>
        <v>#VALUE!</v>
      </c>
      <c r="AI74" s="173" t="e">
        <f t="shared" si="15"/>
        <v>#VALUE!</v>
      </c>
      <c r="AJ74" s="173" t="e">
        <f t="shared" si="15"/>
        <v>#VALUE!</v>
      </c>
      <c r="AK74" s="173" t="e">
        <f t="shared" si="15"/>
        <v>#VALUE!</v>
      </c>
      <c r="AL74" s="173">
        <f t="shared" si="10"/>
        <v>1</v>
      </c>
      <c r="AM74" s="108"/>
      <c r="AN74" s="108"/>
    </row>
    <row r="75" spans="1:40" s="103" customFormat="1">
      <c r="A75" s="118" t="s">
        <v>370</v>
      </c>
      <c r="B75" s="126"/>
      <c r="C75" s="126"/>
      <c r="D75" s="126"/>
      <c r="E75" s="126"/>
      <c r="F75" s="125"/>
      <c r="G75" s="125"/>
      <c r="H75" s="125"/>
      <c r="I75" s="121" t="str">
        <f>IF(OR($B75="",$C75="",$D75="",$E75="",$F75&lt;AN_LIM,$F75&gt;AN_CONCURS,$P75=FALSE),"",IF($O75="OK",R_BDI_STR*VLOOKUP(AL75,Coef!$E$5:$F$20,2,FALSE),""))</f>
        <v/>
      </c>
      <c r="J75" s="121" t="str">
        <f>IF(OR($B75="",$C75="",$D75="",$E75="",$F75="",$F75&gt;AN_CONCURS,$P75=FALSE),"",IF($O75="OK",R_BDI_STR*VLOOKUP(AL75,Coef!$E$5:$F$20,2,FALSE),""))</f>
        <v/>
      </c>
      <c r="K75" s="153" t="str">
        <f t="shared" ref="K75:K138" si="18">IF(OR($B75="",$C75="",$D75="",$E75="",$F75&gt;AN_CONCURS,$O75&lt;&gt;"OK",$P75=FALSE),"",IF($F75&gt;=AN_LIM,1,""))</f>
        <v/>
      </c>
      <c r="L75" s="153" t="str">
        <f t="shared" ref="L75:L138" si="19">IF(OR($B75="",$C75="",$D75="",$E75="",$F75="",$F75&gt;AN_CONCURS,$O75&lt;&gt;"OK",$P75=FALSE),"",1)</f>
        <v/>
      </c>
      <c r="M75" s="153" t="str">
        <f t="shared" ref="M75:M138" si="20">IF($K75&lt;&gt;1,"",(IF(OR($B75="",$C75="",$D75="",$E75="",$F75="",$F75&gt;AN_CONCURS,$O75&lt;&gt;"OK",$P75=FALSE),"",IF((FIND(NUME,$B75,1)=1),1,""))))</f>
        <v/>
      </c>
      <c r="N75" s="153" t="str">
        <f t="shared" ref="N75:N138" si="21">IF(OR($B75="",$C75="",$D75="",$E75="",$F75="",$F75&gt;AN_CONCURS,$O75&lt;&gt;"OK",$P75=FALSE),"",IF((FIND(NUME,$B75,1)=1),1,""))</f>
        <v/>
      </c>
      <c r="O75" s="241" t="str">
        <f>IF(E75="","NOK",VLOOKUP($E75,BDI!$B$5:$C$41,2,FALSE))</f>
        <v>NOK</v>
      </c>
      <c r="P75" s="236" t="b">
        <f t="shared" ref="P75:P138" si="22">IF(NUME="",FALSE,ISNUMBER(SEARCH(NUME,$B75)))</f>
        <v>0</v>
      </c>
      <c r="Q75" s="182"/>
      <c r="R75" s="172" t="e">
        <f t="shared" ref="R75:R138" si="23">FIND(",",$B75,1)</f>
        <v>#VALUE!</v>
      </c>
      <c r="S75" s="172" t="e">
        <f t="shared" si="17"/>
        <v>#VALUE!</v>
      </c>
      <c r="T75" s="172" t="e">
        <f t="shared" si="17"/>
        <v>#VALUE!</v>
      </c>
      <c r="U75" s="172" t="e">
        <f t="shared" si="17"/>
        <v>#VALUE!</v>
      </c>
      <c r="V75" s="172" t="e">
        <f t="shared" si="16"/>
        <v>#VALUE!</v>
      </c>
      <c r="W75" s="172" t="e">
        <f t="shared" si="16"/>
        <v>#VALUE!</v>
      </c>
      <c r="X75" s="172" t="e">
        <f t="shared" si="16"/>
        <v>#VALUE!</v>
      </c>
      <c r="Y75" s="172" t="e">
        <f t="shared" si="16"/>
        <v>#VALUE!</v>
      </c>
      <c r="Z75" s="172" t="e">
        <f t="shared" si="16"/>
        <v>#VALUE!</v>
      </c>
      <c r="AA75" s="172" t="e">
        <f t="shared" si="16"/>
        <v>#VALUE!</v>
      </c>
      <c r="AB75" s="173" t="e">
        <f t="shared" si="15"/>
        <v>#VALUE!</v>
      </c>
      <c r="AC75" s="173" t="e">
        <f t="shared" si="15"/>
        <v>#VALUE!</v>
      </c>
      <c r="AD75" s="173" t="e">
        <f t="shared" si="15"/>
        <v>#VALUE!</v>
      </c>
      <c r="AE75" s="173" t="e">
        <f t="shared" si="15"/>
        <v>#VALUE!</v>
      </c>
      <c r="AF75" s="173" t="e">
        <f t="shared" si="15"/>
        <v>#VALUE!</v>
      </c>
      <c r="AG75" s="173" t="e">
        <f t="shared" si="15"/>
        <v>#VALUE!</v>
      </c>
      <c r="AH75" s="173" t="e">
        <f t="shared" si="15"/>
        <v>#VALUE!</v>
      </c>
      <c r="AI75" s="173" t="e">
        <f t="shared" si="15"/>
        <v>#VALUE!</v>
      </c>
      <c r="AJ75" s="173" t="e">
        <f t="shared" si="15"/>
        <v>#VALUE!</v>
      </c>
      <c r="AK75" s="173" t="e">
        <f t="shared" si="15"/>
        <v>#VALUE!</v>
      </c>
      <c r="AL75" s="173">
        <f t="shared" ref="AL75:AL80" si="24">1+SUMIF(AB75:AK75,"&gt;0",AB75:AK75)</f>
        <v>1</v>
      </c>
      <c r="AM75" s="108"/>
      <c r="AN75" s="108"/>
    </row>
    <row r="76" spans="1:40" s="103" customFormat="1">
      <c r="A76" s="118" t="s">
        <v>371</v>
      </c>
      <c r="B76" s="126"/>
      <c r="C76" s="126"/>
      <c r="D76" s="126"/>
      <c r="E76" s="126"/>
      <c r="F76" s="125"/>
      <c r="G76" s="125"/>
      <c r="H76" s="125"/>
      <c r="I76" s="121" t="str">
        <f>IF(OR($B76="",$C76="",$D76="",$E76="",$F76&lt;AN_LIM,$F76&gt;AN_CONCURS,$P76=FALSE),"",IF($O76="OK",R_BDI_STR*VLOOKUP(AL76,Coef!$E$5:$F$20,2,FALSE),""))</f>
        <v/>
      </c>
      <c r="J76" s="121" t="str">
        <f>IF(OR($B76="",$C76="",$D76="",$E76="",$F76="",$F76&gt;AN_CONCURS,$P76=FALSE),"",IF($O76="OK",R_BDI_STR*VLOOKUP(AL76,Coef!$E$5:$F$20,2,FALSE),""))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41" t="str">
        <f>IF(E76="","NOK",VLOOKUP($E76,BDI!$B$5:$C$41,2,FALSE))</f>
        <v>NOK</v>
      </c>
      <c r="P76" s="236" t="b">
        <f t="shared" si="22"/>
        <v>0</v>
      </c>
      <c r="Q76" s="182"/>
      <c r="R76" s="172" t="e">
        <f t="shared" si="23"/>
        <v>#VALUE!</v>
      </c>
      <c r="S76" s="172" t="e">
        <f t="shared" si="17"/>
        <v>#VALUE!</v>
      </c>
      <c r="T76" s="172" t="e">
        <f t="shared" si="17"/>
        <v>#VALUE!</v>
      </c>
      <c r="U76" s="172" t="e">
        <f t="shared" si="17"/>
        <v>#VALUE!</v>
      </c>
      <c r="V76" s="172" t="e">
        <f t="shared" si="16"/>
        <v>#VALUE!</v>
      </c>
      <c r="W76" s="172" t="e">
        <f t="shared" si="16"/>
        <v>#VALUE!</v>
      </c>
      <c r="X76" s="172" t="e">
        <f t="shared" si="16"/>
        <v>#VALUE!</v>
      </c>
      <c r="Y76" s="172" t="e">
        <f t="shared" si="16"/>
        <v>#VALUE!</v>
      </c>
      <c r="Z76" s="172" t="e">
        <f t="shared" si="16"/>
        <v>#VALUE!</v>
      </c>
      <c r="AA76" s="172" t="e">
        <f t="shared" si="16"/>
        <v>#VALUE!</v>
      </c>
      <c r="AB76" s="173" t="e">
        <f t="shared" si="15"/>
        <v>#VALUE!</v>
      </c>
      <c r="AC76" s="173" t="e">
        <f t="shared" si="15"/>
        <v>#VALUE!</v>
      </c>
      <c r="AD76" s="173" t="e">
        <f t="shared" si="15"/>
        <v>#VALUE!</v>
      </c>
      <c r="AE76" s="173" t="e">
        <f t="shared" si="15"/>
        <v>#VALUE!</v>
      </c>
      <c r="AF76" s="173" t="e">
        <f t="shared" si="15"/>
        <v>#VALUE!</v>
      </c>
      <c r="AG76" s="173" t="e">
        <f t="shared" si="15"/>
        <v>#VALUE!</v>
      </c>
      <c r="AH76" s="173" t="e">
        <f t="shared" si="15"/>
        <v>#VALUE!</v>
      </c>
      <c r="AI76" s="173" t="e">
        <f t="shared" si="15"/>
        <v>#VALUE!</v>
      </c>
      <c r="AJ76" s="173" t="e">
        <f t="shared" si="15"/>
        <v>#VALUE!</v>
      </c>
      <c r="AK76" s="173" t="e">
        <f t="shared" si="15"/>
        <v>#VALUE!</v>
      </c>
      <c r="AL76" s="173">
        <f t="shared" si="24"/>
        <v>1</v>
      </c>
      <c r="AM76" s="108"/>
      <c r="AN76" s="108"/>
    </row>
    <row r="77" spans="1:40" s="103" customFormat="1">
      <c r="A77" s="118" t="s">
        <v>372</v>
      </c>
      <c r="B77" s="126"/>
      <c r="C77" s="126"/>
      <c r="D77" s="126"/>
      <c r="E77" s="126"/>
      <c r="F77" s="125"/>
      <c r="G77" s="125"/>
      <c r="H77" s="125"/>
      <c r="I77" s="121" t="str">
        <f>IF(OR($B77="",$C77="",$D77="",$E77="",$F77&lt;AN_LIM,$F77&gt;AN_CONCURS,$P77=FALSE),"",IF($O77="OK",R_BDI_STR*VLOOKUP(AL77,Coef!$E$5:$F$20,2,FALSE),""))</f>
        <v/>
      </c>
      <c r="J77" s="121" t="str">
        <f>IF(OR($B77="",$C77="",$D77="",$E77="",$F77="",$F77&gt;AN_CONCURS,$P77=FALSE),"",IF($O77="OK",R_BDI_STR*VLOOKUP(AL77,Coef!$E$5:$F$20,2,FALSE),""))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41" t="str">
        <f>IF(E77="","NOK",VLOOKUP($E77,BDI!$B$5:$C$41,2,FALSE))</f>
        <v>NOK</v>
      </c>
      <c r="P77" s="236" t="b">
        <f t="shared" si="22"/>
        <v>0</v>
      </c>
      <c r="Q77" s="182"/>
      <c r="R77" s="172" t="e">
        <f t="shared" si="23"/>
        <v>#VALUE!</v>
      </c>
      <c r="S77" s="172" t="e">
        <f t="shared" si="17"/>
        <v>#VALUE!</v>
      </c>
      <c r="T77" s="172" t="e">
        <f t="shared" si="17"/>
        <v>#VALUE!</v>
      </c>
      <c r="U77" s="172" t="e">
        <f t="shared" si="17"/>
        <v>#VALUE!</v>
      </c>
      <c r="V77" s="172" t="e">
        <f t="shared" si="16"/>
        <v>#VALUE!</v>
      </c>
      <c r="W77" s="172" t="e">
        <f t="shared" si="16"/>
        <v>#VALUE!</v>
      </c>
      <c r="X77" s="172" t="e">
        <f t="shared" si="16"/>
        <v>#VALUE!</v>
      </c>
      <c r="Y77" s="172" t="e">
        <f t="shared" si="16"/>
        <v>#VALUE!</v>
      </c>
      <c r="Z77" s="172" t="e">
        <f t="shared" si="16"/>
        <v>#VALUE!</v>
      </c>
      <c r="AA77" s="172" t="e">
        <f t="shared" si="16"/>
        <v>#VALUE!</v>
      </c>
      <c r="AB77" s="173" t="e">
        <f t="shared" si="15"/>
        <v>#VALUE!</v>
      </c>
      <c r="AC77" s="173" t="e">
        <f t="shared" si="15"/>
        <v>#VALUE!</v>
      </c>
      <c r="AD77" s="173" t="e">
        <f t="shared" si="15"/>
        <v>#VALUE!</v>
      </c>
      <c r="AE77" s="173" t="e">
        <f t="shared" si="15"/>
        <v>#VALUE!</v>
      </c>
      <c r="AF77" s="173" t="e">
        <f t="shared" si="15"/>
        <v>#VALUE!</v>
      </c>
      <c r="AG77" s="173" t="e">
        <f t="shared" si="15"/>
        <v>#VALUE!</v>
      </c>
      <c r="AH77" s="173" t="e">
        <f t="shared" si="15"/>
        <v>#VALUE!</v>
      </c>
      <c r="AI77" s="173" t="e">
        <f t="shared" si="15"/>
        <v>#VALUE!</v>
      </c>
      <c r="AJ77" s="173" t="e">
        <f t="shared" si="15"/>
        <v>#VALUE!</v>
      </c>
      <c r="AK77" s="173" t="e">
        <f t="shared" si="15"/>
        <v>#VALUE!</v>
      </c>
      <c r="AL77" s="173">
        <f t="shared" si="24"/>
        <v>1</v>
      </c>
      <c r="AM77" s="108"/>
      <c r="AN77" s="108"/>
    </row>
    <row r="78" spans="1:40" s="103" customFormat="1">
      <c r="A78" s="118" t="s">
        <v>373</v>
      </c>
      <c r="B78" s="126"/>
      <c r="C78" s="126"/>
      <c r="D78" s="126"/>
      <c r="E78" s="126"/>
      <c r="F78" s="125"/>
      <c r="G78" s="125"/>
      <c r="H78" s="125"/>
      <c r="I78" s="121" t="str">
        <f>IF(OR($B78="",$C78="",$D78="",$E78="",$F78&lt;AN_LIM,$F78&gt;AN_CONCURS,$P78=FALSE),"",IF($O78="OK",R_BDI_STR*VLOOKUP(AL78,Coef!$E$5:$F$20,2,FALSE),""))</f>
        <v/>
      </c>
      <c r="J78" s="121" t="str">
        <f>IF(OR($B78="",$C78="",$D78="",$E78="",$F78="",$F78&gt;AN_CONCURS,$P78=FALSE),"",IF($O78="OK",R_BDI_STR*VLOOKUP(AL78,Coef!$E$5:$F$20,2,FALSE),""))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41" t="str">
        <f>IF(E78="","NOK",VLOOKUP($E78,BDI!$B$5:$C$41,2,FALSE))</f>
        <v>NOK</v>
      </c>
      <c r="P78" s="236" t="b">
        <f t="shared" si="22"/>
        <v>0</v>
      </c>
      <c r="Q78" s="182"/>
      <c r="R78" s="172" t="e">
        <f t="shared" si="23"/>
        <v>#VALUE!</v>
      </c>
      <c r="S78" s="172" t="e">
        <f t="shared" si="17"/>
        <v>#VALUE!</v>
      </c>
      <c r="T78" s="172" t="e">
        <f t="shared" si="17"/>
        <v>#VALUE!</v>
      </c>
      <c r="U78" s="172" t="e">
        <f t="shared" si="17"/>
        <v>#VALUE!</v>
      </c>
      <c r="V78" s="172" t="e">
        <f t="shared" si="16"/>
        <v>#VALUE!</v>
      </c>
      <c r="W78" s="172" t="e">
        <f t="shared" si="16"/>
        <v>#VALUE!</v>
      </c>
      <c r="X78" s="172" t="e">
        <f t="shared" si="16"/>
        <v>#VALUE!</v>
      </c>
      <c r="Y78" s="172" t="e">
        <f t="shared" si="16"/>
        <v>#VALUE!</v>
      </c>
      <c r="Z78" s="172" t="e">
        <f t="shared" si="16"/>
        <v>#VALUE!</v>
      </c>
      <c r="AA78" s="172" t="e">
        <f t="shared" si="16"/>
        <v>#VALUE!</v>
      </c>
      <c r="AB78" s="173" t="e">
        <f t="shared" si="15"/>
        <v>#VALUE!</v>
      </c>
      <c r="AC78" s="173" t="e">
        <f t="shared" si="15"/>
        <v>#VALUE!</v>
      </c>
      <c r="AD78" s="173" t="e">
        <f t="shared" si="15"/>
        <v>#VALUE!</v>
      </c>
      <c r="AE78" s="173" t="e">
        <f t="shared" si="15"/>
        <v>#VALUE!</v>
      </c>
      <c r="AF78" s="173" t="e">
        <f t="shared" si="15"/>
        <v>#VALUE!</v>
      </c>
      <c r="AG78" s="173" t="e">
        <f t="shared" si="15"/>
        <v>#VALUE!</v>
      </c>
      <c r="AH78" s="173" t="e">
        <f t="shared" si="15"/>
        <v>#VALUE!</v>
      </c>
      <c r="AI78" s="173" t="e">
        <f t="shared" si="15"/>
        <v>#VALUE!</v>
      </c>
      <c r="AJ78" s="173" t="e">
        <f t="shared" si="15"/>
        <v>#VALUE!</v>
      </c>
      <c r="AK78" s="173" t="e">
        <f t="shared" si="15"/>
        <v>#VALUE!</v>
      </c>
      <c r="AL78" s="173">
        <f t="shared" si="24"/>
        <v>1</v>
      </c>
      <c r="AM78" s="108"/>
      <c r="AN78" s="108"/>
    </row>
    <row r="79" spans="1:40" s="103" customFormat="1">
      <c r="A79" s="118" t="s">
        <v>374</v>
      </c>
      <c r="B79" s="126"/>
      <c r="C79" s="126"/>
      <c r="D79" s="126"/>
      <c r="E79" s="126"/>
      <c r="F79" s="125"/>
      <c r="G79" s="125"/>
      <c r="H79" s="125"/>
      <c r="I79" s="121" t="str">
        <f>IF(OR($B79="",$C79="",$D79="",$E79="",$F79&lt;AN_LIM,$F79&gt;AN_CONCURS,$P79=FALSE),"",IF($O79="OK",R_BDI_STR*VLOOKUP(AL79,Coef!$E$5:$F$20,2,FALSE),""))</f>
        <v/>
      </c>
      <c r="J79" s="121" t="str">
        <f>IF(OR($B79="",$C79="",$D79="",$E79="",$F79="",$F79&gt;AN_CONCURS,$P79=FALSE),"",IF($O79="OK",R_BDI_STR*VLOOKUP(AL79,Coef!$E$5:$F$20,2,FALSE),""))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41" t="str">
        <f>IF(E79="","NOK",VLOOKUP($E79,BDI!$B$5:$C$41,2,FALSE))</f>
        <v>NOK</v>
      </c>
      <c r="P79" s="236" t="b">
        <f t="shared" si="22"/>
        <v>0</v>
      </c>
      <c r="Q79" s="182"/>
      <c r="R79" s="172" t="e">
        <f t="shared" si="23"/>
        <v>#VALUE!</v>
      </c>
      <c r="S79" s="172" t="e">
        <f t="shared" si="17"/>
        <v>#VALUE!</v>
      </c>
      <c r="T79" s="172" t="e">
        <f t="shared" si="17"/>
        <v>#VALUE!</v>
      </c>
      <c r="U79" s="172" t="e">
        <f t="shared" si="17"/>
        <v>#VALUE!</v>
      </c>
      <c r="V79" s="172" t="e">
        <f t="shared" si="16"/>
        <v>#VALUE!</v>
      </c>
      <c r="W79" s="172" t="e">
        <f t="shared" si="16"/>
        <v>#VALUE!</v>
      </c>
      <c r="X79" s="172" t="e">
        <f t="shared" si="16"/>
        <v>#VALUE!</v>
      </c>
      <c r="Y79" s="172" t="e">
        <f t="shared" si="16"/>
        <v>#VALUE!</v>
      </c>
      <c r="Z79" s="172" t="e">
        <f t="shared" si="16"/>
        <v>#VALUE!</v>
      </c>
      <c r="AA79" s="172" t="e">
        <f t="shared" si="16"/>
        <v>#VALUE!</v>
      </c>
      <c r="AB79" s="173" t="e">
        <f t="shared" si="15"/>
        <v>#VALUE!</v>
      </c>
      <c r="AC79" s="173" t="e">
        <f t="shared" si="15"/>
        <v>#VALUE!</v>
      </c>
      <c r="AD79" s="173" t="e">
        <f t="shared" si="15"/>
        <v>#VALUE!</v>
      </c>
      <c r="AE79" s="173" t="e">
        <f t="shared" si="15"/>
        <v>#VALUE!</v>
      </c>
      <c r="AF79" s="173" t="e">
        <f t="shared" si="15"/>
        <v>#VALUE!</v>
      </c>
      <c r="AG79" s="173" t="e">
        <f t="shared" si="15"/>
        <v>#VALUE!</v>
      </c>
      <c r="AH79" s="173" t="e">
        <f t="shared" si="15"/>
        <v>#VALUE!</v>
      </c>
      <c r="AI79" s="173" t="e">
        <f t="shared" si="15"/>
        <v>#VALUE!</v>
      </c>
      <c r="AJ79" s="173" t="e">
        <f t="shared" si="15"/>
        <v>#VALUE!</v>
      </c>
      <c r="AK79" s="173" t="e">
        <f t="shared" si="15"/>
        <v>#VALUE!</v>
      </c>
      <c r="AL79" s="173">
        <f t="shared" si="24"/>
        <v>1</v>
      </c>
      <c r="AM79" s="108"/>
      <c r="AN79" s="108"/>
    </row>
    <row r="80" spans="1:40" s="103" customFormat="1">
      <c r="A80" s="118" t="s">
        <v>375</v>
      </c>
      <c r="B80" s="126"/>
      <c r="C80" s="126"/>
      <c r="D80" s="126"/>
      <c r="E80" s="126"/>
      <c r="F80" s="125"/>
      <c r="G80" s="125"/>
      <c r="H80" s="125"/>
      <c r="I80" s="121" t="str">
        <f>IF(OR($B80="",$C80="",$D80="",$E80="",$F80&lt;AN_LIM,$F80&gt;AN_CONCURS,$P80=FALSE),"",IF($O80="OK",R_BDI_STR*VLOOKUP(AL80,Coef!$E$5:$F$20,2,FALSE),""))</f>
        <v/>
      </c>
      <c r="J80" s="121" t="str">
        <f>IF(OR($B80="",$C80="",$D80="",$E80="",$F80="",$F80&gt;AN_CONCURS,$P80=FALSE),"",IF($O80="OK",R_BDI_STR*VLOOKUP(AL80,Coef!$E$5:$F$20,2,FALSE),""))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41" t="str">
        <f>IF(E80="","NOK",VLOOKUP($E80,BDI!$B$5:$C$41,2,FALSE))</f>
        <v>NOK</v>
      </c>
      <c r="P80" s="236" t="b">
        <f t="shared" si="22"/>
        <v>0</v>
      </c>
      <c r="Q80" s="182"/>
      <c r="R80" s="172" t="e">
        <f t="shared" si="23"/>
        <v>#VALUE!</v>
      </c>
      <c r="S80" s="172" t="e">
        <f t="shared" si="17"/>
        <v>#VALUE!</v>
      </c>
      <c r="T80" s="172" t="e">
        <f t="shared" si="17"/>
        <v>#VALUE!</v>
      </c>
      <c r="U80" s="172" t="e">
        <f t="shared" si="17"/>
        <v>#VALUE!</v>
      </c>
      <c r="V80" s="172" t="e">
        <f t="shared" si="16"/>
        <v>#VALUE!</v>
      </c>
      <c r="W80" s="172" t="e">
        <f t="shared" si="16"/>
        <v>#VALUE!</v>
      </c>
      <c r="X80" s="172" t="e">
        <f t="shared" si="16"/>
        <v>#VALUE!</v>
      </c>
      <c r="Y80" s="172" t="e">
        <f t="shared" si="16"/>
        <v>#VALUE!</v>
      </c>
      <c r="Z80" s="172" t="e">
        <f t="shared" si="16"/>
        <v>#VALUE!</v>
      </c>
      <c r="AA80" s="172" t="e">
        <f t="shared" si="16"/>
        <v>#VALUE!</v>
      </c>
      <c r="AB80" s="173" t="e">
        <f t="shared" si="15"/>
        <v>#VALUE!</v>
      </c>
      <c r="AC80" s="173" t="e">
        <f t="shared" si="15"/>
        <v>#VALUE!</v>
      </c>
      <c r="AD80" s="173" t="e">
        <f t="shared" si="15"/>
        <v>#VALUE!</v>
      </c>
      <c r="AE80" s="173" t="e">
        <f t="shared" si="15"/>
        <v>#VALUE!</v>
      </c>
      <c r="AF80" s="173" t="e">
        <f t="shared" si="15"/>
        <v>#VALUE!</v>
      </c>
      <c r="AG80" s="173" t="e">
        <f t="shared" si="15"/>
        <v>#VALUE!</v>
      </c>
      <c r="AH80" s="173" t="e">
        <f t="shared" si="15"/>
        <v>#VALUE!</v>
      </c>
      <c r="AI80" s="173" t="e">
        <f t="shared" si="15"/>
        <v>#VALUE!</v>
      </c>
      <c r="AJ80" s="173" t="e">
        <f t="shared" si="15"/>
        <v>#VALUE!</v>
      </c>
      <c r="AK80" s="173" t="e">
        <f t="shared" si="15"/>
        <v>#VALUE!</v>
      </c>
      <c r="AL80" s="173">
        <f t="shared" si="24"/>
        <v>1</v>
      </c>
      <c r="AM80" s="108"/>
      <c r="AN80" s="108"/>
    </row>
    <row r="81" spans="1:41">
      <c r="A81" s="118" t="s">
        <v>376</v>
      </c>
      <c r="B81" s="126"/>
      <c r="C81" s="126"/>
      <c r="D81" s="126"/>
      <c r="E81" s="126"/>
      <c r="F81" s="125"/>
      <c r="G81" s="125"/>
      <c r="H81" s="125"/>
      <c r="I81" s="121" t="str">
        <f>IF(OR($B81="",$C81="",$D81="",$E81="",$F81&lt;AN_LIM,$F81&gt;AN_CONCURS,$P81=FALSE),"",IF($O81="OK",R_BDI_STR*VLOOKUP(AL81,Coef!$E$5:$F$20,2,FALSE),""))</f>
        <v/>
      </c>
      <c r="J81" s="121" t="str">
        <f>IF(OR($B81="",$C81="",$D81="",$E81="",$F81="",$F81&gt;AN_CONCURS,$P81=FALSE),"",IF($O81="OK",R_BDI_STR*VLOOKUP(AL81,Coef!$E$5:$F$20,2,FALSE),""))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41" t="str">
        <f>IF(E81="","NOK",VLOOKUP($E81,BDI!$B$5:$C$41,2,FALSE))</f>
        <v>NOK</v>
      </c>
      <c r="P81" s="236" t="b">
        <f t="shared" si="22"/>
        <v>0</v>
      </c>
      <c r="Q81" s="182"/>
      <c r="R81" s="172" t="e">
        <f t="shared" si="23"/>
        <v>#VALUE!</v>
      </c>
      <c r="S81" s="172" t="e">
        <f t="shared" ref="S81:S144" si="25">FIND(",",$B81,R81+1)</f>
        <v>#VALUE!</v>
      </c>
      <c r="T81" s="172" t="e">
        <f t="shared" ref="T81:T144" si="26">FIND(",",$B81,S81+1)</f>
        <v>#VALUE!</v>
      </c>
      <c r="U81" s="172" t="e">
        <f t="shared" ref="U81:U144" si="27">FIND(",",$B81,T81+1)</f>
        <v>#VALUE!</v>
      </c>
      <c r="V81" s="172" t="e">
        <f t="shared" ref="V81:V144" si="28">FIND(",",$B81,U81+1)</f>
        <v>#VALUE!</v>
      </c>
      <c r="W81" s="172" t="e">
        <f t="shared" ref="W81:W144" si="29">FIND(",",$B81,V81+1)</f>
        <v>#VALUE!</v>
      </c>
      <c r="X81" s="172" t="e">
        <f t="shared" ref="X81:X144" si="30">FIND(",",$B81,W81+1)</f>
        <v>#VALUE!</v>
      </c>
      <c r="Y81" s="172" t="e">
        <f t="shared" ref="Y81:Y144" si="31">FIND(",",$B81,X81+1)</f>
        <v>#VALUE!</v>
      </c>
      <c r="Z81" s="172" t="e">
        <f t="shared" ref="Z81:Z144" si="32">FIND(",",$B81,Y81+1)</f>
        <v>#VALUE!</v>
      </c>
      <c r="AA81" s="172" t="e">
        <f t="shared" ref="AA81:AA144" si="33">FIND(",",$B81,Z81+1)</f>
        <v>#VALUE!</v>
      </c>
      <c r="AB81" s="173" t="e">
        <f t="shared" ref="AB81:AB144" si="34">IF(R81&gt;0,1,0)</f>
        <v>#VALUE!</v>
      </c>
      <c r="AC81" s="173" t="e">
        <f t="shared" ref="AC81:AC144" si="35">IF(S81&gt;0,1,0)</f>
        <v>#VALUE!</v>
      </c>
      <c r="AD81" s="173" t="e">
        <f t="shared" ref="AD81:AD144" si="36">IF(T81&gt;0,1,0)</f>
        <v>#VALUE!</v>
      </c>
      <c r="AE81" s="173" t="e">
        <f t="shared" ref="AE81:AE144" si="37">IF(U81&gt;0,1,0)</f>
        <v>#VALUE!</v>
      </c>
      <c r="AF81" s="173" t="e">
        <f t="shared" ref="AF81:AF144" si="38">IF(V81&gt;0,1,0)</f>
        <v>#VALUE!</v>
      </c>
      <c r="AG81" s="173" t="e">
        <f t="shared" ref="AG81:AG144" si="39">IF(W81&gt;0,1,0)</f>
        <v>#VALUE!</v>
      </c>
      <c r="AH81" s="173" t="e">
        <f t="shared" ref="AH81:AH144" si="40">IF(X81&gt;0,1,0)</f>
        <v>#VALUE!</v>
      </c>
      <c r="AI81" s="173" t="e">
        <f t="shared" ref="AI81:AI144" si="41">IF(Y81&gt;0,1,0)</f>
        <v>#VALUE!</v>
      </c>
      <c r="AJ81" s="173" t="e">
        <f t="shared" ref="AJ81:AJ144" si="42">IF(Z81&gt;0,1,0)</f>
        <v>#VALUE!</v>
      </c>
      <c r="AK81" s="173" t="e">
        <f t="shared" ref="AK81:AK144" si="43">IF(AA81&gt;0,1,0)</f>
        <v>#VALUE!</v>
      </c>
      <c r="AL81" s="173">
        <f t="shared" ref="AL81:AL144" si="44">1+SUMIF(AB81:AK81,"&gt;0",AB81:AK81)</f>
        <v>1</v>
      </c>
      <c r="AM81" s="108"/>
      <c r="AN81" s="108"/>
      <c r="AO81" s="103"/>
    </row>
    <row r="82" spans="1:41">
      <c r="A82" s="118" t="s">
        <v>377</v>
      </c>
      <c r="B82" s="126"/>
      <c r="C82" s="126"/>
      <c r="D82" s="126"/>
      <c r="E82" s="126"/>
      <c r="F82" s="125"/>
      <c r="G82" s="125"/>
      <c r="H82" s="125"/>
      <c r="I82" s="121" t="str">
        <f>IF(OR($B82="",$C82="",$D82="",$E82="",$F82&lt;AN_LIM,$F82&gt;AN_CONCURS,$P82=FALSE),"",IF($O82="OK",R_BDI_STR*VLOOKUP(AL82,Coef!$E$5:$F$20,2,FALSE),""))</f>
        <v/>
      </c>
      <c r="J82" s="121" t="str">
        <f>IF(OR($B82="",$C82="",$D82="",$E82="",$F82="",$F82&gt;AN_CONCURS,$P82=FALSE),"",IF($O82="OK",R_BDI_STR*VLOOKUP(AL82,Coef!$E$5:$F$20,2,FALSE),""))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41" t="str">
        <f>IF(E82="","NOK",VLOOKUP($E82,BDI!$B$5:$C$41,2,FALSE))</f>
        <v>NOK</v>
      </c>
      <c r="P82" s="236" t="b">
        <f t="shared" si="22"/>
        <v>0</v>
      </c>
      <c r="Q82" s="182"/>
      <c r="R82" s="172" t="e">
        <f t="shared" si="23"/>
        <v>#VALUE!</v>
      </c>
      <c r="S82" s="172" t="e">
        <f t="shared" si="25"/>
        <v>#VALUE!</v>
      </c>
      <c r="T82" s="172" t="e">
        <f t="shared" si="26"/>
        <v>#VALUE!</v>
      </c>
      <c r="U82" s="172" t="e">
        <f t="shared" si="27"/>
        <v>#VALUE!</v>
      </c>
      <c r="V82" s="172" t="e">
        <f t="shared" si="28"/>
        <v>#VALUE!</v>
      </c>
      <c r="W82" s="172" t="e">
        <f t="shared" si="29"/>
        <v>#VALUE!</v>
      </c>
      <c r="X82" s="172" t="e">
        <f t="shared" si="30"/>
        <v>#VALUE!</v>
      </c>
      <c r="Y82" s="172" t="e">
        <f t="shared" si="31"/>
        <v>#VALUE!</v>
      </c>
      <c r="Z82" s="172" t="e">
        <f t="shared" si="32"/>
        <v>#VALUE!</v>
      </c>
      <c r="AA82" s="172" t="e">
        <f t="shared" si="33"/>
        <v>#VALUE!</v>
      </c>
      <c r="AB82" s="173" t="e">
        <f t="shared" si="34"/>
        <v>#VALUE!</v>
      </c>
      <c r="AC82" s="173" t="e">
        <f t="shared" si="35"/>
        <v>#VALUE!</v>
      </c>
      <c r="AD82" s="173" t="e">
        <f t="shared" si="36"/>
        <v>#VALUE!</v>
      </c>
      <c r="AE82" s="173" t="e">
        <f t="shared" si="37"/>
        <v>#VALUE!</v>
      </c>
      <c r="AF82" s="173" t="e">
        <f t="shared" si="38"/>
        <v>#VALUE!</v>
      </c>
      <c r="AG82" s="173" t="e">
        <f t="shared" si="39"/>
        <v>#VALUE!</v>
      </c>
      <c r="AH82" s="173" t="e">
        <f t="shared" si="40"/>
        <v>#VALUE!</v>
      </c>
      <c r="AI82" s="173" t="e">
        <f t="shared" si="41"/>
        <v>#VALUE!</v>
      </c>
      <c r="AJ82" s="173" t="e">
        <f t="shared" si="42"/>
        <v>#VALUE!</v>
      </c>
      <c r="AK82" s="173" t="e">
        <f t="shared" si="43"/>
        <v>#VALUE!</v>
      </c>
      <c r="AL82" s="173">
        <f t="shared" si="44"/>
        <v>1</v>
      </c>
      <c r="AM82" s="108"/>
      <c r="AN82" s="108"/>
      <c r="AO82" s="103"/>
    </row>
    <row r="83" spans="1:41">
      <c r="A83" s="118" t="s">
        <v>378</v>
      </c>
      <c r="B83" s="126"/>
      <c r="C83" s="126"/>
      <c r="D83" s="126"/>
      <c r="E83" s="126"/>
      <c r="F83" s="125"/>
      <c r="G83" s="125"/>
      <c r="H83" s="125"/>
      <c r="I83" s="121" t="str">
        <f>IF(OR($B83="",$C83="",$D83="",$E83="",$F83&lt;AN_LIM,$F83&gt;AN_CONCURS,$P83=FALSE),"",IF($O83="OK",R_BDI_STR*VLOOKUP(AL83,Coef!$E$5:$F$20,2,FALSE),""))</f>
        <v/>
      </c>
      <c r="J83" s="121" t="str">
        <f>IF(OR($B83="",$C83="",$D83="",$E83="",$F83="",$F83&gt;AN_CONCURS,$P83=FALSE),"",IF($O83="OK",R_BDI_STR*VLOOKUP(AL83,Coef!$E$5:$F$20,2,FALSE),""))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41" t="str">
        <f>IF(E83="","NOK",VLOOKUP($E83,BDI!$B$5:$C$41,2,FALSE))</f>
        <v>NOK</v>
      </c>
      <c r="P83" s="236" t="b">
        <f t="shared" si="22"/>
        <v>0</v>
      </c>
      <c r="Q83" s="182"/>
      <c r="R83" s="172" t="e">
        <f t="shared" si="23"/>
        <v>#VALUE!</v>
      </c>
      <c r="S83" s="172" t="e">
        <f t="shared" si="25"/>
        <v>#VALUE!</v>
      </c>
      <c r="T83" s="172" t="e">
        <f t="shared" si="26"/>
        <v>#VALUE!</v>
      </c>
      <c r="U83" s="172" t="e">
        <f t="shared" si="27"/>
        <v>#VALUE!</v>
      </c>
      <c r="V83" s="172" t="e">
        <f t="shared" si="28"/>
        <v>#VALUE!</v>
      </c>
      <c r="W83" s="172" t="e">
        <f t="shared" si="29"/>
        <v>#VALUE!</v>
      </c>
      <c r="X83" s="172" t="e">
        <f t="shared" si="30"/>
        <v>#VALUE!</v>
      </c>
      <c r="Y83" s="172" t="e">
        <f t="shared" si="31"/>
        <v>#VALUE!</v>
      </c>
      <c r="Z83" s="172" t="e">
        <f t="shared" si="32"/>
        <v>#VALUE!</v>
      </c>
      <c r="AA83" s="172" t="e">
        <f t="shared" si="33"/>
        <v>#VALUE!</v>
      </c>
      <c r="AB83" s="173" t="e">
        <f t="shared" si="34"/>
        <v>#VALUE!</v>
      </c>
      <c r="AC83" s="173" t="e">
        <f t="shared" si="35"/>
        <v>#VALUE!</v>
      </c>
      <c r="AD83" s="173" t="e">
        <f t="shared" si="36"/>
        <v>#VALUE!</v>
      </c>
      <c r="AE83" s="173" t="e">
        <f t="shared" si="37"/>
        <v>#VALUE!</v>
      </c>
      <c r="AF83" s="173" t="e">
        <f t="shared" si="38"/>
        <v>#VALUE!</v>
      </c>
      <c r="AG83" s="173" t="e">
        <f t="shared" si="39"/>
        <v>#VALUE!</v>
      </c>
      <c r="AH83" s="173" t="e">
        <f t="shared" si="40"/>
        <v>#VALUE!</v>
      </c>
      <c r="AI83" s="173" t="e">
        <f t="shared" si="41"/>
        <v>#VALUE!</v>
      </c>
      <c r="AJ83" s="173" t="e">
        <f t="shared" si="42"/>
        <v>#VALUE!</v>
      </c>
      <c r="AK83" s="173" t="e">
        <f t="shared" si="43"/>
        <v>#VALUE!</v>
      </c>
      <c r="AL83" s="173">
        <f t="shared" si="44"/>
        <v>1</v>
      </c>
      <c r="AM83" s="108"/>
      <c r="AN83" s="108"/>
      <c r="AO83" s="103"/>
    </row>
    <row r="84" spans="1:41">
      <c r="A84" s="118" t="s">
        <v>379</v>
      </c>
      <c r="B84" s="126"/>
      <c r="C84" s="126"/>
      <c r="D84" s="126"/>
      <c r="E84" s="126"/>
      <c r="F84" s="125"/>
      <c r="G84" s="125"/>
      <c r="H84" s="125"/>
      <c r="I84" s="121" t="str">
        <f>IF(OR($B84="",$C84="",$D84="",$E84="",$F84&lt;AN_LIM,$F84&gt;AN_CONCURS,$P84=FALSE),"",IF($O84="OK",R_BDI_STR*VLOOKUP(AL84,Coef!$E$5:$F$20,2,FALSE),""))</f>
        <v/>
      </c>
      <c r="J84" s="121" t="str">
        <f>IF(OR($B84="",$C84="",$D84="",$E84="",$F84="",$F84&gt;AN_CONCURS,$P84=FALSE),"",IF($O84="OK",R_BDI_STR*VLOOKUP(AL84,Coef!$E$5:$F$20,2,FALSE),""))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41" t="str">
        <f>IF(E84="","NOK",VLOOKUP($E84,BDI!$B$5:$C$41,2,FALSE))</f>
        <v>NOK</v>
      </c>
      <c r="P84" s="236" t="b">
        <f t="shared" si="22"/>
        <v>0</v>
      </c>
      <c r="Q84" s="182"/>
      <c r="R84" s="172" t="e">
        <f t="shared" si="23"/>
        <v>#VALUE!</v>
      </c>
      <c r="S84" s="172" t="e">
        <f t="shared" si="25"/>
        <v>#VALUE!</v>
      </c>
      <c r="T84" s="172" t="e">
        <f t="shared" si="26"/>
        <v>#VALUE!</v>
      </c>
      <c r="U84" s="172" t="e">
        <f t="shared" si="27"/>
        <v>#VALUE!</v>
      </c>
      <c r="V84" s="172" t="e">
        <f t="shared" si="28"/>
        <v>#VALUE!</v>
      </c>
      <c r="W84" s="172" t="e">
        <f t="shared" si="29"/>
        <v>#VALUE!</v>
      </c>
      <c r="X84" s="172" t="e">
        <f t="shared" si="30"/>
        <v>#VALUE!</v>
      </c>
      <c r="Y84" s="172" t="e">
        <f t="shared" si="31"/>
        <v>#VALUE!</v>
      </c>
      <c r="Z84" s="172" t="e">
        <f t="shared" si="32"/>
        <v>#VALUE!</v>
      </c>
      <c r="AA84" s="172" t="e">
        <f t="shared" si="33"/>
        <v>#VALUE!</v>
      </c>
      <c r="AB84" s="173" t="e">
        <f t="shared" si="34"/>
        <v>#VALUE!</v>
      </c>
      <c r="AC84" s="173" t="e">
        <f t="shared" si="35"/>
        <v>#VALUE!</v>
      </c>
      <c r="AD84" s="173" t="e">
        <f t="shared" si="36"/>
        <v>#VALUE!</v>
      </c>
      <c r="AE84" s="173" t="e">
        <f t="shared" si="37"/>
        <v>#VALUE!</v>
      </c>
      <c r="AF84" s="173" t="e">
        <f t="shared" si="38"/>
        <v>#VALUE!</v>
      </c>
      <c r="AG84" s="173" t="e">
        <f t="shared" si="39"/>
        <v>#VALUE!</v>
      </c>
      <c r="AH84" s="173" t="e">
        <f t="shared" si="40"/>
        <v>#VALUE!</v>
      </c>
      <c r="AI84" s="173" t="e">
        <f t="shared" si="41"/>
        <v>#VALUE!</v>
      </c>
      <c r="AJ84" s="173" t="e">
        <f t="shared" si="42"/>
        <v>#VALUE!</v>
      </c>
      <c r="AK84" s="173" t="e">
        <f t="shared" si="43"/>
        <v>#VALUE!</v>
      </c>
      <c r="AL84" s="173">
        <f t="shared" si="44"/>
        <v>1</v>
      </c>
      <c r="AM84" s="108"/>
      <c r="AN84" s="108"/>
      <c r="AO84" s="103"/>
    </row>
    <row r="85" spans="1:41">
      <c r="A85" s="118" t="s">
        <v>380</v>
      </c>
      <c r="B85" s="126"/>
      <c r="C85" s="126"/>
      <c r="D85" s="126"/>
      <c r="E85" s="126"/>
      <c r="F85" s="125"/>
      <c r="G85" s="125"/>
      <c r="H85" s="125"/>
      <c r="I85" s="121" t="str">
        <f>IF(OR($B85="",$C85="",$D85="",$E85="",$F85&lt;AN_LIM,$F85&gt;AN_CONCURS,$P85=FALSE),"",IF($O85="OK",R_BDI_STR*VLOOKUP(AL85,Coef!$E$5:$F$20,2,FALSE),""))</f>
        <v/>
      </c>
      <c r="J85" s="121" t="str">
        <f>IF(OR($B85="",$C85="",$D85="",$E85="",$F85="",$F85&gt;AN_CONCURS,$P85=FALSE),"",IF($O85="OK",R_BDI_STR*VLOOKUP(AL85,Coef!$E$5:$F$20,2,FALSE),""))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41" t="str">
        <f>IF(E85="","NOK",VLOOKUP($E85,BDI!$B$5:$C$41,2,FALSE))</f>
        <v>NOK</v>
      </c>
      <c r="P85" s="236" t="b">
        <f t="shared" si="22"/>
        <v>0</v>
      </c>
      <c r="Q85" s="182"/>
      <c r="R85" s="172" t="e">
        <f t="shared" si="23"/>
        <v>#VALUE!</v>
      </c>
      <c r="S85" s="172" t="e">
        <f t="shared" si="25"/>
        <v>#VALUE!</v>
      </c>
      <c r="T85" s="172" t="e">
        <f t="shared" si="26"/>
        <v>#VALUE!</v>
      </c>
      <c r="U85" s="172" t="e">
        <f t="shared" si="27"/>
        <v>#VALUE!</v>
      </c>
      <c r="V85" s="172" t="e">
        <f t="shared" si="28"/>
        <v>#VALUE!</v>
      </c>
      <c r="W85" s="172" t="e">
        <f t="shared" si="29"/>
        <v>#VALUE!</v>
      </c>
      <c r="X85" s="172" t="e">
        <f t="shared" si="30"/>
        <v>#VALUE!</v>
      </c>
      <c r="Y85" s="172" t="e">
        <f t="shared" si="31"/>
        <v>#VALUE!</v>
      </c>
      <c r="Z85" s="172" t="e">
        <f t="shared" si="32"/>
        <v>#VALUE!</v>
      </c>
      <c r="AA85" s="172" t="e">
        <f t="shared" si="33"/>
        <v>#VALUE!</v>
      </c>
      <c r="AB85" s="173" t="e">
        <f t="shared" si="34"/>
        <v>#VALUE!</v>
      </c>
      <c r="AC85" s="173" t="e">
        <f t="shared" si="35"/>
        <v>#VALUE!</v>
      </c>
      <c r="AD85" s="173" t="e">
        <f t="shared" si="36"/>
        <v>#VALUE!</v>
      </c>
      <c r="AE85" s="173" t="e">
        <f t="shared" si="37"/>
        <v>#VALUE!</v>
      </c>
      <c r="AF85" s="173" t="e">
        <f t="shared" si="38"/>
        <v>#VALUE!</v>
      </c>
      <c r="AG85" s="173" t="e">
        <f t="shared" si="39"/>
        <v>#VALUE!</v>
      </c>
      <c r="AH85" s="173" t="e">
        <f t="shared" si="40"/>
        <v>#VALUE!</v>
      </c>
      <c r="AI85" s="173" t="e">
        <f t="shared" si="41"/>
        <v>#VALUE!</v>
      </c>
      <c r="AJ85" s="173" t="e">
        <f t="shared" si="42"/>
        <v>#VALUE!</v>
      </c>
      <c r="AK85" s="173" t="e">
        <f t="shared" si="43"/>
        <v>#VALUE!</v>
      </c>
      <c r="AL85" s="173">
        <f t="shared" si="44"/>
        <v>1</v>
      </c>
      <c r="AM85" s="108"/>
      <c r="AN85" s="108"/>
      <c r="AO85" s="103"/>
    </row>
    <row r="86" spans="1:41">
      <c r="A86" s="118" t="s">
        <v>381</v>
      </c>
      <c r="B86" s="126"/>
      <c r="C86" s="126"/>
      <c r="D86" s="126"/>
      <c r="E86" s="126"/>
      <c r="F86" s="125"/>
      <c r="G86" s="125"/>
      <c r="H86" s="125"/>
      <c r="I86" s="121" t="str">
        <f>IF(OR($B86="",$C86="",$D86="",$E86="",$F86&lt;AN_LIM,$F86&gt;AN_CONCURS,$P86=FALSE),"",IF($O86="OK",R_BDI_STR*VLOOKUP(AL86,Coef!$E$5:$F$20,2,FALSE),""))</f>
        <v/>
      </c>
      <c r="J86" s="121" t="str">
        <f>IF(OR($B86="",$C86="",$D86="",$E86="",$F86="",$F86&gt;AN_CONCURS,$P86=FALSE),"",IF($O86="OK",R_BDI_STR*VLOOKUP(AL86,Coef!$E$5:$F$20,2,FALSE),""))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41" t="str">
        <f>IF(E86="","NOK",VLOOKUP($E86,BDI!$B$5:$C$41,2,FALSE))</f>
        <v>NOK</v>
      </c>
      <c r="P86" s="236" t="b">
        <f t="shared" si="22"/>
        <v>0</v>
      </c>
      <c r="Q86" s="182"/>
      <c r="R86" s="172" t="e">
        <f t="shared" si="23"/>
        <v>#VALUE!</v>
      </c>
      <c r="S86" s="172" t="e">
        <f t="shared" si="25"/>
        <v>#VALUE!</v>
      </c>
      <c r="T86" s="172" t="e">
        <f t="shared" si="26"/>
        <v>#VALUE!</v>
      </c>
      <c r="U86" s="172" t="e">
        <f t="shared" si="27"/>
        <v>#VALUE!</v>
      </c>
      <c r="V86" s="172" t="e">
        <f t="shared" si="28"/>
        <v>#VALUE!</v>
      </c>
      <c r="W86" s="172" t="e">
        <f t="shared" si="29"/>
        <v>#VALUE!</v>
      </c>
      <c r="X86" s="172" t="e">
        <f t="shared" si="30"/>
        <v>#VALUE!</v>
      </c>
      <c r="Y86" s="172" t="e">
        <f t="shared" si="31"/>
        <v>#VALUE!</v>
      </c>
      <c r="Z86" s="172" t="e">
        <f t="shared" si="32"/>
        <v>#VALUE!</v>
      </c>
      <c r="AA86" s="172" t="e">
        <f t="shared" si="33"/>
        <v>#VALUE!</v>
      </c>
      <c r="AB86" s="173" t="e">
        <f t="shared" si="34"/>
        <v>#VALUE!</v>
      </c>
      <c r="AC86" s="173" t="e">
        <f t="shared" si="35"/>
        <v>#VALUE!</v>
      </c>
      <c r="AD86" s="173" t="e">
        <f t="shared" si="36"/>
        <v>#VALUE!</v>
      </c>
      <c r="AE86" s="173" t="e">
        <f t="shared" si="37"/>
        <v>#VALUE!</v>
      </c>
      <c r="AF86" s="173" t="e">
        <f t="shared" si="38"/>
        <v>#VALUE!</v>
      </c>
      <c r="AG86" s="173" t="e">
        <f t="shared" si="39"/>
        <v>#VALUE!</v>
      </c>
      <c r="AH86" s="173" t="e">
        <f t="shared" si="40"/>
        <v>#VALUE!</v>
      </c>
      <c r="AI86" s="173" t="e">
        <f t="shared" si="41"/>
        <v>#VALUE!</v>
      </c>
      <c r="AJ86" s="173" t="e">
        <f t="shared" si="42"/>
        <v>#VALUE!</v>
      </c>
      <c r="AK86" s="173" t="e">
        <f t="shared" si="43"/>
        <v>#VALUE!</v>
      </c>
      <c r="AL86" s="173">
        <f t="shared" si="44"/>
        <v>1</v>
      </c>
      <c r="AM86" s="108"/>
      <c r="AN86" s="108"/>
      <c r="AO86" s="103"/>
    </row>
    <row r="87" spans="1:41">
      <c r="A87" s="118" t="s">
        <v>382</v>
      </c>
      <c r="B87" s="126"/>
      <c r="C87" s="126"/>
      <c r="D87" s="126"/>
      <c r="E87" s="126"/>
      <c r="F87" s="125"/>
      <c r="G87" s="125"/>
      <c r="H87" s="125"/>
      <c r="I87" s="121" t="str">
        <f>IF(OR($B87="",$C87="",$D87="",$E87="",$F87&lt;AN_LIM,$F87&gt;AN_CONCURS,$P87=FALSE),"",IF($O87="OK",R_BDI_STR*VLOOKUP(AL87,Coef!$E$5:$F$20,2,FALSE),""))</f>
        <v/>
      </c>
      <c r="J87" s="121" t="str">
        <f>IF(OR($B87="",$C87="",$D87="",$E87="",$F87="",$F87&gt;AN_CONCURS,$P87=FALSE),"",IF($O87="OK",R_BDI_STR*VLOOKUP(AL87,Coef!$E$5:$F$20,2,FALSE),""))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41" t="str">
        <f>IF(E87="","NOK",VLOOKUP($E87,BDI!$B$5:$C$41,2,FALSE))</f>
        <v>NOK</v>
      </c>
      <c r="P87" s="236" t="b">
        <f t="shared" si="22"/>
        <v>0</v>
      </c>
      <c r="Q87" s="182"/>
      <c r="R87" s="172" t="e">
        <f t="shared" si="23"/>
        <v>#VALUE!</v>
      </c>
      <c r="S87" s="172" t="e">
        <f t="shared" si="25"/>
        <v>#VALUE!</v>
      </c>
      <c r="T87" s="172" t="e">
        <f t="shared" si="26"/>
        <v>#VALUE!</v>
      </c>
      <c r="U87" s="172" t="e">
        <f t="shared" si="27"/>
        <v>#VALUE!</v>
      </c>
      <c r="V87" s="172" t="e">
        <f t="shared" si="28"/>
        <v>#VALUE!</v>
      </c>
      <c r="W87" s="172" t="e">
        <f t="shared" si="29"/>
        <v>#VALUE!</v>
      </c>
      <c r="X87" s="172" t="e">
        <f t="shared" si="30"/>
        <v>#VALUE!</v>
      </c>
      <c r="Y87" s="172" t="e">
        <f t="shared" si="31"/>
        <v>#VALUE!</v>
      </c>
      <c r="Z87" s="172" t="e">
        <f t="shared" si="32"/>
        <v>#VALUE!</v>
      </c>
      <c r="AA87" s="172" t="e">
        <f t="shared" si="33"/>
        <v>#VALUE!</v>
      </c>
      <c r="AB87" s="173" t="e">
        <f t="shared" si="34"/>
        <v>#VALUE!</v>
      </c>
      <c r="AC87" s="173" t="e">
        <f t="shared" si="35"/>
        <v>#VALUE!</v>
      </c>
      <c r="AD87" s="173" t="e">
        <f t="shared" si="36"/>
        <v>#VALUE!</v>
      </c>
      <c r="AE87" s="173" t="e">
        <f t="shared" si="37"/>
        <v>#VALUE!</v>
      </c>
      <c r="AF87" s="173" t="e">
        <f t="shared" si="38"/>
        <v>#VALUE!</v>
      </c>
      <c r="AG87" s="173" t="e">
        <f t="shared" si="39"/>
        <v>#VALUE!</v>
      </c>
      <c r="AH87" s="173" t="e">
        <f t="shared" si="40"/>
        <v>#VALUE!</v>
      </c>
      <c r="AI87" s="173" t="e">
        <f t="shared" si="41"/>
        <v>#VALUE!</v>
      </c>
      <c r="AJ87" s="173" t="e">
        <f t="shared" si="42"/>
        <v>#VALUE!</v>
      </c>
      <c r="AK87" s="173" t="e">
        <f t="shared" si="43"/>
        <v>#VALUE!</v>
      </c>
      <c r="AL87" s="173">
        <f t="shared" si="44"/>
        <v>1</v>
      </c>
      <c r="AM87" s="108"/>
      <c r="AN87" s="108"/>
      <c r="AO87" s="103"/>
    </row>
    <row r="88" spans="1:41">
      <c r="A88" s="118" t="s">
        <v>383</v>
      </c>
      <c r="B88" s="126"/>
      <c r="C88" s="126"/>
      <c r="D88" s="126"/>
      <c r="E88" s="126"/>
      <c r="F88" s="125"/>
      <c r="G88" s="125"/>
      <c r="H88" s="125"/>
      <c r="I88" s="121" t="str">
        <f>IF(OR($B88="",$C88="",$D88="",$E88="",$F88&lt;AN_LIM,$F88&gt;AN_CONCURS,$P88=FALSE),"",IF($O88="OK",R_BDI_STR*VLOOKUP(AL88,Coef!$E$5:$F$20,2,FALSE),""))</f>
        <v/>
      </c>
      <c r="J88" s="121" t="str">
        <f>IF(OR($B88="",$C88="",$D88="",$E88="",$F88="",$F88&gt;AN_CONCURS,$P88=FALSE),"",IF($O88="OK",R_BDI_STR*VLOOKUP(AL88,Coef!$E$5:$F$20,2,FALSE),""))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41" t="str">
        <f>IF(E88="","NOK",VLOOKUP($E88,BDI!$B$5:$C$41,2,FALSE))</f>
        <v>NOK</v>
      </c>
      <c r="P88" s="236" t="b">
        <f t="shared" si="22"/>
        <v>0</v>
      </c>
      <c r="Q88" s="182"/>
      <c r="R88" s="172" t="e">
        <f t="shared" si="23"/>
        <v>#VALUE!</v>
      </c>
      <c r="S88" s="172" t="e">
        <f t="shared" si="25"/>
        <v>#VALUE!</v>
      </c>
      <c r="T88" s="172" t="e">
        <f t="shared" si="26"/>
        <v>#VALUE!</v>
      </c>
      <c r="U88" s="172" t="e">
        <f t="shared" si="27"/>
        <v>#VALUE!</v>
      </c>
      <c r="V88" s="172" t="e">
        <f t="shared" si="28"/>
        <v>#VALUE!</v>
      </c>
      <c r="W88" s="172" t="e">
        <f t="shared" si="29"/>
        <v>#VALUE!</v>
      </c>
      <c r="X88" s="172" t="e">
        <f t="shared" si="30"/>
        <v>#VALUE!</v>
      </c>
      <c r="Y88" s="172" t="e">
        <f t="shared" si="31"/>
        <v>#VALUE!</v>
      </c>
      <c r="Z88" s="172" t="e">
        <f t="shared" si="32"/>
        <v>#VALUE!</v>
      </c>
      <c r="AA88" s="172" t="e">
        <f t="shared" si="33"/>
        <v>#VALUE!</v>
      </c>
      <c r="AB88" s="173" t="e">
        <f t="shared" si="34"/>
        <v>#VALUE!</v>
      </c>
      <c r="AC88" s="173" t="e">
        <f t="shared" si="35"/>
        <v>#VALUE!</v>
      </c>
      <c r="AD88" s="173" t="e">
        <f t="shared" si="36"/>
        <v>#VALUE!</v>
      </c>
      <c r="AE88" s="173" t="e">
        <f t="shared" si="37"/>
        <v>#VALUE!</v>
      </c>
      <c r="AF88" s="173" t="e">
        <f t="shared" si="38"/>
        <v>#VALUE!</v>
      </c>
      <c r="AG88" s="173" t="e">
        <f t="shared" si="39"/>
        <v>#VALUE!</v>
      </c>
      <c r="AH88" s="173" t="e">
        <f t="shared" si="40"/>
        <v>#VALUE!</v>
      </c>
      <c r="AI88" s="173" t="e">
        <f t="shared" si="41"/>
        <v>#VALUE!</v>
      </c>
      <c r="AJ88" s="173" t="e">
        <f t="shared" si="42"/>
        <v>#VALUE!</v>
      </c>
      <c r="AK88" s="173" t="e">
        <f t="shared" si="43"/>
        <v>#VALUE!</v>
      </c>
      <c r="AL88" s="173">
        <f t="shared" si="44"/>
        <v>1</v>
      </c>
      <c r="AM88" s="108"/>
      <c r="AN88" s="108"/>
      <c r="AO88" s="103"/>
    </row>
    <row r="89" spans="1:41">
      <c r="A89" s="118" t="s">
        <v>384</v>
      </c>
      <c r="B89" s="126"/>
      <c r="C89" s="126"/>
      <c r="D89" s="126"/>
      <c r="E89" s="126"/>
      <c r="F89" s="125"/>
      <c r="G89" s="125"/>
      <c r="H89" s="125"/>
      <c r="I89" s="121" t="str">
        <f>IF(OR($B89="",$C89="",$D89="",$E89="",$F89&lt;AN_LIM,$F89&gt;AN_CONCURS,$P89=FALSE),"",IF($O89="OK",R_BDI_STR*VLOOKUP(AL89,Coef!$E$5:$F$20,2,FALSE),""))</f>
        <v/>
      </c>
      <c r="J89" s="121" t="str">
        <f>IF(OR($B89="",$C89="",$D89="",$E89="",$F89="",$F89&gt;AN_CONCURS,$P89=FALSE),"",IF($O89="OK",R_BDI_STR*VLOOKUP(AL89,Coef!$E$5:$F$20,2,FALSE),""))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41" t="str">
        <f>IF(E89="","NOK",VLOOKUP($E89,BDI!$B$5:$C$41,2,FALSE))</f>
        <v>NOK</v>
      </c>
      <c r="P89" s="236" t="b">
        <f t="shared" si="22"/>
        <v>0</v>
      </c>
      <c r="Q89" s="182"/>
      <c r="R89" s="172" t="e">
        <f t="shared" si="23"/>
        <v>#VALUE!</v>
      </c>
      <c r="S89" s="172" t="e">
        <f t="shared" si="25"/>
        <v>#VALUE!</v>
      </c>
      <c r="T89" s="172" t="e">
        <f t="shared" si="26"/>
        <v>#VALUE!</v>
      </c>
      <c r="U89" s="172" t="e">
        <f t="shared" si="27"/>
        <v>#VALUE!</v>
      </c>
      <c r="V89" s="172" t="e">
        <f t="shared" si="28"/>
        <v>#VALUE!</v>
      </c>
      <c r="W89" s="172" t="e">
        <f t="shared" si="29"/>
        <v>#VALUE!</v>
      </c>
      <c r="X89" s="172" t="e">
        <f t="shared" si="30"/>
        <v>#VALUE!</v>
      </c>
      <c r="Y89" s="172" t="e">
        <f t="shared" si="31"/>
        <v>#VALUE!</v>
      </c>
      <c r="Z89" s="172" t="e">
        <f t="shared" si="32"/>
        <v>#VALUE!</v>
      </c>
      <c r="AA89" s="172" t="e">
        <f t="shared" si="33"/>
        <v>#VALUE!</v>
      </c>
      <c r="AB89" s="173" t="e">
        <f t="shared" si="34"/>
        <v>#VALUE!</v>
      </c>
      <c r="AC89" s="173" t="e">
        <f t="shared" si="35"/>
        <v>#VALUE!</v>
      </c>
      <c r="AD89" s="173" t="e">
        <f t="shared" si="36"/>
        <v>#VALUE!</v>
      </c>
      <c r="AE89" s="173" t="e">
        <f t="shared" si="37"/>
        <v>#VALUE!</v>
      </c>
      <c r="AF89" s="173" t="e">
        <f t="shared" si="38"/>
        <v>#VALUE!</v>
      </c>
      <c r="AG89" s="173" t="e">
        <f t="shared" si="39"/>
        <v>#VALUE!</v>
      </c>
      <c r="AH89" s="173" t="e">
        <f t="shared" si="40"/>
        <v>#VALUE!</v>
      </c>
      <c r="AI89" s="173" t="e">
        <f t="shared" si="41"/>
        <v>#VALUE!</v>
      </c>
      <c r="AJ89" s="173" t="e">
        <f t="shared" si="42"/>
        <v>#VALUE!</v>
      </c>
      <c r="AK89" s="173" t="e">
        <f t="shared" si="43"/>
        <v>#VALUE!</v>
      </c>
      <c r="AL89" s="173">
        <f t="shared" si="44"/>
        <v>1</v>
      </c>
      <c r="AM89" s="108"/>
      <c r="AN89" s="108"/>
      <c r="AO89" s="103"/>
    </row>
    <row r="90" spans="1:41">
      <c r="A90" s="118" t="s">
        <v>385</v>
      </c>
      <c r="B90" s="126"/>
      <c r="C90" s="126"/>
      <c r="D90" s="126"/>
      <c r="E90" s="126"/>
      <c r="F90" s="125"/>
      <c r="G90" s="125"/>
      <c r="H90" s="125"/>
      <c r="I90" s="121" t="str">
        <f>IF(OR($B90="",$C90="",$D90="",$E90="",$F90&lt;AN_LIM,$F90&gt;AN_CONCURS,$P90=FALSE),"",IF($O90="OK",R_BDI_STR*VLOOKUP(AL90,Coef!$E$5:$F$20,2,FALSE),""))</f>
        <v/>
      </c>
      <c r="J90" s="121" t="str">
        <f>IF(OR($B90="",$C90="",$D90="",$E90="",$F90="",$F90&gt;AN_CONCURS,$P90=FALSE),"",IF($O90="OK",R_BDI_STR*VLOOKUP(AL90,Coef!$E$5:$F$20,2,FALSE),""))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41" t="str">
        <f>IF(E90="","NOK",VLOOKUP($E90,BDI!$B$5:$C$41,2,FALSE))</f>
        <v>NOK</v>
      </c>
      <c r="P90" s="236" t="b">
        <f t="shared" si="22"/>
        <v>0</v>
      </c>
      <c r="Q90" s="182"/>
      <c r="R90" s="172" t="e">
        <f t="shared" si="23"/>
        <v>#VALUE!</v>
      </c>
      <c r="S90" s="172" t="e">
        <f t="shared" si="25"/>
        <v>#VALUE!</v>
      </c>
      <c r="T90" s="172" t="e">
        <f t="shared" si="26"/>
        <v>#VALUE!</v>
      </c>
      <c r="U90" s="172" t="e">
        <f t="shared" si="27"/>
        <v>#VALUE!</v>
      </c>
      <c r="V90" s="172" t="e">
        <f t="shared" si="28"/>
        <v>#VALUE!</v>
      </c>
      <c r="W90" s="172" t="e">
        <f t="shared" si="29"/>
        <v>#VALUE!</v>
      </c>
      <c r="X90" s="172" t="e">
        <f t="shared" si="30"/>
        <v>#VALUE!</v>
      </c>
      <c r="Y90" s="172" t="e">
        <f t="shared" si="31"/>
        <v>#VALUE!</v>
      </c>
      <c r="Z90" s="172" t="e">
        <f t="shared" si="32"/>
        <v>#VALUE!</v>
      </c>
      <c r="AA90" s="172" t="e">
        <f t="shared" si="33"/>
        <v>#VALUE!</v>
      </c>
      <c r="AB90" s="173" t="e">
        <f t="shared" si="34"/>
        <v>#VALUE!</v>
      </c>
      <c r="AC90" s="173" t="e">
        <f t="shared" si="35"/>
        <v>#VALUE!</v>
      </c>
      <c r="AD90" s="173" t="e">
        <f t="shared" si="36"/>
        <v>#VALUE!</v>
      </c>
      <c r="AE90" s="173" t="e">
        <f t="shared" si="37"/>
        <v>#VALUE!</v>
      </c>
      <c r="AF90" s="173" t="e">
        <f t="shared" si="38"/>
        <v>#VALUE!</v>
      </c>
      <c r="AG90" s="173" t="e">
        <f t="shared" si="39"/>
        <v>#VALUE!</v>
      </c>
      <c r="AH90" s="173" t="e">
        <f t="shared" si="40"/>
        <v>#VALUE!</v>
      </c>
      <c r="AI90" s="173" t="e">
        <f t="shared" si="41"/>
        <v>#VALUE!</v>
      </c>
      <c r="AJ90" s="173" t="e">
        <f t="shared" si="42"/>
        <v>#VALUE!</v>
      </c>
      <c r="AK90" s="173" t="e">
        <f t="shared" si="43"/>
        <v>#VALUE!</v>
      </c>
      <c r="AL90" s="173">
        <f t="shared" si="44"/>
        <v>1</v>
      </c>
      <c r="AM90" s="108"/>
      <c r="AN90" s="108"/>
      <c r="AO90" s="103"/>
    </row>
    <row r="91" spans="1:41">
      <c r="A91" s="118" t="s">
        <v>386</v>
      </c>
      <c r="B91" s="126"/>
      <c r="C91" s="126"/>
      <c r="D91" s="126"/>
      <c r="E91" s="126"/>
      <c r="F91" s="125"/>
      <c r="G91" s="125"/>
      <c r="H91" s="125"/>
      <c r="I91" s="121" t="str">
        <f>IF(OR($B91="",$C91="",$D91="",$E91="",$F91&lt;AN_LIM,$F91&gt;AN_CONCURS,$P91=FALSE),"",IF($O91="OK",R_BDI_STR*VLOOKUP(AL91,Coef!$E$5:$F$20,2,FALSE),""))</f>
        <v/>
      </c>
      <c r="J91" s="121" t="str">
        <f>IF(OR($B91="",$C91="",$D91="",$E91="",$F91="",$F91&gt;AN_CONCURS,$P91=FALSE),"",IF($O91="OK",R_BDI_STR*VLOOKUP(AL91,Coef!$E$5:$F$20,2,FALSE),""))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41" t="str">
        <f>IF(E91="","NOK",VLOOKUP($E91,BDI!$B$5:$C$41,2,FALSE))</f>
        <v>NOK</v>
      </c>
      <c r="P91" s="236" t="b">
        <f t="shared" si="22"/>
        <v>0</v>
      </c>
      <c r="Q91" s="182"/>
      <c r="R91" s="172" t="e">
        <f t="shared" si="23"/>
        <v>#VALUE!</v>
      </c>
      <c r="S91" s="172" t="e">
        <f t="shared" si="25"/>
        <v>#VALUE!</v>
      </c>
      <c r="T91" s="172" t="e">
        <f t="shared" si="26"/>
        <v>#VALUE!</v>
      </c>
      <c r="U91" s="172" t="e">
        <f t="shared" si="27"/>
        <v>#VALUE!</v>
      </c>
      <c r="V91" s="172" t="e">
        <f t="shared" si="28"/>
        <v>#VALUE!</v>
      </c>
      <c r="W91" s="172" t="e">
        <f t="shared" si="29"/>
        <v>#VALUE!</v>
      </c>
      <c r="X91" s="172" t="e">
        <f t="shared" si="30"/>
        <v>#VALUE!</v>
      </c>
      <c r="Y91" s="172" t="e">
        <f t="shared" si="31"/>
        <v>#VALUE!</v>
      </c>
      <c r="Z91" s="172" t="e">
        <f t="shared" si="32"/>
        <v>#VALUE!</v>
      </c>
      <c r="AA91" s="172" t="e">
        <f t="shared" si="33"/>
        <v>#VALUE!</v>
      </c>
      <c r="AB91" s="173" t="e">
        <f t="shared" si="34"/>
        <v>#VALUE!</v>
      </c>
      <c r="AC91" s="173" t="e">
        <f t="shared" si="35"/>
        <v>#VALUE!</v>
      </c>
      <c r="AD91" s="173" t="e">
        <f t="shared" si="36"/>
        <v>#VALUE!</v>
      </c>
      <c r="AE91" s="173" t="e">
        <f t="shared" si="37"/>
        <v>#VALUE!</v>
      </c>
      <c r="AF91" s="173" t="e">
        <f t="shared" si="38"/>
        <v>#VALUE!</v>
      </c>
      <c r="AG91" s="173" t="e">
        <f t="shared" si="39"/>
        <v>#VALUE!</v>
      </c>
      <c r="AH91" s="173" t="e">
        <f t="shared" si="40"/>
        <v>#VALUE!</v>
      </c>
      <c r="AI91" s="173" t="e">
        <f t="shared" si="41"/>
        <v>#VALUE!</v>
      </c>
      <c r="AJ91" s="173" t="e">
        <f t="shared" si="42"/>
        <v>#VALUE!</v>
      </c>
      <c r="AK91" s="173" t="e">
        <f t="shared" si="43"/>
        <v>#VALUE!</v>
      </c>
      <c r="AL91" s="173">
        <f t="shared" si="44"/>
        <v>1</v>
      </c>
      <c r="AM91" s="108"/>
      <c r="AN91" s="108"/>
      <c r="AO91" s="103"/>
    </row>
    <row r="92" spans="1:41">
      <c r="A92" s="118" t="s">
        <v>387</v>
      </c>
      <c r="B92" s="126"/>
      <c r="C92" s="126"/>
      <c r="D92" s="126"/>
      <c r="E92" s="126"/>
      <c r="F92" s="125"/>
      <c r="G92" s="125"/>
      <c r="H92" s="125"/>
      <c r="I92" s="121" t="str">
        <f>IF(OR($B92="",$C92="",$D92="",$E92="",$F92&lt;AN_LIM,$F92&gt;AN_CONCURS,$P92=FALSE),"",IF($O92="OK",R_BDI_STR*VLOOKUP(AL92,Coef!$E$5:$F$20,2,FALSE),""))</f>
        <v/>
      </c>
      <c r="J92" s="121" t="str">
        <f>IF(OR($B92="",$C92="",$D92="",$E92="",$F92="",$F92&gt;AN_CONCURS,$P92=FALSE),"",IF($O92="OK",R_BDI_STR*VLOOKUP(AL92,Coef!$E$5:$F$20,2,FALSE),""))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41" t="str">
        <f>IF(E92="","NOK",VLOOKUP($E92,BDI!$B$5:$C$41,2,FALSE))</f>
        <v>NOK</v>
      </c>
      <c r="P92" s="236" t="b">
        <f t="shared" si="22"/>
        <v>0</v>
      </c>
      <c r="Q92" s="182"/>
      <c r="R92" s="172" t="e">
        <f t="shared" si="23"/>
        <v>#VALUE!</v>
      </c>
      <c r="S92" s="172" t="e">
        <f t="shared" si="25"/>
        <v>#VALUE!</v>
      </c>
      <c r="T92" s="172" t="e">
        <f t="shared" si="26"/>
        <v>#VALUE!</v>
      </c>
      <c r="U92" s="172" t="e">
        <f t="shared" si="27"/>
        <v>#VALUE!</v>
      </c>
      <c r="V92" s="172" t="e">
        <f t="shared" si="28"/>
        <v>#VALUE!</v>
      </c>
      <c r="W92" s="172" t="e">
        <f t="shared" si="29"/>
        <v>#VALUE!</v>
      </c>
      <c r="X92" s="172" t="e">
        <f t="shared" si="30"/>
        <v>#VALUE!</v>
      </c>
      <c r="Y92" s="172" t="e">
        <f t="shared" si="31"/>
        <v>#VALUE!</v>
      </c>
      <c r="Z92" s="172" t="e">
        <f t="shared" si="32"/>
        <v>#VALUE!</v>
      </c>
      <c r="AA92" s="172" t="e">
        <f t="shared" si="33"/>
        <v>#VALUE!</v>
      </c>
      <c r="AB92" s="173" t="e">
        <f t="shared" si="34"/>
        <v>#VALUE!</v>
      </c>
      <c r="AC92" s="173" t="e">
        <f t="shared" si="35"/>
        <v>#VALUE!</v>
      </c>
      <c r="AD92" s="173" t="e">
        <f t="shared" si="36"/>
        <v>#VALUE!</v>
      </c>
      <c r="AE92" s="173" t="e">
        <f t="shared" si="37"/>
        <v>#VALUE!</v>
      </c>
      <c r="AF92" s="173" t="e">
        <f t="shared" si="38"/>
        <v>#VALUE!</v>
      </c>
      <c r="AG92" s="173" t="e">
        <f t="shared" si="39"/>
        <v>#VALUE!</v>
      </c>
      <c r="AH92" s="173" t="e">
        <f t="shared" si="40"/>
        <v>#VALUE!</v>
      </c>
      <c r="AI92" s="173" t="e">
        <f t="shared" si="41"/>
        <v>#VALUE!</v>
      </c>
      <c r="AJ92" s="173" t="e">
        <f t="shared" si="42"/>
        <v>#VALUE!</v>
      </c>
      <c r="AK92" s="173" t="e">
        <f t="shared" si="43"/>
        <v>#VALUE!</v>
      </c>
      <c r="AL92" s="173">
        <f t="shared" si="44"/>
        <v>1</v>
      </c>
      <c r="AM92" s="108"/>
      <c r="AN92" s="108"/>
      <c r="AO92" s="103"/>
    </row>
    <row r="93" spans="1:41">
      <c r="A93" s="118" t="s">
        <v>388</v>
      </c>
      <c r="B93" s="126"/>
      <c r="C93" s="126"/>
      <c r="D93" s="126"/>
      <c r="E93" s="126"/>
      <c r="F93" s="125"/>
      <c r="G93" s="125"/>
      <c r="H93" s="125"/>
      <c r="I93" s="121" t="str">
        <f>IF(OR($B93="",$C93="",$D93="",$E93="",$F93&lt;AN_LIM,$F93&gt;AN_CONCURS,$P93=FALSE),"",IF($O93="OK",R_BDI_STR*VLOOKUP(AL93,Coef!$E$5:$F$20,2,FALSE),""))</f>
        <v/>
      </c>
      <c r="J93" s="121" t="str">
        <f>IF(OR($B93="",$C93="",$D93="",$E93="",$F93="",$F93&gt;AN_CONCURS,$P93=FALSE),"",IF($O93="OK",R_BDI_STR*VLOOKUP(AL93,Coef!$E$5:$F$20,2,FALSE),""))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41" t="str">
        <f>IF(E93="","NOK",VLOOKUP($E93,BDI!$B$5:$C$41,2,FALSE))</f>
        <v>NOK</v>
      </c>
      <c r="P93" s="236" t="b">
        <f t="shared" si="22"/>
        <v>0</v>
      </c>
      <c r="Q93" s="182"/>
      <c r="R93" s="172" t="e">
        <f t="shared" si="23"/>
        <v>#VALUE!</v>
      </c>
      <c r="S93" s="172" t="e">
        <f t="shared" si="25"/>
        <v>#VALUE!</v>
      </c>
      <c r="T93" s="172" t="e">
        <f t="shared" si="26"/>
        <v>#VALUE!</v>
      </c>
      <c r="U93" s="172" t="e">
        <f t="shared" si="27"/>
        <v>#VALUE!</v>
      </c>
      <c r="V93" s="172" t="e">
        <f t="shared" si="28"/>
        <v>#VALUE!</v>
      </c>
      <c r="W93" s="172" t="e">
        <f t="shared" si="29"/>
        <v>#VALUE!</v>
      </c>
      <c r="X93" s="172" t="e">
        <f t="shared" si="30"/>
        <v>#VALUE!</v>
      </c>
      <c r="Y93" s="172" t="e">
        <f t="shared" si="31"/>
        <v>#VALUE!</v>
      </c>
      <c r="Z93" s="172" t="e">
        <f t="shared" si="32"/>
        <v>#VALUE!</v>
      </c>
      <c r="AA93" s="172" t="e">
        <f t="shared" si="33"/>
        <v>#VALUE!</v>
      </c>
      <c r="AB93" s="173" t="e">
        <f t="shared" si="34"/>
        <v>#VALUE!</v>
      </c>
      <c r="AC93" s="173" t="e">
        <f t="shared" si="35"/>
        <v>#VALUE!</v>
      </c>
      <c r="AD93" s="173" t="e">
        <f t="shared" si="36"/>
        <v>#VALUE!</v>
      </c>
      <c r="AE93" s="173" t="e">
        <f t="shared" si="37"/>
        <v>#VALUE!</v>
      </c>
      <c r="AF93" s="173" t="e">
        <f t="shared" si="38"/>
        <v>#VALUE!</v>
      </c>
      <c r="AG93" s="173" t="e">
        <f t="shared" si="39"/>
        <v>#VALUE!</v>
      </c>
      <c r="AH93" s="173" t="e">
        <f t="shared" si="40"/>
        <v>#VALUE!</v>
      </c>
      <c r="AI93" s="173" t="e">
        <f t="shared" si="41"/>
        <v>#VALUE!</v>
      </c>
      <c r="AJ93" s="173" t="e">
        <f t="shared" si="42"/>
        <v>#VALUE!</v>
      </c>
      <c r="AK93" s="173" t="e">
        <f t="shared" si="43"/>
        <v>#VALUE!</v>
      </c>
      <c r="AL93" s="173">
        <f t="shared" si="44"/>
        <v>1</v>
      </c>
      <c r="AM93" s="108"/>
      <c r="AN93" s="108"/>
      <c r="AO93" s="103"/>
    </row>
    <row r="94" spans="1:41">
      <c r="A94" s="118" t="s">
        <v>389</v>
      </c>
      <c r="B94" s="126"/>
      <c r="C94" s="126"/>
      <c r="D94" s="126"/>
      <c r="E94" s="126"/>
      <c r="F94" s="125"/>
      <c r="G94" s="125"/>
      <c r="H94" s="125"/>
      <c r="I94" s="121" t="str">
        <f>IF(OR($B94="",$C94="",$D94="",$E94="",$F94&lt;AN_LIM,$F94&gt;AN_CONCURS,$P94=FALSE),"",IF($O94="OK",R_BDI_STR*VLOOKUP(AL94,Coef!$E$5:$F$20,2,FALSE),""))</f>
        <v/>
      </c>
      <c r="J94" s="121" t="str">
        <f>IF(OR($B94="",$C94="",$D94="",$E94="",$F94="",$F94&gt;AN_CONCURS,$P94=FALSE),"",IF($O94="OK",R_BDI_STR*VLOOKUP(AL94,Coef!$E$5:$F$20,2,FALSE),""))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41" t="str">
        <f>IF(E94="","NOK",VLOOKUP($E94,BDI!$B$5:$C$41,2,FALSE))</f>
        <v>NOK</v>
      </c>
      <c r="P94" s="236" t="b">
        <f t="shared" si="22"/>
        <v>0</v>
      </c>
      <c r="Q94" s="182"/>
      <c r="R94" s="172" t="e">
        <f t="shared" si="23"/>
        <v>#VALUE!</v>
      </c>
      <c r="S94" s="172" t="e">
        <f t="shared" si="25"/>
        <v>#VALUE!</v>
      </c>
      <c r="T94" s="172" t="e">
        <f t="shared" si="26"/>
        <v>#VALUE!</v>
      </c>
      <c r="U94" s="172" t="e">
        <f t="shared" si="27"/>
        <v>#VALUE!</v>
      </c>
      <c r="V94" s="172" t="e">
        <f t="shared" si="28"/>
        <v>#VALUE!</v>
      </c>
      <c r="W94" s="172" t="e">
        <f t="shared" si="29"/>
        <v>#VALUE!</v>
      </c>
      <c r="X94" s="172" t="e">
        <f t="shared" si="30"/>
        <v>#VALUE!</v>
      </c>
      <c r="Y94" s="172" t="e">
        <f t="shared" si="31"/>
        <v>#VALUE!</v>
      </c>
      <c r="Z94" s="172" t="e">
        <f t="shared" si="32"/>
        <v>#VALUE!</v>
      </c>
      <c r="AA94" s="172" t="e">
        <f t="shared" si="33"/>
        <v>#VALUE!</v>
      </c>
      <c r="AB94" s="173" t="e">
        <f t="shared" si="34"/>
        <v>#VALUE!</v>
      </c>
      <c r="AC94" s="173" t="e">
        <f t="shared" si="35"/>
        <v>#VALUE!</v>
      </c>
      <c r="AD94" s="173" t="e">
        <f t="shared" si="36"/>
        <v>#VALUE!</v>
      </c>
      <c r="AE94" s="173" t="e">
        <f t="shared" si="37"/>
        <v>#VALUE!</v>
      </c>
      <c r="AF94" s="173" t="e">
        <f t="shared" si="38"/>
        <v>#VALUE!</v>
      </c>
      <c r="AG94" s="173" t="e">
        <f t="shared" si="39"/>
        <v>#VALUE!</v>
      </c>
      <c r="AH94" s="173" t="e">
        <f t="shared" si="40"/>
        <v>#VALUE!</v>
      </c>
      <c r="AI94" s="173" t="e">
        <f t="shared" si="41"/>
        <v>#VALUE!</v>
      </c>
      <c r="AJ94" s="173" t="e">
        <f t="shared" si="42"/>
        <v>#VALUE!</v>
      </c>
      <c r="AK94" s="173" t="e">
        <f t="shared" si="43"/>
        <v>#VALUE!</v>
      </c>
      <c r="AL94" s="173">
        <f t="shared" si="44"/>
        <v>1</v>
      </c>
      <c r="AM94" s="108"/>
      <c r="AN94" s="108"/>
      <c r="AO94" s="103"/>
    </row>
    <row r="95" spans="1:41">
      <c r="A95" s="118" t="s">
        <v>390</v>
      </c>
      <c r="B95" s="126"/>
      <c r="C95" s="126"/>
      <c r="D95" s="126"/>
      <c r="E95" s="126"/>
      <c r="F95" s="125"/>
      <c r="G95" s="125"/>
      <c r="H95" s="125"/>
      <c r="I95" s="121" t="str">
        <f>IF(OR($B95="",$C95="",$D95="",$E95="",$F95&lt;AN_LIM,$F95&gt;AN_CONCURS,$P95=FALSE),"",IF($O95="OK",R_BDI_STR*VLOOKUP(AL95,Coef!$E$5:$F$20,2,FALSE),""))</f>
        <v/>
      </c>
      <c r="J95" s="121" t="str">
        <f>IF(OR($B95="",$C95="",$D95="",$E95="",$F95="",$F95&gt;AN_CONCURS,$P95=FALSE),"",IF($O95="OK",R_BDI_STR*VLOOKUP(AL95,Coef!$E$5:$F$20,2,FALSE),""))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41" t="str">
        <f>IF(E95="","NOK",VLOOKUP($E95,BDI!$B$5:$C$41,2,FALSE))</f>
        <v>NOK</v>
      </c>
      <c r="P95" s="236" t="b">
        <f t="shared" si="22"/>
        <v>0</v>
      </c>
      <c r="Q95" s="182"/>
      <c r="R95" s="172" t="e">
        <f t="shared" si="23"/>
        <v>#VALUE!</v>
      </c>
      <c r="S95" s="172" t="e">
        <f t="shared" si="25"/>
        <v>#VALUE!</v>
      </c>
      <c r="T95" s="172" t="e">
        <f t="shared" si="26"/>
        <v>#VALUE!</v>
      </c>
      <c r="U95" s="172" t="e">
        <f t="shared" si="27"/>
        <v>#VALUE!</v>
      </c>
      <c r="V95" s="172" t="e">
        <f t="shared" si="28"/>
        <v>#VALUE!</v>
      </c>
      <c r="W95" s="172" t="e">
        <f t="shared" si="29"/>
        <v>#VALUE!</v>
      </c>
      <c r="X95" s="172" t="e">
        <f t="shared" si="30"/>
        <v>#VALUE!</v>
      </c>
      <c r="Y95" s="172" t="e">
        <f t="shared" si="31"/>
        <v>#VALUE!</v>
      </c>
      <c r="Z95" s="172" t="e">
        <f t="shared" si="32"/>
        <v>#VALUE!</v>
      </c>
      <c r="AA95" s="172" t="e">
        <f t="shared" si="33"/>
        <v>#VALUE!</v>
      </c>
      <c r="AB95" s="173" t="e">
        <f t="shared" si="34"/>
        <v>#VALUE!</v>
      </c>
      <c r="AC95" s="173" t="e">
        <f t="shared" si="35"/>
        <v>#VALUE!</v>
      </c>
      <c r="AD95" s="173" t="e">
        <f t="shared" si="36"/>
        <v>#VALUE!</v>
      </c>
      <c r="AE95" s="173" t="e">
        <f t="shared" si="37"/>
        <v>#VALUE!</v>
      </c>
      <c r="AF95" s="173" t="e">
        <f t="shared" si="38"/>
        <v>#VALUE!</v>
      </c>
      <c r="AG95" s="173" t="e">
        <f t="shared" si="39"/>
        <v>#VALUE!</v>
      </c>
      <c r="AH95" s="173" t="e">
        <f t="shared" si="40"/>
        <v>#VALUE!</v>
      </c>
      <c r="AI95" s="173" t="e">
        <f t="shared" si="41"/>
        <v>#VALUE!</v>
      </c>
      <c r="AJ95" s="173" t="e">
        <f t="shared" si="42"/>
        <v>#VALUE!</v>
      </c>
      <c r="AK95" s="173" t="e">
        <f t="shared" si="43"/>
        <v>#VALUE!</v>
      </c>
      <c r="AL95" s="173">
        <f t="shared" si="44"/>
        <v>1</v>
      </c>
      <c r="AM95" s="108"/>
      <c r="AN95" s="108"/>
      <c r="AO95" s="103"/>
    </row>
    <row r="96" spans="1:41">
      <c r="A96" s="118" t="s">
        <v>391</v>
      </c>
      <c r="B96" s="126"/>
      <c r="C96" s="126"/>
      <c r="D96" s="126"/>
      <c r="E96" s="126"/>
      <c r="F96" s="125"/>
      <c r="G96" s="125"/>
      <c r="H96" s="125"/>
      <c r="I96" s="121" t="str">
        <f>IF(OR($B96="",$C96="",$D96="",$E96="",$F96&lt;AN_LIM,$F96&gt;AN_CONCURS,$P96=FALSE),"",IF($O96="OK",R_BDI_STR*VLOOKUP(AL96,Coef!$E$5:$F$20,2,FALSE),""))</f>
        <v/>
      </c>
      <c r="J96" s="121" t="str">
        <f>IF(OR($B96="",$C96="",$D96="",$E96="",$F96="",$F96&gt;AN_CONCURS,$P96=FALSE),"",IF($O96="OK",R_BDI_STR*VLOOKUP(AL96,Coef!$E$5:$F$20,2,FALSE),""))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41" t="str">
        <f>IF(E96="","NOK",VLOOKUP($E96,BDI!$B$5:$C$41,2,FALSE))</f>
        <v>NOK</v>
      </c>
      <c r="P96" s="236" t="b">
        <f t="shared" si="22"/>
        <v>0</v>
      </c>
      <c r="Q96" s="182"/>
      <c r="R96" s="172" t="e">
        <f t="shared" si="23"/>
        <v>#VALUE!</v>
      </c>
      <c r="S96" s="172" t="e">
        <f t="shared" si="25"/>
        <v>#VALUE!</v>
      </c>
      <c r="T96" s="172" t="e">
        <f t="shared" si="26"/>
        <v>#VALUE!</v>
      </c>
      <c r="U96" s="172" t="e">
        <f t="shared" si="27"/>
        <v>#VALUE!</v>
      </c>
      <c r="V96" s="172" t="e">
        <f t="shared" si="28"/>
        <v>#VALUE!</v>
      </c>
      <c r="W96" s="172" t="e">
        <f t="shared" si="29"/>
        <v>#VALUE!</v>
      </c>
      <c r="X96" s="172" t="e">
        <f t="shared" si="30"/>
        <v>#VALUE!</v>
      </c>
      <c r="Y96" s="172" t="e">
        <f t="shared" si="31"/>
        <v>#VALUE!</v>
      </c>
      <c r="Z96" s="172" t="e">
        <f t="shared" si="32"/>
        <v>#VALUE!</v>
      </c>
      <c r="AA96" s="172" t="e">
        <f t="shared" si="33"/>
        <v>#VALUE!</v>
      </c>
      <c r="AB96" s="173" t="e">
        <f t="shared" si="34"/>
        <v>#VALUE!</v>
      </c>
      <c r="AC96" s="173" t="e">
        <f t="shared" si="35"/>
        <v>#VALUE!</v>
      </c>
      <c r="AD96" s="173" t="e">
        <f t="shared" si="36"/>
        <v>#VALUE!</v>
      </c>
      <c r="AE96" s="173" t="e">
        <f t="shared" si="37"/>
        <v>#VALUE!</v>
      </c>
      <c r="AF96" s="173" t="e">
        <f t="shared" si="38"/>
        <v>#VALUE!</v>
      </c>
      <c r="AG96" s="173" t="e">
        <f t="shared" si="39"/>
        <v>#VALUE!</v>
      </c>
      <c r="AH96" s="173" t="e">
        <f t="shared" si="40"/>
        <v>#VALUE!</v>
      </c>
      <c r="AI96" s="173" t="e">
        <f t="shared" si="41"/>
        <v>#VALUE!</v>
      </c>
      <c r="AJ96" s="173" t="e">
        <f t="shared" si="42"/>
        <v>#VALUE!</v>
      </c>
      <c r="AK96" s="173" t="e">
        <f t="shared" si="43"/>
        <v>#VALUE!</v>
      </c>
      <c r="AL96" s="173">
        <f t="shared" si="44"/>
        <v>1</v>
      </c>
      <c r="AM96" s="108"/>
      <c r="AN96" s="108"/>
      <c r="AO96" s="103"/>
    </row>
    <row r="97" spans="1:41">
      <c r="A97" s="118" t="s">
        <v>392</v>
      </c>
      <c r="B97" s="126"/>
      <c r="C97" s="126"/>
      <c r="D97" s="126"/>
      <c r="E97" s="126"/>
      <c r="F97" s="125"/>
      <c r="G97" s="125"/>
      <c r="H97" s="125"/>
      <c r="I97" s="121" t="str">
        <f>IF(OR($B97="",$C97="",$D97="",$E97="",$F97&lt;AN_LIM,$F97&gt;AN_CONCURS,$P97=FALSE),"",IF($O97="OK",R_BDI_STR*VLOOKUP(AL97,Coef!$E$5:$F$20,2,FALSE),""))</f>
        <v/>
      </c>
      <c r="J97" s="121" t="str">
        <f>IF(OR($B97="",$C97="",$D97="",$E97="",$F97="",$F97&gt;AN_CONCURS,$P97=FALSE),"",IF($O97="OK",R_BDI_STR*VLOOKUP(AL97,Coef!$E$5:$F$20,2,FALSE),""))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41" t="str">
        <f>IF(E97="","NOK",VLOOKUP($E97,BDI!$B$5:$C$41,2,FALSE))</f>
        <v>NOK</v>
      </c>
      <c r="P97" s="236" t="b">
        <f t="shared" si="22"/>
        <v>0</v>
      </c>
      <c r="Q97" s="182"/>
      <c r="R97" s="172" t="e">
        <f t="shared" si="23"/>
        <v>#VALUE!</v>
      </c>
      <c r="S97" s="172" t="e">
        <f t="shared" si="25"/>
        <v>#VALUE!</v>
      </c>
      <c r="T97" s="172" t="e">
        <f t="shared" si="26"/>
        <v>#VALUE!</v>
      </c>
      <c r="U97" s="172" t="e">
        <f t="shared" si="27"/>
        <v>#VALUE!</v>
      </c>
      <c r="V97" s="172" t="e">
        <f t="shared" si="28"/>
        <v>#VALUE!</v>
      </c>
      <c r="W97" s="172" t="e">
        <f t="shared" si="29"/>
        <v>#VALUE!</v>
      </c>
      <c r="X97" s="172" t="e">
        <f t="shared" si="30"/>
        <v>#VALUE!</v>
      </c>
      <c r="Y97" s="172" t="e">
        <f t="shared" si="31"/>
        <v>#VALUE!</v>
      </c>
      <c r="Z97" s="172" t="e">
        <f t="shared" si="32"/>
        <v>#VALUE!</v>
      </c>
      <c r="AA97" s="172" t="e">
        <f t="shared" si="33"/>
        <v>#VALUE!</v>
      </c>
      <c r="AB97" s="173" t="e">
        <f t="shared" si="34"/>
        <v>#VALUE!</v>
      </c>
      <c r="AC97" s="173" t="e">
        <f t="shared" si="35"/>
        <v>#VALUE!</v>
      </c>
      <c r="AD97" s="173" t="e">
        <f t="shared" si="36"/>
        <v>#VALUE!</v>
      </c>
      <c r="AE97" s="173" t="e">
        <f t="shared" si="37"/>
        <v>#VALUE!</v>
      </c>
      <c r="AF97" s="173" t="e">
        <f t="shared" si="38"/>
        <v>#VALUE!</v>
      </c>
      <c r="AG97" s="173" t="e">
        <f t="shared" si="39"/>
        <v>#VALUE!</v>
      </c>
      <c r="AH97" s="173" t="e">
        <f t="shared" si="40"/>
        <v>#VALUE!</v>
      </c>
      <c r="AI97" s="173" t="e">
        <f t="shared" si="41"/>
        <v>#VALUE!</v>
      </c>
      <c r="AJ97" s="173" t="e">
        <f t="shared" si="42"/>
        <v>#VALUE!</v>
      </c>
      <c r="AK97" s="173" t="e">
        <f t="shared" si="43"/>
        <v>#VALUE!</v>
      </c>
      <c r="AL97" s="173">
        <f t="shared" si="44"/>
        <v>1</v>
      </c>
      <c r="AM97" s="108"/>
      <c r="AN97" s="108"/>
      <c r="AO97" s="103"/>
    </row>
    <row r="98" spans="1:41">
      <c r="A98" s="118" t="s">
        <v>393</v>
      </c>
      <c r="B98" s="126"/>
      <c r="C98" s="126"/>
      <c r="D98" s="126"/>
      <c r="E98" s="126"/>
      <c r="F98" s="125"/>
      <c r="G98" s="125"/>
      <c r="H98" s="125"/>
      <c r="I98" s="121" t="str">
        <f>IF(OR($B98="",$C98="",$D98="",$E98="",$F98&lt;AN_LIM,$F98&gt;AN_CONCURS,$P98=FALSE),"",IF($O98="OK",R_BDI_STR*VLOOKUP(AL98,Coef!$E$5:$F$20,2,FALSE),""))</f>
        <v/>
      </c>
      <c r="J98" s="121" t="str">
        <f>IF(OR($B98="",$C98="",$D98="",$E98="",$F98="",$F98&gt;AN_CONCURS,$P98=FALSE),"",IF($O98="OK",R_BDI_STR*VLOOKUP(AL98,Coef!$E$5:$F$20,2,FALSE),""))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41" t="str">
        <f>IF(E98="","NOK",VLOOKUP($E98,BDI!$B$5:$C$41,2,FALSE))</f>
        <v>NOK</v>
      </c>
      <c r="P98" s="236" t="b">
        <f t="shared" si="22"/>
        <v>0</v>
      </c>
      <c r="Q98" s="182"/>
      <c r="R98" s="172" t="e">
        <f t="shared" si="23"/>
        <v>#VALUE!</v>
      </c>
      <c r="S98" s="172" t="e">
        <f t="shared" si="25"/>
        <v>#VALUE!</v>
      </c>
      <c r="T98" s="172" t="e">
        <f t="shared" si="26"/>
        <v>#VALUE!</v>
      </c>
      <c r="U98" s="172" t="e">
        <f t="shared" si="27"/>
        <v>#VALUE!</v>
      </c>
      <c r="V98" s="172" t="e">
        <f t="shared" si="28"/>
        <v>#VALUE!</v>
      </c>
      <c r="W98" s="172" t="e">
        <f t="shared" si="29"/>
        <v>#VALUE!</v>
      </c>
      <c r="X98" s="172" t="e">
        <f t="shared" si="30"/>
        <v>#VALUE!</v>
      </c>
      <c r="Y98" s="172" t="e">
        <f t="shared" si="31"/>
        <v>#VALUE!</v>
      </c>
      <c r="Z98" s="172" t="e">
        <f t="shared" si="32"/>
        <v>#VALUE!</v>
      </c>
      <c r="AA98" s="172" t="e">
        <f t="shared" si="33"/>
        <v>#VALUE!</v>
      </c>
      <c r="AB98" s="173" t="e">
        <f t="shared" si="34"/>
        <v>#VALUE!</v>
      </c>
      <c r="AC98" s="173" t="e">
        <f t="shared" si="35"/>
        <v>#VALUE!</v>
      </c>
      <c r="AD98" s="173" t="e">
        <f t="shared" si="36"/>
        <v>#VALUE!</v>
      </c>
      <c r="AE98" s="173" t="e">
        <f t="shared" si="37"/>
        <v>#VALUE!</v>
      </c>
      <c r="AF98" s="173" t="e">
        <f t="shared" si="38"/>
        <v>#VALUE!</v>
      </c>
      <c r="AG98" s="173" t="e">
        <f t="shared" si="39"/>
        <v>#VALUE!</v>
      </c>
      <c r="AH98" s="173" t="e">
        <f t="shared" si="40"/>
        <v>#VALUE!</v>
      </c>
      <c r="AI98" s="173" t="e">
        <f t="shared" si="41"/>
        <v>#VALUE!</v>
      </c>
      <c r="AJ98" s="173" t="e">
        <f t="shared" si="42"/>
        <v>#VALUE!</v>
      </c>
      <c r="AK98" s="173" t="e">
        <f t="shared" si="43"/>
        <v>#VALUE!</v>
      </c>
      <c r="AL98" s="173">
        <f t="shared" si="44"/>
        <v>1</v>
      </c>
      <c r="AM98" s="108"/>
      <c r="AN98" s="108"/>
      <c r="AO98" s="103"/>
    </row>
    <row r="99" spans="1:41">
      <c r="A99" s="118" t="s">
        <v>394</v>
      </c>
      <c r="B99" s="126"/>
      <c r="C99" s="126"/>
      <c r="D99" s="126"/>
      <c r="E99" s="126"/>
      <c r="F99" s="125"/>
      <c r="G99" s="125"/>
      <c r="H99" s="125"/>
      <c r="I99" s="121" t="str">
        <f>IF(OR($B99="",$C99="",$D99="",$E99="",$F99&lt;AN_LIM,$F99&gt;AN_CONCURS,$P99=FALSE),"",IF($O99="OK",R_BDI_STR*VLOOKUP(AL99,Coef!$E$5:$F$20,2,FALSE),""))</f>
        <v/>
      </c>
      <c r="J99" s="121" t="str">
        <f>IF(OR($B99="",$C99="",$D99="",$E99="",$F99="",$F99&gt;AN_CONCURS,$P99=FALSE),"",IF($O99="OK",R_BDI_STR*VLOOKUP(AL99,Coef!$E$5:$F$20,2,FALSE),""))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41" t="str">
        <f>IF(E99="","NOK",VLOOKUP($E99,BDI!$B$5:$C$41,2,FALSE))</f>
        <v>NOK</v>
      </c>
      <c r="P99" s="236" t="b">
        <f t="shared" si="22"/>
        <v>0</v>
      </c>
      <c r="Q99" s="182"/>
      <c r="R99" s="172" t="e">
        <f t="shared" si="23"/>
        <v>#VALUE!</v>
      </c>
      <c r="S99" s="172" t="e">
        <f t="shared" si="25"/>
        <v>#VALUE!</v>
      </c>
      <c r="T99" s="172" t="e">
        <f t="shared" si="26"/>
        <v>#VALUE!</v>
      </c>
      <c r="U99" s="172" t="e">
        <f t="shared" si="27"/>
        <v>#VALUE!</v>
      </c>
      <c r="V99" s="172" t="e">
        <f t="shared" si="28"/>
        <v>#VALUE!</v>
      </c>
      <c r="W99" s="172" t="e">
        <f t="shared" si="29"/>
        <v>#VALUE!</v>
      </c>
      <c r="X99" s="172" t="e">
        <f t="shared" si="30"/>
        <v>#VALUE!</v>
      </c>
      <c r="Y99" s="172" t="e">
        <f t="shared" si="31"/>
        <v>#VALUE!</v>
      </c>
      <c r="Z99" s="172" t="e">
        <f t="shared" si="32"/>
        <v>#VALUE!</v>
      </c>
      <c r="AA99" s="172" t="e">
        <f t="shared" si="33"/>
        <v>#VALUE!</v>
      </c>
      <c r="AB99" s="173" t="e">
        <f t="shared" si="34"/>
        <v>#VALUE!</v>
      </c>
      <c r="AC99" s="173" t="e">
        <f t="shared" si="35"/>
        <v>#VALUE!</v>
      </c>
      <c r="AD99" s="173" t="e">
        <f t="shared" si="36"/>
        <v>#VALUE!</v>
      </c>
      <c r="AE99" s="173" t="e">
        <f t="shared" si="37"/>
        <v>#VALUE!</v>
      </c>
      <c r="AF99" s="173" t="e">
        <f t="shared" si="38"/>
        <v>#VALUE!</v>
      </c>
      <c r="AG99" s="173" t="e">
        <f t="shared" si="39"/>
        <v>#VALUE!</v>
      </c>
      <c r="AH99" s="173" t="e">
        <f t="shared" si="40"/>
        <v>#VALUE!</v>
      </c>
      <c r="AI99" s="173" t="e">
        <f t="shared" si="41"/>
        <v>#VALUE!</v>
      </c>
      <c r="AJ99" s="173" t="e">
        <f t="shared" si="42"/>
        <v>#VALUE!</v>
      </c>
      <c r="AK99" s="173" t="e">
        <f t="shared" si="43"/>
        <v>#VALUE!</v>
      </c>
      <c r="AL99" s="173">
        <f t="shared" si="44"/>
        <v>1</v>
      </c>
      <c r="AM99" s="108"/>
      <c r="AN99" s="108"/>
      <c r="AO99" s="103"/>
    </row>
    <row r="100" spans="1:41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1" t="str">
        <f>IF(OR($B100="",$C100="",$D100="",$E100="",$F100&lt;AN_LIM,$F100&gt;AN_CONCURS,$P100=FALSE),"",IF($O100="OK",R_BDI_STR*VLOOKUP(AL100,Coef!$E$5:$F$20,2,FALSE),""))</f>
        <v/>
      </c>
      <c r="J100" s="121" t="str">
        <f>IF(OR($B100="",$C100="",$D100="",$E100="",$F100="",$F100&gt;AN_CONCURS,$P100=FALSE),"",IF($O100="OK",R_BDI_STR*VLOOKUP(AL100,Coef!$E$5:$F$20,2,FALSE),""))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41" t="str">
        <f>IF(E100="","NOK",VLOOKUP($E100,BDI!$B$5:$C$41,2,FALSE))</f>
        <v>NOK</v>
      </c>
      <c r="P100" s="236" t="b">
        <f t="shared" si="22"/>
        <v>0</v>
      </c>
      <c r="Q100" s="182"/>
      <c r="R100" s="172" t="e">
        <f t="shared" si="23"/>
        <v>#VALUE!</v>
      </c>
      <c r="S100" s="172" t="e">
        <f t="shared" si="25"/>
        <v>#VALUE!</v>
      </c>
      <c r="T100" s="172" t="e">
        <f t="shared" si="26"/>
        <v>#VALUE!</v>
      </c>
      <c r="U100" s="172" t="e">
        <f t="shared" si="27"/>
        <v>#VALUE!</v>
      </c>
      <c r="V100" s="172" t="e">
        <f t="shared" si="28"/>
        <v>#VALUE!</v>
      </c>
      <c r="W100" s="172" t="e">
        <f t="shared" si="29"/>
        <v>#VALUE!</v>
      </c>
      <c r="X100" s="172" t="e">
        <f t="shared" si="30"/>
        <v>#VALUE!</v>
      </c>
      <c r="Y100" s="172" t="e">
        <f t="shared" si="31"/>
        <v>#VALUE!</v>
      </c>
      <c r="Z100" s="172" t="e">
        <f t="shared" si="32"/>
        <v>#VALUE!</v>
      </c>
      <c r="AA100" s="172" t="e">
        <f t="shared" si="33"/>
        <v>#VALUE!</v>
      </c>
      <c r="AB100" s="173" t="e">
        <f t="shared" si="34"/>
        <v>#VALUE!</v>
      </c>
      <c r="AC100" s="173" t="e">
        <f t="shared" si="35"/>
        <v>#VALUE!</v>
      </c>
      <c r="AD100" s="173" t="e">
        <f t="shared" si="36"/>
        <v>#VALUE!</v>
      </c>
      <c r="AE100" s="173" t="e">
        <f t="shared" si="37"/>
        <v>#VALUE!</v>
      </c>
      <c r="AF100" s="173" t="e">
        <f t="shared" si="38"/>
        <v>#VALUE!</v>
      </c>
      <c r="AG100" s="173" t="e">
        <f t="shared" si="39"/>
        <v>#VALUE!</v>
      </c>
      <c r="AH100" s="173" t="e">
        <f t="shared" si="40"/>
        <v>#VALUE!</v>
      </c>
      <c r="AI100" s="173" t="e">
        <f t="shared" si="41"/>
        <v>#VALUE!</v>
      </c>
      <c r="AJ100" s="173" t="e">
        <f t="shared" si="42"/>
        <v>#VALUE!</v>
      </c>
      <c r="AK100" s="173" t="e">
        <f t="shared" si="43"/>
        <v>#VALUE!</v>
      </c>
      <c r="AL100" s="173">
        <f t="shared" si="44"/>
        <v>1</v>
      </c>
      <c r="AM100" s="108"/>
      <c r="AN100" s="108"/>
      <c r="AO100" s="103"/>
    </row>
    <row r="101" spans="1:41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1" t="str">
        <f>IF(OR($B101="",$C101="",$D101="",$E101="",$F101&lt;AN_LIM,$F101&gt;AN_CONCURS,$P101=FALSE),"",IF($O101="OK",R_BDI_STR*VLOOKUP(AL101,Coef!$E$5:$F$20,2,FALSE),""))</f>
        <v/>
      </c>
      <c r="J101" s="121" t="str">
        <f>IF(OR($B101="",$C101="",$D101="",$E101="",$F101="",$F101&gt;AN_CONCURS,$P101=FALSE),"",IF($O101="OK",R_BDI_STR*VLOOKUP(AL101,Coef!$E$5:$F$20,2,FALSE),""))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41" t="str">
        <f>IF(E101="","NOK",VLOOKUP($E101,BDI!$B$5:$C$41,2,FALSE))</f>
        <v>NOK</v>
      </c>
      <c r="P101" s="236" t="b">
        <f t="shared" si="22"/>
        <v>0</v>
      </c>
      <c r="Q101" s="182"/>
      <c r="R101" s="172" t="e">
        <f t="shared" si="23"/>
        <v>#VALUE!</v>
      </c>
      <c r="S101" s="172" t="e">
        <f t="shared" si="25"/>
        <v>#VALUE!</v>
      </c>
      <c r="T101" s="172" t="e">
        <f t="shared" si="26"/>
        <v>#VALUE!</v>
      </c>
      <c r="U101" s="172" t="e">
        <f t="shared" si="27"/>
        <v>#VALUE!</v>
      </c>
      <c r="V101" s="172" t="e">
        <f t="shared" si="28"/>
        <v>#VALUE!</v>
      </c>
      <c r="W101" s="172" t="e">
        <f t="shared" si="29"/>
        <v>#VALUE!</v>
      </c>
      <c r="X101" s="172" t="e">
        <f t="shared" si="30"/>
        <v>#VALUE!</v>
      </c>
      <c r="Y101" s="172" t="e">
        <f t="shared" si="31"/>
        <v>#VALUE!</v>
      </c>
      <c r="Z101" s="172" t="e">
        <f t="shared" si="32"/>
        <v>#VALUE!</v>
      </c>
      <c r="AA101" s="172" t="e">
        <f t="shared" si="33"/>
        <v>#VALUE!</v>
      </c>
      <c r="AB101" s="173" t="e">
        <f t="shared" si="34"/>
        <v>#VALUE!</v>
      </c>
      <c r="AC101" s="173" t="e">
        <f t="shared" si="35"/>
        <v>#VALUE!</v>
      </c>
      <c r="AD101" s="173" t="e">
        <f t="shared" si="36"/>
        <v>#VALUE!</v>
      </c>
      <c r="AE101" s="173" t="e">
        <f t="shared" si="37"/>
        <v>#VALUE!</v>
      </c>
      <c r="AF101" s="173" t="e">
        <f t="shared" si="38"/>
        <v>#VALUE!</v>
      </c>
      <c r="AG101" s="173" t="e">
        <f t="shared" si="39"/>
        <v>#VALUE!</v>
      </c>
      <c r="AH101" s="173" t="e">
        <f t="shared" si="40"/>
        <v>#VALUE!</v>
      </c>
      <c r="AI101" s="173" t="e">
        <f t="shared" si="41"/>
        <v>#VALUE!</v>
      </c>
      <c r="AJ101" s="173" t="e">
        <f t="shared" si="42"/>
        <v>#VALUE!</v>
      </c>
      <c r="AK101" s="173" t="e">
        <f t="shared" si="43"/>
        <v>#VALUE!</v>
      </c>
      <c r="AL101" s="173">
        <f t="shared" si="44"/>
        <v>1</v>
      </c>
      <c r="AM101" s="108"/>
      <c r="AN101" s="108"/>
      <c r="AO101" s="103"/>
    </row>
    <row r="102" spans="1:41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1" t="str">
        <f>IF(OR($B102="",$C102="",$D102="",$E102="",$F102&lt;AN_LIM,$F102&gt;AN_CONCURS,$P102=FALSE),"",IF($O102="OK",R_BDI_STR*VLOOKUP(AL102,Coef!$E$5:$F$20,2,FALSE),""))</f>
        <v/>
      </c>
      <c r="J102" s="121" t="str">
        <f>IF(OR($B102="",$C102="",$D102="",$E102="",$F102="",$F102&gt;AN_CONCURS,$P102=FALSE),"",IF($O102="OK",R_BDI_STR*VLOOKUP(AL102,Coef!$E$5:$F$20,2,FALSE),""))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41" t="str">
        <f>IF(E102="","NOK",VLOOKUP($E102,BDI!$B$5:$C$41,2,FALSE))</f>
        <v>NOK</v>
      </c>
      <c r="P102" s="236" t="b">
        <f t="shared" si="22"/>
        <v>0</v>
      </c>
      <c r="Q102" s="182"/>
      <c r="R102" s="172" t="e">
        <f t="shared" si="23"/>
        <v>#VALUE!</v>
      </c>
      <c r="S102" s="172" t="e">
        <f t="shared" si="25"/>
        <v>#VALUE!</v>
      </c>
      <c r="T102" s="172" t="e">
        <f t="shared" si="26"/>
        <v>#VALUE!</v>
      </c>
      <c r="U102" s="172" t="e">
        <f t="shared" si="27"/>
        <v>#VALUE!</v>
      </c>
      <c r="V102" s="172" t="e">
        <f t="shared" si="28"/>
        <v>#VALUE!</v>
      </c>
      <c r="W102" s="172" t="e">
        <f t="shared" si="29"/>
        <v>#VALUE!</v>
      </c>
      <c r="X102" s="172" t="e">
        <f t="shared" si="30"/>
        <v>#VALUE!</v>
      </c>
      <c r="Y102" s="172" t="e">
        <f t="shared" si="31"/>
        <v>#VALUE!</v>
      </c>
      <c r="Z102" s="172" t="e">
        <f t="shared" si="32"/>
        <v>#VALUE!</v>
      </c>
      <c r="AA102" s="172" t="e">
        <f t="shared" si="33"/>
        <v>#VALUE!</v>
      </c>
      <c r="AB102" s="173" t="e">
        <f t="shared" si="34"/>
        <v>#VALUE!</v>
      </c>
      <c r="AC102" s="173" t="e">
        <f t="shared" si="35"/>
        <v>#VALUE!</v>
      </c>
      <c r="AD102" s="173" t="e">
        <f t="shared" si="36"/>
        <v>#VALUE!</v>
      </c>
      <c r="AE102" s="173" t="e">
        <f t="shared" si="37"/>
        <v>#VALUE!</v>
      </c>
      <c r="AF102" s="173" t="e">
        <f t="shared" si="38"/>
        <v>#VALUE!</v>
      </c>
      <c r="AG102" s="173" t="e">
        <f t="shared" si="39"/>
        <v>#VALUE!</v>
      </c>
      <c r="AH102" s="173" t="e">
        <f t="shared" si="40"/>
        <v>#VALUE!</v>
      </c>
      <c r="AI102" s="173" t="e">
        <f t="shared" si="41"/>
        <v>#VALUE!</v>
      </c>
      <c r="AJ102" s="173" t="e">
        <f t="shared" si="42"/>
        <v>#VALUE!</v>
      </c>
      <c r="AK102" s="173" t="e">
        <f t="shared" si="43"/>
        <v>#VALUE!</v>
      </c>
      <c r="AL102" s="173">
        <f t="shared" si="44"/>
        <v>1</v>
      </c>
      <c r="AM102" s="108"/>
      <c r="AN102" s="108"/>
      <c r="AO102" s="103"/>
    </row>
    <row r="103" spans="1:41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1" t="str">
        <f>IF(OR($B103="",$C103="",$D103="",$E103="",$F103&lt;AN_LIM,$F103&gt;AN_CONCURS,$P103=FALSE),"",IF($O103="OK",R_BDI_STR*VLOOKUP(AL103,Coef!$E$5:$F$20,2,FALSE),""))</f>
        <v/>
      </c>
      <c r="J103" s="121" t="str">
        <f>IF(OR($B103="",$C103="",$D103="",$E103="",$F103="",$F103&gt;AN_CONCURS,$P103=FALSE),"",IF($O103="OK",R_BDI_STR*VLOOKUP(AL103,Coef!$E$5:$F$20,2,FALSE),""))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41" t="str">
        <f>IF(E103="","NOK",VLOOKUP($E103,BDI!$B$5:$C$41,2,FALSE))</f>
        <v>NOK</v>
      </c>
      <c r="P103" s="236" t="b">
        <f t="shared" si="22"/>
        <v>0</v>
      </c>
      <c r="Q103" s="182"/>
      <c r="R103" s="172" t="e">
        <f t="shared" si="23"/>
        <v>#VALUE!</v>
      </c>
      <c r="S103" s="172" t="e">
        <f t="shared" si="25"/>
        <v>#VALUE!</v>
      </c>
      <c r="T103" s="172" t="e">
        <f t="shared" si="26"/>
        <v>#VALUE!</v>
      </c>
      <c r="U103" s="172" t="e">
        <f t="shared" si="27"/>
        <v>#VALUE!</v>
      </c>
      <c r="V103" s="172" t="e">
        <f t="shared" si="28"/>
        <v>#VALUE!</v>
      </c>
      <c r="W103" s="172" t="e">
        <f t="shared" si="29"/>
        <v>#VALUE!</v>
      </c>
      <c r="X103" s="172" t="e">
        <f t="shared" si="30"/>
        <v>#VALUE!</v>
      </c>
      <c r="Y103" s="172" t="e">
        <f t="shared" si="31"/>
        <v>#VALUE!</v>
      </c>
      <c r="Z103" s="172" t="e">
        <f t="shared" si="32"/>
        <v>#VALUE!</v>
      </c>
      <c r="AA103" s="172" t="e">
        <f t="shared" si="33"/>
        <v>#VALUE!</v>
      </c>
      <c r="AB103" s="173" t="e">
        <f t="shared" si="34"/>
        <v>#VALUE!</v>
      </c>
      <c r="AC103" s="173" t="e">
        <f t="shared" si="35"/>
        <v>#VALUE!</v>
      </c>
      <c r="AD103" s="173" t="e">
        <f t="shared" si="36"/>
        <v>#VALUE!</v>
      </c>
      <c r="AE103" s="173" t="e">
        <f t="shared" si="37"/>
        <v>#VALUE!</v>
      </c>
      <c r="AF103" s="173" t="e">
        <f t="shared" si="38"/>
        <v>#VALUE!</v>
      </c>
      <c r="AG103" s="173" t="e">
        <f t="shared" si="39"/>
        <v>#VALUE!</v>
      </c>
      <c r="AH103" s="173" t="e">
        <f t="shared" si="40"/>
        <v>#VALUE!</v>
      </c>
      <c r="AI103" s="173" t="e">
        <f t="shared" si="41"/>
        <v>#VALUE!</v>
      </c>
      <c r="AJ103" s="173" t="e">
        <f t="shared" si="42"/>
        <v>#VALUE!</v>
      </c>
      <c r="AK103" s="173" t="e">
        <f t="shared" si="43"/>
        <v>#VALUE!</v>
      </c>
      <c r="AL103" s="173">
        <f t="shared" si="44"/>
        <v>1</v>
      </c>
      <c r="AM103" s="108"/>
      <c r="AN103" s="108"/>
      <c r="AO103" s="103"/>
    </row>
    <row r="104" spans="1:41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1" t="str">
        <f>IF(OR($B104="",$C104="",$D104="",$E104="",$F104&lt;AN_LIM,$F104&gt;AN_CONCURS,$P104=FALSE),"",IF($O104="OK",R_BDI_STR*VLOOKUP(AL104,Coef!$E$5:$F$20,2,FALSE),""))</f>
        <v/>
      </c>
      <c r="J104" s="121" t="str">
        <f>IF(OR($B104="",$C104="",$D104="",$E104="",$F104="",$F104&gt;AN_CONCURS,$P104=FALSE),"",IF($O104="OK",R_BDI_STR*VLOOKUP(AL104,Coef!$E$5:$F$20,2,FALSE),""))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41" t="str">
        <f>IF(E104="","NOK",VLOOKUP($E104,BDI!$B$5:$C$41,2,FALSE))</f>
        <v>NOK</v>
      </c>
      <c r="P104" s="236" t="b">
        <f t="shared" si="22"/>
        <v>0</v>
      </c>
      <c r="Q104" s="182"/>
      <c r="R104" s="172" t="e">
        <f t="shared" si="23"/>
        <v>#VALUE!</v>
      </c>
      <c r="S104" s="172" t="e">
        <f t="shared" si="25"/>
        <v>#VALUE!</v>
      </c>
      <c r="T104" s="172" t="e">
        <f t="shared" si="26"/>
        <v>#VALUE!</v>
      </c>
      <c r="U104" s="172" t="e">
        <f t="shared" si="27"/>
        <v>#VALUE!</v>
      </c>
      <c r="V104" s="172" t="e">
        <f t="shared" si="28"/>
        <v>#VALUE!</v>
      </c>
      <c r="W104" s="172" t="e">
        <f t="shared" si="29"/>
        <v>#VALUE!</v>
      </c>
      <c r="X104" s="172" t="e">
        <f t="shared" si="30"/>
        <v>#VALUE!</v>
      </c>
      <c r="Y104" s="172" t="e">
        <f t="shared" si="31"/>
        <v>#VALUE!</v>
      </c>
      <c r="Z104" s="172" t="e">
        <f t="shared" si="32"/>
        <v>#VALUE!</v>
      </c>
      <c r="AA104" s="172" t="e">
        <f t="shared" si="33"/>
        <v>#VALUE!</v>
      </c>
      <c r="AB104" s="173" t="e">
        <f t="shared" si="34"/>
        <v>#VALUE!</v>
      </c>
      <c r="AC104" s="173" t="e">
        <f t="shared" si="35"/>
        <v>#VALUE!</v>
      </c>
      <c r="AD104" s="173" t="e">
        <f t="shared" si="36"/>
        <v>#VALUE!</v>
      </c>
      <c r="AE104" s="173" t="e">
        <f t="shared" si="37"/>
        <v>#VALUE!</v>
      </c>
      <c r="AF104" s="173" t="e">
        <f t="shared" si="38"/>
        <v>#VALUE!</v>
      </c>
      <c r="AG104" s="173" t="e">
        <f t="shared" si="39"/>
        <v>#VALUE!</v>
      </c>
      <c r="AH104" s="173" t="e">
        <f t="shared" si="40"/>
        <v>#VALUE!</v>
      </c>
      <c r="AI104" s="173" t="e">
        <f t="shared" si="41"/>
        <v>#VALUE!</v>
      </c>
      <c r="AJ104" s="173" t="e">
        <f t="shared" si="42"/>
        <v>#VALUE!</v>
      </c>
      <c r="AK104" s="173" t="e">
        <f t="shared" si="43"/>
        <v>#VALUE!</v>
      </c>
      <c r="AL104" s="173">
        <f t="shared" si="44"/>
        <v>1</v>
      </c>
      <c r="AM104" s="108"/>
      <c r="AN104" s="108"/>
      <c r="AO104" s="103"/>
    </row>
    <row r="105" spans="1:41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1" t="str">
        <f>IF(OR($B105="",$C105="",$D105="",$E105="",$F105&lt;AN_LIM,$F105&gt;AN_CONCURS,$P105=FALSE),"",IF($O105="OK",R_BDI_STR*VLOOKUP(AL105,Coef!$E$5:$F$20,2,FALSE),""))</f>
        <v/>
      </c>
      <c r="J105" s="121" t="str">
        <f>IF(OR($B105="",$C105="",$D105="",$E105="",$F105="",$F105&gt;AN_CONCURS,$P105=FALSE),"",IF($O105="OK",R_BDI_STR*VLOOKUP(AL105,Coef!$E$5:$F$20,2,FALSE),""))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41" t="str">
        <f>IF(E105="","NOK",VLOOKUP($E105,BDI!$B$5:$C$41,2,FALSE))</f>
        <v>NOK</v>
      </c>
      <c r="P105" s="236" t="b">
        <f t="shared" si="22"/>
        <v>0</v>
      </c>
      <c r="Q105" s="182"/>
      <c r="R105" s="172" t="e">
        <f t="shared" si="23"/>
        <v>#VALUE!</v>
      </c>
      <c r="S105" s="172" t="e">
        <f t="shared" si="25"/>
        <v>#VALUE!</v>
      </c>
      <c r="T105" s="172" t="e">
        <f t="shared" si="26"/>
        <v>#VALUE!</v>
      </c>
      <c r="U105" s="172" t="e">
        <f t="shared" si="27"/>
        <v>#VALUE!</v>
      </c>
      <c r="V105" s="172" t="e">
        <f t="shared" si="28"/>
        <v>#VALUE!</v>
      </c>
      <c r="W105" s="172" t="e">
        <f t="shared" si="29"/>
        <v>#VALUE!</v>
      </c>
      <c r="X105" s="172" t="e">
        <f t="shared" si="30"/>
        <v>#VALUE!</v>
      </c>
      <c r="Y105" s="172" t="e">
        <f t="shared" si="31"/>
        <v>#VALUE!</v>
      </c>
      <c r="Z105" s="172" t="e">
        <f t="shared" si="32"/>
        <v>#VALUE!</v>
      </c>
      <c r="AA105" s="172" t="e">
        <f t="shared" si="33"/>
        <v>#VALUE!</v>
      </c>
      <c r="AB105" s="173" t="e">
        <f t="shared" si="34"/>
        <v>#VALUE!</v>
      </c>
      <c r="AC105" s="173" t="e">
        <f t="shared" si="35"/>
        <v>#VALUE!</v>
      </c>
      <c r="AD105" s="173" t="e">
        <f t="shared" si="36"/>
        <v>#VALUE!</v>
      </c>
      <c r="AE105" s="173" t="e">
        <f t="shared" si="37"/>
        <v>#VALUE!</v>
      </c>
      <c r="AF105" s="173" t="e">
        <f t="shared" si="38"/>
        <v>#VALUE!</v>
      </c>
      <c r="AG105" s="173" t="e">
        <f t="shared" si="39"/>
        <v>#VALUE!</v>
      </c>
      <c r="AH105" s="173" t="e">
        <f t="shared" si="40"/>
        <v>#VALUE!</v>
      </c>
      <c r="AI105" s="173" t="e">
        <f t="shared" si="41"/>
        <v>#VALUE!</v>
      </c>
      <c r="AJ105" s="173" t="e">
        <f t="shared" si="42"/>
        <v>#VALUE!</v>
      </c>
      <c r="AK105" s="173" t="e">
        <f t="shared" si="43"/>
        <v>#VALUE!</v>
      </c>
      <c r="AL105" s="173">
        <f t="shared" si="44"/>
        <v>1</v>
      </c>
      <c r="AM105" s="108"/>
      <c r="AN105" s="108"/>
      <c r="AO105" s="103"/>
    </row>
    <row r="106" spans="1:41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1" t="str">
        <f>IF(OR($B106="",$C106="",$D106="",$E106="",$F106&lt;AN_LIM,$F106&gt;AN_CONCURS,$P106=FALSE),"",IF($O106="OK",R_BDI_STR*VLOOKUP(AL106,Coef!$E$5:$F$20,2,FALSE),""))</f>
        <v/>
      </c>
      <c r="J106" s="121" t="str">
        <f>IF(OR($B106="",$C106="",$D106="",$E106="",$F106="",$F106&gt;AN_CONCURS,$P106=FALSE),"",IF($O106="OK",R_BDI_STR*VLOOKUP(AL106,Coef!$E$5:$F$20,2,FALSE),""))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41" t="str">
        <f>IF(E106="","NOK",VLOOKUP($E106,BDI!$B$5:$C$41,2,FALSE))</f>
        <v>NOK</v>
      </c>
      <c r="P106" s="236" t="b">
        <f t="shared" si="22"/>
        <v>0</v>
      </c>
      <c r="Q106" s="182"/>
      <c r="R106" s="172" t="e">
        <f t="shared" si="23"/>
        <v>#VALUE!</v>
      </c>
      <c r="S106" s="172" t="e">
        <f t="shared" si="25"/>
        <v>#VALUE!</v>
      </c>
      <c r="T106" s="172" t="e">
        <f t="shared" si="26"/>
        <v>#VALUE!</v>
      </c>
      <c r="U106" s="172" t="e">
        <f t="shared" si="27"/>
        <v>#VALUE!</v>
      </c>
      <c r="V106" s="172" t="e">
        <f t="shared" si="28"/>
        <v>#VALUE!</v>
      </c>
      <c r="W106" s="172" t="e">
        <f t="shared" si="29"/>
        <v>#VALUE!</v>
      </c>
      <c r="X106" s="172" t="e">
        <f t="shared" si="30"/>
        <v>#VALUE!</v>
      </c>
      <c r="Y106" s="172" t="e">
        <f t="shared" si="31"/>
        <v>#VALUE!</v>
      </c>
      <c r="Z106" s="172" t="e">
        <f t="shared" si="32"/>
        <v>#VALUE!</v>
      </c>
      <c r="AA106" s="172" t="e">
        <f t="shared" si="33"/>
        <v>#VALUE!</v>
      </c>
      <c r="AB106" s="173" t="e">
        <f t="shared" si="34"/>
        <v>#VALUE!</v>
      </c>
      <c r="AC106" s="173" t="e">
        <f t="shared" si="35"/>
        <v>#VALUE!</v>
      </c>
      <c r="AD106" s="173" t="e">
        <f t="shared" si="36"/>
        <v>#VALUE!</v>
      </c>
      <c r="AE106" s="173" t="e">
        <f t="shared" si="37"/>
        <v>#VALUE!</v>
      </c>
      <c r="AF106" s="173" t="e">
        <f t="shared" si="38"/>
        <v>#VALUE!</v>
      </c>
      <c r="AG106" s="173" t="e">
        <f t="shared" si="39"/>
        <v>#VALUE!</v>
      </c>
      <c r="AH106" s="173" t="e">
        <f t="shared" si="40"/>
        <v>#VALUE!</v>
      </c>
      <c r="AI106" s="173" t="e">
        <f t="shared" si="41"/>
        <v>#VALUE!</v>
      </c>
      <c r="AJ106" s="173" t="e">
        <f t="shared" si="42"/>
        <v>#VALUE!</v>
      </c>
      <c r="AK106" s="173" t="e">
        <f t="shared" si="43"/>
        <v>#VALUE!</v>
      </c>
      <c r="AL106" s="173">
        <f t="shared" si="44"/>
        <v>1</v>
      </c>
      <c r="AM106" s="108"/>
      <c r="AN106" s="108"/>
      <c r="AO106" s="103"/>
    </row>
    <row r="107" spans="1:41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1" t="str">
        <f>IF(OR($B107="",$C107="",$D107="",$E107="",$F107&lt;AN_LIM,$F107&gt;AN_CONCURS,$P107=FALSE),"",IF($O107="OK",R_BDI_STR*VLOOKUP(AL107,Coef!$E$5:$F$20,2,FALSE),""))</f>
        <v/>
      </c>
      <c r="J107" s="121" t="str">
        <f>IF(OR($B107="",$C107="",$D107="",$E107="",$F107="",$F107&gt;AN_CONCURS,$P107=FALSE),"",IF($O107="OK",R_BDI_STR*VLOOKUP(AL107,Coef!$E$5:$F$20,2,FALSE),""))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41" t="str">
        <f>IF(E107="","NOK",VLOOKUP($E107,BDI!$B$5:$C$41,2,FALSE))</f>
        <v>NOK</v>
      </c>
      <c r="P107" s="236" t="b">
        <f t="shared" si="22"/>
        <v>0</v>
      </c>
      <c r="Q107" s="182"/>
      <c r="R107" s="172" t="e">
        <f t="shared" si="23"/>
        <v>#VALUE!</v>
      </c>
      <c r="S107" s="172" t="e">
        <f t="shared" si="25"/>
        <v>#VALUE!</v>
      </c>
      <c r="T107" s="172" t="e">
        <f t="shared" si="26"/>
        <v>#VALUE!</v>
      </c>
      <c r="U107" s="172" t="e">
        <f t="shared" si="27"/>
        <v>#VALUE!</v>
      </c>
      <c r="V107" s="172" t="e">
        <f t="shared" si="28"/>
        <v>#VALUE!</v>
      </c>
      <c r="W107" s="172" t="e">
        <f t="shared" si="29"/>
        <v>#VALUE!</v>
      </c>
      <c r="X107" s="172" t="e">
        <f t="shared" si="30"/>
        <v>#VALUE!</v>
      </c>
      <c r="Y107" s="172" t="e">
        <f t="shared" si="31"/>
        <v>#VALUE!</v>
      </c>
      <c r="Z107" s="172" t="e">
        <f t="shared" si="32"/>
        <v>#VALUE!</v>
      </c>
      <c r="AA107" s="172" t="e">
        <f t="shared" si="33"/>
        <v>#VALUE!</v>
      </c>
      <c r="AB107" s="173" t="e">
        <f t="shared" si="34"/>
        <v>#VALUE!</v>
      </c>
      <c r="AC107" s="173" t="e">
        <f t="shared" si="35"/>
        <v>#VALUE!</v>
      </c>
      <c r="AD107" s="173" t="e">
        <f t="shared" si="36"/>
        <v>#VALUE!</v>
      </c>
      <c r="AE107" s="173" t="e">
        <f t="shared" si="37"/>
        <v>#VALUE!</v>
      </c>
      <c r="AF107" s="173" t="e">
        <f t="shared" si="38"/>
        <v>#VALUE!</v>
      </c>
      <c r="AG107" s="173" t="e">
        <f t="shared" si="39"/>
        <v>#VALUE!</v>
      </c>
      <c r="AH107" s="173" t="e">
        <f t="shared" si="40"/>
        <v>#VALUE!</v>
      </c>
      <c r="AI107" s="173" t="e">
        <f t="shared" si="41"/>
        <v>#VALUE!</v>
      </c>
      <c r="AJ107" s="173" t="e">
        <f t="shared" si="42"/>
        <v>#VALUE!</v>
      </c>
      <c r="AK107" s="173" t="e">
        <f t="shared" si="43"/>
        <v>#VALUE!</v>
      </c>
      <c r="AL107" s="173">
        <f t="shared" si="44"/>
        <v>1</v>
      </c>
      <c r="AM107" s="108"/>
      <c r="AN107" s="108"/>
      <c r="AO107" s="103"/>
    </row>
    <row r="108" spans="1:41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1" t="str">
        <f>IF(OR($B108="",$C108="",$D108="",$E108="",$F108&lt;AN_LIM,$F108&gt;AN_CONCURS,$P108=FALSE),"",IF($O108="OK",R_BDI_STR*VLOOKUP(AL108,Coef!$E$5:$F$20,2,FALSE),""))</f>
        <v/>
      </c>
      <c r="J108" s="121" t="str">
        <f>IF(OR($B108="",$C108="",$D108="",$E108="",$F108="",$F108&gt;AN_CONCURS,$P108=FALSE),"",IF($O108="OK",R_BDI_STR*VLOOKUP(AL108,Coef!$E$5:$F$20,2,FALSE),""))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41" t="str">
        <f>IF(E108="","NOK",VLOOKUP($E108,BDI!$B$5:$C$41,2,FALSE))</f>
        <v>NOK</v>
      </c>
      <c r="P108" s="236" t="b">
        <f t="shared" si="22"/>
        <v>0</v>
      </c>
      <c r="Q108" s="182"/>
      <c r="R108" s="172" t="e">
        <f t="shared" si="23"/>
        <v>#VALUE!</v>
      </c>
      <c r="S108" s="172" t="e">
        <f t="shared" si="25"/>
        <v>#VALUE!</v>
      </c>
      <c r="T108" s="172" t="e">
        <f t="shared" si="26"/>
        <v>#VALUE!</v>
      </c>
      <c r="U108" s="172" t="e">
        <f t="shared" si="27"/>
        <v>#VALUE!</v>
      </c>
      <c r="V108" s="172" t="e">
        <f t="shared" si="28"/>
        <v>#VALUE!</v>
      </c>
      <c r="W108" s="172" t="e">
        <f t="shared" si="29"/>
        <v>#VALUE!</v>
      </c>
      <c r="X108" s="172" t="e">
        <f t="shared" si="30"/>
        <v>#VALUE!</v>
      </c>
      <c r="Y108" s="172" t="e">
        <f t="shared" si="31"/>
        <v>#VALUE!</v>
      </c>
      <c r="Z108" s="172" t="e">
        <f t="shared" si="32"/>
        <v>#VALUE!</v>
      </c>
      <c r="AA108" s="172" t="e">
        <f t="shared" si="33"/>
        <v>#VALUE!</v>
      </c>
      <c r="AB108" s="173" t="e">
        <f t="shared" si="34"/>
        <v>#VALUE!</v>
      </c>
      <c r="AC108" s="173" t="e">
        <f t="shared" si="35"/>
        <v>#VALUE!</v>
      </c>
      <c r="AD108" s="173" t="e">
        <f t="shared" si="36"/>
        <v>#VALUE!</v>
      </c>
      <c r="AE108" s="173" t="e">
        <f t="shared" si="37"/>
        <v>#VALUE!</v>
      </c>
      <c r="AF108" s="173" t="e">
        <f t="shared" si="38"/>
        <v>#VALUE!</v>
      </c>
      <c r="AG108" s="173" t="e">
        <f t="shared" si="39"/>
        <v>#VALUE!</v>
      </c>
      <c r="AH108" s="173" t="e">
        <f t="shared" si="40"/>
        <v>#VALUE!</v>
      </c>
      <c r="AI108" s="173" t="e">
        <f t="shared" si="41"/>
        <v>#VALUE!</v>
      </c>
      <c r="AJ108" s="173" t="e">
        <f t="shared" si="42"/>
        <v>#VALUE!</v>
      </c>
      <c r="AK108" s="173" t="e">
        <f t="shared" si="43"/>
        <v>#VALUE!</v>
      </c>
      <c r="AL108" s="173">
        <f t="shared" si="44"/>
        <v>1</v>
      </c>
      <c r="AM108" s="108"/>
      <c r="AN108" s="108"/>
      <c r="AO108" s="103"/>
    </row>
    <row r="109" spans="1:41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1" t="str">
        <f>IF(OR($B109="",$C109="",$D109="",$E109="",$F109&lt;AN_LIM,$F109&gt;AN_CONCURS,$P109=FALSE),"",IF($O109="OK",R_BDI_STR*VLOOKUP(AL109,Coef!$E$5:$F$20,2,FALSE),""))</f>
        <v/>
      </c>
      <c r="J109" s="121" t="str">
        <f>IF(OR($B109="",$C109="",$D109="",$E109="",$F109="",$F109&gt;AN_CONCURS,$P109=FALSE),"",IF($O109="OK",R_BDI_STR*VLOOKUP(AL109,Coef!$E$5:$F$20,2,FALSE),""))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41" t="str">
        <f>IF(E109="","NOK",VLOOKUP($E109,BDI!$B$5:$C$41,2,FALSE))</f>
        <v>NOK</v>
      </c>
      <c r="P109" s="236" t="b">
        <f t="shared" si="22"/>
        <v>0</v>
      </c>
      <c r="Q109" s="182"/>
      <c r="R109" s="172" t="e">
        <f t="shared" si="23"/>
        <v>#VALUE!</v>
      </c>
      <c r="S109" s="172" t="e">
        <f t="shared" si="25"/>
        <v>#VALUE!</v>
      </c>
      <c r="T109" s="172" t="e">
        <f t="shared" si="26"/>
        <v>#VALUE!</v>
      </c>
      <c r="U109" s="172" t="e">
        <f t="shared" si="27"/>
        <v>#VALUE!</v>
      </c>
      <c r="V109" s="172" t="e">
        <f t="shared" si="28"/>
        <v>#VALUE!</v>
      </c>
      <c r="W109" s="172" t="e">
        <f t="shared" si="29"/>
        <v>#VALUE!</v>
      </c>
      <c r="X109" s="172" t="e">
        <f t="shared" si="30"/>
        <v>#VALUE!</v>
      </c>
      <c r="Y109" s="172" t="e">
        <f t="shared" si="31"/>
        <v>#VALUE!</v>
      </c>
      <c r="Z109" s="172" t="e">
        <f t="shared" si="32"/>
        <v>#VALUE!</v>
      </c>
      <c r="AA109" s="172" t="e">
        <f t="shared" si="33"/>
        <v>#VALUE!</v>
      </c>
      <c r="AB109" s="173" t="e">
        <f t="shared" si="34"/>
        <v>#VALUE!</v>
      </c>
      <c r="AC109" s="173" t="e">
        <f t="shared" si="35"/>
        <v>#VALUE!</v>
      </c>
      <c r="AD109" s="173" t="e">
        <f t="shared" si="36"/>
        <v>#VALUE!</v>
      </c>
      <c r="AE109" s="173" t="e">
        <f t="shared" si="37"/>
        <v>#VALUE!</v>
      </c>
      <c r="AF109" s="173" t="e">
        <f t="shared" si="38"/>
        <v>#VALUE!</v>
      </c>
      <c r="AG109" s="173" t="e">
        <f t="shared" si="39"/>
        <v>#VALUE!</v>
      </c>
      <c r="AH109" s="173" t="e">
        <f t="shared" si="40"/>
        <v>#VALUE!</v>
      </c>
      <c r="AI109" s="173" t="e">
        <f t="shared" si="41"/>
        <v>#VALUE!</v>
      </c>
      <c r="AJ109" s="173" t="e">
        <f t="shared" si="42"/>
        <v>#VALUE!</v>
      </c>
      <c r="AK109" s="173" t="e">
        <f t="shared" si="43"/>
        <v>#VALUE!</v>
      </c>
      <c r="AL109" s="173">
        <f t="shared" si="44"/>
        <v>1</v>
      </c>
      <c r="AM109" s="108"/>
      <c r="AN109" s="108"/>
      <c r="AO109" s="103"/>
    </row>
    <row r="110" spans="1:41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1" t="str">
        <f>IF(OR($B110="",$C110="",$D110="",$E110="",$F110&lt;AN_LIM,$F110&gt;AN_CONCURS,$P110=FALSE),"",IF($O110="OK",R_BDI_STR*VLOOKUP(AL110,Coef!$E$5:$F$20,2,FALSE),""))</f>
        <v/>
      </c>
      <c r="J110" s="121" t="str">
        <f>IF(OR($B110="",$C110="",$D110="",$E110="",$F110="",$F110&gt;AN_CONCURS,$P110=FALSE),"",IF($O110="OK",R_BDI_STR*VLOOKUP(AL110,Coef!$E$5:$F$20,2,FALSE),""))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41" t="str">
        <f>IF(E110="","NOK",VLOOKUP($E110,BDI!$B$5:$C$41,2,FALSE))</f>
        <v>NOK</v>
      </c>
      <c r="P110" s="236" t="b">
        <f t="shared" si="22"/>
        <v>0</v>
      </c>
      <c r="Q110" s="182"/>
      <c r="R110" s="172" t="e">
        <f t="shared" si="23"/>
        <v>#VALUE!</v>
      </c>
      <c r="S110" s="172" t="e">
        <f t="shared" si="25"/>
        <v>#VALUE!</v>
      </c>
      <c r="T110" s="172" t="e">
        <f t="shared" si="26"/>
        <v>#VALUE!</v>
      </c>
      <c r="U110" s="172" t="e">
        <f t="shared" si="27"/>
        <v>#VALUE!</v>
      </c>
      <c r="V110" s="172" t="e">
        <f t="shared" si="28"/>
        <v>#VALUE!</v>
      </c>
      <c r="W110" s="172" t="e">
        <f t="shared" si="29"/>
        <v>#VALUE!</v>
      </c>
      <c r="X110" s="172" t="e">
        <f t="shared" si="30"/>
        <v>#VALUE!</v>
      </c>
      <c r="Y110" s="172" t="e">
        <f t="shared" si="31"/>
        <v>#VALUE!</v>
      </c>
      <c r="Z110" s="172" t="e">
        <f t="shared" si="32"/>
        <v>#VALUE!</v>
      </c>
      <c r="AA110" s="172" t="e">
        <f t="shared" si="33"/>
        <v>#VALUE!</v>
      </c>
      <c r="AB110" s="173" t="e">
        <f t="shared" si="34"/>
        <v>#VALUE!</v>
      </c>
      <c r="AC110" s="173" t="e">
        <f t="shared" si="35"/>
        <v>#VALUE!</v>
      </c>
      <c r="AD110" s="173" t="e">
        <f t="shared" si="36"/>
        <v>#VALUE!</v>
      </c>
      <c r="AE110" s="173" t="e">
        <f t="shared" si="37"/>
        <v>#VALUE!</v>
      </c>
      <c r="AF110" s="173" t="e">
        <f t="shared" si="38"/>
        <v>#VALUE!</v>
      </c>
      <c r="AG110" s="173" t="e">
        <f t="shared" si="39"/>
        <v>#VALUE!</v>
      </c>
      <c r="AH110" s="173" t="e">
        <f t="shared" si="40"/>
        <v>#VALUE!</v>
      </c>
      <c r="AI110" s="173" t="e">
        <f t="shared" si="41"/>
        <v>#VALUE!</v>
      </c>
      <c r="AJ110" s="173" t="e">
        <f t="shared" si="42"/>
        <v>#VALUE!</v>
      </c>
      <c r="AK110" s="173" t="e">
        <f t="shared" si="43"/>
        <v>#VALUE!</v>
      </c>
      <c r="AL110" s="173">
        <f t="shared" si="44"/>
        <v>1</v>
      </c>
      <c r="AM110" s="108"/>
      <c r="AN110" s="108"/>
      <c r="AO110" s="103"/>
    </row>
    <row r="111" spans="1:41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1" t="str">
        <f>IF(OR($B111="",$C111="",$D111="",$E111="",$F111&lt;AN_LIM,$F111&gt;AN_CONCURS,$P111=FALSE),"",IF($O111="OK",R_BDI_STR*VLOOKUP(AL111,Coef!$E$5:$F$20,2,FALSE),""))</f>
        <v/>
      </c>
      <c r="J111" s="121" t="str">
        <f>IF(OR($B111="",$C111="",$D111="",$E111="",$F111="",$F111&gt;AN_CONCURS,$P111=FALSE),"",IF($O111="OK",R_BDI_STR*VLOOKUP(AL111,Coef!$E$5:$F$20,2,FALSE),""))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41" t="str">
        <f>IF(E111="","NOK",VLOOKUP($E111,BDI!$B$5:$C$41,2,FALSE))</f>
        <v>NOK</v>
      </c>
      <c r="P111" s="236" t="b">
        <f t="shared" si="22"/>
        <v>0</v>
      </c>
      <c r="Q111" s="182"/>
      <c r="R111" s="172" t="e">
        <f t="shared" si="23"/>
        <v>#VALUE!</v>
      </c>
      <c r="S111" s="172" t="e">
        <f t="shared" si="25"/>
        <v>#VALUE!</v>
      </c>
      <c r="T111" s="172" t="e">
        <f t="shared" si="26"/>
        <v>#VALUE!</v>
      </c>
      <c r="U111" s="172" t="e">
        <f t="shared" si="27"/>
        <v>#VALUE!</v>
      </c>
      <c r="V111" s="172" t="e">
        <f t="shared" si="28"/>
        <v>#VALUE!</v>
      </c>
      <c r="W111" s="172" t="e">
        <f t="shared" si="29"/>
        <v>#VALUE!</v>
      </c>
      <c r="X111" s="172" t="e">
        <f t="shared" si="30"/>
        <v>#VALUE!</v>
      </c>
      <c r="Y111" s="172" t="e">
        <f t="shared" si="31"/>
        <v>#VALUE!</v>
      </c>
      <c r="Z111" s="172" t="e">
        <f t="shared" si="32"/>
        <v>#VALUE!</v>
      </c>
      <c r="AA111" s="172" t="e">
        <f t="shared" si="33"/>
        <v>#VALUE!</v>
      </c>
      <c r="AB111" s="173" t="e">
        <f t="shared" si="34"/>
        <v>#VALUE!</v>
      </c>
      <c r="AC111" s="173" t="e">
        <f t="shared" si="35"/>
        <v>#VALUE!</v>
      </c>
      <c r="AD111" s="173" t="e">
        <f t="shared" si="36"/>
        <v>#VALUE!</v>
      </c>
      <c r="AE111" s="173" t="e">
        <f t="shared" si="37"/>
        <v>#VALUE!</v>
      </c>
      <c r="AF111" s="173" t="e">
        <f t="shared" si="38"/>
        <v>#VALUE!</v>
      </c>
      <c r="AG111" s="173" t="e">
        <f t="shared" si="39"/>
        <v>#VALUE!</v>
      </c>
      <c r="AH111" s="173" t="e">
        <f t="shared" si="40"/>
        <v>#VALUE!</v>
      </c>
      <c r="AI111" s="173" t="e">
        <f t="shared" si="41"/>
        <v>#VALUE!</v>
      </c>
      <c r="AJ111" s="173" t="e">
        <f t="shared" si="42"/>
        <v>#VALUE!</v>
      </c>
      <c r="AK111" s="173" t="e">
        <f t="shared" si="43"/>
        <v>#VALUE!</v>
      </c>
      <c r="AL111" s="173">
        <f t="shared" si="44"/>
        <v>1</v>
      </c>
      <c r="AM111" s="108"/>
      <c r="AN111" s="108"/>
      <c r="AO111" s="103"/>
    </row>
    <row r="112" spans="1:41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1" t="str">
        <f>IF(OR($B112="",$C112="",$D112="",$E112="",$F112&lt;AN_LIM,$F112&gt;AN_CONCURS,$P112=FALSE),"",IF($O112="OK",R_BDI_STR*VLOOKUP(AL112,Coef!$E$5:$F$20,2,FALSE),""))</f>
        <v/>
      </c>
      <c r="J112" s="121" t="str">
        <f>IF(OR($B112="",$C112="",$D112="",$E112="",$F112="",$F112&gt;AN_CONCURS,$P112=FALSE),"",IF($O112="OK",R_BDI_STR*VLOOKUP(AL112,Coef!$E$5:$F$20,2,FALSE),""))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41" t="str">
        <f>IF(E112="","NOK",VLOOKUP($E112,BDI!$B$5:$C$41,2,FALSE))</f>
        <v>NOK</v>
      </c>
      <c r="P112" s="236" t="b">
        <f t="shared" si="22"/>
        <v>0</v>
      </c>
      <c r="Q112" s="182"/>
      <c r="R112" s="172" t="e">
        <f t="shared" si="23"/>
        <v>#VALUE!</v>
      </c>
      <c r="S112" s="172" t="e">
        <f t="shared" si="25"/>
        <v>#VALUE!</v>
      </c>
      <c r="T112" s="172" t="e">
        <f t="shared" si="26"/>
        <v>#VALUE!</v>
      </c>
      <c r="U112" s="172" t="e">
        <f t="shared" si="27"/>
        <v>#VALUE!</v>
      </c>
      <c r="V112" s="172" t="e">
        <f t="shared" si="28"/>
        <v>#VALUE!</v>
      </c>
      <c r="W112" s="172" t="e">
        <f t="shared" si="29"/>
        <v>#VALUE!</v>
      </c>
      <c r="X112" s="172" t="e">
        <f t="shared" si="30"/>
        <v>#VALUE!</v>
      </c>
      <c r="Y112" s="172" t="e">
        <f t="shared" si="31"/>
        <v>#VALUE!</v>
      </c>
      <c r="Z112" s="172" t="e">
        <f t="shared" si="32"/>
        <v>#VALUE!</v>
      </c>
      <c r="AA112" s="172" t="e">
        <f t="shared" si="33"/>
        <v>#VALUE!</v>
      </c>
      <c r="AB112" s="173" t="e">
        <f t="shared" si="34"/>
        <v>#VALUE!</v>
      </c>
      <c r="AC112" s="173" t="e">
        <f t="shared" si="35"/>
        <v>#VALUE!</v>
      </c>
      <c r="AD112" s="173" t="e">
        <f t="shared" si="36"/>
        <v>#VALUE!</v>
      </c>
      <c r="AE112" s="173" t="e">
        <f t="shared" si="37"/>
        <v>#VALUE!</v>
      </c>
      <c r="AF112" s="173" t="e">
        <f t="shared" si="38"/>
        <v>#VALUE!</v>
      </c>
      <c r="AG112" s="173" t="e">
        <f t="shared" si="39"/>
        <v>#VALUE!</v>
      </c>
      <c r="AH112" s="173" t="e">
        <f t="shared" si="40"/>
        <v>#VALUE!</v>
      </c>
      <c r="AI112" s="173" t="e">
        <f t="shared" si="41"/>
        <v>#VALUE!</v>
      </c>
      <c r="AJ112" s="173" t="e">
        <f t="shared" si="42"/>
        <v>#VALUE!</v>
      </c>
      <c r="AK112" s="173" t="e">
        <f t="shared" si="43"/>
        <v>#VALUE!</v>
      </c>
      <c r="AL112" s="173">
        <f t="shared" si="44"/>
        <v>1</v>
      </c>
      <c r="AM112" s="108"/>
      <c r="AN112" s="108"/>
      <c r="AO112" s="103"/>
    </row>
    <row r="113" spans="1:41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1" t="str">
        <f>IF(OR($B113="",$C113="",$D113="",$E113="",$F113&lt;AN_LIM,$F113&gt;AN_CONCURS,$P113=FALSE),"",IF($O113="OK",R_BDI_STR*VLOOKUP(AL113,Coef!$E$5:$F$20,2,FALSE),""))</f>
        <v/>
      </c>
      <c r="J113" s="121" t="str">
        <f>IF(OR($B113="",$C113="",$D113="",$E113="",$F113="",$F113&gt;AN_CONCURS,$P113=FALSE),"",IF($O113="OK",R_BDI_STR*VLOOKUP(AL113,Coef!$E$5:$F$20,2,FALSE),""))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41" t="str">
        <f>IF(E113="","NOK",VLOOKUP($E113,BDI!$B$5:$C$41,2,FALSE))</f>
        <v>NOK</v>
      </c>
      <c r="P113" s="236" t="b">
        <f t="shared" si="22"/>
        <v>0</v>
      </c>
      <c r="Q113" s="182"/>
      <c r="R113" s="172" t="e">
        <f t="shared" si="23"/>
        <v>#VALUE!</v>
      </c>
      <c r="S113" s="172" t="e">
        <f t="shared" si="25"/>
        <v>#VALUE!</v>
      </c>
      <c r="T113" s="172" t="e">
        <f t="shared" si="26"/>
        <v>#VALUE!</v>
      </c>
      <c r="U113" s="172" t="e">
        <f t="shared" si="27"/>
        <v>#VALUE!</v>
      </c>
      <c r="V113" s="172" t="e">
        <f t="shared" si="28"/>
        <v>#VALUE!</v>
      </c>
      <c r="W113" s="172" t="e">
        <f t="shared" si="29"/>
        <v>#VALUE!</v>
      </c>
      <c r="X113" s="172" t="e">
        <f t="shared" si="30"/>
        <v>#VALUE!</v>
      </c>
      <c r="Y113" s="172" t="e">
        <f t="shared" si="31"/>
        <v>#VALUE!</v>
      </c>
      <c r="Z113" s="172" t="e">
        <f t="shared" si="32"/>
        <v>#VALUE!</v>
      </c>
      <c r="AA113" s="172" t="e">
        <f t="shared" si="33"/>
        <v>#VALUE!</v>
      </c>
      <c r="AB113" s="173" t="e">
        <f t="shared" si="34"/>
        <v>#VALUE!</v>
      </c>
      <c r="AC113" s="173" t="e">
        <f t="shared" si="35"/>
        <v>#VALUE!</v>
      </c>
      <c r="AD113" s="173" t="e">
        <f t="shared" si="36"/>
        <v>#VALUE!</v>
      </c>
      <c r="AE113" s="173" t="e">
        <f t="shared" si="37"/>
        <v>#VALUE!</v>
      </c>
      <c r="AF113" s="173" t="e">
        <f t="shared" si="38"/>
        <v>#VALUE!</v>
      </c>
      <c r="AG113" s="173" t="e">
        <f t="shared" si="39"/>
        <v>#VALUE!</v>
      </c>
      <c r="AH113" s="173" t="e">
        <f t="shared" si="40"/>
        <v>#VALUE!</v>
      </c>
      <c r="AI113" s="173" t="e">
        <f t="shared" si="41"/>
        <v>#VALUE!</v>
      </c>
      <c r="AJ113" s="173" t="e">
        <f t="shared" si="42"/>
        <v>#VALUE!</v>
      </c>
      <c r="AK113" s="173" t="e">
        <f t="shared" si="43"/>
        <v>#VALUE!</v>
      </c>
      <c r="AL113" s="173">
        <f t="shared" si="44"/>
        <v>1</v>
      </c>
      <c r="AM113" s="108"/>
      <c r="AN113" s="108"/>
      <c r="AO113" s="103"/>
    </row>
    <row r="114" spans="1:41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1" t="str">
        <f>IF(OR($B114="",$C114="",$D114="",$E114="",$F114&lt;AN_LIM,$F114&gt;AN_CONCURS,$P114=FALSE),"",IF($O114="OK",R_BDI_STR*VLOOKUP(AL114,Coef!$E$5:$F$20,2,FALSE),""))</f>
        <v/>
      </c>
      <c r="J114" s="121" t="str">
        <f>IF(OR($B114="",$C114="",$D114="",$E114="",$F114="",$F114&gt;AN_CONCURS,$P114=FALSE),"",IF($O114="OK",R_BDI_STR*VLOOKUP(AL114,Coef!$E$5:$F$20,2,FALSE),""))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41" t="str">
        <f>IF(E114="","NOK",VLOOKUP($E114,BDI!$B$5:$C$41,2,FALSE))</f>
        <v>NOK</v>
      </c>
      <c r="P114" s="236" t="b">
        <f t="shared" si="22"/>
        <v>0</v>
      </c>
      <c r="Q114" s="182"/>
      <c r="R114" s="172" t="e">
        <f t="shared" si="23"/>
        <v>#VALUE!</v>
      </c>
      <c r="S114" s="172" t="e">
        <f t="shared" si="25"/>
        <v>#VALUE!</v>
      </c>
      <c r="T114" s="172" t="e">
        <f t="shared" si="26"/>
        <v>#VALUE!</v>
      </c>
      <c r="U114" s="172" t="e">
        <f t="shared" si="27"/>
        <v>#VALUE!</v>
      </c>
      <c r="V114" s="172" t="e">
        <f t="shared" si="28"/>
        <v>#VALUE!</v>
      </c>
      <c r="W114" s="172" t="e">
        <f t="shared" si="29"/>
        <v>#VALUE!</v>
      </c>
      <c r="X114" s="172" t="e">
        <f t="shared" si="30"/>
        <v>#VALUE!</v>
      </c>
      <c r="Y114" s="172" t="e">
        <f t="shared" si="31"/>
        <v>#VALUE!</v>
      </c>
      <c r="Z114" s="172" t="e">
        <f t="shared" si="32"/>
        <v>#VALUE!</v>
      </c>
      <c r="AA114" s="172" t="e">
        <f t="shared" si="33"/>
        <v>#VALUE!</v>
      </c>
      <c r="AB114" s="173" t="e">
        <f t="shared" si="34"/>
        <v>#VALUE!</v>
      </c>
      <c r="AC114" s="173" t="e">
        <f t="shared" si="35"/>
        <v>#VALUE!</v>
      </c>
      <c r="AD114" s="173" t="e">
        <f t="shared" si="36"/>
        <v>#VALUE!</v>
      </c>
      <c r="AE114" s="173" t="e">
        <f t="shared" si="37"/>
        <v>#VALUE!</v>
      </c>
      <c r="AF114" s="173" t="e">
        <f t="shared" si="38"/>
        <v>#VALUE!</v>
      </c>
      <c r="AG114" s="173" t="e">
        <f t="shared" si="39"/>
        <v>#VALUE!</v>
      </c>
      <c r="AH114" s="173" t="e">
        <f t="shared" si="40"/>
        <v>#VALUE!</v>
      </c>
      <c r="AI114" s="173" t="e">
        <f t="shared" si="41"/>
        <v>#VALUE!</v>
      </c>
      <c r="AJ114" s="173" t="e">
        <f t="shared" si="42"/>
        <v>#VALUE!</v>
      </c>
      <c r="AK114" s="173" t="e">
        <f t="shared" si="43"/>
        <v>#VALUE!</v>
      </c>
      <c r="AL114" s="173">
        <f t="shared" si="44"/>
        <v>1</v>
      </c>
      <c r="AM114" s="108"/>
      <c r="AN114" s="108"/>
      <c r="AO114" s="103"/>
    </row>
    <row r="115" spans="1:41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1" t="str">
        <f>IF(OR($B115="",$C115="",$D115="",$E115="",$F115&lt;AN_LIM,$F115&gt;AN_CONCURS,$P115=FALSE),"",IF($O115="OK",R_BDI_STR*VLOOKUP(AL115,Coef!$E$5:$F$20,2,FALSE),""))</f>
        <v/>
      </c>
      <c r="J115" s="121" t="str">
        <f>IF(OR($B115="",$C115="",$D115="",$E115="",$F115="",$F115&gt;AN_CONCURS,$P115=FALSE),"",IF($O115="OK",R_BDI_STR*VLOOKUP(AL115,Coef!$E$5:$F$20,2,FALSE),""))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41" t="str">
        <f>IF(E115="","NOK",VLOOKUP($E115,BDI!$B$5:$C$41,2,FALSE))</f>
        <v>NOK</v>
      </c>
      <c r="P115" s="236" t="b">
        <f t="shared" si="22"/>
        <v>0</v>
      </c>
      <c r="Q115" s="182"/>
      <c r="R115" s="172" t="e">
        <f t="shared" si="23"/>
        <v>#VALUE!</v>
      </c>
      <c r="S115" s="172" t="e">
        <f t="shared" si="25"/>
        <v>#VALUE!</v>
      </c>
      <c r="T115" s="172" t="e">
        <f t="shared" si="26"/>
        <v>#VALUE!</v>
      </c>
      <c r="U115" s="172" t="e">
        <f t="shared" si="27"/>
        <v>#VALUE!</v>
      </c>
      <c r="V115" s="172" t="e">
        <f t="shared" si="28"/>
        <v>#VALUE!</v>
      </c>
      <c r="W115" s="172" t="e">
        <f t="shared" si="29"/>
        <v>#VALUE!</v>
      </c>
      <c r="X115" s="172" t="e">
        <f t="shared" si="30"/>
        <v>#VALUE!</v>
      </c>
      <c r="Y115" s="172" t="e">
        <f t="shared" si="31"/>
        <v>#VALUE!</v>
      </c>
      <c r="Z115" s="172" t="e">
        <f t="shared" si="32"/>
        <v>#VALUE!</v>
      </c>
      <c r="AA115" s="172" t="e">
        <f t="shared" si="33"/>
        <v>#VALUE!</v>
      </c>
      <c r="AB115" s="173" t="e">
        <f t="shared" si="34"/>
        <v>#VALUE!</v>
      </c>
      <c r="AC115" s="173" t="e">
        <f t="shared" si="35"/>
        <v>#VALUE!</v>
      </c>
      <c r="AD115" s="173" t="e">
        <f t="shared" si="36"/>
        <v>#VALUE!</v>
      </c>
      <c r="AE115" s="173" t="e">
        <f t="shared" si="37"/>
        <v>#VALUE!</v>
      </c>
      <c r="AF115" s="173" t="e">
        <f t="shared" si="38"/>
        <v>#VALUE!</v>
      </c>
      <c r="AG115" s="173" t="e">
        <f t="shared" si="39"/>
        <v>#VALUE!</v>
      </c>
      <c r="AH115" s="173" t="e">
        <f t="shared" si="40"/>
        <v>#VALUE!</v>
      </c>
      <c r="AI115" s="173" t="e">
        <f t="shared" si="41"/>
        <v>#VALUE!</v>
      </c>
      <c r="AJ115" s="173" t="e">
        <f t="shared" si="42"/>
        <v>#VALUE!</v>
      </c>
      <c r="AK115" s="173" t="e">
        <f t="shared" si="43"/>
        <v>#VALUE!</v>
      </c>
      <c r="AL115" s="173">
        <f t="shared" si="44"/>
        <v>1</v>
      </c>
      <c r="AM115" s="108"/>
      <c r="AN115" s="108"/>
      <c r="AO115" s="103"/>
    </row>
    <row r="116" spans="1:41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1" t="str">
        <f>IF(OR($B116="",$C116="",$D116="",$E116="",$F116&lt;AN_LIM,$F116&gt;AN_CONCURS,$P116=FALSE),"",IF($O116="OK",R_BDI_STR*VLOOKUP(AL116,Coef!$E$5:$F$20,2,FALSE),""))</f>
        <v/>
      </c>
      <c r="J116" s="121" t="str">
        <f>IF(OR($B116="",$C116="",$D116="",$E116="",$F116="",$F116&gt;AN_CONCURS,$P116=FALSE),"",IF($O116="OK",R_BDI_STR*VLOOKUP(AL116,Coef!$E$5:$F$20,2,FALSE),""))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41" t="str">
        <f>IF(E116="","NOK",VLOOKUP($E116,BDI!$B$5:$C$41,2,FALSE))</f>
        <v>NOK</v>
      </c>
      <c r="P116" s="236" t="b">
        <f t="shared" si="22"/>
        <v>0</v>
      </c>
      <c r="Q116" s="182"/>
      <c r="R116" s="172" t="e">
        <f t="shared" si="23"/>
        <v>#VALUE!</v>
      </c>
      <c r="S116" s="172" t="e">
        <f t="shared" si="25"/>
        <v>#VALUE!</v>
      </c>
      <c r="T116" s="172" t="e">
        <f t="shared" si="26"/>
        <v>#VALUE!</v>
      </c>
      <c r="U116" s="172" t="e">
        <f t="shared" si="27"/>
        <v>#VALUE!</v>
      </c>
      <c r="V116" s="172" t="e">
        <f t="shared" si="28"/>
        <v>#VALUE!</v>
      </c>
      <c r="W116" s="172" t="e">
        <f t="shared" si="29"/>
        <v>#VALUE!</v>
      </c>
      <c r="X116" s="172" t="e">
        <f t="shared" si="30"/>
        <v>#VALUE!</v>
      </c>
      <c r="Y116" s="172" t="e">
        <f t="shared" si="31"/>
        <v>#VALUE!</v>
      </c>
      <c r="Z116" s="172" t="e">
        <f t="shared" si="32"/>
        <v>#VALUE!</v>
      </c>
      <c r="AA116" s="172" t="e">
        <f t="shared" si="33"/>
        <v>#VALUE!</v>
      </c>
      <c r="AB116" s="173" t="e">
        <f t="shared" si="34"/>
        <v>#VALUE!</v>
      </c>
      <c r="AC116" s="173" t="e">
        <f t="shared" si="35"/>
        <v>#VALUE!</v>
      </c>
      <c r="AD116" s="173" t="e">
        <f t="shared" si="36"/>
        <v>#VALUE!</v>
      </c>
      <c r="AE116" s="173" t="e">
        <f t="shared" si="37"/>
        <v>#VALUE!</v>
      </c>
      <c r="AF116" s="173" t="e">
        <f t="shared" si="38"/>
        <v>#VALUE!</v>
      </c>
      <c r="AG116" s="173" t="e">
        <f t="shared" si="39"/>
        <v>#VALUE!</v>
      </c>
      <c r="AH116" s="173" t="e">
        <f t="shared" si="40"/>
        <v>#VALUE!</v>
      </c>
      <c r="AI116" s="173" t="e">
        <f t="shared" si="41"/>
        <v>#VALUE!</v>
      </c>
      <c r="AJ116" s="173" t="e">
        <f t="shared" si="42"/>
        <v>#VALUE!</v>
      </c>
      <c r="AK116" s="173" t="e">
        <f t="shared" si="43"/>
        <v>#VALUE!</v>
      </c>
      <c r="AL116" s="173">
        <f t="shared" si="44"/>
        <v>1</v>
      </c>
      <c r="AM116" s="108"/>
      <c r="AN116" s="108"/>
      <c r="AO116" s="103"/>
    </row>
    <row r="117" spans="1:41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1" t="str">
        <f>IF(OR($B117="",$C117="",$D117="",$E117="",$F117&lt;AN_LIM,$F117&gt;AN_CONCURS,$P117=FALSE),"",IF($O117="OK",R_BDI_STR*VLOOKUP(AL117,Coef!$E$5:$F$20,2,FALSE),""))</f>
        <v/>
      </c>
      <c r="J117" s="121" t="str">
        <f>IF(OR($B117="",$C117="",$D117="",$E117="",$F117="",$F117&gt;AN_CONCURS,$P117=FALSE),"",IF($O117="OK",R_BDI_STR*VLOOKUP(AL117,Coef!$E$5:$F$20,2,FALSE),""))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41" t="str">
        <f>IF(E117="","NOK",VLOOKUP($E117,BDI!$B$5:$C$41,2,FALSE))</f>
        <v>NOK</v>
      </c>
      <c r="P117" s="236" t="b">
        <f t="shared" si="22"/>
        <v>0</v>
      </c>
      <c r="Q117" s="182"/>
      <c r="R117" s="172" t="e">
        <f t="shared" si="23"/>
        <v>#VALUE!</v>
      </c>
      <c r="S117" s="172" t="e">
        <f t="shared" si="25"/>
        <v>#VALUE!</v>
      </c>
      <c r="T117" s="172" t="e">
        <f t="shared" si="26"/>
        <v>#VALUE!</v>
      </c>
      <c r="U117" s="172" t="e">
        <f t="shared" si="27"/>
        <v>#VALUE!</v>
      </c>
      <c r="V117" s="172" t="e">
        <f t="shared" si="28"/>
        <v>#VALUE!</v>
      </c>
      <c r="W117" s="172" t="e">
        <f t="shared" si="29"/>
        <v>#VALUE!</v>
      </c>
      <c r="X117" s="172" t="e">
        <f t="shared" si="30"/>
        <v>#VALUE!</v>
      </c>
      <c r="Y117" s="172" t="e">
        <f t="shared" si="31"/>
        <v>#VALUE!</v>
      </c>
      <c r="Z117" s="172" t="e">
        <f t="shared" si="32"/>
        <v>#VALUE!</v>
      </c>
      <c r="AA117" s="172" t="e">
        <f t="shared" si="33"/>
        <v>#VALUE!</v>
      </c>
      <c r="AB117" s="173" t="e">
        <f t="shared" si="34"/>
        <v>#VALUE!</v>
      </c>
      <c r="AC117" s="173" t="e">
        <f t="shared" si="35"/>
        <v>#VALUE!</v>
      </c>
      <c r="AD117" s="173" t="e">
        <f t="shared" si="36"/>
        <v>#VALUE!</v>
      </c>
      <c r="AE117" s="173" t="e">
        <f t="shared" si="37"/>
        <v>#VALUE!</v>
      </c>
      <c r="AF117" s="173" t="e">
        <f t="shared" si="38"/>
        <v>#VALUE!</v>
      </c>
      <c r="AG117" s="173" t="e">
        <f t="shared" si="39"/>
        <v>#VALUE!</v>
      </c>
      <c r="AH117" s="173" t="e">
        <f t="shared" si="40"/>
        <v>#VALUE!</v>
      </c>
      <c r="AI117" s="173" t="e">
        <f t="shared" si="41"/>
        <v>#VALUE!</v>
      </c>
      <c r="AJ117" s="173" t="e">
        <f t="shared" si="42"/>
        <v>#VALUE!</v>
      </c>
      <c r="AK117" s="173" t="e">
        <f t="shared" si="43"/>
        <v>#VALUE!</v>
      </c>
      <c r="AL117" s="173">
        <f t="shared" si="44"/>
        <v>1</v>
      </c>
      <c r="AM117" s="108"/>
      <c r="AN117" s="108"/>
      <c r="AO117" s="103"/>
    </row>
    <row r="118" spans="1:41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1" t="str">
        <f>IF(OR($B118="",$C118="",$D118="",$E118="",$F118&lt;AN_LIM,$F118&gt;AN_CONCURS,$P118=FALSE),"",IF($O118="OK",R_BDI_STR*VLOOKUP(AL118,Coef!$E$5:$F$20,2,FALSE),""))</f>
        <v/>
      </c>
      <c r="J118" s="121" t="str">
        <f>IF(OR($B118="",$C118="",$D118="",$E118="",$F118="",$F118&gt;AN_CONCURS,$P118=FALSE),"",IF($O118="OK",R_BDI_STR*VLOOKUP(AL118,Coef!$E$5:$F$20,2,FALSE),""))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41" t="str">
        <f>IF(E118="","NOK",VLOOKUP($E118,BDI!$B$5:$C$41,2,FALSE))</f>
        <v>NOK</v>
      </c>
      <c r="P118" s="236" t="b">
        <f t="shared" si="22"/>
        <v>0</v>
      </c>
      <c r="Q118" s="182"/>
      <c r="R118" s="172" t="e">
        <f t="shared" si="23"/>
        <v>#VALUE!</v>
      </c>
      <c r="S118" s="172" t="e">
        <f t="shared" si="25"/>
        <v>#VALUE!</v>
      </c>
      <c r="T118" s="172" t="e">
        <f t="shared" si="26"/>
        <v>#VALUE!</v>
      </c>
      <c r="U118" s="172" t="e">
        <f t="shared" si="27"/>
        <v>#VALUE!</v>
      </c>
      <c r="V118" s="172" t="e">
        <f t="shared" si="28"/>
        <v>#VALUE!</v>
      </c>
      <c r="W118" s="172" t="e">
        <f t="shared" si="29"/>
        <v>#VALUE!</v>
      </c>
      <c r="X118" s="172" t="e">
        <f t="shared" si="30"/>
        <v>#VALUE!</v>
      </c>
      <c r="Y118" s="172" t="e">
        <f t="shared" si="31"/>
        <v>#VALUE!</v>
      </c>
      <c r="Z118" s="172" t="e">
        <f t="shared" si="32"/>
        <v>#VALUE!</v>
      </c>
      <c r="AA118" s="172" t="e">
        <f t="shared" si="33"/>
        <v>#VALUE!</v>
      </c>
      <c r="AB118" s="173" t="e">
        <f t="shared" si="34"/>
        <v>#VALUE!</v>
      </c>
      <c r="AC118" s="173" t="e">
        <f t="shared" si="35"/>
        <v>#VALUE!</v>
      </c>
      <c r="AD118" s="173" t="e">
        <f t="shared" si="36"/>
        <v>#VALUE!</v>
      </c>
      <c r="AE118" s="173" t="e">
        <f t="shared" si="37"/>
        <v>#VALUE!</v>
      </c>
      <c r="AF118" s="173" t="e">
        <f t="shared" si="38"/>
        <v>#VALUE!</v>
      </c>
      <c r="AG118" s="173" t="e">
        <f t="shared" si="39"/>
        <v>#VALUE!</v>
      </c>
      <c r="AH118" s="173" t="e">
        <f t="shared" si="40"/>
        <v>#VALUE!</v>
      </c>
      <c r="AI118" s="173" t="e">
        <f t="shared" si="41"/>
        <v>#VALUE!</v>
      </c>
      <c r="AJ118" s="173" t="e">
        <f t="shared" si="42"/>
        <v>#VALUE!</v>
      </c>
      <c r="AK118" s="173" t="e">
        <f t="shared" si="43"/>
        <v>#VALUE!</v>
      </c>
      <c r="AL118" s="173">
        <f t="shared" si="44"/>
        <v>1</v>
      </c>
      <c r="AM118" s="108"/>
      <c r="AN118" s="108"/>
      <c r="AO118" s="103"/>
    </row>
    <row r="119" spans="1:41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1" t="str">
        <f>IF(OR($B119="",$C119="",$D119="",$E119="",$F119&lt;AN_LIM,$F119&gt;AN_CONCURS,$P119=FALSE),"",IF($O119="OK",R_BDI_STR*VLOOKUP(AL119,Coef!$E$5:$F$20,2,FALSE),""))</f>
        <v/>
      </c>
      <c r="J119" s="121" t="str">
        <f>IF(OR($B119="",$C119="",$D119="",$E119="",$F119="",$F119&gt;AN_CONCURS,$P119=FALSE),"",IF($O119="OK",R_BDI_STR*VLOOKUP(AL119,Coef!$E$5:$F$20,2,FALSE),""))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41" t="str">
        <f>IF(E119="","NOK",VLOOKUP($E119,BDI!$B$5:$C$41,2,FALSE))</f>
        <v>NOK</v>
      </c>
      <c r="P119" s="236" t="b">
        <f t="shared" si="22"/>
        <v>0</v>
      </c>
      <c r="Q119" s="182"/>
      <c r="R119" s="172" t="e">
        <f t="shared" si="23"/>
        <v>#VALUE!</v>
      </c>
      <c r="S119" s="172" t="e">
        <f t="shared" si="25"/>
        <v>#VALUE!</v>
      </c>
      <c r="T119" s="172" t="e">
        <f t="shared" si="26"/>
        <v>#VALUE!</v>
      </c>
      <c r="U119" s="172" t="e">
        <f t="shared" si="27"/>
        <v>#VALUE!</v>
      </c>
      <c r="V119" s="172" t="e">
        <f t="shared" si="28"/>
        <v>#VALUE!</v>
      </c>
      <c r="W119" s="172" t="e">
        <f t="shared" si="29"/>
        <v>#VALUE!</v>
      </c>
      <c r="X119" s="172" t="e">
        <f t="shared" si="30"/>
        <v>#VALUE!</v>
      </c>
      <c r="Y119" s="172" t="e">
        <f t="shared" si="31"/>
        <v>#VALUE!</v>
      </c>
      <c r="Z119" s="172" t="e">
        <f t="shared" si="32"/>
        <v>#VALUE!</v>
      </c>
      <c r="AA119" s="172" t="e">
        <f t="shared" si="33"/>
        <v>#VALUE!</v>
      </c>
      <c r="AB119" s="173" t="e">
        <f t="shared" si="34"/>
        <v>#VALUE!</v>
      </c>
      <c r="AC119" s="173" t="e">
        <f t="shared" si="35"/>
        <v>#VALUE!</v>
      </c>
      <c r="AD119" s="173" t="e">
        <f t="shared" si="36"/>
        <v>#VALUE!</v>
      </c>
      <c r="AE119" s="173" t="e">
        <f t="shared" si="37"/>
        <v>#VALUE!</v>
      </c>
      <c r="AF119" s="173" t="e">
        <f t="shared" si="38"/>
        <v>#VALUE!</v>
      </c>
      <c r="AG119" s="173" t="e">
        <f t="shared" si="39"/>
        <v>#VALUE!</v>
      </c>
      <c r="AH119" s="173" t="e">
        <f t="shared" si="40"/>
        <v>#VALUE!</v>
      </c>
      <c r="AI119" s="173" t="e">
        <f t="shared" si="41"/>
        <v>#VALUE!</v>
      </c>
      <c r="AJ119" s="173" t="e">
        <f t="shared" si="42"/>
        <v>#VALUE!</v>
      </c>
      <c r="AK119" s="173" t="e">
        <f t="shared" si="43"/>
        <v>#VALUE!</v>
      </c>
      <c r="AL119" s="173">
        <f t="shared" si="44"/>
        <v>1</v>
      </c>
      <c r="AM119" s="108"/>
      <c r="AN119" s="108"/>
      <c r="AO119" s="103"/>
    </row>
    <row r="120" spans="1:41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1" t="str">
        <f>IF(OR($B120="",$C120="",$D120="",$E120="",$F120&lt;AN_LIM,$F120&gt;AN_CONCURS,$P120=FALSE),"",IF($O120="OK",R_BDI_STR*VLOOKUP(AL120,Coef!$E$5:$F$20,2,FALSE),""))</f>
        <v/>
      </c>
      <c r="J120" s="121" t="str">
        <f>IF(OR($B120="",$C120="",$D120="",$E120="",$F120="",$F120&gt;AN_CONCURS,$P120=FALSE),"",IF($O120="OK",R_BDI_STR*VLOOKUP(AL120,Coef!$E$5:$F$20,2,FALSE),""))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41" t="str">
        <f>IF(E120="","NOK",VLOOKUP($E120,BDI!$B$5:$C$41,2,FALSE))</f>
        <v>NOK</v>
      </c>
      <c r="P120" s="236" t="b">
        <f t="shared" si="22"/>
        <v>0</v>
      </c>
      <c r="Q120" s="182"/>
      <c r="R120" s="172" t="e">
        <f t="shared" si="23"/>
        <v>#VALUE!</v>
      </c>
      <c r="S120" s="172" t="e">
        <f t="shared" si="25"/>
        <v>#VALUE!</v>
      </c>
      <c r="T120" s="172" t="e">
        <f t="shared" si="26"/>
        <v>#VALUE!</v>
      </c>
      <c r="U120" s="172" t="e">
        <f t="shared" si="27"/>
        <v>#VALUE!</v>
      </c>
      <c r="V120" s="172" t="e">
        <f t="shared" si="28"/>
        <v>#VALUE!</v>
      </c>
      <c r="W120" s="172" t="e">
        <f t="shared" si="29"/>
        <v>#VALUE!</v>
      </c>
      <c r="X120" s="172" t="e">
        <f t="shared" si="30"/>
        <v>#VALUE!</v>
      </c>
      <c r="Y120" s="172" t="e">
        <f t="shared" si="31"/>
        <v>#VALUE!</v>
      </c>
      <c r="Z120" s="172" t="e">
        <f t="shared" si="32"/>
        <v>#VALUE!</v>
      </c>
      <c r="AA120" s="172" t="e">
        <f t="shared" si="33"/>
        <v>#VALUE!</v>
      </c>
      <c r="AB120" s="173" t="e">
        <f t="shared" si="34"/>
        <v>#VALUE!</v>
      </c>
      <c r="AC120" s="173" t="e">
        <f t="shared" si="35"/>
        <v>#VALUE!</v>
      </c>
      <c r="AD120" s="173" t="e">
        <f t="shared" si="36"/>
        <v>#VALUE!</v>
      </c>
      <c r="AE120" s="173" t="e">
        <f t="shared" si="37"/>
        <v>#VALUE!</v>
      </c>
      <c r="AF120" s="173" t="e">
        <f t="shared" si="38"/>
        <v>#VALUE!</v>
      </c>
      <c r="AG120" s="173" t="e">
        <f t="shared" si="39"/>
        <v>#VALUE!</v>
      </c>
      <c r="AH120" s="173" t="e">
        <f t="shared" si="40"/>
        <v>#VALUE!</v>
      </c>
      <c r="AI120" s="173" t="e">
        <f t="shared" si="41"/>
        <v>#VALUE!</v>
      </c>
      <c r="AJ120" s="173" t="e">
        <f t="shared" si="42"/>
        <v>#VALUE!</v>
      </c>
      <c r="AK120" s="173" t="e">
        <f t="shared" si="43"/>
        <v>#VALUE!</v>
      </c>
      <c r="AL120" s="173">
        <f t="shared" si="44"/>
        <v>1</v>
      </c>
      <c r="AM120" s="108"/>
      <c r="AN120" s="108"/>
      <c r="AO120" s="103"/>
    </row>
    <row r="121" spans="1:41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1" t="str">
        <f>IF(OR($B121="",$C121="",$D121="",$E121="",$F121&lt;AN_LIM,$F121&gt;AN_CONCURS,$P121=FALSE),"",IF($O121="OK",R_BDI_STR*VLOOKUP(AL121,Coef!$E$5:$F$20,2,FALSE),""))</f>
        <v/>
      </c>
      <c r="J121" s="121" t="str">
        <f>IF(OR($B121="",$C121="",$D121="",$E121="",$F121="",$F121&gt;AN_CONCURS,$P121=FALSE),"",IF($O121="OK",R_BDI_STR*VLOOKUP(AL121,Coef!$E$5:$F$20,2,FALSE),""))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41" t="str">
        <f>IF(E121="","NOK",VLOOKUP($E121,BDI!$B$5:$C$41,2,FALSE))</f>
        <v>NOK</v>
      </c>
      <c r="P121" s="236" t="b">
        <f t="shared" si="22"/>
        <v>0</v>
      </c>
      <c r="Q121" s="182"/>
      <c r="R121" s="172" t="e">
        <f t="shared" si="23"/>
        <v>#VALUE!</v>
      </c>
      <c r="S121" s="172" t="e">
        <f t="shared" si="25"/>
        <v>#VALUE!</v>
      </c>
      <c r="T121" s="172" t="e">
        <f t="shared" si="26"/>
        <v>#VALUE!</v>
      </c>
      <c r="U121" s="172" t="e">
        <f t="shared" si="27"/>
        <v>#VALUE!</v>
      </c>
      <c r="V121" s="172" t="e">
        <f t="shared" si="28"/>
        <v>#VALUE!</v>
      </c>
      <c r="W121" s="172" t="e">
        <f t="shared" si="29"/>
        <v>#VALUE!</v>
      </c>
      <c r="X121" s="172" t="e">
        <f t="shared" si="30"/>
        <v>#VALUE!</v>
      </c>
      <c r="Y121" s="172" t="e">
        <f t="shared" si="31"/>
        <v>#VALUE!</v>
      </c>
      <c r="Z121" s="172" t="e">
        <f t="shared" si="32"/>
        <v>#VALUE!</v>
      </c>
      <c r="AA121" s="172" t="e">
        <f t="shared" si="33"/>
        <v>#VALUE!</v>
      </c>
      <c r="AB121" s="173" t="e">
        <f t="shared" si="34"/>
        <v>#VALUE!</v>
      </c>
      <c r="AC121" s="173" t="e">
        <f t="shared" si="35"/>
        <v>#VALUE!</v>
      </c>
      <c r="AD121" s="173" t="e">
        <f t="shared" si="36"/>
        <v>#VALUE!</v>
      </c>
      <c r="AE121" s="173" t="e">
        <f t="shared" si="37"/>
        <v>#VALUE!</v>
      </c>
      <c r="AF121" s="173" t="e">
        <f t="shared" si="38"/>
        <v>#VALUE!</v>
      </c>
      <c r="AG121" s="173" t="e">
        <f t="shared" si="39"/>
        <v>#VALUE!</v>
      </c>
      <c r="AH121" s="173" t="e">
        <f t="shared" si="40"/>
        <v>#VALUE!</v>
      </c>
      <c r="AI121" s="173" t="e">
        <f t="shared" si="41"/>
        <v>#VALUE!</v>
      </c>
      <c r="AJ121" s="173" t="e">
        <f t="shared" si="42"/>
        <v>#VALUE!</v>
      </c>
      <c r="AK121" s="173" t="e">
        <f t="shared" si="43"/>
        <v>#VALUE!</v>
      </c>
      <c r="AL121" s="173">
        <f t="shared" si="44"/>
        <v>1</v>
      </c>
      <c r="AM121" s="108"/>
      <c r="AN121" s="108"/>
      <c r="AO121" s="103"/>
    </row>
    <row r="122" spans="1:41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1" t="str">
        <f>IF(OR($B122="",$C122="",$D122="",$E122="",$F122&lt;AN_LIM,$F122&gt;AN_CONCURS,$P122=FALSE),"",IF($O122="OK",R_BDI_STR*VLOOKUP(AL122,Coef!$E$5:$F$20,2,FALSE),""))</f>
        <v/>
      </c>
      <c r="J122" s="121" t="str">
        <f>IF(OR($B122="",$C122="",$D122="",$E122="",$F122="",$F122&gt;AN_CONCURS,$P122=FALSE),"",IF($O122="OK",R_BDI_STR*VLOOKUP(AL122,Coef!$E$5:$F$20,2,FALSE),""))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41" t="str">
        <f>IF(E122="","NOK",VLOOKUP($E122,BDI!$B$5:$C$41,2,FALSE))</f>
        <v>NOK</v>
      </c>
      <c r="P122" s="236" t="b">
        <f t="shared" si="22"/>
        <v>0</v>
      </c>
      <c r="Q122" s="182"/>
      <c r="R122" s="172" t="e">
        <f t="shared" si="23"/>
        <v>#VALUE!</v>
      </c>
      <c r="S122" s="172" t="e">
        <f t="shared" si="25"/>
        <v>#VALUE!</v>
      </c>
      <c r="T122" s="172" t="e">
        <f t="shared" si="26"/>
        <v>#VALUE!</v>
      </c>
      <c r="U122" s="172" t="e">
        <f t="shared" si="27"/>
        <v>#VALUE!</v>
      </c>
      <c r="V122" s="172" t="e">
        <f t="shared" si="28"/>
        <v>#VALUE!</v>
      </c>
      <c r="W122" s="172" t="e">
        <f t="shared" si="29"/>
        <v>#VALUE!</v>
      </c>
      <c r="X122" s="172" t="e">
        <f t="shared" si="30"/>
        <v>#VALUE!</v>
      </c>
      <c r="Y122" s="172" t="e">
        <f t="shared" si="31"/>
        <v>#VALUE!</v>
      </c>
      <c r="Z122" s="172" t="e">
        <f t="shared" si="32"/>
        <v>#VALUE!</v>
      </c>
      <c r="AA122" s="172" t="e">
        <f t="shared" si="33"/>
        <v>#VALUE!</v>
      </c>
      <c r="AB122" s="173" t="e">
        <f t="shared" si="34"/>
        <v>#VALUE!</v>
      </c>
      <c r="AC122" s="173" t="e">
        <f t="shared" si="35"/>
        <v>#VALUE!</v>
      </c>
      <c r="AD122" s="173" t="e">
        <f t="shared" si="36"/>
        <v>#VALUE!</v>
      </c>
      <c r="AE122" s="173" t="e">
        <f t="shared" si="37"/>
        <v>#VALUE!</v>
      </c>
      <c r="AF122" s="173" t="e">
        <f t="shared" si="38"/>
        <v>#VALUE!</v>
      </c>
      <c r="AG122" s="173" t="e">
        <f t="shared" si="39"/>
        <v>#VALUE!</v>
      </c>
      <c r="AH122" s="173" t="e">
        <f t="shared" si="40"/>
        <v>#VALUE!</v>
      </c>
      <c r="AI122" s="173" t="e">
        <f t="shared" si="41"/>
        <v>#VALUE!</v>
      </c>
      <c r="AJ122" s="173" t="e">
        <f t="shared" si="42"/>
        <v>#VALUE!</v>
      </c>
      <c r="AK122" s="173" t="e">
        <f t="shared" si="43"/>
        <v>#VALUE!</v>
      </c>
      <c r="AL122" s="173">
        <f t="shared" si="44"/>
        <v>1</v>
      </c>
      <c r="AM122" s="108"/>
      <c r="AN122" s="108"/>
      <c r="AO122" s="103"/>
    </row>
    <row r="123" spans="1:41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1" t="str">
        <f>IF(OR($B123="",$C123="",$D123="",$E123="",$F123&lt;AN_LIM,$F123&gt;AN_CONCURS,$P123=FALSE),"",IF($O123="OK",R_BDI_STR*VLOOKUP(AL123,Coef!$E$5:$F$20,2,FALSE),""))</f>
        <v/>
      </c>
      <c r="J123" s="121" t="str">
        <f>IF(OR($B123="",$C123="",$D123="",$E123="",$F123="",$F123&gt;AN_CONCURS,$P123=FALSE),"",IF($O123="OK",R_BDI_STR*VLOOKUP(AL123,Coef!$E$5:$F$20,2,FALSE),""))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41" t="str">
        <f>IF(E123="","NOK",VLOOKUP($E123,BDI!$B$5:$C$41,2,FALSE))</f>
        <v>NOK</v>
      </c>
      <c r="P123" s="236" t="b">
        <f t="shared" si="22"/>
        <v>0</v>
      </c>
      <c r="Q123" s="182"/>
      <c r="R123" s="172" t="e">
        <f t="shared" si="23"/>
        <v>#VALUE!</v>
      </c>
      <c r="S123" s="172" t="e">
        <f t="shared" si="25"/>
        <v>#VALUE!</v>
      </c>
      <c r="T123" s="172" t="e">
        <f t="shared" si="26"/>
        <v>#VALUE!</v>
      </c>
      <c r="U123" s="172" t="e">
        <f t="shared" si="27"/>
        <v>#VALUE!</v>
      </c>
      <c r="V123" s="172" t="e">
        <f t="shared" si="28"/>
        <v>#VALUE!</v>
      </c>
      <c r="W123" s="172" t="e">
        <f t="shared" si="29"/>
        <v>#VALUE!</v>
      </c>
      <c r="X123" s="172" t="e">
        <f t="shared" si="30"/>
        <v>#VALUE!</v>
      </c>
      <c r="Y123" s="172" t="e">
        <f t="shared" si="31"/>
        <v>#VALUE!</v>
      </c>
      <c r="Z123" s="172" t="e">
        <f t="shared" si="32"/>
        <v>#VALUE!</v>
      </c>
      <c r="AA123" s="172" t="e">
        <f t="shared" si="33"/>
        <v>#VALUE!</v>
      </c>
      <c r="AB123" s="173" t="e">
        <f t="shared" si="34"/>
        <v>#VALUE!</v>
      </c>
      <c r="AC123" s="173" t="e">
        <f t="shared" si="35"/>
        <v>#VALUE!</v>
      </c>
      <c r="AD123" s="173" t="e">
        <f t="shared" si="36"/>
        <v>#VALUE!</v>
      </c>
      <c r="AE123" s="173" t="e">
        <f t="shared" si="37"/>
        <v>#VALUE!</v>
      </c>
      <c r="AF123" s="173" t="e">
        <f t="shared" si="38"/>
        <v>#VALUE!</v>
      </c>
      <c r="AG123" s="173" t="e">
        <f t="shared" si="39"/>
        <v>#VALUE!</v>
      </c>
      <c r="AH123" s="173" t="e">
        <f t="shared" si="40"/>
        <v>#VALUE!</v>
      </c>
      <c r="AI123" s="173" t="e">
        <f t="shared" si="41"/>
        <v>#VALUE!</v>
      </c>
      <c r="AJ123" s="173" t="e">
        <f t="shared" si="42"/>
        <v>#VALUE!</v>
      </c>
      <c r="AK123" s="173" t="e">
        <f t="shared" si="43"/>
        <v>#VALUE!</v>
      </c>
      <c r="AL123" s="173">
        <f t="shared" si="44"/>
        <v>1</v>
      </c>
      <c r="AM123" s="108"/>
      <c r="AN123" s="108"/>
      <c r="AO123" s="103"/>
    </row>
    <row r="124" spans="1:41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1" t="str">
        <f>IF(OR($B124="",$C124="",$D124="",$E124="",$F124&lt;AN_LIM,$F124&gt;AN_CONCURS,$P124=FALSE),"",IF($O124="OK",R_BDI_STR*VLOOKUP(AL124,Coef!$E$5:$F$20,2,FALSE),""))</f>
        <v/>
      </c>
      <c r="J124" s="121" t="str">
        <f>IF(OR($B124="",$C124="",$D124="",$E124="",$F124="",$F124&gt;AN_CONCURS,$P124=FALSE),"",IF($O124="OK",R_BDI_STR*VLOOKUP(AL124,Coef!$E$5:$F$20,2,FALSE),""))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41" t="str">
        <f>IF(E124="","NOK",VLOOKUP($E124,BDI!$B$5:$C$41,2,FALSE))</f>
        <v>NOK</v>
      </c>
      <c r="P124" s="236" t="b">
        <f t="shared" si="22"/>
        <v>0</v>
      </c>
      <c r="Q124" s="182"/>
      <c r="R124" s="172" t="e">
        <f t="shared" si="23"/>
        <v>#VALUE!</v>
      </c>
      <c r="S124" s="172" t="e">
        <f t="shared" si="25"/>
        <v>#VALUE!</v>
      </c>
      <c r="T124" s="172" t="e">
        <f t="shared" si="26"/>
        <v>#VALUE!</v>
      </c>
      <c r="U124" s="172" t="e">
        <f t="shared" si="27"/>
        <v>#VALUE!</v>
      </c>
      <c r="V124" s="172" t="e">
        <f t="shared" si="28"/>
        <v>#VALUE!</v>
      </c>
      <c r="W124" s="172" t="e">
        <f t="shared" si="29"/>
        <v>#VALUE!</v>
      </c>
      <c r="X124" s="172" t="e">
        <f t="shared" si="30"/>
        <v>#VALUE!</v>
      </c>
      <c r="Y124" s="172" t="e">
        <f t="shared" si="31"/>
        <v>#VALUE!</v>
      </c>
      <c r="Z124" s="172" t="e">
        <f t="shared" si="32"/>
        <v>#VALUE!</v>
      </c>
      <c r="AA124" s="172" t="e">
        <f t="shared" si="33"/>
        <v>#VALUE!</v>
      </c>
      <c r="AB124" s="173" t="e">
        <f t="shared" si="34"/>
        <v>#VALUE!</v>
      </c>
      <c r="AC124" s="173" t="e">
        <f t="shared" si="35"/>
        <v>#VALUE!</v>
      </c>
      <c r="AD124" s="173" t="e">
        <f t="shared" si="36"/>
        <v>#VALUE!</v>
      </c>
      <c r="AE124" s="173" t="e">
        <f t="shared" si="37"/>
        <v>#VALUE!</v>
      </c>
      <c r="AF124" s="173" t="e">
        <f t="shared" si="38"/>
        <v>#VALUE!</v>
      </c>
      <c r="AG124" s="173" t="e">
        <f t="shared" si="39"/>
        <v>#VALUE!</v>
      </c>
      <c r="AH124" s="173" t="e">
        <f t="shared" si="40"/>
        <v>#VALUE!</v>
      </c>
      <c r="AI124" s="173" t="e">
        <f t="shared" si="41"/>
        <v>#VALUE!</v>
      </c>
      <c r="AJ124" s="173" t="e">
        <f t="shared" si="42"/>
        <v>#VALUE!</v>
      </c>
      <c r="AK124" s="173" t="e">
        <f t="shared" si="43"/>
        <v>#VALUE!</v>
      </c>
      <c r="AL124" s="173">
        <f t="shared" si="44"/>
        <v>1</v>
      </c>
      <c r="AM124" s="108"/>
      <c r="AN124" s="108"/>
      <c r="AO124" s="103"/>
    </row>
    <row r="125" spans="1:41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1" t="str">
        <f>IF(OR($B125="",$C125="",$D125="",$E125="",$F125&lt;AN_LIM,$F125&gt;AN_CONCURS,$P125=FALSE),"",IF($O125="OK",R_BDI_STR*VLOOKUP(AL125,Coef!$E$5:$F$20,2,FALSE),""))</f>
        <v/>
      </c>
      <c r="J125" s="121" t="str">
        <f>IF(OR($B125="",$C125="",$D125="",$E125="",$F125="",$F125&gt;AN_CONCURS,$P125=FALSE),"",IF($O125="OK",R_BDI_STR*VLOOKUP(AL125,Coef!$E$5:$F$20,2,FALSE),""))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41" t="str">
        <f>IF(E125="","NOK",VLOOKUP($E125,BDI!$B$5:$C$41,2,FALSE))</f>
        <v>NOK</v>
      </c>
      <c r="P125" s="236" t="b">
        <f t="shared" si="22"/>
        <v>0</v>
      </c>
      <c r="Q125" s="182"/>
      <c r="R125" s="172" t="e">
        <f t="shared" si="23"/>
        <v>#VALUE!</v>
      </c>
      <c r="S125" s="172" t="e">
        <f t="shared" si="25"/>
        <v>#VALUE!</v>
      </c>
      <c r="T125" s="172" t="e">
        <f t="shared" si="26"/>
        <v>#VALUE!</v>
      </c>
      <c r="U125" s="172" t="e">
        <f t="shared" si="27"/>
        <v>#VALUE!</v>
      </c>
      <c r="V125" s="172" t="e">
        <f t="shared" si="28"/>
        <v>#VALUE!</v>
      </c>
      <c r="W125" s="172" t="e">
        <f t="shared" si="29"/>
        <v>#VALUE!</v>
      </c>
      <c r="X125" s="172" t="e">
        <f t="shared" si="30"/>
        <v>#VALUE!</v>
      </c>
      <c r="Y125" s="172" t="e">
        <f t="shared" si="31"/>
        <v>#VALUE!</v>
      </c>
      <c r="Z125" s="172" t="e">
        <f t="shared" si="32"/>
        <v>#VALUE!</v>
      </c>
      <c r="AA125" s="172" t="e">
        <f t="shared" si="33"/>
        <v>#VALUE!</v>
      </c>
      <c r="AB125" s="173" t="e">
        <f t="shared" si="34"/>
        <v>#VALUE!</v>
      </c>
      <c r="AC125" s="173" t="e">
        <f t="shared" si="35"/>
        <v>#VALUE!</v>
      </c>
      <c r="AD125" s="173" t="e">
        <f t="shared" si="36"/>
        <v>#VALUE!</v>
      </c>
      <c r="AE125" s="173" t="e">
        <f t="shared" si="37"/>
        <v>#VALUE!</v>
      </c>
      <c r="AF125" s="173" t="e">
        <f t="shared" si="38"/>
        <v>#VALUE!</v>
      </c>
      <c r="AG125" s="173" t="e">
        <f t="shared" si="39"/>
        <v>#VALUE!</v>
      </c>
      <c r="AH125" s="173" t="e">
        <f t="shared" si="40"/>
        <v>#VALUE!</v>
      </c>
      <c r="AI125" s="173" t="e">
        <f t="shared" si="41"/>
        <v>#VALUE!</v>
      </c>
      <c r="AJ125" s="173" t="e">
        <f t="shared" si="42"/>
        <v>#VALUE!</v>
      </c>
      <c r="AK125" s="173" t="e">
        <f t="shared" si="43"/>
        <v>#VALUE!</v>
      </c>
      <c r="AL125" s="173">
        <f t="shared" si="44"/>
        <v>1</v>
      </c>
      <c r="AM125" s="108"/>
      <c r="AN125" s="108"/>
      <c r="AO125" s="103"/>
    </row>
    <row r="126" spans="1:41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1" t="str">
        <f>IF(OR($B126="",$C126="",$D126="",$E126="",$F126&lt;AN_LIM,$F126&gt;AN_CONCURS,$P126=FALSE),"",IF($O126="OK",R_BDI_STR*VLOOKUP(AL126,Coef!$E$5:$F$20,2,FALSE),""))</f>
        <v/>
      </c>
      <c r="J126" s="121" t="str">
        <f>IF(OR($B126="",$C126="",$D126="",$E126="",$F126="",$F126&gt;AN_CONCURS,$P126=FALSE),"",IF($O126="OK",R_BDI_STR*VLOOKUP(AL126,Coef!$E$5:$F$20,2,FALSE),""))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41" t="str">
        <f>IF(E126="","NOK",VLOOKUP($E126,BDI!$B$5:$C$41,2,FALSE))</f>
        <v>NOK</v>
      </c>
      <c r="P126" s="236" t="b">
        <f t="shared" si="22"/>
        <v>0</v>
      </c>
      <c r="Q126" s="182"/>
      <c r="R126" s="172" t="e">
        <f t="shared" si="23"/>
        <v>#VALUE!</v>
      </c>
      <c r="S126" s="172" t="e">
        <f t="shared" si="25"/>
        <v>#VALUE!</v>
      </c>
      <c r="T126" s="172" t="e">
        <f t="shared" si="26"/>
        <v>#VALUE!</v>
      </c>
      <c r="U126" s="172" t="e">
        <f t="shared" si="27"/>
        <v>#VALUE!</v>
      </c>
      <c r="V126" s="172" t="e">
        <f t="shared" si="28"/>
        <v>#VALUE!</v>
      </c>
      <c r="W126" s="172" t="e">
        <f t="shared" si="29"/>
        <v>#VALUE!</v>
      </c>
      <c r="X126" s="172" t="e">
        <f t="shared" si="30"/>
        <v>#VALUE!</v>
      </c>
      <c r="Y126" s="172" t="e">
        <f t="shared" si="31"/>
        <v>#VALUE!</v>
      </c>
      <c r="Z126" s="172" t="e">
        <f t="shared" si="32"/>
        <v>#VALUE!</v>
      </c>
      <c r="AA126" s="172" t="e">
        <f t="shared" si="33"/>
        <v>#VALUE!</v>
      </c>
      <c r="AB126" s="173" t="e">
        <f t="shared" si="34"/>
        <v>#VALUE!</v>
      </c>
      <c r="AC126" s="173" t="e">
        <f t="shared" si="35"/>
        <v>#VALUE!</v>
      </c>
      <c r="AD126" s="173" t="e">
        <f t="shared" si="36"/>
        <v>#VALUE!</v>
      </c>
      <c r="AE126" s="173" t="e">
        <f t="shared" si="37"/>
        <v>#VALUE!</v>
      </c>
      <c r="AF126" s="173" t="e">
        <f t="shared" si="38"/>
        <v>#VALUE!</v>
      </c>
      <c r="AG126" s="173" t="e">
        <f t="shared" si="39"/>
        <v>#VALUE!</v>
      </c>
      <c r="AH126" s="173" t="e">
        <f t="shared" si="40"/>
        <v>#VALUE!</v>
      </c>
      <c r="AI126" s="173" t="e">
        <f t="shared" si="41"/>
        <v>#VALUE!</v>
      </c>
      <c r="AJ126" s="173" t="e">
        <f t="shared" si="42"/>
        <v>#VALUE!</v>
      </c>
      <c r="AK126" s="173" t="e">
        <f t="shared" si="43"/>
        <v>#VALUE!</v>
      </c>
      <c r="AL126" s="173">
        <f t="shared" si="44"/>
        <v>1</v>
      </c>
      <c r="AM126" s="108"/>
      <c r="AN126" s="108"/>
      <c r="AO126" s="103"/>
    </row>
    <row r="127" spans="1:41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1" t="str">
        <f>IF(OR($B127="",$C127="",$D127="",$E127="",$F127&lt;AN_LIM,$F127&gt;AN_CONCURS,$P127=FALSE),"",IF($O127="OK",R_BDI_STR*VLOOKUP(AL127,Coef!$E$5:$F$20,2,FALSE),""))</f>
        <v/>
      </c>
      <c r="J127" s="121" t="str">
        <f>IF(OR($B127="",$C127="",$D127="",$E127="",$F127="",$F127&gt;AN_CONCURS,$P127=FALSE),"",IF($O127="OK",R_BDI_STR*VLOOKUP(AL127,Coef!$E$5:$F$20,2,FALSE),""))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41" t="str">
        <f>IF(E127="","NOK",VLOOKUP($E127,BDI!$B$5:$C$41,2,FALSE))</f>
        <v>NOK</v>
      </c>
      <c r="P127" s="236" t="b">
        <f t="shared" si="22"/>
        <v>0</v>
      </c>
      <c r="Q127" s="182"/>
      <c r="R127" s="172" t="e">
        <f t="shared" si="23"/>
        <v>#VALUE!</v>
      </c>
      <c r="S127" s="172" t="e">
        <f t="shared" si="25"/>
        <v>#VALUE!</v>
      </c>
      <c r="T127" s="172" t="e">
        <f t="shared" si="26"/>
        <v>#VALUE!</v>
      </c>
      <c r="U127" s="172" t="e">
        <f t="shared" si="27"/>
        <v>#VALUE!</v>
      </c>
      <c r="V127" s="172" t="e">
        <f t="shared" si="28"/>
        <v>#VALUE!</v>
      </c>
      <c r="W127" s="172" t="e">
        <f t="shared" si="29"/>
        <v>#VALUE!</v>
      </c>
      <c r="X127" s="172" t="e">
        <f t="shared" si="30"/>
        <v>#VALUE!</v>
      </c>
      <c r="Y127" s="172" t="e">
        <f t="shared" si="31"/>
        <v>#VALUE!</v>
      </c>
      <c r="Z127" s="172" t="e">
        <f t="shared" si="32"/>
        <v>#VALUE!</v>
      </c>
      <c r="AA127" s="172" t="e">
        <f t="shared" si="33"/>
        <v>#VALUE!</v>
      </c>
      <c r="AB127" s="173" t="e">
        <f t="shared" si="34"/>
        <v>#VALUE!</v>
      </c>
      <c r="AC127" s="173" t="e">
        <f t="shared" si="35"/>
        <v>#VALUE!</v>
      </c>
      <c r="AD127" s="173" t="e">
        <f t="shared" si="36"/>
        <v>#VALUE!</v>
      </c>
      <c r="AE127" s="173" t="e">
        <f t="shared" si="37"/>
        <v>#VALUE!</v>
      </c>
      <c r="AF127" s="173" t="e">
        <f t="shared" si="38"/>
        <v>#VALUE!</v>
      </c>
      <c r="AG127" s="173" t="e">
        <f t="shared" si="39"/>
        <v>#VALUE!</v>
      </c>
      <c r="AH127" s="173" t="e">
        <f t="shared" si="40"/>
        <v>#VALUE!</v>
      </c>
      <c r="AI127" s="173" t="e">
        <f t="shared" si="41"/>
        <v>#VALUE!</v>
      </c>
      <c r="AJ127" s="173" t="e">
        <f t="shared" si="42"/>
        <v>#VALUE!</v>
      </c>
      <c r="AK127" s="173" t="e">
        <f t="shared" si="43"/>
        <v>#VALUE!</v>
      </c>
      <c r="AL127" s="173">
        <f t="shared" si="44"/>
        <v>1</v>
      </c>
      <c r="AM127" s="108"/>
      <c r="AN127" s="108"/>
      <c r="AO127" s="103"/>
    </row>
    <row r="128" spans="1:41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1" t="str">
        <f>IF(OR($B128="",$C128="",$D128="",$E128="",$F128&lt;AN_LIM,$F128&gt;AN_CONCURS,$P128=FALSE),"",IF($O128="OK",R_BDI_STR*VLOOKUP(AL128,Coef!$E$5:$F$20,2,FALSE),""))</f>
        <v/>
      </c>
      <c r="J128" s="121" t="str">
        <f>IF(OR($B128="",$C128="",$D128="",$E128="",$F128="",$F128&gt;AN_CONCURS,$P128=FALSE),"",IF($O128="OK",R_BDI_STR*VLOOKUP(AL128,Coef!$E$5:$F$20,2,FALSE),""))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41" t="str">
        <f>IF(E128="","NOK",VLOOKUP($E128,BDI!$B$5:$C$41,2,FALSE))</f>
        <v>NOK</v>
      </c>
      <c r="P128" s="236" t="b">
        <f t="shared" si="22"/>
        <v>0</v>
      </c>
      <c r="Q128" s="182"/>
      <c r="R128" s="172" t="e">
        <f t="shared" si="23"/>
        <v>#VALUE!</v>
      </c>
      <c r="S128" s="172" t="e">
        <f t="shared" si="25"/>
        <v>#VALUE!</v>
      </c>
      <c r="T128" s="172" t="e">
        <f t="shared" si="26"/>
        <v>#VALUE!</v>
      </c>
      <c r="U128" s="172" t="e">
        <f t="shared" si="27"/>
        <v>#VALUE!</v>
      </c>
      <c r="V128" s="172" t="e">
        <f t="shared" si="28"/>
        <v>#VALUE!</v>
      </c>
      <c r="W128" s="172" t="e">
        <f t="shared" si="29"/>
        <v>#VALUE!</v>
      </c>
      <c r="X128" s="172" t="e">
        <f t="shared" si="30"/>
        <v>#VALUE!</v>
      </c>
      <c r="Y128" s="172" t="e">
        <f t="shared" si="31"/>
        <v>#VALUE!</v>
      </c>
      <c r="Z128" s="172" t="e">
        <f t="shared" si="32"/>
        <v>#VALUE!</v>
      </c>
      <c r="AA128" s="172" t="e">
        <f t="shared" si="33"/>
        <v>#VALUE!</v>
      </c>
      <c r="AB128" s="173" t="e">
        <f t="shared" si="34"/>
        <v>#VALUE!</v>
      </c>
      <c r="AC128" s="173" t="e">
        <f t="shared" si="35"/>
        <v>#VALUE!</v>
      </c>
      <c r="AD128" s="173" t="e">
        <f t="shared" si="36"/>
        <v>#VALUE!</v>
      </c>
      <c r="AE128" s="173" t="e">
        <f t="shared" si="37"/>
        <v>#VALUE!</v>
      </c>
      <c r="AF128" s="173" t="e">
        <f t="shared" si="38"/>
        <v>#VALUE!</v>
      </c>
      <c r="AG128" s="173" t="e">
        <f t="shared" si="39"/>
        <v>#VALUE!</v>
      </c>
      <c r="AH128" s="173" t="e">
        <f t="shared" si="40"/>
        <v>#VALUE!</v>
      </c>
      <c r="AI128" s="173" t="e">
        <f t="shared" si="41"/>
        <v>#VALUE!</v>
      </c>
      <c r="AJ128" s="173" t="e">
        <f t="shared" si="42"/>
        <v>#VALUE!</v>
      </c>
      <c r="AK128" s="173" t="e">
        <f t="shared" si="43"/>
        <v>#VALUE!</v>
      </c>
      <c r="AL128" s="173">
        <f t="shared" si="44"/>
        <v>1</v>
      </c>
      <c r="AM128" s="108"/>
      <c r="AN128" s="108"/>
      <c r="AO128" s="103"/>
    </row>
    <row r="129" spans="1:41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1" t="str">
        <f>IF(OR($B129="",$C129="",$D129="",$E129="",$F129&lt;AN_LIM,$F129&gt;AN_CONCURS,$P129=FALSE),"",IF($O129="OK",R_BDI_STR*VLOOKUP(AL129,Coef!$E$5:$F$20,2,FALSE),""))</f>
        <v/>
      </c>
      <c r="J129" s="121" t="str">
        <f>IF(OR($B129="",$C129="",$D129="",$E129="",$F129="",$F129&gt;AN_CONCURS,$P129=FALSE),"",IF($O129="OK",R_BDI_STR*VLOOKUP(AL129,Coef!$E$5:$F$20,2,FALSE),""))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41" t="str">
        <f>IF(E129="","NOK",VLOOKUP($E129,BDI!$B$5:$C$41,2,FALSE))</f>
        <v>NOK</v>
      </c>
      <c r="P129" s="236" t="b">
        <f t="shared" si="22"/>
        <v>0</v>
      </c>
      <c r="Q129" s="182"/>
      <c r="R129" s="172" t="e">
        <f t="shared" si="23"/>
        <v>#VALUE!</v>
      </c>
      <c r="S129" s="172" t="e">
        <f t="shared" si="25"/>
        <v>#VALUE!</v>
      </c>
      <c r="T129" s="172" t="e">
        <f t="shared" si="26"/>
        <v>#VALUE!</v>
      </c>
      <c r="U129" s="172" t="e">
        <f t="shared" si="27"/>
        <v>#VALUE!</v>
      </c>
      <c r="V129" s="172" t="e">
        <f t="shared" si="28"/>
        <v>#VALUE!</v>
      </c>
      <c r="W129" s="172" t="e">
        <f t="shared" si="29"/>
        <v>#VALUE!</v>
      </c>
      <c r="X129" s="172" t="e">
        <f t="shared" si="30"/>
        <v>#VALUE!</v>
      </c>
      <c r="Y129" s="172" t="e">
        <f t="shared" si="31"/>
        <v>#VALUE!</v>
      </c>
      <c r="Z129" s="172" t="e">
        <f t="shared" si="32"/>
        <v>#VALUE!</v>
      </c>
      <c r="AA129" s="172" t="e">
        <f t="shared" si="33"/>
        <v>#VALUE!</v>
      </c>
      <c r="AB129" s="173" t="e">
        <f t="shared" si="34"/>
        <v>#VALUE!</v>
      </c>
      <c r="AC129" s="173" t="e">
        <f t="shared" si="35"/>
        <v>#VALUE!</v>
      </c>
      <c r="AD129" s="173" t="e">
        <f t="shared" si="36"/>
        <v>#VALUE!</v>
      </c>
      <c r="AE129" s="173" t="e">
        <f t="shared" si="37"/>
        <v>#VALUE!</v>
      </c>
      <c r="AF129" s="173" t="e">
        <f t="shared" si="38"/>
        <v>#VALUE!</v>
      </c>
      <c r="AG129" s="173" t="e">
        <f t="shared" si="39"/>
        <v>#VALUE!</v>
      </c>
      <c r="AH129" s="173" t="e">
        <f t="shared" si="40"/>
        <v>#VALUE!</v>
      </c>
      <c r="AI129" s="173" t="e">
        <f t="shared" si="41"/>
        <v>#VALUE!</v>
      </c>
      <c r="AJ129" s="173" t="e">
        <f t="shared" si="42"/>
        <v>#VALUE!</v>
      </c>
      <c r="AK129" s="173" t="e">
        <f t="shared" si="43"/>
        <v>#VALUE!</v>
      </c>
      <c r="AL129" s="173">
        <f t="shared" si="44"/>
        <v>1</v>
      </c>
      <c r="AM129" s="108"/>
      <c r="AN129" s="108"/>
      <c r="AO129" s="103"/>
    </row>
    <row r="130" spans="1:41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1" t="str">
        <f>IF(OR($B130="",$C130="",$D130="",$E130="",$F130&lt;AN_LIM,$F130&gt;AN_CONCURS,$P130=FALSE),"",IF($O130="OK",R_BDI_STR*VLOOKUP(AL130,Coef!$E$5:$F$20,2,FALSE),""))</f>
        <v/>
      </c>
      <c r="J130" s="121" t="str">
        <f>IF(OR($B130="",$C130="",$D130="",$E130="",$F130="",$F130&gt;AN_CONCURS,$P130=FALSE),"",IF($O130="OK",R_BDI_STR*VLOOKUP(AL130,Coef!$E$5:$F$20,2,FALSE),""))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41" t="str">
        <f>IF(E130="","NOK",VLOOKUP($E130,BDI!$B$5:$C$41,2,FALSE))</f>
        <v>NOK</v>
      </c>
      <c r="P130" s="236" t="b">
        <f t="shared" si="22"/>
        <v>0</v>
      </c>
      <c r="Q130" s="182"/>
      <c r="R130" s="172" t="e">
        <f t="shared" si="23"/>
        <v>#VALUE!</v>
      </c>
      <c r="S130" s="172" t="e">
        <f t="shared" si="25"/>
        <v>#VALUE!</v>
      </c>
      <c r="T130" s="172" t="e">
        <f t="shared" si="26"/>
        <v>#VALUE!</v>
      </c>
      <c r="U130" s="172" t="e">
        <f t="shared" si="27"/>
        <v>#VALUE!</v>
      </c>
      <c r="V130" s="172" t="e">
        <f t="shared" si="28"/>
        <v>#VALUE!</v>
      </c>
      <c r="W130" s="172" t="e">
        <f t="shared" si="29"/>
        <v>#VALUE!</v>
      </c>
      <c r="X130" s="172" t="e">
        <f t="shared" si="30"/>
        <v>#VALUE!</v>
      </c>
      <c r="Y130" s="172" t="e">
        <f t="shared" si="31"/>
        <v>#VALUE!</v>
      </c>
      <c r="Z130" s="172" t="e">
        <f t="shared" si="32"/>
        <v>#VALUE!</v>
      </c>
      <c r="AA130" s="172" t="e">
        <f t="shared" si="33"/>
        <v>#VALUE!</v>
      </c>
      <c r="AB130" s="173" t="e">
        <f t="shared" si="34"/>
        <v>#VALUE!</v>
      </c>
      <c r="AC130" s="173" t="e">
        <f t="shared" si="35"/>
        <v>#VALUE!</v>
      </c>
      <c r="AD130" s="173" t="e">
        <f t="shared" si="36"/>
        <v>#VALUE!</v>
      </c>
      <c r="AE130" s="173" t="e">
        <f t="shared" si="37"/>
        <v>#VALUE!</v>
      </c>
      <c r="AF130" s="173" t="e">
        <f t="shared" si="38"/>
        <v>#VALUE!</v>
      </c>
      <c r="AG130" s="173" t="e">
        <f t="shared" si="39"/>
        <v>#VALUE!</v>
      </c>
      <c r="AH130" s="173" t="e">
        <f t="shared" si="40"/>
        <v>#VALUE!</v>
      </c>
      <c r="AI130" s="173" t="e">
        <f t="shared" si="41"/>
        <v>#VALUE!</v>
      </c>
      <c r="AJ130" s="173" t="e">
        <f t="shared" si="42"/>
        <v>#VALUE!</v>
      </c>
      <c r="AK130" s="173" t="e">
        <f t="shared" si="43"/>
        <v>#VALUE!</v>
      </c>
      <c r="AL130" s="173">
        <f t="shared" si="44"/>
        <v>1</v>
      </c>
      <c r="AM130" s="108"/>
      <c r="AN130" s="108"/>
      <c r="AO130" s="103"/>
    </row>
    <row r="131" spans="1:41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1" t="str">
        <f>IF(OR($B131="",$C131="",$D131="",$E131="",$F131&lt;AN_LIM,$F131&gt;AN_CONCURS,$P131=FALSE),"",IF($O131="OK",R_BDI_STR*VLOOKUP(AL131,Coef!$E$5:$F$20,2,FALSE),""))</f>
        <v/>
      </c>
      <c r="J131" s="121" t="str">
        <f>IF(OR($B131="",$C131="",$D131="",$E131="",$F131="",$F131&gt;AN_CONCURS,$P131=FALSE),"",IF($O131="OK",R_BDI_STR*VLOOKUP(AL131,Coef!$E$5:$F$20,2,FALSE),""))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41" t="str">
        <f>IF(E131="","NOK",VLOOKUP($E131,BDI!$B$5:$C$41,2,FALSE))</f>
        <v>NOK</v>
      </c>
      <c r="P131" s="236" t="b">
        <f t="shared" si="22"/>
        <v>0</v>
      </c>
      <c r="Q131" s="182"/>
      <c r="R131" s="172" t="e">
        <f t="shared" si="23"/>
        <v>#VALUE!</v>
      </c>
      <c r="S131" s="172" t="e">
        <f t="shared" si="25"/>
        <v>#VALUE!</v>
      </c>
      <c r="T131" s="172" t="e">
        <f t="shared" si="26"/>
        <v>#VALUE!</v>
      </c>
      <c r="U131" s="172" t="e">
        <f t="shared" si="27"/>
        <v>#VALUE!</v>
      </c>
      <c r="V131" s="172" t="e">
        <f t="shared" si="28"/>
        <v>#VALUE!</v>
      </c>
      <c r="W131" s="172" t="e">
        <f t="shared" si="29"/>
        <v>#VALUE!</v>
      </c>
      <c r="X131" s="172" t="e">
        <f t="shared" si="30"/>
        <v>#VALUE!</v>
      </c>
      <c r="Y131" s="172" t="e">
        <f t="shared" si="31"/>
        <v>#VALUE!</v>
      </c>
      <c r="Z131" s="172" t="e">
        <f t="shared" si="32"/>
        <v>#VALUE!</v>
      </c>
      <c r="AA131" s="172" t="e">
        <f t="shared" si="33"/>
        <v>#VALUE!</v>
      </c>
      <c r="AB131" s="173" t="e">
        <f t="shared" si="34"/>
        <v>#VALUE!</v>
      </c>
      <c r="AC131" s="173" t="e">
        <f t="shared" si="35"/>
        <v>#VALUE!</v>
      </c>
      <c r="AD131" s="173" t="e">
        <f t="shared" si="36"/>
        <v>#VALUE!</v>
      </c>
      <c r="AE131" s="173" t="e">
        <f t="shared" si="37"/>
        <v>#VALUE!</v>
      </c>
      <c r="AF131" s="173" t="e">
        <f t="shared" si="38"/>
        <v>#VALUE!</v>
      </c>
      <c r="AG131" s="173" t="e">
        <f t="shared" si="39"/>
        <v>#VALUE!</v>
      </c>
      <c r="AH131" s="173" t="e">
        <f t="shared" si="40"/>
        <v>#VALUE!</v>
      </c>
      <c r="AI131" s="173" t="e">
        <f t="shared" si="41"/>
        <v>#VALUE!</v>
      </c>
      <c r="AJ131" s="173" t="e">
        <f t="shared" si="42"/>
        <v>#VALUE!</v>
      </c>
      <c r="AK131" s="173" t="e">
        <f t="shared" si="43"/>
        <v>#VALUE!</v>
      </c>
      <c r="AL131" s="173">
        <f t="shared" si="44"/>
        <v>1</v>
      </c>
      <c r="AM131" s="108"/>
      <c r="AN131" s="108"/>
      <c r="AO131" s="103"/>
    </row>
    <row r="132" spans="1:41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1" t="str">
        <f>IF(OR($B132="",$C132="",$D132="",$E132="",$F132&lt;AN_LIM,$F132&gt;AN_CONCURS,$P132=FALSE),"",IF($O132="OK",R_BDI_STR*VLOOKUP(AL132,Coef!$E$5:$F$20,2,FALSE),""))</f>
        <v/>
      </c>
      <c r="J132" s="121" t="str">
        <f>IF(OR($B132="",$C132="",$D132="",$E132="",$F132="",$F132&gt;AN_CONCURS,$P132=FALSE),"",IF($O132="OK",R_BDI_STR*VLOOKUP(AL132,Coef!$E$5:$F$20,2,FALSE),""))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41" t="str">
        <f>IF(E132="","NOK",VLOOKUP($E132,BDI!$B$5:$C$41,2,FALSE))</f>
        <v>NOK</v>
      </c>
      <c r="P132" s="236" t="b">
        <f t="shared" si="22"/>
        <v>0</v>
      </c>
      <c r="Q132" s="182"/>
      <c r="R132" s="172" t="e">
        <f t="shared" si="23"/>
        <v>#VALUE!</v>
      </c>
      <c r="S132" s="172" t="e">
        <f t="shared" si="25"/>
        <v>#VALUE!</v>
      </c>
      <c r="T132" s="172" t="e">
        <f t="shared" si="26"/>
        <v>#VALUE!</v>
      </c>
      <c r="U132" s="172" t="e">
        <f t="shared" si="27"/>
        <v>#VALUE!</v>
      </c>
      <c r="V132" s="172" t="e">
        <f t="shared" si="28"/>
        <v>#VALUE!</v>
      </c>
      <c r="W132" s="172" t="e">
        <f t="shared" si="29"/>
        <v>#VALUE!</v>
      </c>
      <c r="X132" s="172" t="e">
        <f t="shared" si="30"/>
        <v>#VALUE!</v>
      </c>
      <c r="Y132" s="172" t="e">
        <f t="shared" si="31"/>
        <v>#VALUE!</v>
      </c>
      <c r="Z132" s="172" t="e">
        <f t="shared" si="32"/>
        <v>#VALUE!</v>
      </c>
      <c r="AA132" s="172" t="e">
        <f t="shared" si="33"/>
        <v>#VALUE!</v>
      </c>
      <c r="AB132" s="173" t="e">
        <f t="shared" si="34"/>
        <v>#VALUE!</v>
      </c>
      <c r="AC132" s="173" t="e">
        <f t="shared" si="35"/>
        <v>#VALUE!</v>
      </c>
      <c r="AD132" s="173" t="e">
        <f t="shared" si="36"/>
        <v>#VALUE!</v>
      </c>
      <c r="AE132" s="173" t="e">
        <f t="shared" si="37"/>
        <v>#VALUE!</v>
      </c>
      <c r="AF132" s="173" t="e">
        <f t="shared" si="38"/>
        <v>#VALUE!</v>
      </c>
      <c r="AG132" s="173" t="e">
        <f t="shared" si="39"/>
        <v>#VALUE!</v>
      </c>
      <c r="AH132" s="173" t="e">
        <f t="shared" si="40"/>
        <v>#VALUE!</v>
      </c>
      <c r="AI132" s="173" t="e">
        <f t="shared" si="41"/>
        <v>#VALUE!</v>
      </c>
      <c r="AJ132" s="173" t="e">
        <f t="shared" si="42"/>
        <v>#VALUE!</v>
      </c>
      <c r="AK132" s="173" t="e">
        <f t="shared" si="43"/>
        <v>#VALUE!</v>
      </c>
      <c r="AL132" s="173">
        <f t="shared" si="44"/>
        <v>1</v>
      </c>
      <c r="AM132" s="108"/>
      <c r="AN132" s="108"/>
      <c r="AO132" s="103"/>
    </row>
    <row r="133" spans="1:41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1" t="str">
        <f>IF(OR($B133="",$C133="",$D133="",$E133="",$F133&lt;AN_LIM,$F133&gt;AN_CONCURS,$P133=FALSE),"",IF($O133="OK",R_BDI_STR*VLOOKUP(AL133,Coef!$E$5:$F$20,2,FALSE),""))</f>
        <v/>
      </c>
      <c r="J133" s="121" t="str">
        <f>IF(OR($B133="",$C133="",$D133="",$E133="",$F133="",$F133&gt;AN_CONCURS,$P133=FALSE),"",IF($O133="OK",R_BDI_STR*VLOOKUP(AL133,Coef!$E$5:$F$20,2,FALSE),""))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41" t="str">
        <f>IF(E133="","NOK",VLOOKUP($E133,BDI!$B$5:$C$41,2,FALSE))</f>
        <v>NOK</v>
      </c>
      <c r="P133" s="236" t="b">
        <f t="shared" si="22"/>
        <v>0</v>
      </c>
      <c r="Q133" s="182"/>
      <c r="R133" s="172" t="e">
        <f t="shared" si="23"/>
        <v>#VALUE!</v>
      </c>
      <c r="S133" s="172" t="e">
        <f t="shared" si="25"/>
        <v>#VALUE!</v>
      </c>
      <c r="T133" s="172" t="e">
        <f t="shared" si="26"/>
        <v>#VALUE!</v>
      </c>
      <c r="U133" s="172" t="e">
        <f t="shared" si="27"/>
        <v>#VALUE!</v>
      </c>
      <c r="V133" s="172" t="e">
        <f t="shared" si="28"/>
        <v>#VALUE!</v>
      </c>
      <c r="W133" s="172" t="e">
        <f t="shared" si="29"/>
        <v>#VALUE!</v>
      </c>
      <c r="X133" s="172" t="e">
        <f t="shared" si="30"/>
        <v>#VALUE!</v>
      </c>
      <c r="Y133" s="172" t="e">
        <f t="shared" si="31"/>
        <v>#VALUE!</v>
      </c>
      <c r="Z133" s="172" t="e">
        <f t="shared" si="32"/>
        <v>#VALUE!</v>
      </c>
      <c r="AA133" s="172" t="e">
        <f t="shared" si="33"/>
        <v>#VALUE!</v>
      </c>
      <c r="AB133" s="173" t="e">
        <f t="shared" si="34"/>
        <v>#VALUE!</v>
      </c>
      <c r="AC133" s="173" t="e">
        <f t="shared" si="35"/>
        <v>#VALUE!</v>
      </c>
      <c r="AD133" s="173" t="e">
        <f t="shared" si="36"/>
        <v>#VALUE!</v>
      </c>
      <c r="AE133" s="173" t="e">
        <f t="shared" si="37"/>
        <v>#VALUE!</v>
      </c>
      <c r="AF133" s="173" t="e">
        <f t="shared" si="38"/>
        <v>#VALUE!</v>
      </c>
      <c r="AG133" s="173" t="e">
        <f t="shared" si="39"/>
        <v>#VALUE!</v>
      </c>
      <c r="AH133" s="173" t="e">
        <f t="shared" si="40"/>
        <v>#VALUE!</v>
      </c>
      <c r="AI133" s="173" t="e">
        <f t="shared" si="41"/>
        <v>#VALUE!</v>
      </c>
      <c r="AJ133" s="173" t="e">
        <f t="shared" si="42"/>
        <v>#VALUE!</v>
      </c>
      <c r="AK133" s="173" t="e">
        <f t="shared" si="43"/>
        <v>#VALUE!</v>
      </c>
      <c r="AL133" s="173">
        <f t="shared" si="44"/>
        <v>1</v>
      </c>
      <c r="AM133" s="108"/>
      <c r="AN133" s="108"/>
      <c r="AO133" s="103"/>
    </row>
    <row r="134" spans="1:41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1" t="str">
        <f>IF(OR($B134="",$C134="",$D134="",$E134="",$F134&lt;AN_LIM,$F134&gt;AN_CONCURS,$P134=FALSE),"",IF($O134="OK",R_BDI_STR*VLOOKUP(AL134,Coef!$E$5:$F$20,2,FALSE),""))</f>
        <v/>
      </c>
      <c r="J134" s="121" t="str">
        <f>IF(OR($B134="",$C134="",$D134="",$E134="",$F134="",$F134&gt;AN_CONCURS,$P134=FALSE),"",IF($O134="OK",R_BDI_STR*VLOOKUP(AL134,Coef!$E$5:$F$20,2,FALSE),""))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41" t="str">
        <f>IF(E134="","NOK",VLOOKUP($E134,BDI!$B$5:$C$41,2,FALSE))</f>
        <v>NOK</v>
      </c>
      <c r="P134" s="236" t="b">
        <f t="shared" si="22"/>
        <v>0</v>
      </c>
      <c r="Q134" s="182"/>
      <c r="R134" s="172" t="e">
        <f t="shared" si="23"/>
        <v>#VALUE!</v>
      </c>
      <c r="S134" s="172" t="e">
        <f t="shared" si="25"/>
        <v>#VALUE!</v>
      </c>
      <c r="T134" s="172" t="e">
        <f t="shared" si="26"/>
        <v>#VALUE!</v>
      </c>
      <c r="U134" s="172" t="e">
        <f t="shared" si="27"/>
        <v>#VALUE!</v>
      </c>
      <c r="V134" s="172" t="e">
        <f t="shared" si="28"/>
        <v>#VALUE!</v>
      </c>
      <c r="W134" s="172" t="e">
        <f t="shared" si="29"/>
        <v>#VALUE!</v>
      </c>
      <c r="X134" s="172" t="e">
        <f t="shared" si="30"/>
        <v>#VALUE!</v>
      </c>
      <c r="Y134" s="172" t="e">
        <f t="shared" si="31"/>
        <v>#VALUE!</v>
      </c>
      <c r="Z134" s="172" t="e">
        <f t="shared" si="32"/>
        <v>#VALUE!</v>
      </c>
      <c r="AA134" s="172" t="e">
        <f t="shared" si="33"/>
        <v>#VALUE!</v>
      </c>
      <c r="AB134" s="173" t="e">
        <f t="shared" si="34"/>
        <v>#VALUE!</v>
      </c>
      <c r="AC134" s="173" t="e">
        <f t="shared" si="35"/>
        <v>#VALUE!</v>
      </c>
      <c r="AD134" s="173" t="e">
        <f t="shared" si="36"/>
        <v>#VALUE!</v>
      </c>
      <c r="AE134" s="173" t="e">
        <f t="shared" si="37"/>
        <v>#VALUE!</v>
      </c>
      <c r="AF134" s="173" t="e">
        <f t="shared" si="38"/>
        <v>#VALUE!</v>
      </c>
      <c r="AG134" s="173" t="e">
        <f t="shared" si="39"/>
        <v>#VALUE!</v>
      </c>
      <c r="AH134" s="173" t="e">
        <f t="shared" si="40"/>
        <v>#VALUE!</v>
      </c>
      <c r="AI134" s="173" t="e">
        <f t="shared" si="41"/>
        <v>#VALUE!</v>
      </c>
      <c r="AJ134" s="173" t="e">
        <f t="shared" si="42"/>
        <v>#VALUE!</v>
      </c>
      <c r="AK134" s="173" t="e">
        <f t="shared" si="43"/>
        <v>#VALUE!</v>
      </c>
      <c r="AL134" s="173">
        <f t="shared" si="44"/>
        <v>1</v>
      </c>
      <c r="AM134" s="108"/>
      <c r="AN134" s="108"/>
      <c r="AO134" s="103"/>
    </row>
    <row r="135" spans="1:41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1" t="str">
        <f>IF(OR($B135="",$C135="",$D135="",$E135="",$F135&lt;AN_LIM,$F135&gt;AN_CONCURS,$P135=FALSE),"",IF($O135="OK",R_BDI_STR*VLOOKUP(AL135,Coef!$E$5:$F$20,2,FALSE),""))</f>
        <v/>
      </c>
      <c r="J135" s="121" t="str">
        <f>IF(OR($B135="",$C135="",$D135="",$E135="",$F135="",$F135&gt;AN_CONCURS,$P135=FALSE),"",IF($O135="OK",R_BDI_STR*VLOOKUP(AL135,Coef!$E$5:$F$20,2,FALSE),""))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41" t="str">
        <f>IF(E135="","NOK",VLOOKUP($E135,BDI!$B$5:$C$41,2,FALSE))</f>
        <v>NOK</v>
      </c>
      <c r="P135" s="236" t="b">
        <f t="shared" si="22"/>
        <v>0</v>
      </c>
      <c r="Q135" s="182"/>
      <c r="R135" s="172" t="e">
        <f t="shared" si="23"/>
        <v>#VALUE!</v>
      </c>
      <c r="S135" s="172" t="e">
        <f t="shared" si="25"/>
        <v>#VALUE!</v>
      </c>
      <c r="T135" s="172" t="e">
        <f t="shared" si="26"/>
        <v>#VALUE!</v>
      </c>
      <c r="U135" s="172" t="e">
        <f t="shared" si="27"/>
        <v>#VALUE!</v>
      </c>
      <c r="V135" s="172" t="e">
        <f t="shared" si="28"/>
        <v>#VALUE!</v>
      </c>
      <c r="W135" s="172" t="e">
        <f t="shared" si="29"/>
        <v>#VALUE!</v>
      </c>
      <c r="X135" s="172" t="e">
        <f t="shared" si="30"/>
        <v>#VALUE!</v>
      </c>
      <c r="Y135" s="172" t="e">
        <f t="shared" si="31"/>
        <v>#VALUE!</v>
      </c>
      <c r="Z135" s="172" t="e">
        <f t="shared" si="32"/>
        <v>#VALUE!</v>
      </c>
      <c r="AA135" s="172" t="e">
        <f t="shared" si="33"/>
        <v>#VALUE!</v>
      </c>
      <c r="AB135" s="173" t="e">
        <f t="shared" si="34"/>
        <v>#VALUE!</v>
      </c>
      <c r="AC135" s="173" t="e">
        <f t="shared" si="35"/>
        <v>#VALUE!</v>
      </c>
      <c r="AD135" s="173" t="e">
        <f t="shared" si="36"/>
        <v>#VALUE!</v>
      </c>
      <c r="AE135" s="173" t="e">
        <f t="shared" si="37"/>
        <v>#VALUE!</v>
      </c>
      <c r="AF135" s="173" t="e">
        <f t="shared" si="38"/>
        <v>#VALUE!</v>
      </c>
      <c r="AG135" s="173" t="e">
        <f t="shared" si="39"/>
        <v>#VALUE!</v>
      </c>
      <c r="AH135" s="173" t="e">
        <f t="shared" si="40"/>
        <v>#VALUE!</v>
      </c>
      <c r="AI135" s="173" t="e">
        <f t="shared" si="41"/>
        <v>#VALUE!</v>
      </c>
      <c r="AJ135" s="173" t="e">
        <f t="shared" si="42"/>
        <v>#VALUE!</v>
      </c>
      <c r="AK135" s="173" t="e">
        <f t="shared" si="43"/>
        <v>#VALUE!</v>
      </c>
      <c r="AL135" s="173">
        <f t="shared" si="44"/>
        <v>1</v>
      </c>
      <c r="AM135" s="108"/>
      <c r="AN135" s="108"/>
      <c r="AO135" s="103"/>
    </row>
    <row r="136" spans="1:41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1" t="str">
        <f>IF(OR($B136="",$C136="",$D136="",$E136="",$F136&lt;AN_LIM,$F136&gt;AN_CONCURS,$P136=FALSE),"",IF($O136="OK",R_BDI_STR*VLOOKUP(AL136,Coef!$E$5:$F$20,2,FALSE),""))</f>
        <v/>
      </c>
      <c r="J136" s="121" t="str">
        <f>IF(OR($B136="",$C136="",$D136="",$E136="",$F136="",$F136&gt;AN_CONCURS,$P136=FALSE),"",IF($O136="OK",R_BDI_STR*VLOOKUP(AL136,Coef!$E$5:$F$20,2,FALSE),""))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41" t="str">
        <f>IF(E136="","NOK",VLOOKUP($E136,BDI!$B$5:$C$41,2,FALSE))</f>
        <v>NOK</v>
      </c>
      <c r="P136" s="236" t="b">
        <f t="shared" si="22"/>
        <v>0</v>
      </c>
      <c r="Q136" s="182"/>
      <c r="R136" s="172" t="e">
        <f t="shared" si="23"/>
        <v>#VALUE!</v>
      </c>
      <c r="S136" s="172" t="e">
        <f t="shared" si="25"/>
        <v>#VALUE!</v>
      </c>
      <c r="T136" s="172" t="e">
        <f t="shared" si="26"/>
        <v>#VALUE!</v>
      </c>
      <c r="U136" s="172" t="e">
        <f t="shared" si="27"/>
        <v>#VALUE!</v>
      </c>
      <c r="V136" s="172" t="e">
        <f t="shared" si="28"/>
        <v>#VALUE!</v>
      </c>
      <c r="W136" s="172" t="e">
        <f t="shared" si="29"/>
        <v>#VALUE!</v>
      </c>
      <c r="X136" s="172" t="e">
        <f t="shared" si="30"/>
        <v>#VALUE!</v>
      </c>
      <c r="Y136" s="172" t="e">
        <f t="shared" si="31"/>
        <v>#VALUE!</v>
      </c>
      <c r="Z136" s="172" t="e">
        <f t="shared" si="32"/>
        <v>#VALUE!</v>
      </c>
      <c r="AA136" s="172" t="e">
        <f t="shared" si="33"/>
        <v>#VALUE!</v>
      </c>
      <c r="AB136" s="173" t="e">
        <f t="shared" si="34"/>
        <v>#VALUE!</v>
      </c>
      <c r="AC136" s="173" t="e">
        <f t="shared" si="35"/>
        <v>#VALUE!</v>
      </c>
      <c r="AD136" s="173" t="e">
        <f t="shared" si="36"/>
        <v>#VALUE!</v>
      </c>
      <c r="AE136" s="173" t="e">
        <f t="shared" si="37"/>
        <v>#VALUE!</v>
      </c>
      <c r="AF136" s="173" t="e">
        <f t="shared" si="38"/>
        <v>#VALUE!</v>
      </c>
      <c r="AG136" s="173" t="e">
        <f t="shared" si="39"/>
        <v>#VALUE!</v>
      </c>
      <c r="AH136" s="173" t="e">
        <f t="shared" si="40"/>
        <v>#VALUE!</v>
      </c>
      <c r="AI136" s="173" t="e">
        <f t="shared" si="41"/>
        <v>#VALUE!</v>
      </c>
      <c r="AJ136" s="173" t="e">
        <f t="shared" si="42"/>
        <v>#VALUE!</v>
      </c>
      <c r="AK136" s="173" t="e">
        <f t="shared" si="43"/>
        <v>#VALUE!</v>
      </c>
      <c r="AL136" s="173">
        <f t="shared" si="44"/>
        <v>1</v>
      </c>
      <c r="AM136" s="108"/>
      <c r="AN136" s="108"/>
      <c r="AO136" s="103"/>
    </row>
    <row r="137" spans="1:41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1" t="str">
        <f>IF(OR($B137="",$C137="",$D137="",$E137="",$F137&lt;AN_LIM,$F137&gt;AN_CONCURS,$P137=FALSE),"",IF($O137="OK",R_BDI_STR*VLOOKUP(AL137,Coef!$E$5:$F$20,2,FALSE),""))</f>
        <v/>
      </c>
      <c r="J137" s="121" t="str">
        <f>IF(OR($B137="",$C137="",$D137="",$E137="",$F137="",$F137&gt;AN_CONCURS,$P137=FALSE),"",IF($O137="OK",R_BDI_STR*VLOOKUP(AL137,Coef!$E$5:$F$20,2,FALSE),""))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41" t="str">
        <f>IF(E137="","NOK",VLOOKUP($E137,BDI!$B$5:$C$41,2,FALSE))</f>
        <v>NOK</v>
      </c>
      <c r="P137" s="236" t="b">
        <f t="shared" si="22"/>
        <v>0</v>
      </c>
      <c r="Q137" s="182"/>
      <c r="R137" s="172" t="e">
        <f t="shared" si="23"/>
        <v>#VALUE!</v>
      </c>
      <c r="S137" s="172" t="e">
        <f t="shared" si="25"/>
        <v>#VALUE!</v>
      </c>
      <c r="T137" s="172" t="e">
        <f t="shared" si="26"/>
        <v>#VALUE!</v>
      </c>
      <c r="U137" s="172" t="e">
        <f t="shared" si="27"/>
        <v>#VALUE!</v>
      </c>
      <c r="V137" s="172" t="e">
        <f t="shared" si="28"/>
        <v>#VALUE!</v>
      </c>
      <c r="W137" s="172" t="e">
        <f t="shared" si="29"/>
        <v>#VALUE!</v>
      </c>
      <c r="X137" s="172" t="e">
        <f t="shared" si="30"/>
        <v>#VALUE!</v>
      </c>
      <c r="Y137" s="172" t="e">
        <f t="shared" si="31"/>
        <v>#VALUE!</v>
      </c>
      <c r="Z137" s="172" t="e">
        <f t="shared" si="32"/>
        <v>#VALUE!</v>
      </c>
      <c r="AA137" s="172" t="e">
        <f t="shared" si="33"/>
        <v>#VALUE!</v>
      </c>
      <c r="AB137" s="173" t="e">
        <f t="shared" si="34"/>
        <v>#VALUE!</v>
      </c>
      <c r="AC137" s="173" t="e">
        <f t="shared" si="35"/>
        <v>#VALUE!</v>
      </c>
      <c r="AD137" s="173" t="e">
        <f t="shared" si="36"/>
        <v>#VALUE!</v>
      </c>
      <c r="AE137" s="173" t="e">
        <f t="shared" si="37"/>
        <v>#VALUE!</v>
      </c>
      <c r="AF137" s="173" t="e">
        <f t="shared" si="38"/>
        <v>#VALUE!</v>
      </c>
      <c r="AG137" s="173" t="e">
        <f t="shared" si="39"/>
        <v>#VALUE!</v>
      </c>
      <c r="AH137" s="173" t="e">
        <f t="shared" si="40"/>
        <v>#VALUE!</v>
      </c>
      <c r="AI137" s="173" t="e">
        <f t="shared" si="41"/>
        <v>#VALUE!</v>
      </c>
      <c r="AJ137" s="173" t="e">
        <f t="shared" si="42"/>
        <v>#VALUE!</v>
      </c>
      <c r="AK137" s="173" t="e">
        <f t="shared" si="43"/>
        <v>#VALUE!</v>
      </c>
      <c r="AL137" s="173">
        <f t="shared" si="44"/>
        <v>1</v>
      </c>
      <c r="AM137" s="108"/>
      <c r="AN137" s="108"/>
      <c r="AO137" s="103"/>
    </row>
    <row r="138" spans="1:41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1" t="str">
        <f>IF(OR($B138="",$C138="",$D138="",$E138="",$F138&lt;AN_LIM,$F138&gt;AN_CONCURS,$P138=FALSE),"",IF($O138="OK",R_BDI_STR*VLOOKUP(AL138,Coef!$E$5:$F$20,2,FALSE),""))</f>
        <v/>
      </c>
      <c r="J138" s="121" t="str">
        <f>IF(OR($B138="",$C138="",$D138="",$E138="",$F138="",$F138&gt;AN_CONCURS,$P138=FALSE),"",IF($O138="OK",R_BDI_STR*VLOOKUP(AL138,Coef!$E$5:$F$20,2,FALSE),""))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41" t="str">
        <f>IF(E138="","NOK",VLOOKUP($E138,BDI!$B$5:$C$41,2,FALSE))</f>
        <v>NOK</v>
      </c>
      <c r="P138" s="236" t="b">
        <f t="shared" si="22"/>
        <v>0</v>
      </c>
      <c r="Q138" s="182"/>
      <c r="R138" s="172" t="e">
        <f t="shared" si="23"/>
        <v>#VALUE!</v>
      </c>
      <c r="S138" s="172" t="e">
        <f t="shared" si="25"/>
        <v>#VALUE!</v>
      </c>
      <c r="T138" s="172" t="e">
        <f t="shared" si="26"/>
        <v>#VALUE!</v>
      </c>
      <c r="U138" s="172" t="e">
        <f t="shared" si="27"/>
        <v>#VALUE!</v>
      </c>
      <c r="V138" s="172" t="e">
        <f t="shared" si="28"/>
        <v>#VALUE!</v>
      </c>
      <c r="W138" s="172" t="e">
        <f t="shared" si="29"/>
        <v>#VALUE!</v>
      </c>
      <c r="X138" s="172" t="e">
        <f t="shared" si="30"/>
        <v>#VALUE!</v>
      </c>
      <c r="Y138" s="172" t="e">
        <f t="shared" si="31"/>
        <v>#VALUE!</v>
      </c>
      <c r="Z138" s="172" t="e">
        <f t="shared" si="32"/>
        <v>#VALUE!</v>
      </c>
      <c r="AA138" s="172" t="e">
        <f t="shared" si="33"/>
        <v>#VALUE!</v>
      </c>
      <c r="AB138" s="173" t="e">
        <f t="shared" si="34"/>
        <v>#VALUE!</v>
      </c>
      <c r="AC138" s="173" t="e">
        <f t="shared" si="35"/>
        <v>#VALUE!</v>
      </c>
      <c r="AD138" s="173" t="e">
        <f t="shared" si="36"/>
        <v>#VALUE!</v>
      </c>
      <c r="AE138" s="173" t="e">
        <f t="shared" si="37"/>
        <v>#VALUE!</v>
      </c>
      <c r="AF138" s="173" t="e">
        <f t="shared" si="38"/>
        <v>#VALUE!</v>
      </c>
      <c r="AG138" s="173" t="e">
        <f t="shared" si="39"/>
        <v>#VALUE!</v>
      </c>
      <c r="AH138" s="173" t="e">
        <f t="shared" si="40"/>
        <v>#VALUE!</v>
      </c>
      <c r="AI138" s="173" t="e">
        <f t="shared" si="41"/>
        <v>#VALUE!</v>
      </c>
      <c r="AJ138" s="173" t="e">
        <f t="shared" si="42"/>
        <v>#VALUE!</v>
      </c>
      <c r="AK138" s="173" t="e">
        <f t="shared" si="43"/>
        <v>#VALUE!</v>
      </c>
      <c r="AL138" s="173">
        <f t="shared" si="44"/>
        <v>1</v>
      </c>
      <c r="AM138" s="108"/>
      <c r="AN138" s="108"/>
      <c r="AO138" s="103"/>
    </row>
    <row r="139" spans="1:41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1" t="str">
        <f>IF(OR($B139="",$C139="",$D139="",$E139="",$F139&lt;AN_LIM,$F139&gt;AN_CONCURS,$P139=FALSE),"",IF($O139="OK",R_BDI_STR*VLOOKUP(AL139,Coef!$E$5:$F$20,2,FALSE),""))</f>
        <v/>
      </c>
      <c r="J139" s="121" t="str">
        <f>IF(OR($B139="",$C139="",$D139="",$E139="",$F139="",$F139&gt;AN_CONCURS,$P139=FALSE),"",IF($O139="OK",R_BDI_STR*VLOOKUP(AL139,Coef!$E$5:$F$20,2,FALSE),""))</f>
        <v/>
      </c>
      <c r="K139" s="153" t="str">
        <f t="shared" ref="K139:K202" si="45">IF(OR($B139="",$C139="",$D139="",$E139="",$F139&gt;AN_CONCURS,$O139&lt;&gt;"OK",$P139=FALSE),"",IF($F139&gt;=AN_LIM,1,""))</f>
        <v/>
      </c>
      <c r="L139" s="153" t="str">
        <f t="shared" ref="L139:L202" si="46">IF(OR($B139="",$C139="",$D139="",$E139="",$F139="",$F139&gt;AN_CONCURS,$O139&lt;&gt;"OK",$P139=FALSE),"",1)</f>
        <v/>
      </c>
      <c r="M139" s="153" t="str">
        <f t="shared" ref="M139:M202" si="47">IF($K139&lt;&gt;1,"",(IF(OR($B139="",$C139="",$D139="",$E139="",$F139="",$F139&gt;AN_CONCURS,$O139&lt;&gt;"OK",$P139=FALSE),"",IF((FIND(NUME,$B139,1)=1),1,""))))</f>
        <v/>
      </c>
      <c r="N139" s="153" t="str">
        <f t="shared" ref="N139:N202" si="48">IF(OR($B139="",$C139="",$D139="",$E139="",$F139="",$F139&gt;AN_CONCURS,$O139&lt;&gt;"OK",$P139=FALSE),"",IF((FIND(NUME,$B139,1)=1),1,""))</f>
        <v/>
      </c>
      <c r="O139" s="241" t="str">
        <f>IF(E139="","NOK",VLOOKUP($E139,BDI!$B$5:$C$41,2,FALSE))</f>
        <v>NOK</v>
      </c>
      <c r="P139" s="236" t="b">
        <f t="shared" ref="P139:P202" si="49">IF(NUME="",FALSE,ISNUMBER(SEARCH(NUME,$B139)))</f>
        <v>0</v>
      </c>
      <c r="Q139" s="182"/>
      <c r="R139" s="172" t="e">
        <f t="shared" ref="R139:R202" si="50">FIND(",",$B139,1)</f>
        <v>#VALUE!</v>
      </c>
      <c r="S139" s="172" t="e">
        <f t="shared" si="25"/>
        <v>#VALUE!</v>
      </c>
      <c r="T139" s="172" t="e">
        <f t="shared" si="26"/>
        <v>#VALUE!</v>
      </c>
      <c r="U139" s="172" t="e">
        <f t="shared" si="27"/>
        <v>#VALUE!</v>
      </c>
      <c r="V139" s="172" t="e">
        <f t="shared" si="28"/>
        <v>#VALUE!</v>
      </c>
      <c r="W139" s="172" t="e">
        <f t="shared" si="29"/>
        <v>#VALUE!</v>
      </c>
      <c r="X139" s="172" t="e">
        <f t="shared" si="30"/>
        <v>#VALUE!</v>
      </c>
      <c r="Y139" s="172" t="e">
        <f t="shared" si="31"/>
        <v>#VALUE!</v>
      </c>
      <c r="Z139" s="172" t="e">
        <f t="shared" si="32"/>
        <v>#VALUE!</v>
      </c>
      <c r="AA139" s="172" t="e">
        <f t="shared" si="33"/>
        <v>#VALUE!</v>
      </c>
      <c r="AB139" s="173" t="e">
        <f t="shared" si="34"/>
        <v>#VALUE!</v>
      </c>
      <c r="AC139" s="173" t="e">
        <f t="shared" si="35"/>
        <v>#VALUE!</v>
      </c>
      <c r="AD139" s="173" t="e">
        <f t="shared" si="36"/>
        <v>#VALUE!</v>
      </c>
      <c r="AE139" s="173" t="e">
        <f t="shared" si="37"/>
        <v>#VALUE!</v>
      </c>
      <c r="AF139" s="173" t="e">
        <f t="shared" si="38"/>
        <v>#VALUE!</v>
      </c>
      <c r="AG139" s="173" t="e">
        <f t="shared" si="39"/>
        <v>#VALUE!</v>
      </c>
      <c r="AH139" s="173" t="e">
        <f t="shared" si="40"/>
        <v>#VALUE!</v>
      </c>
      <c r="AI139" s="173" t="e">
        <f t="shared" si="41"/>
        <v>#VALUE!</v>
      </c>
      <c r="AJ139" s="173" t="e">
        <f t="shared" si="42"/>
        <v>#VALUE!</v>
      </c>
      <c r="AK139" s="173" t="e">
        <f t="shared" si="43"/>
        <v>#VALUE!</v>
      </c>
      <c r="AL139" s="173">
        <f t="shared" si="44"/>
        <v>1</v>
      </c>
      <c r="AM139" s="108"/>
      <c r="AN139" s="108"/>
      <c r="AO139" s="103"/>
    </row>
    <row r="140" spans="1:41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1" t="str">
        <f>IF(OR($B140="",$C140="",$D140="",$E140="",$F140&lt;AN_LIM,$F140&gt;AN_CONCURS,$P140=FALSE),"",IF($O140="OK",R_BDI_STR*VLOOKUP(AL140,Coef!$E$5:$F$20,2,FALSE),""))</f>
        <v/>
      </c>
      <c r="J140" s="121" t="str">
        <f>IF(OR($B140="",$C140="",$D140="",$E140="",$F140="",$F140&gt;AN_CONCURS,$P140=FALSE),"",IF($O140="OK",R_BDI_STR*VLOOKUP(AL140,Coef!$E$5:$F$20,2,FALSE),""))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41" t="str">
        <f>IF(E140="","NOK",VLOOKUP($E140,BDI!$B$5:$C$41,2,FALSE))</f>
        <v>NOK</v>
      </c>
      <c r="P140" s="236" t="b">
        <f t="shared" si="49"/>
        <v>0</v>
      </c>
      <c r="Q140" s="182"/>
      <c r="R140" s="172" t="e">
        <f t="shared" si="50"/>
        <v>#VALUE!</v>
      </c>
      <c r="S140" s="172" t="e">
        <f t="shared" si="25"/>
        <v>#VALUE!</v>
      </c>
      <c r="T140" s="172" t="e">
        <f t="shared" si="26"/>
        <v>#VALUE!</v>
      </c>
      <c r="U140" s="172" t="e">
        <f t="shared" si="27"/>
        <v>#VALUE!</v>
      </c>
      <c r="V140" s="172" t="e">
        <f t="shared" si="28"/>
        <v>#VALUE!</v>
      </c>
      <c r="W140" s="172" t="e">
        <f t="shared" si="29"/>
        <v>#VALUE!</v>
      </c>
      <c r="X140" s="172" t="e">
        <f t="shared" si="30"/>
        <v>#VALUE!</v>
      </c>
      <c r="Y140" s="172" t="e">
        <f t="shared" si="31"/>
        <v>#VALUE!</v>
      </c>
      <c r="Z140" s="172" t="e">
        <f t="shared" si="32"/>
        <v>#VALUE!</v>
      </c>
      <c r="AA140" s="172" t="e">
        <f t="shared" si="33"/>
        <v>#VALUE!</v>
      </c>
      <c r="AB140" s="173" t="e">
        <f t="shared" si="34"/>
        <v>#VALUE!</v>
      </c>
      <c r="AC140" s="173" t="e">
        <f t="shared" si="35"/>
        <v>#VALUE!</v>
      </c>
      <c r="AD140" s="173" t="e">
        <f t="shared" si="36"/>
        <v>#VALUE!</v>
      </c>
      <c r="AE140" s="173" t="e">
        <f t="shared" si="37"/>
        <v>#VALUE!</v>
      </c>
      <c r="AF140" s="173" t="e">
        <f t="shared" si="38"/>
        <v>#VALUE!</v>
      </c>
      <c r="AG140" s="173" t="e">
        <f t="shared" si="39"/>
        <v>#VALUE!</v>
      </c>
      <c r="AH140" s="173" t="e">
        <f t="shared" si="40"/>
        <v>#VALUE!</v>
      </c>
      <c r="AI140" s="173" t="e">
        <f t="shared" si="41"/>
        <v>#VALUE!</v>
      </c>
      <c r="AJ140" s="173" t="e">
        <f t="shared" si="42"/>
        <v>#VALUE!</v>
      </c>
      <c r="AK140" s="173" t="e">
        <f t="shared" si="43"/>
        <v>#VALUE!</v>
      </c>
      <c r="AL140" s="173">
        <f t="shared" si="44"/>
        <v>1</v>
      </c>
      <c r="AM140" s="108"/>
      <c r="AN140" s="108"/>
      <c r="AO140" s="103"/>
    </row>
    <row r="141" spans="1:41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1" t="str">
        <f>IF(OR($B141="",$C141="",$D141="",$E141="",$F141&lt;AN_LIM,$F141&gt;AN_CONCURS,$P141=FALSE),"",IF($O141="OK",R_BDI_STR*VLOOKUP(AL141,Coef!$E$5:$F$20,2,FALSE),""))</f>
        <v/>
      </c>
      <c r="J141" s="121" t="str">
        <f>IF(OR($B141="",$C141="",$D141="",$E141="",$F141="",$F141&gt;AN_CONCURS,$P141=FALSE),"",IF($O141="OK",R_BDI_STR*VLOOKUP(AL141,Coef!$E$5:$F$20,2,FALSE),""))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41" t="str">
        <f>IF(E141="","NOK",VLOOKUP($E141,BDI!$B$5:$C$41,2,FALSE))</f>
        <v>NOK</v>
      </c>
      <c r="P141" s="236" t="b">
        <f t="shared" si="49"/>
        <v>0</v>
      </c>
      <c r="Q141" s="182"/>
      <c r="R141" s="172" t="e">
        <f t="shared" si="50"/>
        <v>#VALUE!</v>
      </c>
      <c r="S141" s="172" t="e">
        <f t="shared" si="25"/>
        <v>#VALUE!</v>
      </c>
      <c r="T141" s="172" t="e">
        <f t="shared" si="26"/>
        <v>#VALUE!</v>
      </c>
      <c r="U141" s="172" t="e">
        <f t="shared" si="27"/>
        <v>#VALUE!</v>
      </c>
      <c r="V141" s="172" t="e">
        <f t="shared" si="28"/>
        <v>#VALUE!</v>
      </c>
      <c r="W141" s="172" t="e">
        <f t="shared" si="29"/>
        <v>#VALUE!</v>
      </c>
      <c r="X141" s="172" t="e">
        <f t="shared" si="30"/>
        <v>#VALUE!</v>
      </c>
      <c r="Y141" s="172" t="e">
        <f t="shared" si="31"/>
        <v>#VALUE!</v>
      </c>
      <c r="Z141" s="172" t="e">
        <f t="shared" si="32"/>
        <v>#VALUE!</v>
      </c>
      <c r="AA141" s="172" t="e">
        <f t="shared" si="33"/>
        <v>#VALUE!</v>
      </c>
      <c r="AB141" s="173" t="e">
        <f t="shared" si="34"/>
        <v>#VALUE!</v>
      </c>
      <c r="AC141" s="173" t="e">
        <f t="shared" si="35"/>
        <v>#VALUE!</v>
      </c>
      <c r="AD141" s="173" t="e">
        <f t="shared" si="36"/>
        <v>#VALUE!</v>
      </c>
      <c r="AE141" s="173" t="e">
        <f t="shared" si="37"/>
        <v>#VALUE!</v>
      </c>
      <c r="AF141" s="173" t="e">
        <f t="shared" si="38"/>
        <v>#VALUE!</v>
      </c>
      <c r="AG141" s="173" t="e">
        <f t="shared" si="39"/>
        <v>#VALUE!</v>
      </c>
      <c r="AH141" s="173" t="e">
        <f t="shared" si="40"/>
        <v>#VALUE!</v>
      </c>
      <c r="AI141" s="173" t="e">
        <f t="shared" si="41"/>
        <v>#VALUE!</v>
      </c>
      <c r="AJ141" s="173" t="e">
        <f t="shared" si="42"/>
        <v>#VALUE!</v>
      </c>
      <c r="AK141" s="173" t="e">
        <f t="shared" si="43"/>
        <v>#VALUE!</v>
      </c>
      <c r="AL141" s="173">
        <f t="shared" si="44"/>
        <v>1</v>
      </c>
      <c r="AM141" s="108"/>
      <c r="AN141" s="108"/>
      <c r="AO141" s="103"/>
    </row>
    <row r="142" spans="1:41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1" t="str">
        <f>IF(OR($B142="",$C142="",$D142="",$E142="",$F142&lt;AN_LIM,$F142&gt;AN_CONCURS,$P142=FALSE),"",IF($O142="OK",R_BDI_STR*VLOOKUP(AL142,Coef!$E$5:$F$20,2,FALSE),""))</f>
        <v/>
      </c>
      <c r="J142" s="121" t="str">
        <f>IF(OR($B142="",$C142="",$D142="",$E142="",$F142="",$F142&gt;AN_CONCURS,$P142=FALSE),"",IF($O142="OK",R_BDI_STR*VLOOKUP(AL142,Coef!$E$5:$F$20,2,FALSE),""))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41" t="str">
        <f>IF(E142="","NOK",VLOOKUP($E142,BDI!$B$5:$C$41,2,FALSE))</f>
        <v>NOK</v>
      </c>
      <c r="P142" s="236" t="b">
        <f t="shared" si="49"/>
        <v>0</v>
      </c>
      <c r="Q142" s="182"/>
      <c r="R142" s="172" t="e">
        <f t="shared" si="50"/>
        <v>#VALUE!</v>
      </c>
      <c r="S142" s="172" t="e">
        <f t="shared" si="25"/>
        <v>#VALUE!</v>
      </c>
      <c r="T142" s="172" t="e">
        <f t="shared" si="26"/>
        <v>#VALUE!</v>
      </c>
      <c r="U142" s="172" t="e">
        <f t="shared" si="27"/>
        <v>#VALUE!</v>
      </c>
      <c r="V142" s="172" t="e">
        <f t="shared" si="28"/>
        <v>#VALUE!</v>
      </c>
      <c r="W142" s="172" t="e">
        <f t="shared" si="29"/>
        <v>#VALUE!</v>
      </c>
      <c r="X142" s="172" t="e">
        <f t="shared" si="30"/>
        <v>#VALUE!</v>
      </c>
      <c r="Y142" s="172" t="e">
        <f t="shared" si="31"/>
        <v>#VALUE!</v>
      </c>
      <c r="Z142" s="172" t="e">
        <f t="shared" si="32"/>
        <v>#VALUE!</v>
      </c>
      <c r="AA142" s="172" t="e">
        <f t="shared" si="33"/>
        <v>#VALUE!</v>
      </c>
      <c r="AB142" s="173" t="e">
        <f t="shared" si="34"/>
        <v>#VALUE!</v>
      </c>
      <c r="AC142" s="173" t="e">
        <f t="shared" si="35"/>
        <v>#VALUE!</v>
      </c>
      <c r="AD142" s="173" t="e">
        <f t="shared" si="36"/>
        <v>#VALUE!</v>
      </c>
      <c r="AE142" s="173" t="e">
        <f t="shared" si="37"/>
        <v>#VALUE!</v>
      </c>
      <c r="AF142" s="173" t="e">
        <f t="shared" si="38"/>
        <v>#VALUE!</v>
      </c>
      <c r="AG142" s="173" t="e">
        <f t="shared" si="39"/>
        <v>#VALUE!</v>
      </c>
      <c r="AH142" s="173" t="e">
        <f t="shared" si="40"/>
        <v>#VALUE!</v>
      </c>
      <c r="AI142" s="173" t="e">
        <f t="shared" si="41"/>
        <v>#VALUE!</v>
      </c>
      <c r="AJ142" s="173" t="e">
        <f t="shared" si="42"/>
        <v>#VALUE!</v>
      </c>
      <c r="AK142" s="173" t="e">
        <f t="shared" si="43"/>
        <v>#VALUE!</v>
      </c>
      <c r="AL142" s="173">
        <f t="shared" si="44"/>
        <v>1</v>
      </c>
      <c r="AM142" s="108"/>
      <c r="AN142" s="108"/>
      <c r="AO142" s="103"/>
    </row>
    <row r="143" spans="1:41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1" t="str">
        <f>IF(OR($B143="",$C143="",$D143="",$E143="",$F143&lt;AN_LIM,$F143&gt;AN_CONCURS,$P143=FALSE),"",IF($O143="OK",R_BDI_STR*VLOOKUP(AL143,Coef!$E$5:$F$20,2,FALSE),""))</f>
        <v/>
      </c>
      <c r="J143" s="121" t="str">
        <f>IF(OR($B143="",$C143="",$D143="",$E143="",$F143="",$F143&gt;AN_CONCURS,$P143=FALSE),"",IF($O143="OK",R_BDI_STR*VLOOKUP(AL143,Coef!$E$5:$F$20,2,FALSE),""))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41" t="str">
        <f>IF(E143="","NOK",VLOOKUP($E143,BDI!$B$5:$C$41,2,FALSE))</f>
        <v>NOK</v>
      </c>
      <c r="P143" s="236" t="b">
        <f t="shared" si="49"/>
        <v>0</v>
      </c>
      <c r="Q143" s="182"/>
      <c r="R143" s="172" t="e">
        <f t="shared" si="50"/>
        <v>#VALUE!</v>
      </c>
      <c r="S143" s="172" t="e">
        <f t="shared" si="25"/>
        <v>#VALUE!</v>
      </c>
      <c r="T143" s="172" t="e">
        <f t="shared" si="26"/>
        <v>#VALUE!</v>
      </c>
      <c r="U143" s="172" t="e">
        <f t="shared" si="27"/>
        <v>#VALUE!</v>
      </c>
      <c r="V143" s="172" t="e">
        <f t="shared" si="28"/>
        <v>#VALUE!</v>
      </c>
      <c r="W143" s="172" t="e">
        <f t="shared" si="29"/>
        <v>#VALUE!</v>
      </c>
      <c r="X143" s="172" t="e">
        <f t="shared" si="30"/>
        <v>#VALUE!</v>
      </c>
      <c r="Y143" s="172" t="e">
        <f t="shared" si="31"/>
        <v>#VALUE!</v>
      </c>
      <c r="Z143" s="172" t="e">
        <f t="shared" si="32"/>
        <v>#VALUE!</v>
      </c>
      <c r="AA143" s="172" t="e">
        <f t="shared" si="33"/>
        <v>#VALUE!</v>
      </c>
      <c r="AB143" s="173" t="e">
        <f t="shared" si="34"/>
        <v>#VALUE!</v>
      </c>
      <c r="AC143" s="173" t="e">
        <f t="shared" si="35"/>
        <v>#VALUE!</v>
      </c>
      <c r="AD143" s="173" t="e">
        <f t="shared" si="36"/>
        <v>#VALUE!</v>
      </c>
      <c r="AE143" s="173" t="e">
        <f t="shared" si="37"/>
        <v>#VALUE!</v>
      </c>
      <c r="AF143" s="173" t="e">
        <f t="shared" si="38"/>
        <v>#VALUE!</v>
      </c>
      <c r="AG143" s="173" t="e">
        <f t="shared" si="39"/>
        <v>#VALUE!</v>
      </c>
      <c r="AH143" s="173" t="e">
        <f t="shared" si="40"/>
        <v>#VALUE!</v>
      </c>
      <c r="AI143" s="173" t="e">
        <f t="shared" si="41"/>
        <v>#VALUE!</v>
      </c>
      <c r="AJ143" s="173" t="e">
        <f t="shared" si="42"/>
        <v>#VALUE!</v>
      </c>
      <c r="AK143" s="173" t="e">
        <f t="shared" si="43"/>
        <v>#VALUE!</v>
      </c>
      <c r="AL143" s="173">
        <f t="shared" si="44"/>
        <v>1</v>
      </c>
      <c r="AM143" s="108"/>
      <c r="AN143" s="108"/>
      <c r="AO143" s="103"/>
    </row>
    <row r="144" spans="1:41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1" t="str">
        <f>IF(OR($B144="",$C144="",$D144="",$E144="",$F144&lt;AN_LIM,$F144&gt;AN_CONCURS,$P144=FALSE),"",IF($O144="OK",R_BDI_STR*VLOOKUP(AL144,Coef!$E$5:$F$20,2,FALSE),""))</f>
        <v/>
      </c>
      <c r="J144" s="121" t="str">
        <f>IF(OR($B144="",$C144="",$D144="",$E144="",$F144="",$F144&gt;AN_CONCURS,$P144=FALSE),"",IF($O144="OK",R_BDI_STR*VLOOKUP(AL144,Coef!$E$5:$F$20,2,FALSE),""))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41" t="str">
        <f>IF(E144="","NOK",VLOOKUP($E144,BDI!$B$5:$C$41,2,FALSE))</f>
        <v>NOK</v>
      </c>
      <c r="P144" s="236" t="b">
        <f t="shared" si="49"/>
        <v>0</v>
      </c>
      <c r="Q144" s="182"/>
      <c r="R144" s="172" t="e">
        <f t="shared" si="50"/>
        <v>#VALUE!</v>
      </c>
      <c r="S144" s="172" t="e">
        <f t="shared" si="25"/>
        <v>#VALUE!</v>
      </c>
      <c r="T144" s="172" t="e">
        <f t="shared" si="26"/>
        <v>#VALUE!</v>
      </c>
      <c r="U144" s="172" t="e">
        <f t="shared" si="27"/>
        <v>#VALUE!</v>
      </c>
      <c r="V144" s="172" t="e">
        <f t="shared" si="28"/>
        <v>#VALUE!</v>
      </c>
      <c r="W144" s="172" t="e">
        <f t="shared" si="29"/>
        <v>#VALUE!</v>
      </c>
      <c r="X144" s="172" t="e">
        <f t="shared" si="30"/>
        <v>#VALUE!</v>
      </c>
      <c r="Y144" s="172" t="e">
        <f t="shared" si="31"/>
        <v>#VALUE!</v>
      </c>
      <c r="Z144" s="172" t="e">
        <f t="shared" si="32"/>
        <v>#VALUE!</v>
      </c>
      <c r="AA144" s="172" t="e">
        <f t="shared" si="33"/>
        <v>#VALUE!</v>
      </c>
      <c r="AB144" s="173" t="e">
        <f t="shared" si="34"/>
        <v>#VALUE!</v>
      </c>
      <c r="AC144" s="173" t="e">
        <f t="shared" si="35"/>
        <v>#VALUE!</v>
      </c>
      <c r="AD144" s="173" t="e">
        <f t="shared" si="36"/>
        <v>#VALUE!</v>
      </c>
      <c r="AE144" s="173" t="e">
        <f t="shared" si="37"/>
        <v>#VALUE!</v>
      </c>
      <c r="AF144" s="173" t="e">
        <f t="shared" si="38"/>
        <v>#VALUE!</v>
      </c>
      <c r="AG144" s="173" t="e">
        <f t="shared" si="39"/>
        <v>#VALUE!</v>
      </c>
      <c r="AH144" s="173" t="e">
        <f t="shared" si="40"/>
        <v>#VALUE!</v>
      </c>
      <c r="AI144" s="173" t="e">
        <f t="shared" si="41"/>
        <v>#VALUE!</v>
      </c>
      <c r="AJ144" s="173" t="e">
        <f t="shared" si="42"/>
        <v>#VALUE!</v>
      </c>
      <c r="AK144" s="173" t="e">
        <f t="shared" si="43"/>
        <v>#VALUE!</v>
      </c>
      <c r="AL144" s="173">
        <f t="shared" si="44"/>
        <v>1</v>
      </c>
      <c r="AM144" s="108"/>
      <c r="AN144" s="108"/>
      <c r="AO144" s="103"/>
    </row>
    <row r="145" spans="1:41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1" t="str">
        <f>IF(OR($B145="",$C145="",$D145="",$E145="",$F145&lt;AN_LIM,$F145&gt;AN_CONCURS,$P145=FALSE),"",IF($O145="OK",R_BDI_STR*VLOOKUP(AL145,Coef!$E$5:$F$20,2,FALSE),""))</f>
        <v/>
      </c>
      <c r="J145" s="121" t="str">
        <f>IF(OR($B145="",$C145="",$D145="",$E145="",$F145="",$F145&gt;AN_CONCURS,$P145=FALSE),"",IF($O145="OK",R_BDI_STR*VLOOKUP(AL145,Coef!$E$5:$F$20,2,FALSE),""))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41" t="str">
        <f>IF(E145="","NOK",VLOOKUP($E145,BDI!$B$5:$C$41,2,FALSE))</f>
        <v>NOK</v>
      </c>
      <c r="P145" s="236" t="b">
        <f t="shared" si="49"/>
        <v>0</v>
      </c>
      <c r="Q145" s="182"/>
      <c r="R145" s="172" t="e">
        <f t="shared" si="50"/>
        <v>#VALUE!</v>
      </c>
      <c r="S145" s="172" t="e">
        <f t="shared" ref="S145:S208" si="51">FIND(",",$B145,R145+1)</f>
        <v>#VALUE!</v>
      </c>
      <c r="T145" s="172" t="e">
        <f t="shared" ref="T145:T208" si="52">FIND(",",$B145,S145+1)</f>
        <v>#VALUE!</v>
      </c>
      <c r="U145" s="172" t="e">
        <f t="shared" ref="U145:U208" si="53">FIND(",",$B145,T145+1)</f>
        <v>#VALUE!</v>
      </c>
      <c r="V145" s="172" t="e">
        <f t="shared" ref="V145:V208" si="54">FIND(",",$B145,U145+1)</f>
        <v>#VALUE!</v>
      </c>
      <c r="W145" s="172" t="e">
        <f t="shared" ref="W145:W208" si="55">FIND(",",$B145,V145+1)</f>
        <v>#VALUE!</v>
      </c>
      <c r="X145" s="172" t="e">
        <f t="shared" ref="X145:X208" si="56">FIND(",",$B145,W145+1)</f>
        <v>#VALUE!</v>
      </c>
      <c r="Y145" s="172" t="e">
        <f t="shared" ref="Y145:Y208" si="57">FIND(",",$B145,X145+1)</f>
        <v>#VALUE!</v>
      </c>
      <c r="Z145" s="172" t="e">
        <f t="shared" ref="Z145:Z208" si="58">FIND(",",$B145,Y145+1)</f>
        <v>#VALUE!</v>
      </c>
      <c r="AA145" s="172" t="e">
        <f t="shared" ref="AA145:AA208" si="59">FIND(",",$B145,Z145+1)</f>
        <v>#VALUE!</v>
      </c>
      <c r="AB145" s="173" t="e">
        <f t="shared" ref="AB145:AB208" si="60">IF(R145&gt;0,1,0)</f>
        <v>#VALUE!</v>
      </c>
      <c r="AC145" s="173" t="e">
        <f t="shared" ref="AC145:AC208" si="61">IF(S145&gt;0,1,0)</f>
        <v>#VALUE!</v>
      </c>
      <c r="AD145" s="173" t="e">
        <f t="shared" ref="AD145:AD208" si="62">IF(T145&gt;0,1,0)</f>
        <v>#VALUE!</v>
      </c>
      <c r="AE145" s="173" t="e">
        <f t="shared" ref="AE145:AE208" si="63">IF(U145&gt;0,1,0)</f>
        <v>#VALUE!</v>
      </c>
      <c r="AF145" s="173" t="e">
        <f t="shared" ref="AF145:AF208" si="64">IF(V145&gt;0,1,0)</f>
        <v>#VALUE!</v>
      </c>
      <c r="AG145" s="173" t="e">
        <f t="shared" ref="AG145:AG208" si="65">IF(W145&gt;0,1,0)</f>
        <v>#VALUE!</v>
      </c>
      <c r="AH145" s="173" t="e">
        <f t="shared" ref="AH145:AH208" si="66">IF(X145&gt;0,1,0)</f>
        <v>#VALUE!</v>
      </c>
      <c r="AI145" s="173" t="e">
        <f t="shared" ref="AI145:AI208" si="67">IF(Y145&gt;0,1,0)</f>
        <v>#VALUE!</v>
      </c>
      <c r="AJ145" s="173" t="e">
        <f t="shared" ref="AJ145:AJ208" si="68">IF(Z145&gt;0,1,0)</f>
        <v>#VALUE!</v>
      </c>
      <c r="AK145" s="173" t="e">
        <f t="shared" ref="AK145:AK208" si="69">IF(AA145&gt;0,1,0)</f>
        <v>#VALUE!</v>
      </c>
      <c r="AL145" s="173">
        <f t="shared" ref="AL145:AL208" si="70">1+SUMIF(AB145:AK145,"&gt;0",AB145:AK145)</f>
        <v>1</v>
      </c>
      <c r="AM145" s="108"/>
      <c r="AN145" s="108"/>
      <c r="AO145" s="103"/>
    </row>
    <row r="146" spans="1:41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1" t="str">
        <f>IF(OR($B146="",$C146="",$D146="",$E146="",$F146&lt;AN_LIM,$F146&gt;AN_CONCURS,$P146=FALSE),"",IF($O146="OK",R_BDI_STR*VLOOKUP(AL146,Coef!$E$5:$F$20,2,FALSE),""))</f>
        <v/>
      </c>
      <c r="J146" s="121" t="str">
        <f>IF(OR($B146="",$C146="",$D146="",$E146="",$F146="",$F146&gt;AN_CONCURS,$P146=FALSE),"",IF($O146="OK",R_BDI_STR*VLOOKUP(AL146,Coef!$E$5:$F$20,2,FALSE),""))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41" t="str">
        <f>IF(E146="","NOK",VLOOKUP($E146,BDI!$B$5:$C$41,2,FALSE))</f>
        <v>NOK</v>
      </c>
      <c r="P146" s="236" t="b">
        <f t="shared" si="49"/>
        <v>0</v>
      </c>
      <c r="Q146" s="182"/>
      <c r="R146" s="172" t="e">
        <f t="shared" si="50"/>
        <v>#VALUE!</v>
      </c>
      <c r="S146" s="172" t="e">
        <f t="shared" si="51"/>
        <v>#VALUE!</v>
      </c>
      <c r="T146" s="172" t="e">
        <f t="shared" si="52"/>
        <v>#VALUE!</v>
      </c>
      <c r="U146" s="172" t="e">
        <f t="shared" si="53"/>
        <v>#VALUE!</v>
      </c>
      <c r="V146" s="172" t="e">
        <f t="shared" si="54"/>
        <v>#VALUE!</v>
      </c>
      <c r="W146" s="172" t="e">
        <f t="shared" si="55"/>
        <v>#VALUE!</v>
      </c>
      <c r="X146" s="172" t="e">
        <f t="shared" si="56"/>
        <v>#VALUE!</v>
      </c>
      <c r="Y146" s="172" t="e">
        <f t="shared" si="57"/>
        <v>#VALUE!</v>
      </c>
      <c r="Z146" s="172" t="e">
        <f t="shared" si="58"/>
        <v>#VALUE!</v>
      </c>
      <c r="AA146" s="172" t="e">
        <f t="shared" si="59"/>
        <v>#VALUE!</v>
      </c>
      <c r="AB146" s="173" t="e">
        <f t="shared" si="60"/>
        <v>#VALUE!</v>
      </c>
      <c r="AC146" s="173" t="e">
        <f t="shared" si="61"/>
        <v>#VALUE!</v>
      </c>
      <c r="AD146" s="173" t="e">
        <f t="shared" si="62"/>
        <v>#VALUE!</v>
      </c>
      <c r="AE146" s="173" t="e">
        <f t="shared" si="63"/>
        <v>#VALUE!</v>
      </c>
      <c r="AF146" s="173" t="e">
        <f t="shared" si="64"/>
        <v>#VALUE!</v>
      </c>
      <c r="AG146" s="173" t="e">
        <f t="shared" si="65"/>
        <v>#VALUE!</v>
      </c>
      <c r="AH146" s="173" t="e">
        <f t="shared" si="66"/>
        <v>#VALUE!</v>
      </c>
      <c r="AI146" s="173" t="e">
        <f t="shared" si="67"/>
        <v>#VALUE!</v>
      </c>
      <c r="AJ146" s="173" t="e">
        <f t="shared" si="68"/>
        <v>#VALUE!</v>
      </c>
      <c r="AK146" s="173" t="e">
        <f t="shared" si="69"/>
        <v>#VALUE!</v>
      </c>
      <c r="AL146" s="173">
        <f t="shared" si="70"/>
        <v>1</v>
      </c>
      <c r="AM146" s="108"/>
      <c r="AN146" s="108"/>
      <c r="AO146" s="103"/>
    </row>
    <row r="147" spans="1:41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1" t="str">
        <f>IF(OR($B147="",$C147="",$D147="",$E147="",$F147&lt;AN_LIM,$F147&gt;AN_CONCURS,$P147=FALSE),"",IF($O147="OK",R_BDI_STR*VLOOKUP(AL147,Coef!$E$5:$F$20,2,FALSE),""))</f>
        <v/>
      </c>
      <c r="J147" s="121" t="str">
        <f>IF(OR($B147="",$C147="",$D147="",$E147="",$F147="",$F147&gt;AN_CONCURS,$P147=FALSE),"",IF($O147="OK",R_BDI_STR*VLOOKUP(AL147,Coef!$E$5:$F$20,2,FALSE),""))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41" t="str">
        <f>IF(E147="","NOK",VLOOKUP($E147,BDI!$B$5:$C$41,2,FALSE))</f>
        <v>NOK</v>
      </c>
      <c r="P147" s="236" t="b">
        <f t="shared" si="49"/>
        <v>0</v>
      </c>
      <c r="Q147" s="182"/>
      <c r="R147" s="172" t="e">
        <f t="shared" si="50"/>
        <v>#VALUE!</v>
      </c>
      <c r="S147" s="172" t="e">
        <f t="shared" si="51"/>
        <v>#VALUE!</v>
      </c>
      <c r="T147" s="172" t="e">
        <f t="shared" si="52"/>
        <v>#VALUE!</v>
      </c>
      <c r="U147" s="172" t="e">
        <f t="shared" si="53"/>
        <v>#VALUE!</v>
      </c>
      <c r="V147" s="172" t="e">
        <f t="shared" si="54"/>
        <v>#VALUE!</v>
      </c>
      <c r="W147" s="172" t="e">
        <f t="shared" si="55"/>
        <v>#VALUE!</v>
      </c>
      <c r="X147" s="172" t="e">
        <f t="shared" si="56"/>
        <v>#VALUE!</v>
      </c>
      <c r="Y147" s="172" t="e">
        <f t="shared" si="57"/>
        <v>#VALUE!</v>
      </c>
      <c r="Z147" s="172" t="e">
        <f t="shared" si="58"/>
        <v>#VALUE!</v>
      </c>
      <c r="AA147" s="172" t="e">
        <f t="shared" si="59"/>
        <v>#VALUE!</v>
      </c>
      <c r="AB147" s="173" t="e">
        <f t="shared" si="60"/>
        <v>#VALUE!</v>
      </c>
      <c r="AC147" s="173" t="e">
        <f t="shared" si="61"/>
        <v>#VALUE!</v>
      </c>
      <c r="AD147" s="173" t="e">
        <f t="shared" si="62"/>
        <v>#VALUE!</v>
      </c>
      <c r="AE147" s="173" t="e">
        <f t="shared" si="63"/>
        <v>#VALUE!</v>
      </c>
      <c r="AF147" s="173" t="e">
        <f t="shared" si="64"/>
        <v>#VALUE!</v>
      </c>
      <c r="AG147" s="173" t="e">
        <f t="shared" si="65"/>
        <v>#VALUE!</v>
      </c>
      <c r="AH147" s="173" t="e">
        <f t="shared" si="66"/>
        <v>#VALUE!</v>
      </c>
      <c r="AI147" s="173" t="e">
        <f t="shared" si="67"/>
        <v>#VALUE!</v>
      </c>
      <c r="AJ147" s="173" t="e">
        <f t="shared" si="68"/>
        <v>#VALUE!</v>
      </c>
      <c r="AK147" s="173" t="e">
        <f t="shared" si="69"/>
        <v>#VALUE!</v>
      </c>
      <c r="AL147" s="173">
        <f t="shared" si="70"/>
        <v>1</v>
      </c>
      <c r="AM147" s="108"/>
      <c r="AN147" s="108"/>
      <c r="AO147" s="103"/>
    </row>
    <row r="148" spans="1:41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1" t="str">
        <f>IF(OR($B148="",$C148="",$D148="",$E148="",$F148&lt;AN_LIM,$F148&gt;AN_CONCURS,$P148=FALSE),"",IF($O148="OK",R_BDI_STR*VLOOKUP(AL148,Coef!$E$5:$F$20,2,FALSE),""))</f>
        <v/>
      </c>
      <c r="J148" s="121" t="str">
        <f>IF(OR($B148="",$C148="",$D148="",$E148="",$F148="",$F148&gt;AN_CONCURS,$P148=FALSE),"",IF($O148="OK",R_BDI_STR*VLOOKUP(AL148,Coef!$E$5:$F$20,2,FALSE),""))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41" t="str">
        <f>IF(E148="","NOK",VLOOKUP($E148,BDI!$B$5:$C$41,2,FALSE))</f>
        <v>NOK</v>
      </c>
      <c r="P148" s="236" t="b">
        <f t="shared" si="49"/>
        <v>0</v>
      </c>
      <c r="Q148" s="182"/>
      <c r="R148" s="172" t="e">
        <f t="shared" si="50"/>
        <v>#VALUE!</v>
      </c>
      <c r="S148" s="172" t="e">
        <f t="shared" si="51"/>
        <v>#VALUE!</v>
      </c>
      <c r="T148" s="172" t="e">
        <f t="shared" si="52"/>
        <v>#VALUE!</v>
      </c>
      <c r="U148" s="172" t="e">
        <f t="shared" si="53"/>
        <v>#VALUE!</v>
      </c>
      <c r="V148" s="172" t="e">
        <f t="shared" si="54"/>
        <v>#VALUE!</v>
      </c>
      <c r="W148" s="172" t="e">
        <f t="shared" si="55"/>
        <v>#VALUE!</v>
      </c>
      <c r="X148" s="172" t="e">
        <f t="shared" si="56"/>
        <v>#VALUE!</v>
      </c>
      <c r="Y148" s="172" t="e">
        <f t="shared" si="57"/>
        <v>#VALUE!</v>
      </c>
      <c r="Z148" s="172" t="e">
        <f t="shared" si="58"/>
        <v>#VALUE!</v>
      </c>
      <c r="AA148" s="172" t="e">
        <f t="shared" si="59"/>
        <v>#VALUE!</v>
      </c>
      <c r="AB148" s="173" t="e">
        <f t="shared" si="60"/>
        <v>#VALUE!</v>
      </c>
      <c r="AC148" s="173" t="e">
        <f t="shared" si="61"/>
        <v>#VALUE!</v>
      </c>
      <c r="AD148" s="173" t="e">
        <f t="shared" si="62"/>
        <v>#VALUE!</v>
      </c>
      <c r="AE148" s="173" t="e">
        <f t="shared" si="63"/>
        <v>#VALUE!</v>
      </c>
      <c r="AF148" s="173" t="e">
        <f t="shared" si="64"/>
        <v>#VALUE!</v>
      </c>
      <c r="AG148" s="173" t="e">
        <f t="shared" si="65"/>
        <v>#VALUE!</v>
      </c>
      <c r="AH148" s="173" t="e">
        <f t="shared" si="66"/>
        <v>#VALUE!</v>
      </c>
      <c r="AI148" s="173" t="e">
        <f t="shared" si="67"/>
        <v>#VALUE!</v>
      </c>
      <c r="AJ148" s="173" t="e">
        <f t="shared" si="68"/>
        <v>#VALUE!</v>
      </c>
      <c r="AK148" s="173" t="e">
        <f t="shared" si="69"/>
        <v>#VALUE!</v>
      </c>
      <c r="AL148" s="173">
        <f t="shared" si="70"/>
        <v>1</v>
      </c>
      <c r="AM148" s="108"/>
      <c r="AN148" s="108"/>
      <c r="AO148" s="103"/>
    </row>
    <row r="149" spans="1:41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1" t="str">
        <f>IF(OR($B149="",$C149="",$D149="",$E149="",$F149&lt;AN_LIM,$F149&gt;AN_CONCURS,$P149=FALSE),"",IF($O149="OK",R_BDI_STR*VLOOKUP(AL149,Coef!$E$5:$F$20,2,FALSE),""))</f>
        <v/>
      </c>
      <c r="J149" s="121" t="str">
        <f>IF(OR($B149="",$C149="",$D149="",$E149="",$F149="",$F149&gt;AN_CONCURS,$P149=FALSE),"",IF($O149="OK",R_BDI_STR*VLOOKUP(AL149,Coef!$E$5:$F$20,2,FALSE),""))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41" t="str">
        <f>IF(E149="","NOK",VLOOKUP($E149,BDI!$B$5:$C$41,2,FALSE))</f>
        <v>NOK</v>
      </c>
      <c r="P149" s="236" t="b">
        <f t="shared" si="49"/>
        <v>0</v>
      </c>
      <c r="Q149" s="182"/>
      <c r="R149" s="172" t="e">
        <f t="shared" si="50"/>
        <v>#VALUE!</v>
      </c>
      <c r="S149" s="172" t="e">
        <f t="shared" si="51"/>
        <v>#VALUE!</v>
      </c>
      <c r="T149" s="172" t="e">
        <f t="shared" si="52"/>
        <v>#VALUE!</v>
      </c>
      <c r="U149" s="172" t="e">
        <f t="shared" si="53"/>
        <v>#VALUE!</v>
      </c>
      <c r="V149" s="172" t="e">
        <f t="shared" si="54"/>
        <v>#VALUE!</v>
      </c>
      <c r="W149" s="172" t="e">
        <f t="shared" si="55"/>
        <v>#VALUE!</v>
      </c>
      <c r="X149" s="172" t="e">
        <f t="shared" si="56"/>
        <v>#VALUE!</v>
      </c>
      <c r="Y149" s="172" t="e">
        <f t="shared" si="57"/>
        <v>#VALUE!</v>
      </c>
      <c r="Z149" s="172" t="e">
        <f t="shared" si="58"/>
        <v>#VALUE!</v>
      </c>
      <c r="AA149" s="172" t="e">
        <f t="shared" si="59"/>
        <v>#VALUE!</v>
      </c>
      <c r="AB149" s="173" t="e">
        <f t="shared" si="60"/>
        <v>#VALUE!</v>
      </c>
      <c r="AC149" s="173" t="e">
        <f t="shared" si="61"/>
        <v>#VALUE!</v>
      </c>
      <c r="AD149" s="173" t="e">
        <f t="shared" si="62"/>
        <v>#VALUE!</v>
      </c>
      <c r="AE149" s="173" t="e">
        <f t="shared" si="63"/>
        <v>#VALUE!</v>
      </c>
      <c r="AF149" s="173" t="e">
        <f t="shared" si="64"/>
        <v>#VALUE!</v>
      </c>
      <c r="AG149" s="173" t="e">
        <f t="shared" si="65"/>
        <v>#VALUE!</v>
      </c>
      <c r="AH149" s="173" t="e">
        <f t="shared" si="66"/>
        <v>#VALUE!</v>
      </c>
      <c r="AI149" s="173" t="e">
        <f t="shared" si="67"/>
        <v>#VALUE!</v>
      </c>
      <c r="AJ149" s="173" t="e">
        <f t="shared" si="68"/>
        <v>#VALUE!</v>
      </c>
      <c r="AK149" s="173" t="e">
        <f t="shared" si="69"/>
        <v>#VALUE!</v>
      </c>
      <c r="AL149" s="173">
        <f t="shared" si="70"/>
        <v>1</v>
      </c>
      <c r="AM149" s="108"/>
      <c r="AN149" s="108"/>
      <c r="AO149" s="103"/>
    </row>
    <row r="150" spans="1:41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1" t="str">
        <f>IF(OR($B150="",$C150="",$D150="",$E150="",$F150&lt;AN_LIM,$F150&gt;AN_CONCURS,$P150=FALSE),"",IF($O150="OK",R_BDI_STR*VLOOKUP(AL150,Coef!$E$5:$F$20,2,FALSE),""))</f>
        <v/>
      </c>
      <c r="J150" s="121" t="str">
        <f>IF(OR($B150="",$C150="",$D150="",$E150="",$F150="",$F150&gt;AN_CONCURS,$P150=FALSE),"",IF($O150="OK",R_BDI_STR*VLOOKUP(AL150,Coef!$E$5:$F$20,2,FALSE),""))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41" t="str">
        <f>IF(E150="","NOK",VLOOKUP($E150,BDI!$B$5:$C$41,2,FALSE))</f>
        <v>NOK</v>
      </c>
      <c r="P150" s="236" t="b">
        <f t="shared" si="49"/>
        <v>0</v>
      </c>
      <c r="Q150" s="182"/>
      <c r="R150" s="172" t="e">
        <f t="shared" si="50"/>
        <v>#VALUE!</v>
      </c>
      <c r="S150" s="172" t="e">
        <f t="shared" si="51"/>
        <v>#VALUE!</v>
      </c>
      <c r="T150" s="172" t="e">
        <f t="shared" si="52"/>
        <v>#VALUE!</v>
      </c>
      <c r="U150" s="172" t="e">
        <f t="shared" si="53"/>
        <v>#VALUE!</v>
      </c>
      <c r="V150" s="172" t="e">
        <f t="shared" si="54"/>
        <v>#VALUE!</v>
      </c>
      <c r="W150" s="172" t="e">
        <f t="shared" si="55"/>
        <v>#VALUE!</v>
      </c>
      <c r="X150" s="172" t="e">
        <f t="shared" si="56"/>
        <v>#VALUE!</v>
      </c>
      <c r="Y150" s="172" t="e">
        <f t="shared" si="57"/>
        <v>#VALUE!</v>
      </c>
      <c r="Z150" s="172" t="e">
        <f t="shared" si="58"/>
        <v>#VALUE!</v>
      </c>
      <c r="AA150" s="172" t="e">
        <f t="shared" si="59"/>
        <v>#VALUE!</v>
      </c>
      <c r="AB150" s="173" t="e">
        <f t="shared" si="60"/>
        <v>#VALUE!</v>
      </c>
      <c r="AC150" s="173" t="e">
        <f t="shared" si="61"/>
        <v>#VALUE!</v>
      </c>
      <c r="AD150" s="173" t="e">
        <f t="shared" si="62"/>
        <v>#VALUE!</v>
      </c>
      <c r="AE150" s="173" t="e">
        <f t="shared" si="63"/>
        <v>#VALUE!</v>
      </c>
      <c r="AF150" s="173" t="e">
        <f t="shared" si="64"/>
        <v>#VALUE!</v>
      </c>
      <c r="AG150" s="173" t="e">
        <f t="shared" si="65"/>
        <v>#VALUE!</v>
      </c>
      <c r="AH150" s="173" t="e">
        <f t="shared" si="66"/>
        <v>#VALUE!</v>
      </c>
      <c r="AI150" s="173" t="e">
        <f t="shared" si="67"/>
        <v>#VALUE!</v>
      </c>
      <c r="AJ150" s="173" t="e">
        <f t="shared" si="68"/>
        <v>#VALUE!</v>
      </c>
      <c r="AK150" s="173" t="e">
        <f t="shared" si="69"/>
        <v>#VALUE!</v>
      </c>
      <c r="AL150" s="173">
        <f t="shared" si="70"/>
        <v>1</v>
      </c>
      <c r="AM150" s="108"/>
      <c r="AN150" s="108"/>
      <c r="AO150" s="103"/>
    </row>
    <row r="151" spans="1:41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1" t="str">
        <f>IF(OR($B151="",$C151="",$D151="",$E151="",$F151&lt;AN_LIM,$F151&gt;AN_CONCURS,$P151=FALSE),"",IF($O151="OK",R_BDI_STR*VLOOKUP(AL151,Coef!$E$5:$F$20,2,FALSE),""))</f>
        <v/>
      </c>
      <c r="J151" s="121" t="str">
        <f>IF(OR($B151="",$C151="",$D151="",$E151="",$F151="",$F151&gt;AN_CONCURS,$P151=FALSE),"",IF($O151="OK",R_BDI_STR*VLOOKUP(AL151,Coef!$E$5:$F$20,2,FALSE),""))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41" t="str">
        <f>IF(E151="","NOK",VLOOKUP($E151,BDI!$B$5:$C$41,2,FALSE))</f>
        <v>NOK</v>
      </c>
      <c r="P151" s="236" t="b">
        <f t="shared" si="49"/>
        <v>0</v>
      </c>
      <c r="Q151" s="182"/>
      <c r="R151" s="172" t="e">
        <f t="shared" si="50"/>
        <v>#VALUE!</v>
      </c>
      <c r="S151" s="172" t="e">
        <f t="shared" si="51"/>
        <v>#VALUE!</v>
      </c>
      <c r="T151" s="172" t="e">
        <f t="shared" si="52"/>
        <v>#VALUE!</v>
      </c>
      <c r="U151" s="172" t="e">
        <f t="shared" si="53"/>
        <v>#VALUE!</v>
      </c>
      <c r="V151" s="172" t="e">
        <f t="shared" si="54"/>
        <v>#VALUE!</v>
      </c>
      <c r="W151" s="172" t="e">
        <f t="shared" si="55"/>
        <v>#VALUE!</v>
      </c>
      <c r="X151" s="172" t="e">
        <f t="shared" si="56"/>
        <v>#VALUE!</v>
      </c>
      <c r="Y151" s="172" t="e">
        <f t="shared" si="57"/>
        <v>#VALUE!</v>
      </c>
      <c r="Z151" s="172" t="e">
        <f t="shared" si="58"/>
        <v>#VALUE!</v>
      </c>
      <c r="AA151" s="172" t="e">
        <f t="shared" si="59"/>
        <v>#VALUE!</v>
      </c>
      <c r="AB151" s="173" t="e">
        <f t="shared" si="60"/>
        <v>#VALUE!</v>
      </c>
      <c r="AC151" s="173" t="e">
        <f t="shared" si="61"/>
        <v>#VALUE!</v>
      </c>
      <c r="AD151" s="173" t="e">
        <f t="shared" si="62"/>
        <v>#VALUE!</v>
      </c>
      <c r="AE151" s="173" t="e">
        <f t="shared" si="63"/>
        <v>#VALUE!</v>
      </c>
      <c r="AF151" s="173" t="e">
        <f t="shared" si="64"/>
        <v>#VALUE!</v>
      </c>
      <c r="AG151" s="173" t="e">
        <f t="shared" si="65"/>
        <v>#VALUE!</v>
      </c>
      <c r="AH151" s="173" t="e">
        <f t="shared" si="66"/>
        <v>#VALUE!</v>
      </c>
      <c r="AI151" s="173" t="e">
        <f t="shared" si="67"/>
        <v>#VALUE!</v>
      </c>
      <c r="AJ151" s="173" t="e">
        <f t="shared" si="68"/>
        <v>#VALUE!</v>
      </c>
      <c r="AK151" s="173" t="e">
        <f t="shared" si="69"/>
        <v>#VALUE!</v>
      </c>
      <c r="AL151" s="173">
        <f t="shared" si="70"/>
        <v>1</v>
      </c>
      <c r="AM151" s="108"/>
      <c r="AN151" s="108"/>
      <c r="AO151" s="103"/>
    </row>
    <row r="152" spans="1:41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1" t="str">
        <f>IF(OR($B152="",$C152="",$D152="",$E152="",$F152&lt;AN_LIM,$F152&gt;AN_CONCURS,$P152=FALSE),"",IF($O152="OK",R_BDI_STR*VLOOKUP(AL152,Coef!$E$5:$F$20,2,FALSE),""))</f>
        <v/>
      </c>
      <c r="J152" s="121" t="str">
        <f>IF(OR($B152="",$C152="",$D152="",$E152="",$F152="",$F152&gt;AN_CONCURS,$P152=FALSE),"",IF($O152="OK",R_BDI_STR*VLOOKUP(AL152,Coef!$E$5:$F$20,2,FALSE),""))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41" t="str">
        <f>IF(E152="","NOK",VLOOKUP($E152,BDI!$B$5:$C$41,2,FALSE))</f>
        <v>NOK</v>
      </c>
      <c r="P152" s="236" t="b">
        <f t="shared" si="49"/>
        <v>0</v>
      </c>
      <c r="Q152" s="182"/>
      <c r="R152" s="172" t="e">
        <f t="shared" si="50"/>
        <v>#VALUE!</v>
      </c>
      <c r="S152" s="172" t="e">
        <f t="shared" si="51"/>
        <v>#VALUE!</v>
      </c>
      <c r="T152" s="172" t="e">
        <f t="shared" si="52"/>
        <v>#VALUE!</v>
      </c>
      <c r="U152" s="172" t="e">
        <f t="shared" si="53"/>
        <v>#VALUE!</v>
      </c>
      <c r="V152" s="172" t="e">
        <f t="shared" si="54"/>
        <v>#VALUE!</v>
      </c>
      <c r="W152" s="172" t="e">
        <f t="shared" si="55"/>
        <v>#VALUE!</v>
      </c>
      <c r="X152" s="172" t="e">
        <f t="shared" si="56"/>
        <v>#VALUE!</v>
      </c>
      <c r="Y152" s="172" t="e">
        <f t="shared" si="57"/>
        <v>#VALUE!</v>
      </c>
      <c r="Z152" s="172" t="e">
        <f t="shared" si="58"/>
        <v>#VALUE!</v>
      </c>
      <c r="AA152" s="172" t="e">
        <f t="shared" si="59"/>
        <v>#VALUE!</v>
      </c>
      <c r="AB152" s="173" t="e">
        <f t="shared" si="60"/>
        <v>#VALUE!</v>
      </c>
      <c r="AC152" s="173" t="e">
        <f t="shared" si="61"/>
        <v>#VALUE!</v>
      </c>
      <c r="AD152" s="173" t="e">
        <f t="shared" si="62"/>
        <v>#VALUE!</v>
      </c>
      <c r="AE152" s="173" t="e">
        <f t="shared" si="63"/>
        <v>#VALUE!</v>
      </c>
      <c r="AF152" s="173" t="e">
        <f t="shared" si="64"/>
        <v>#VALUE!</v>
      </c>
      <c r="AG152" s="173" t="e">
        <f t="shared" si="65"/>
        <v>#VALUE!</v>
      </c>
      <c r="AH152" s="173" t="e">
        <f t="shared" si="66"/>
        <v>#VALUE!</v>
      </c>
      <c r="AI152" s="173" t="e">
        <f t="shared" si="67"/>
        <v>#VALUE!</v>
      </c>
      <c r="AJ152" s="173" t="e">
        <f t="shared" si="68"/>
        <v>#VALUE!</v>
      </c>
      <c r="AK152" s="173" t="e">
        <f t="shared" si="69"/>
        <v>#VALUE!</v>
      </c>
      <c r="AL152" s="173">
        <f t="shared" si="70"/>
        <v>1</v>
      </c>
      <c r="AM152" s="108"/>
      <c r="AN152" s="108"/>
      <c r="AO152" s="103"/>
    </row>
    <row r="153" spans="1:41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1" t="str">
        <f>IF(OR($B153="",$C153="",$D153="",$E153="",$F153&lt;AN_LIM,$F153&gt;AN_CONCURS,$P153=FALSE),"",IF($O153="OK",R_BDI_STR*VLOOKUP(AL153,Coef!$E$5:$F$20,2,FALSE),""))</f>
        <v/>
      </c>
      <c r="J153" s="121" t="str">
        <f>IF(OR($B153="",$C153="",$D153="",$E153="",$F153="",$F153&gt;AN_CONCURS,$P153=FALSE),"",IF($O153="OK",R_BDI_STR*VLOOKUP(AL153,Coef!$E$5:$F$20,2,FALSE),""))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41" t="str">
        <f>IF(E153="","NOK",VLOOKUP($E153,BDI!$B$5:$C$41,2,FALSE))</f>
        <v>NOK</v>
      </c>
      <c r="P153" s="236" t="b">
        <f t="shared" si="49"/>
        <v>0</v>
      </c>
      <c r="Q153" s="182"/>
      <c r="R153" s="172" t="e">
        <f t="shared" si="50"/>
        <v>#VALUE!</v>
      </c>
      <c r="S153" s="172" t="e">
        <f t="shared" si="51"/>
        <v>#VALUE!</v>
      </c>
      <c r="T153" s="172" t="e">
        <f t="shared" si="52"/>
        <v>#VALUE!</v>
      </c>
      <c r="U153" s="172" t="e">
        <f t="shared" si="53"/>
        <v>#VALUE!</v>
      </c>
      <c r="V153" s="172" t="e">
        <f t="shared" si="54"/>
        <v>#VALUE!</v>
      </c>
      <c r="W153" s="172" t="e">
        <f t="shared" si="55"/>
        <v>#VALUE!</v>
      </c>
      <c r="X153" s="172" t="e">
        <f t="shared" si="56"/>
        <v>#VALUE!</v>
      </c>
      <c r="Y153" s="172" t="e">
        <f t="shared" si="57"/>
        <v>#VALUE!</v>
      </c>
      <c r="Z153" s="172" t="e">
        <f t="shared" si="58"/>
        <v>#VALUE!</v>
      </c>
      <c r="AA153" s="172" t="e">
        <f t="shared" si="59"/>
        <v>#VALUE!</v>
      </c>
      <c r="AB153" s="173" t="e">
        <f t="shared" si="60"/>
        <v>#VALUE!</v>
      </c>
      <c r="AC153" s="173" t="e">
        <f t="shared" si="61"/>
        <v>#VALUE!</v>
      </c>
      <c r="AD153" s="173" t="e">
        <f t="shared" si="62"/>
        <v>#VALUE!</v>
      </c>
      <c r="AE153" s="173" t="e">
        <f t="shared" si="63"/>
        <v>#VALUE!</v>
      </c>
      <c r="AF153" s="173" t="e">
        <f t="shared" si="64"/>
        <v>#VALUE!</v>
      </c>
      <c r="AG153" s="173" t="e">
        <f t="shared" si="65"/>
        <v>#VALUE!</v>
      </c>
      <c r="AH153" s="173" t="e">
        <f t="shared" si="66"/>
        <v>#VALUE!</v>
      </c>
      <c r="AI153" s="173" t="e">
        <f t="shared" si="67"/>
        <v>#VALUE!</v>
      </c>
      <c r="AJ153" s="173" t="e">
        <f t="shared" si="68"/>
        <v>#VALUE!</v>
      </c>
      <c r="AK153" s="173" t="e">
        <f t="shared" si="69"/>
        <v>#VALUE!</v>
      </c>
      <c r="AL153" s="173">
        <f t="shared" si="70"/>
        <v>1</v>
      </c>
      <c r="AM153" s="108"/>
      <c r="AN153" s="108"/>
      <c r="AO153" s="103"/>
    </row>
    <row r="154" spans="1:41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1" t="str">
        <f>IF(OR($B154="",$C154="",$D154="",$E154="",$F154&lt;AN_LIM,$F154&gt;AN_CONCURS,$P154=FALSE),"",IF($O154="OK",R_BDI_STR*VLOOKUP(AL154,Coef!$E$5:$F$20,2,FALSE),""))</f>
        <v/>
      </c>
      <c r="J154" s="121" t="str">
        <f>IF(OR($B154="",$C154="",$D154="",$E154="",$F154="",$F154&gt;AN_CONCURS,$P154=FALSE),"",IF($O154="OK",R_BDI_STR*VLOOKUP(AL154,Coef!$E$5:$F$20,2,FALSE),""))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41" t="str">
        <f>IF(E154="","NOK",VLOOKUP($E154,BDI!$B$5:$C$41,2,FALSE))</f>
        <v>NOK</v>
      </c>
      <c r="P154" s="236" t="b">
        <f t="shared" si="49"/>
        <v>0</v>
      </c>
      <c r="Q154" s="182"/>
      <c r="R154" s="172" t="e">
        <f t="shared" si="50"/>
        <v>#VALUE!</v>
      </c>
      <c r="S154" s="172" t="e">
        <f t="shared" si="51"/>
        <v>#VALUE!</v>
      </c>
      <c r="T154" s="172" t="e">
        <f t="shared" si="52"/>
        <v>#VALUE!</v>
      </c>
      <c r="U154" s="172" t="e">
        <f t="shared" si="53"/>
        <v>#VALUE!</v>
      </c>
      <c r="V154" s="172" t="e">
        <f t="shared" si="54"/>
        <v>#VALUE!</v>
      </c>
      <c r="W154" s="172" t="e">
        <f t="shared" si="55"/>
        <v>#VALUE!</v>
      </c>
      <c r="X154" s="172" t="e">
        <f t="shared" si="56"/>
        <v>#VALUE!</v>
      </c>
      <c r="Y154" s="172" t="e">
        <f t="shared" si="57"/>
        <v>#VALUE!</v>
      </c>
      <c r="Z154" s="172" t="e">
        <f t="shared" si="58"/>
        <v>#VALUE!</v>
      </c>
      <c r="AA154" s="172" t="e">
        <f t="shared" si="59"/>
        <v>#VALUE!</v>
      </c>
      <c r="AB154" s="173" t="e">
        <f t="shared" si="60"/>
        <v>#VALUE!</v>
      </c>
      <c r="AC154" s="173" t="e">
        <f t="shared" si="61"/>
        <v>#VALUE!</v>
      </c>
      <c r="AD154" s="173" t="e">
        <f t="shared" si="62"/>
        <v>#VALUE!</v>
      </c>
      <c r="AE154" s="173" t="e">
        <f t="shared" si="63"/>
        <v>#VALUE!</v>
      </c>
      <c r="AF154" s="173" t="e">
        <f t="shared" si="64"/>
        <v>#VALUE!</v>
      </c>
      <c r="AG154" s="173" t="e">
        <f t="shared" si="65"/>
        <v>#VALUE!</v>
      </c>
      <c r="AH154" s="173" t="e">
        <f t="shared" si="66"/>
        <v>#VALUE!</v>
      </c>
      <c r="AI154" s="173" t="e">
        <f t="shared" si="67"/>
        <v>#VALUE!</v>
      </c>
      <c r="AJ154" s="173" t="e">
        <f t="shared" si="68"/>
        <v>#VALUE!</v>
      </c>
      <c r="AK154" s="173" t="e">
        <f t="shared" si="69"/>
        <v>#VALUE!</v>
      </c>
      <c r="AL154" s="173">
        <f t="shared" si="70"/>
        <v>1</v>
      </c>
      <c r="AM154" s="108"/>
      <c r="AN154" s="108"/>
      <c r="AO154" s="103"/>
    </row>
    <row r="155" spans="1:41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1" t="str">
        <f>IF(OR($B155="",$C155="",$D155="",$E155="",$F155&lt;AN_LIM,$F155&gt;AN_CONCURS,$P155=FALSE),"",IF($O155="OK",R_BDI_STR*VLOOKUP(AL155,Coef!$E$5:$F$20,2,FALSE),""))</f>
        <v/>
      </c>
      <c r="J155" s="121" t="str">
        <f>IF(OR($B155="",$C155="",$D155="",$E155="",$F155="",$F155&gt;AN_CONCURS,$P155=FALSE),"",IF($O155="OK",R_BDI_STR*VLOOKUP(AL155,Coef!$E$5:$F$20,2,FALSE),""))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41" t="str">
        <f>IF(E155="","NOK",VLOOKUP($E155,BDI!$B$5:$C$41,2,FALSE))</f>
        <v>NOK</v>
      </c>
      <c r="P155" s="236" t="b">
        <f t="shared" si="49"/>
        <v>0</v>
      </c>
      <c r="Q155" s="182"/>
      <c r="R155" s="172" t="e">
        <f t="shared" si="50"/>
        <v>#VALUE!</v>
      </c>
      <c r="S155" s="172" t="e">
        <f t="shared" si="51"/>
        <v>#VALUE!</v>
      </c>
      <c r="T155" s="172" t="e">
        <f t="shared" si="52"/>
        <v>#VALUE!</v>
      </c>
      <c r="U155" s="172" t="e">
        <f t="shared" si="53"/>
        <v>#VALUE!</v>
      </c>
      <c r="V155" s="172" t="e">
        <f t="shared" si="54"/>
        <v>#VALUE!</v>
      </c>
      <c r="W155" s="172" t="e">
        <f t="shared" si="55"/>
        <v>#VALUE!</v>
      </c>
      <c r="X155" s="172" t="e">
        <f t="shared" si="56"/>
        <v>#VALUE!</v>
      </c>
      <c r="Y155" s="172" t="e">
        <f t="shared" si="57"/>
        <v>#VALUE!</v>
      </c>
      <c r="Z155" s="172" t="e">
        <f t="shared" si="58"/>
        <v>#VALUE!</v>
      </c>
      <c r="AA155" s="172" t="e">
        <f t="shared" si="59"/>
        <v>#VALUE!</v>
      </c>
      <c r="AB155" s="173" t="e">
        <f t="shared" si="60"/>
        <v>#VALUE!</v>
      </c>
      <c r="AC155" s="173" t="e">
        <f t="shared" si="61"/>
        <v>#VALUE!</v>
      </c>
      <c r="AD155" s="173" t="e">
        <f t="shared" si="62"/>
        <v>#VALUE!</v>
      </c>
      <c r="AE155" s="173" t="e">
        <f t="shared" si="63"/>
        <v>#VALUE!</v>
      </c>
      <c r="AF155" s="173" t="e">
        <f t="shared" si="64"/>
        <v>#VALUE!</v>
      </c>
      <c r="AG155" s="173" t="e">
        <f t="shared" si="65"/>
        <v>#VALUE!</v>
      </c>
      <c r="AH155" s="173" t="e">
        <f t="shared" si="66"/>
        <v>#VALUE!</v>
      </c>
      <c r="AI155" s="173" t="e">
        <f t="shared" si="67"/>
        <v>#VALUE!</v>
      </c>
      <c r="AJ155" s="173" t="e">
        <f t="shared" si="68"/>
        <v>#VALUE!</v>
      </c>
      <c r="AK155" s="173" t="e">
        <f t="shared" si="69"/>
        <v>#VALUE!</v>
      </c>
      <c r="AL155" s="173">
        <f t="shared" si="70"/>
        <v>1</v>
      </c>
      <c r="AM155" s="108"/>
      <c r="AN155" s="108"/>
      <c r="AO155" s="103"/>
    </row>
    <row r="156" spans="1:41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1" t="str">
        <f>IF(OR($B156="",$C156="",$D156="",$E156="",$F156&lt;AN_LIM,$F156&gt;AN_CONCURS,$P156=FALSE),"",IF($O156="OK",R_BDI_STR*VLOOKUP(AL156,Coef!$E$5:$F$20,2,FALSE),""))</f>
        <v/>
      </c>
      <c r="J156" s="121" t="str">
        <f>IF(OR($B156="",$C156="",$D156="",$E156="",$F156="",$F156&gt;AN_CONCURS,$P156=FALSE),"",IF($O156="OK",R_BDI_STR*VLOOKUP(AL156,Coef!$E$5:$F$20,2,FALSE),""))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41" t="str">
        <f>IF(E156="","NOK",VLOOKUP($E156,BDI!$B$5:$C$41,2,FALSE))</f>
        <v>NOK</v>
      </c>
      <c r="P156" s="236" t="b">
        <f t="shared" si="49"/>
        <v>0</v>
      </c>
      <c r="Q156" s="182"/>
      <c r="R156" s="172" t="e">
        <f t="shared" si="50"/>
        <v>#VALUE!</v>
      </c>
      <c r="S156" s="172" t="e">
        <f t="shared" si="51"/>
        <v>#VALUE!</v>
      </c>
      <c r="T156" s="172" t="e">
        <f t="shared" si="52"/>
        <v>#VALUE!</v>
      </c>
      <c r="U156" s="172" t="e">
        <f t="shared" si="53"/>
        <v>#VALUE!</v>
      </c>
      <c r="V156" s="172" t="e">
        <f t="shared" si="54"/>
        <v>#VALUE!</v>
      </c>
      <c r="W156" s="172" t="e">
        <f t="shared" si="55"/>
        <v>#VALUE!</v>
      </c>
      <c r="X156" s="172" t="e">
        <f t="shared" si="56"/>
        <v>#VALUE!</v>
      </c>
      <c r="Y156" s="172" t="e">
        <f t="shared" si="57"/>
        <v>#VALUE!</v>
      </c>
      <c r="Z156" s="172" t="e">
        <f t="shared" si="58"/>
        <v>#VALUE!</v>
      </c>
      <c r="AA156" s="172" t="e">
        <f t="shared" si="59"/>
        <v>#VALUE!</v>
      </c>
      <c r="AB156" s="173" t="e">
        <f t="shared" si="60"/>
        <v>#VALUE!</v>
      </c>
      <c r="AC156" s="173" t="e">
        <f t="shared" si="61"/>
        <v>#VALUE!</v>
      </c>
      <c r="AD156" s="173" t="e">
        <f t="shared" si="62"/>
        <v>#VALUE!</v>
      </c>
      <c r="AE156" s="173" t="e">
        <f t="shared" si="63"/>
        <v>#VALUE!</v>
      </c>
      <c r="AF156" s="173" t="e">
        <f t="shared" si="64"/>
        <v>#VALUE!</v>
      </c>
      <c r="AG156" s="173" t="e">
        <f t="shared" si="65"/>
        <v>#VALUE!</v>
      </c>
      <c r="AH156" s="173" t="e">
        <f t="shared" si="66"/>
        <v>#VALUE!</v>
      </c>
      <c r="AI156" s="173" t="e">
        <f t="shared" si="67"/>
        <v>#VALUE!</v>
      </c>
      <c r="AJ156" s="173" t="e">
        <f t="shared" si="68"/>
        <v>#VALUE!</v>
      </c>
      <c r="AK156" s="173" t="e">
        <f t="shared" si="69"/>
        <v>#VALUE!</v>
      </c>
      <c r="AL156" s="173">
        <f t="shared" si="70"/>
        <v>1</v>
      </c>
      <c r="AM156" s="108"/>
      <c r="AN156" s="108"/>
      <c r="AO156" s="103"/>
    </row>
    <row r="157" spans="1:41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1" t="str">
        <f>IF(OR($B157="",$C157="",$D157="",$E157="",$F157&lt;AN_LIM,$F157&gt;AN_CONCURS,$P157=FALSE),"",IF($O157="OK",R_BDI_STR*VLOOKUP(AL157,Coef!$E$5:$F$20,2,FALSE),""))</f>
        <v/>
      </c>
      <c r="J157" s="121" t="str">
        <f>IF(OR($B157="",$C157="",$D157="",$E157="",$F157="",$F157&gt;AN_CONCURS,$P157=FALSE),"",IF($O157="OK",R_BDI_STR*VLOOKUP(AL157,Coef!$E$5:$F$20,2,FALSE),""))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41" t="str">
        <f>IF(E157="","NOK",VLOOKUP($E157,BDI!$B$5:$C$41,2,FALSE))</f>
        <v>NOK</v>
      </c>
      <c r="P157" s="236" t="b">
        <f t="shared" si="49"/>
        <v>0</v>
      </c>
      <c r="Q157" s="182"/>
      <c r="R157" s="172" t="e">
        <f t="shared" si="50"/>
        <v>#VALUE!</v>
      </c>
      <c r="S157" s="172" t="e">
        <f t="shared" si="51"/>
        <v>#VALUE!</v>
      </c>
      <c r="T157" s="172" t="e">
        <f t="shared" si="52"/>
        <v>#VALUE!</v>
      </c>
      <c r="U157" s="172" t="e">
        <f t="shared" si="53"/>
        <v>#VALUE!</v>
      </c>
      <c r="V157" s="172" t="e">
        <f t="shared" si="54"/>
        <v>#VALUE!</v>
      </c>
      <c r="W157" s="172" t="e">
        <f t="shared" si="55"/>
        <v>#VALUE!</v>
      </c>
      <c r="X157" s="172" t="e">
        <f t="shared" si="56"/>
        <v>#VALUE!</v>
      </c>
      <c r="Y157" s="172" t="e">
        <f t="shared" si="57"/>
        <v>#VALUE!</v>
      </c>
      <c r="Z157" s="172" t="e">
        <f t="shared" si="58"/>
        <v>#VALUE!</v>
      </c>
      <c r="AA157" s="172" t="e">
        <f t="shared" si="59"/>
        <v>#VALUE!</v>
      </c>
      <c r="AB157" s="173" t="e">
        <f t="shared" si="60"/>
        <v>#VALUE!</v>
      </c>
      <c r="AC157" s="173" t="e">
        <f t="shared" si="61"/>
        <v>#VALUE!</v>
      </c>
      <c r="AD157" s="173" t="e">
        <f t="shared" si="62"/>
        <v>#VALUE!</v>
      </c>
      <c r="AE157" s="173" t="e">
        <f t="shared" si="63"/>
        <v>#VALUE!</v>
      </c>
      <c r="AF157" s="173" t="e">
        <f t="shared" si="64"/>
        <v>#VALUE!</v>
      </c>
      <c r="AG157" s="173" t="e">
        <f t="shared" si="65"/>
        <v>#VALUE!</v>
      </c>
      <c r="AH157" s="173" t="e">
        <f t="shared" si="66"/>
        <v>#VALUE!</v>
      </c>
      <c r="AI157" s="173" t="e">
        <f t="shared" si="67"/>
        <v>#VALUE!</v>
      </c>
      <c r="AJ157" s="173" t="e">
        <f t="shared" si="68"/>
        <v>#VALUE!</v>
      </c>
      <c r="AK157" s="173" t="e">
        <f t="shared" si="69"/>
        <v>#VALUE!</v>
      </c>
      <c r="AL157" s="173">
        <f t="shared" si="70"/>
        <v>1</v>
      </c>
      <c r="AM157" s="108"/>
      <c r="AN157" s="108"/>
      <c r="AO157" s="103"/>
    </row>
    <row r="158" spans="1:41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1" t="str">
        <f>IF(OR($B158="",$C158="",$D158="",$E158="",$F158&lt;AN_LIM,$F158&gt;AN_CONCURS,$P158=FALSE),"",IF($O158="OK",R_BDI_STR*VLOOKUP(AL158,Coef!$E$5:$F$20,2,FALSE),""))</f>
        <v/>
      </c>
      <c r="J158" s="121" t="str">
        <f>IF(OR($B158="",$C158="",$D158="",$E158="",$F158="",$F158&gt;AN_CONCURS,$P158=FALSE),"",IF($O158="OK",R_BDI_STR*VLOOKUP(AL158,Coef!$E$5:$F$20,2,FALSE),""))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41" t="str">
        <f>IF(E158="","NOK",VLOOKUP($E158,BDI!$B$5:$C$41,2,FALSE))</f>
        <v>NOK</v>
      </c>
      <c r="P158" s="236" t="b">
        <f t="shared" si="49"/>
        <v>0</v>
      </c>
      <c r="Q158" s="182"/>
      <c r="R158" s="172" t="e">
        <f t="shared" si="50"/>
        <v>#VALUE!</v>
      </c>
      <c r="S158" s="172" t="e">
        <f t="shared" si="51"/>
        <v>#VALUE!</v>
      </c>
      <c r="T158" s="172" t="e">
        <f t="shared" si="52"/>
        <v>#VALUE!</v>
      </c>
      <c r="U158" s="172" t="e">
        <f t="shared" si="53"/>
        <v>#VALUE!</v>
      </c>
      <c r="V158" s="172" t="e">
        <f t="shared" si="54"/>
        <v>#VALUE!</v>
      </c>
      <c r="W158" s="172" t="e">
        <f t="shared" si="55"/>
        <v>#VALUE!</v>
      </c>
      <c r="X158" s="172" t="e">
        <f t="shared" si="56"/>
        <v>#VALUE!</v>
      </c>
      <c r="Y158" s="172" t="e">
        <f t="shared" si="57"/>
        <v>#VALUE!</v>
      </c>
      <c r="Z158" s="172" t="e">
        <f t="shared" si="58"/>
        <v>#VALUE!</v>
      </c>
      <c r="AA158" s="172" t="e">
        <f t="shared" si="59"/>
        <v>#VALUE!</v>
      </c>
      <c r="AB158" s="173" t="e">
        <f t="shared" si="60"/>
        <v>#VALUE!</v>
      </c>
      <c r="AC158" s="173" t="e">
        <f t="shared" si="61"/>
        <v>#VALUE!</v>
      </c>
      <c r="AD158" s="173" t="e">
        <f t="shared" si="62"/>
        <v>#VALUE!</v>
      </c>
      <c r="AE158" s="173" t="e">
        <f t="shared" si="63"/>
        <v>#VALUE!</v>
      </c>
      <c r="AF158" s="173" t="e">
        <f t="shared" si="64"/>
        <v>#VALUE!</v>
      </c>
      <c r="AG158" s="173" t="e">
        <f t="shared" si="65"/>
        <v>#VALUE!</v>
      </c>
      <c r="AH158" s="173" t="e">
        <f t="shared" si="66"/>
        <v>#VALUE!</v>
      </c>
      <c r="AI158" s="173" t="e">
        <f t="shared" si="67"/>
        <v>#VALUE!</v>
      </c>
      <c r="AJ158" s="173" t="e">
        <f t="shared" si="68"/>
        <v>#VALUE!</v>
      </c>
      <c r="AK158" s="173" t="e">
        <f t="shared" si="69"/>
        <v>#VALUE!</v>
      </c>
      <c r="AL158" s="173">
        <f t="shared" si="70"/>
        <v>1</v>
      </c>
      <c r="AM158" s="108"/>
      <c r="AN158" s="108"/>
      <c r="AO158" s="103"/>
    </row>
    <row r="159" spans="1:41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1" t="str">
        <f>IF(OR($B159="",$C159="",$D159="",$E159="",$F159&lt;AN_LIM,$F159&gt;AN_CONCURS,$P159=FALSE),"",IF($O159="OK",R_BDI_STR*VLOOKUP(AL159,Coef!$E$5:$F$20,2,FALSE),""))</f>
        <v/>
      </c>
      <c r="J159" s="121" t="str">
        <f>IF(OR($B159="",$C159="",$D159="",$E159="",$F159="",$F159&gt;AN_CONCURS,$P159=FALSE),"",IF($O159="OK",R_BDI_STR*VLOOKUP(AL159,Coef!$E$5:$F$20,2,FALSE),""))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41" t="str">
        <f>IF(E159="","NOK",VLOOKUP($E159,BDI!$B$5:$C$41,2,FALSE))</f>
        <v>NOK</v>
      </c>
      <c r="P159" s="236" t="b">
        <f t="shared" si="49"/>
        <v>0</v>
      </c>
      <c r="Q159" s="182"/>
      <c r="R159" s="172" t="e">
        <f t="shared" si="50"/>
        <v>#VALUE!</v>
      </c>
      <c r="S159" s="172" t="e">
        <f t="shared" si="51"/>
        <v>#VALUE!</v>
      </c>
      <c r="T159" s="172" t="e">
        <f t="shared" si="52"/>
        <v>#VALUE!</v>
      </c>
      <c r="U159" s="172" t="e">
        <f t="shared" si="53"/>
        <v>#VALUE!</v>
      </c>
      <c r="V159" s="172" t="e">
        <f t="shared" si="54"/>
        <v>#VALUE!</v>
      </c>
      <c r="W159" s="172" t="e">
        <f t="shared" si="55"/>
        <v>#VALUE!</v>
      </c>
      <c r="X159" s="172" t="e">
        <f t="shared" si="56"/>
        <v>#VALUE!</v>
      </c>
      <c r="Y159" s="172" t="e">
        <f t="shared" si="57"/>
        <v>#VALUE!</v>
      </c>
      <c r="Z159" s="172" t="e">
        <f t="shared" si="58"/>
        <v>#VALUE!</v>
      </c>
      <c r="AA159" s="172" t="e">
        <f t="shared" si="59"/>
        <v>#VALUE!</v>
      </c>
      <c r="AB159" s="173" t="e">
        <f t="shared" si="60"/>
        <v>#VALUE!</v>
      </c>
      <c r="AC159" s="173" t="e">
        <f t="shared" si="61"/>
        <v>#VALUE!</v>
      </c>
      <c r="AD159" s="173" t="e">
        <f t="shared" si="62"/>
        <v>#VALUE!</v>
      </c>
      <c r="AE159" s="173" t="e">
        <f t="shared" si="63"/>
        <v>#VALUE!</v>
      </c>
      <c r="AF159" s="173" t="e">
        <f t="shared" si="64"/>
        <v>#VALUE!</v>
      </c>
      <c r="AG159" s="173" t="e">
        <f t="shared" si="65"/>
        <v>#VALUE!</v>
      </c>
      <c r="AH159" s="173" t="e">
        <f t="shared" si="66"/>
        <v>#VALUE!</v>
      </c>
      <c r="AI159" s="173" t="e">
        <f t="shared" si="67"/>
        <v>#VALUE!</v>
      </c>
      <c r="AJ159" s="173" t="e">
        <f t="shared" si="68"/>
        <v>#VALUE!</v>
      </c>
      <c r="AK159" s="173" t="e">
        <f t="shared" si="69"/>
        <v>#VALUE!</v>
      </c>
      <c r="AL159" s="173">
        <f t="shared" si="70"/>
        <v>1</v>
      </c>
      <c r="AM159" s="108"/>
      <c r="AN159" s="108"/>
      <c r="AO159" s="103"/>
    </row>
    <row r="160" spans="1:41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1" t="str">
        <f>IF(OR($B160="",$C160="",$D160="",$E160="",$F160&lt;AN_LIM,$F160&gt;AN_CONCURS,$P160=FALSE),"",IF($O160="OK",R_BDI_STR*VLOOKUP(AL160,Coef!$E$5:$F$20,2,FALSE),""))</f>
        <v/>
      </c>
      <c r="J160" s="121" t="str">
        <f>IF(OR($B160="",$C160="",$D160="",$E160="",$F160="",$F160&gt;AN_CONCURS,$P160=FALSE),"",IF($O160="OK",R_BDI_STR*VLOOKUP(AL160,Coef!$E$5:$F$20,2,FALSE),""))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41" t="str">
        <f>IF(E160="","NOK",VLOOKUP($E160,BDI!$B$5:$C$41,2,FALSE))</f>
        <v>NOK</v>
      </c>
      <c r="P160" s="236" t="b">
        <f t="shared" si="49"/>
        <v>0</v>
      </c>
      <c r="Q160" s="182"/>
      <c r="R160" s="172" t="e">
        <f t="shared" si="50"/>
        <v>#VALUE!</v>
      </c>
      <c r="S160" s="172" t="e">
        <f t="shared" si="51"/>
        <v>#VALUE!</v>
      </c>
      <c r="T160" s="172" t="e">
        <f t="shared" si="52"/>
        <v>#VALUE!</v>
      </c>
      <c r="U160" s="172" t="e">
        <f t="shared" si="53"/>
        <v>#VALUE!</v>
      </c>
      <c r="V160" s="172" t="e">
        <f t="shared" si="54"/>
        <v>#VALUE!</v>
      </c>
      <c r="W160" s="172" t="e">
        <f t="shared" si="55"/>
        <v>#VALUE!</v>
      </c>
      <c r="X160" s="172" t="e">
        <f t="shared" si="56"/>
        <v>#VALUE!</v>
      </c>
      <c r="Y160" s="172" t="e">
        <f t="shared" si="57"/>
        <v>#VALUE!</v>
      </c>
      <c r="Z160" s="172" t="e">
        <f t="shared" si="58"/>
        <v>#VALUE!</v>
      </c>
      <c r="AA160" s="172" t="e">
        <f t="shared" si="59"/>
        <v>#VALUE!</v>
      </c>
      <c r="AB160" s="173" t="e">
        <f t="shared" si="60"/>
        <v>#VALUE!</v>
      </c>
      <c r="AC160" s="173" t="e">
        <f t="shared" si="61"/>
        <v>#VALUE!</v>
      </c>
      <c r="AD160" s="173" t="e">
        <f t="shared" si="62"/>
        <v>#VALUE!</v>
      </c>
      <c r="AE160" s="173" t="e">
        <f t="shared" si="63"/>
        <v>#VALUE!</v>
      </c>
      <c r="AF160" s="173" t="e">
        <f t="shared" si="64"/>
        <v>#VALUE!</v>
      </c>
      <c r="AG160" s="173" t="e">
        <f t="shared" si="65"/>
        <v>#VALUE!</v>
      </c>
      <c r="AH160" s="173" t="e">
        <f t="shared" si="66"/>
        <v>#VALUE!</v>
      </c>
      <c r="AI160" s="173" t="e">
        <f t="shared" si="67"/>
        <v>#VALUE!</v>
      </c>
      <c r="AJ160" s="173" t="e">
        <f t="shared" si="68"/>
        <v>#VALUE!</v>
      </c>
      <c r="AK160" s="173" t="e">
        <f t="shared" si="69"/>
        <v>#VALUE!</v>
      </c>
      <c r="AL160" s="173">
        <f t="shared" si="70"/>
        <v>1</v>
      </c>
      <c r="AM160" s="108"/>
      <c r="AN160" s="108"/>
      <c r="AO160" s="103"/>
    </row>
    <row r="161" spans="1:41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1" t="str">
        <f>IF(OR($B161="",$C161="",$D161="",$E161="",$F161&lt;AN_LIM,$F161&gt;AN_CONCURS,$P161=FALSE),"",IF($O161="OK",R_BDI_STR*VLOOKUP(AL161,Coef!$E$5:$F$20,2,FALSE),""))</f>
        <v/>
      </c>
      <c r="J161" s="121" t="str">
        <f>IF(OR($B161="",$C161="",$D161="",$E161="",$F161="",$F161&gt;AN_CONCURS,$P161=FALSE),"",IF($O161="OK",R_BDI_STR*VLOOKUP(AL161,Coef!$E$5:$F$20,2,FALSE),""))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41" t="str">
        <f>IF(E161="","NOK",VLOOKUP($E161,BDI!$B$5:$C$41,2,FALSE))</f>
        <v>NOK</v>
      </c>
      <c r="P161" s="236" t="b">
        <f t="shared" si="49"/>
        <v>0</v>
      </c>
      <c r="Q161" s="182"/>
      <c r="R161" s="172" t="e">
        <f t="shared" si="50"/>
        <v>#VALUE!</v>
      </c>
      <c r="S161" s="172" t="e">
        <f t="shared" si="51"/>
        <v>#VALUE!</v>
      </c>
      <c r="T161" s="172" t="e">
        <f t="shared" si="52"/>
        <v>#VALUE!</v>
      </c>
      <c r="U161" s="172" t="e">
        <f t="shared" si="53"/>
        <v>#VALUE!</v>
      </c>
      <c r="V161" s="172" t="e">
        <f t="shared" si="54"/>
        <v>#VALUE!</v>
      </c>
      <c r="W161" s="172" t="e">
        <f t="shared" si="55"/>
        <v>#VALUE!</v>
      </c>
      <c r="X161" s="172" t="e">
        <f t="shared" si="56"/>
        <v>#VALUE!</v>
      </c>
      <c r="Y161" s="172" t="e">
        <f t="shared" si="57"/>
        <v>#VALUE!</v>
      </c>
      <c r="Z161" s="172" t="e">
        <f t="shared" si="58"/>
        <v>#VALUE!</v>
      </c>
      <c r="AA161" s="172" t="e">
        <f t="shared" si="59"/>
        <v>#VALUE!</v>
      </c>
      <c r="AB161" s="173" t="e">
        <f t="shared" si="60"/>
        <v>#VALUE!</v>
      </c>
      <c r="AC161" s="173" t="e">
        <f t="shared" si="61"/>
        <v>#VALUE!</v>
      </c>
      <c r="AD161" s="173" t="e">
        <f t="shared" si="62"/>
        <v>#VALUE!</v>
      </c>
      <c r="AE161" s="173" t="e">
        <f t="shared" si="63"/>
        <v>#VALUE!</v>
      </c>
      <c r="AF161" s="173" t="e">
        <f t="shared" si="64"/>
        <v>#VALUE!</v>
      </c>
      <c r="AG161" s="173" t="e">
        <f t="shared" si="65"/>
        <v>#VALUE!</v>
      </c>
      <c r="AH161" s="173" t="e">
        <f t="shared" si="66"/>
        <v>#VALUE!</v>
      </c>
      <c r="AI161" s="173" t="e">
        <f t="shared" si="67"/>
        <v>#VALUE!</v>
      </c>
      <c r="AJ161" s="173" t="e">
        <f t="shared" si="68"/>
        <v>#VALUE!</v>
      </c>
      <c r="AK161" s="173" t="e">
        <f t="shared" si="69"/>
        <v>#VALUE!</v>
      </c>
      <c r="AL161" s="173">
        <f t="shared" si="70"/>
        <v>1</v>
      </c>
      <c r="AM161" s="108"/>
      <c r="AN161" s="108"/>
      <c r="AO161" s="103"/>
    </row>
    <row r="162" spans="1:41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1" t="str">
        <f>IF(OR($B162="",$C162="",$D162="",$E162="",$F162&lt;AN_LIM,$F162&gt;AN_CONCURS,$P162=FALSE),"",IF($O162="OK",R_BDI_STR*VLOOKUP(AL162,Coef!$E$5:$F$20,2,FALSE),""))</f>
        <v/>
      </c>
      <c r="J162" s="121" t="str">
        <f>IF(OR($B162="",$C162="",$D162="",$E162="",$F162="",$F162&gt;AN_CONCURS,$P162=FALSE),"",IF($O162="OK",R_BDI_STR*VLOOKUP(AL162,Coef!$E$5:$F$20,2,FALSE),""))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41" t="str">
        <f>IF(E162="","NOK",VLOOKUP($E162,BDI!$B$5:$C$41,2,FALSE))</f>
        <v>NOK</v>
      </c>
      <c r="P162" s="236" t="b">
        <f t="shared" si="49"/>
        <v>0</v>
      </c>
      <c r="Q162" s="182"/>
      <c r="R162" s="172" t="e">
        <f t="shared" si="50"/>
        <v>#VALUE!</v>
      </c>
      <c r="S162" s="172" t="e">
        <f t="shared" si="51"/>
        <v>#VALUE!</v>
      </c>
      <c r="T162" s="172" t="e">
        <f t="shared" si="52"/>
        <v>#VALUE!</v>
      </c>
      <c r="U162" s="172" t="e">
        <f t="shared" si="53"/>
        <v>#VALUE!</v>
      </c>
      <c r="V162" s="172" t="e">
        <f t="shared" si="54"/>
        <v>#VALUE!</v>
      </c>
      <c r="W162" s="172" t="e">
        <f t="shared" si="55"/>
        <v>#VALUE!</v>
      </c>
      <c r="X162" s="172" t="e">
        <f t="shared" si="56"/>
        <v>#VALUE!</v>
      </c>
      <c r="Y162" s="172" t="e">
        <f t="shared" si="57"/>
        <v>#VALUE!</v>
      </c>
      <c r="Z162" s="172" t="e">
        <f t="shared" si="58"/>
        <v>#VALUE!</v>
      </c>
      <c r="AA162" s="172" t="e">
        <f t="shared" si="59"/>
        <v>#VALUE!</v>
      </c>
      <c r="AB162" s="173" t="e">
        <f t="shared" si="60"/>
        <v>#VALUE!</v>
      </c>
      <c r="AC162" s="173" t="e">
        <f t="shared" si="61"/>
        <v>#VALUE!</v>
      </c>
      <c r="AD162" s="173" t="e">
        <f t="shared" si="62"/>
        <v>#VALUE!</v>
      </c>
      <c r="AE162" s="173" t="e">
        <f t="shared" si="63"/>
        <v>#VALUE!</v>
      </c>
      <c r="AF162" s="173" t="e">
        <f t="shared" si="64"/>
        <v>#VALUE!</v>
      </c>
      <c r="AG162" s="173" t="e">
        <f t="shared" si="65"/>
        <v>#VALUE!</v>
      </c>
      <c r="AH162" s="173" t="e">
        <f t="shared" si="66"/>
        <v>#VALUE!</v>
      </c>
      <c r="AI162" s="173" t="e">
        <f t="shared" si="67"/>
        <v>#VALUE!</v>
      </c>
      <c r="AJ162" s="173" t="e">
        <f t="shared" si="68"/>
        <v>#VALUE!</v>
      </c>
      <c r="AK162" s="173" t="e">
        <f t="shared" si="69"/>
        <v>#VALUE!</v>
      </c>
      <c r="AL162" s="173">
        <f t="shared" si="70"/>
        <v>1</v>
      </c>
      <c r="AM162" s="108"/>
      <c r="AN162" s="108"/>
      <c r="AO162" s="103"/>
    </row>
    <row r="163" spans="1:41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1" t="str">
        <f>IF(OR($B163="",$C163="",$D163="",$E163="",$F163&lt;AN_LIM,$F163&gt;AN_CONCURS,$P163=FALSE),"",IF($O163="OK",R_BDI_STR*VLOOKUP(AL163,Coef!$E$5:$F$20,2,FALSE),""))</f>
        <v/>
      </c>
      <c r="J163" s="121" t="str">
        <f>IF(OR($B163="",$C163="",$D163="",$E163="",$F163="",$F163&gt;AN_CONCURS,$P163=FALSE),"",IF($O163="OK",R_BDI_STR*VLOOKUP(AL163,Coef!$E$5:$F$20,2,FALSE),""))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41" t="str">
        <f>IF(E163="","NOK",VLOOKUP($E163,BDI!$B$5:$C$41,2,FALSE))</f>
        <v>NOK</v>
      </c>
      <c r="P163" s="236" t="b">
        <f t="shared" si="49"/>
        <v>0</v>
      </c>
      <c r="Q163" s="182"/>
      <c r="R163" s="172" t="e">
        <f t="shared" si="50"/>
        <v>#VALUE!</v>
      </c>
      <c r="S163" s="172" t="e">
        <f t="shared" si="51"/>
        <v>#VALUE!</v>
      </c>
      <c r="T163" s="172" t="e">
        <f t="shared" si="52"/>
        <v>#VALUE!</v>
      </c>
      <c r="U163" s="172" t="e">
        <f t="shared" si="53"/>
        <v>#VALUE!</v>
      </c>
      <c r="V163" s="172" t="e">
        <f t="shared" si="54"/>
        <v>#VALUE!</v>
      </c>
      <c r="W163" s="172" t="e">
        <f t="shared" si="55"/>
        <v>#VALUE!</v>
      </c>
      <c r="X163" s="172" t="e">
        <f t="shared" si="56"/>
        <v>#VALUE!</v>
      </c>
      <c r="Y163" s="172" t="e">
        <f t="shared" si="57"/>
        <v>#VALUE!</v>
      </c>
      <c r="Z163" s="172" t="e">
        <f t="shared" si="58"/>
        <v>#VALUE!</v>
      </c>
      <c r="AA163" s="172" t="e">
        <f t="shared" si="59"/>
        <v>#VALUE!</v>
      </c>
      <c r="AB163" s="173" t="e">
        <f t="shared" si="60"/>
        <v>#VALUE!</v>
      </c>
      <c r="AC163" s="173" t="e">
        <f t="shared" si="61"/>
        <v>#VALUE!</v>
      </c>
      <c r="AD163" s="173" t="e">
        <f t="shared" si="62"/>
        <v>#VALUE!</v>
      </c>
      <c r="AE163" s="173" t="e">
        <f t="shared" si="63"/>
        <v>#VALUE!</v>
      </c>
      <c r="AF163" s="173" t="e">
        <f t="shared" si="64"/>
        <v>#VALUE!</v>
      </c>
      <c r="AG163" s="173" t="e">
        <f t="shared" si="65"/>
        <v>#VALUE!</v>
      </c>
      <c r="AH163" s="173" t="e">
        <f t="shared" si="66"/>
        <v>#VALUE!</v>
      </c>
      <c r="AI163" s="173" t="e">
        <f t="shared" si="67"/>
        <v>#VALUE!</v>
      </c>
      <c r="AJ163" s="173" t="e">
        <f t="shared" si="68"/>
        <v>#VALUE!</v>
      </c>
      <c r="AK163" s="173" t="e">
        <f t="shared" si="69"/>
        <v>#VALUE!</v>
      </c>
      <c r="AL163" s="173">
        <f t="shared" si="70"/>
        <v>1</v>
      </c>
      <c r="AM163" s="108"/>
      <c r="AN163" s="108"/>
      <c r="AO163" s="103"/>
    </row>
    <row r="164" spans="1:41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1" t="str">
        <f>IF(OR($B164="",$C164="",$D164="",$E164="",$F164&lt;AN_LIM,$F164&gt;AN_CONCURS,$P164=FALSE),"",IF($O164="OK",R_BDI_STR*VLOOKUP(AL164,Coef!$E$5:$F$20,2,FALSE),""))</f>
        <v/>
      </c>
      <c r="J164" s="121" t="str">
        <f>IF(OR($B164="",$C164="",$D164="",$E164="",$F164="",$F164&gt;AN_CONCURS,$P164=FALSE),"",IF($O164="OK",R_BDI_STR*VLOOKUP(AL164,Coef!$E$5:$F$20,2,FALSE),""))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41" t="str">
        <f>IF(E164="","NOK",VLOOKUP($E164,BDI!$B$5:$C$41,2,FALSE))</f>
        <v>NOK</v>
      </c>
      <c r="P164" s="236" t="b">
        <f t="shared" si="49"/>
        <v>0</v>
      </c>
      <c r="Q164" s="182"/>
      <c r="R164" s="172" t="e">
        <f t="shared" si="50"/>
        <v>#VALUE!</v>
      </c>
      <c r="S164" s="172" t="e">
        <f t="shared" si="51"/>
        <v>#VALUE!</v>
      </c>
      <c r="T164" s="172" t="e">
        <f t="shared" si="52"/>
        <v>#VALUE!</v>
      </c>
      <c r="U164" s="172" t="e">
        <f t="shared" si="53"/>
        <v>#VALUE!</v>
      </c>
      <c r="V164" s="172" t="e">
        <f t="shared" si="54"/>
        <v>#VALUE!</v>
      </c>
      <c r="W164" s="172" t="e">
        <f t="shared" si="55"/>
        <v>#VALUE!</v>
      </c>
      <c r="X164" s="172" t="e">
        <f t="shared" si="56"/>
        <v>#VALUE!</v>
      </c>
      <c r="Y164" s="172" t="e">
        <f t="shared" si="57"/>
        <v>#VALUE!</v>
      </c>
      <c r="Z164" s="172" t="e">
        <f t="shared" si="58"/>
        <v>#VALUE!</v>
      </c>
      <c r="AA164" s="172" t="e">
        <f t="shared" si="59"/>
        <v>#VALUE!</v>
      </c>
      <c r="AB164" s="173" t="e">
        <f t="shared" si="60"/>
        <v>#VALUE!</v>
      </c>
      <c r="AC164" s="173" t="e">
        <f t="shared" si="61"/>
        <v>#VALUE!</v>
      </c>
      <c r="AD164" s="173" t="e">
        <f t="shared" si="62"/>
        <v>#VALUE!</v>
      </c>
      <c r="AE164" s="173" t="e">
        <f t="shared" si="63"/>
        <v>#VALUE!</v>
      </c>
      <c r="AF164" s="173" t="e">
        <f t="shared" si="64"/>
        <v>#VALUE!</v>
      </c>
      <c r="AG164" s="173" t="e">
        <f t="shared" si="65"/>
        <v>#VALUE!</v>
      </c>
      <c r="AH164" s="173" t="e">
        <f t="shared" si="66"/>
        <v>#VALUE!</v>
      </c>
      <c r="AI164" s="173" t="e">
        <f t="shared" si="67"/>
        <v>#VALUE!</v>
      </c>
      <c r="AJ164" s="173" t="e">
        <f t="shared" si="68"/>
        <v>#VALUE!</v>
      </c>
      <c r="AK164" s="173" t="e">
        <f t="shared" si="69"/>
        <v>#VALUE!</v>
      </c>
      <c r="AL164" s="173">
        <f t="shared" si="70"/>
        <v>1</v>
      </c>
      <c r="AM164" s="108"/>
      <c r="AN164" s="108"/>
      <c r="AO164" s="103"/>
    </row>
    <row r="165" spans="1:41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1" t="str">
        <f>IF(OR($B165="",$C165="",$D165="",$E165="",$F165&lt;AN_LIM,$F165&gt;AN_CONCURS,$P165=FALSE),"",IF($O165="OK",R_BDI_STR*VLOOKUP(AL165,Coef!$E$5:$F$20,2,FALSE),""))</f>
        <v/>
      </c>
      <c r="J165" s="121" t="str">
        <f>IF(OR($B165="",$C165="",$D165="",$E165="",$F165="",$F165&gt;AN_CONCURS,$P165=FALSE),"",IF($O165="OK",R_BDI_STR*VLOOKUP(AL165,Coef!$E$5:$F$20,2,FALSE),""))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41" t="str">
        <f>IF(E165="","NOK",VLOOKUP($E165,BDI!$B$5:$C$41,2,FALSE))</f>
        <v>NOK</v>
      </c>
      <c r="P165" s="236" t="b">
        <f t="shared" si="49"/>
        <v>0</v>
      </c>
      <c r="Q165" s="182"/>
      <c r="R165" s="172" t="e">
        <f t="shared" si="50"/>
        <v>#VALUE!</v>
      </c>
      <c r="S165" s="172" t="e">
        <f t="shared" si="51"/>
        <v>#VALUE!</v>
      </c>
      <c r="T165" s="172" t="e">
        <f t="shared" si="52"/>
        <v>#VALUE!</v>
      </c>
      <c r="U165" s="172" t="e">
        <f t="shared" si="53"/>
        <v>#VALUE!</v>
      </c>
      <c r="V165" s="172" t="e">
        <f t="shared" si="54"/>
        <v>#VALUE!</v>
      </c>
      <c r="W165" s="172" t="e">
        <f t="shared" si="55"/>
        <v>#VALUE!</v>
      </c>
      <c r="X165" s="172" t="e">
        <f t="shared" si="56"/>
        <v>#VALUE!</v>
      </c>
      <c r="Y165" s="172" t="e">
        <f t="shared" si="57"/>
        <v>#VALUE!</v>
      </c>
      <c r="Z165" s="172" t="e">
        <f t="shared" si="58"/>
        <v>#VALUE!</v>
      </c>
      <c r="AA165" s="172" t="e">
        <f t="shared" si="59"/>
        <v>#VALUE!</v>
      </c>
      <c r="AB165" s="173" t="e">
        <f t="shared" si="60"/>
        <v>#VALUE!</v>
      </c>
      <c r="AC165" s="173" t="e">
        <f t="shared" si="61"/>
        <v>#VALUE!</v>
      </c>
      <c r="AD165" s="173" t="e">
        <f t="shared" si="62"/>
        <v>#VALUE!</v>
      </c>
      <c r="AE165" s="173" t="e">
        <f t="shared" si="63"/>
        <v>#VALUE!</v>
      </c>
      <c r="AF165" s="173" t="e">
        <f t="shared" si="64"/>
        <v>#VALUE!</v>
      </c>
      <c r="AG165" s="173" t="e">
        <f t="shared" si="65"/>
        <v>#VALUE!</v>
      </c>
      <c r="AH165" s="173" t="e">
        <f t="shared" si="66"/>
        <v>#VALUE!</v>
      </c>
      <c r="AI165" s="173" t="e">
        <f t="shared" si="67"/>
        <v>#VALUE!</v>
      </c>
      <c r="AJ165" s="173" t="e">
        <f t="shared" si="68"/>
        <v>#VALUE!</v>
      </c>
      <c r="AK165" s="173" t="e">
        <f t="shared" si="69"/>
        <v>#VALUE!</v>
      </c>
      <c r="AL165" s="173">
        <f t="shared" si="70"/>
        <v>1</v>
      </c>
      <c r="AM165" s="108"/>
      <c r="AN165" s="108"/>
      <c r="AO165" s="103"/>
    </row>
    <row r="166" spans="1:41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1" t="str">
        <f>IF(OR($B166="",$C166="",$D166="",$E166="",$F166&lt;AN_LIM,$F166&gt;AN_CONCURS,$P166=FALSE),"",IF($O166="OK",R_BDI_STR*VLOOKUP(AL166,Coef!$E$5:$F$20,2,FALSE),""))</f>
        <v/>
      </c>
      <c r="J166" s="121" t="str">
        <f>IF(OR($B166="",$C166="",$D166="",$E166="",$F166="",$F166&gt;AN_CONCURS,$P166=FALSE),"",IF($O166="OK",R_BDI_STR*VLOOKUP(AL166,Coef!$E$5:$F$20,2,FALSE),""))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41" t="str">
        <f>IF(E166="","NOK",VLOOKUP($E166,BDI!$B$5:$C$41,2,FALSE))</f>
        <v>NOK</v>
      </c>
      <c r="P166" s="236" t="b">
        <f t="shared" si="49"/>
        <v>0</v>
      </c>
      <c r="Q166" s="182"/>
      <c r="R166" s="172" t="e">
        <f t="shared" si="50"/>
        <v>#VALUE!</v>
      </c>
      <c r="S166" s="172" t="e">
        <f t="shared" si="51"/>
        <v>#VALUE!</v>
      </c>
      <c r="T166" s="172" t="e">
        <f t="shared" si="52"/>
        <v>#VALUE!</v>
      </c>
      <c r="U166" s="172" t="e">
        <f t="shared" si="53"/>
        <v>#VALUE!</v>
      </c>
      <c r="V166" s="172" t="e">
        <f t="shared" si="54"/>
        <v>#VALUE!</v>
      </c>
      <c r="W166" s="172" t="e">
        <f t="shared" si="55"/>
        <v>#VALUE!</v>
      </c>
      <c r="X166" s="172" t="e">
        <f t="shared" si="56"/>
        <v>#VALUE!</v>
      </c>
      <c r="Y166" s="172" t="e">
        <f t="shared" si="57"/>
        <v>#VALUE!</v>
      </c>
      <c r="Z166" s="172" t="e">
        <f t="shared" si="58"/>
        <v>#VALUE!</v>
      </c>
      <c r="AA166" s="172" t="e">
        <f t="shared" si="59"/>
        <v>#VALUE!</v>
      </c>
      <c r="AB166" s="173" t="e">
        <f t="shared" si="60"/>
        <v>#VALUE!</v>
      </c>
      <c r="AC166" s="173" t="e">
        <f t="shared" si="61"/>
        <v>#VALUE!</v>
      </c>
      <c r="AD166" s="173" t="e">
        <f t="shared" si="62"/>
        <v>#VALUE!</v>
      </c>
      <c r="AE166" s="173" t="e">
        <f t="shared" si="63"/>
        <v>#VALUE!</v>
      </c>
      <c r="AF166" s="173" t="e">
        <f t="shared" si="64"/>
        <v>#VALUE!</v>
      </c>
      <c r="AG166" s="173" t="e">
        <f t="shared" si="65"/>
        <v>#VALUE!</v>
      </c>
      <c r="AH166" s="173" t="e">
        <f t="shared" si="66"/>
        <v>#VALUE!</v>
      </c>
      <c r="AI166" s="173" t="e">
        <f t="shared" si="67"/>
        <v>#VALUE!</v>
      </c>
      <c r="AJ166" s="173" t="e">
        <f t="shared" si="68"/>
        <v>#VALUE!</v>
      </c>
      <c r="AK166" s="173" t="e">
        <f t="shared" si="69"/>
        <v>#VALUE!</v>
      </c>
      <c r="AL166" s="173">
        <f t="shared" si="70"/>
        <v>1</v>
      </c>
      <c r="AM166" s="108"/>
      <c r="AN166" s="108"/>
      <c r="AO166" s="103"/>
    </row>
    <row r="167" spans="1:41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1" t="str">
        <f>IF(OR($B167="",$C167="",$D167="",$E167="",$F167&lt;AN_LIM,$F167&gt;AN_CONCURS,$P167=FALSE),"",IF($O167="OK",R_BDI_STR*VLOOKUP(AL167,Coef!$E$5:$F$20,2,FALSE),""))</f>
        <v/>
      </c>
      <c r="J167" s="121" t="str">
        <f>IF(OR($B167="",$C167="",$D167="",$E167="",$F167="",$F167&gt;AN_CONCURS,$P167=FALSE),"",IF($O167="OK",R_BDI_STR*VLOOKUP(AL167,Coef!$E$5:$F$20,2,FALSE),""))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41" t="str">
        <f>IF(E167="","NOK",VLOOKUP($E167,BDI!$B$5:$C$41,2,FALSE))</f>
        <v>NOK</v>
      </c>
      <c r="P167" s="236" t="b">
        <f t="shared" si="49"/>
        <v>0</v>
      </c>
      <c r="Q167" s="182"/>
      <c r="R167" s="172" t="e">
        <f t="shared" si="50"/>
        <v>#VALUE!</v>
      </c>
      <c r="S167" s="172" t="e">
        <f t="shared" si="51"/>
        <v>#VALUE!</v>
      </c>
      <c r="T167" s="172" t="e">
        <f t="shared" si="52"/>
        <v>#VALUE!</v>
      </c>
      <c r="U167" s="172" t="e">
        <f t="shared" si="53"/>
        <v>#VALUE!</v>
      </c>
      <c r="V167" s="172" t="e">
        <f t="shared" si="54"/>
        <v>#VALUE!</v>
      </c>
      <c r="W167" s="172" t="e">
        <f t="shared" si="55"/>
        <v>#VALUE!</v>
      </c>
      <c r="X167" s="172" t="e">
        <f t="shared" si="56"/>
        <v>#VALUE!</v>
      </c>
      <c r="Y167" s="172" t="e">
        <f t="shared" si="57"/>
        <v>#VALUE!</v>
      </c>
      <c r="Z167" s="172" t="e">
        <f t="shared" si="58"/>
        <v>#VALUE!</v>
      </c>
      <c r="AA167" s="172" t="e">
        <f t="shared" si="59"/>
        <v>#VALUE!</v>
      </c>
      <c r="AB167" s="173" t="e">
        <f t="shared" si="60"/>
        <v>#VALUE!</v>
      </c>
      <c r="AC167" s="173" t="e">
        <f t="shared" si="61"/>
        <v>#VALUE!</v>
      </c>
      <c r="AD167" s="173" t="e">
        <f t="shared" si="62"/>
        <v>#VALUE!</v>
      </c>
      <c r="AE167" s="173" t="e">
        <f t="shared" si="63"/>
        <v>#VALUE!</v>
      </c>
      <c r="AF167" s="173" t="e">
        <f t="shared" si="64"/>
        <v>#VALUE!</v>
      </c>
      <c r="AG167" s="173" t="e">
        <f t="shared" si="65"/>
        <v>#VALUE!</v>
      </c>
      <c r="AH167" s="173" t="e">
        <f t="shared" si="66"/>
        <v>#VALUE!</v>
      </c>
      <c r="AI167" s="173" t="e">
        <f t="shared" si="67"/>
        <v>#VALUE!</v>
      </c>
      <c r="AJ167" s="173" t="e">
        <f t="shared" si="68"/>
        <v>#VALUE!</v>
      </c>
      <c r="AK167" s="173" t="e">
        <f t="shared" si="69"/>
        <v>#VALUE!</v>
      </c>
      <c r="AL167" s="173">
        <f t="shared" si="70"/>
        <v>1</v>
      </c>
      <c r="AM167" s="108"/>
      <c r="AN167" s="108"/>
      <c r="AO167" s="103"/>
    </row>
    <row r="168" spans="1:41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1" t="str">
        <f>IF(OR($B168="",$C168="",$D168="",$E168="",$F168&lt;AN_LIM,$F168&gt;AN_CONCURS,$P168=FALSE),"",IF($O168="OK",R_BDI_STR*VLOOKUP(AL168,Coef!$E$5:$F$20,2,FALSE),""))</f>
        <v/>
      </c>
      <c r="J168" s="121" t="str">
        <f>IF(OR($B168="",$C168="",$D168="",$E168="",$F168="",$F168&gt;AN_CONCURS,$P168=FALSE),"",IF($O168="OK",R_BDI_STR*VLOOKUP(AL168,Coef!$E$5:$F$20,2,FALSE),""))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41" t="str">
        <f>IF(E168="","NOK",VLOOKUP($E168,BDI!$B$5:$C$41,2,FALSE))</f>
        <v>NOK</v>
      </c>
      <c r="P168" s="236" t="b">
        <f t="shared" si="49"/>
        <v>0</v>
      </c>
      <c r="Q168" s="182"/>
      <c r="R168" s="172" t="e">
        <f t="shared" si="50"/>
        <v>#VALUE!</v>
      </c>
      <c r="S168" s="172" t="e">
        <f t="shared" si="51"/>
        <v>#VALUE!</v>
      </c>
      <c r="T168" s="172" t="e">
        <f t="shared" si="52"/>
        <v>#VALUE!</v>
      </c>
      <c r="U168" s="172" t="e">
        <f t="shared" si="53"/>
        <v>#VALUE!</v>
      </c>
      <c r="V168" s="172" t="e">
        <f t="shared" si="54"/>
        <v>#VALUE!</v>
      </c>
      <c r="W168" s="172" t="e">
        <f t="shared" si="55"/>
        <v>#VALUE!</v>
      </c>
      <c r="X168" s="172" t="e">
        <f t="shared" si="56"/>
        <v>#VALUE!</v>
      </c>
      <c r="Y168" s="172" t="e">
        <f t="shared" si="57"/>
        <v>#VALUE!</v>
      </c>
      <c r="Z168" s="172" t="e">
        <f t="shared" si="58"/>
        <v>#VALUE!</v>
      </c>
      <c r="AA168" s="172" t="e">
        <f t="shared" si="59"/>
        <v>#VALUE!</v>
      </c>
      <c r="AB168" s="173" t="e">
        <f t="shared" si="60"/>
        <v>#VALUE!</v>
      </c>
      <c r="AC168" s="173" t="e">
        <f t="shared" si="61"/>
        <v>#VALUE!</v>
      </c>
      <c r="AD168" s="173" t="e">
        <f t="shared" si="62"/>
        <v>#VALUE!</v>
      </c>
      <c r="AE168" s="173" t="e">
        <f t="shared" si="63"/>
        <v>#VALUE!</v>
      </c>
      <c r="AF168" s="173" t="e">
        <f t="shared" si="64"/>
        <v>#VALUE!</v>
      </c>
      <c r="AG168" s="173" t="e">
        <f t="shared" si="65"/>
        <v>#VALUE!</v>
      </c>
      <c r="AH168" s="173" t="e">
        <f t="shared" si="66"/>
        <v>#VALUE!</v>
      </c>
      <c r="AI168" s="173" t="e">
        <f t="shared" si="67"/>
        <v>#VALUE!</v>
      </c>
      <c r="AJ168" s="173" t="e">
        <f t="shared" si="68"/>
        <v>#VALUE!</v>
      </c>
      <c r="AK168" s="173" t="e">
        <f t="shared" si="69"/>
        <v>#VALUE!</v>
      </c>
      <c r="AL168" s="173">
        <f t="shared" si="70"/>
        <v>1</v>
      </c>
      <c r="AM168" s="108"/>
      <c r="AN168" s="108"/>
      <c r="AO168" s="103"/>
    </row>
    <row r="169" spans="1:41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1" t="str">
        <f>IF(OR($B169="",$C169="",$D169="",$E169="",$F169&lt;AN_LIM,$F169&gt;AN_CONCURS,$P169=FALSE),"",IF($O169="OK",R_BDI_STR*VLOOKUP(AL169,Coef!$E$5:$F$20,2,FALSE),""))</f>
        <v/>
      </c>
      <c r="J169" s="121" t="str">
        <f>IF(OR($B169="",$C169="",$D169="",$E169="",$F169="",$F169&gt;AN_CONCURS,$P169=FALSE),"",IF($O169="OK",R_BDI_STR*VLOOKUP(AL169,Coef!$E$5:$F$20,2,FALSE),""))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41" t="str">
        <f>IF(E169="","NOK",VLOOKUP($E169,BDI!$B$5:$C$41,2,FALSE))</f>
        <v>NOK</v>
      </c>
      <c r="P169" s="236" t="b">
        <f t="shared" si="49"/>
        <v>0</v>
      </c>
      <c r="Q169" s="182"/>
      <c r="R169" s="172" t="e">
        <f t="shared" si="50"/>
        <v>#VALUE!</v>
      </c>
      <c r="S169" s="172" t="e">
        <f t="shared" si="51"/>
        <v>#VALUE!</v>
      </c>
      <c r="T169" s="172" t="e">
        <f t="shared" si="52"/>
        <v>#VALUE!</v>
      </c>
      <c r="U169" s="172" t="e">
        <f t="shared" si="53"/>
        <v>#VALUE!</v>
      </c>
      <c r="V169" s="172" t="e">
        <f t="shared" si="54"/>
        <v>#VALUE!</v>
      </c>
      <c r="W169" s="172" t="e">
        <f t="shared" si="55"/>
        <v>#VALUE!</v>
      </c>
      <c r="X169" s="172" t="e">
        <f t="shared" si="56"/>
        <v>#VALUE!</v>
      </c>
      <c r="Y169" s="172" t="e">
        <f t="shared" si="57"/>
        <v>#VALUE!</v>
      </c>
      <c r="Z169" s="172" t="e">
        <f t="shared" si="58"/>
        <v>#VALUE!</v>
      </c>
      <c r="AA169" s="172" t="e">
        <f t="shared" si="59"/>
        <v>#VALUE!</v>
      </c>
      <c r="AB169" s="173" t="e">
        <f t="shared" si="60"/>
        <v>#VALUE!</v>
      </c>
      <c r="AC169" s="173" t="e">
        <f t="shared" si="61"/>
        <v>#VALUE!</v>
      </c>
      <c r="AD169" s="173" t="e">
        <f t="shared" si="62"/>
        <v>#VALUE!</v>
      </c>
      <c r="AE169" s="173" t="e">
        <f t="shared" si="63"/>
        <v>#VALUE!</v>
      </c>
      <c r="AF169" s="173" t="e">
        <f t="shared" si="64"/>
        <v>#VALUE!</v>
      </c>
      <c r="AG169" s="173" t="e">
        <f t="shared" si="65"/>
        <v>#VALUE!</v>
      </c>
      <c r="AH169" s="173" t="e">
        <f t="shared" si="66"/>
        <v>#VALUE!</v>
      </c>
      <c r="AI169" s="173" t="e">
        <f t="shared" si="67"/>
        <v>#VALUE!</v>
      </c>
      <c r="AJ169" s="173" t="e">
        <f t="shared" si="68"/>
        <v>#VALUE!</v>
      </c>
      <c r="AK169" s="173" t="e">
        <f t="shared" si="69"/>
        <v>#VALUE!</v>
      </c>
      <c r="AL169" s="173">
        <f t="shared" si="70"/>
        <v>1</v>
      </c>
      <c r="AM169" s="108"/>
      <c r="AN169" s="108"/>
      <c r="AO169" s="103"/>
    </row>
    <row r="170" spans="1:41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1" t="str">
        <f>IF(OR($B170="",$C170="",$D170="",$E170="",$F170&lt;AN_LIM,$F170&gt;AN_CONCURS,$P170=FALSE),"",IF($O170="OK",R_BDI_STR*VLOOKUP(AL170,Coef!$E$5:$F$20,2,FALSE),""))</f>
        <v/>
      </c>
      <c r="J170" s="121" t="str">
        <f>IF(OR($B170="",$C170="",$D170="",$E170="",$F170="",$F170&gt;AN_CONCURS,$P170=FALSE),"",IF($O170="OK",R_BDI_STR*VLOOKUP(AL170,Coef!$E$5:$F$20,2,FALSE),""))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41" t="str">
        <f>IF(E170="","NOK",VLOOKUP($E170,BDI!$B$5:$C$41,2,FALSE))</f>
        <v>NOK</v>
      </c>
      <c r="P170" s="236" t="b">
        <f t="shared" si="49"/>
        <v>0</v>
      </c>
      <c r="Q170" s="182"/>
      <c r="R170" s="172" t="e">
        <f t="shared" si="50"/>
        <v>#VALUE!</v>
      </c>
      <c r="S170" s="172" t="e">
        <f t="shared" si="51"/>
        <v>#VALUE!</v>
      </c>
      <c r="T170" s="172" t="e">
        <f t="shared" si="52"/>
        <v>#VALUE!</v>
      </c>
      <c r="U170" s="172" t="e">
        <f t="shared" si="53"/>
        <v>#VALUE!</v>
      </c>
      <c r="V170" s="172" t="e">
        <f t="shared" si="54"/>
        <v>#VALUE!</v>
      </c>
      <c r="W170" s="172" t="e">
        <f t="shared" si="55"/>
        <v>#VALUE!</v>
      </c>
      <c r="X170" s="172" t="e">
        <f t="shared" si="56"/>
        <v>#VALUE!</v>
      </c>
      <c r="Y170" s="172" t="e">
        <f t="shared" si="57"/>
        <v>#VALUE!</v>
      </c>
      <c r="Z170" s="172" t="e">
        <f t="shared" si="58"/>
        <v>#VALUE!</v>
      </c>
      <c r="AA170" s="172" t="e">
        <f t="shared" si="59"/>
        <v>#VALUE!</v>
      </c>
      <c r="AB170" s="173" t="e">
        <f t="shared" si="60"/>
        <v>#VALUE!</v>
      </c>
      <c r="AC170" s="173" t="e">
        <f t="shared" si="61"/>
        <v>#VALUE!</v>
      </c>
      <c r="AD170" s="173" t="e">
        <f t="shared" si="62"/>
        <v>#VALUE!</v>
      </c>
      <c r="AE170" s="173" t="e">
        <f t="shared" si="63"/>
        <v>#VALUE!</v>
      </c>
      <c r="AF170" s="173" t="e">
        <f t="shared" si="64"/>
        <v>#VALUE!</v>
      </c>
      <c r="AG170" s="173" t="e">
        <f t="shared" si="65"/>
        <v>#VALUE!</v>
      </c>
      <c r="AH170" s="173" t="e">
        <f t="shared" si="66"/>
        <v>#VALUE!</v>
      </c>
      <c r="AI170" s="173" t="e">
        <f t="shared" si="67"/>
        <v>#VALUE!</v>
      </c>
      <c r="AJ170" s="173" t="e">
        <f t="shared" si="68"/>
        <v>#VALUE!</v>
      </c>
      <c r="AK170" s="173" t="e">
        <f t="shared" si="69"/>
        <v>#VALUE!</v>
      </c>
      <c r="AL170" s="173">
        <f t="shared" si="70"/>
        <v>1</v>
      </c>
      <c r="AM170" s="108"/>
      <c r="AN170" s="108"/>
      <c r="AO170" s="103"/>
    </row>
    <row r="171" spans="1:41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1" t="str">
        <f>IF(OR($B171="",$C171="",$D171="",$E171="",$F171&lt;AN_LIM,$F171&gt;AN_CONCURS,$P171=FALSE),"",IF($O171="OK",R_BDI_STR*VLOOKUP(AL171,Coef!$E$5:$F$20,2,FALSE),""))</f>
        <v/>
      </c>
      <c r="J171" s="121" t="str">
        <f>IF(OR($B171="",$C171="",$D171="",$E171="",$F171="",$F171&gt;AN_CONCURS,$P171=FALSE),"",IF($O171="OK",R_BDI_STR*VLOOKUP(AL171,Coef!$E$5:$F$20,2,FALSE),""))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41" t="str">
        <f>IF(E171="","NOK",VLOOKUP($E171,BDI!$B$5:$C$41,2,FALSE))</f>
        <v>NOK</v>
      </c>
      <c r="P171" s="236" t="b">
        <f t="shared" si="49"/>
        <v>0</v>
      </c>
      <c r="Q171" s="182"/>
      <c r="R171" s="172" t="e">
        <f t="shared" si="50"/>
        <v>#VALUE!</v>
      </c>
      <c r="S171" s="172" t="e">
        <f t="shared" si="51"/>
        <v>#VALUE!</v>
      </c>
      <c r="T171" s="172" t="e">
        <f t="shared" si="52"/>
        <v>#VALUE!</v>
      </c>
      <c r="U171" s="172" t="e">
        <f t="shared" si="53"/>
        <v>#VALUE!</v>
      </c>
      <c r="V171" s="172" t="e">
        <f t="shared" si="54"/>
        <v>#VALUE!</v>
      </c>
      <c r="W171" s="172" t="e">
        <f t="shared" si="55"/>
        <v>#VALUE!</v>
      </c>
      <c r="X171" s="172" t="e">
        <f t="shared" si="56"/>
        <v>#VALUE!</v>
      </c>
      <c r="Y171" s="172" t="e">
        <f t="shared" si="57"/>
        <v>#VALUE!</v>
      </c>
      <c r="Z171" s="172" t="e">
        <f t="shared" si="58"/>
        <v>#VALUE!</v>
      </c>
      <c r="AA171" s="172" t="e">
        <f t="shared" si="59"/>
        <v>#VALUE!</v>
      </c>
      <c r="AB171" s="173" t="e">
        <f t="shared" si="60"/>
        <v>#VALUE!</v>
      </c>
      <c r="AC171" s="173" t="e">
        <f t="shared" si="61"/>
        <v>#VALUE!</v>
      </c>
      <c r="AD171" s="173" t="e">
        <f t="shared" si="62"/>
        <v>#VALUE!</v>
      </c>
      <c r="AE171" s="173" t="e">
        <f t="shared" si="63"/>
        <v>#VALUE!</v>
      </c>
      <c r="AF171" s="173" t="e">
        <f t="shared" si="64"/>
        <v>#VALUE!</v>
      </c>
      <c r="AG171" s="173" t="e">
        <f t="shared" si="65"/>
        <v>#VALUE!</v>
      </c>
      <c r="AH171" s="173" t="e">
        <f t="shared" si="66"/>
        <v>#VALUE!</v>
      </c>
      <c r="AI171" s="173" t="e">
        <f t="shared" si="67"/>
        <v>#VALUE!</v>
      </c>
      <c r="AJ171" s="173" t="e">
        <f t="shared" si="68"/>
        <v>#VALUE!</v>
      </c>
      <c r="AK171" s="173" t="e">
        <f t="shared" si="69"/>
        <v>#VALUE!</v>
      </c>
      <c r="AL171" s="173">
        <f t="shared" si="70"/>
        <v>1</v>
      </c>
      <c r="AM171" s="108"/>
      <c r="AN171" s="108"/>
      <c r="AO171" s="103"/>
    </row>
    <row r="172" spans="1:41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1" t="str">
        <f>IF(OR($B172="",$C172="",$D172="",$E172="",$F172&lt;AN_LIM,$F172&gt;AN_CONCURS,$P172=FALSE),"",IF($O172="OK",R_BDI_STR*VLOOKUP(AL172,Coef!$E$5:$F$20,2,FALSE),""))</f>
        <v/>
      </c>
      <c r="J172" s="121" t="str">
        <f>IF(OR($B172="",$C172="",$D172="",$E172="",$F172="",$F172&gt;AN_CONCURS,$P172=FALSE),"",IF($O172="OK",R_BDI_STR*VLOOKUP(AL172,Coef!$E$5:$F$20,2,FALSE),""))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41" t="str">
        <f>IF(E172="","NOK",VLOOKUP($E172,BDI!$B$5:$C$41,2,FALSE))</f>
        <v>NOK</v>
      </c>
      <c r="P172" s="236" t="b">
        <f t="shared" si="49"/>
        <v>0</v>
      </c>
      <c r="Q172" s="182"/>
      <c r="R172" s="172" t="e">
        <f t="shared" si="50"/>
        <v>#VALUE!</v>
      </c>
      <c r="S172" s="172" t="e">
        <f t="shared" si="51"/>
        <v>#VALUE!</v>
      </c>
      <c r="T172" s="172" t="e">
        <f t="shared" si="52"/>
        <v>#VALUE!</v>
      </c>
      <c r="U172" s="172" t="e">
        <f t="shared" si="53"/>
        <v>#VALUE!</v>
      </c>
      <c r="V172" s="172" t="e">
        <f t="shared" si="54"/>
        <v>#VALUE!</v>
      </c>
      <c r="W172" s="172" t="e">
        <f t="shared" si="55"/>
        <v>#VALUE!</v>
      </c>
      <c r="X172" s="172" t="e">
        <f t="shared" si="56"/>
        <v>#VALUE!</v>
      </c>
      <c r="Y172" s="172" t="e">
        <f t="shared" si="57"/>
        <v>#VALUE!</v>
      </c>
      <c r="Z172" s="172" t="e">
        <f t="shared" si="58"/>
        <v>#VALUE!</v>
      </c>
      <c r="AA172" s="172" t="e">
        <f t="shared" si="59"/>
        <v>#VALUE!</v>
      </c>
      <c r="AB172" s="173" t="e">
        <f t="shared" si="60"/>
        <v>#VALUE!</v>
      </c>
      <c r="AC172" s="173" t="e">
        <f t="shared" si="61"/>
        <v>#VALUE!</v>
      </c>
      <c r="AD172" s="173" t="e">
        <f t="shared" si="62"/>
        <v>#VALUE!</v>
      </c>
      <c r="AE172" s="173" t="e">
        <f t="shared" si="63"/>
        <v>#VALUE!</v>
      </c>
      <c r="AF172" s="173" t="e">
        <f t="shared" si="64"/>
        <v>#VALUE!</v>
      </c>
      <c r="AG172" s="173" t="e">
        <f t="shared" si="65"/>
        <v>#VALUE!</v>
      </c>
      <c r="AH172" s="173" t="e">
        <f t="shared" si="66"/>
        <v>#VALUE!</v>
      </c>
      <c r="AI172" s="173" t="e">
        <f t="shared" si="67"/>
        <v>#VALUE!</v>
      </c>
      <c r="AJ172" s="173" t="e">
        <f t="shared" si="68"/>
        <v>#VALUE!</v>
      </c>
      <c r="AK172" s="173" t="e">
        <f t="shared" si="69"/>
        <v>#VALUE!</v>
      </c>
      <c r="AL172" s="173">
        <f t="shared" si="70"/>
        <v>1</v>
      </c>
      <c r="AM172" s="108"/>
      <c r="AN172" s="108"/>
      <c r="AO172" s="103"/>
    </row>
    <row r="173" spans="1:41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1" t="str">
        <f>IF(OR($B173="",$C173="",$D173="",$E173="",$F173&lt;AN_LIM,$F173&gt;AN_CONCURS,$P173=FALSE),"",IF($O173="OK",R_BDI_STR*VLOOKUP(AL173,Coef!$E$5:$F$20,2,FALSE),""))</f>
        <v/>
      </c>
      <c r="J173" s="121" t="str">
        <f>IF(OR($B173="",$C173="",$D173="",$E173="",$F173="",$F173&gt;AN_CONCURS,$P173=FALSE),"",IF($O173="OK",R_BDI_STR*VLOOKUP(AL173,Coef!$E$5:$F$20,2,FALSE),""))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41" t="str">
        <f>IF(E173="","NOK",VLOOKUP($E173,BDI!$B$5:$C$41,2,FALSE))</f>
        <v>NOK</v>
      </c>
      <c r="P173" s="236" t="b">
        <f t="shared" si="49"/>
        <v>0</v>
      </c>
      <c r="Q173" s="182"/>
      <c r="R173" s="172" t="e">
        <f t="shared" si="50"/>
        <v>#VALUE!</v>
      </c>
      <c r="S173" s="172" t="e">
        <f t="shared" si="51"/>
        <v>#VALUE!</v>
      </c>
      <c r="T173" s="172" t="e">
        <f t="shared" si="52"/>
        <v>#VALUE!</v>
      </c>
      <c r="U173" s="172" t="e">
        <f t="shared" si="53"/>
        <v>#VALUE!</v>
      </c>
      <c r="V173" s="172" t="e">
        <f t="shared" si="54"/>
        <v>#VALUE!</v>
      </c>
      <c r="W173" s="172" t="e">
        <f t="shared" si="55"/>
        <v>#VALUE!</v>
      </c>
      <c r="X173" s="172" t="e">
        <f t="shared" si="56"/>
        <v>#VALUE!</v>
      </c>
      <c r="Y173" s="172" t="e">
        <f t="shared" si="57"/>
        <v>#VALUE!</v>
      </c>
      <c r="Z173" s="172" t="e">
        <f t="shared" si="58"/>
        <v>#VALUE!</v>
      </c>
      <c r="AA173" s="172" t="e">
        <f t="shared" si="59"/>
        <v>#VALUE!</v>
      </c>
      <c r="AB173" s="173" t="e">
        <f t="shared" si="60"/>
        <v>#VALUE!</v>
      </c>
      <c r="AC173" s="173" t="e">
        <f t="shared" si="61"/>
        <v>#VALUE!</v>
      </c>
      <c r="AD173" s="173" t="e">
        <f t="shared" si="62"/>
        <v>#VALUE!</v>
      </c>
      <c r="AE173" s="173" t="e">
        <f t="shared" si="63"/>
        <v>#VALUE!</v>
      </c>
      <c r="AF173" s="173" t="e">
        <f t="shared" si="64"/>
        <v>#VALUE!</v>
      </c>
      <c r="AG173" s="173" t="e">
        <f t="shared" si="65"/>
        <v>#VALUE!</v>
      </c>
      <c r="AH173" s="173" t="e">
        <f t="shared" si="66"/>
        <v>#VALUE!</v>
      </c>
      <c r="AI173" s="173" t="e">
        <f t="shared" si="67"/>
        <v>#VALUE!</v>
      </c>
      <c r="AJ173" s="173" t="e">
        <f t="shared" si="68"/>
        <v>#VALUE!</v>
      </c>
      <c r="AK173" s="173" t="e">
        <f t="shared" si="69"/>
        <v>#VALUE!</v>
      </c>
      <c r="AL173" s="173">
        <f t="shared" si="70"/>
        <v>1</v>
      </c>
      <c r="AM173" s="108"/>
      <c r="AN173" s="108"/>
      <c r="AO173" s="103"/>
    </row>
    <row r="174" spans="1:41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1" t="str">
        <f>IF(OR($B174="",$C174="",$D174="",$E174="",$F174&lt;AN_LIM,$F174&gt;AN_CONCURS,$P174=FALSE),"",IF($O174="OK",R_BDI_STR*VLOOKUP(AL174,Coef!$E$5:$F$20,2,FALSE),""))</f>
        <v/>
      </c>
      <c r="J174" s="121" t="str">
        <f>IF(OR($B174="",$C174="",$D174="",$E174="",$F174="",$F174&gt;AN_CONCURS,$P174=FALSE),"",IF($O174="OK",R_BDI_STR*VLOOKUP(AL174,Coef!$E$5:$F$20,2,FALSE),""))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41" t="str">
        <f>IF(E174="","NOK",VLOOKUP($E174,BDI!$B$5:$C$41,2,FALSE))</f>
        <v>NOK</v>
      </c>
      <c r="P174" s="236" t="b">
        <f t="shared" si="49"/>
        <v>0</v>
      </c>
      <c r="Q174" s="182"/>
      <c r="R174" s="172" t="e">
        <f t="shared" si="50"/>
        <v>#VALUE!</v>
      </c>
      <c r="S174" s="172" t="e">
        <f t="shared" si="51"/>
        <v>#VALUE!</v>
      </c>
      <c r="T174" s="172" t="e">
        <f t="shared" si="52"/>
        <v>#VALUE!</v>
      </c>
      <c r="U174" s="172" t="e">
        <f t="shared" si="53"/>
        <v>#VALUE!</v>
      </c>
      <c r="V174" s="172" t="e">
        <f t="shared" si="54"/>
        <v>#VALUE!</v>
      </c>
      <c r="W174" s="172" t="e">
        <f t="shared" si="55"/>
        <v>#VALUE!</v>
      </c>
      <c r="X174" s="172" t="e">
        <f t="shared" si="56"/>
        <v>#VALUE!</v>
      </c>
      <c r="Y174" s="172" t="e">
        <f t="shared" si="57"/>
        <v>#VALUE!</v>
      </c>
      <c r="Z174" s="172" t="e">
        <f t="shared" si="58"/>
        <v>#VALUE!</v>
      </c>
      <c r="AA174" s="172" t="e">
        <f t="shared" si="59"/>
        <v>#VALUE!</v>
      </c>
      <c r="AB174" s="173" t="e">
        <f t="shared" si="60"/>
        <v>#VALUE!</v>
      </c>
      <c r="AC174" s="173" t="e">
        <f t="shared" si="61"/>
        <v>#VALUE!</v>
      </c>
      <c r="AD174" s="173" t="e">
        <f t="shared" si="62"/>
        <v>#VALUE!</v>
      </c>
      <c r="AE174" s="173" t="e">
        <f t="shared" si="63"/>
        <v>#VALUE!</v>
      </c>
      <c r="AF174" s="173" t="e">
        <f t="shared" si="64"/>
        <v>#VALUE!</v>
      </c>
      <c r="AG174" s="173" t="e">
        <f t="shared" si="65"/>
        <v>#VALUE!</v>
      </c>
      <c r="AH174" s="173" t="e">
        <f t="shared" si="66"/>
        <v>#VALUE!</v>
      </c>
      <c r="AI174" s="173" t="e">
        <f t="shared" si="67"/>
        <v>#VALUE!</v>
      </c>
      <c r="AJ174" s="173" t="e">
        <f t="shared" si="68"/>
        <v>#VALUE!</v>
      </c>
      <c r="AK174" s="173" t="e">
        <f t="shared" si="69"/>
        <v>#VALUE!</v>
      </c>
      <c r="AL174" s="173">
        <f t="shared" si="70"/>
        <v>1</v>
      </c>
      <c r="AM174" s="108"/>
      <c r="AN174" s="108"/>
      <c r="AO174" s="103"/>
    </row>
    <row r="175" spans="1:41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1" t="str">
        <f>IF(OR($B175="",$C175="",$D175="",$E175="",$F175&lt;AN_LIM,$F175&gt;AN_CONCURS,$P175=FALSE),"",IF($O175="OK",R_BDI_STR*VLOOKUP(AL175,Coef!$E$5:$F$20,2,FALSE),""))</f>
        <v/>
      </c>
      <c r="J175" s="121" t="str">
        <f>IF(OR($B175="",$C175="",$D175="",$E175="",$F175="",$F175&gt;AN_CONCURS,$P175=FALSE),"",IF($O175="OK",R_BDI_STR*VLOOKUP(AL175,Coef!$E$5:$F$20,2,FALSE),""))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41" t="str">
        <f>IF(E175="","NOK",VLOOKUP($E175,BDI!$B$5:$C$41,2,FALSE))</f>
        <v>NOK</v>
      </c>
      <c r="P175" s="236" t="b">
        <f t="shared" si="49"/>
        <v>0</v>
      </c>
      <c r="Q175" s="182"/>
      <c r="R175" s="172" t="e">
        <f t="shared" si="50"/>
        <v>#VALUE!</v>
      </c>
      <c r="S175" s="172" t="e">
        <f t="shared" si="51"/>
        <v>#VALUE!</v>
      </c>
      <c r="T175" s="172" t="e">
        <f t="shared" si="52"/>
        <v>#VALUE!</v>
      </c>
      <c r="U175" s="172" t="e">
        <f t="shared" si="53"/>
        <v>#VALUE!</v>
      </c>
      <c r="V175" s="172" t="e">
        <f t="shared" si="54"/>
        <v>#VALUE!</v>
      </c>
      <c r="W175" s="172" t="e">
        <f t="shared" si="55"/>
        <v>#VALUE!</v>
      </c>
      <c r="X175" s="172" t="e">
        <f t="shared" si="56"/>
        <v>#VALUE!</v>
      </c>
      <c r="Y175" s="172" t="e">
        <f t="shared" si="57"/>
        <v>#VALUE!</v>
      </c>
      <c r="Z175" s="172" t="e">
        <f t="shared" si="58"/>
        <v>#VALUE!</v>
      </c>
      <c r="AA175" s="172" t="e">
        <f t="shared" si="59"/>
        <v>#VALUE!</v>
      </c>
      <c r="AB175" s="173" t="e">
        <f t="shared" si="60"/>
        <v>#VALUE!</v>
      </c>
      <c r="AC175" s="173" t="e">
        <f t="shared" si="61"/>
        <v>#VALUE!</v>
      </c>
      <c r="AD175" s="173" t="e">
        <f t="shared" si="62"/>
        <v>#VALUE!</v>
      </c>
      <c r="AE175" s="173" t="e">
        <f t="shared" si="63"/>
        <v>#VALUE!</v>
      </c>
      <c r="AF175" s="173" t="e">
        <f t="shared" si="64"/>
        <v>#VALUE!</v>
      </c>
      <c r="AG175" s="173" t="e">
        <f t="shared" si="65"/>
        <v>#VALUE!</v>
      </c>
      <c r="AH175" s="173" t="e">
        <f t="shared" si="66"/>
        <v>#VALUE!</v>
      </c>
      <c r="AI175" s="173" t="e">
        <f t="shared" si="67"/>
        <v>#VALUE!</v>
      </c>
      <c r="AJ175" s="173" t="e">
        <f t="shared" si="68"/>
        <v>#VALUE!</v>
      </c>
      <c r="AK175" s="173" t="e">
        <f t="shared" si="69"/>
        <v>#VALUE!</v>
      </c>
      <c r="AL175" s="173">
        <f t="shared" si="70"/>
        <v>1</v>
      </c>
      <c r="AM175" s="108"/>
      <c r="AN175" s="108"/>
      <c r="AO175" s="103"/>
    </row>
    <row r="176" spans="1:41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1" t="str">
        <f>IF(OR($B176="",$C176="",$D176="",$E176="",$F176&lt;AN_LIM,$F176&gt;AN_CONCURS,$P176=FALSE),"",IF($O176="OK",R_BDI_STR*VLOOKUP(AL176,Coef!$E$5:$F$20,2,FALSE),""))</f>
        <v/>
      </c>
      <c r="J176" s="121" t="str">
        <f>IF(OR($B176="",$C176="",$D176="",$E176="",$F176="",$F176&gt;AN_CONCURS,$P176=FALSE),"",IF($O176="OK",R_BDI_STR*VLOOKUP(AL176,Coef!$E$5:$F$20,2,FALSE),""))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41" t="str">
        <f>IF(E176="","NOK",VLOOKUP($E176,BDI!$B$5:$C$41,2,FALSE))</f>
        <v>NOK</v>
      </c>
      <c r="P176" s="236" t="b">
        <f t="shared" si="49"/>
        <v>0</v>
      </c>
      <c r="Q176" s="182"/>
      <c r="R176" s="172" t="e">
        <f t="shared" si="50"/>
        <v>#VALUE!</v>
      </c>
      <c r="S176" s="172" t="e">
        <f t="shared" si="51"/>
        <v>#VALUE!</v>
      </c>
      <c r="T176" s="172" t="e">
        <f t="shared" si="52"/>
        <v>#VALUE!</v>
      </c>
      <c r="U176" s="172" t="e">
        <f t="shared" si="53"/>
        <v>#VALUE!</v>
      </c>
      <c r="V176" s="172" t="e">
        <f t="shared" si="54"/>
        <v>#VALUE!</v>
      </c>
      <c r="W176" s="172" t="e">
        <f t="shared" si="55"/>
        <v>#VALUE!</v>
      </c>
      <c r="X176" s="172" t="e">
        <f t="shared" si="56"/>
        <v>#VALUE!</v>
      </c>
      <c r="Y176" s="172" t="e">
        <f t="shared" si="57"/>
        <v>#VALUE!</v>
      </c>
      <c r="Z176" s="172" t="e">
        <f t="shared" si="58"/>
        <v>#VALUE!</v>
      </c>
      <c r="AA176" s="172" t="e">
        <f t="shared" si="59"/>
        <v>#VALUE!</v>
      </c>
      <c r="AB176" s="173" t="e">
        <f t="shared" si="60"/>
        <v>#VALUE!</v>
      </c>
      <c r="AC176" s="173" t="e">
        <f t="shared" si="61"/>
        <v>#VALUE!</v>
      </c>
      <c r="AD176" s="173" t="e">
        <f t="shared" si="62"/>
        <v>#VALUE!</v>
      </c>
      <c r="AE176" s="173" t="e">
        <f t="shared" si="63"/>
        <v>#VALUE!</v>
      </c>
      <c r="AF176" s="173" t="e">
        <f t="shared" si="64"/>
        <v>#VALUE!</v>
      </c>
      <c r="AG176" s="173" t="e">
        <f t="shared" si="65"/>
        <v>#VALUE!</v>
      </c>
      <c r="AH176" s="173" t="e">
        <f t="shared" si="66"/>
        <v>#VALUE!</v>
      </c>
      <c r="AI176" s="173" t="e">
        <f t="shared" si="67"/>
        <v>#VALUE!</v>
      </c>
      <c r="AJ176" s="173" t="e">
        <f t="shared" si="68"/>
        <v>#VALUE!</v>
      </c>
      <c r="AK176" s="173" t="e">
        <f t="shared" si="69"/>
        <v>#VALUE!</v>
      </c>
      <c r="AL176" s="173">
        <f t="shared" si="70"/>
        <v>1</v>
      </c>
      <c r="AM176" s="108"/>
      <c r="AN176" s="108"/>
      <c r="AO176" s="103"/>
    </row>
    <row r="177" spans="1:41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1" t="str">
        <f>IF(OR($B177="",$C177="",$D177="",$E177="",$F177&lt;AN_LIM,$F177&gt;AN_CONCURS,$P177=FALSE),"",IF($O177="OK",R_BDI_STR*VLOOKUP(AL177,Coef!$E$5:$F$20,2,FALSE),""))</f>
        <v/>
      </c>
      <c r="J177" s="121" t="str">
        <f>IF(OR($B177="",$C177="",$D177="",$E177="",$F177="",$F177&gt;AN_CONCURS,$P177=FALSE),"",IF($O177="OK",R_BDI_STR*VLOOKUP(AL177,Coef!$E$5:$F$20,2,FALSE),""))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41" t="str">
        <f>IF(E177="","NOK",VLOOKUP($E177,BDI!$B$5:$C$41,2,FALSE))</f>
        <v>NOK</v>
      </c>
      <c r="P177" s="236" t="b">
        <f t="shared" si="49"/>
        <v>0</v>
      </c>
      <c r="Q177" s="182"/>
      <c r="R177" s="172" t="e">
        <f t="shared" si="50"/>
        <v>#VALUE!</v>
      </c>
      <c r="S177" s="172" t="e">
        <f t="shared" si="51"/>
        <v>#VALUE!</v>
      </c>
      <c r="T177" s="172" t="e">
        <f t="shared" si="52"/>
        <v>#VALUE!</v>
      </c>
      <c r="U177" s="172" t="e">
        <f t="shared" si="53"/>
        <v>#VALUE!</v>
      </c>
      <c r="V177" s="172" t="e">
        <f t="shared" si="54"/>
        <v>#VALUE!</v>
      </c>
      <c r="W177" s="172" t="e">
        <f t="shared" si="55"/>
        <v>#VALUE!</v>
      </c>
      <c r="X177" s="172" t="e">
        <f t="shared" si="56"/>
        <v>#VALUE!</v>
      </c>
      <c r="Y177" s="172" t="e">
        <f t="shared" si="57"/>
        <v>#VALUE!</v>
      </c>
      <c r="Z177" s="172" t="e">
        <f t="shared" si="58"/>
        <v>#VALUE!</v>
      </c>
      <c r="AA177" s="172" t="e">
        <f t="shared" si="59"/>
        <v>#VALUE!</v>
      </c>
      <c r="AB177" s="173" t="e">
        <f t="shared" si="60"/>
        <v>#VALUE!</v>
      </c>
      <c r="AC177" s="173" t="e">
        <f t="shared" si="61"/>
        <v>#VALUE!</v>
      </c>
      <c r="AD177" s="173" t="e">
        <f t="shared" si="62"/>
        <v>#VALUE!</v>
      </c>
      <c r="AE177" s="173" t="e">
        <f t="shared" si="63"/>
        <v>#VALUE!</v>
      </c>
      <c r="AF177" s="173" t="e">
        <f t="shared" si="64"/>
        <v>#VALUE!</v>
      </c>
      <c r="AG177" s="173" t="e">
        <f t="shared" si="65"/>
        <v>#VALUE!</v>
      </c>
      <c r="AH177" s="173" t="e">
        <f t="shared" si="66"/>
        <v>#VALUE!</v>
      </c>
      <c r="AI177" s="173" t="e">
        <f t="shared" si="67"/>
        <v>#VALUE!</v>
      </c>
      <c r="AJ177" s="173" t="e">
        <f t="shared" si="68"/>
        <v>#VALUE!</v>
      </c>
      <c r="AK177" s="173" t="e">
        <f t="shared" si="69"/>
        <v>#VALUE!</v>
      </c>
      <c r="AL177" s="173">
        <f t="shared" si="70"/>
        <v>1</v>
      </c>
      <c r="AM177" s="108"/>
      <c r="AN177" s="108"/>
      <c r="AO177" s="103"/>
    </row>
    <row r="178" spans="1:41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1" t="str">
        <f>IF(OR($B178="",$C178="",$D178="",$E178="",$F178&lt;AN_LIM,$F178&gt;AN_CONCURS,$P178=FALSE),"",IF($O178="OK",R_BDI_STR*VLOOKUP(AL178,Coef!$E$5:$F$20,2,FALSE),""))</f>
        <v/>
      </c>
      <c r="J178" s="121" t="str">
        <f>IF(OR($B178="",$C178="",$D178="",$E178="",$F178="",$F178&gt;AN_CONCURS,$P178=FALSE),"",IF($O178="OK",R_BDI_STR*VLOOKUP(AL178,Coef!$E$5:$F$20,2,FALSE),""))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41" t="str">
        <f>IF(E178="","NOK",VLOOKUP($E178,BDI!$B$5:$C$41,2,FALSE))</f>
        <v>NOK</v>
      </c>
      <c r="P178" s="236" t="b">
        <f t="shared" si="49"/>
        <v>0</v>
      </c>
      <c r="Q178" s="182"/>
      <c r="R178" s="172" t="e">
        <f t="shared" si="50"/>
        <v>#VALUE!</v>
      </c>
      <c r="S178" s="172" t="e">
        <f t="shared" si="51"/>
        <v>#VALUE!</v>
      </c>
      <c r="T178" s="172" t="e">
        <f t="shared" si="52"/>
        <v>#VALUE!</v>
      </c>
      <c r="U178" s="172" t="e">
        <f t="shared" si="53"/>
        <v>#VALUE!</v>
      </c>
      <c r="V178" s="172" t="e">
        <f t="shared" si="54"/>
        <v>#VALUE!</v>
      </c>
      <c r="W178" s="172" t="e">
        <f t="shared" si="55"/>
        <v>#VALUE!</v>
      </c>
      <c r="X178" s="172" t="e">
        <f t="shared" si="56"/>
        <v>#VALUE!</v>
      </c>
      <c r="Y178" s="172" t="e">
        <f t="shared" si="57"/>
        <v>#VALUE!</v>
      </c>
      <c r="Z178" s="172" t="e">
        <f t="shared" si="58"/>
        <v>#VALUE!</v>
      </c>
      <c r="AA178" s="172" t="e">
        <f t="shared" si="59"/>
        <v>#VALUE!</v>
      </c>
      <c r="AB178" s="173" t="e">
        <f t="shared" si="60"/>
        <v>#VALUE!</v>
      </c>
      <c r="AC178" s="173" t="e">
        <f t="shared" si="61"/>
        <v>#VALUE!</v>
      </c>
      <c r="AD178" s="173" t="e">
        <f t="shared" si="62"/>
        <v>#VALUE!</v>
      </c>
      <c r="AE178" s="173" t="e">
        <f t="shared" si="63"/>
        <v>#VALUE!</v>
      </c>
      <c r="AF178" s="173" t="e">
        <f t="shared" si="64"/>
        <v>#VALUE!</v>
      </c>
      <c r="AG178" s="173" t="e">
        <f t="shared" si="65"/>
        <v>#VALUE!</v>
      </c>
      <c r="AH178" s="173" t="e">
        <f t="shared" si="66"/>
        <v>#VALUE!</v>
      </c>
      <c r="AI178" s="173" t="e">
        <f t="shared" si="67"/>
        <v>#VALUE!</v>
      </c>
      <c r="AJ178" s="173" t="e">
        <f t="shared" si="68"/>
        <v>#VALUE!</v>
      </c>
      <c r="AK178" s="173" t="e">
        <f t="shared" si="69"/>
        <v>#VALUE!</v>
      </c>
      <c r="AL178" s="173">
        <f t="shared" si="70"/>
        <v>1</v>
      </c>
      <c r="AM178" s="108"/>
      <c r="AN178" s="108"/>
      <c r="AO178" s="103"/>
    </row>
    <row r="179" spans="1:41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1" t="str">
        <f>IF(OR($B179="",$C179="",$D179="",$E179="",$F179&lt;AN_LIM,$F179&gt;AN_CONCURS,$P179=FALSE),"",IF($O179="OK",R_BDI_STR*VLOOKUP(AL179,Coef!$E$5:$F$20,2,FALSE),""))</f>
        <v/>
      </c>
      <c r="J179" s="121" t="str">
        <f>IF(OR($B179="",$C179="",$D179="",$E179="",$F179="",$F179&gt;AN_CONCURS,$P179=FALSE),"",IF($O179="OK",R_BDI_STR*VLOOKUP(AL179,Coef!$E$5:$F$20,2,FALSE),""))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41" t="str">
        <f>IF(E179="","NOK",VLOOKUP($E179,BDI!$B$5:$C$41,2,FALSE))</f>
        <v>NOK</v>
      </c>
      <c r="P179" s="236" t="b">
        <f t="shared" si="49"/>
        <v>0</v>
      </c>
      <c r="Q179" s="182"/>
      <c r="R179" s="172" t="e">
        <f t="shared" si="50"/>
        <v>#VALUE!</v>
      </c>
      <c r="S179" s="172" t="e">
        <f t="shared" si="51"/>
        <v>#VALUE!</v>
      </c>
      <c r="T179" s="172" t="e">
        <f t="shared" si="52"/>
        <v>#VALUE!</v>
      </c>
      <c r="U179" s="172" t="e">
        <f t="shared" si="53"/>
        <v>#VALUE!</v>
      </c>
      <c r="V179" s="172" t="e">
        <f t="shared" si="54"/>
        <v>#VALUE!</v>
      </c>
      <c r="W179" s="172" t="e">
        <f t="shared" si="55"/>
        <v>#VALUE!</v>
      </c>
      <c r="X179" s="172" t="e">
        <f t="shared" si="56"/>
        <v>#VALUE!</v>
      </c>
      <c r="Y179" s="172" t="e">
        <f t="shared" si="57"/>
        <v>#VALUE!</v>
      </c>
      <c r="Z179" s="172" t="e">
        <f t="shared" si="58"/>
        <v>#VALUE!</v>
      </c>
      <c r="AA179" s="172" t="e">
        <f t="shared" si="59"/>
        <v>#VALUE!</v>
      </c>
      <c r="AB179" s="173" t="e">
        <f t="shared" si="60"/>
        <v>#VALUE!</v>
      </c>
      <c r="AC179" s="173" t="e">
        <f t="shared" si="61"/>
        <v>#VALUE!</v>
      </c>
      <c r="AD179" s="173" t="e">
        <f t="shared" si="62"/>
        <v>#VALUE!</v>
      </c>
      <c r="AE179" s="173" t="e">
        <f t="shared" si="63"/>
        <v>#VALUE!</v>
      </c>
      <c r="AF179" s="173" t="e">
        <f t="shared" si="64"/>
        <v>#VALUE!</v>
      </c>
      <c r="AG179" s="173" t="e">
        <f t="shared" si="65"/>
        <v>#VALUE!</v>
      </c>
      <c r="AH179" s="173" t="e">
        <f t="shared" si="66"/>
        <v>#VALUE!</v>
      </c>
      <c r="AI179" s="173" t="e">
        <f t="shared" si="67"/>
        <v>#VALUE!</v>
      </c>
      <c r="AJ179" s="173" t="e">
        <f t="shared" si="68"/>
        <v>#VALUE!</v>
      </c>
      <c r="AK179" s="173" t="e">
        <f t="shared" si="69"/>
        <v>#VALUE!</v>
      </c>
      <c r="AL179" s="173">
        <f t="shared" si="70"/>
        <v>1</v>
      </c>
      <c r="AM179" s="108"/>
      <c r="AN179" s="108"/>
      <c r="AO179" s="103"/>
    </row>
    <row r="180" spans="1:41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1" t="str">
        <f>IF(OR($B180="",$C180="",$D180="",$E180="",$F180&lt;AN_LIM,$F180&gt;AN_CONCURS,$P180=FALSE),"",IF($O180="OK",R_BDI_STR*VLOOKUP(AL180,Coef!$E$5:$F$20,2,FALSE),""))</f>
        <v/>
      </c>
      <c r="J180" s="121" t="str">
        <f>IF(OR($B180="",$C180="",$D180="",$E180="",$F180="",$F180&gt;AN_CONCURS,$P180=FALSE),"",IF($O180="OK",R_BDI_STR*VLOOKUP(AL180,Coef!$E$5:$F$20,2,FALSE),""))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41" t="str">
        <f>IF(E180="","NOK",VLOOKUP($E180,BDI!$B$5:$C$41,2,FALSE))</f>
        <v>NOK</v>
      </c>
      <c r="P180" s="236" t="b">
        <f t="shared" si="49"/>
        <v>0</v>
      </c>
      <c r="Q180" s="182"/>
      <c r="R180" s="172" t="e">
        <f t="shared" si="50"/>
        <v>#VALUE!</v>
      </c>
      <c r="S180" s="172" t="e">
        <f t="shared" si="51"/>
        <v>#VALUE!</v>
      </c>
      <c r="T180" s="172" t="e">
        <f t="shared" si="52"/>
        <v>#VALUE!</v>
      </c>
      <c r="U180" s="172" t="e">
        <f t="shared" si="53"/>
        <v>#VALUE!</v>
      </c>
      <c r="V180" s="172" t="e">
        <f t="shared" si="54"/>
        <v>#VALUE!</v>
      </c>
      <c r="W180" s="172" t="e">
        <f t="shared" si="55"/>
        <v>#VALUE!</v>
      </c>
      <c r="X180" s="172" t="e">
        <f t="shared" si="56"/>
        <v>#VALUE!</v>
      </c>
      <c r="Y180" s="172" t="e">
        <f t="shared" si="57"/>
        <v>#VALUE!</v>
      </c>
      <c r="Z180" s="172" t="e">
        <f t="shared" si="58"/>
        <v>#VALUE!</v>
      </c>
      <c r="AA180" s="172" t="e">
        <f t="shared" si="59"/>
        <v>#VALUE!</v>
      </c>
      <c r="AB180" s="173" t="e">
        <f t="shared" si="60"/>
        <v>#VALUE!</v>
      </c>
      <c r="AC180" s="173" t="e">
        <f t="shared" si="61"/>
        <v>#VALUE!</v>
      </c>
      <c r="AD180" s="173" t="e">
        <f t="shared" si="62"/>
        <v>#VALUE!</v>
      </c>
      <c r="AE180" s="173" t="e">
        <f t="shared" si="63"/>
        <v>#VALUE!</v>
      </c>
      <c r="AF180" s="173" t="e">
        <f t="shared" si="64"/>
        <v>#VALUE!</v>
      </c>
      <c r="AG180" s="173" t="e">
        <f t="shared" si="65"/>
        <v>#VALUE!</v>
      </c>
      <c r="AH180" s="173" t="e">
        <f t="shared" si="66"/>
        <v>#VALUE!</v>
      </c>
      <c r="AI180" s="173" t="e">
        <f t="shared" si="67"/>
        <v>#VALUE!</v>
      </c>
      <c r="AJ180" s="173" t="e">
        <f t="shared" si="68"/>
        <v>#VALUE!</v>
      </c>
      <c r="AK180" s="173" t="e">
        <f t="shared" si="69"/>
        <v>#VALUE!</v>
      </c>
      <c r="AL180" s="173">
        <f t="shared" si="70"/>
        <v>1</v>
      </c>
      <c r="AM180" s="108"/>
      <c r="AN180" s="108"/>
      <c r="AO180" s="103"/>
    </row>
    <row r="181" spans="1:41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1" t="str">
        <f>IF(OR($B181="",$C181="",$D181="",$E181="",$F181&lt;AN_LIM,$F181&gt;AN_CONCURS,$P181=FALSE),"",IF($O181="OK",R_BDI_STR*VLOOKUP(AL181,Coef!$E$5:$F$20,2,FALSE),""))</f>
        <v/>
      </c>
      <c r="J181" s="121" t="str">
        <f>IF(OR($B181="",$C181="",$D181="",$E181="",$F181="",$F181&gt;AN_CONCURS,$P181=FALSE),"",IF($O181="OK",R_BDI_STR*VLOOKUP(AL181,Coef!$E$5:$F$20,2,FALSE),""))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41" t="str">
        <f>IF(E181="","NOK",VLOOKUP($E181,BDI!$B$5:$C$41,2,FALSE))</f>
        <v>NOK</v>
      </c>
      <c r="P181" s="236" t="b">
        <f t="shared" si="49"/>
        <v>0</v>
      </c>
      <c r="Q181" s="182"/>
      <c r="R181" s="172" t="e">
        <f t="shared" si="50"/>
        <v>#VALUE!</v>
      </c>
      <c r="S181" s="172" t="e">
        <f t="shared" si="51"/>
        <v>#VALUE!</v>
      </c>
      <c r="T181" s="172" t="e">
        <f t="shared" si="52"/>
        <v>#VALUE!</v>
      </c>
      <c r="U181" s="172" t="e">
        <f t="shared" si="53"/>
        <v>#VALUE!</v>
      </c>
      <c r="V181" s="172" t="e">
        <f t="shared" si="54"/>
        <v>#VALUE!</v>
      </c>
      <c r="W181" s="172" t="e">
        <f t="shared" si="55"/>
        <v>#VALUE!</v>
      </c>
      <c r="X181" s="172" t="e">
        <f t="shared" si="56"/>
        <v>#VALUE!</v>
      </c>
      <c r="Y181" s="172" t="e">
        <f t="shared" si="57"/>
        <v>#VALUE!</v>
      </c>
      <c r="Z181" s="172" t="e">
        <f t="shared" si="58"/>
        <v>#VALUE!</v>
      </c>
      <c r="AA181" s="172" t="e">
        <f t="shared" si="59"/>
        <v>#VALUE!</v>
      </c>
      <c r="AB181" s="173" t="e">
        <f t="shared" si="60"/>
        <v>#VALUE!</v>
      </c>
      <c r="AC181" s="173" t="e">
        <f t="shared" si="61"/>
        <v>#VALUE!</v>
      </c>
      <c r="AD181" s="173" t="e">
        <f t="shared" si="62"/>
        <v>#VALUE!</v>
      </c>
      <c r="AE181" s="173" t="e">
        <f t="shared" si="63"/>
        <v>#VALUE!</v>
      </c>
      <c r="AF181" s="173" t="e">
        <f t="shared" si="64"/>
        <v>#VALUE!</v>
      </c>
      <c r="AG181" s="173" t="e">
        <f t="shared" si="65"/>
        <v>#VALUE!</v>
      </c>
      <c r="AH181" s="173" t="e">
        <f t="shared" si="66"/>
        <v>#VALUE!</v>
      </c>
      <c r="AI181" s="173" t="e">
        <f t="shared" si="67"/>
        <v>#VALUE!</v>
      </c>
      <c r="AJ181" s="173" t="e">
        <f t="shared" si="68"/>
        <v>#VALUE!</v>
      </c>
      <c r="AK181" s="173" t="e">
        <f t="shared" si="69"/>
        <v>#VALUE!</v>
      </c>
      <c r="AL181" s="173">
        <f t="shared" si="70"/>
        <v>1</v>
      </c>
      <c r="AM181" s="108"/>
      <c r="AN181" s="108"/>
      <c r="AO181" s="103"/>
    </row>
    <row r="182" spans="1:41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1" t="str">
        <f>IF(OR($B182="",$C182="",$D182="",$E182="",$F182&lt;AN_LIM,$F182&gt;AN_CONCURS,$P182=FALSE),"",IF($O182="OK",R_BDI_STR*VLOOKUP(AL182,Coef!$E$5:$F$20,2,FALSE),""))</f>
        <v/>
      </c>
      <c r="J182" s="121" t="str">
        <f>IF(OR($B182="",$C182="",$D182="",$E182="",$F182="",$F182&gt;AN_CONCURS,$P182=FALSE),"",IF($O182="OK",R_BDI_STR*VLOOKUP(AL182,Coef!$E$5:$F$20,2,FALSE),""))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41" t="str">
        <f>IF(E182="","NOK",VLOOKUP($E182,BDI!$B$5:$C$41,2,FALSE))</f>
        <v>NOK</v>
      </c>
      <c r="P182" s="236" t="b">
        <f t="shared" si="49"/>
        <v>0</v>
      </c>
      <c r="Q182" s="182"/>
      <c r="R182" s="172" t="e">
        <f t="shared" si="50"/>
        <v>#VALUE!</v>
      </c>
      <c r="S182" s="172" t="e">
        <f t="shared" si="51"/>
        <v>#VALUE!</v>
      </c>
      <c r="T182" s="172" t="e">
        <f t="shared" si="52"/>
        <v>#VALUE!</v>
      </c>
      <c r="U182" s="172" t="e">
        <f t="shared" si="53"/>
        <v>#VALUE!</v>
      </c>
      <c r="V182" s="172" t="e">
        <f t="shared" si="54"/>
        <v>#VALUE!</v>
      </c>
      <c r="W182" s="172" t="e">
        <f t="shared" si="55"/>
        <v>#VALUE!</v>
      </c>
      <c r="X182" s="172" t="e">
        <f t="shared" si="56"/>
        <v>#VALUE!</v>
      </c>
      <c r="Y182" s="172" t="e">
        <f t="shared" si="57"/>
        <v>#VALUE!</v>
      </c>
      <c r="Z182" s="172" t="e">
        <f t="shared" si="58"/>
        <v>#VALUE!</v>
      </c>
      <c r="AA182" s="172" t="e">
        <f t="shared" si="59"/>
        <v>#VALUE!</v>
      </c>
      <c r="AB182" s="173" t="e">
        <f t="shared" si="60"/>
        <v>#VALUE!</v>
      </c>
      <c r="AC182" s="173" t="e">
        <f t="shared" si="61"/>
        <v>#VALUE!</v>
      </c>
      <c r="AD182" s="173" t="e">
        <f t="shared" si="62"/>
        <v>#VALUE!</v>
      </c>
      <c r="AE182" s="173" t="e">
        <f t="shared" si="63"/>
        <v>#VALUE!</v>
      </c>
      <c r="AF182" s="173" t="e">
        <f t="shared" si="64"/>
        <v>#VALUE!</v>
      </c>
      <c r="AG182" s="173" t="e">
        <f t="shared" si="65"/>
        <v>#VALUE!</v>
      </c>
      <c r="AH182" s="173" t="e">
        <f t="shared" si="66"/>
        <v>#VALUE!</v>
      </c>
      <c r="AI182" s="173" t="e">
        <f t="shared" si="67"/>
        <v>#VALUE!</v>
      </c>
      <c r="AJ182" s="173" t="e">
        <f t="shared" si="68"/>
        <v>#VALUE!</v>
      </c>
      <c r="AK182" s="173" t="e">
        <f t="shared" si="69"/>
        <v>#VALUE!</v>
      </c>
      <c r="AL182" s="173">
        <f t="shared" si="70"/>
        <v>1</v>
      </c>
      <c r="AM182" s="108"/>
      <c r="AN182" s="108"/>
      <c r="AO182" s="103"/>
    </row>
    <row r="183" spans="1:41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1" t="str">
        <f>IF(OR($B183="",$C183="",$D183="",$E183="",$F183&lt;AN_LIM,$F183&gt;AN_CONCURS,$P183=FALSE),"",IF($O183="OK",R_BDI_STR*VLOOKUP(AL183,Coef!$E$5:$F$20,2,FALSE),""))</f>
        <v/>
      </c>
      <c r="J183" s="121" t="str">
        <f>IF(OR($B183="",$C183="",$D183="",$E183="",$F183="",$F183&gt;AN_CONCURS,$P183=FALSE),"",IF($O183="OK",R_BDI_STR*VLOOKUP(AL183,Coef!$E$5:$F$20,2,FALSE),""))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41" t="str">
        <f>IF(E183="","NOK",VLOOKUP($E183,BDI!$B$5:$C$41,2,FALSE))</f>
        <v>NOK</v>
      </c>
      <c r="P183" s="236" t="b">
        <f t="shared" si="49"/>
        <v>0</v>
      </c>
      <c r="Q183" s="182"/>
      <c r="R183" s="172" t="e">
        <f t="shared" si="50"/>
        <v>#VALUE!</v>
      </c>
      <c r="S183" s="172" t="e">
        <f t="shared" si="51"/>
        <v>#VALUE!</v>
      </c>
      <c r="T183" s="172" t="e">
        <f t="shared" si="52"/>
        <v>#VALUE!</v>
      </c>
      <c r="U183" s="172" t="e">
        <f t="shared" si="53"/>
        <v>#VALUE!</v>
      </c>
      <c r="V183" s="172" t="e">
        <f t="shared" si="54"/>
        <v>#VALUE!</v>
      </c>
      <c r="W183" s="172" t="e">
        <f t="shared" si="55"/>
        <v>#VALUE!</v>
      </c>
      <c r="X183" s="172" t="e">
        <f t="shared" si="56"/>
        <v>#VALUE!</v>
      </c>
      <c r="Y183" s="172" t="e">
        <f t="shared" si="57"/>
        <v>#VALUE!</v>
      </c>
      <c r="Z183" s="172" t="e">
        <f t="shared" si="58"/>
        <v>#VALUE!</v>
      </c>
      <c r="AA183" s="172" t="e">
        <f t="shared" si="59"/>
        <v>#VALUE!</v>
      </c>
      <c r="AB183" s="173" t="e">
        <f t="shared" si="60"/>
        <v>#VALUE!</v>
      </c>
      <c r="AC183" s="173" t="e">
        <f t="shared" si="61"/>
        <v>#VALUE!</v>
      </c>
      <c r="AD183" s="173" t="e">
        <f t="shared" si="62"/>
        <v>#VALUE!</v>
      </c>
      <c r="AE183" s="173" t="e">
        <f t="shared" si="63"/>
        <v>#VALUE!</v>
      </c>
      <c r="AF183" s="173" t="e">
        <f t="shared" si="64"/>
        <v>#VALUE!</v>
      </c>
      <c r="AG183" s="173" t="e">
        <f t="shared" si="65"/>
        <v>#VALUE!</v>
      </c>
      <c r="AH183" s="173" t="e">
        <f t="shared" si="66"/>
        <v>#VALUE!</v>
      </c>
      <c r="AI183" s="173" t="e">
        <f t="shared" si="67"/>
        <v>#VALUE!</v>
      </c>
      <c r="AJ183" s="173" t="e">
        <f t="shared" si="68"/>
        <v>#VALUE!</v>
      </c>
      <c r="AK183" s="173" t="e">
        <f t="shared" si="69"/>
        <v>#VALUE!</v>
      </c>
      <c r="AL183" s="173">
        <f t="shared" si="70"/>
        <v>1</v>
      </c>
      <c r="AM183" s="108"/>
      <c r="AN183" s="108"/>
      <c r="AO183" s="103"/>
    </row>
    <row r="184" spans="1:41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1" t="str">
        <f>IF(OR($B184="",$C184="",$D184="",$E184="",$F184&lt;AN_LIM,$F184&gt;AN_CONCURS,$P184=FALSE),"",IF($O184="OK",R_BDI_STR*VLOOKUP(AL184,Coef!$E$5:$F$20,2,FALSE),""))</f>
        <v/>
      </c>
      <c r="J184" s="121" t="str">
        <f>IF(OR($B184="",$C184="",$D184="",$E184="",$F184="",$F184&gt;AN_CONCURS,$P184=FALSE),"",IF($O184="OK",R_BDI_STR*VLOOKUP(AL184,Coef!$E$5:$F$20,2,FALSE),""))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41" t="str">
        <f>IF(E184="","NOK",VLOOKUP($E184,BDI!$B$5:$C$41,2,FALSE))</f>
        <v>NOK</v>
      </c>
      <c r="P184" s="236" t="b">
        <f t="shared" si="49"/>
        <v>0</v>
      </c>
      <c r="Q184" s="182"/>
      <c r="R184" s="172" t="e">
        <f t="shared" si="50"/>
        <v>#VALUE!</v>
      </c>
      <c r="S184" s="172" t="e">
        <f t="shared" si="51"/>
        <v>#VALUE!</v>
      </c>
      <c r="T184" s="172" t="e">
        <f t="shared" si="52"/>
        <v>#VALUE!</v>
      </c>
      <c r="U184" s="172" t="e">
        <f t="shared" si="53"/>
        <v>#VALUE!</v>
      </c>
      <c r="V184" s="172" t="e">
        <f t="shared" si="54"/>
        <v>#VALUE!</v>
      </c>
      <c r="W184" s="172" t="e">
        <f t="shared" si="55"/>
        <v>#VALUE!</v>
      </c>
      <c r="X184" s="172" t="e">
        <f t="shared" si="56"/>
        <v>#VALUE!</v>
      </c>
      <c r="Y184" s="172" t="e">
        <f t="shared" si="57"/>
        <v>#VALUE!</v>
      </c>
      <c r="Z184" s="172" t="e">
        <f t="shared" si="58"/>
        <v>#VALUE!</v>
      </c>
      <c r="AA184" s="172" t="e">
        <f t="shared" si="59"/>
        <v>#VALUE!</v>
      </c>
      <c r="AB184" s="173" t="e">
        <f t="shared" si="60"/>
        <v>#VALUE!</v>
      </c>
      <c r="AC184" s="173" t="e">
        <f t="shared" si="61"/>
        <v>#VALUE!</v>
      </c>
      <c r="AD184" s="173" t="e">
        <f t="shared" si="62"/>
        <v>#VALUE!</v>
      </c>
      <c r="AE184" s="173" t="e">
        <f t="shared" si="63"/>
        <v>#VALUE!</v>
      </c>
      <c r="AF184" s="173" t="e">
        <f t="shared" si="64"/>
        <v>#VALUE!</v>
      </c>
      <c r="AG184" s="173" t="e">
        <f t="shared" si="65"/>
        <v>#VALUE!</v>
      </c>
      <c r="AH184" s="173" t="e">
        <f t="shared" si="66"/>
        <v>#VALUE!</v>
      </c>
      <c r="AI184" s="173" t="e">
        <f t="shared" si="67"/>
        <v>#VALUE!</v>
      </c>
      <c r="AJ184" s="173" t="e">
        <f t="shared" si="68"/>
        <v>#VALUE!</v>
      </c>
      <c r="AK184" s="173" t="e">
        <f t="shared" si="69"/>
        <v>#VALUE!</v>
      </c>
      <c r="AL184" s="173">
        <f t="shared" si="70"/>
        <v>1</v>
      </c>
      <c r="AM184" s="108"/>
      <c r="AN184" s="108"/>
      <c r="AO184" s="103"/>
    </row>
    <row r="185" spans="1:41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1" t="str">
        <f>IF(OR($B185="",$C185="",$D185="",$E185="",$F185&lt;AN_LIM,$F185&gt;AN_CONCURS,$P185=FALSE),"",IF($O185="OK",R_BDI_STR*VLOOKUP(AL185,Coef!$E$5:$F$20,2,FALSE),""))</f>
        <v/>
      </c>
      <c r="J185" s="121" t="str">
        <f>IF(OR($B185="",$C185="",$D185="",$E185="",$F185="",$F185&gt;AN_CONCURS,$P185=FALSE),"",IF($O185="OK",R_BDI_STR*VLOOKUP(AL185,Coef!$E$5:$F$20,2,FALSE),""))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41" t="str">
        <f>IF(E185="","NOK",VLOOKUP($E185,BDI!$B$5:$C$41,2,FALSE))</f>
        <v>NOK</v>
      </c>
      <c r="P185" s="236" t="b">
        <f t="shared" si="49"/>
        <v>0</v>
      </c>
      <c r="Q185" s="182"/>
      <c r="R185" s="172" t="e">
        <f t="shared" si="50"/>
        <v>#VALUE!</v>
      </c>
      <c r="S185" s="172" t="e">
        <f t="shared" si="51"/>
        <v>#VALUE!</v>
      </c>
      <c r="T185" s="172" t="e">
        <f t="shared" si="52"/>
        <v>#VALUE!</v>
      </c>
      <c r="U185" s="172" t="e">
        <f t="shared" si="53"/>
        <v>#VALUE!</v>
      </c>
      <c r="V185" s="172" t="e">
        <f t="shared" si="54"/>
        <v>#VALUE!</v>
      </c>
      <c r="W185" s="172" t="e">
        <f t="shared" si="55"/>
        <v>#VALUE!</v>
      </c>
      <c r="X185" s="172" t="e">
        <f t="shared" si="56"/>
        <v>#VALUE!</v>
      </c>
      <c r="Y185" s="172" t="e">
        <f t="shared" si="57"/>
        <v>#VALUE!</v>
      </c>
      <c r="Z185" s="172" t="e">
        <f t="shared" si="58"/>
        <v>#VALUE!</v>
      </c>
      <c r="AA185" s="172" t="e">
        <f t="shared" si="59"/>
        <v>#VALUE!</v>
      </c>
      <c r="AB185" s="173" t="e">
        <f t="shared" si="60"/>
        <v>#VALUE!</v>
      </c>
      <c r="AC185" s="173" t="e">
        <f t="shared" si="61"/>
        <v>#VALUE!</v>
      </c>
      <c r="AD185" s="173" t="e">
        <f t="shared" si="62"/>
        <v>#VALUE!</v>
      </c>
      <c r="AE185" s="173" t="e">
        <f t="shared" si="63"/>
        <v>#VALUE!</v>
      </c>
      <c r="AF185" s="173" t="e">
        <f t="shared" si="64"/>
        <v>#VALUE!</v>
      </c>
      <c r="AG185" s="173" t="e">
        <f t="shared" si="65"/>
        <v>#VALUE!</v>
      </c>
      <c r="AH185" s="173" t="e">
        <f t="shared" si="66"/>
        <v>#VALUE!</v>
      </c>
      <c r="AI185" s="173" t="e">
        <f t="shared" si="67"/>
        <v>#VALUE!</v>
      </c>
      <c r="AJ185" s="173" t="e">
        <f t="shared" si="68"/>
        <v>#VALUE!</v>
      </c>
      <c r="AK185" s="173" t="e">
        <f t="shared" si="69"/>
        <v>#VALUE!</v>
      </c>
      <c r="AL185" s="173">
        <f t="shared" si="70"/>
        <v>1</v>
      </c>
      <c r="AM185" s="108"/>
      <c r="AN185" s="108"/>
      <c r="AO185" s="103"/>
    </row>
    <row r="186" spans="1:41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1" t="str">
        <f>IF(OR($B186="",$C186="",$D186="",$E186="",$F186&lt;AN_LIM,$F186&gt;AN_CONCURS,$P186=FALSE),"",IF($O186="OK",R_BDI_STR*VLOOKUP(AL186,Coef!$E$5:$F$20,2,FALSE),""))</f>
        <v/>
      </c>
      <c r="J186" s="121" t="str">
        <f>IF(OR($B186="",$C186="",$D186="",$E186="",$F186="",$F186&gt;AN_CONCURS,$P186=FALSE),"",IF($O186="OK",R_BDI_STR*VLOOKUP(AL186,Coef!$E$5:$F$20,2,FALSE),""))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41" t="str">
        <f>IF(E186="","NOK",VLOOKUP($E186,BDI!$B$5:$C$41,2,FALSE))</f>
        <v>NOK</v>
      </c>
      <c r="P186" s="236" t="b">
        <f t="shared" si="49"/>
        <v>0</v>
      </c>
      <c r="Q186" s="182"/>
      <c r="R186" s="172" t="e">
        <f t="shared" si="50"/>
        <v>#VALUE!</v>
      </c>
      <c r="S186" s="172" t="e">
        <f t="shared" si="51"/>
        <v>#VALUE!</v>
      </c>
      <c r="T186" s="172" t="e">
        <f t="shared" si="52"/>
        <v>#VALUE!</v>
      </c>
      <c r="U186" s="172" t="e">
        <f t="shared" si="53"/>
        <v>#VALUE!</v>
      </c>
      <c r="V186" s="172" t="e">
        <f t="shared" si="54"/>
        <v>#VALUE!</v>
      </c>
      <c r="W186" s="172" t="e">
        <f t="shared" si="55"/>
        <v>#VALUE!</v>
      </c>
      <c r="X186" s="172" t="e">
        <f t="shared" si="56"/>
        <v>#VALUE!</v>
      </c>
      <c r="Y186" s="172" t="e">
        <f t="shared" si="57"/>
        <v>#VALUE!</v>
      </c>
      <c r="Z186" s="172" t="e">
        <f t="shared" si="58"/>
        <v>#VALUE!</v>
      </c>
      <c r="AA186" s="172" t="e">
        <f t="shared" si="59"/>
        <v>#VALUE!</v>
      </c>
      <c r="AB186" s="173" t="e">
        <f t="shared" si="60"/>
        <v>#VALUE!</v>
      </c>
      <c r="AC186" s="173" t="e">
        <f t="shared" si="61"/>
        <v>#VALUE!</v>
      </c>
      <c r="AD186" s="173" t="e">
        <f t="shared" si="62"/>
        <v>#VALUE!</v>
      </c>
      <c r="AE186" s="173" t="e">
        <f t="shared" si="63"/>
        <v>#VALUE!</v>
      </c>
      <c r="AF186" s="173" t="e">
        <f t="shared" si="64"/>
        <v>#VALUE!</v>
      </c>
      <c r="AG186" s="173" t="e">
        <f t="shared" si="65"/>
        <v>#VALUE!</v>
      </c>
      <c r="AH186" s="173" t="e">
        <f t="shared" si="66"/>
        <v>#VALUE!</v>
      </c>
      <c r="AI186" s="173" t="e">
        <f t="shared" si="67"/>
        <v>#VALUE!</v>
      </c>
      <c r="AJ186" s="173" t="e">
        <f t="shared" si="68"/>
        <v>#VALUE!</v>
      </c>
      <c r="AK186" s="173" t="e">
        <f t="shared" si="69"/>
        <v>#VALUE!</v>
      </c>
      <c r="AL186" s="173">
        <f t="shared" si="70"/>
        <v>1</v>
      </c>
      <c r="AM186" s="108"/>
      <c r="AN186" s="108"/>
      <c r="AO186" s="103"/>
    </row>
    <row r="187" spans="1:41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1" t="str">
        <f>IF(OR($B187="",$C187="",$D187="",$E187="",$F187&lt;AN_LIM,$F187&gt;AN_CONCURS,$P187=FALSE),"",IF($O187="OK",R_BDI_STR*VLOOKUP(AL187,Coef!$E$5:$F$20,2,FALSE),""))</f>
        <v/>
      </c>
      <c r="J187" s="121" t="str">
        <f>IF(OR($B187="",$C187="",$D187="",$E187="",$F187="",$F187&gt;AN_CONCURS,$P187=FALSE),"",IF($O187="OK",R_BDI_STR*VLOOKUP(AL187,Coef!$E$5:$F$20,2,FALSE),""))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41" t="str">
        <f>IF(E187="","NOK",VLOOKUP($E187,BDI!$B$5:$C$41,2,FALSE))</f>
        <v>NOK</v>
      </c>
      <c r="P187" s="236" t="b">
        <f t="shared" si="49"/>
        <v>0</v>
      </c>
      <c r="Q187" s="182"/>
      <c r="R187" s="172" t="e">
        <f t="shared" si="50"/>
        <v>#VALUE!</v>
      </c>
      <c r="S187" s="172" t="e">
        <f t="shared" si="51"/>
        <v>#VALUE!</v>
      </c>
      <c r="T187" s="172" t="e">
        <f t="shared" si="52"/>
        <v>#VALUE!</v>
      </c>
      <c r="U187" s="172" t="e">
        <f t="shared" si="53"/>
        <v>#VALUE!</v>
      </c>
      <c r="V187" s="172" t="e">
        <f t="shared" si="54"/>
        <v>#VALUE!</v>
      </c>
      <c r="W187" s="172" t="e">
        <f t="shared" si="55"/>
        <v>#VALUE!</v>
      </c>
      <c r="X187" s="172" t="e">
        <f t="shared" si="56"/>
        <v>#VALUE!</v>
      </c>
      <c r="Y187" s="172" t="e">
        <f t="shared" si="57"/>
        <v>#VALUE!</v>
      </c>
      <c r="Z187" s="172" t="e">
        <f t="shared" si="58"/>
        <v>#VALUE!</v>
      </c>
      <c r="AA187" s="172" t="e">
        <f t="shared" si="59"/>
        <v>#VALUE!</v>
      </c>
      <c r="AB187" s="173" t="e">
        <f t="shared" si="60"/>
        <v>#VALUE!</v>
      </c>
      <c r="AC187" s="173" t="e">
        <f t="shared" si="61"/>
        <v>#VALUE!</v>
      </c>
      <c r="AD187" s="173" t="e">
        <f t="shared" si="62"/>
        <v>#VALUE!</v>
      </c>
      <c r="AE187" s="173" t="e">
        <f t="shared" si="63"/>
        <v>#VALUE!</v>
      </c>
      <c r="AF187" s="173" t="e">
        <f t="shared" si="64"/>
        <v>#VALUE!</v>
      </c>
      <c r="AG187" s="173" t="e">
        <f t="shared" si="65"/>
        <v>#VALUE!</v>
      </c>
      <c r="AH187" s="173" t="e">
        <f t="shared" si="66"/>
        <v>#VALUE!</v>
      </c>
      <c r="AI187" s="173" t="e">
        <f t="shared" si="67"/>
        <v>#VALUE!</v>
      </c>
      <c r="AJ187" s="173" t="e">
        <f t="shared" si="68"/>
        <v>#VALUE!</v>
      </c>
      <c r="AK187" s="173" t="e">
        <f t="shared" si="69"/>
        <v>#VALUE!</v>
      </c>
      <c r="AL187" s="173">
        <f t="shared" si="70"/>
        <v>1</v>
      </c>
      <c r="AM187" s="108"/>
      <c r="AN187" s="108"/>
      <c r="AO187" s="103"/>
    </row>
    <row r="188" spans="1:41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1" t="str">
        <f>IF(OR($B188="",$C188="",$D188="",$E188="",$F188&lt;AN_LIM,$F188&gt;AN_CONCURS,$P188=FALSE),"",IF($O188="OK",R_BDI_STR*VLOOKUP(AL188,Coef!$E$5:$F$20,2,FALSE),""))</f>
        <v/>
      </c>
      <c r="J188" s="121" t="str">
        <f>IF(OR($B188="",$C188="",$D188="",$E188="",$F188="",$F188&gt;AN_CONCURS,$P188=FALSE),"",IF($O188="OK",R_BDI_STR*VLOOKUP(AL188,Coef!$E$5:$F$20,2,FALSE),""))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41" t="str">
        <f>IF(E188="","NOK",VLOOKUP($E188,BDI!$B$5:$C$41,2,FALSE))</f>
        <v>NOK</v>
      </c>
      <c r="P188" s="236" t="b">
        <f t="shared" si="49"/>
        <v>0</v>
      </c>
      <c r="Q188" s="182"/>
      <c r="R188" s="172" t="e">
        <f t="shared" si="50"/>
        <v>#VALUE!</v>
      </c>
      <c r="S188" s="172" t="e">
        <f t="shared" si="51"/>
        <v>#VALUE!</v>
      </c>
      <c r="T188" s="172" t="e">
        <f t="shared" si="52"/>
        <v>#VALUE!</v>
      </c>
      <c r="U188" s="172" t="e">
        <f t="shared" si="53"/>
        <v>#VALUE!</v>
      </c>
      <c r="V188" s="172" t="e">
        <f t="shared" si="54"/>
        <v>#VALUE!</v>
      </c>
      <c r="W188" s="172" t="e">
        <f t="shared" si="55"/>
        <v>#VALUE!</v>
      </c>
      <c r="X188" s="172" t="e">
        <f t="shared" si="56"/>
        <v>#VALUE!</v>
      </c>
      <c r="Y188" s="172" t="e">
        <f t="shared" si="57"/>
        <v>#VALUE!</v>
      </c>
      <c r="Z188" s="172" t="e">
        <f t="shared" si="58"/>
        <v>#VALUE!</v>
      </c>
      <c r="AA188" s="172" t="e">
        <f t="shared" si="59"/>
        <v>#VALUE!</v>
      </c>
      <c r="AB188" s="173" t="e">
        <f t="shared" si="60"/>
        <v>#VALUE!</v>
      </c>
      <c r="AC188" s="173" t="e">
        <f t="shared" si="61"/>
        <v>#VALUE!</v>
      </c>
      <c r="AD188" s="173" t="e">
        <f t="shared" si="62"/>
        <v>#VALUE!</v>
      </c>
      <c r="AE188" s="173" t="e">
        <f t="shared" si="63"/>
        <v>#VALUE!</v>
      </c>
      <c r="AF188" s="173" t="e">
        <f t="shared" si="64"/>
        <v>#VALUE!</v>
      </c>
      <c r="AG188" s="173" t="e">
        <f t="shared" si="65"/>
        <v>#VALUE!</v>
      </c>
      <c r="AH188" s="173" t="e">
        <f t="shared" si="66"/>
        <v>#VALUE!</v>
      </c>
      <c r="AI188" s="173" t="e">
        <f t="shared" si="67"/>
        <v>#VALUE!</v>
      </c>
      <c r="AJ188" s="173" t="e">
        <f t="shared" si="68"/>
        <v>#VALUE!</v>
      </c>
      <c r="AK188" s="173" t="e">
        <f t="shared" si="69"/>
        <v>#VALUE!</v>
      </c>
      <c r="AL188" s="173">
        <f t="shared" si="70"/>
        <v>1</v>
      </c>
      <c r="AM188" s="108"/>
      <c r="AN188" s="108"/>
      <c r="AO188" s="103"/>
    </row>
    <row r="189" spans="1:41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1" t="str">
        <f>IF(OR($B189="",$C189="",$D189="",$E189="",$F189&lt;AN_LIM,$F189&gt;AN_CONCURS,$P189=FALSE),"",IF($O189="OK",R_BDI_STR*VLOOKUP(AL189,Coef!$E$5:$F$20,2,FALSE),""))</f>
        <v/>
      </c>
      <c r="J189" s="121" t="str">
        <f>IF(OR($B189="",$C189="",$D189="",$E189="",$F189="",$F189&gt;AN_CONCURS,$P189=FALSE),"",IF($O189="OK",R_BDI_STR*VLOOKUP(AL189,Coef!$E$5:$F$20,2,FALSE),""))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41" t="str">
        <f>IF(E189="","NOK",VLOOKUP($E189,BDI!$B$5:$C$41,2,FALSE))</f>
        <v>NOK</v>
      </c>
      <c r="P189" s="236" t="b">
        <f t="shared" si="49"/>
        <v>0</v>
      </c>
      <c r="Q189" s="182"/>
      <c r="R189" s="172" t="e">
        <f t="shared" si="50"/>
        <v>#VALUE!</v>
      </c>
      <c r="S189" s="172" t="e">
        <f t="shared" si="51"/>
        <v>#VALUE!</v>
      </c>
      <c r="T189" s="172" t="e">
        <f t="shared" si="52"/>
        <v>#VALUE!</v>
      </c>
      <c r="U189" s="172" t="e">
        <f t="shared" si="53"/>
        <v>#VALUE!</v>
      </c>
      <c r="V189" s="172" t="e">
        <f t="shared" si="54"/>
        <v>#VALUE!</v>
      </c>
      <c r="W189" s="172" t="e">
        <f t="shared" si="55"/>
        <v>#VALUE!</v>
      </c>
      <c r="X189" s="172" t="e">
        <f t="shared" si="56"/>
        <v>#VALUE!</v>
      </c>
      <c r="Y189" s="172" t="e">
        <f t="shared" si="57"/>
        <v>#VALUE!</v>
      </c>
      <c r="Z189" s="172" t="e">
        <f t="shared" si="58"/>
        <v>#VALUE!</v>
      </c>
      <c r="AA189" s="172" t="e">
        <f t="shared" si="59"/>
        <v>#VALUE!</v>
      </c>
      <c r="AB189" s="173" t="e">
        <f t="shared" si="60"/>
        <v>#VALUE!</v>
      </c>
      <c r="AC189" s="173" t="e">
        <f t="shared" si="61"/>
        <v>#VALUE!</v>
      </c>
      <c r="AD189" s="173" t="e">
        <f t="shared" si="62"/>
        <v>#VALUE!</v>
      </c>
      <c r="AE189" s="173" t="e">
        <f t="shared" si="63"/>
        <v>#VALUE!</v>
      </c>
      <c r="AF189" s="173" t="e">
        <f t="shared" si="64"/>
        <v>#VALUE!</v>
      </c>
      <c r="AG189" s="173" t="e">
        <f t="shared" si="65"/>
        <v>#VALUE!</v>
      </c>
      <c r="AH189" s="173" t="e">
        <f t="shared" si="66"/>
        <v>#VALUE!</v>
      </c>
      <c r="AI189" s="173" t="e">
        <f t="shared" si="67"/>
        <v>#VALUE!</v>
      </c>
      <c r="AJ189" s="173" t="e">
        <f t="shared" si="68"/>
        <v>#VALUE!</v>
      </c>
      <c r="AK189" s="173" t="e">
        <f t="shared" si="69"/>
        <v>#VALUE!</v>
      </c>
      <c r="AL189" s="173">
        <f t="shared" si="70"/>
        <v>1</v>
      </c>
      <c r="AM189" s="108"/>
      <c r="AN189" s="108"/>
      <c r="AO189" s="103"/>
    </row>
    <row r="190" spans="1:41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1" t="str">
        <f>IF(OR($B190="",$C190="",$D190="",$E190="",$F190&lt;AN_LIM,$F190&gt;AN_CONCURS,$P190=FALSE),"",IF($O190="OK",R_BDI_STR*VLOOKUP(AL190,Coef!$E$5:$F$20,2,FALSE),""))</f>
        <v/>
      </c>
      <c r="J190" s="121" t="str">
        <f>IF(OR($B190="",$C190="",$D190="",$E190="",$F190="",$F190&gt;AN_CONCURS,$P190=FALSE),"",IF($O190="OK",R_BDI_STR*VLOOKUP(AL190,Coef!$E$5:$F$20,2,FALSE),""))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41" t="str">
        <f>IF(E190="","NOK",VLOOKUP($E190,BDI!$B$5:$C$41,2,FALSE))</f>
        <v>NOK</v>
      </c>
      <c r="P190" s="236" t="b">
        <f t="shared" si="49"/>
        <v>0</v>
      </c>
      <c r="Q190" s="182"/>
      <c r="R190" s="172" t="e">
        <f t="shared" si="50"/>
        <v>#VALUE!</v>
      </c>
      <c r="S190" s="172" t="e">
        <f t="shared" si="51"/>
        <v>#VALUE!</v>
      </c>
      <c r="T190" s="172" t="e">
        <f t="shared" si="52"/>
        <v>#VALUE!</v>
      </c>
      <c r="U190" s="172" t="e">
        <f t="shared" si="53"/>
        <v>#VALUE!</v>
      </c>
      <c r="V190" s="172" t="e">
        <f t="shared" si="54"/>
        <v>#VALUE!</v>
      </c>
      <c r="W190" s="172" t="e">
        <f t="shared" si="55"/>
        <v>#VALUE!</v>
      </c>
      <c r="X190" s="172" t="e">
        <f t="shared" si="56"/>
        <v>#VALUE!</v>
      </c>
      <c r="Y190" s="172" t="e">
        <f t="shared" si="57"/>
        <v>#VALUE!</v>
      </c>
      <c r="Z190" s="172" t="e">
        <f t="shared" si="58"/>
        <v>#VALUE!</v>
      </c>
      <c r="AA190" s="172" t="e">
        <f t="shared" si="59"/>
        <v>#VALUE!</v>
      </c>
      <c r="AB190" s="173" t="e">
        <f t="shared" si="60"/>
        <v>#VALUE!</v>
      </c>
      <c r="AC190" s="173" t="e">
        <f t="shared" si="61"/>
        <v>#VALUE!</v>
      </c>
      <c r="AD190" s="173" t="e">
        <f t="shared" si="62"/>
        <v>#VALUE!</v>
      </c>
      <c r="AE190" s="173" t="e">
        <f t="shared" si="63"/>
        <v>#VALUE!</v>
      </c>
      <c r="AF190" s="173" t="e">
        <f t="shared" si="64"/>
        <v>#VALUE!</v>
      </c>
      <c r="AG190" s="173" t="e">
        <f t="shared" si="65"/>
        <v>#VALUE!</v>
      </c>
      <c r="AH190" s="173" t="e">
        <f t="shared" si="66"/>
        <v>#VALUE!</v>
      </c>
      <c r="AI190" s="173" t="e">
        <f t="shared" si="67"/>
        <v>#VALUE!</v>
      </c>
      <c r="AJ190" s="173" t="e">
        <f t="shared" si="68"/>
        <v>#VALUE!</v>
      </c>
      <c r="AK190" s="173" t="e">
        <f t="shared" si="69"/>
        <v>#VALUE!</v>
      </c>
      <c r="AL190" s="173">
        <f t="shared" si="70"/>
        <v>1</v>
      </c>
      <c r="AM190" s="108"/>
      <c r="AN190" s="108"/>
      <c r="AO190" s="103"/>
    </row>
    <row r="191" spans="1:41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1" t="str">
        <f>IF(OR($B191="",$C191="",$D191="",$E191="",$F191&lt;AN_LIM,$F191&gt;AN_CONCURS,$P191=FALSE),"",IF($O191="OK",R_BDI_STR*VLOOKUP(AL191,Coef!$E$5:$F$20,2,FALSE),""))</f>
        <v/>
      </c>
      <c r="J191" s="121" t="str">
        <f>IF(OR($B191="",$C191="",$D191="",$E191="",$F191="",$F191&gt;AN_CONCURS,$P191=FALSE),"",IF($O191="OK",R_BDI_STR*VLOOKUP(AL191,Coef!$E$5:$F$20,2,FALSE),""))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41" t="str">
        <f>IF(E191="","NOK",VLOOKUP($E191,BDI!$B$5:$C$41,2,FALSE))</f>
        <v>NOK</v>
      </c>
      <c r="P191" s="236" t="b">
        <f t="shared" si="49"/>
        <v>0</v>
      </c>
      <c r="Q191" s="182"/>
      <c r="R191" s="172" t="e">
        <f t="shared" si="50"/>
        <v>#VALUE!</v>
      </c>
      <c r="S191" s="172" t="e">
        <f t="shared" si="51"/>
        <v>#VALUE!</v>
      </c>
      <c r="T191" s="172" t="e">
        <f t="shared" si="52"/>
        <v>#VALUE!</v>
      </c>
      <c r="U191" s="172" t="e">
        <f t="shared" si="53"/>
        <v>#VALUE!</v>
      </c>
      <c r="V191" s="172" t="e">
        <f t="shared" si="54"/>
        <v>#VALUE!</v>
      </c>
      <c r="W191" s="172" t="e">
        <f t="shared" si="55"/>
        <v>#VALUE!</v>
      </c>
      <c r="X191" s="172" t="e">
        <f t="shared" si="56"/>
        <v>#VALUE!</v>
      </c>
      <c r="Y191" s="172" t="e">
        <f t="shared" si="57"/>
        <v>#VALUE!</v>
      </c>
      <c r="Z191" s="172" t="e">
        <f t="shared" si="58"/>
        <v>#VALUE!</v>
      </c>
      <c r="AA191" s="172" t="e">
        <f t="shared" si="59"/>
        <v>#VALUE!</v>
      </c>
      <c r="AB191" s="173" t="e">
        <f t="shared" si="60"/>
        <v>#VALUE!</v>
      </c>
      <c r="AC191" s="173" t="e">
        <f t="shared" si="61"/>
        <v>#VALUE!</v>
      </c>
      <c r="AD191" s="173" t="e">
        <f t="shared" si="62"/>
        <v>#VALUE!</v>
      </c>
      <c r="AE191" s="173" t="e">
        <f t="shared" si="63"/>
        <v>#VALUE!</v>
      </c>
      <c r="AF191" s="173" t="e">
        <f t="shared" si="64"/>
        <v>#VALUE!</v>
      </c>
      <c r="AG191" s="173" t="e">
        <f t="shared" si="65"/>
        <v>#VALUE!</v>
      </c>
      <c r="AH191" s="173" t="e">
        <f t="shared" si="66"/>
        <v>#VALUE!</v>
      </c>
      <c r="AI191" s="173" t="e">
        <f t="shared" si="67"/>
        <v>#VALUE!</v>
      </c>
      <c r="AJ191" s="173" t="e">
        <f t="shared" si="68"/>
        <v>#VALUE!</v>
      </c>
      <c r="AK191" s="173" t="e">
        <f t="shared" si="69"/>
        <v>#VALUE!</v>
      </c>
      <c r="AL191" s="173">
        <f t="shared" si="70"/>
        <v>1</v>
      </c>
      <c r="AM191" s="108"/>
      <c r="AN191" s="108"/>
      <c r="AO191" s="103"/>
    </row>
    <row r="192" spans="1:41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1" t="str">
        <f>IF(OR($B192="",$C192="",$D192="",$E192="",$F192&lt;AN_LIM,$F192&gt;AN_CONCURS,$P192=FALSE),"",IF($O192="OK",R_BDI_STR*VLOOKUP(AL192,Coef!$E$5:$F$20,2,FALSE),""))</f>
        <v/>
      </c>
      <c r="J192" s="121" t="str">
        <f>IF(OR($B192="",$C192="",$D192="",$E192="",$F192="",$F192&gt;AN_CONCURS,$P192=FALSE),"",IF($O192="OK",R_BDI_STR*VLOOKUP(AL192,Coef!$E$5:$F$20,2,FALSE),""))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41" t="str">
        <f>IF(E192="","NOK",VLOOKUP($E192,BDI!$B$5:$C$41,2,FALSE))</f>
        <v>NOK</v>
      </c>
      <c r="P192" s="236" t="b">
        <f t="shared" si="49"/>
        <v>0</v>
      </c>
      <c r="Q192" s="182"/>
      <c r="R192" s="172" t="e">
        <f t="shared" si="50"/>
        <v>#VALUE!</v>
      </c>
      <c r="S192" s="172" t="e">
        <f t="shared" si="51"/>
        <v>#VALUE!</v>
      </c>
      <c r="T192" s="172" t="e">
        <f t="shared" si="52"/>
        <v>#VALUE!</v>
      </c>
      <c r="U192" s="172" t="e">
        <f t="shared" si="53"/>
        <v>#VALUE!</v>
      </c>
      <c r="V192" s="172" t="e">
        <f t="shared" si="54"/>
        <v>#VALUE!</v>
      </c>
      <c r="W192" s="172" t="e">
        <f t="shared" si="55"/>
        <v>#VALUE!</v>
      </c>
      <c r="X192" s="172" t="e">
        <f t="shared" si="56"/>
        <v>#VALUE!</v>
      </c>
      <c r="Y192" s="172" t="e">
        <f t="shared" si="57"/>
        <v>#VALUE!</v>
      </c>
      <c r="Z192" s="172" t="e">
        <f t="shared" si="58"/>
        <v>#VALUE!</v>
      </c>
      <c r="AA192" s="172" t="e">
        <f t="shared" si="59"/>
        <v>#VALUE!</v>
      </c>
      <c r="AB192" s="173" t="e">
        <f t="shared" si="60"/>
        <v>#VALUE!</v>
      </c>
      <c r="AC192" s="173" t="e">
        <f t="shared" si="61"/>
        <v>#VALUE!</v>
      </c>
      <c r="AD192" s="173" t="e">
        <f t="shared" si="62"/>
        <v>#VALUE!</v>
      </c>
      <c r="AE192" s="173" t="e">
        <f t="shared" si="63"/>
        <v>#VALUE!</v>
      </c>
      <c r="AF192" s="173" t="e">
        <f t="shared" si="64"/>
        <v>#VALUE!</v>
      </c>
      <c r="AG192" s="173" t="e">
        <f t="shared" si="65"/>
        <v>#VALUE!</v>
      </c>
      <c r="AH192" s="173" t="e">
        <f t="shared" si="66"/>
        <v>#VALUE!</v>
      </c>
      <c r="AI192" s="173" t="e">
        <f t="shared" si="67"/>
        <v>#VALUE!</v>
      </c>
      <c r="AJ192" s="173" t="e">
        <f t="shared" si="68"/>
        <v>#VALUE!</v>
      </c>
      <c r="AK192" s="173" t="e">
        <f t="shared" si="69"/>
        <v>#VALUE!</v>
      </c>
      <c r="AL192" s="173">
        <f t="shared" si="70"/>
        <v>1</v>
      </c>
      <c r="AM192" s="108"/>
      <c r="AN192" s="108"/>
      <c r="AO192" s="103"/>
    </row>
    <row r="193" spans="1:41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1" t="str">
        <f>IF(OR($B193="",$C193="",$D193="",$E193="",$F193&lt;AN_LIM,$F193&gt;AN_CONCURS,$P193=FALSE),"",IF($O193="OK",R_BDI_STR*VLOOKUP(AL193,Coef!$E$5:$F$20,2,FALSE),""))</f>
        <v/>
      </c>
      <c r="J193" s="121" t="str">
        <f>IF(OR($B193="",$C193="",$D193="",$E193="",$F193="",$F193&gt;AN_CONCURS,$P193=FALSE),"",IF($O193="OK",R_BDI_STR*VLOOKUP(AL193,Coef!$E$5:$F$20,2,FALSE),""))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41" t="str">
        <f>IF(E193="","NOK",VLOOKUP($E193,BDI!$B$5:$C$41,2,FALSE))</f>
        <v>NOK</v>
      </c>
      <c r="P193" s="236" t="b">
        <f t="shared" si="49"/>
        <v>0</v>
      </c>
      <c r="Q193" s="182"/>
      <c r="R193" s="172" t="e">
        <f t="shared" si="50"/>
        <v>#VALUE!</v>
      </c>
      <c r="S193" s="172" t="e">
        <f t="shared" si="51"/>
        <v>#VALUE!</v>
      </c>
      <c r="T193" s="172" t="e">
        <f t="shared" si="52"/>
        <v>#VALUE!</v>
      </c>
      <c r="U193" s="172" t="e">
        <f t="shared" si="53"/>
        <v>#VALUE!</v>
      </c>
      <c r="V193" s="172" t="e">
        <f t="shared" si="54"/>
        <v>#VALUE!</v>
      </c>
      <c r="W193" s="172" t="e">
        <f t="shared" si="55"/>
        <v>#VALUE!</v>
      </c>
      <c r="X193" s="172" t="e">
        <f t="shared" si="56"/>
        <v>#VALUE!</v>
      </c>
      <c r="Y193" s="172" t="e">
        <f t="shared" si="57"/>
        <v>#VALUE!</v>
      </c>
      <c r="Z193" s="172" t="e">
        <f t="shared" si="58"/>
        <v>#VALUE!</v>
      </c>
      <c r="AA193" s="172" t="e">
        <f t="shared" si="59"/>
        <v>#VALUE!</v>
      </c>
      <c r="AB193" s="173" t="e">
        <f t="shared" si="60"/>
        <v>#VALUE!</v>
      </c>
      <c r="AC193" s="173" t="e">
        <f t="shared" si="61"/>
        <v>#VALUE!</v>
      </c>
      <c r="AD193" s="173" t="e">
        <f t="shared" si="62"/>
        <v>#VALUE!</v>
      </c>
      <c r="AE193" s="173" t="e">
        <f t="shared" si="63"/>
        <v>#VALUE!</v>
      </c>
      <c r="AF193" s="173" t="e">
        <f t="shared" si="64"/>
        <v>#VALUE!</v>
      </c>
      <c r="AG193" s="173" t="e">
        <f t="shared" si="65"/>
        <v>#VALUE!</v>
      </c>
      <c r="AH193" s="173" t="e">
        <f t="shared" si="66"/>
        <v>#VALUE!</v>
      </c>
      <c r="AI193" s="173" t="e">
        <f t="shared" si="67"/>
        <v>#VALUE!</v>
      </c>
      <c r="AJ193" s="173" t="e">
        <f t="shared" si="68"/>
        <v>#VALUE!</v>
      </c>
      <c r="AK193" s="173" t="e">
        <f t="shared" si="69"/>
        <v>#VALUE!</v>
      </c>
      <c r="AL193" s="173">
        <f t="shared" si="70"/>
        <v>1</v>
      </c>
      <c r="AM193" s="108"/>
      <c r="AN193" s="108"/>
      <c r="AO193" s="103"/>
    </row>
    <row r="194" spans="1:41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1" t="str">
        <f>IF(OR($B194="",$C194="",$D194="",$E194="",$F194&lt;AN_LIM,$F194&gt;AN_CONCURS,$P194=FALSE),"",IF($O194="OK",R_BDI_STR*VLOOKUP(AL194,Coef!$E$5:$F$20,2,FALSE),""))</f>
        <v/>
      </c>
      <c r="J194" s="121" t="str">
        <f>IF(OR($B194="",$C194="",$D194="",$E194="",$F194="",$F194&gt;AN_CONCURS,$P194=FALSE),"",IF($O194="OK",R_BDI_STR*VLOOKUP(AL194,Coef!$E$5:$F$20,2,FALSE),""))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41" t="str">
        <f>IF(E194="","NOK",VLOOKUP($E194,BDI!$B$5:$C$41,2,FALSE))</f>
        <v>NOK</v>
      </c>
      <c r="P194" s="236" t="b">
        <f t="shared" si="49"/>
        <v>0</v>
      </c>
      <c r="Q194" s="182"/>
      <c r="R194" s="172" t="e">
        <f t="shared" si="50"/>
        <v>#VALUE!</v>
      </c>
      <c r="S194" s="172" t="e">
        <f t="shared" si="51"/>
        <v>#VALUE!</v>
      </c>
      <c r="T194" s="172" t="e">
        <f t="shared" si="52"/>
        <v>#VALUE!</v>
      </c>
      <c r="U194" s="172" t="e">
        <f t="shared" si="53"/>
        <v>#VALUE!</v>
      </c>
      <c r="V194" s="172" t="e">
        <f t="shared" si="54"/>
        <v>#VALUE!</v>
      </c>
      <c r="W194" s="172" t="e">
        <f t="shared" si="55"/>
        <v>#VALUE!</v>
      </c>
      <c r="X194" s="172" t="e">
        <f t="shared" si="56"/>
        <v>#VALUE!</v>
      </c>
      <c r="Y194" s="172" t="e">
        <f t="shared" si="57"/>
        <v>#VALUE!</v>
      </c>
      <c r="Z194" s="172" t="e">
        <f t="shared" si="58"/>
        <v>#VALUE!</v>
      </c>
      <c r="AA194" s="172" t="e">
        <f t="shared" si="59"/>
        <v>#VALUE!</v>
      </c>
      <c r="AB194" s="173" t="e">
        <f t="shared" si="60"/>
        <v>#VALUE!</v>
      </c>
      <c r="AC194" s="173" t="e">
        <f t="shared" si="61"/>
        <v>#VALUE!</v>
      </c>
      <c r="AD194" s="173" t="e">
        <f t="shared" si="62"/>
        <v>#VALUE!</v>
      </c>
      <c r="AE194" s="173" t="e">
        <f t="shared" si="63"/>
        <v>#VALUE!</v>
      </c>
      <c r="AF194" s="173" t="e">
        <f t="shared" si="64"/>
        <v>#VALUE!</v>
      </c>
      <c r="AG194" s="173" t="e">
        <f t="shared" si="65"/>
        <v>#VALUE!</v>
      </c>
      <c r="AH194" s="173" t="e">
        <f t="shared" si="66"/>
        <v>#VALUE!</v>
      </c>
      <c r="AI194" s="173" t="e">
        <f t="shared" si="67"/>
        <v>#VALUE!</v>
      </c>
      <c r="AJ194" s="173" t="e">
        <f t="shared" si="68"/>
        <v>#VALUE!</v>
      </c>
      <c r="AK194" s="173" t="e">
        <f t="shared" si="69"/>
        <v>#VALUE!</v>
      </c>
      <c r="AL194" s="173">
        <f t="shared" si="70"/>
        <v>1</v>
      </c>
      <c r="AM194" s="108"/>
      <c r="AN194" s="108"/>
      <c r="AO194" s="103"/>
    </row>
    <row r="195" spans="1:41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1" t="str">
        <f>IF(OR($B195="",$C195="",$D195="",$E195="",$F195&lt;AN_LIM,$F195&gt;AN_CONCURS,$P195=FALSE),"",IF($O195="OK",R_BDI_STR*VLOOKUP(AL195,Coef!$E$5:$F$20,2,FALSE),""))</f>
        <v/>
      </c>
      <c r="J195" s="121" t="str">
        <f>IF(OR($B195="",$C195="",$D195="",$E195="",$F195="",$F195&gt;AN_CONCURS,$P195=FALSE),"",IF($O195="OK",R_BDI_STR*VLOOKUP(AL195,Coef!$E$5:$F$20,2,FALSE),""))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41" t="str">
        <f>IF(E195="","NOK",VLOOKUP($E195,BDI!$B$5:$C$41,2,FALSE))</f>
        <v>NOK</v>
      </c>
      <c r="P195" s="236" t="b">
        <f t="shared" si="49"/>
        <v>0</v>
      </c>
      <c r="Q195" s="182"/>
      <c r="R195" s="172" t="e">
        <f t="shared" si="50"/>
        <v>#VALUE!</v>
      </c>
      <c r="S195" s="172" t="e">
        <f t="shared" si="51"/>
        <v>#VALUE!</v>
      </c>
      <c r="T195" s="172" t="e">
        <f t="shared" si="52"/>
        <v>#VALUE!</v>
      </c>
      <c r="U195" s="172" t="e">
        <f t="shared" si="53"/>
        <v>#VALUE!</v>
      </c>
      <c r="V195" s="172" t="e">
        <f t="shared" si="54"/>
        <v>#VALUE!</v>
      </c>
      <c r="W195" s="172" t="e">
        <f t="shared" si="55"/>
        <v>#VALUE!</v>
      </c>
      <c r="X195" s="172" t="e">
        <f t="shared" si="56"/>
        <v>#VALUE!</v>
      </c>
      <c r="Y195" s="172" t="e">
        <f t="shared" si="57"/>
        <v>#VALUE!</v>
      </c>
      <c r="Z195" s="172" t="e">
        <f t="shared" si="58"/>
        <v>#VALUE!</v>
      </c>
      <c r="AA195" s="172" t="e">
        <f t="shared" si="59"/>
        <v>#VALUE!</v>
      </c>
      <c r="AB195" s="173" t="e">
        <f t="shared" si="60"/>
        <v>#VALUE!</v>
      </c>
      <c r="AC195" s="173" t="e">
        <f t="shared" si="61"/>
        <v>#VALUE!</v>
      </c>
      <c r="AD195" s="173" t="e">
        <f t="shared" si="62"/>
        <v>#VALUE!</v>
      </c>
      <c r="AE195" s="173" t="e">
        <f t="shared" si="63"/>
        <v>#VALUE!</v>
      </c>
      <c r="AF195" s="173" t="e">
        <f t="shared" si="64"/>
        <v>#VALUE!</v>
      </c>
      <c r="AG195" s="173" t="e">
        <f t="shared" si="65"/>
        <v>#VALUE!</v>
      </c>
      <c r="AH195" s="173" t="e">
        <f t="shared" si="66"/>
        <v>#VALUE!</v>
      </c>
      <c r="AI195" s="173" t="e">
        <f t="shared" si="67"/>
        <v>#VALUE!</v>
      </c>
      <c r="AJ195" s="173" t="e">
        <f t="shared" si="68"/>
        <v>#VALUE!</v>
      </c>
      <c r="AK195" s="173" t="e">
        <f t="shared" si="69"/>
        <v>#VALUE!</v>
      </c>
      <c r="AL195" s="173">
        <f t="shared" si="70"/>
        <v>1</v>
      </c>
      <c r="AM195" s="108"/>
      <c r="AN195" s="108"/>
      <c r="AO195" s="103"/>
    </row>
    <row r="196" spans="1:41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1" t="str">
        <f>IF(OR($B196="",$C196="",$D196="",$E196="",$F196&lt;AN_LIM,$F196&gt;AN_CONCURS,$P196=FALSE),"",IF($O196="OK",R_BDI_STR*VLOOKUP(AL196,Coef!$E$5:$F$20,2,FALSE),""))</f>
        <v/>
      </c>
      <c r="J196" s="121" t="str">
        <f>IF(OR($B196="",$C196="",$D196="",$E196="",$F196="",$F196&gt;AN_CONCURS,$P196=FALSE),"",IF($O196="OK",R_BDI_STR*VLOOKUP(AL196,Coef!$E$5:$F$20,2,FALSE),""))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41" t="str">
        <f>IF(E196="","NOK",VLOOKUP($E196,BDI!$B$5:$C$41,2,FALSE))</f>
        <v>NOK</v>
      </c>
      <c r="P196" s="236" t="b">
        <f t="shared" si="49"/>
        <v>0</v>
      </c>
      <c r="Q196" s="182"/>
      <c r="R196" s="172" t="e">
        <f t="shared" si="50"/>
        <v>#VALUE!</v>
      </c>
      <c r="S196" s="172" t="e">
        <f t="shared" si="51"/>
        <v>#VALUE!</v>
      </c>
      <c r="T196" s="172" t="e">
        <f t="shared" si="52"/>
        <v>#VALUE!</v>
      </c>
      <c r="U196" s="172" t="e">
        <f t="shared" si="53"/>
        <v>#VALUE!</v>
      </c>
      <c r="V196" s="172" t="e">
        <f t="shared" si="54"/>
        <v>#VALUE!</v>
      </c>
      <c r="W196" s="172" t="e">
        <f t="shared" si="55"/>
        <v>#VALUE!</v>
      </c>
      <c r="X196" s="172" t="e">
        <f t="shared" si="56"/>
        <v>#VALUE!</v>
      </c>
      <c r="Y196" s="172" t="e">
        <f t="shared" si="57"/>
        <v>#VALUE!</v>
      </c>
      <c r="Z196" s="172" t="e">
        <f t="shared" si="58"/>
        <v>#VALUE!</v>
      </c>
      <c r="AA196" s="172" t="e">
        <f t="shared" si="59"/>
        <v>#VALUE!</v>
      </c>
      <c r="AB196" s="173" t="e">
        <f t="shared" si="60"/>
        <v>#VALUE!</v>
      </c>
      <c r="AC196" s="173" t="e">
        <f t="shared" si="61"/>
        <v>#VALUE!</v>
      </c>
      <c r="AD196" s="173" t="e">
        <f t="shared" si="62"/>
        <v>#VALUE!</v>
      </c>
      <c r="AE196" s="173" t="e">
        <f t="shared" si="63"/>
        <v>#VALUE!</v>
      </c>
      <c r="AF196" s="173" t="e">
        <f t="shared" si="64"/>
        <v>#VALUE!</v>
      </c>
      <c r="AG196" s="173" t="e">
        <f t="shared" si="65"/>
        <v>#VALUE!</v>
      </c>
      <c r="AH196" s="173" t="e">
        <f t="shared" si="66"/>
        <v>#VALUE!</v>
      </c>
      <c r="AI196" s="173" t="e">
        <f t="shared" si="67"/>
        <v>#VALUE!</v>
      </c>
      <c r="AJ196" s="173" t="e">
        <f t="shared" si="68"/>
        <v>#VALUE!</v>
      </c>
      <c r="AK196" s="173" t="e">
        <f t="shared" si="69"/>
        <v>#VALUE!</v>
      </c>
      <c r="AL196" s="173">
        <f t="shared" si="70"/>
        <v>1</v>
      </c>
      <c r="AM196" s="108"/>
      <c r="AN196" s="108"/>
      <c r="AO196" s="103"/>
    </row>
    <row r="197" spans="1:41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1" t="str">
        <f>IF(OR($B197="",$C197="",$D197="",$E197="",$F197&lt;AN_LIM,$F197&gt;AN_CONCURS,$P197=FALSE),"",IF($O197="OK",R_BDI_STR*VLOOKUP(AL197,Coef!$E$5:$F$20,2,FALSE),""))</f>
        <v/>
      </c>
      <c r="J197" s="121" t="str">
        <f>IF(OR($B197="",$C197="",$D197="",$E197="",$F197="",$F197&gt;AN_CONCURS,$P197=FALSE),"",IF($O197="OK",R_BDI_STR*VLOOKUP(AL197,Coef!$E$5:$F$20,2,FALSE),""))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41" t="str">
        <f>IF(E197="","NOK",VLOOKUP($E197,BDI!$B$5:$C$41,2,FALSE))</f>
        <v>NOK</v>
      </c>
      <c r="P197" s="236" t="b">
        <f t="shared" si="49"/>
        <v>0</v>
      </c>
      <c r="Q197" s="182"/>
      <c r="R197" s="172" t="e">
        <f t="shared" si="50"/>
        <v>#VALUE!</v>
      </c>
      <c r="S197" s="172" t="e">
        <f t="shared" si="51"/>
        <v>#VALUE!</v>
      </c>
      <c r="T197" s="172" t="e">
        <f t="shared" si="52"/>
        <v>#VALUE!</v>
      </c>
      <c r="U197" s="172" t="e">
        <f t="shared" si="53"/>
        <v>#VALUE!</v>
      </c>
      <c r="V197" s="172" t="e">
        <f t="shared" si="54"/>
        <v>#VALUE!</v>
      </c>
      <c r="W197" s="172" t="e">
        <f t="shared" si="55"/>
        <v>#VALUE!</v>
      </c>
      <c r="X197" s="172" t="e">
        <f t="shared" si="56"/>
        <v>#VALUE!</v>
      </c>
      <c r="Y197" s="172" t="e">
        <f t="shared" si="57"/>
        <v>#VALUE!</v>
      </c>
      <c r="Z197" s="172" t="e">
        <f t="shared" si="58"/>
        <v>#VALUE!</v>
      </c>
      <c r="AA197" s="172" t="e">
        <f t="shared" si="59"/>
        <v>#VALUE!</v>
      </c>
      <c r="AB197" s="173" t="e">
        <f t="shared" si="60"/>
        <v>#VALUE!</v>
      </c>
      <c r="AC197" s="173" t="e">
        <f t="shared" si="61"/>
        <v>#VALUE!</v>
      </c>
      <c r="AD197" s="173" t="e">
        <f t="shared" si="62"/>
        <v>#VALUE!</v>
      </c>
      <c r="AE197" s="173" t="e">
        <f t="shared" si="63"/>
        <v>#VALUE!</v>
      </c>
      <c r="AF197" s="173" t="e">
        <f t="shared" si="64"/>
        <v>#VALUE!</v>
      </c>
      <c r="AG197" s="173" t="e">
        <f t="shared" si="65"/>
        <v>#VALUE!</v>
      </c>
      <c r="AH197" s="173" t="e">
        <f t="shared" si="66"/>
        <v>#VALUE!</v>
      </c>
      <c r="AI197" s="173" t="e">
        <f t="shared" si="67"/>
        <v>#VALUE!</v>
      </c>
      <c r="AJ197" s="173" t="e">
        <f t="shared" si="68"/>
        <v>#VALUE!</v>
      </c>
      <c r="AK197" s="173" t="e">
        <f t="shared" si="69"/>
        <v>#VALUE!</v>
      </c>
      <c r="AL197" s="173">
        <f t="shared" si="70"/>
        <v>1</v>
      </c>
      <c r="AM197" s="108"/>
      <c r="AN197" s="108"/>
      <c r="AO197" s="103"/>
    </row>
    <row r="198" spans="1:41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1" t="str">
        <f>IF(OR($B198="",$C198="",$D198="",$E198="",$F198&lt;AN_LIM,$F198&gt;AN_CONCURS,$P198=FALSE),"",IF($O198="OK",R_BDI_STR*VLOOKUP(AL198,Coef!$E$5:$F$20,2,FALSE),""))</f>
        <v/>
      </c>
      <c r="J198" s="121" t="str">
        <f>IF(OR($B198="",$C198="",$D198="",$E198="",$F198="",$F198&gt;AN_CONCURS,$P198=FALSE),"",IF($O198="OK",R_BDI_STR*VLOOKUP(AL198,Coef!$E$5:$F$20,2,FALSE),""))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41" t="str">
        <f>IF(E198="","NOK",VLOOKUP($E198,BDI!$B$5:$C$41,2,FALSE))</f>
        <v>NOK</v>
      </c>
      <c r="P198" s="236" t="b">
        <f t="shared" si="49"/>
        <v>0</v>
      </c>
      <c r="Q198" s="182"/>
      <c r="R198" s="172" t="e">
        <f t="shared" si="50"/>
        <v>#VALUE!</v>
      </c>
      <c r="S198" s="172" t="e">
        <f t="shared" si="51"/>
        <v>#VALUE!</v>
      </c>
      <c r="T198" s="172" t="e">
        <f t="shared" si="52"/>
        <v>#VALUE!</v>
      </c>
      <c r="U198" s="172" t="e">
        <f t="shared" si="53"/>
        <v>#VALUE!</v>
      </c>
      <c r="V198" s="172" t="e">
        <f t="shared" si="54"/>
        <v>#VALUE!</v>
      </c>
      <c r="W198" s="172" t="e">
        <f t="shared" si="55"/>
        <v>#VALUE!</v>
      </c>
      <c r="X198" s="172" t="e">
        <f t="shared" si="56"/>
        <v>#VALUE!</v>
      </c>
      <c r="Y198" s="172" t="e">
        <f t="shared" si="57"/>
        <v>#VALUE!</v>
      </c>
      <c r="Z198" s="172" t="e">
        <f t="shared" si="58"/>
        <v>#VALUE!</v>
      </c>
      <c r="AA198" s="172" t="e">
        <f t="shared" si="59"/>
        <v>#VALUE!</v>
      </c>
      <c r="AB198" s="173" t="e">
        <f t="shared" si="60"/>
        <v>#VALUE!</v>
      </c>
      <c r="AC198" s="173" t="e">
        <f t="shared" si="61"/>
        <v>#VALUE!</v>
      </c>
      <c r="AD198" s="173" t="e">
        <f t="shared" si="62"/>
        <v>#VALUE!</v>
      </c>
      <c r="AE198" s="173" t="e">
        <f t="shared" si="63"/>
        <v>#VALUE!</v>
      </c>
      <c r="AF198" s="173" t="e">
        <f t="shared" si="64"/>
        <v>#VALUE!</v>
      </c>
      <c r="AG198" s="173" t="e">
        <f t="shared" si="65"/>
        <v>#VALUE!</v>
      </c>
      <c r="AH198" s="173" t="e">
        <f t="shared" si="66"/>
        <v>#VALUE!</v>
      </c>
      <c r="AI198" s="173" t="e">
        <f t="shared" si="67"/>
        <v>#VALUE!</v>
      </c>
      <c r="AJ198" s="173" t="e">
        <f t="shared" si="68"/>
        <v>#VALUE!</v>
      </c>
      <c r="AK198" s="173" t="e">
        <f t="shared" si="69"/>
        <v>#VALUE!</v>
      </c>
      <c r="AL198" s="173">
        <f t="shared" si="70"/>
        <v>1</v>
      </c>
      <c r="AM198" s="108"/>
      <c r="AN198" s="108"/>
      <c r="AO198" s="103"/>
    </row>
    <row r="199" spans="1:41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1" t="str">
        <f>IF(OR($B199="",$C199="",$D199="",$E199="",$F199&lt;AN_LIM,$F199&gt;AN_CONCURS,$P199=FALSE),"",IF($O199="OK",R_BDI_STR*VLOOKUP(AL199,Coef!$E$5:$F$20,2,FALSE),""))</f>
        <v/>
      </c>
      <c r="J199" s="121" t="str">
        <f>IF(OR($B199="",$C199="",$D199="",$E199="",$F199="",$F199&gt;AN_CONCURS,$P199=FALSE),"",IF($O199="OK",R_BDI_STR*VLOOKUP(AL199,Coef!$E$5:$F$20,2,FALSE),""))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41" t="str">
        <f>IF(E199="","NOK",VLOOKUP($E199,BDI!$B$5:$C$41,2,FALSE))</f>
        <v>NOK</v>
      </c>
      <c r="P199" s="236" t="b">
        <f t="shared" si="49"/>
        <v>0</v>
      </c>
      <c r="Q199" s="182"/>
      <c r="R199" s="172" t="e">
        <f t="shared" si="50"/>
        <v>#VALUE!</v>
      </c>
      <c r="S199" s="172" t="e">
        <f t="shared" si="51"/>
        <v>#VALUE!</v>
      </c>
      <c r="T199" s="172" t="e">
        <f t="shared" si="52"/>
        <v>#VALUE!</v>
      </c>
      <c r="U199" s="172" t="e">
        <f t="shared" si="53"/>
        <v>#VALUE!</v>
      </c>
      <c r="V199" s="172" t="e">
        <f t="shared" si="54"/>
        <v>#VALUE!</v>
      </c>
      <c r="W199" s="172" t="e">
        <f t="shared" si="55"/>
        <v>#VALUE!</v>
      </c>
      <c r="X199" s="172" t="e">
        <f t="shared" si="56"/>
        <v>#VALUE!</v>
      </c>
      <c r="Y199" s="172" t="e">
        <f t="shared" si="57"/>
        <v>#VALUE!</v>
      </c>
      <c r="Z199" s="172" t="e">
        <f t="shared" si="58"/>
        <v>#VALUE!</v>
      </c>
      <c r="AA199" s="172" t="e">
        <f t="shared" si="59"/>
        <v>#VALUE!</v>
      </c>
      <c r="AB199" s="173" t="e">
        <f t="shared" si="60"/>
        <v>#VALUE!</v>
      </c>
      <c r="AC199" s="173" t="e">
        <f t="shared" si="61"/>
        <v>#VALUE!</v>
      </c>
      <c r="AD199" s="173" t="e">
        <f t="shared" si="62"/>
        <v>#VALUE!</v>
      </c>
      <c r="AE199" s="173" t="e">
        <f t="shared" si="63"/>
        <v>#VALUE!</v>
      </c>
      <c r="AF199" s="173" t="e">
        <f t="shared" si="64"/>
        <v>#VALUE!</v>
      </c>
      <c r="AG199" s="173" t="e">
        <f t="shared" si="65"/>
        <v>#VALUE!</v>
      </c>
      <c r="AH199" s="173" t="e">
        <f t="shared" si="66"/>
        <v>#VALUE!</v>
      </c>
      <c r="AI199" s="173" t="e">
        <f t="shared" si="67"/>
        <v>#VALUE!</v>
      </c>
      <c r="AJ199" s="173" t="e">
        <f t="shared" si="68"/>
        <v>#VALUE!</v>
      </c>
      <c r="AK199" s="173" t="e">
        <f t="shared" si="69"/>
        <v>#VALUE!</v>
      </c>
      <c r="AL199" s="173">
        <f t="shared" si="70"/>
        <v>1</v>
      </c>
      <c r="AM199" s="108"/>
      <c r="AN199" s="108"/>
      <c r="AO199" s="103"/>
    </row>
    <row r="200" spans="1:41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1" t="str">
        <f>IF(OR($B200="",$C200="",$D200="",$E200="",$F200&lt;AN_LIM,$F200&gt;AN_CONCURS,$P200=FALSE),"",IF($O200="OK",R_BDI_STR*VLOOKUP(AL200,Coef!$E$5:$F$20,2,FALSE),""))</f>
        <v/>
      </c>
      <c r="J200" s="121" t="str">
        <f>IF(OR($B200="",$C200="",$D200="",$E200="",$F200="",$F200&gt;AN_CONCURS,$P200=FALSE),"",IF($O200="OK",R_BDI_STR*VLOOKUP(AL200,Coef!$E$5:$F$20,2,FALSE),""))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41" t="str">
        <f>IF(E200="","NOK",VLOOKUP($E200,BDI!$B$5:$C$41,2,FALSE))</f>
        <v>NOK</v>
      </c>
      <c r="P200" s="236" t="b">
        <f t="shared" si="49"/>
        <v>0</v>
      </c>
      <c r="Q200" s="182"/>
      <c r="R200" s="172" t="e">
        <f t="shared" si="50"/>
        <v>#VALUE!</v>
      </c>
      <c r="S200" s="172" t="e">
        <f t="shared" si="51"/>
        <v>#VALUE!</v>
      </c>
      <c r="T200" s="172" t="e">
        <f t="shared" si="52"/>
        <v>#VALUE!</v>
      </c>
      <c r="U200" s="172" t="e">
        <f t="shared" si="53"/>
        <v>#VALUE!</v>
      </c>
      <c r="V200" s="172" t="e">
        <f t="shared" si="54"/>
        <v>#VALUE!</v>
      </c>
      <c r="W200" s="172" t="e">
        <f t="shared" si="55"/>
        <v>#VALUE!</v>
      </c>
      <c r="X200" s="172" t="e">
        <f t="shared" si="56"/>
        <v>#VALUE!</v>
      </c>
      <c r="Y200" s="172" t="e">
        <f t="shared" si="57"/>
        <v>#VALUE!</v>
      </c>
      <c r="Z200" s="172" t="e">
        <f t="shared" si="58"/>
        <v>#VALUE!</v>
      </c>
      <c r="AA200" s="172" t="e">
        <f t="shared" si="59"/>
        <v>#VALUE!</v>
      </c>
      <c r="AB200" s="173" t="e">
        <f t="shared" si="60"/>
        <v>#VALUE!</v>
      </c>
      <c r="AC200" s="173" t="e">
        <f t="shared" si="61"/>
        <v>#VALUE!</v>
      </c>
      <c r="AD200" s="173" t="e">
        <f t="shared" si="62"/>
        <v>#VALUE!</v>
      </c>
      <c r="AE200" s="173" t="e">
        <f t="shared" si="63"/>
        <v>#VALUE!</v>
      </c>
      <c r="AF200" s="173" t="e">
        <f t="shared" si="64"/>
        <v>#VALUE!</v>
      </c>
      <c r="AG200" s="173" t="e">
        <f t="shared" si="65"/>
        <v>#VALUE!</v>
      </c>
      <c r="AH200" s="173" t="e">
        <f t="shared" si="66"/>
        <v>#VALUE!</v>
      </c>
      <c r="AI200" s="173" t="e">
        <f t="shared" si="67"/>
        <v>#VALUE!</v>
      </c>
      <c r="AJ200" s="173" t="e">
        <f t="shared" si="68"/>
        <v>#VALUE!</v>
      </c>
      <c r="AK200" s="173" t="e">
        <f t="shared" si="69"/>
        <v>#VALUE!</v>
      </c>
      <c r="AL200" s="173">
        <f t="shared" si="70"/>
        <v>1</v>
      </c>
      <c r="AM200" s="108"/>
      <c r="AN200" s="108"/>
      <c r="AO200" s="103"/>
    </row>
    <row r="201" spans="1:41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1" t="str">
        <f>IF(OR($B201="",$C201="",$D201="",$E201="",$F201&lt;AN_LIM,$F201&gt;AN_CONCURS,$P201=FALSE),"",IF($O201="OK",R_BDI_STR*VLOOKUP(AL201,Coef!$E$5:$F$20,2,FALSE),""))</f>
        <v/>
      </c>
      <c r="J201" s="121" t="str">
        <f>IF(OR($B201="",$C201="",$D201="",$E201="",$F201="",$F201&gt;AN_CONCURS,$P201=FALSE),"",IF($O201="OK",R_BDI_STR*VLOOKUP(AL201,Coef!$E$5:$F$20,2,FALSE),""))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41" t="str">
        <f>IF(E201="","NOK",VLOOKUP($E201,BDI!$B$5:$C$41,2,FALSE))</f>
        <v>NOK</v>
      </c>
      <c r="P201" s="236" t="b">
        <f t="shared" si="49"/>
        <v>0</v>
      </c>
      <c r="Q201" s="182"/>
      <c r="R201" s="172" t="e">
        <f t="shared" si="50"/>
        <v>#VALUE!</v>
      </c>
      <c r="S201" s="172" t="e">
        <f t="shared" si="51"/>
        <v>#VALUE!</v>
      </c>
      <c r="T201" s="172" t="e">
        <f t="shared" si="52"/>
        <v>#VALUE!</v>
      </c>
      <c r="U201" s="172" t="e">
        <f t="shared" si="53"/>
        <v>#VALUE!</v>
      </c>
      <c r="V201" s="172" t="e">
        <f t="shared" si="54"/>
        <v>#VALUE!</v>
      </c>
      <c r="W201" s="172" t="e">
        <f t="shared" si="55"/>
        <v>#VALUE!</v>
      </c>
      <c r="X201" s="172" t="e">
        <f t="shared" si="56"/>
        <v>#VALUE!</v>
      </c>
      <c r="Y201" s="172" t="e">
        <f t="shared" si="57"/>
        <v>#VALUE!</v>
      </c>
      <c r="Z201" s="172" t="e">
        <f t="shared" si="58"/>
        <v>#VALUE!</v>
      </c>
      <c r="AA201" s="172" t="e">
        <f t="shared" si="59"/>
        <v>#VALUE!</v>
      </c>
      <c r="AB201" s="173" t="e">
        <f t="shared" si="60"/>
        <v>#VALUE!</v>
      </c>
      <c r="AC201" s="173" t="e">
        <f t="shared" si="61"/>
        <v>#VALUE!</v>
      </c>
      <c r="AD201" s="173" t="e">
        <f t="shared" si="62"/>
        <v>#VALUE!</v>
      </c>
      <c r="AE201" s="173" t="e">
        <f t="shared" si="63"/>
        <v>#VALUE!</v>
      </c>
      <c r="AF201" s="173" t="e">
        <f t="shared" si="64"/>
        <v>#VALUE!</v>
      </c>
      <c r="AG201" s="173" t="e">
        <f t="shared" si="65"/>
        <v>#VALUE!</v>
      </c>
      <c r="AH201" s="173" t="e">
        <f t="shared" si="66"/>
        <v>#VALUE!</v>
      </c>
      <c r="AI201" s="173" t="e">
        <f t="shared" si="67"/>
        <v>#VALUE!</v>
      </c>
      <c r="AJ201" s="173" t="e">
        <f t="shared" si="68"/>
        <v>#VALUE!</v>
      </c>
      <c r="AK201" s="173" t="e">
        <f t="shared" si="69"/>
        <v>#VALUE!</v>
      </c>
      <c r="AL201" s="173">
        <f t="shared" si="70"/>
        <v>1</v>
      </c>
      <c r="AM201" s="108"/>
      <c r="AN201" s="108"/>
      <c r="AO201" s="103"/>
    </row>
    <row r="202" spans="1:41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1" t="str">
        <f>IF(OR($B202="",$C202="",$D202="",$E202="",$F202&lt;AN_LIM,$F202&gt;AN_CONCURS,$P202=FALSE),"",IF($O202="OK",R_BDI_STR*VLOOKUP(AL202,Coef!$E$5:$F$20,2,FALSE),""))</f>
        <v/>
      </c>
      <c r="J202" s="121" t="str">
        <f>IF(OR($B202="",$C202="",$D202="",$E202="",$F202="",$F202&gt;AN_CONCURS,$P202=FALSE),"",IF($O202="OK",R_BDI_STR*VLOOKUP(AL202,Coef!$E$5:$F$20,2,FALSE),""))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41" t="str">
        <f>IF(E202="","NOK",VLOOKUP($E202,BDI!$B$5:$C$41,2,FALSE))</f>
        <v>NOK</v>
      </c>
      <c r="P202" s="236" t="b">
        <f t="shared" si="49"/>
        <v>0</v>
      </c>
      <c r="Q202" s="182"/>
      <c r="R202" s="172" t="e">
        <f t="shared" si="50"/>
        <v>#VALUE!</v>
      </c>
      <c r="S202" s="172" t="e">
        <f t="shared" si="51"/>
        <v>#VALUE!</v>
      </c>
      <c r="T202" s="172" t="e">
        <f t="shared" si="52"/>
        <v>#VALUE!</v>
      </c>
      <c r="U202" s="172" t="e">
        <f t="shared" si="53"/>
        <v>#VALUE!</v>
      </c>
      <c r="V202" s="172" t="e">
        <f t="shared" si="54"/>
        <v>#VALUE!</v>
      </c>
      <c r="W202" s="172" t="e">
        <f t="shared" si="55"/>
        <v>#VALUE!</v>
      </c>
      <c r="X202" s="172" t="e">
        <f t="shared" si="56"/>
        <v>#VALUE!</v>
      </c>
      <c r="Y202" s="172" t="e">
        <f t="shared" si="57"/>
        <v>#VALUE!</v>
      </c>
      <c r="Z202" s="172" t="e">
        <f t="shared" si="58"/>
        <v>#VALUE!</v>
      </c>
      <c r="AA202" s="172" t="e">
        <f t="shared" si="59"/>
        <v>#VALUE!</v>
      </c>
      <c r="AB202" s="173" t="e">
        <f t="shared" si="60"/>
        <v>#VALUE!</v>
      </c>
      <c r="AC202" s="173" t="e">
        <f t="shared" si="61"/>
        <v>#VALUE!</v>
      </c>
      <c r="AD202" s="173" t="e">
        <f t="shared" si="62"/>
        <v>#VALUE!</v>
      </c>
      <c r="AE202" s="173" t="e">
        <f t="shared" si="63"/>
        <v>#VALUE!</v>
      </c>
      <c r="AF202" s="173" t="e">
        <f t="shared" si="64"/>
        <v>#VALUE!</v>
      </c>
      <c r="AG202" s="173" t="e">
        <f t="shared" si="65"/>
        <v>#VALUE!</v>
      </c>
      <c r="AH202" s="173" t="e">
        <f t="shared" si="66"/>
        <v>#VALUE!</v>
      </c>
      <c r="AI202" s="173" t="e">
        <f t="shared" si="67"/>
        <v>#VALUE!</v>
      </c>
      <c r="AJ202" s="173" t="e">
        <f t="shared" si="68"/>
        <v>#VALUE!</v>
      </c>
      <c r="AK202" s="173" t="e">
        <f t="shared" si="69"/>
        <v>#VALUE!</v>
      </c>
      <c r="AL202" s="173">
        <f t="shared" si="70"/>
        <v>1</v>
      </c>
      <c r="AM202" s="108"/>
      <c r="AN202" s="108"/>
      <c r="AO202" s="103"/>
    </row>
    <row r="203" spans="1:41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1" t="str">
        <f>IF(OR($B203="",$C203="",$D203="",$E203="",$F203&lt;AN_LIM,$F203&gt;AN_CONCURS,$P203=FALSE),"",IF($O203="OK",R_BDI_STR*VLOOKUP(AL203,Coef!$E$5:$F$20,2,FALSE),""))</f>
        <v/>
      </c>
      <c r="J203" s="121" t="str">
        <f>IF(OR($B203="",$C203="",$D203="",$E203="",$F203="",$F203&gt;AN_CONCURS,$P203=FALSE),"",IF($O203="OK",R_BDI_STR*VLOOKUP(AL203,Coef!$E$5:$F$20,2,FALSE),""))</f>
        <v/>
      </c>
      <c r="K203" s="153" t="str">
        <f t="shared" ref="K203:K260" si="71">IF(OR($B203="",$C203="",$D203="",$E203="",$F203&gt;AN_CONCURS,$O203&lt;&gt;"OK",$P203=FALSE),"",IF($F203&gt;=AN_LIM,1,""))</f>
        <v/>
      </c>
      <c r="L203" s="153" t="str">
        <f t="shared" ref="L203:L260" si="72">IF(OR($B203="",$C203="",$D203="",$E203="",$F203="",$F203&gt;AN_CONCURS,$O203&lt;&gt;"OK",$P203=FALSE),"",1)</f>
        <v/>
      </c>
      <c r="M203" s="153" t="str">
        <f t="shared" ref="M203:M260" si="73">IF($K203&lt;&gt;1,"",(IF(OR($B203="",$C203="",$D203="",$E203="",$F203="",$F203&gt;AN_CONCURS,$O203&lt;&gt;"OK",$P203=FALSE),"",IF((FIND(NUME,$B203,1)=1),1,""))))</f>
        <v/>
      </c>
      <c r="N203" s="153" t="str">
        <f t="shared" ref="N203:N260" si="74">IF(OR($B203="",$C203="",$D203="",$E203="",$F203="",$F203&gt;AN_CONCURS,$O203&lt;&gt;"OK",$P203=FALSE),"",IF((FIND(NUME,$B203,1)=1),1,""))</f>
        <v/>
      </c>
      <c r="O203" s="241" t="str">
        <f>IF(E203="","NOK",VLOOKUP($E203,BDI!$B$5:$C$41,2,FALSE))</f>
        <v>NOK</v>
      </c>
      <c r="P203" s="236" t="b">
        <f t="shared" ref="P203:P260" si="75">IF(NUME="",FALSE,ISNUMBER(SEARCH(NUME,$B203)))</f>
        <v>0</v>
      </c>
      <c r="Q203" s="182"/>
      <c r="R203" s="172" t="e">
        <f t="shared" ref="R203:R260" si="76">FIND(",",$B203,1)</f>
        <v>#VALUE!</v>
      </c>
      <c r="S203" s="172" t="e">
        <f t="shared" si="51"/>
        <v>#VALUE!</v>
      </c>
      <c r="T203" s="172" t="e">
        <f t="shared" si="52"/>
        <v>#VALUE!</v>
      </c>
      <c r="U203" s="172" t="e">
        <f t="shared" si="53"/>
        <v>#VALUE!</v>
      </c>
      <c r="V203" s="172" t="e">
        <f t="shared" si="54"/>
        <v>#VALUE!</v>
      </c>
      <c r="W203" s="172" t="e">
        <f t="shared" si="55"/>
        <v>#VALUE!</v>
      </c>
      <c r="X203" s="172" t="e">
        <f t="shared" si="56"/>
        <v>#VALUE!</v>
      </c>
      <c r="Y203" s="172" t="e">
        <f t="shared" si="57"/>
        <v>#VALUE!</v>
      </c>
      <c r="Z203" s="172" t="e">
        <f t="shared" si="58"/>
        <v>#VALUE!</v>
      </c>
      <c r="AA203" s="172" t="e">
        <f t="shared" si="59"/>
        <v>#VALUE!</v>
      </c>
      <c r="AB203" s="173" t="e">
        <f t="shared" si="60"/>
        <v>#VALUE!</v>
      </c>
      <c r="AC203" s="173" t="e">
        <f t="shared" si="61"/>
        <v>#VALUE!</v>
      </c>
      <c r="AD203" s="173" t="e">
        <f t="shared" si="62"/>
        <v>#VALUE!</v>
      </c>
      <c r="AE203" s="173" t="e">
        <f t="shared" si="63"/>
        <v>#VALUE!</v>
      </c>
      <c r="AF203" s="173" t="e">
        <f t="shared" si="64"/>
        <v>#VALUE!</v>
      </c>
      <c r="AG203" s="173" t="e">
        <f t="shared" si="65"/>
        <v>#VALUE!</v>
      </c>
      <c r="AH203" s="173" t="e">
        <f t="shared" si="66"/>
        <v>#VALUE!</v>
      </c>
      <c r="AI203" s="173" t="e">
        <f t="shared" si="67"/>
        <v>#VALUE!</v>
      </c>
      <c r="AJ203" s="173" t="e">
        <f t="shared" si="68"/>
        <v>#VALUE!</v>
      </c>
      <c r="AK203" s="173" t="e">
        <f t="shared" si="69"/>
        <v>#VALUE!</v>
      </c>
      <c r="AL203" s="173">
        <f t="shared" si="70"/>
        <v>1</v>
      </c>
      <c r="AM203" s="108"/>
      <c r="AN203" s="108"/>
      <c r="AO203" s="103"/>
    </row>
    <row r="204" spans="1:41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1" t="str">
        <f>IF(OR($B204="",$C204="",$D204="",$E204="",$F204&lt;AN_LIM,$F204&gt;AN_CONCURS,$P204=FALSE),"",IF($O204="OK",R_BDI_STR*VLOOKUP(AL204,Coef!$E$5:$F$20,2,FALSE),""))</f>
        <v/>
      </c>
      <c r="J204" s="121" t="str">
        <f>IF(OR($B204="",$C204="",$D204="",$E204="",$F204="",$F204&gt;AN_CONCURS,$P204=FALSE),"",IF($O204="OK",R_BDI_STR*VLOOKUP(AL204,Coef!$E$5:$F$20,2,FALSE),""))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41" t="str">
        <f>IF(E204="","NOK",VLOOKUP($E204,BDI!$B$5:$C$41,2,FALSE))</f>
        <v>NOK</v>
      </c>
      <c r="P204" s="236" t="b">
        <f t="shared" si="75"/>
        <v>0</v>
      </c>
      <c r="Q204" s="182"/>
      <c r="R204" s="172" t="e">
        <f t="shared" si="76"/>
        <v>#VALUE!</v>
      </c>
      <c r="S204" s="172" t="e">
        <f t="shared" si="51"/>
        <v>#VALUE!</v>
      </c>
      <c r="T204" s="172" t="e">
        <f t="shared" si="52"/>
        <v>#VALUE!</v>
      </c>
      <c r="U204" s="172" t="e">
        <f t="shared" si="53"/>
        <v>#VALUE!</v>
      </c>
      <c r="V204" s="172" t="e">
        <f t="shared" si="54"/>
        <v>#VALUE!</v>
      </c>
      <c r="W204" s="172" t="e">
        <f t="shared" si="55"/>
        <v>#VALUE!</v>
      </c>
      <c r="X204" s="172" t="e">
        <f t="shared" si="56"/>
        <v>#VALUE!</v>
      </c>
      <c r="Y204" s="172" t="e">
        <f t="shared" si="57"/>
        <v>#VALUE!</v>
      </c>
      <c r="Z204" s="172" t="e">
        <f t="shared" si="58"/>
        <v>#VALUE!</v>
      </c>
      <c r="AA204" s="172" t="e">
        <f t="shared" si="59"/>
        <v>#VALUE!</v>
      </c>
      <c r="AB204" s="173" t="e">
        <f t="shared" si="60"/>
        <v>#VALUE!</v>
      </c>
      <c r="AC204" s="173" t="e">
        <f t="shared" si="61"/>
        <v>#VALUE!</v>
      </c>
      <c r="AD204" s="173" t="e">
        <f t="shared" si="62"/>
        <v>#VALUE!</v>
      </c>
      <c r="AE204" s="173" t="e">
        <f t="shared" si="63"/>
        <v>#VALUE!</v>
      </c>
      <c r="AF204" s="173" t="e">
        <f t="shared" si="64"/>
        <v>#VALUE!</v>
      </c>
      <c r="AG204" s="173" t="e">
        <f t="shared" si="65"/>
        <v>#VALUE!</v>
      </c>
      <c r="AH204" s="173" t="e">
        <f t="shared" si="66"/>
        <v>#VALUE!</v>
      </c>
      <c r="AI204" s="173" t="e">
        <f t="shared" si="67"/>
        <v>#VALUE!</v>
      </c>
      <c r="AJ204" s="173" t="e">
        <f t="shared" si="68"/>
        <v>#VALUE!</v>
      </c>
      <c r="AK204" s="173" t="e">
        <f t="shared" si="69"/>
        <v>#VALUE!</v>
      </c>
      <c r="AL204" s="173">
        <f t="shared" si="70"/>
        <v>1</v>
      </c>
      <c r="AM204" s="108"/>
      <c r="AN204" s="108"/>
      <c r="AO204" s="103"/>
    </row>
    <row r="205" spans="1:41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1" t="str">
        <f>IF(OR($B205="",$C205="",$D205="",$E205="",$F205&lt;AN_LIM,$F205&gt;AN_CONCURS,$P205=FALSE),"",IF($O205="OK",R_BDI_STR*VLOOKUP(AL205,Coef!$E$5:$F$20,2,FALSE),""))</f>
        <v/>
      </c>
      <c r="J205" s="121" t="str">
        <f>IF(OR($B205="",$C205="",$D205="",$E205="",$F205="",$F205&gt;AN_CONCURS,$P205=FALSE),"",IF($O205="OK",R_BDI_STR*VLOOKUP(AL205,Coef!$E$5:$F$20,2,FALSE),""))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41" t="str">
        <f>IF(E205="","NOK",VLOOKUP($E205,BDI!$B$5:$C$41,2,FALSE))</f>
        <v>NOK</v>
      </c>
      <c r="P205" s="236" t="b">
        <f t="shared" si="75"/>
        <v>0</v>
      </c>
      <c r="Q205" s="182"/>
      <c r="R205" s="172" t="e">
        <f t="shared" si="76"/>
        <v>#VALUE!</v>
      </c>
      <c r="S205" s="172" t="e">
        <f t="shared" si="51"/>
        <v>#VALUE!</v>
      </c>
      <c r="T205" s="172" t="e">
        <f t="shared" si="52"/>
        <v>#VALUE!</v>
      </c>
      <c r="U205" s="172" t="e">
        <f t="shared" si="53"/>
        <v>#VALUE!</v>
      </c>
      <c r="V205" s="172" t="e">
        <f t="shared" si="54"/>
        <v>#VALUE!</v>
      </c>
      <c r="W205" s="172" t="e">
        <f t="shared" si="55"/>
        <v>#VALUE!</v>
      </c>
      <c r="X205" s="172" t="e">
        <f t="shared" si="56"/>
        <v>#VALUE!</v>
      </c>
      <c r="Y205" s="172" t="e">
        <f t="shared" si="57"/>
        <v>#VALUE!</v>
      </c>
      <c r="Z205" s="172" t="e">
        <f t="shared" si="58"/>
        <v>#VALUE!</v>
      </c>
      <c r="AA205" s="172" t="e">
        <f t="shared" si="59"/>
        <v>#VALUE!</v>
      </c>
      <c r="AB205" s="173" t="e">
        <f t="shared" si="60"/>
        <v>#VALUE!</v>
      </c>
      <c r="AC205" s="173" t="e">
        <f t="shared" si="61"/>
        <v>#VALUE!</v>
      </c>
      <c r="AD205" s="173" t="e">
        <f t="shared" si="62"/>
        <v>#VALUE!</v>
      </c>
      <c r="AE205" s="173" t="e">
        <f t="shared" si="63"/>
        <v>#VALUE!</v>
      </c>
      <c r="AF205" s="173" t="e">
        <f t="shared" si="64"/>
        <v>#VALUE!</v>
      </c>
      <c r="AG205" s="173" t="e">
        <f t="shared" si="65"/>
        <v>#VALUE!</v>
      </c>
      <c r="AH205" s="173" t="e">
        <f t="shared" si="66"/>
        <v>#VALUE!</v>
      </c>
      <c r="AI205" s="173" t="e">
        <f t="shared" si="67"/>
        <v>#VALUE!</v>
      </c>
      <c r="AJ205" s="173" t="e">
        <f t="shared" si="68"/>
        <v>#VALUE!</v>
      </c>
      <c r="AK205" s="173" t="e">
        <f t="shared" si="69"/>
        <v>#VALUE!</v>
      </c>
      <c r="AL205" s="173">
        <f t="shared" si="70"/>
        <v>1</v>
      </c>
      <c r="AM205" s="108"/>
      <c r="AN205" s="108"/>
      <c r="AO205" s="103"/>
    </row>
    <row r="206" spans="1:41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1" t="str">
        <f>IF(OR($B206="",$C206="",$D206="",$E206="",$F206&lt;AN_LIM,$F206&gt;AN_CONCURS,$P206=FALSE),"",IF($O206="OK",R_BDI_STR*VLOOKUP(AL206,Coef!$E$5:$F$20,2,FALSE),""))</f>
        <v/>
      </c>
      <c r="J206" s="121" t="str">
        <f>IF(OR($B206="",$C206="",$D206="",$E206="",$F206="",$F206&gt;AN_CONCURS,$P206=FALSE),"",IF($O206="OK",R_BDI_STR*VLOOKUP(AL206,Coef!$E$5:$F$20,2,FALSE),""))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41" t="str">
        <f>IF(E206="","NOK",VLOOKUP($E206,BDI!$B$5:$C$41,2,FALSE))</f>
        <v>NOK</v>
      </c>
      <c r="P206" s="236" t="b">
        <f t="shared" si="75"/>
        <v>0</v>
      </c>
      <c r="Q206" s="182"/>
      <c r="R206" s="172" t="e">
        <f t="shared" si="76"/>
        <v>#VALUE!</v>
      </c>
      <c r="S206" s="172" t="e">
        <f t="shared" si="51"/>
        <v>#VALUE!</v>
      </c>
      <c r="T206" s="172" t="e">
        <f t="shared" si="52"/>
        <v>#VALUE!</v>
      </c>
      <c r="U206" s="172" t="e">
        <f t="shared" si="53"/>
        <v>#VALUE!</v>
      </c>
      <c r="V206" s="172" t="e">
        <f t="shared" si="54"/>
        <v>#VALUE!</v>
      </c>
      <c r="W206" s="172" t="e">
        <f t="shared" si="55"/>
        <v>#VALUE!</v>
      </c>
      <c r="X206" s="172" t="e">
        <f t="shared" si="56"/>
        <v>#VALUE!</v>
      </c>
      <c r="Y206" s="172" t="e">
        <f t="shared" si="57"/>
        <v>#VALUE!</v>
      </c>
      <c r="Z206" s="172" t="e">
        <f t="shared" si="58"/>
        <v>#VALUE!</v>
      </c>
      <c r="AA206" s="172" t="e">
        <f t="shared" si="59"/>
        <v>#VALUE!</v>
      </c>
      <c r="AB206" s="173" t="e">
        <f t="shared" si="60"/>
        <v>#VALUE!</v>
      </c>
      <c r="AC206" s="173" t="e">
        <f t="shared" si="61"/>
        <v>#VALUE!</v>
      </c>
      <c r="AD206" s="173" t="e">
        <f t="shared" si="62"/>
        <v>#VALUE!</v>
      </c>
      <c r="AE206" s="173" t="e">
        <f t="shared" si="63"/>
        <v>#VALUE!</v>
      </c>
      <c r="AF206" s="173" t="e">
        <f t="shared" si="64"/>
        <v>#VALUE!</v>
      </c>
      <c r="AG206" s="173" t="e">
        <f t="shared" si="65"/>
        <v>#VALUE!</v>
      </c>
      <c r="AH206" s="173" t="e">
        <f t="shared" si="66"/>
        <v>#VALUE!</v>
      </c>
      <c r="AI206" s="173" t="e">
        <f t="shared" si="67"/>
        <v>#VALUE!</v>
      </c>
      <c r="AJ206" s="173" t="e">
        <f t="shared" si="68"/>
        <v>#VALUE!</v>
      </c>
      <c r="AK206" s="173" t="e">
        <f t="shared" si="69"/>
        <v>#VALUE!</v>
      </c>
      <c r="AL206" s="173">
        <f t="shared" si="70"/>
        <v>1</v>
      </c>
      <c r="AM206" s="108"/>
      <c r="AN206" s="108"/>
      <c r="AO206" s="103"/>
    </row>
    <row r="207" spans="1:41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1" t="str">
        <f>IF(OR($B207="",$C207="",$D207="",$E207="",$F207&lt;AN_LIM,$F207&gt;AN_CONCURS,$P207=FALSE),"",IF($O207="OK",R_BDI_STR*VLOOKUP(AL207,Coef!$E$5:$F$20,2,FALSE),""))</f>
        <v/>
      </c>
      <c r="J207" s="121" t="str">
        <f>IF(OR($B207="",$C207="",$D207="",$E207="",$F207="",$F207&gt;AN_CONCURS,$P207=FALSE),"",IF($O207="OK",R_BDI_STR*VLOOKUP(AL207,Coef!$E$5:$F$20,2,FALSE),""))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41" t="str">
        <f>IF(E207="","NOK",VLOOKUP($E207,BDI!$B$5:$C$41,2,FALSE))</f>
        <v>NOK</v>
      </c>
      <c r="P207" s="236" t="b">
        <f t="shared" si="75"/>
        <v>0</v>
      </c>
      <c r="Q207" s="182"/>
      <c r="R207" s="172" t="e">
        <f t="shared" si="76"/>
        <v>#VALUE!</v>
      </c>
      <c r="S207" s="172" t="e">
        <f t="shared" si="51"/>
        <v>#VALUE!</v>
      </c>
      <c r="T207" s="172" t="e">
        <f t="shared" si="52"/>
        <v>#VALUE!</v>
      </c>
      <c r="U207" s="172" t="e">
        <f t="shared" si="53"/>
        <v>#VALUE!</v>
      </c>
      <c r="V207" s="172" t="e">
        <f t="shared" si="54"/>
        <v>#VALUE!</v>
      </c>
      <c r="W207" s="172" t="e">
        <f t="shared" si="55"/>
        <v>#VALUE!</v>
      </c>
      <c r="X207" s="172" t="e">
        <f t="shared" si="56"/>
        <v>#VALUE!</v>
      </c>
      <c r="Y207" s="172" t="e">
        <f t="shared" si="57"/>
        <v>#VALUE!</v>
      </c>
      <c r="Z207" s="172" t="e">
        <f t="shared" si="58"/>
        <v>#VALUE!</v>
      </c>
      <c r="AA207" s="172" t="e">
        <f t="shared" si="59"/>
        <v>#VALUE!</v>
      </c>
      <c r="AB207" s="173" t="e">
        <f t="shared" si="60"/>
        <v>#VALUE!</v>
      </c>
      <c r="AC207" s="173" t="e">
        <f t="shared" si="61"/>
        <v>#VALUE!</v>
      </c>
      <c r="AD207" s="173" t="e">
        <f t="shared" si="62"/>
        <v>#VALUE!</v>
      </c>
      <c r="AE207" s="173" t="e">
        <f t="shared" si="63"/>
        <v>#VALUE!</v>
      </c>
      <c r="AF207" s="173" t="e">
        <f t="shared" si="64"/>
        <v>#VALUE!</v>
      </c>
      <c r="AG207" s="173" t="e">
        <f t="shared" si="65"/>
        <v>#VALUE!</v>
      </c>
      <c r="AH207" s="173" t="e">
        <f t="shared" si="66"/>
        <v>#VALUE!</v>
      </c>
      <c r="AI207" s="173" t="e">
        <f t="shared" si="67"/>
        <v>#VALUE!</v>
      </c>
      <c r="AJ207" s="173" t="e">
        <f t="shared" si="68"/>
        <v>#VALUE!</v>
      </c>
      <c r="AK207" s="173" t="e">
        <f t="shared" si="69"/>
        <v>#VALUE!</v>
      </c>
      <c r="AL207" s="173">
        <f t="shared" si="70"/>
        <v>1</v>
      </c>
      <c r="AM207" s="108"/>
      <c r="AN207" s="108"/>
      <c r="AO207" s="103"/>
    </row>
    <row r="208" spans="1:41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1" t="str">
        <f>IF(OR($B208="",$C208="",$D208="",$E208="",$F208&lt;AN_LIM,$F208&gt;AN_CONCURS,$P208=FALSE),"",IF($O208="OK",R_BDI_STR*VLOOKUP(AL208,Coef!$E$5:$F$20,2,FALSE),""))</f>
        <v/>
      </c>
      <c r="J208" s="121" t="str">
        <f>IF(OR($B208="",$C208="",$D208="",$E208="",$F208="",$F208&gt;AN_CONCURS,$P208=FALSE),"",IF($O208="OK",R_BDI_STR*VLOOKUP(AL208,Coef!$E$5:$F$20,2,FALSE),""))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41" t="str">
        <f>IF(E208="","NOK",VLOOKUP($E208,BDI!$B$5:$C$41,2,FALSE))</f>
        <v>NOK</v>
      </c>
      <c r="P208" s="236" t="b">
        <f t="shared" si="75"/>
        <v>0</v>
      </c>
      <c r="Q208" s="182"/>
      <c r="R208" s="172" t="e">
        <f t="shared" si="76"/>
        <v>#VALUE!</v>
      </c>
      <c r="S208" s="172" t="e">
        <f t="shared" si="51"/>
        <v>#VALUE!</v>
      </c>
      <c r="T208" s="172" t="e">
        <f t="shared" si="52"/>
        <v>#VALUE!</v>
      </c>
      <c r="U208" s="172" t="e">
        <f t="shared" si="53"/>
        <v>#VALUE!</v>
      </c>
      <c r="V208" s="172" t="e">
        <f t="shared" si="54"/>
        <v>#VALUE!</v>
      </c>
      <c r="W208" s="172" t="e">
        <f t="shared" si="55"/>
        <v>#VALUE!</v>
      </c>
      <c r="X208" s="172" t="e">
        <f t="shared" si="56"/>
        <v>#VALUE!</v>
      </c>
      <c r="Y208" s="172" t="e">
        <f t="shared" si="57"/>
        <v>#VALUE!</v>
      </c>
      <c r="Z208" s="172" t="e">
        <f t="shared" si="58"/>
        <v>#VALUE!</v>
      </c>
      <c r="AA208" s="172" t="e">
        <f t="shared" si="59"/>
        <v>#VALUE!</v>
      </c>
      <c r="AB208" s="173" t="e">
        <f t="shared" si="60"/>
        <v>#VALUE!</v>
      </c>
      <c r="AC208" s="173" t="e">
        <f t="shared" si="61"/>
        <v>#VALUE!</v>
      </c>
      <c r="AD208" s="173" t="e">
        <f t="shared" si="62"/>
        <v>#VALUE!</v>
      </c>
      <c r="AE208" s="173" t="e">
        <f t="shared" si="63"/>
        <v>#VALUE!</v>
      </c>
      <c r="AF208" s="173" t="e">
        <f t="shared" si="64"/>
        <v>#VALUE!</v>
      </c>
      <c r="AG208" s="173" t="e">
        <f t="shared" si="65"/>
        <v>#VALUE!</v>
      </c>
      <c r="AH208" s="173" t="e">
        <f t="shared" si="66"/>
        <v>#VALUE!</v>
      </c>
      <c r="AI208" s="173" t="e">
        <f t="shared" si="67"/>
        <v>#VALUE!</v>
      </c>
      <c r="AJ208" s="173" t="e">
        <f t="shared" si="68"/>
        <v>#VALUE!</v>
      </c>
      <c r="AK208" s="173" t="e">
        <f t="shared" si="69"/>
        <v>#VALUE!</v>
      </c>
      <c r="AL208" s="173">
        <f t="shared" si="70"/>
        <v>1</v>
      </c>
      <c r="AM208" s="108"/>
      <c r="AN208" s="108"/>
      <c r="AO208" s="103"/>
    </row>
    <row r="209" spans="1:41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1" t="str">
        <f>IF(OR($B209="",$C209="",$D209="",$E209="",$F209&lt;AN_LIM,$F209&gt;AN_CONCURS,$P209=FALSE),"",IF($O209="OK",R_BDI_STR*VLOOKUP(AL209,Coef!$E$5:$F$20,2,FALSE),""))</f>
        <v/>
      </c>
      <c r="J209" s="121" t="str">
        <f>IF(OR($B209="",$C209="",$D209="",$E209="",$F209="",$F209&gt;AN_CONCURS,$P209=FALSE),"",IF($O209="OK",R_BDI_STR*VLOOKUP(AL209,Coef!$E$5:$F$20,2,FALSE),""))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41" t="str">
        <f>IF(E209="","NOK",VLOOKUP($E209,BDI!$B$5:$C$41,2,FALSE))</f>
        <v>NOK</v>
      </c>
      <c r="P209" s="236" t="b">
        <f t="shared" si="75"/>
        <v>0</v>
      </c>
      <c r="Q209" s="182"/>
      <c r="R209" s="172" t="e">
        <f t="shared" si="76"/>
        <v>#VALUE!</v>
      </c>
      <c r="S209" s="172" t="e">
        <f t="shared" ref="S209:S260" si="77">FIND(",",$B209,R209+1)</f>
        <v>#VALUE!</v>
      </c>
      <c r="T209" s="172" t="e">
        <f t="shared" ref="T209:T260" si="78">FIND(",",$B209,S209+1)</f>
        <v>#VALUE!</v>
      </c>
      <c r="U209" s="172" t="e">
        <f t="shared" ref="U209:U260" si="79">FIND(",",$B209,T209+1)</f>
        <v>#VALUE!</v>
      </c>
      <c r="V209" s="172" t="e">
        <f t="shared" ref="V209:V260" si="80">FIND(",",$B209,U209+1)</f>
        <v>#VALUE!</v>
      </c>
      <c r="W209" s="172" t="e">
        <f t="shared" ref="W209:W260" si="81">FIND(",",$B209,V209+1)</f>
        <v>#VALUE!</v>
      </c>
      <c r="X209" s="172" t="e">
        <f t="shared" ref="X209:X260" si="82">FIND(",",$B209,W209+1)</f>
        <v>#VALUE!</v>
      </c>
      <c r="Y209" s="172" t="e">
        <f t="shared" ref="Y209:Y260" si="83">FIND(",",$B209,X209+1)</f>
        <v>#VALUE!</v>
      </c>
      <c r="Z209" s="172" t="e">
        <f t="shared" ref="Z209:Z260" si="84">FIND(",",$B209,Y209+1)</f>
        <v>#VALUE!</v>
      </c>
      <c r="AA209" s="172" t="e">
        <f t="shared" ref="AA209:AA260" si="85">FIND(",",$B209,Z209+1)</f>
        <v>#VALUE!</v>
      </c>
      <c r="AB209" s="173" t="e">
        <f t="shared" ref="AB209:AB260" si="86">IF(R209&gt;0,1,0)</f>
        <v>#VALUE!</v>
      </c>
      <c r="AC209" s="173" t="e">
        <f t="shared" ref="AC209:AC260" si="87">IF(S209&gt;0,1,0)</f>
        <v>#VALUE!</v>
      </c>
      <c r="AD209" s="173" t="e">
        <f t="shared" ref="AD209:AD260" si="88">IF(T209&gt;0,1,0)</f>
        <v>#VALUE!</v>
      </c>
      <c r="AE209" s="173" t="e">
        <f t="shared" ref="AE209:AE260" si="89">IF(U209&gt;0,1,0)</f>
        <v>#VALUE!</v>
      </c>
      <c r="AF209" s="173" t="e">
        <f t="shared" ref="AF209:AF260" si="90">IF(V209&gt;0,1,0)</f>
        <v>#VALUE!</v>
      </c>
      <c r="AG209" s="173" t="e">
        <f t="shared" ref="AG209:AG260" si="91">IF(W209&gt;0,1,0)</f>
        <v>#VALUE!</v>
      </c>
      <c r="AH209" s="173" t="e">
        <f t="shared" ref="AH209:AH260" si="92">IF(X209&gt;0,1,0)</f>
        <v>#VALUE!</v>
      </c>
      <c r="AI209" s="173" t="e">
        <f t="shared" ref="AI209:AI260" si="93">IF(Y209&gt;0,1,0)</f>
        <v>#VALUE!</v>
      </c>
      <c r="AJ209" s="173" t="e">
        <f t="shared" ref="AJ209:AJ260" si="94">IF(Z209&gt;0,1,0)</f>
        <v>#VALUE!</v>
      </c>
      <c r="AK209" s="173" t="e">
        <f t="shared" ref="AK209:AK260" si="95">IF(AA209&gt;0,1,0)</f>
        <v>#VALUE!</v>
      </c>
      <c r="AL209" s="173">
        <f t="shared" ref="AL209:AL260" si="96">1+SUMIF(AB209:AK209,"&gt;0",AB209:AK209)</f>
        <v>1</v>
      </c>
      <c r="AM209" s="108"/>
      <c r="AN209" s="108"/>
      <c r="AO209" s="103"/>
    </row>
    <row r="210" spans="1:41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1" t="str">
        <f>IF(OR($B210="",$C210="",$D210="",$E210="",$F210&lt;AN_LIM,$F210&gt;AN_CONCURS,$P210=FALSE),"",IF($O210="OK",R_BDI_STR*VLOOKUP(AL210,Coef!$E$5:$F$20,2,FALSE),""))</f>
        <v/>
      </c>
      <c r="J210" s="121" t="str">
        <f>IF(OR($B210="",$C210="",$D210="",$E210="",$F210="",$F210&gt;AN_CONCURS,$P210=FALSE),"",IF($O210="OK",R_BDI_STR*VLOOKUP(AL210,Coef!$E$5:$F$20,2,FALSE),""))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41" t="str">
        <f>IF(E210="","NOK",VLOOKUP($E210,BDI!$B$5:$C$41,2,FALSE))</f>
        <v>NOK</v>
      </c>
      <c r="P210" s="236" t="b">
        <f t="shared" si="75"/>
        <v>0</v>
      </c>
      <c r="Q210" s="182"/>
      <c r="R210" s="172" t="e">
        <f t="shared" si="76"/>
        <v>#VALUE!</v>
      </c>
      <c r="S210" s="172" t="e">
        <f t="shared" si="77"/>
        <v>#VALUE!</v>
      </c>
      <c r="T210" s="172" t="e">
        <f t="shared" si="78"/>
        <v>#VALUE!</v>
      </c>
      <c r="U210" s="172" t="e">
        <f t="shared" si="79"/>
        <v>#VALUE!</v>
      </c>
      <c r="V210" s="172" t="e">
        <f t="shared" si="80"/>
        <v>#VALUE!</v>
      </c>
      <c r="W210" s="172" t="e">
        <f t="shared" si="81"/>
        <v>#VALUE!</v>
      </c>
      <c r="X210" s="172" t="e">
        <f t="shared" si="82"/>
        <v>#VALUE!</v>
      </c>
      <c r="Y210" s="172" t="e">
        <f t="shared" si="83"/>
        <v>#VALUE!</v>
      </c>
      <c r="Z210" s="172" t="e">
        <f t="shared" si="84"/>
        <v>#VALUE!</v>
      </c>
      <c r="AA210" s="172" t="e">
        <f t="shared" si="85"/>
        <v>#VALUE!</v>
      </c>
      <c r="AB210" s="173" t="e">
        <f t="shared" si="86"/>
        <v>#VALUE!</v>
      </c>
      <c r="AC210" s="173" t="e">
        <f t="shared" si="87"/>
        <v>#VALUE!</v>
      </c>
      <c r="AD210" s="173" t="e">
        <f t="shared" si="88"/>
        <v>#VALUE!</v>
      </c>
      <c r="AE210" s="173" t="e">
        <f t="shared" si="89"/>
        <v>#VALUE!</v>
      </c>
      <c r="AF210" s="173" t="e">
        <f t="shared" si="90"/>
        <v>#VALUE!</v>
      </c>
      <c r="AG210" s="173" t="e">
        <f t="shared" si="91"/>
        <v>#VALUE!</v>
      </c>
      <c r="AH210" s="173" t="e">
        <f t="shared" si="92"/>
        <v>#VALUE!</v>
      </c>
      <c r="AI210" s="173" t="e">
        <f t="shared" si="93"/>
        <v>#VALUE!</v>
      </c>
      <c r="AJ210" s="173" t="e">
        <f t="shared" si="94"/>
        <v>#VALUE!</v>
      </c>
      <c r="AK210" s="173" t="e">
        <f t="shared" si="95"/>
        <v>#VALUE!</v>
      </c>
      <c r="AL210" s="173">
        <f t="shared" si="96"/>
        <v>1</v>
      </c>
      <c r="AM210" s="108"/>
      <c r="AN210" s="108"/>
      <c r="AO210" s="103"/>
    </row>
    <row r="211" spans="1:41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1" t="str">
        <f>IF(OR($B211="",$C211="",$D211="",$E211="",$F211&lt;AN_LIM,$F211&gt;AN_CONCURS,$P211=FALSE),"",IF($O211="OK",R_BDI_STR*VLOOKUP(AL211,Coef!$E$5:$F$20,2,FALSE),""))</f>
        <v/>
      </c>
      <c r="J211" s="121" t="str">
        <f>IF(OR($B211="",$C211="",$D211="",$E211="",$F211="",$F211&gt;AN_CONCURS,$P211=FALSE),"",IF($O211="OK",R_BDI_STR*VLOOKUP(AL211,Coef!$E$5:$F$20,2,FALSE),""))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41" t="str">
        <f>IF(E211="","NOK",VLOOKUP($E211,BDI!$B$5:$C$41,2,FALSE))</f>
        <v>NOK</v>
      </c>
      <c r="P211" s="236" t="b">
        <f t="shared" si="75"/>
        <v>0</v>
      </c>
      <c r="Q211" s="182"/>
      <c r="R211" s="172" t="e">
        <f t="shared" si="76"/>
        <v>#VALUE!</v>
      </c>
      <c r="S211" s="172" t="e">
        <f t="shared" si="77"/>
        <v>#VALUE!</v>
      </c>
      <c r="T211" s="172" t="e">
        <f t="shared" si="78"/>
        <v>#VALUE!</v>
      </c>
      <c r="U211" s="172" t="e">
        <f t="shared" si="79"/>
        <v>#VALUE!</v>
      </c>
      <c r="V211" s="172" t="e">
        <f t="shared" si="80"/>
        <v>#VALUE!</v>
      </c>
      <c r="W211" s="172" t="e">
        <f t="shared" si="81"/>
        <v>#VALUE!</v>
      </c>
      <c r="X211" s="172" t="e">
        <f t="shared" si="82"/>
        <v>#VALUE!</v>
      </c>
      <c r="Y211" s="172" t="e">
        <f t="shared" si="83"/>
        <v>#VALUE!</v>
      </c>
      <c r="Z211" s="172" t="e">
        <f t="shared" si="84"/>
        <v>#VALUE!</v>
      </c>
      <c r="AA211" s="172" t="e">
        <f t="shared" si="85"/>
        <v>#VALUE!</v>
      </c>
      <c r="AB211" s="173" t="e">
        <f t="shared" si="86"/>
        <v>#VALUE!</v>
      </c>
      <c r="AC211" s="173" t="e">
        <f t="shared" si="87"/>
        <v>#VALUE!</v>
      </c>
      <c r="AD211" s="173" t="e">
        <f t="shared" si="88"/>
        <v>#VALUE!</v>
      </c>
      <c r="AE211" s="173" t="e">
        <f t="shared" si="89"/>
        <v>#VALUE!</v>
      </c>
      <c r="AF211" s="173" t="e">
        <f t="shared" si="90"/>
        <v>#VALUE!</v>
      </c>
      <c r="AG211" s="173" t="e">
        <f t="shared" si="91"/>
        <v>#VALUE!</v>
      </c>
      <c r="AH211" s="173" t="e">
        <f t="shared" si="92"/>
        <v>#VALUE!</v>
      </c>
      <c r="AI211" s="173" t="e">
        <f t="shared" si="93"/>
        <v>#VALUE!</v>
      </c>
      <c r="AJ211" s="173" t="e">
        <f t="shared" si="94"/>
        <v>#VALUE!</v>
      </c>
      <c r="AK211" s="173" t="e">
        <f t="shared" si="95"/>
        <v>#VALUE!</v>
      </c>
      <c r="AL211" s="173">
        <f t="shared" si="96"/>
        <v>1</v>
      </c>
      <c r="AM211" s="108"/>
      <c r="AN211" s="108"/>
      <c r="AO211" s="103"/>
    </row>
    <row r="212" spans="1:41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1" t="str">
        <f>IF(OR($B212="",$C212="",$D212="",$E212="",$F212&lt;AN_LIM,$F212&gt;AN_CONCURS,$P212=FALSE),"",IF($O212="OK",R_BDI_STR*VLOOKUP(AL212,Coef!$E$5:$F$20,2,FALSE),""))</f>
        <v/>
      </c>
      <c r="J212" s="121" t="str">
        <f>IF(OR($B212="",$C212="",$D212="",$E212="",$F212="",$F212&gt;AN_CONCURS,$P212=FALSE),"",IF($O212="OK",R_BDI_STR*VLOOKUP(AL212,Coef!$E$5:$F$20,2,FALSE),""))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41" t="str">
        <f>IF(E212="","NOK",VLOOKUP($E212,BDI!$B$5:$C$41,2,FALSE))</f>
        <v>NOK</v>
      </c>
      <c r="P212" s="236" t="b">
        <f t="shared" si="75"/>
        <v>0</v>
      </c>
      <c r="Q212" s="182"/>
      <c r="R212" s="172" t="e">
        <f t="shared" si="76"/>
        <v>#VALUE!</v>
      </c>
      <c r="S212" s="172" t="e">
        <f t="shared" si="77"/>
        <v>#VALUE!</v>
      </c>
      <c r="T212" s="172" t="e">
        <f t="shared" si="78"/>
        <v>#VALUE!</v>
      </c>
      <c r="U212" s="172" t="e">
        <f t="shared" si="79"/>
        <v>#VALUE!</v>
      </c>
      <c r="V212" s="172" t="e">
        <f t="shared" si="80"/>
        <v>#VALUE!</v>
      </c>
      <c r="W212" s="172" t="e">
        <f t="shared" si="81"/>
        <v>#VALUE!</v>
      </c>
      <c r="X212" s="172" t="e">
        <f t="shared" si="82"/>
        <v>#VALUE!</v>
      </c>
      <c r="Y212" s="172" t="e">
        <f t="shared" si="83"/>
        <v>#VALUE!</v>
      </c>
      <c r="Z212" s="172" t="e">
        <f t="shared" si="84"/>
        <v>#VALUE!</v>
      </c>
      <c r="AA212" s="172" t="e">
        <f t="shared" si="85"/>
        <v>#VALUE!</v>
      </c>
      <c r="AB212" s="173" t="e">
        <f t="shared" si="86"/>
        <v>#VALUE!</v>
      </c>
      <c r="AC212" s="173" t="e">
        <f t="shared" si="87"/>
        <v>#VALUE!</v>
      </c>
      <c r="AD212" s="173" t="e">
        <f t="shared" si="88"/>
        <v>#VALUE!</v>
      </c>
      <c r="AE212" s="173" t="e">
        <f t="shared" si="89"/>
        <v>#VALUE!</v>
      </c>
      <c r="AF212" s="173" t="e">
        <f t="shared" si="90"/>
        <v>#VALUE!</v>
      </c>
      <c r="AG212" s="173" t="e">
        <f t="shared" si="91"/>
        <v>#VALUE!</v>
      </c>
      <c r="AH212" s="173" t="e">
        <f t="shared" si="92"/>
        <v>#VALUE!</v>
      </c>
      <c r="AI212" s="173" t="e">
        <f t="shared" si="93"/>
        <v>#VALUE!</v>
      </c>
      <c r="AJ212" s="173" t="e">
        <f t="shared" si="94"/>
        <v>#VALUE!</v>
      </c>
      <c r="AK212" s="173" t="e">
        <f t="shared" si="95"/>
        <v>#VALUE!</v>
      </c>
      <c r="AL212" s="173">
        <f t="shared" si="96"/>
        <v>1</v>
      </c>
      <c r="AM212" s="108"/>
      <c r="AN212" s="108"/>
      <c r="AO212" s="103"/>
    </row>
    <row r="213" spans="1:41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1" t="str">
        <f>IF(OR($B213="",$C213="",$D213="",$E213="",$F213&lt;AN_LIM,$F213&gt;AN_CONCURS,$P213=FALSE),"",IF($O213="OK",R_BDI_STR*VLOOKUP(AL213,Coef!$E$5:$F$20,2,FALSE),""))</f>
        <v/>
      </c>
      <c r="J213" s="121" t="str">
        <f>IF(OR($B213="",$C213="",$D213="",$E213="",$F213="",$F213&gt;AN_CONCURS,$P213=FALSE),"",IF($O213="OK",R_BDI_STR*VLOOKUP(AL213,Coef!$E$5:$F$20,2,FALSE),""))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41" t="str">
        <f>IF(E213="","NOK",VLOOKUP($E213,BDI!$B$5:$C$41,2,FALSE))</f>
        <v>NOK</v>
      </c>
      <c r="P213" s="236" t="b">
        <f t="shared" si="75"/>
        <v>0</v>
      </c>
      <c r="Q213" s="182"/>
      <c r="R213" s="172" t="e">
        <f t="shared" si="76"/>
        <v>#VALUE!</v>
      </c>
      <c r="S213" s="172" t="e">
        <f t="shared" si="77"/>
        <v>#VALUE!</v>
      </c>
      <c r="T213" s="172" t="e">
        <f t="shared" si="78"/>
        <v>#VALUE!</v>
      </c>
      <c r="U213" s="172" t="e">
        <f t="shared" si="79"/>
        <v>#VALUE!</v>
      </c>
      <c r="V213" s="172" t="e">
        <f t="shared" si="80"/>
        <v>#VALUE!</v>
      </c>
      <c r="W213" s="172" t="e">
        <f t="shared" si="81"/>
        <v>#VALUE!</v>
      </c>
      <c r="X213" s="172" t="e">
        <f t="shared" si="82"/>
        <v>#VALUE!</v>
      </c>
      <c r="Y213" s="172" t="e">
        <f t="shared" si="83"/>
        <v>#VALUE!</v>
      </c>
      <c r="Z213" s="172" t="e">
        <f t="shared" si="84"/>
        <v>#VALUE!</v>
      </c>
      <c r="AA213" s="172" t="e">
        <f t="shared" si="85"/>
        <v>#VALUE!</v>
      </c>
      <c r="AB213" s="173" t="e">
        <f t="shared" si="86"/>
        <v>#VALUE!</v>
      </c>
      <c r="AC213" s="173" t="e">
        <f t="shared" si="87"/>
        <v>#VALUE!</v>
      </c>
      <c r="AD213" s="173" t="e">
        <f t="shared" si="88"/>
        <v>#VALUE!</v>
      </c>
      <c r="AE213" s="173" t="e">
        <f t="shared" si="89"/>
        <v>#VALUE!</v>
      </c>
      <c r="AF213" s="173" t="e">
        <f t="shared" si="90"/>
        <v>#VALUE!</v>
      </c>
      <c r="AG213" s="173" t="e">
        <f t="shared" si="91"/>
        <v>#VALUE!</v>
      </c>
      <c r="AH213" s="173" t="e">
        <f t="shared" si="92"/>
        <v>#VALUE!</v>
      </c>
      <c r="AI213" s="173" t="e">
        <f t="shared" si="93"/>
        <v>#VALUE!</v>
      </c>
      <c r="AJ213" s="173" t="e">
        <f t="shared" si="94"/>
        <v>#VALUE!</v>
      </c>
      <c r="AK213" s="173" t="e">
        <f t="shared" si="95"/>
        <v>#VALUE!</v>
      </c>
      <c r="AL213" s="173">
        <f t="shared" si="96"/>
        <v>1</v>
      </c>
      <c r="AM213" s="108"/>
      <c r="AN213" s="108"/>
      <c r="AO213" s="103"/>
    </row>
    <row r="214" spans="1:41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1" t="str">
        <f>IF(OR($B214="",$C214="",$D214="",$E214="",$F214&lt;AN_LIM,$F214&gt;AN_CONCURS,$P214=FALSE),"",IF($O214="OK",R_BDI_STR*VLOOKUP(AL214,Coef!$E$5:$F$20,2,FALSE),""))</f>
        <v/>
      </c>
      <c r="J214" s="121" t="str">
        <f>IF(OR($B214="",$C214="",$D214="",$E214="",$F214="",$F214&gt;AN_CONCURS,$P214=FALSE),"",IF($O214="OK",R_BDI_STR*VLOOKUP(AL214,Coef!$E$5:$F$20,2,FALSE),""))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41" t="str">
        <f>IF(E214="","NOK",VLOOKUP($E214,BDI!$B$5:$C$41,2,FALSE))</f>
        <v>NOK</v>
      </c>
      <c r="P214" s="236" t="b">
        <f t="shared" si="75"/>
        <v>0</v>
      </c>
      <c r="Q214" s="182"/>
      <c r="R214" s="172" t="e">
        <f t="shared" si="76"/>
        <v>#VALUE!</v>
      </c>
      <c r="S214" s="172" t="e">
        <f t="shared" si="77"/>
        <v>#VALUE!</v>
      </c>
      <c r="T214" s="172" t="e">
        <f t="shared" si="78"/>
        <v>#VALUE!</v>
      </c>
      <c r="U214" s="172" t="e">
        <f t="shared" si="79"/>
        <v>#VALUE!</v>
      </c>
      <c r="V214" s="172" t="e">
        <f t="shared" si="80"/>
        <v>#VALUE!</v>
      </c>
      <c r="W214" s="172" t="e">
        <f t="shared" si="81"/>
        <v>#VALUE!</v>
      </c>
      <c r="X214" s="172" t="e">
        <f t="shared" si="82"/>
        <v>#VALUE!</v>
      </c>
      <c r="Y214" s="172" t="e">
        <f t="shared" si="83"/>
        <v>#VALUE!</v>
      </c>
      <c r="Z214" s="172" t="e">
        <f t="shared" si="84"/>
        <v>#VALUE!</v>
      </c>
      <c r="AA214" s="172" t="e">
        <f t="shared" si="85"/>
        <v>#VALUE!</v>
      </c>
      <c r="AB214" s="173" t="e">
        <f t="shared" si="86"/>
        <v>#VALUE!</v>
      </c>
      <c r="AC214" s="173" t="e">
        <f t="shared" si="87"/>
        <v>#VALUE!</v>
      </c>
      <c r="AD214" s="173" t="e">
        <f t="shared" si="88"/>
        <v>#VALUE!</v>
      </c>
      <c r="AE214" s="173" t="e">
        <f t="shared" si="89"/>
        <v>#VALUE!</v>
      </c>
      <c r="AF214" s="173" t="e">
        <f t="shared" si="90"/>
        <v>#VALUE!</v>
      </c>
      <c r="AG214" s="173" t="e">
        <f t="shared" si="91"/>
        <v>#VALUE!</v>
      </c>
      <c r="AH214" s="173" t="e">
        <f t="shared" si="92"/>
        <v>#VALUE!</v>
      </c>
      <c r="AI214" s="173" t="e">
        <f t="shared" si="93"/>
        <v>#VALUE!</v>
      </c>
      <c r="AJ214" s="173" t="e">
        <f t="shared" si="94"/>
        <v>#VALUE!</v>
      </c>
      <c r="AK214" s="173" t="e">
        <f t="shared" si="95"/>
        <v>#VALUE!</v>
      </c>
      <c r="AL214" s="173">
        <f t="shared" si="96"/>
        <v>1</v>
      </c>
      <c r="AM214" s="108"/>
      <c r="AN214" s="108"/>
      <c r="AO214" s="103"/>
    </row>
    <row r="215" spans="1:41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1" t="str">
        <f>IF(OR($B215="",$C215="",$D215="",$E215="",$F215&lt;AN_LIM,$F215&gt;AN_CONCURS,$P215=FALSE),"",IF($O215="OK",R_BDI_STR*VLOOKUP(AL215,Coef!$E$5:$F$20,2,FALSE),""))</f>
        <v/>
      </c>
      <c r="J215" s="121" t="str">
        <f>IF(OR($B215="",$C215="",$D215="",$E215="",$F215="",$F215&gt;AN_CONCURS,$P215=FALSE),"",IF($O215="OK",R_BDI_STR*VLOOKUP(AL215,Coef!$E$5:$F$20,2,FALSE),""))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41" t="str">
        <f>IF(E215="","NOK",VLOOKUP($E215,BDI!$B$5:$C$41,2,FALSE))</f>
        <v>NOK</v>
      </c>
      <c r="P215" s="236" t="b">
        <f t="shared" si="75"/>
        <v>0</v>
      </c>
      <c r="Q215" s="182"/>
      <c r="R215" s="172" t="e">
        <f t="shared" si="76"/>
        <v>#VALUE!</v>
      </c>
      <c r="S215" s="172" t="e">
        <f t="shared" si="77"/>
        <v>#VALUE!</v>
      </c>
      <c r="T215" s="172" t="e">
        <f t="shared" si="78"/>
        <v>#VALUE!</v>
      </c>
      <c r="U215" s="172" t="e">
        <f t="shared" si="79"/>
        <v>#VALUE!</v>
      </c>
      <c r="V215" s="172" t="e">
        <f t="shared" si="80"/>
        <v>#VALUE!</v>
      </c>
      <c r="W215" s="172" t="e">
        <f t="shared" si="81"/>
        <v>#VALUE!</v>
      </c>
      <c r="X215" s="172" t="e">
        <f t="shared" si="82"/>
        <v>#VALUE!</v>
      </c>
      <c r="Y215" s="172" t="e">
        <f t="shared" si="83"/>
        <v>#VALUE!</v>
      </c>
      <c r="Z215" s="172" t="e">
        <f t="shared" si="84"/>
        <v>#VALUE!</v>
      </c>
      <c r="AA215" s="172" t="e">
        <f t="shared" si="85"/>
        <v>#VALUE!</v>
      </c>
      <c r="AB215" s="173" t="e">
        <f t="shared" si="86"/>
        <v>#VALUE!</v>
      </c>
      <c r="AC215" s="173" t="e">
        <f t="shared" si="87"/>
        <v>#VALUE!</v>
      </c>
      <c r="AD215" s="173" t="e">
        <f t="shared" si="88"/>
        <v>#VALUE!</v>
      </c>
      <c r="AE215" s="173" t="e">
        <f t="shared" si="89"/>
        <v>#VALUE!</v>
      </c>
      <c r="AF215" s="173" t="e">
        <f t="shared" si="90"/>
        <v>#VALUE!</v>
      </c>
      <c r="AG215" s="173" t="e">
        <f t="shared" si="91"/>
        <v>#VALUE!</v>
      </c>
      <c r="AH215" s="173" t="e">
        <f t="shared" si="92"/>
        <v>#VALUE!</v>
      </c>
      <c r="AI215" s="173" t="e">
        <f t="shared" si="93"/>
        <v>#VALUE!</v>
      </c>
      <c r="AJ215" s="173" t="e">
        <f t="shared" si="94"/>
        <v>#VALUE!</v>
      </c>
      <c r="AK215" s="173" t="e">
        <f t="shared" si="95"/>
        <v>#VALUE!</v>
      </c>
      <c r="AL215" s="173">
        <f t="shared" si="96"/>
        <v>1</v>
      </c>
      <c r="AM215" s="108"/>
      <c r="AN215" s="108"/>
      <c r="AO215" s="103"/>
    </row>
    <row r="216" spans="1:41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1" t="str">
        <f>IF(OR($B216="",$C216="",$D216="",$E216="",$F216&lt;AN_LIM,$F216&gt;AN_CONCURS,$P216=FALSE),"",IF($O216="OK",R_BDI_STR*VLOOKUP(AL216,Coef!$E$5:$F$20,2,FALSE),""))</f>
        <v/>
      </c>
      <c r="J216" s="121" t="str">
        <f>IF(OR($B216="",$C216="",$D216="",$E216="",$F216="",$F216&gt;AN_CONCURS,$P216=FALSE),"",IF($O216="OK",R_BDI_STR*VLOOKUP(AL216,Coef!$E$5:$F$20,2,FALSE),""))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41" t="str">
        <f>IF(E216="","NOK",VLOOKUP($E216,BDI!$B$5:$C$41,2,FALSE))</f>
        <v>NOK</v>
      </c>
      <c r="P216" s="236" t="b">
        <f t="shared" si="75"/>
        <v>0</v>
      </c>
      <c r="Q216" s="182"/>
      <c r="R216" s="172" t="e">
        <f t="shared" si="76"/>
        <v>#VALUE!</v>
      </c>
      <c r="S216" s="172" t="e">
        <f t="shared" si="77"/>
        <v>#VALUE!</v>
      </c>
      <c r="T216" s="172" t="e">
        <f t="shared" si="78"/>
        <v>#VALUE!</v>
      </c>
      <c r="U216" s="172" t="e">
        <f t="shared" si="79"/>
        <v>#VALUE!</v>
      </c>
      <c r="V216" s="172" t="e">
        <f t="shared" si="80"/>
        <v>#VALUE!</v>
      </c>
      <c r="W216" s="172" t="e">
        <f t="shared" si="81"/>
        <v>#VALUE!</v>
      </c>
      <c r="X216" s="172" t="e">
        <f t="shared" si="82"/>
        <v>#VALUE!</v>
      </c>
      <c r="Y216" s="172" t="e">
        <f t="shared" si="83"/>
        <v>#VALUE!</v>
      </c>
      <c r="Z216" s="172" t="e">
        <f t="shared" si="84"/>
        <v>#VALUE!</v>
      </c>
      <c r="AA216" s="172" t="e">
        <f t="shared" si="85"/>
        <v>#VALUE!</v>
      </c>
      <c r="AB216" s="173" t="e">
        <f t="shared" si="86"/>
        <v>#VALUE!</v>
      </c>
      <c r="AC216" s="173" t="e">
        <f t="shared" si="87"/>
        <v>#VALUE!</v>
      </c>
      <c r="AD216" s="173" t="e">
        <f t="shared" si="88"/>
        <v>#VALUE!</v>
      </c>
      <c r="AE216" s="173" t="e">
        <f t="shared" si="89"/>
        <v>#VALUE!</v>
      </c>
      <c r="AF216" s="173" t="e">
        <f t="shared" si="90"/>
        <v>#VALUE!</v>
      </c>
      <c r="AG216" s="173" t="e">
        <f t="shared" si="91"/>
        <v>#VALUE!</v>
      </c>
      <c r="AH216" s="173" t="e">
        <f t="shared" si="92"/>
        <v>#VALUE!</v>
      </c>
      <c r="AI216" s="173" t="e">
        <f t="shared" si="93"/>
        <v>#VALUE!</v>
      </c>
      <c r="AJ216" s="173" t="e">
        <f t="shared" si="94"/>
        <v>#VALUE!</v>
      </c>
      <c r="AK216" s="173" t="e">
        <f t="shared" si="95"/>
        <v>#VALUE!</v>
      </c>
      <c r="AL216" s="173">
        <f t="shared" si="96"/>
        <v>1</v>
      </c>
      <c r="AM216" s="108"/>
      <c r="AN216" s="108"/>
      <c r="AO216" s="103"/>
    </row>
    <row r="217" spans="1:41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1" t="str">
        <f>IF(OR($B217="",$C217="",$D217="",$E217="",$F217&lt;AN_LIM,$F217&gt;AN_CONCURS,$P217=FALSE),"",IF($O217="OK",R_BDI_STR*VLOOKUP(AL217,Coef!$E$5:$F$20,2,FALSE),""))</f>
        <v/>
      </c>
      <c r="J217" s="121" t="str">
        <f>IF(OR($B217="",$C217="",$D217="",$E217="",$F217="",$F217&gt;AN_CONCURS,$P217=FALSE),"",IF($O217="OK",R_BDI_STR*VLOOKUP(AL217,Coef!$E$5:$F$20,2,FALSE),""))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41" t="str">
        <f>IF(E217="","NOK",VLOOKUP($E217,BDI!$B$5:$C$41,2,FALSE))</f>
        <v>NOK</v>
      </c>
      <c r="P217" s="236" t="b">
        <f t="shared" si="75"/>
        <v>0</v>
      </c>
      <c r="Q217" s="182"/>
      <c r="R217" s="172" t="e">
        <f t="shared" si="76"/>
        <v>#VALUE!</v>
      </c>
      <c r="S217" s="172" t="e">
        <f t="shared" si="77"/>
        <v>#VALUE!</v>
      </c>
      <c r="T217" s="172" t="e">
        <f t="shared" si="78"/>
        <v>#VALUE!</v>
      </c>
      <c r="U217" s="172" t="e">
        <f t="shared" si="79"/>
        <v>#VALUE!</v>
      </c>
      <c r="V217" s="172" t="e">
        <f t="shared" si="80"/>
        <v>#VALUE!</v>
      </c>
      <c r="W217" s="172" t="e">
        <f t="shared" si="81"/>
        <v>#VALUE!</v>
      </c>
      <c r="X217" s="172" t="e">
        <f t="shared" si="82"/>
        <v>#VALUE!</v>
      </c>
      <c r="Y217" s="172" t="e">
        <f t="shared" si="83"/>
        <v>#VALUE!</v>
      </c>
      <c r="Z217" s="172" t="e">
        <f t="shared" si="84"/>
        <v>#VALUE!</v>
      </c>
      <c r="AA217" s="172" t="e">
        <f t="shared" si="85"/>
        <v>#VALUE!</v>
      </c>
      <c r="AB217" s="173" t="e">
        <f t="shared" si="86"/>
        <v>#VALUE!</v>
      </c>
      <c r="AC217" s="173" t="e">
        <f t="shared" si="87"/>
        <v>#VALUE!</v>
      </c>
      <c r="AD217" s="173" t="e">
        <f t="shared" si="88"/>
        <v>#VALUE!</v>
      </c>
      <c r="AE217" s="173" t="e">
        <f t="shared" si="89"/>
        <v>#VALUE!</v>
      </c>
      <c r="AF217" s="173" t="e">
        <f t="shared" si="90"/>
        <v>#VALUE!</v>
      </c>
      <c r="AG217" s="173" t="e">
        <f t="shared" si="91"/>
        <v>#VALUE!</v>
      </c>
      <c r="AH217" s="173" t="e">
        <f t="shared" si="92"/>
        <v>#VALUE!</v>
      </c>
      <c r="AI217" s="173" t="e">
        <f t="shared" si="93"/>
        <v>#VALUE!</v>
      </c>
      <c r="AJ217" s="173" t="e">
        <f t="shared" si="94"/>
        <v>#VALUE!</v>
      </c>
      <c r="AK217" s="173" t="e">
        <f t="shared" si="95"/>
        <v>#VALUE!</v>
      </c>
      <c r="AL217" s="173">
        <f t="shared" si="96"/>
        <v>1</v>
      </c>
      <c r="AM217" s="108"/>
      <c r="AN217" s="108"/>
      <c r="AO217" s="103"/>
    </row>
    <row r="218" spans="1:41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1" t="str">
        <f>IF(OR($B218="",$C218="",$D218="",$E218="",$F218&lt;AN_LIM,$F218&gt;AN_CONCURS,$P218=FALSE),"",IF($O218="OK",R_BDI_STR*VLOOKUP(AL218,Coef!$E$5:$F$20,2,FALSE),""))</f>
        <v/>
      </c>
      <c r="J218" s="121" t="str">
        <f>IF(OR($B218="",$C218="",$D218="",$E218="",$F218="",$F218&gt;AN_CONCURS,$P218=FALSE),"",IF($O218="OK",R_BDI_STR*VLOOKUP(AL218,Coef!$E$5:$F$20,2,FALSE),""))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41" t="str">
        <f>IF(E218="","NOK",VLOOKUP($E218,BDI!$B$5:$C$41,2,FALSE))</f>
        <v>NOK</v>
      </c>
      <c r="P218" s="236" t="b">
        <f t="shared" si="75"/>
        <v>0</v>
      </c>
      <c r="Q218" s="182"/>
      <c r="R218" s="172" t="e">
        <f t="shared" si="76"/>
        <v>#VALUE!</v>
      </c>
      <c r="S218" s="172" t="e">
        <f t="shared" si="77"/>
        <v>#VALUE!</v>
      </c>
      <c r="T218" s="172" t="e">
        <f t="shared" si="78"/>
        <v>#VALUE!</v>
      </c>
      <c r="U218" s="172" t="e">
        <f t="shared" si="79"/>
        <v>#VALUE!</v>
      </c>
      <c r="V218" s="172" t="e">
        <f t="shared" si="80"/>
        <v>#VALUE!</v>
      </c>
      <c r="W218" s="172" t="e">
        <f t="shared" si="81"/>
        <v>#VALUE!</v>
      </c>
      <c r="X218" s="172" t="e">
        <f t="shared" si="82"/>
        <v>#VALUE!</v>
      </c>
      <c r="Y218" s="172" t="e">
        <f t="shared" si="83"/>
        <v>#VALUE!</v>
      </c>
      <c r="Z218" s="172" t="e">
        <f t="shared" si="84"/>
        <v>#VALUE!</v>
      </c>
      <c r="AA218" s="172" t="e">
        <f t="shared" si="85"/>
        <v>#VALUE!</v>
      </c>
      <c r="AB218" s="173" t="e">
        <f t="shared" si="86"/>
        <v>#VALUE!</v>
      </c>
      <c r="AC218" s="173" t="e">
        <f t="shared" si="87"/>
        <v>#VALUE!</v>
      </c>
      <c r="AD218" s="173" t="e">
        <f t="shared" si="88"/>
        <v>#VALUE!</v>
      </c>
      <c r="AE218" s="173" t="e">
        <f t="shared" si="89"/>
        <v>#VALUE!</v>
      </c>
      <c r="AF218" s="173" t="e">
        <f t="shared" si="90"/>
        <v>#VALUE!</v>
      </c>
      <c r="AG218" s="173" t="e">
        <f t="shared" si="91"/>
        <v>#VALUE!</v>
      </c>
      <c r="AH218" s="173" t="e">
        <f t="shared" si="92"/>
        <v>#VALUE!</v>
      </c>
      <c r="AI218" s="173" t="e">
        <f t="shared" si="93"/>
        <v>#VALUE!</v>
      </c>
      <c r="AJ218" s="173" t="e">
        <f t="shared" si="94"/>
        <v>#VALUE!</v>
      </c>
      <c r="AK218" s="173" t="e">
        <f t="shared" si="95"/>
        <v>#VALUE!</v>
      </c>
      <c r="AL218" s="173">
        <f t="shared" si="96"/>
        <v>1</v>
      </c>
      <c r="AM218" s="108"/>
      <c r="AN218" s="108"/>
      <c r="AO218" s="103"/>
    </row>
    <row r="219" spans="1:41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1" t="str">
        <f>IF(OR($B219="",$C219="",$D219="",$E219="",$F219&lt;AN_LIM,$F219&gt;AN_CONCURS,$P219=FALSE),"",IF($O219="OK",R_BDI_STR*VLOOKUP(AL219,Coef!$E$5:$F$20,2,FALSE),""))</f>
        <v/>
      </c>
      <c r="J219" s="121" t="str">
        <f>IF(OR($B219="",$C219="",$D219="",$E219="",$F219="",$F219&gt;AN_CONCURS,$P219=FALSE),"",IF($O219="OK",R_BDI_STR*VLOOKUP(AL219,Coef!$E$5:$F$20,2,FALSE),""))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41" t="str">
        <f>IF(E219="","NOK",VLOOKUP($E219,BDI!$B$5:$C$41,2,FALSE))</f>
        <v>NOK</v>
      </c>
      <c r="P219" s="236" t="b">
        <f t="shared" si="75"/>
        <v>0</v>
      </c>
      <c r="Q219" s="182"/>
      <c r="R219" s="172" t="e">
        <f t="shared" si="76"/>
        <v>#VALUE!</v>
      </c>
      <c r="S219" s="172" t="e">
        <f t="shared" si="77"/>
        <v>#VALUE!</v>
      </c>
      <c r="T219" s="172" t="e">
        <f t="shared" si="78"/>
        <v>#VALUE!</v>
      </c>
      <c r="U219" s="172" t="e">
        <f t="shared" si="79"/>
        <v>#VALUE!</v>
      </c>
      <c r="V219" s="172" t="e">
        <f t="shared" si="80"/>
        <v>#VALUE!</v>
      </c>
      <c r="W219" s="172" t="e">
        <f t="shared" si="81"/>
        <v>#VALUE!</v>
      </c>
      <c r="X219" s="172" t="e">
        <f t="shared" si="82"/>
        <v>#VALUE!</v>
      </c>
      <c r="Y219" s="172" t="e">
        <f t="shared" si="83"/>
        <v>#VALUE!</v>
      </c>
      <c r="Z219" s="172" t="e">
        <f t="shared" si="84"/>
        <v>#VALUE!</v>
      </c>
      <c r="AA219" s="172" t="e">
        <f t="shared" si="85"/>
        <v>#VALUE!</v>
      </c>
      <c r="AB219" s="173" t="e">
        <f t="shared" si="86"/>
        <v>#VALUE!</v>
      </c>
      <c r="AC219" s="173" t="e">
        <f t="shared" si="87"/>
        <v>#VALUE!</v>
      </c>
      <c r="AD219" s="173" t="e">
        <f t="shared" si="88"/>
        <v>#VALUE!</v>
      </c>
      <c r="AE219" s="173" t="e">
        <f t="shared" si="89"/>
        <v>#VALUE!</v>
      </c>
      <c r="AF219" s="173" t="e">
        <f t="shared" si="90"/>
        <v>#VALUE!</v>
      </c>
      <c r="AG219" s="173" t="e">
        <f t="shared" si="91"/>
        <v>#VALUE!</v>
      </c>
      <c r="AH219" s="173" t="e">
        <f t="shared" si="92"/>
        <v>#VALUE!</v>
      </c>
      <c r="AI219" s="173" t="e">
        <f t="shared" si="93"/>
        <v>#VALUE!</v>
      </c>
      <c r="AJ219" s="173" t="e">
        <f t="shared" si="94"/>
        <v>#VALUE!</v>
      </c>
      <c r="AK219" s="173" t="e">
        <f t="shared" si="95"/>
        <v>#VALUE!</v>
      </c>
      <c r="AL219" s="173">
        <f t="shared" si="96"/>
        <v>1</v>
      </c>
      <c r="AM219" s="108"/>
      <c r="AN219" s="108"/>
      <c r="AO219" s="103"/>
    </row>
    <row r="220" spans="1:41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1" t="str">
        <f>IF(OR($B220="",$C220="",$D220="",$E220="",$F220&lt;AN_LIM,$F220&gt;AN_CONCURS,$P220=FALSE),"",IF($O220="OK",R_BDI_STR*VLOOKUP(AL220,Coef!$E$5:$F$20,2,FALSE),""))</f>
        <v/>
      </c>
      <c r="J220" s="121" t="str">
        <f>IF(OR($B220="",$C220="",$D220="",$E220="",$F220="",$F220&gt;AN_CONCURS,$P220=FALSE),"",IF($O220="OK",R_BDI_STR*VLOOKUP(AL220,Coef!$E$5:$F$20,2,FALSE),""))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41" t="str">
        <f>IF(E220="","NOK",VLOOKUP($E220,BDI!$B$5:$C$41,2,FALSE))</f>
        <v>NOK</v>
      </c>
      <c r="P220" s="236" t="b">
        <f t="shared" si="75"/>
        <v>0</v>
      </c>
      <c r="Q220" s="182"/>
      <c r="R220" s="172" t="e">
        <f t="shared" si="76"/>
        <v>#VALUE!</v>
      </c>
      <c r="S220" s="172" t="e">
        <f t="shared" si="77"/>
        <v>#VALUE!</v>
      </c>
      <c r="T220" s="172" t="e">
        <f t="shared" si="78"/>
        <v>#VALUE!</v>
      </c>
      <c r="U220" s="172" t="e">
        <f t="shared" si="79"/>
        <v>#VALUE!</v>
      </c>
      <c r="V220" s="172" t="e">
        <f t="shared" si="80"/>
        <v>#VALUE!</v>
      </c>
      <c r="W220" s="172" t="e">
        <f t="shared" si="81"/>
        <v>#VALUE!</v>
      </c>
      <c r="X220" s="172" t="e">
        <f t="shared" si="82"/>
        <v>#VALUE!</v>
      </c>
      <c r="Y220" s="172" t="e">
        <f t="shared" si="83"/>
        <v>#VALUE!</v>
      </c>
      <c r="Z220" s="172" t="e">
        <f t="shared" si="84"/>
        <v>#VALUE!</v>
      </c>
      <c r="AA220" s="172" t="e">
        <f t="shared" si="85"/>
        <v>#VALUE!</v>
      </c>
      <c r="AB220" s="173" t="e">
        <f t="shared" si="86"/>
        <v>#VALUE!</v>
      </c>
      <c r="AC220" s="173" t="e">
        <f t="shared" si="87"/>
        <v>#VALUE!</v>
      </c>
      <c r="AD220" s="173" t="e">
        <f t="shared" si="88"/>
        <v>#VALUE!</v>
      </c>
      <c r="AE220" s="173" t="e">
        <f t="shared" si="89"/>
        <v>#VALUE!</v>
      </c>
      <c r="AF220" s="173" t="e">
        <f t="shared" si="90"/>
        <v>#VALUE!</v>
      </c>
      <c r="AG220" s="173" t="e">
        <f t="shared" si="91"/>
        <v>#VALUE!</v>
      </c>
      <c r="AH220" s="173" t="e">
        <f t="shared" si="92"/>
        <v>#VALUE!</v>
      </c>
      <c r="AI220" s="173" t="e">
        <f t="shared" si="93"/>
        <v>#VALUE!</v>
      </c>
      <c r="AJ220" s="173" t="e">
        <f t="shared" si="94"/>
        <v>#VALUE!</v>
      </c>
      <c r="AK220" s="173" t="e">
        <f t="shared" si="95"/>
        <v>#VALUE!</v>
      </c>
      <c r="AL220" s="173">
        <f t="shared" si="96"/>
        <v>1</v>
      </c>
      <c r="AM220" s="108"/>
      <c r="AN220" s="108"/>
      <c r="AO220" s="103"/>
    </row>
    <row r="221" spans="1:41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1" t="str">
        <f>IF(OR($B221="",$C221="",$D221="",$E221="",$F221&lt;AN_LIM,$F221&gt;AN_CONCURS,$P221=FALSE),"",IF($O221="OK",R_BDI_STR*VLOOKUP(AL221,Coef!$E$5:$F$20,2,FALSE),""))</f>
        <v/>
      </c>
      <c r="J221" s="121" t="str">
        <f>IF(OR($B221="",$C221="",$D221="",$E221="",$F221="",$F221&gt;AN_CONCURS,$P221=FALSE),"",IF($O221="OK",R_BDI_STR*VLOOKUP(AL221,Coef!$E$5:$F$20,2,FALSE),""))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41" t="str">
        <f>IF(E221="","NOK",VLOOKUP($E221,BDI!$B$5:$C$41,2,FALSE))</f>
        <v>NOK</v>
      </c>
      <c r="P221" s="236" t="b">
        <f t="shared" si="75"/>
        <v>0</v>
      </c>
      <c r="Q221" s="182"/>
      <c r="R221" s="172" t="e">
        <f t="shared" si="76"/>
        <v>#VALUE!</v>
      </c>
      <c r="S221" s="172" t="e">
        <f t="shared" si="77"/>
        <v>#VALUE!</v>
      </c>
      <c r="T221" s="172" t="e">
        <f t="shared" si="78"/>
        <v>#VALUE!</v>
      </c>
      <c r="U221" s="172" t="e">
        <f t="shared" si="79"/>
        <v>#VALUE!</v>
      </c>
      <c r="V221" s="172" t="e">
        <f t="shared" si="80"/>
        <v>#VALUE!</v>
      </c>
      <c r="W221" s="172" t="e">
        <f t="shared" si="81"/>
        <v>#VALUE!</v>
      </c>
      <c r="X221" s="172" t="e">
        <f t="shared" si="82"/>
        <v>#VALUE!</v>
      </c>
      <c r="Y221" s="172" t="e">
        <f t="shared" si="83"/>
        <v>#VALUE!</v>
      </c>
      <c r="Z221" s="172" t="e">
        <f t="shared" si="84"/>
        <v>#VALUE!</v>
      </c>
      <c r="AA221" s="172" t="e">
        <f t="shared" si="85"/>
        <v>#VALUE!</v>
      </c>
      <c r="AB221" s="173" t="e">
        <f t="shared" si="86"/>
        <v>#VALUE!</v>
      </c>
      <c r="AC221" s="173" t="e">
        <f t="shared" si="87"/>
        <v>#VALUE!</v>
      </c>
      <c r="AD221" s="173" t="e">
        <f t="shared" si="88"/>
        <v>#VALUE!</v>
      </c>
      <c r="AE221" s="173" t="e">
        <f t="shared" si="89"/>
        <v>#VALUE!</v>
      </c>
      <c r="AF221" s="173" t="e">
        <f t="shared" si="90"/>
        <v>#VALUE!</v>
      </c>
      <c r="AG221" s="173" t="e">
        <f t="shared" si="91"/>
        <v>#VALUE!</v>
      </c>
      <c r="AH221" s="173" t="e">
        <f t="shared" si="92"/>
        <v>#VALUE!</v>
      </c>
      <c r="AI221" s="173" t="e">
        <f t="shared" si="93"/>
        <v>#VALUE!</v>
      </c>
      <c r="AJ221" s="173" t="e">
        <f t="shared" si="94"/>
        <v>#VALUE!</v>
      </c>
      <c r="AK221" s="173" t="e">
        <f t="shared" si="95"/>
        <v>#VALUE!</v>
      </c>
      <c r="AL221" s="173">
        <f t="shared" si="96"/>
        <v>1</v>
      </c>
      <c r="AM221" s="108"/>
      <c r="AN221" s="108"/>
      <c r="AO221" s="103"/>
    </row>
    <row r="222" spans="1:41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1" t="str">
        <f>IF(OR($B222="",$C222="",$D222="",$E222="",$F222&lt;AN_LIM,$F222&gt;AN_CONCURS,$P222=FALSE),"",IF($O222="OK",R_BDI_STR*VLOOKUP(AL222,Coef!$E$5:$F$20,2,FALSE),""))</f>
        <v/>
      </c>
      <c r="J222" s="121" t="str">
        <f>IF(OR($B222="",$C222="",$D222="",$E222="",$F222="",$F222&gt;AN_CONCURS,$P222=FALSE),"",IF($O222="OK",R_BDI_STR*VLOOKUP(AL222,Coef!$E$5:$F$20,2,FALSE),""))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41" t="str">
        <f>IF(E222="","NOK",VLOOKUP($E222,BDI!$B$5:$C$41,2,FALSE))</f>
        <v>NOK</v>
      </c>
      <c r="P222" s="236" t="b">
        <f t="shared" si="75"/>
        <v>0</v>
      </c>
      <c r="Q222" s="182"/>
      <c r="R222" s="172" t="e">
        <f t="shared" si="76"/>
        <v>#VALUE!</v>
      </c>
      <c r="S222" s="172" t="e">
        <f t="shared" si="77"/>
        <v>#VALUE!</v>
      </c>
      <c r="T222" s="172" t="e">
        <f t="shared" si="78"/>
        <v>#VALUE!</v>
      </c>
      <c r="U222" s="172" t="e">
        <f t="shared" si="79"/>
        <v>#VALUE!</v>
      </c>
      <c r="V222" s="172" t="e">
        <f t="shared" si="80"/>
        <v>#VALUE!</v>
      </c>
      <c r="W222" s="172" t="e">
        <f t="shared" si="81"/>
        <v>#VALUE!</v>
      </c>
      <c r="X222" s="172" t="e">
        <f t="shared" si="82"/>
        <v>#VALUE!</v>
      </c>
      <c r="Y222" s="172" t="e">
        <f t="shared" si="83"/>
        <v>#VALUE!</v>
      </c>
      <c r="Z222" s="172" t="e">
        <f t="shared" si="84"/>
        <v>#VALUE!</v>
      </c>
      <c r="AA222" s="172" t="e">
        <f t="shared" si="85"/>
        <v>#VALUE!</v>
      </c>
      <c r="AB222" s="173" t="e">
        <f t="shared" si="86"/>
        <v>#VALUE!</v>
      </c>
      <c r="AC222" s="173" t="e">
        <f t="shared" si="87"/>
        <v>#VALUE!</v>
      </c>
      <c r="AD222" s="173" t="e">
        <f t="shared" si="88"/>
        <v>#VALUE!</v>
      </c>
      <c r="AE222" s="173" t="e">
        <f t="shared" si="89"/>
        <v>#VALUE!</v>
      </c>
      <c r="AF222" s="173" t="e">
        <f t="shared" si="90"/>
        <v>#VALUE!</v>
      </c>
      <c r="AG222" s="173" t="e">
        <f t="shared" si="91"/>
        <v>#VALUE!</v>
      </c>
      <c r="AH222" s="173" t="e">
        <f t="shared" si="92"/>
        <v>#VALUE!</v>
      </c>
      <c r="AI222" s="173" t="e">
        <f t="shared" si="93"/>
        <v>#VALUE!</v>
      </c>
      <c r="AJ222" s="173" t="e">
        <f t="shared" si="94"/>
        <v>#VALUE!</v>
      </c>
      <c r="AK222" s="173" t="e">
        <f t="shared" si="95"/>
        <v>#VALUE!</v>
      </c>
      <c r="AL222" s="173">
        <f t="shared" si="96"/>
        <v>1</v>
      </c>
      <c r="AM222" s="108"/>
      <c r="AN222" s="108"/>
      <c r="AO222" s="103"/>
    </row>
    <row r="223" spans="1:41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1" t="str">
        <f>IF(OR($B223="",$C223="",$D223="",$E223="",$F223&lt;AN_LIM,$F223&gt;AN_CONCURS,$P223=FALSE),"",IF($O223="OK",R_BDI_STR*VLOOKUP(AL223,Coef!$E$5:$F$20,2,FALSE),""))</f>
        <v/>
      </c>
      <c r="J223" s="121" t="str">
        <f>IF(OR($B223="",$C223="",$D223="",$E223="",$F223="",$F223&gt;AN_CONCURS,$P223=FALSE),"",IF($O223="OK",R_BDI_STR*VLOOKUP(AL223,Coef!$E$5:$F$20,2,FALSE),""))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41" t="str">
        <f>IF(E223="","NOK",VLOOKUP($E223,BDI!$B$5:$C$41,2,FALSE))</f>
        <v>NOK</v>
      </c>
      <c r="P223" s="236" t="b">
        <f t="shared" si="75"/>
        <v>0</v>
      </c>
      <c r="Q223" s="182"/>
      <c r="R223" s="172" t="e">
        <f t="shared" si="76"/>
        <v>#VALUE!</v>
      </c>
      <c r="S223" s="172" t="e">
        <f t="shared" si="77"/>
        <v>#VALUE!</v>
      </c>
      <c r="T223" s="172" t="e">
        <f t="shared" si="78"/>
        <v>#VALUE!</v>
      </c>
      <c r="U223" s="172" t="e">
        <f t="shared" si="79"/>
        <v>#VALUE!</v>
      </c>
      <c r="V223" s="172" t="e">
        <f t="shared" si="80"/>
        <v>#VALUE!</v>
      </c>
      <c r="W223" s="172" t="e">
        <f t="shared" si="81"/>
        <v>#VALUE!</v>
      </c>
      <c r="X223" s="172" t="e">
        <f t="shared" si="82"/>
        <v>#VALUE!</v>
      </c>
      <c r="Y223" s="172" t="e">
        <f t="shared" si="83"/>
        <v>#VALUE!</v>
      </c>
      <c r="Z223" s="172" t="e">
        <f t="shared" si="84"/>
        <v>#VALUE!</v>
      </c>
      <c r="AA223" s="172" t="e">
        <f t="shared" si="85"/>
        <v>#VALUE!</v>
      </c>
      <c r="AB223" s="173" t="e">
        <f t="shared" si="86"/>
        <v>#VALUE!</v>
      </c>
      <c r="AC223" s="173" t="e">
        <f t="shared" si="87"/>
        <v>#VALUE!</v>
      </c>
      <c r="AD223" s="173" t="e">
        <f t="shared" si="88"/>
        <v>#VALUE!</v>
      </c>
      <c r="AE223" s="173" t="e">
        <f t="shared" si="89"/>
        <v>#VALUE!</v>
      </c>
      <c r="AF223" s="173" t="e">
        <f t="shared" si="90"/>
        <v>#VALUE!</v>
      </c>
      <c r="AG223" s="173" t="e">
        <f t="shared" si="91"/>
        <v>#VALUE!</v>
      </c>
      <c r="AH223" s="173" t="e">
        <f t="shared" si="92"/>
        <v>#VALUE!</v>
      </c>
      <c r="AI223" s="173" t="e">
        <f t="shared" si="93"/>
        <v>#VALUE!</v>
      </c>
      <c r="AJ223" s="173" t="e">
        <f t="shared" si="94"/>
        <v>#VALUE!</v>
      </c>
      <c r="AK223" s="173" t="e">
        <f t="shared" si="95"/>
        <v>#VALUE!</v>
      </c>
      <c r="AL223" s="173">
        <f t="shared" si="96"/>
        <v>1</v>
      </c>
      <c r="AM223" s="108"/>
      <c r="AN223" s="108"/>
      <c r="AO223" s="103"/>
    </row>
    <row r="224" spans="1:41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1" t="str">
        <f>IF(OR($B224="",$C224="",$D224="",$E224="",$F224&lt;AN_LIM,$F224&gt;AN_CONCURS,$P224=FALSE),"",IF($O224="OK",R_BDI_STR*VLOOKUP(AL224,Coef!$E$5:$F$20,2,FALSE),""))</f>
        <v/>
      </c>
      <c r="J224" s="121" t="str">
        <f>IF(OR($B224="",$C224="",$D224="",$E224="",$F224="",$F224&gt;AN_CONCURS,$P224=FALSE),"",IF($O224="OK",R_BDI_STR*VLOOKUP(AL224,Coef!$E$5:$F$20,2,FALSE),""))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41" t="str">
        <f>IF(E224="","NOK",VLOOKUP($E224,BDI!$B$5:$C$41,2,FALSE))</f>
        <v>NOK</v>
      </c>
      <c r="P224" s="236" t="b">
        <f t="shared" si="75"/>
        <v>0</v>
      </c>
      <c r="Q224" s="182"/>
      <c r="R224" s="172" t="e">
        <f t="shared" si="76"/>
        <v>#VALUE!</v>
      </c>
      <c r="S224" s="172" t="e">
        <f t="shared" si="77"/>
        <v>#VALUE!</v>
      </c>
      <c r="T224" s="172" t="e">
        <f t="shared" si="78"/>
        <v>#VALUE!</v>
      </c>
      <c r="U224" s="172" t="e">
        <f t="shared" si="79"/>
        <v>#VALUE!</v>
      </c>
      <c r="V224" s="172" t="e">
        <f t="shared" si="80"/>
        <v>#VALUE!</v>
      </c>
      <c r="W224" s="172" t="e">
        <f t="shared" si="81"/>
        <v>#VALUE!</v>
      </c>
      <c r="X224" s="172" t="e">
        <f t="shared" si="82"/>
        <v>#VALUE!</v>
      </c>
      <c r="Y224" s="172" t="e">
        <f t="shared" si="83"/>
        <v>#VALUE!</v>
      </c>
      <c r="Z224" s="172" t="e">
        <f t="shared" si="84"/>
        <v>#VALUE!</v>
      </c>
      <c r="AA224" s="172" t="e">
        <f t="shared" si="85"/>
        <v>#VALUE!</v>
      </c>
      <c r="AB224" s="173" t="e">
        <f t="shared" si="86"/>
        <v>#VALUE!</v>
      </c>
      <c r="AC224" s="173" t="e">
        <f t="shared" si="87"/>
        <v>#VALUE!</v>
      </c>
      <c r="AD224" s="173" t="e">
        <f t="shared" si="88"/>
        <v>#VALUE!</v>
      </c>
      <c r="AE224" s="173" t="e">
        <f t="shared" si="89"/>
        <v>#VALUE!</v>
      </c>
      <c r="AF224" s="173" t="e">
        <f t="shared" si="90"/>
        <v>#VALUE!</v>
      </c>
      <c r="AG224" s="173" t="e">
        <f t="shared" si="91"/>
        <v>#VALUE!</v>
      </c>
      <c r="AH224" s="173" t="e">
        <f t="shared" si="92"/>
        <v>#VALUE!</v>
      </c>
      <c r="AI224" s="173" t="e">
        <f t="shared" si="93"/>
        <v>#VALUE!</v>
      </c>
      <c r="AJ224" s="173" t="e">
        <f t="shared" si="94"/>
        <v>#VALUE!</v>
      </c>
      <c r="AK224" s="173" t="e">
        <f t="shared" si="95"/>
        <v>#VALUE!</v>
      </c>
      <c r="AL224" s="173">
        <f t="shared" si="96"/>
        <v>1</v>
      </c>
      <c r="AM224" s="108"/>
      <c r="AN224" s="108"/>
      <c r="AO224" s="103"/>
    </row>
    <row r="225" spans="1:41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1" t="str">
        <f>IF(OR($B225="",$C225="",$D225="",$E225="",$F225&lt;AN_LIM,$F225&gt;AN_CONCURS,$P225=FALSE),"",IF($O225="OK",R_BDI_STR*VLOOKUP(AL225,Coef!$E$5:$F$20,2,FALSE),""))</f>
        <v/>
      </c>
      <c r="J225" s="121" t="str">
        <f>IF(OR($B225="",$C225="",$D225="",$E225="",$F225="",$F225&gt;AN_CONCURS,$P225=FALSE),"",IF($O225="OK",R_BDI_STR*VLOOKUP(AL225,Coef!$E$5:$F$20,2,FALSE),""))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41" t="str">
        <f>IF(E225="","NOK",VLOOKUP($E225,BDI!$B$5:$C$41,2,FALSE))</f>
        <v>NOK</v>
      </c>
      <c r="P225" s="236" t="b">
        <f t="shared" si="75"/>
        <v>0</v>
      </c>
      <c r="Q225" s="182"/>
      <c r="R225" s="172" t="e">
        <f t="shared" si="76"/>
        <v>#VALUE!</v>
      </c>
      <c r="S225" s="172" t="e">
        <f t="shared" si="77"/>
        <v>#VALUE!</v>
      </c>
      <c r="T225" s="172" t="e">
        <f t="shared" si="78"/>
        <v>#VALUE!</v>
      </c>
      <c r="U225" s="172" t="e">
        <f t="shared" si="79"/>
        <v>#VALUE!</v>
      </c>
      <c r="V225" s="172" t="e">
        <f t="shared" si="80"/>
        <v>#VALUE!</v>
      </c>
      <c r="W225" s="172" t="e">
        <f t="shared" si="81"/>
        <v>#VALUE!</v>
      </c>
      <c r="X225" s="172" t="e">
        <f t="shared" si="82"/>
        <v>#VALUE!</v>
      </c>
      <c r="Y225" s="172" t="e">
        <f t="shared" si="83"/>
        <v>#VALUE!</v>
      </c>
      <c r="Z225" s="172" t="e">
        <f t="shared" si="84"/>
        <v>#VALUE!</v>
      </c>
      <c r="AA225" s="172" t="e">
        <f t="shared" si="85"/>
        <v>#VALUE!</v>
      </c>
      <c r="AB225" s="173" t="e">
        <f t="shared" si="86"/>
        <v>#VALUE!</v>
      </c>
      <c r="AC225" s="173" t="e">
        <f t="shared" si="87"/>
        <v>#VALUE!</v>
      </c>
      <c r="AD225" s="173" t="e">
        <f t="shared" si="88"/>
        <v>#VALUE!</v>
      </c>
      <c r="AE225" s="173" t="e">
        <f t="shared" si="89"/>
        <v>#VALUE!</v>
      </c>
      <c r="AF225" s="173" t="e">
        <f t="shared" si="90"/>
        <v>#VALUE!</v>
      </c>
      <c r="AG225" s="173" t="e">
        <f t="shared" si="91"/>
        <v>#VALUE!</v>
      </c>
      <c r="AH225" s="173" t="e">
        <f t="shared" si="92"/>
        <v>#VALUE!</v>
      </c>
      <c r="AI225" s="173" t="e">
        <f t="shared" si="93"/>
        <v>#VALUE!</v>
      </c>
      <c r="AJ225" s="173" t="e">
        <f t="shared" si="94"/>
        <v>#VALUE!</v>
      </c>
      <c r="AK225" s="173" t="e">
        <f t="shared" si="95"/>
        <v>#VALUE!</v>
      </c>
      <c r="AL225" s="173">
        <f t="shared" si="96"/>
        <v>1</v>
      </c>
      <c r="AM225" s="108"/>
      <c r="AN225" s="108"/>
      <c r="AO225" s="103"/>
    </row>
    <row r="226" spans="1:41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1" t="str">
        <f>IF(OR($B226="",$C226="",$D226="",$E226="",$F226&lt;AN_LIM,$F226&gt;AN_CONCURS,$P226=FALSE),"",IF($O226="OK",R_BDI_STR*VLOOKUP(AL226,Coef!$E$5:$F$20,2,FALSE),""))</f>
        <v/>
      </c>
      <c r="J226" s="121" t="str">
        <f>IF(OR($B226="",$C226="",$D226="",$E226="",$F226="",$F226&gt;AN_CONCURS,$P226=FALSE),"",IF($O226="OK",R_BDI_STR*VLOOKUP(AL226,Coef!$E$5:$F$20,2,FALSE),""))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41" t="str">
        <f>IF(E226="","NOK",VLOOKUP($E226,BDI!$B$5:$C$41,2,FALSE))</f>
        <v>NOK</v>
      </c>
      <c r="P226" s="236" t="b">
        <f t="shared" si="75"/>
        <v>0</v>
      </c>
      <c r="Q226" s="182"/>
      <c r="R226" s="172" t="e">
        <f t="shared" si="76"/>
        <v>#VALUE!</v>
      </c>
      <c r="S226" s="172" t="e">
        <f t="shared" si="77"/>
        <v>#VALUE!</v>
      </c>
      <c r="T226" s="172" t="e">
        <f t="shared" si="78"/>
        <v>#VALUE!</v>
      </c>
      <c r="U226" s="172" t="e">
        <f t="shared" si="79"/>
        <v>#VALUE!</v>
      </c>
      <c r="V226" s="172" t="e">
        <f t="shared" si="80"/>
        <v>#VALUE!</v>
      </c>
      <c r="W226" s="172" t="e">
        <f t="shared" si="81"/>
        <v>#VALUE!</v>
      </c>
      <c r="X226" s="172" t="e">
        <f t="shared" si="82"/>
        <v>#VALUE!</v>
      </c>
      <c r="Y226" s="172" t="e">
        <f t="shared" si="83"/>
        <v>#VALUE!</v>
      </c>
      <c r="Z226" s="172" t="e">
        <f t="shared" si="84"/>
        <v>#VALUE!</v>
      </c>
      <c r="AA226" s="172" t="e">
        <f t="shared" si="85"/>
        <v>#VALUE!</v>
      </c>
      <c r="AB226" s="173" t="e">
        <f t="shared" si="86"/>
        <v>#VALUE!</v>
      </c>
      <c r="AC226" s="173" t="e">
        <f t="shared" si="87"/>
        <v>#VALUE!</v>
      </c>
      <c r="AD226" s="173" t="e">
        <f t="shared" si="88"/>
        <v>#VALUE!</v>
      </c>
      <c r="AE226" s="173" t="e">
        <f t="shared" si="89"/>
        <v>#VALUE!</v>
      </c>
      <c r="AF226" s="173" t="e">
        <f t="shared" si="90"/>
        <v>#VALUE!</v>
      </c>
      <c r="AG226" s="173" t="e">
        <f t="shared" si="91"/>
        <v>#VALUE!</v>
      </c>
      <c r="AH226" s="173" t="e">
        <f t="shared" si="92"/>
        <v>#VALUE!</v>
      </c>
      <c r="AI226" s="173" t="e">
        <f t="shared" si="93"/>
        <v>#VALUE!</v>
      </c>
      <c r="AJ226" s="173" t="e">
        <f t="shared" si="94"/>
        <v>#VALUE!</v>
      </c>
      <c r="AK226" s="173" t="e">
        <f t="shared" si="95"/>
        <v>#VALUE!</v>
      </c>
      <c r="AL226" s="173">
        <f t="shared" si="96"/>
        <v>1</v>
      </c>
      <c r="AM226" s="108"/>
      <c r="AN226" s="108"/>
      <c r="AO226" s="103"/>
    </row>
    <row r="227" spans="1:41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1" t="str">
        <f>IF(OR($B227="",$C227="",$D227="",$E227="",$F227&lt;AN_LIM,$F227&gt;AN_CONCURS,$P227=FALSE),"",IF($O227="OK",R_BDI_STR*VLOOKUP(AL227,Coef!$E$5:$F$20,2,FALSE),""))</f>
        <v/>
      </c>
      <c r="J227" s="121" t="str">
        <f>IF(OR($B227="",$C227="",$D227="",$E227="",$F227="",$F227&gt;AN_CONCURS,$P227=FALSE),"",IF($O227="OK",R_BDI_STR*VLOOKUP(AL227,Coef!$E$5:$F$20,2,FALSE),""))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41" t="str">
        <f>IF(E227="","NOK",VLOOKUP($E227,BDI!$B$5:$C$41,2,FALSE))</f>
        <v>NOK</v>
      </c>
      <c r="P227" s="236" t="b">
        <f t="shared" si="75"/>
        <v>0</v>
      </c>
      <c r="Q227" s="182"/>
      <c r="R227" s="172" t="e">
        <f t="shared" si="76"/>
        <v>#VALUE!</v>
      </c>
      <c r="S227" s="172" t="e">
        <f t="shared" si="77"/>
        <v>#VALUE!</v>
      </c>
      <c r="T227" s="172" t="e">
        <f t="shared" si="78"/>
        <v>#VALUE!</v>
      </c>
      <c r="U227" s="172" t="e">
        <f t="shared" si="79"/>
        <v>#VALUE!</v>
      </c>
      <c r="V227" s="172" t="e">
        <f t="shared" si="80"/>
        <v>#VALUE!</v>
      </c>
      <c r="W227" s="172" t="e">
        <f t="shared" si="81"/>
        <v>#VALUE!</v>
      </c>
      <c r="X227" s="172" t="e">
        <f t="shared" si="82"/>
        <v>#VALUE!</v>
      </c>
      <c r="Y227" s="172" t="e">
        <f t="shared" si="83"/>
        <v>#VALUE!</v>
      </c>
      <c r="Z227" s="172" t="e">
        <f t="shared" si="84"/>
        <v>#VALUE!</v>
      </c>
      <c r="AA227" s="172" t="e">
        <f t="shared" si="85"/>
        <v>#VALUE!</v>
      </c>
      <c r="AB227" s="173" t="e">
        <f t="shared" si="86"/>
        <v>#VALUE!</v>
      </c>
      <c r="AC227" s="173" t="e">
        <f t="shared" si="87"/>
        <v>#VALUE!</v>
      </c>
      <c r="AD227" s="173" t="e">
        <f t="shared" si="88"/>
        <v>#VALUE!</v>
      </c>
      <c r="AE227" s="173" t="e">
        <f t="shared" si="89"/>
        <v>#VALUE!</v>
      </c>
      <c r="AF227" s="173" t="e">
        <f t="shared" si="90"/>
        <v>#VALUE!</v>
      </c>
      <c r="AG227" s="173" t="e">
        <f t="shared" si="91"/>
        <v>#VALUE!</v>
      </c>
      <c r="AH227" s="173" t="e">
        <f t="shared" si="92"/>
        <v>#VALUE!</v>
      </c>
      <c r="AI227" s="173" t="e">
        <f t="shared" si="93"/>
        <v>#VALUE!</v>
      </c>
      <c r="AJ227" s="173" t="e">
        <f t="shared" si="94"/>
        <v>#VALUE!</v>
      </c>
      <c r="AK227" s="173" t="e">
        <f t="shared" si="95"/>
        <v>#VALUE!</v>
      </c>
      <c r="AL227" s="173">
        <f t="shared" si="96"/>
        <v>1</v>
      </c>
      <c r="AM227" s="108"/>
      <c r="AN227" s="108"/>
      <c r="AO227" s="103"/>
    </row>
    <row r="228" spans="1:41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1" t="str">
        <f>IF(OR($B228="",$C228="",$D228="",$E228="",$F228&lt;AN_LIM,$F228&gt;AN_CONCURS,$P228=FALSE),"",IF($O228="OK",R_BDI_STR*VLOOKUP(AL228,Coef!$E$5:$F$20,2,FALSE),""))</f>
        <v/>
      </c>
      <c r="J228" s="121" t="str">
        <f>IF(OR($B228="",$C228="",$D228="",$E228="",$F228="",$F228&gt;AN_CONCURS,$P228=FALSE),"",IF($O228="OK",R_BDI_STR*VLOOKUP(AL228,Coef!$E$5:$F$20,2,FALSE),""))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41" t="str">
        <f>IF(E228="","NOK",VLOOKUP($E228,BDI!$B$5:$C$41,2,FALSE))</f>
        <v>NOK</v>
      </c>
      <c r="P228" s="236" t="b">
        <f t="shared" si="75"/>
        <v>0</v>
      </c>
      <c r="Q228" s="182"/>
      <c r="R228" s="172" t="e">
        <f t="shared" si="76"/>
        <v>#VALUE!</v>
      </c>
      <c r="S228" s="172" t="e">
        <f t="shared" si="77"/>
        <v>#VALUE!</v>
      </c>
      <c r="T228" s="172" t="e">
        <f t="shared" si="78"/>
        <v>#VALUE!</v>
      </c>
      <c r="U228" s="172" t="e">
        <f t="shared" si="79"/>
        <v>#VALUE!</v>
      </c>
      <c r="V228" s="172" t="e">
        <f t="shared" si="80"/>
        <v>#VALUE!</v>
      </c>
      <c r="W228" s="172" t="e">
        <f t="shared" si="81"/>
        <v>#VALUE!</v>
      </c>
      <c r="X228" s="172" t="e">
        <f t="shared" si="82"/>
        <v>#VALUE!</v>
      </c>
      <c r="Y228" s="172" t="e">
        <f t="shared" si="83"/>
        <v>#VALUE!</v>
      </c>
      <c r="Z228" s="172" t="e">
        <f t="shared" si="84"/>
        <v>#VALUE!</v>
      </c>
      <c r="AA228" s="172" t="e">
        <f t="shared" si="85"/>
        <v>#VALUE!</v>
      </c>
      <c r="AB228" s="173" t="e">
        <f t="shared" si="86"/>
        <v>#VALUE!</v>
      </c>
      <c r="AC228" s="173" t="e">
        <f t="shared" si="87"/>
        <v>#VALUE!</v>
      </c>
      <c r="AD228" s="173" t="e">
        <f t="shared" si="88"/>
        <v>#VALUE!</v>
      </c>
      <c r="AE228" s="173" t="e">
        <f t="shared" si="89"/>
        <v>#VALUE!</v>
      </c>
      <c r="AF228" s="173" t="e">
        <f t="shared" si="90"/>
        <v>#VALUE!</v>
      </c>
      <c r="AG228" s="173" t="e">
        <f t="shared" si="91"/>
        <v>#VALUE!</v>
      </c>
      <c r="AH228" s="173" t="e">
        <f t="shared" si="92"/>
        <v>#VALUE!</v>
      </c>
      <c r="AI228" s="173" t="e">
        <f t="shared" si="93"/>
        <v>#VALUE!</v>
      </c>
      <c r="AJ228" s="173" t="e">
        <f t="shared" si="94"/>
        <v>#VALUE!</v>
      </c>
      <c r="AK228" s="173" t="e">
        <f t="shared" si="95"/>
        <v>#VALUE!</v>
      </c>
      <c r="AL228" s="173">
        <f t="shared" si="96"/>
        <v>1</v>
      </c>
      <c r="AM228" s="108"/>
      <c r="AN228" s="108"/>
      <c r="AO228" s="103"/>
    </row>
    <row r="229" spans="1:41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1" t="str">
        <f>IF(OR($B229="",$C229="",$D229="",$E229="",$F229&lt;AN_LIM,$F229&gt;AN_CONCURS,$P229=FALSE),"",IF($O229="OK",R_BDI_STR*VLOOKUP(AL229,Coef!$E$5:$F$20,2,FALSE),""))</f>
        <v/>
      </c>
      <c r="J229" s="121" t="str">
        <f>IF(OR($B229="",$C229="",$D229="",$E229="",$F229="",$F229&gt;AN_CONCURS,$P229=FALSE),"",IF($O229="OK",R_BDI_STR*VLOOKUP(AL229,Coef!$E$5:$F$20,2,FALSE),""))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41" t="str">
        <f>IF(E229="","NOK",VLOOKUP($E229,BDI!$B$5:$C$41,2,FALSE))</f>
        <v>NOK</v>
      </c>
      <c r="P229" s="236" t="b">
        <f t="shared" si="75"/>
        <v>0</v>
      </c>
      <c r="Q229" s="182"/>
      <c r="R229" s="172" t="e">
        <f t="shared" si="76"/>
        <v>#VALUE!</v>
      </c>
      <c r="S229" s="172" t="e">
        <f t="shared" si="77"/>
        <v>#VALUE!</v>
      </c>
      <c r="T229" s="172" t="e">
        <f t="shared" si="78"/>
        <v>#VALUE!</v>
      </c>
      <c r="U229" s="172" t="e">
        <f t="shared" si="79"/>
        <v>#VALUE!</v>
      </c>
      <c r="V229" s="172" t="e">
        <f t="shared" si="80"/>
        <v>#VALUE!</v>
      </c>
      <c r="W229" s="172" t="e">
        <f t="shared" si="81"/>
        <v>#VALUE!</v>
      </c>
      <c r="X229" s="172" t="e">
        <f t="shared" si="82"/>
        <v>#VALUE!</v>
      </c>
      <c r="Y229" s="172" t="e">
        <f t="shared" si="83"/>
        <v>#VALUE!</v>
      </c>
      <c r="Z229" s="172" t="e">
        <f t="shared" si="84"/>
        <v>#VALUE!</v>
      </c>
      <c r="AA229" s="172" t="e">
        <f t="shared" si="85"/>
        <v>#VALUE!</v>
      </c>
      <c r="AB229" s="173" t="e">
        <f t="shared" si="86"/>
        <v>#VALUE!</v>
      </c>
      <c r="AC229" s="173" t="e">
        <f t="shared" si="87"/>
        <v>#VALUE!</v>
      </c>
      <c r="AD229" s="173" t="e">
        <f t="shared" si="88"/>
        <v>#VALUE!</v>
      </c>
      <c r="AE229" s="173" t="e">
        <f t="shared" si="89"/>
        <v>#VALUE!</v>
      </c>
      <c r="AF229" s="173" t="e">
        <f t="shared" si="90"/>
        <v>#VALUE!</v>
      </c>
      <c r="AG229" s="173" t="e">
        <f t="shared" si="91"/>
        <v>#VALUE!</v>
      </c>
      <c r="AH229" s="173" t="e">
        <f t="shared" si="92"/>
        <v>#VALUE!</v>
      </c>
      <c r="AI229" s="173" t="e">
        <f t="shared" si="93"/>
        <v>#VALUE!</v>
      </c>
      <c r="AJ229" s="173" t="e">
        <f t="shared" si="94"/>
        <v>#VALUE!</v>
      </c>
      <c r="AK229" s="173" t="e">
        <f t="shared" si="95"/>
        <v>#VALUE!</v>
      </c>
      <c r="AL229" s="173">
        <f t="shared" si="96"/>
        <v>1</v>
      </c>
      <c r="AM229" s="108"/>
      <c r="AN229" s="108"/>
      <c r="AO229" s="103"/>
    </row>
    <row r="230" spans="1:41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1" t="str">
        <f>IF(OR($B230="",$C230="",$D230="",$E230="",$F230&lt;AN_LIM,$F230&gt;AN_CONCURS,$P230=FALSE),"",IF($O230="OK",R_BDI_STR*VLOOKUP(AL230,Coef!$E$5:$F$20,2,FALSE),""))</f>
        <v/>
      </c>
      <c r="J230" s="121" t="str">
        <f>IF(OR($B230="",$C230="",$D230="",$E230="",$F230="",$F230&gt;AN_CONCURS,$P230=FALSE),"",IF($O230="OK",R_BDI_STR*VLOOKUP(AL230,Coef!$E$5:$F$20,2,FALSE),""))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41" t="str">
        <f>IF(E230="","NOK",VLOOKUP($E230,BDI!$B$5:$C$41,2,FALSE))</f>
        <v>NOK</v>
      </c>
      <c r="P230" s="236" t="b">
        <f t="shared" si="75"/>
        <v>0</v>
      </c>
      <c r="Q230" s="182"/>
      <c r="R230" s="172" t="e">
        <f t="shared" si="76"/>
        <v>#VALUE!</v>
      </c>
      <c r="S230" s="172" t="e">
        <f t="shared" si="77"/>
        <v>#VALUE!</v>
      </c>
      <c r="T230" s="172" t="e">
        <f t="shared" si="78"/>
        <v>#VALUE!</v>
      </c>
      <c r="U230" s="172" t="e">
        <f t="shared" si="79"/>
        <v>#VALUE!</v>
      </c>
      <c r="V230" s="172" t="e">
        <f t="shared" si="80"/>
        <v>#VALUE!</v>
      </c>
      <c r="W230" s="172" t="e">
        <f t="shared" si="81"/>
        <v>#VALUE!</v>
      </c>
      <c r="X230" s="172" t="e">
        <f t="shared" si="82"/>
        <v>#VALUE!</v>
      </c>
      <c r="Y230" s="172" t="e">
        <f t="shared" si="83"/>
        <v>#VALUE!</v>
      </c>
      <c r="Z230" s="172" t="e">
        <f t="shared" si="84"/>
        <v>#VALUE!</v>
      </c>
      <c r="AA230" s="172" t="e">
        <f t="shared" si="85"/>
        <v>#VALUE!</v>
      </c>
      <c r="AB230" s="173" t="e">
        <f t="shared" si="86"/>
        <v>#VALUE!</v>
      </c>
      <c r="AC230" s="173" t="e">
        <f t="shared" si="87"/>
        <v>#VALUE!</v>
      </c>
      <c r="AD230" s="173" t="e">
        <f t="shared" si="88"/>
        <v>#VALUE!</v>
      </c>
      <c r="AE230" s="173" t="e">
        <f t="shared" si="89"/>
        <v>#VALUE!</v>
      </c>
      <c r="AF230" s="173" t="e">
        <f t="shared" si="90"/>
        <v>#VALUE!</v>
      </c>
      <c r="AG230" s="173" t="e">
        <f t="shared" si="91"/>
        <v>#VALUE!</v>
      </c>
      <c r="AH230" s="173" t="e">
        <f t="shared" si="92"/>
        <v>#VALUE!</v>
      </c>
      <c r="AI230" s="173" t="e">
        <f t="shared" si="93"/>
        <v>#VALUE!</v>
      </c>
      <c r="AJ230" s="173" t="e">
        <f t="shared" si="94"/>
        <v>#VALUE!</v>
      </c>
      <c r="AK230" s="173" t="e">
        <f t="shared" si="95"/>
        <v>#VALUE!</v>
      </c>
      <c r="AL230" s="173">
        <f t="shared" si="96"/>
        <v>1</v>
      </c>
      <c r="AM230" s="108"/>
      <c r="AN230" s="108"/>
      <c r="AO230" s="103"/>
    </row>
    <row r="231" spans="1:41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1" t="str">
        <f>IF(OR($B231="",$C231="",$D231="",$E231="",$F231&lt;AN_LIM,$F231&gt;AN_CONCURS,$P231=FALSE),"",IF($O231="OK",R_BDI_STR*VLOOKUP(AL231,Coef!$E$5:$F$20,2,FALSE),""))</f>
        <v/>
      </c>
      <c r="J231" s="121" t="str">
        <f>IF(OR($B231="",$C231="",$D231="",$E231="",$F231="",$F231&gt;AN_CONCURS,$P231=FALSE),"",IF($O231="OK",R_BDI_STR*VLOOKUP(AL231,Coef!$E$5:$F$20,2,FALSE),""))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41" t="str">
        <f>IF(E231="","NOK",VLOOKUP($E231,BDI!$B$5:$C$41,2,FALSE))</f>
        <v>NOK</v>
      </c>
      <c r="P231" s="236" t="b">
        <f t="shared" si="75"/>
        <v>0</v>
      </c>
      <c r="Q231" s="182"/>
      <c r="R231" s="172" t="e">
        <f t="shared" si="76"/>
        <v>#VALUE!</v>
      </c>
      <c r="S231" s="172" t="e">
        <f t="shared" si="77"/>
        <v>#VALUE!</v>
      </c>
      <c r="T231" s="172" t="e">
        <f t="shared" si="78"/>
        <v>#VALUE!</v>
      </c>
      <c r="U231" s="172" t="e">
        <f t="shared" si="79"/>
        <v>#VALUE!</v>
      </c>
      <c r="V231" s="172" t="e">
        <f t="shared" si="80"/>
        <v>#VALUE!</v>
      </c>
      <c r="W231" s="172" t="e">
        <f t="shared" si="81"/>
        <v>#VALUE!</v>
      </c>
      <c r="X231" s="172" t="e">
        <f t="shared" si="82"/>
        <v>#VALUE!</v>
      </c>
      <c r="Y231" s="172" t="e">
        <f t="shared" si="83"/>
        <v>#VALUE!</v>
      </c>
      <c r="Z231" s="172" t="e">
        <f t="shared" si="84"/>
        <v>#VALUE!</v>
      </c>
      <c r="AA231" s="172" t="e">
        <f t="shared" si="85"/>
        <v>#VALUE!</v>
      </c>
      <c r="AB231" s="173" t="e">
        <f t="shared" si="86"/>
        <v>#VALUE!</v>
      </c>
      <c r="AC231" s="173" t="e">
        <f t="shared" si="87"/>
        <v>#VALUE!</v>
      </c>
      <c r="AD231" s="173" t="e">
        <f t="shared" si="88"/>
        <v>#VALUE!</v>
      </c>
      <c r="AE231" s="173" t="e">
        <f t="shared" si="89"/>
        <v>#VALUE!</v>
      </c>
      <c r="AF231" s="173" t="e">
        <f t="shared" si="90"/>
        <v>#VALUE!</v>
      </c>
      <c r="AG231" s="173" t="e">
        <f t="shared" si="91"/>
        <v>#VALUE!</v>
      </c>
      <c r="AH231" s="173" t="e">
        <f t="shared" si="92"/>
        <v>#VALUE!</v>
      </c>
      <c r="AI231" s="173" t="e">
        <f t="shared" si="93"/>
        <v>#VALUE!</v>
      </c>
      <c r="AJ231" s="173" t="e">
        <f t="shared" si="94"/>
        <v>#VALUE!</v>
      </c>
      <c r="AK231" s="173" t="e">
        <f t="shared" si="95"/>
        <v>#VALUE!</v>
      </c>
      <c r="AL231" s="173">
        <f t="shared" si="96"/>
        <v>1</v>
      </c>
      <c r="AM231" s="108"/>
      <c r="AN231" s="108"/>
      <c r="AO231" s="103"/>
    </row>
    <row r="232" spans="1:41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1" t="str">
        <f>IF(OR($B232="",$C232="",$D232="",$E232="",$F232&lt;AN_LIM,$F232&gt;AN_CONCURS,$P232=FALSE),"",IF($O232="OK",R_BDI_STR*VLOOKUP(AL232,Coef!$E$5:$F$20,2,FALSE),""))</f>
        <v/>
      </c>
      <c r="J232" s="121" t="str">
        <f>IF(OR($B232="",$C232="",$D232="",$E232="",$F232="",$F232&gt;AN_CONCURS,$P232=FALSE),"",IF($O232="OK",R_BDI_STR*VLOOKUP(AL232,Coef!$E$5:$F$20,2,FALSE),""))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41" t="str">
        <f>IF(E232="","NOK",VLOOKUP($E232,BDI!$B$5:$C$41,2,FALSE))</f>
        <v>NOK</v>
      </c>
      <c r="P232" s="236" t="b">
        <f t="shared" si="75"/>
        <v>0</v>
      </c>
      <c r="Q232" s="182"/>
      <c r="R232" s="172" t="e">
        <f t="shared" si="76"/>
        <v>#VALUE!</v>
      </c>
      <c r="S232" s="172" t="e">
        <f t="shared" si="77"/>
        <v>#VALUE!</v>
      </c>
      <c r="T232" s="172" t="e">
        <f t="shared" si="78"/>
        <v>#VALUE!</v>
      </c>
      <c r="U232" s="172" t="e">
        <f t="shared" si="79"/>
        <v>#VALUE!</v>
      </c>
      <c r="V232" s="172" t="e">
        <f t="shared" si="80"/>
        <v>#VALUE!</v>
      </c>
      <c r="W232" s="172" t="e">
        <f t="shared" si="81"/>
        <v>#VALUE!</v>
      </c>
      <c r="X232" s="172" t="e">
        <f t="shared" si="82"/>
        <v>#VALUE!</v>
      </c>
      <c r="Y232" s="172" t="e">
        <f t="shared" si="83"/>
        <v>#VALUE!</v>
      </c>
      <c r="Z232" s="172" t="e">
        <f t="shared" si="84"/>
        <v>#VALUE!</v>
      </c>
      <c r="AA232" s="172" t="e">
        <f t="shared" si="85"/>
        <v>#VALUE!</v>
      </c>
      <c r="AB232" s="173" t="e">
        <f t="shared" si="86"/>
        <v>#VALUE!</v>
      </c>
      <c r="AC232" s="173" t="e">
        <f t="shared" si="87"/>
        <v>#VALUE!</v>
      </c>
      <c r="AD232" s="173" t="e">
        <f t="shared" si="88"/>
        <v>#VALUE!</v>
      </c>
      <c r="AE232" s="173" t="e">
        <f t="shared" si="89"/>
        <v>#VALUE!</v>
      </c>
      <c r="AF232" s="173" t="e">
        <f t="shared" si="90"/>
        <v>#VALUE!</v>
      </c>
      <c r="AG232" s="173" t="e">
        <f t="shared" si="91"/>
        <v>#VALUE!</v>
      </c>
      <c r="AH232" s="173" t="e">
        <f t="shared" si="92"/>
        <v>#VALUE!</v>
      </c>
      <c r="AI232" s="173" t="e">
        <f t="shared" si="93"/>
        <v>#VALUE!</v>
      </c>
      <c r="AJ232" s="173" t="e">
        <f t="shared" si="94"/>
        <v>#VALUE!</v>
      </c>
      <c r="AK232" s="173" t="e">
        <f t="shared" si="95"/>
        <v>#VALUE!</v>
      </c>
      <c r="AL232" s="173">
        <f t="shared" si="96"/>
        <v>1</v>
      </c>
      <c r="AM232" s="108"/>
      <c r="AN232" s="108"/>
      <c r="AO232" s="103"/>
    </row>
    <row r="233" spans="1:41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1" t="str">
        <f>IF(OR($B233="",$C233="",$D233="",$E233="",$F233&lt;AN_LIM,$F233&gt;AN_CONCURS,$P233=FALSE),"",IF($O233="OK",R_BDI_STR*VLOOKUP(AL233,Coef!$E$5:$F$20,2,FALSE),""))</f>
        <v/>
      </c>
      <c r="J233" s="121" t="str">
        <f>IF(OR($B233="",$C233="",$D233="",$E233="",$F233="",$F233&gt;AN_CONCURS,$P233=FALSE),"",IF($O233="OK",R_BDI_STR*VLOOKUP(AL233,Coef!$E$5:$F$20,2,FALSE),""))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41" t="str">
        <f>IF(E233="","NOK",VLOOKUP($E233,BDI!$B$5:$C$41,2,FALSE))</f>
        <v>NOK</v>
      </c>
      <c r="P233" s="236" t="b">
        <f t="shared" si="75"/>
        <v>0</v>
      </c>
      <c r="Q233" s="182"/>
      <c r="R233" s="172" t="e">
        <f t="shared" si="76"/>
        <v>#VALUE!</v>
      </c>
      <c r="S233" s="172" t="e">
        <f t="shared" si="77"/>
        <v>#VALUE!</v>
      </c>
      <c r="T233" s="172" t="e">
        <f t="shared" si="78"/>
        <v>#VALUE!</v>
      </c>
      <c r="U233" s="172" t="e">
        <f t="shared" si="79"/>
        <v>#VALUE!</v>
      </c>
      <c r="V233" s="172" t="e">
        <f t="shared" si="80"/>
        <v>#VALUE!</v>
      </c>
      <c r="W233" s="172" t="e">
        <f t="shared" si="81"/>
        <v>#VALUE!</v>
      </c>
      <c r="X233" s="172" t="e">
        <f t="shared" si="82"/>
        <v>#VALUE!</v>
      </c>
      <c r="Y233" s="172" t="e">
        <f t="shared" si="83"/>
        <v>#VALUE!</v>
      </c>
      <c r="Z233" s="172" t="e">
        <f t="shared" si="84"/>
        <v>#VALUE!</v>
      </c>
      <c r="AA233" s="172" t="e">
        <f t="shared" si="85"/>
        <v>#VALUE!</v>
      </c>
      <c r="AB233" s="173" t="e">
        <f t="shared" si="86"/>
        <v>#VALUE!</v>
      </c>
      <c r="AC233" s="173" t="e">
        <f t="shared" si="87"/>
        <v>#VALUE!</v>
      </c>
      <c r="AD233" s="173" t="e">
        <f t="shared" si="88"/>
        <v>#VALUE!</v>
      </c>
      <c r="AE233" s="173" t="e">
        <f t="shared" si="89"/>
        <v>#VALUE!</v>
      </c>
      <c r="AF233" s="173" t="e">
        <f t="shared" si="90"/>
        <v>#VALUE!</v>
      </c>
      <c r="AG233" s="173" t="e">
        <f t="shared" si="91"/>
        <v>#VALUE!</v>
      </c>
      <c r="AH233" s="173" t="e">
        <f t="shared" si="92"/>
        <v>#VALUE!</v>
      </c>
      <c r="AI233" s="173" t="e">
        <f t="shared" si="93"/>
        <v>#VALUE!</v>
      </c>
      <c r="AJ233" s="173" t="e">
        <f t="shared" si="94"/>
        <v>#VALUE!</v>
      </c>
      <c r="AK233" s="173" t="e">
        <f t="shared" si="95"/>
        <v>#VALUE!</v>
      </c>
      <c r="AL233" s="173">
        <f t="shared" si="96"/>
        <v>1</v>
      </c>
      <c r="AM233" s="108"/>
      <c r="AN233" s="108"/>
      <c r="AO233" s="103"/>
    </row>
    <row r="234" spans="1:41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1" t="str">
        <f>IF(OR($B234="",$C234="",$D234="",$E234="",$F234&lt;AN_LIM,$F234&gt;AN_CONCURS,$P234=FALSE),"",IF($O234="OK",R_BDI_STR*VLOOKUP(AL234,Coef!$E$5:$F$20,2,FALSE),""))</f>
        <v/>
      </c>
      <c r="J234" s="121" t="str">
        <f>IF(OR($B234="",$C234="",$D234="",$E234="",$F234="",$F234&gt;AN_CONCURS,$P234=FALSE),"",IF($O234="OK",R_BDI_STR*VLOOKUP(AL234,Coef!$E$5:$F$20,2,FALSE),""))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41" t="str">
        <f>IF(E234="","NOK",VLOOKUP($E234,BDI!$B$5:$C$41,2,FALSE))</f>
        <v>NOK</v>
      </c>
      <c r="P234" s="236" t="b">
        <f t="shared" si="75"/>
        <v>0</v>
      </c>
      <c r="Q234" s="182"/>
      <c r="R234" s="172" t="e">
        <f t="shared" si="76"/>
        <v>#VALUE!</v>
      </c>
      <c r="S234" s="172" t="e">
        <f t="shared" si="77"/>
        <v>#VALUE!</v>
      </c>
      <c r="T234" s="172" t="e">
        <f t="shared" si="78"/>
        <v>#VALUE!</v>
      </c>
      <c r="U234" s="172" t="e">
        <f t="shared" si="79"/>
        <v>#VALUE!</v>
      </c>
      <c r="V234" s="172" t="e">
        <f t="shared" si="80"/>
        <v>#VALUE!</v>
      </c>
      <c r="W234" s="172" t="e">
        <f t="shared" si="81"/>
        <v>#VALUE!</v>
      </c>
      <c r="X234" s="172" t="e">
        <f t="shared" si="82"/>
        <v>#VALUE!</v>
      </c>
      <c r="Y234" s="172" t="e">
        <f t="shared" si="83"/>
        <v>#VALUE!</v>
      </c>
      <c r="Z234" s="172" t="e">
        <f t="shared" si="84"/>
        <v>#VALUE!</v>
      </c>
      <c r="AA234" s="172" t="e">
        <f t="shared" si="85"/>
        <v>#VALUE!</v>
      </c>
      <c r="AB234" s="173" t="e">
        <f t="shared" si="86"/>
        <v>#VALUE!</v>
      </c>
      <c r="AC234" s="173" t="e">
        <f t="shared" si="87"/>
        <v>#VALUE!</v>
      </c>
      <c r="AD234" s="173" t="e">
        <f t="shared" si="88"/>
        <v>#VALUE!</v>
      </c>
      <c r="AE234" s="173" t="e">
        <f t="shared" si="89"/>
        <v>#VALUE!</v>
      </c>
      <c r="AF234" s="173" t="e">
        <f t="shared" si="90"/>
        <v>#VALUE!</v>
      </c>
      <c r="AG234" s="173" t="e">
        <f t="shared" si="91"/>
        <v>#VALUE!</v>
      </c>
      <c r="AH234" s="173" t="e">
        <f t="shared" si="92"/>
        <v>#VALUE!</v>
      </c>
      <c r="AI234" s="173" t="e">
        <f t="shared" si="93"/>
        <v>#VALUE!</v>
      </c>
      <c r="AJ234" s="173" t="e">
        <f t="shared" si="94"/>
        <v>#VALUE!</v>
      </c>
      <c r="AK234" s="173" t="e">
        <f t="shared" si="95"/>
        <v>#VALUE!</v>
      </c>
      <c r="AL234" s="173">
        <f t="shared" si="96"/>
        <v>1</v>
      </c>
      <c r="AM234" s="108"/>
      <c r="AN234" s="108"/>
      <c r="AO234" s="103"/>
    </row>
    <row r="235" spans="1:41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1" t="str">
        <f>IF(OR($B235="",$C235="",$D235="",$E235="",$F235&lt;AN_LIM,$F235&gt;AN_CONCURS,$P235=FALSE),"",IF($O235="OK",R_BDI_STR*VLOOKUP(AL235,Coef!$E$5:$F$20,2,FALSE),""))</f>
        <v/>
      </c>
      <c r="J235" s="121" t="str">
        <f>IF(OR($B235="",$C235="",$D235="",$E235="",$F235="",$F235&gt;AN_CONCURS,$P235=FALSE),"",IF($O235="OK",R_BDI_STR*VLOOKUP(AL235,Coef!$E$5:$F$20,2,FALSE),""))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41" t="str">
        <f>IF(E235="","NOK",VLOOKUP($E235,BDI!$B$5:$C$41,2,FALSE))</f>
        <v>NOK</v>
      </c>
      <c r="P235" s="236" t="b">
        <f t="shared" si="75"/>
        <v>0</v>
      </c>
      <c r="Q235" s="182"/>
      <c r="R235" s="172" t="e">
        <f t="shared" si="76"/>
        <v>#VALUE!</v>
      </c>
      <c r="S235" s="172" t="e">
        <f t="shared" si="77"/>
        <v>#VALUE!</v>
      </c>
      <c r="T235" s="172" t="e">
        <f t="shared" si="78"/>
        <v>#VALUE!</v>
      </c>
      <c r="U235" s="172" t="e">
        <f t="shared" si="79"/>
        <v>#VALUE!</v>
      </c>
      <c r="V235" s="172" t="e">
        <f t="shared" si="80"/>
        <v>#VALUE!</v>
      </c>
      <c r="W235" s="172" t="e">
        <f t="shared" si="81"/>
        <v>#VALUE!</v>
      </c>
      <c r="X235" s="172" t="e">
        <f t="shared" si="82"/>
        <v>#VALUE!</v>
      </c>
      <c r="Y235" s="172" t="e">
        <f t="shared" si="83"/>
        <v>#VALUE!</v>
      </c>
      <c r="Z235" s="172" t="e">
        <f t="shared" si="84"/>
        <v>#VALUE!</v>
      </c>
      <c r="AA235" s="172" t="e">
        <f t="shared" si="85"/>
        <v>#VALUE!</v>
      </c>
      <c r="AB235" s="173" t="e">
        <f t="shared" si="86"/>
        <v>#VALUE!</v>
      </c>
      <c r="AC235" s="173" t="e">
        <f t="shared" si="87"/>
        <v>#VALUE!</v>
      </c>
      <c r="AD235" s="173" t="e">
        <f t="shared" si="88"/>
        <v>#VALUE!</v>
      </c>
      <c r="AE235" s="173" t="e">
        <f t="shared" si="89"/>
        <v>#VALUE!</v>
      </c>
      <c r="AF235" s="173" t="e">
        <f t="shared" si="90"/>
        <v>#VALUE!</v>
      </c>
      <c r="AG235" s="173" t="e">
        <f t="shared" si="91"/>
        <v>#VALUE!</v>
      </c>
      <c r="AH235" s="173" t="e">
        <f t="shared" si="92"/>
        <v>#VALUE!</v>
      </c>
      <c r="AI235" s="173" t="e">
        <f t="shared" si="93"/>
        <v>#VALUE!</v>
      </c>
      <c r="AJ235" s="173" t="e">
        <f t="shared" si="94"/>
        <v>#VALUE!</v>
      </c>
      <c r="AK235" s="173" t="e">
        <f t="shared" si="95"/>
        <v>#VALUE!</v>
      </c>
      <c r="AL235" s="173">
        <f t="shared" si="96"/>
        <v>1</v>
      </c>
      <c r="AM235" s="108"/>
      <c r="AN235" s="108"/>
      <c r="AO235" s="103"/>
    </row>
    <row r="236" spans="1:41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1" t="str">
        <f>IF(OR($B236="",$C236="",$D236="",$E236="",$F236&lt;AN_LIM,$F236&gt;AN_CONCURS,$P236=FALSE),"",IF($O236="OK",R_BDI_STR*VLOOKUP(AL236,Coef!$E$5:$F$20,2,FALSE),""))</f>
        <v/>
      </c>
      <c r="J236" s="121" t="str">
        <f>IF(OR($B236="",$C236="",$D236="",$E236="",$F236="",$F236&gt;AN_CONCURS,$P236=FALSE),"",IF($O236="OK",R_BDI_STR*VLOOKUP(AL236,Coef!$E$5:$F$20,2,FALSE),""))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41" t="str">
        <f>IF(E236="","NOK",VLOOKUP($E236,BDI!$B$5:$C$41,2,FALSE))</f>
        <v>NOK</v>
      </c>
      <c r="P236" s="236" t="b">
        <f t="shared" si="75"/>
        <v>0</v>
      </c>
      <c r="Q236" s="182"/>
      <c r="R236" s="172" t="e">
        <f t="shared" si="76"/>
        <v>#VALUE!</v>
      </c>
      <c r="S236" s="172" t="e">
        <f t="shared" si="77"/>
        <v>#VALUE!</v>
      </c>
      <c r="T236" s="172" t="e">
        <f t="shared" si="78"/>
        <v>#VALUE!</v>
      </c>
      <c r="U236" s="172" t="e">
        <f t="shared" si="79"/>
        <v>#VALUE!</v>
      </c>
      <c r="V236" s="172" t="e">
        <f t="shared" si="80"/>
        <v>#VALUE!</v>
      </c>
      <c r="W236" s="172" t="e">
        <f t="shared" si="81"/>
        <v>#VALUE!</v>
      </c>
      <c r="X236" s="172" t="e">
        <f t="shared" si="82"/>
        <v>#VALUE!</v>
      </c>
      <c r="Y236" s="172" t="e">
        <f t="shared" si="83"/>
        <v>#VALUE!</v>
      </c>
      <c r="Z236" s="172" t="e">
        <f t="shared" si="84"/>
        <v>#VALUE!</v>
      </c>
      <c r="AA236" s="172" t="e">
        <f t="shared" si="85"/>
        <v>#VALUE!</v>
      </c>
      <c r="AB236" s="173" t="e">
        <f t="shared" si="86"/>
        <v>#VALUE!</v>
      </c>
      <c r="AC236" s="173" t="e">
        <f t="shared" si="87"/>
        <v>#VALUE!</v>
      </c>
      <c r="AD236" s="173" t="e">
        <f t="shared" si="88"/>
        <v>#VALUE!</v>
      </c>
      <c r="AE236" s="173" t="e">
        <f t="shared" si="89"/>
        <v>#VALUE!</v>
      </c>
      <c r="AF236" s="173" t="e">
        <f t="shared" si="90"/>
        <v>#VALUE!</v>
      </c>
      <c r="AG236" s="173" t="e">
        <f t="shared" si="91"/>
        <v>#VALUE!</v>
      </c>
      <c r="AH236" s="173" t="e">
        <f t="shared" si="92"/>
        <v>#VALUE!</v>
      </c>
      <c r="AI236" s="173" t="e">
        <f t="shared" si="93"/>
        <v>#VALUE!</v>
      </c>
      <c r="AJ236" s="173" t="e">
        <f t="shared" si="94"/>
        <v>#VALUE!</v>
      </c>
      <c r="AK236" s="173" t="e">
        <f t="shared" si="95"/>
        <v>#VALUE!</v>
      </c>
      <c r="AL236" s="173">
        <f t="shared" si="96"/>
        <v>1</v>
      </c>
      <c r="AM236" s="108"/>
      <c r="AN236" s="108"/>
      <c r="AO236" s="103"/>
    </row>
    <row r="237" spans="1:41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1" t="str">
        <f>IF(OR($B237="",$C237="",$D237="",$E237="",$F237&lt;AN_LIM,$F237&gt;AN_CONCURS,$P237=FALSE),"",IF($O237="OK",R_BDI_STR*VLOOKUP(AL237,Coef!$E$5:$F$20,2,FALSE),""))</f>
        <v/>
      </c>
      <c r="J237" s="121" t="str">
        <f>IF(OR($B237="",$C237="",$D237="",$E237="",$F237="",$F237&gt;AN_CONCURS,$P237=FALSE),"",IF($O237="OK",R_BDI_STR*VLOOKUP(AL237,Coef!$E$5:$F$20,2,FALSE),""))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41" t="str">
        <f>IF(E237="","NOK",VLOOKUP($E237,BDI!$B$5:$C$41,2,FALSE))</f>
        <v>NOK</v>
      </c>
      <c r="P237" s="236" t="b">
        <f t="shared" si="75"/>
        <v>0</v>
      </c>
      <c r="Q237" s="182"/>
      <c r="R237" s="172" t="e">
        <f t="shared" si="76"/>
        <v>#VALUE!</v>
      </c>
      <c r="S237" s="172" t="e">
        <f t="shared" si="77"/>
        <v>#VALUE!</v>
      </c>
      <c r="T237" s="172" t="e">
        <f t="shared" si="78"/>
        <v>#VALUE!</v>
      </c>
      <c r="U237" s="172" t="e">
        <f t="shared" si="79"/>
        <v>#VALUE!</v>
      </c>
      <c r="V237" s="172" t="e">
        <f t="shared" si="80"/>
        <v>#VALUE!</v>
      </c>
      <c r="W237" s="172" t="e">
        <f t="shared" si="81"/>
        <v>#VALUE!</v>
      </c>
      <c r="X237" s="172" t="e">
        <f t="shared" si="82"/>
        <v>#VALUE!</v>
      </c>
      <c r="Y237" s="172" t="e">
        <f t="shared" si="83"/>
        <v>#VALUE!</v>
      </c>
      <c r="Z237" s="172" t="e">
        <f t="shared" si="84"/>
        <v>#VALUE!</v>
      </c>
      <c r="AA237" s="172" t="e">
        <f t="shared" si="85"/>
        <v>#VALUE!</v>
      </c>
      <c r="AB237" s="173" t="e">
        <f t="shared" si="86"/>
        <v>#VALUE!</v>
      </c>
      <c r="AC237" s="173" t="e">
        <f t="shared" si="87"/>
        <v>#VALUE!</v>
      </c>
      <c r="AD237" s="173" t="e">
        <f t="shared" si="88"/>
        <v>#VALUE!</v>
      </c>
      <c r="AE237" s="173" t="e">
        <f t="shared" si="89"/>
        <v>#VALUE!</v>
      </c>
      <c r="AF237" s="173" t="e">
        <f t="shared" si="90"/>
        <v>#VALUE!</v>
      </c>
      <c r="AG237" s="173" t="e">
        <f t="shared" si="91"/>
        <v>#VALUE!</v>
      </c>
      <c r="AH237" s="173" t="e">
        <f t="shared" si="92"/>
        <v>#VALUE!</v>
      </c>
      <c r="AI237" s="173" t="e">
        <f t="shared" si="93"/>
        <v>#VALUE!</v>
      </c>
      <c r="AJ237" s="173" t="e">
        <f t="shared" si="94"/>
        <v>#VALUE!</v>
      </c>
      <c r="AK237" s="173" t="e">
        <f t="shared" si="95"/>
        <v>#VALUE!</v>
      </c>
      <c r="AL237" s="173">
        <f t="shared" si="96"/>
        <v>1</v>
      </c>
      <c r="AM237" s="108"/>
      <c r="AN237" s="108"/>
      <c r="AO237" s="103"/>
    </row>
    <row r="238" spans="1:41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1" t="str">
        <f>IF(OR($B238="",$C238="",$D238="",$E238="",$F238&lt;AN_LIM,$F238&gt;AN_CONCURS,$P238=FALSE),"",IF($O238="OK",R_BDI_STR*VLOOKUP(AL238,Coef!$E$5:$F$20,2,FALSE),""))</f>
        <v/>
      </c>
      <c r="J238" s="121" t="str">
        <f>IF(OR($B238="",$C238="",$D238="",$E238="",$F238="",$F238&gt;AN_CONCURS,$P238=FALSE),"",IF($O238="OK",R_BDI_STR*VLOOKUP(AL238,Coef!$E$5:$F$20,2,FALSE),""))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41" t="str">
        <f>IF(E238="","NOK",VLOOKUP($E238,BDI!$B$5:$C$41,2,FALSE))</f>
        <v>NOK</v>
      </c>
      <c r="P238" s="236" t="b">
        <f t="shared" si="75"/>
        <v>0</v>
      </c>
      <c r="Q238" s="182"/>
      <c r="R238" s="172" t="e">
        <f t="shared" si="76"/>
        <v>#VALUE!</v>
      </c>
      <c r="S238" s="172" t="e">
        <f t="shared" si="77"/>
        <v>#VALUE!</v>
      </c>
      <c r="T238" s="172" t="e">
        <f t="shared" si="78"/>
        <v>#VALUE!</v>
      </c>
      <c r="U238" s="172" t="e">
        <f t="shared" si="79"/>
        <v>#VALUE!</v>
      </c>
      <c r="V238" s="172" t="e">
        <f t="shared" si="80"/>
        <v>#VALUE!</v>
      </c>
      <c r="W238" s="172" t="e">
        <f t="shared" si="81"/>
        <v>#VALUE!</v>
      </c>
      <c r="X238" s="172" t="e">
        <f t="shared" si="82"/>
        <v>#VALUE!</v>
      </c>
      <c r="Y238" s="172" t="e">
        <f t="shared" si="83"/>
        <v>#VALUE!</v>
      </c>
      <c r="Z238" s="172" t="e">
        <f t="shared" si="84"/>
        <v>#VALUE!</v>
      </c>
      <c r="AA238" s="172" t="e">
        <f t="shared" si="85"/>
        <v>#VALUE!</v>
      </c>
      <c r="AB238" s="173" t="e">
        <f t="shared" si="86"/>
        <v>#VALUE!</v>
      </c>
      <c r="AC238" s="173" t="e">
        <f t="shared" si="87"/>
        <v>#VALUE!</v>
      </c>
      <c r="AD238" s="173" t="e">
        <f t="shared" si="88"/>
        <v>#VALUE!</v>
      </c>
      <c r="AE238" s="173" t="e">
        <f t="shared" si="89"/>
        <v>#VALUE!</v>
      </c>
      <c r="AF238" s="173" t="e">
        <f t="shared" si="90"/>
        <v>#VALUE!</v>
      </c>
      <c r="AG238" s="173" t="e">
        <f t="shared" si="91"/>
        <v>#VALUE!</v>
      </c>
      <c r="AH238" s="173" t="e">
        <f t="shared" si="92"/>
        <v>#VALUE!</v>
      </c>
      <c r="AI238" s="173" t="e">
        <f t="shared" si="93"/>
        <v>#VALUE!</v>
      </c>
      <c r="AJ238" s="173" t="e">
        <f t="shared" si="94"/>
        <v>#VALUE!</v>
      </c>
      <c r="AK238" s="173" t="e">
        <f t="shared" si="95"/>
        <v>#VALUE!</v>
      </c>
      <c r="AL238" s="173">
        <f t="shared" si="96"/>
        <v>1</v>
      </c>
      <c r="AM238" s="108"/>
      <c r="AN238" s="108"/>
      <c r="AO238" s="103"/>
    </row>
    <row r="239" spans="1:41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1" t="str">
        <f>IF(OR($B239="",$C239="",$D239="",$E239="",$F239&lt;AN_LIM,$F239&gt;AN_CONCURS,$P239=FALSE),"",IF($O239="OK",R_BDI_STR*VLOOKUP(AL239,Coef!$E$5:$F$20,2,FALSE),""))</f>
        <v/>
      </c>
      <c r="J239" s="121" t="str">
        <f>IF(OR($B239="",$C239="",$D239="",$E239="",$F239="",$F239&gt;AN_CONCURS,$P239=FALSE),"",IF($O239="OK",R_BDI_STR*VLOOKUP(AL239,Coef!$E$5:$F$20,2,FALSE),""))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41" t="str">
        <f>IF(E239="","NOK",VLOOKUP($E239,BDI!$B$5:$C$41,2,FALSE))</f>
        <v>NOK</v>
      </c>
      <c r="P239" s="236" t="b">
        <f t="shared" si="75"/>
        <v>0</v>
      </c>
      <c r="Q239" s="182"/>
      <c r="R239" s="172" t="e">
        <f t="shared" si="76"/>
        <v>#VALUE!</v>
      </c>
      <c r="S239" s="172" t="e">
        <f t="shared" si="77"/>
        <v>#VALUE!</v>
      </c>
      <c r="T239" s="172" t="e">
        <f t="shared" si="78"/>
        <v>#VALUE!</v>
      </c>
      <c r="U239" s="172" t="e">
        <f t="shared" si="79"/>
        <v>#VALUE!</v>
      </c>
      <c r="V239" s="172" t="e">
        <f t="shared" si="80"/>
        <v>#VALUE!</v>
      </c>
      <c r="W239" s="172" t="e">
        <f t="shared" si="81"/>
        <v>#VALUE!</v>
      </c>
      <c r="X239" s="172" t="e">
        <f t="shared" si="82"/>
        <v>#VALUE!</v>
      </c>
      <c r="Y239" s="172" t="e">
        <f t="shared" si="83"/>
        <v>#VALUE!</v>
      </c>
      <c r="Z239" s="172" t="e">
        <f t="shared" si="84"/>
        <v>#VALUE!</v>
      </c>
      <c r="AA239" s="172" t="e">
        <f t="shared" si="85"/>
        <v>#VALUE!</v>
      </c>
      <c r="AB239" s="173" t="e">
        <f t="shared" si="86"/>
        <v>#VALUE!</v>
      </c>
      <c r="AC239" s="173" t="e">
        <f t="shared" si="87"/>
        <v>#VALUE!</v>
      </c>
      <c r="AD239" s="173" t="e">
        <f t="shared" si="88"/>
        <v>#VALUE!</v>
      </c>
      <c r="AE239" s="173" t="e">
        <f t="shared" si="89"/>
        <v>#VALUE!</v>
      </c>
      <c r="AF239" s="173" t="e">
        <f t="shared" si="90"/>
        <v>#VALUE!</v>
      </c>
      <c r="AG239" s="173" t="e">
        <f t="shared" si="91"/>
        <v>#VALUE!</v>
      </c>
      <c r="AH239" s="173" t="e">
        <f t="shared" si="92"/>
        <v>#VALUE!</v>
      </c>
      <c r="AI239" s="173" t="e">
        <f t="shared" si="93"/>
        <v>#VALUE!</v>
      </c>
      <c r="AJ239" s="173" t="e">
        <f t="shared" si="94"/>
        <v>#VALUE!</v>
      </c>
      <c r="AK239" s="173" t="e">
        <f t="shared" si="95"/>
        <v>#VALUE!</v>
      </c>
      <c r="AL239" s="173">
        <f t="shared" si="96"/>
        <v>1</v>
      </c>
      <c r="AM239" s="108"/>
      <c r="AN239" s="108"/>
      <c r="AO239" s="103"/>
    </row>
    <row r="240" spans="1:41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1" t="str">
        <f>IF(OR($B240="",$C240="",$D240="",$E240="",$F240&lt;AN_LIM,$F240&gt;AN_CONCURS,$P240=FALSE),"",IF($O240="OK",R_BDI_STR*VLOOKUP(AL240,Coef!$E$5:$F$20,2,FALSE),""))</f>
        <v/>
      </c>
      <c r="J240" s="121" t="str">
        <f>IF(OR($B240="",$C240="",$D240="",$E240="",$F240="",$F240&gt;AN_CONCURS,$P240=FALSE),"",IF($O240="OK",R_BDI_STR*VLOOKUP(AL240,Coef!$E$5:$F$20,2,FALSE),""))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41" t="str">
        <f>IF(E240="","NOK",VLOOKUP($E240,BDI!$B$5:$C$41,2,FALSE))</f>
        <v>NOK</v>
      </c>
      <c r="P240" s="236" t="b">
        <f t="shared" si="75"/>
        <v>0</v>
      </c>
      <c r="Q240" s="182"/>
      <c r="R240" s="172" t="e">
        <f t="shared" si="76"/>
        <v>#VALUE!</v>
      </c>
      <c r="S240" s="172" t="e">
        <f t="shared" si="77"/>
        <v>#VALUE!</v>
      </c>
      <c r="T240" s="172" t="e">
        <f t="shared" si="78"/>
        <v>#VALUE!</v>
      </c>
      <c r="U240" s="172" t="e">
        <f t="shared" si="79"/>
        <v>#VALUE!</v>
      </c>
      <c r="V240" s="172" t="e">
        <f t="shared" si="80"/>
        <v>#VALUE!</v>
      </c>
      <c r="W240" s="172" t="e">
        <f t="shared" si="81"/>
        <v>#VALUE!</v>
      </c>
      <c r="X240" s="172" t="e">
        <f t="shared" si="82"/>
        <v>#VALUE!</v>
      </c>
      <c r="Y240" s="172" t="e">
        <f t="shared" si="83"/>
        <v>#VALUE!</v>
      </c>
      <c r="Z240" s="172" t="e">
        <f t="shared" si="84"/>
        <v>#VALUE!</v>
      </c>
      <c r="AA240" s="172" t="e">
        <f t="shared" si="85"/>
        <v>#VALUE!</v>
      </c>
      <c r="AB240" s="173" t="e">
        <f t="shared" si="86"/>
        <v>#VALUE!</v>
      </c>
      <c r="AC240" s="173" t="e">
        <f t="shared" si="87"/>
        <v>#VALUE!</v>
      </c>
      <c r="AD240" s="173" t="e">
        <f t="shared" si="88"/>
        <v>#VALUE!</v>
      </c>
      <c r="AE240" s="173" t="e">
        <f t="shared" si="89"/>
        <v>#VALUE!</v>
      </c>
      <c r="AF240" s="173" t="e">
        <f t="shared" si="90"/>
        <v>#VALUE!</v>
      </c>
      <c r="AG240" s="173" t="e">
        <f t="shared" si="91"/>
        <v>#VALUE!</v>
      </c>
      <c r="AH240" s="173" t="e">
        <f t="shared" si="92"/>
        <v>#VALUE!</v>
      </c>
      <c r="AI240" s="173" t="e">
        <f t="shared" si="93"/>
        <v>#VALUE!</v>
      </c>
      <c r="AJ240" s="173" t="e">
        <f t="shared" si="94"/>
        <v>#VALUE!</v>
      </c>
      <c r="AK240" s="173" t="e">
        <f t="shared" si="95"/>
        <v>#VALUE!</v>
      </c>
      <c r="AL240" s="173">
        <f t="shared" si="96"/>
        <v>1</v>
      </c>
      <c r="AM240" s="108"/>
      <c r="AN240" s="108"/>
      <c r="AO240" s="103"/>
    </row>
    <row r="241" spans="1:41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1" t="str">
        <f>IF(OR($B241="",$C241="",$D241="",$E241="",$F241&lt;AN_LIM,$F241&gt;AN_CONCURS,$P241=FALSE),"",IF($O241="OK",R_BDI_STR*VLOOKUP(AL241,Coef!$E$5:$F$20,2,FALSE),""))</f>
        <v/>
      </c>
      <c r="J241" s="121" t="str">
        <f>IF(OR($B241="",$C241="",$D241="",$E241="",$F241="",$F241&gt;AN_CONCURS,$P241=FALSE),"",IF($O241="OK",R_BDI_STR*VLOOKUP(AL241,Coef!$E$5:$F$20,2,FALSE),""))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41" t="str">
        <f>IF(E241="","NOK",VLOOKUP($E241,BDI!$B$5:$C$41,2,FALSE))</f>
        <v>NOK</v>
      </c>
      <c r="P241" s="236" t="b">
        <f t="shared" si="75"/>
        <v>0</v>
      </c>
      <c r="Q241" s="182"/>
      <c r="R241" s="172" t="e">
        <f t="shared" si="76"/>
        <v>#VALUE!</v>
      </c>
      <c r="S241" s="172" t="e">
        <f t="shared" si="77"/>
        <v>#VALUE!</v>
      </c>
      <c r="T241" s="172" t="e">
        <f t="shared" si="78"/>
        <v>#VALUE!</v>
      </c>
      <c r="U241" s="172" t="e">
        <f t="shared" si="79"/>
        <v>#VALUE!</v>
      </c>
      <c r="V241" s="172" t="e">
        <f t="shared" si="80"/>
        <v>#VALUE!</v>
      </c>
      <c r="W241" s="172" t="e">
        <f t="shared" si="81"/>
        <v>#VALUE!</v>
      </c>
      <c r="X241" s="172" t="e">
        <f t="shared" si="82"/>
        <v>#VALUE!</v>
      </c>
      <c r="Y241" s="172" t="e">
        <f t="shared" si="83"/>
        <v>#VALUE!</v>
      </c>
      <c r="Z241" s="172" t="e">
        <f t="shared" si="84"/>
        <v>#VALUE!</v>
      </c>
      <c r="AA241" s="172" t="e">
        <f t="shared" si="85"/>
        <v>#VALUE!</v>
      </c>
      <c r="AB241" s="173" t="e">
        <f t="shared" si="86"/>
        <v>#VALUE!</v>
      </c>
      <c r="AC241" s="173" t="e">
        <f t="shared" si="87"/>
        <v>#VALUE!</v>
      </c>
      <c r="AD241" s="173" t="e">
        <f t="shared" si="88"/>
        <v>#VALUE!</v>
      </c>
      <c r="AE241" s="173" t="e">
        <f t="shared" si="89"/>
        <v>#VALUE!</v>
      </c>
      <c r="AF241" s="173" t="e">
        <f t="shared" si="90"/>
        <v>#VALUE!</v>
      </c>
      <c r="AG241" s="173" t="e">
        <f t="shared" si="91"/>
        <v>#VALUE!</v>
      </c>
      <c r="AH241" s="173" t="e">
        <f t="shared" si="92"/>
        <v>#VALUE!</v>
      </c>
      <c r="AI241" s="173" t="e">
        <f t="shared" si="93"/>
        <v>#VALUE!</v>
      </c>
      <c r="AJ241" s="173" t="e">
        <f t="shared" si="94"/>
        <v>#VALUE!</v>
      </c>
      <c r="AK241" s="173" t="e">
        <f t="shared" si="95"/>
        <v>#VALUE!</v>
      </c>
      <c r="AL241" s="173">
        <f t="shared" si="96"/>
        <v>1</v>
      </c>
      <c r="AM241" s="108"/>
      <c r="AN241" s="108"/>
      <c r="AO241" s="103"/>
    </row>
    <row r="242" spans="1:41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1" t="str">
        <f>IF(OR($B242="",$C242="",$D242="",$E242="",$F242&lt;AN_LIM,$F242&gt;AN_CONCURS,$P242=FALSE),"",IF($O242="OK",R_BDI_STR*VLOOKUP(AL242,Coef!$E$5:$F$20,2,FALSE),""))</f>
        <v/>
      </c>
      <c r="J242" s="121" t="str">
        <f>IF(OR($B242="",$C242="",$D242="",$E242="",$F242="",$F242&gt;AN_CONCURS,$P242=FALSE),"",IF($O242="OK",R_BDI_STR*VLOOKUP(AL242,Coef!$E$5:$F$20,2,FALSE),""))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41" t="str">
        <f>IF(E242="","NOK",VLOOKUP($E242,BDI!$B$5:$C$41,2,FALSE))</f>
        <v>NOK</v>
      </c>
      <c r="P242" s="236" t="b">
        <f t="shared" si="75"/>
        <v>0</v>
      </c>
      <c r="Q242" s="182"/>
      <c r="R242" s="172" t="e">
        <f t="shared" si="76"/>
        <v>#VALUE!</v>
      </c>
      <c r="S242" s="172" t="e">
        <f t="shared" si="77"/>
        <v>#VALUE!</v>
      </c>
      <c r="T242" s="172" t="e">
        <f t="shared" si="78"/>
        <v>#VALUE!</v>
      </c>
      <c r="U242" s="172" t="e">
        <f t="shared" si="79"/>
        <v>#VALUE!</v>
      </c>
      <c r="V242" s="172" t="e">
        <f t="shared" si="80"/>
        <v>#VALUE!</v>
      </c>
      <c r="W242" s="172" t="e">
        <f t="shared" si="81"/>
        <v>#VALUE!</v>
      </c>
      <c r="X242" s="172" t="e">
        <f t="shared" si="82"/>
        <v>#VALUE!</v>
      </c>
      <c r="Y242" s="172" t="e">
        <f t="shared" si="83"/>
        <v>#VALUE!</v>
      </c>
      <c r="Z242" s="172" t="e">
        <f t="shared" si="84"/>
        <v>#VALUE!</v>
      </c>
      <c r="AA242" s="172" t="e">
        <f t="shared" si="85"/>
        <v>#VALUE!</v>
      </c>
      <c r="AB242" s="173" t="e">
        <f t="shared" si="86"/>
        <v>#VALUE!</v>
      </c>
      <c r="AC242" s="173" t="e">
        <f t="shared" si="87"/>
        <v>#VALUE!</v>
      </c>
      <c r="AD242" s="173" t="e">
        <f t="shared" si="88"/>
        <v>#VALUE!</v>
      </c>
      <c r="AE242" s="173" t="e">
        <f t="shared" si="89"/>
        <v>#VALUE!</v>
      </c>
      <c r="AF242" s="173" t="e">
        <f t="shared" si="90"/>
        <v>#VALUE!</v>
      </c>
      <c r="AG242" s="173" t="e">
        <f t="shared" si="91"/>
        <v>#VALUE!</v>
      </c>
      <c r="AH242" s="173" t="e">
        <f t="shared" si="92"/>
        <v>#VALUE!</v>
      </c>
      <c r="AI242" s="173" t="e">
        <f t="shared" si="93"/>
        <v>#VALUE!</v>
      </c>
      <c r="AJ242" s="173" t="e">
        <f t="shared" si="94"/>
        <v>#VALUE!</v>
      </c>
      <c r="AK242" s="173" t="e">
        <f t="shared" si="95"/>
        <v>#VALUE!</v>
      </c>
      <c r="AL242" s="173">
        <f t="shared" si="96"/>
        <v>1</v>
      </c>
      <c r="AM242" s="108"/>
      <c r="AN242" s="108"/>
      <c r="AO242" s="103"/>
    </row>
    <row r="243" spans="1:41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1" t="str">
        <f>IF(OR($B243="",$C243="",$D243="",$E243="",$F243&lt;AN_LIM,$F243&gt;AN_CONCURS,$P243=FALSE),"",IF($O243="OK",R_BDI_STR*VLOOKUP(AL243,Coef!$E$5:$F$20,2,FALSE),""))</f>
        <v/>
      </c>
      <c r="J243" s="121" t="str">
        <f>IF(OR($B243="",$C243="",$D243="",$E243="",$F243="",$F243&gt;AN_CONCURS,$P243=FALSE),"",IF($O243="OK",R_BDI_STR*VLOOKUP(AL243,Coef!$E$5:$F$20,2,FALSE),""))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41" t="str">
        <f>IF(E243="","NOK",VLOOKUP($E243,BDI!$B$5:$C$41,2,FALSE))</f>
        <v>NOK</v>
      </c>
      <c r="P243" s="236" t="b">
        <f t="shared" si="75"/>
        <v>0</v>
      </c>
      <c r="Q243" s="182"/>
      <c r="R243" s="172" t="e">
        <f t="shared" si="76"/>
        <v>#VALUE!</v>
      </c>
      <c r="S243" s="172" t="e">
        <f t="shared" si="77"/>
        <v>#VALUE!</v>
      </c>
      <c r="T243" s="172" t="e">
        <f t="shared" si="78"/>
        <v>#VALUE!</v>
      </c>
      <c r="U243" s="172" t="e">
        <f t="shared" si="79"/>
        <v>#VALUE!</v>
      </c>
      <c r="V243" s="172" t="e">
        <f t="shared" si="80"/>
        <v>#VALUE!</v>
      </c>
      <c r="W243" s="172" t="e">
        <f t="shared" si="81"/>
        <v>#VALUE!</v>
      </c>
      <c r="X243" s="172" t="e">
        <f t="shared" si="82"/>
        <v>#VALUE!</v>
      </c>
      <c r="Y243" s="172" t="e">
        <f t="shared" si="83"/>
        <v>#VALUE!</v>
      </c>
      <c r="Z243" s="172" t="e">
        <f t="shared" si="84"/>
        <v>#VALUE!</v>
      </c>
      <c r="AA243" s="172" t="e">
        <f t="shared" si="85"/>
        <v>#VALUE!</v>
      </c>
      <c r="AB243" s="173" t="e">
        <f t="shared" si="86"/>
        <v>#VALUE!</v>
      </c>
      <c r="AC243" s="173" t="e">
        <f t="shared" si="87"/>
        <v>#VALUE!</v>
      </c>
      <c r="AD243" s="173" t="e">
        <f t="shared" si="88"/>
        <v>#VALUE!</v>
      </c>
      <c r="AE243" s="173" t="e">
        <f t="shared" si="89"/>
        <v>#VALUE!</v>
      </c>
      <c r="AF243" s="173" t="e">
        <f t="shared" si="90"/>
        <v>#VALUE!</v>
      </c>
      <c r="AG243" s="173" t="e">
        <f t="shared" si="91"/>
        <v>#VALUE!</v>
      </c>
      <c r="AH243" s="173" t="e">
        <f t="shared" si="92"/>
        <v>#VALUE!</v>
      </c>
      <c r="AI243" s="173" t="e">
        <f t="shared" si="93"/>
        <v>#VALUE!</v>
      </c>
      <c r="AJ243" s="173" t="e">
        <f t="shared" si="94"/>
        <v>#VALUE!</v>
      </c>
      <c r="AK243" s="173" t="e">
        <f t="shared" si="95"/>
        <v>#VALUE!</v>
      </c>
      <c r="AL243" s="173">
        <f t="shared" si="96"/>
        <v>1</v>
      </c>
      <c r="AM243" s="108"/>
      <c r="AN243" s="108"/>
      <c r="AO243" s="103"/>
    </row>
    <row r="244" spans="1:41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1" t="str">
        <f>IF(OR($B244="",$C244="",$D244="",$E244="",$F244&lt;AN_LIM,$F244&gt;AN_CONCURS,$P244=FALSE),"",IF($O244="OK",R_BDI_STR*VLOOKUP(AL244,Coef!$E$5:$F$20,2,FALSE),""))</f>
        <v/>
      </c>
      <c r="J244" s="121" t="str">
        <f>IF(OR($B244="",$C244="",$D244="",$E244="",$F244="",$F244&gt;AN_CONCURS,$P244=FALSE),"",IF($O244="OK",R_BDI_STR*VLOOKUP(AL244,Coef!$E$5:$F$20,2,FALSE),""))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41" t="str">
        <f>IF(E244="","NOK",VLOOKUP($E244,BDI!$B$5:$C$41,2,FALSE))</f>
        <v>NOK</v>
      </c>
      <c r="P244" s="236" t="b">
        <f t="shared" si="75"/>
        <v>0</v>
      </c>
      <c r="Q244" s="182"/>
      <c r="R244" s="172" t="e">
        <f t="shared" si="76"/>
        <v>#VALUE!</v>
      </c>
      <c r="S244" s="172" t="e">
        <f t="shared" si="77"/>
        <v>#VALUE!</v>
      </c>
      <c r="T244" s="172" t="e">
        <f t="shared" si="78"/>
        <v>#VALUE!</v>
      </c>
      <c r="U244" s="172" t="e">
        <f t="shared" si="79"/>
        <v>#VALUE!</v>
      </c>
      <c r="V244" s="172" t="e">
        <f t="shared" si="80"/>
        <v>#VALUE!</v>
      </c>
      <c r="W244" s="172" t="e">
        <f t="shared" si="81"/>
        <v>#VALUE!</v>
      </c>
      <c r="X244" s="172" t="e">
        <f t="shared" si="82"/>
        <v>#VALUE!</v>
      </c>
      <c r="Y244" s="172" t="e">
        <f t="shared" si="83"/>
        <v>#VALUE!</v>
      </c>
      <c r="Z244" s="172" t="e">
        <f t="shared" si="84"/>
        <v>#VALUE!</v>
      </c>
      <c r="AA244" s="172" t="e">
        <f t="shared" si="85"/>
        <v>#VALUE!</v>
      </c>
      <c r="AB244" s="173" t="e">
        <f t="shared" si="86"/>
        <v>#VALUE!</v>
      </c>
      <c r="AC244" s="173" t="e">
        <f t="shared" si="87"/>
        <v>#VALUE!</v>
      </c>
      <c r="AD244" s="173" t="e">
        <f t="shared" si="88"/>
        <v>#VALUE!</v>
      </c>
      <c r="AE244" s="173" t="e">
        <f t="shared" si="89"/>
        <v>#VALUE!</v>
      </c>
      <c r="AF244" s="173" t="e">
        <f t="shared" si="90"/>
        <v>#VALUE!</v>
      </c>
      <c r="AG244" s="173" t="e">
        <f t="shared" si="91"/>
        <v>#VALUE!</v>
      </c>
      <c r="AH244" s="173" t="e">
        <f t="shared" si="92"/>
        <v>#VALUE!</v>
      </c>
      <c r="AI244" s="173" t="e">
        <f t="shared" si="93"/>
        <v>#VALUE!</v>
      </c>
      <c r="AJ244" s="173" t="e">
        <f t="shared" si="94"/>
        <v>#VALUE!</v>
      </c>
      <c r="AK244" s="173" t="e">
        <f t="shared" si="95"/>
        <v>#VALUE!</v>
      </c>
      <c r="AL244" s="173">
        <f t="shared" si="96"/>
        <v>1</v>
      </c>
      <c r="AM244" s="108"/>
      <c r="AN244" s="108"/>
      <c r="AO244" s="103"/>
    </row>
    <row r="245" spans="1:41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1" t="str">
        <f>IF(OR($B245="",$C245="",$D245="",$E245="",$F245&lt;AN_LIM,$F245&gt;AN_CONCURS,$P245=FALSE),"",IF($O245="OK",R_BDI_STR*VLOOKUP(AL245,Coef!$E$5:$F$20,2,FALSE),""))</f>
        <v/>
      </c>
      <c r="J245" s="121" t="str">
        <f>IF(OR($B245="",$C245="",$D245="",$E245="",$F245="",$F245&gt;AN_CONCURS,$P245=FALSE),"",IF($O245="OK",R_BDI_STR*VLOOKUP(AL245,Coef!$E$5:$F$20,2,FALSE),""))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41" t="str">
        <f>IF(E245="","NOK",VLOOKUP($E245,BDI!$B$5:$C$41,2,FALSE))</f>
        <v>NOK</v>
      </c>
      <c r="P245" s="236" t="b">
        <f t="shared" si="75"/>
        <v>0</v>
      </c>
      <c r="Q245" s="182"/>
      <c r="R245" s="172" t="e">
        <f t="shared" si="76"/>
        <v>#VALUE!</v>
      </c>
      <c r="S245" s="172" t="e">
        <f t="shared" si="77"/>
        <v>#VALUE!</v>
      </c>
      <c r="T245" s="172" t="e">
        <f t="shared" si="78"/>
        <v>#VALUE!</v>
      </c>
      <c r="U245" s="172" t="e">
        <f t="shared" si="79"/>
        <v>#VALUE!</v>
      </c>
      <c r="V245" s="172" t="e">
        <f t="shared" si="80"/>
        <v>#VALUE!</v>
      </c>
      <c r="W245" s="172" t="e">
        <f t="shared" si="81"/>
        <v>#VALUE!</v>
      </c>
      <c r="X245" s="172" t="e">
        <f t="shared" si="82"/>
        <v>#VALUE!</v>
      </c>
      <c r="Y245" s="172" t="e">
        <f t="shared" si="83"/>
        <v>#VALUE!</v>
      </c>
      <c r="Z245" s="172" t="e">
        <f t="shared" si="84"/>
        <v>#VALUE!</v>
      </c>
      <c r="AA245" s="172" t="e">
        <f t="shared" si="85"/>
        <v>#VALUE!</v>
      </c>
      <c r="AB245" s="173" t="e">
        <f t="shared" si="86"/>
        <v>#VALUE!</v>
      </c>
      <c r="AC245" s="173" t="e">
        <f t="shared" si="87"/>
        <v>#VALUE!</v>
      </c>
      <c r="AD245" s="173" t="e">
        <f t="shared" si="88"/>
        <v>#VALUE!</v>
      </c>
      <c r="AE245" s="173" t="e">
        <f t="shared" si="89"/>
        <v>#VALUE!</v>
      </c>
      <c r="AF245" s="173" t="e">
        <f t="shared" si="90"/>
        <v>#VALUE!</v>
      </c>
      <c r="AG245" s="173" t="e">
        <f t="shared" si="91"/>
        <v>#VALUE!</v>
      </c>
      <c r="AH245" s="173" t="e">
        <f t="shared" si="92"/>
        <v>#VALUE!</v>
      </c>
      <c r="AI245" s="173" t="e">
        <f t="shared" si="93"/>
        <v>#VALUE!</v>
      </c>
      <c r="AJ245" s="173" t="e">
        <f t="shared" si="94"/>
        <v>#VALUE!</v>
      </c>
      <c r="AK245" s="173" t="e">
        <f t="shared" si="95"/>
        <v>#VALUE!</v>
      </c>
      <c r="AL245" s="173">
        <f t="shared" si="96"/>
        <v>1</v>
      </c>
      <c r="AM245" s="108"/>
      <c r="AN245" s="108"/>
      <c r="AO245" s="103"/>
    </row>
    <row r="246" spans="1:41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1" t="str">
        <f>IF(OR($B246="",$C246="",$D246="",$E246="",$F246&lt;AN_LIM,$F246&gt;AN_CONCURS,$P246=FALSE),"",IF($O246="OK",R_BDI_STR*VLOOKUP(AL246,Coef!$E$5:$F$20,2,FALSE),""))</f>
        <v/>
      </c>
      <c r="J246" s="121" t="str">
        <f>IF(OR($B246="",$C246="",$D246="",$E246="",$F246="",$F246&gt;AN_CONCURS,$P246=FALSE),"",IF($O246="OK",R_BDI_STR*VLOOKUP(AL246,Coef!$E$5:$F$20,2,FALSE),""))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41" t="str">
        <f>IF(E246="","NOK",VLOOKUP($E246,BDI!$B$5:$C$41,2,FALSE))</f>
        <v>NOK</v>
      </c>
      <c r="P246" s="236" t="b">
        <f t="shared" si="75"/>
        <v>0</v>
      </c>
      <c r="Q246" s="182"/>
      <c r="R246" s="172" t="e">
        <f t="shared" si="76"/>
        <v>#VALUE!</v>
      </c>
      <c r="S246" s="172" t="e">
        <f t="shared" si="77"/>
        <v>#VALUE!</v>
      </c>
      <c r="T246" s="172" t="e">
        <f t="shared" si="78"/>
        <v>#VALUE!</v>
      </c>
      <c r="U246" s="172" t="e">
        <f t="shared" si="79"/>
        <v>#VALUE!</v>
      </c>
      <c r="V246" s="172" t="e">
        <f t="shared" si="80"/>
        <v>#VALUE!</v>
      </c>
      <c r="W246" s="172" t="e">
        <f t="shared" si="81"/>
        <v>#VALUE!</v>
      </c>
      <c r="X246" s="172" t="e">
        <f t="shared" si="82"/>
        <v>#VALUE!</v>
      </c>
      <c r="Y246" s="172" t="e">
        <f t="shared" si="83"/>
        <v>#VALUE!</v>
      </c>
      <c r="Z246" s="172" t="e">
        <f t="shared" si="84"/>
        <v>#VALUE!</v>
      </c>
      <c r="AA246" s="172" t="e">
        <f t="shared" si="85"/>
        <v>#VALUE!</v>
      </c>
      <c r="AB246" s="173" t="e">
        <f t="shared" si="86"/>
        <v>#VALUE!</v>
      </c>
      <c r="AC246" s="173" t="e">
        <f t="shared" si="87"/>
        <v>#VALUE!</v>
      </c>
      <c r="AD246" s="173" t="e">
        <f t="shared" si="88"/>
        <v>#VALUE!</v>
      </c>
      <c r="AE246" s="173" t="e">
        <f t="shared" si="89"/>
        <v>#VALUE!</v>
      </c>
      <c r="AF246" s="173" t="e">
        <f t="shared" si="90"/>
        <v>#VALUE!</v>
      </c>
      <c r="AG246" s="173" t="e">
        <f t="shared" si="91"/>
        <v>#VALUE!</v>
      </c>
      <c r="AH246" s="173" t="e">
        <f t="shared" si="92"/>
        <v>#VALUE!</v>
      </c>
      <c r="AI246" s="173" t="e">
        <f t="shared" si="93"/>
        <v>#VALUE!</v>
      </c>
      <c r="AJ246" s="173" t="e">
        <f t="shared" si="94"/>
        <v>#VALUE!</v>
      </c>
      <c r="AK246" s="173" t="e">
        <f t="shared" si="95"/>
        <v>#VALUE!</v>
      </c>
      <c r="AL246" s="173">
        <f t="shared" si="96"/>
        <v>1</v>
      </c>
      <c r="AM246" s="108"/>
      <c r="AN246" s="108"/>
      <c r="AO246" s="103"/>
    </row>
    <row r="247" spans="1:41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1" t="str">
        <f>IF(OR($B247="",$C247="",$D247="",$E247="",$F247&lt;AN_LIM,$F247&gt;AN_CONCURS,$P247=FALSE),"",IF($O247="OK",R_BDI_STR*VLOOKUP(AL247,Coef!$E$5:$F$20,2,FALSE),""))</f>
        <v/>
      </c>
      <c r="J247" s="121" t="str">
        <f>IF(OR($B247="",$C247="",$D247="",$E247="",$F247="",$F247&gt;AN_CONCURS,$P247=FALSE),"",IF($O247="OK",R_BDI_STR*VLOOKUP(AL247,Coef!$E$5:$F$20,2,FALSE),""))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41" t="str">
        <f>IF(E247="","NOK",VLOOKUP($E247,BDI!$B$5:$C$41,2,FALSE))</f>
        <v>NOK</v>
      </c>
      <c r="P247" s="236" t="b">
        <f t="shared" si="75"/>
        <v>0</v>
      </c>
      <c r="Q247" s="182"/>
      <c r="R247" s="172" t="e">
        <f t="shared" si="76"/>
        <v>#VALUE!</v>
      </c>
      <c r="S247" s="172" t="e">
        <f t="shared" si="77"/>
        <v>#VALUE!</v>
      </c>
      <c r="T247" s="172" t="e">
        <f t="shared" si="78"/>
        <v>#VALUE!</v>
      </c>
      <c r="U247" s="172" t="e">
        <f t="shared" si="79"/>
        <v>#VALUE!</v>
      </c>
      <c r="V247" s="172" t="e">
        <f t="shared" si="80"/>
        <v>#VALUE!</v>
      </c>
      <c r="W247" s="172" t="e">
        <f t="shared" si="81"/>
        <v>#VALUE!</v>
      </c>
      <c r="X247" s="172" t="e">
        <f t="shared" si="82"/>
        <v>#VALUE!</v>
      </c>
      <c r="Y247" s="172" t="e">
        <f t="shared" si="83"/>
        <v>#VALUE!</v>
      </c>
      <c r="Z247" s="172" t="e">
        <f t="shared" si="84"/>
        <v>#VALUE!</v>
      </c>
      <c r="AA247" s="172" t="e">
        <f t="shared" si="85"/>
        <v>#VALUE!</v>
      </c>
      <c r="AB247" s="173" t="e">
        <f t="shared" si="86"/>
        <v>#VALUE!</v>
      </c>
      <c r="AC247" s="173" t="e">
        <f t="shared" si="87"/>
        <v>#VALUE!</v>
      </c>
      <c r="AD247" s="173" t="e">
        <f t="shared" si="88"/>
        <v>#VALUE!</v>
      </c>
      <c r="AE247" s="173" t="e">
        <f t="shared" si="89"/>
        <v>#VALUE!</v>
      </c>
      <c r="AF247" s="173" t="e">
        <f t="shared" si="90"/>
        <v>#VALUE!</v>
      </c>
      <c r="AG247" s="173" t="e">
        <f t="shared" si="91"/>
        <v>#VALUE!</v>
      </c>
      <c r="AH247" s="173" t="e">
        <f t="shared" si="92"/>
        <v>#VALUE!</v>
      </c>
      <c r="AI247" s="173" t="e">
        <f t="shared" si="93"/>
        <v>#VALUE!</v>
      </c>
      <c r="AJ247" s="173" t="e">
        <f t="shared" si="94"/>
        <v>#VALUE!</v>
      </c>
      <c r="AK247" s="173" t="e">
        <f t="shared" si="95"/>
        <v>#VALUE!</v>
      </c>
      <c r="AL247" s="173">
        <f t="shared" si="96"/>
        <v>1</v>
      </c>
      <c r="AM247" s="108"/>
      <c r="AN247" s="108"/>
      <c r="AO247" s="103"/>
    </row>
    <row r="248" spans="1:41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1" t="str">
        <f>IF(OR($B248="",$C248="",$D248="",$E248="",$F248&lt;AN_LIM,$F248&gt;AN_CONCURS,$P248=FALSE),"",IF($O248="OK",R_BDI_STR*VLOOKUP(AL248,Coef!$E$5:$F$20,2,FALSE),""))</f>
        <v/>
      </c>
      <c r="J248" s="121" t="str">
        <f>IF(OR($B248="",$C248="",$D248="",$E248="",$F248="",$F248&gt;AN_CONCURS,$P248=FALSE),"",IF($O248="OK",R_BDI_STR*VLOOKUP(AL248,Coef!$E$5:$F$20,2,FALSE),""))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41" t="str">
        <f>IF(E248="","NOK",VLOOKUP($E248,BDI!$B$5:$C$41,2,FALSE))</f>
        <v>NOK</v>
      </c>
      <c r="P248" s="236" t="b">
        <f t="shared" si="75"/>
        <v>0</v>
      </c>
      <c r="Q248" s="182"/>
      <c r="R248" s="172" t="e">
        <f t="shared" si="76"/>
        <v>#VALUE!</v>
      </c>
      <c r="S248" s="172" t="e">
        <f t="shared" si="77"/>
        <v>#VALUE!</v>
      </c>
      <c r="T248" s="172" t="e">
        <f t="shared" si="78"/>
        <v>#VALUE!</v>
      </c>
      <c r="U248" s="172" t="e">
        <f t="shared" si="79"/>
        <v>#VALUE!</v>
      </c>
      <c r="V248" s="172" t="e">
        <f t="shared" si="80"/>
        <v>#VALUE!</v>
      </c>
      <c r="W248" s="172" t="e">
        <f t="shared" si="81"/>
        <v>#VALUE!</v>
      </c>
      <c r="X248" s="172" t="e">
        <f t="shared" si="82"/>
        <v>#VALUE!</v>
      </c>
      <c r="Y248" s="172" t="e">
        <f t="shared" si="83"/>
        <v>#VALUE!</v>
      </c>
      <c r="Z248" s="172" t="e">
        <f t="shared" si="84"/>
        <v>#VALUE!</v>
      </c>
      <c r="AA248" s="172" t="e">
        <f t="shared" si="85"/>
        <v>#VALUE!</v>
      </c>
      <c r="AB248" s="173" t="e">
        <f t="shared" si="86"/>
        <v>#VALUE!</v>
      </c>
      <c r="AC248" s="173" t="e">
        <f t="shared" si="87"/>
        <v>#VALUE!</v>
      </c>
      <c r="AD248" s="173" t="e">
        <f t="shared" si="88"/>
        <v>#VALUE!</v>
      </c>
      <c r="AE248" s="173" t="e">
        <f t="shared" si="89"/>
        <v>#VALUE!</v>
      </c>
      <c r="AF248" s="173" t="e">
        <f t="shared" si="90"/>
        <v>#VALUE!</v>
      </c>
      <c r="AG248" s="173" t="e">
        <f t="shared" si="91"/>
        <v>#VALUE!</v>
      </c>
      <c r="AH248" s="173" t="e">
        <f t="shared" si="92"/>
        <v>#VALUE!</v>
      </c>
      <c r="AI248" s="173" t="e">
        <f t="shared" si="93"/>
        <v>#VALUE!</v>
      </c>
      <c r="AJ248" s="173" t="e">
        <f t="shared" si="94"/>
        <v>#VALUE!</v>
      </c>
      <c r="AK248" s="173" t="e">
        <f t="shared" si="95"/>
        <v>#VALUE!</v>
      </c>
      <c r="AL248" s="173">
        <f t="shared" si="96"/>
        <v>1</v>
      </c>
      <c r="AM248" s="108"/>
      <c r="AN248" s="108"/>
      <c r="AO248" s="103"/>
    </row>
    <row r="249" spans="1:41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1" t="str">
        <f>IF(OR($B249="",$C249="",$D249="",$E249="",$F249&lt;AN_LIM,$F249&gt;AN_CONCURS,$P249=FALSE),"",IF($O249="OK",R_BDI_STR*VLOOKUP(AL249,Coef!$E$5:$F$20,2,FALSE),""))</f>
        <v/>
      </c>
      <c r="J249" s="121" t="str">
        <f>IF(OR($B249="",$C249="",$D249="",$E249="",$F249="",$F249&gt;AN_CONCURS,$P249=FALSE),"",IF($O249="OK",R_BDI_STR*VLOOKUP(AL249,Coef!$E$5:$F$20,2,FALSE),""))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41" t="str">
        <f>IF(E249="","NOK",VLOOKUP($E249,BDI!$B$5:$C$41,2,FALSE))</f>
        <v>NOK</v>
      </c>
      <c r="P249" s="236" t="b">
        <f t="shared" si="75"/>
        <v>0</v>
      </c>
      <c r="Q249" s="182"/>
      <c r="R249" s="172" t="e">
        <f t="shared" si="76"/>
        <v>#VALUE!</v>
      </c>
      <c r="S249" s="172" t="e">
        <f t="shared" si="77"/>
        <v>#VALUE!</v>
      </c>
      <c r="T249" s="172" t="e">
        <f t="shared" si="78"/>
        <v>#VALUE!</v>
      </c>
      <c r="U249" s="172" t="e">
        <f t="shared" si="79"/>
        <v>#VALUE!</v>
      </c>
      <c r="V249" s="172" t="e">
        <f t="shared" si="80"/>
        <v>#VALUE!</v>
      </c>
      <c r="W249" s="172" t="e">
        <f t="shared" si="81"/>
        <v>#VALUE!</v>
      </c>
      <c r="X249" s="172" t="e">
        <f t="shared" si="82"/>
        <v>#VALUE!</v>
      </c>
      <c r="Y249" s="172" t="e">
        <f t="shared" si="83"/>
        <v>#VALUE!</v>
      </c>
      <c r="Z249" s="172" t="e">
        <f t="shared" si="84"/>
        <v>#VALUE!</v>
      </c>
      <c r="AA249" s="172" t="e">
        <f t="shared" si="85"/>
        <v>#VALUE!</v>
      </c>
      <c r="AB249" s="173" t="e">
        <f t="shared" si="86"/>
        <v>#VALUE!</v>
      </c>
      <c r="AC249" s="173" t="e">
        <f t="shared" si="87"/>
        <v>#VALUE!</v>
      </c>
      <c r="AD249" s="173" t="e">
        <f t="shared" si="88"/>
        <v>#VALUE!</v>
      </c>
      <c r="AE249" s="173" t="e">
        <f t="shared" si="89"/>
        <v>#VALUE!</v>
      </c>
      <c r="AF249" s="173" t="e">
        <f t="shared" si="90"/>
        <v>#VALUE!</v>
      </c>
      <c r="AG249" s="173" t="e">
        <f t="shared" si="91"/>
        <v>#VALUE!</v>
      </c>
      <c r="AH249" s="173" t="e">
        <f t="shared" si="92"/>
        <v>#VALUE!</v>
      </c>
      <c r="AI249" s="173" t="e">
        <f t="shared" si="93"/>
        <v>#VALUE!</v>
      </c>
      <c r="AJ249" s="173" t="e">
        <f t="shared" si="94"/>
        <v>#VALUE!</v>
      </c>
      <c r="AK249" s="173" t="e">
        <f t="shared" si="95"/>
        <v>#VALUE!</v>
      </c>
      <c r="AL249" s="173">
        <f t="shared" si="96"/>
        <v>1</v>
      </c>
      <c r="AM249" s="108"/>
      <c r="AN249" s="108"/>
      <c r="AO249" s="103"/>
    </row>
    <row r="250" spans="1:41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1" t="str">
        <f>IF(OR($B250="",$C250="",$D250="",$E250="",$F250&lt;AN_LIM,$F250&gt;AN_CONCURS,$P250=FALSE),"",IF($O250="OK",R_BDI_STR*VLOOKUP(AL250,Coef!$E$5:$F$20,2,FALSE),""))</f>
        <v/>
      </c>
      <c r="J250" s="121" t="str">
        <f>IF(OR($B250="",$C250="",$D250="",$E250="",$F250="",$F250&gt;AN_CONCURS,$P250=FALSE),"",IF($O250="OK",R_BDI_STR*VLOOKUP(AL250,Coef!$E$5:$F$20,2,FALSE),""))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41" t="str">
        <f>IF(E250="","NOK",VLOOKUP($E250,BDI!$B$5:$C$41,2,FALSE))</f>
        <v>NOK</v>
      </c>
      <c r="P250" s="236" t="b">
        <f t="shared" si="75"/>
        <v>0</v>
      </c>
      <c r="Q250" s="182"/>
      <c r="R250" s="172" t="e">
        <f t="shared" si="76"/>
        <v>#VALUE!</v>
      </c>
      <c r="S250" s="172" t="e">
        <f t="shared" si="77"/>
        <v>#VALUE!</v>
      </c>
      <c r="T250" s="172" t="e">
        <f t="shared" si="78"/>
        <v>#VALUE!</v>
      </c>
      <c r="U250" s="172" t="e">
        <f t="shared" si="79"/>
        <v>#VALUE!</v>
      </c>
      <c r="V250" s="172" t="e">
        <f t="shared" si="80"/>
        <v>#VALUE!</v>
      </c>
      <c r="W250" s="172" t="e">
        <f t="shared" si="81"/>
        <v>#VALUE!</v>
      </c>
      <c r="X250" s="172" t="e">
        <f t="shared" si="82"/>
        <v>#VALUE!</v>
      </c>
      <c r="Y250" s="172" t="e">
        <f t="shared" si="83"/>
        <v>#VALUE!</v>
      </c>
      <c r="Z250" s="172" t="e">
        <f t="shared" si="84"/>
        <v>#VALUE!</v>
      </c>
      <c r="AA250" s="172" t="e">
        <f t="shared" si="85"/>
        <v>#VALUE!</v>
      </c>
      <c r="AB250" s="173" t="e">
        <f t="shared" si="86"/>
        <v>#VALUE!</v>
      </c>
      <c r="AC250" s="173" t="e">
        <f t="shared" si="87"/>
        <v>#VALUE!</v>
      </c>
      <c r="AD250" s="173" t="e">
        <f t="shared" si="88"/>
        <v>#VALUE!</v>
      </c>
      <c r="AE250" s="173" t="e">
        <f t="shared" si="89"/>
        <v>#VALUE!</v>
      </c>
      <c r="AF250" s="173" t="e">
        <f t="shared" si="90"/>
        <v>#VALUE!</v>
      </c>
      <c r="AG250" s="173" t="e">
        <f t="shared" si="91"/>
        <v>#VALUE!</v>
      </c>
      <c r="AH250" s="173" t="e">
        <f t="shared" si="92"/>
        <v>#VALUE!</v>
      </c>
      <c r="AI250" s="173" t="e">
        <f t="shared" si="93"/>
        <v>#VALUE!</v>
      </c>
      <c r="AJ250" s="173" t="e">
        <f t="shared" si="94"/>
        <v>#VALUE!</v>
      </c>
      <c r="AK250" s="173" t="e">
        <f t="shared" si="95"/>
        <v>#VALUE!</v>
      </c>
      <c r="AL250" s="173">
        <f t="shared" si="96"/>
        <v>1</v>
      </c>
      <c r="AM250" s="108"/>
      <c r="AN250" s="108"/>
      <c r="AO250" s="103"/>
    </row>
    <row r="251" spans="1:41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1" t="str">
        <f>IF(OR($B251="",$C251="",$D251="",$E251="",$F251&lt;AN_LIM,$F251&gt;AN_CONCURS,$P251=FALSE),"",IF($O251="OK",R_BDI_STR*VLOOKUP(AL251,Coef!$E$5:$F$20,2,FALSE),""))</f>
        <v/>
      </c>
      <c r="J251" s="121" t="str">
        <f>IF(OR($B251="",$C251="",$D251="",$E251="",$F251="",$F251&gt;AN_CONCURS,$P251=FALSE),"",IF($O251="OK",R_BDI_STR*VLOOKUP(AL251,Coef!$E$5:$F$20,2,FALSE),""))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41" t="str">
        <f>IF(E251="","NOK",VLOOKUP($E251,BDI!$B$5:$C$41,2,FALSE))</f>
        <v>NOK</v>
      </c>
      <c r="P251" s="236" t="b">
        <f t="shared" si="75"/>
        <v>0</v>
      </c>
      <c r="Q251" s="182"/>
      <c r="R251" s="172" t="e">
        <f t="shared" si="76"/>
        <v>#VALUE!</v>
      </c>
      <c r="S251" s="172" t="e">
        <f t="shared" si="77"/>
        <v>#VALUE!</v>
      </c>
      <c r="T251" s="172" t="e">
        <f t="shared" si="78"/>
        <v>#VALUE!</v>
      </c>
      <c r="U251" s="172" t="e">
        <f t="shared" si="79"/>
        <v>#VALUE!</v>
      </c>
      <c r="V251" s="172" t="e">
        <f t="shared" si="80"/>
        <v>#VALUE!</v>
      </c>
      <c r="W251" s="172" t="e">
        <f t="shared" si="81"/>
        <v>#VALUE!</v>
      </c>
      <c r="X251" s="172" t="e">
        <f t="shared" si="82"/>
        <v>#VALUE!</v>
      </c>
      <c r="Y251" s="172" t="e">
        <f t="shared" si="83"/>
        <v>#VALUE!</v>
      </c>
      <c r="Z251" s="172" t="e">
        <f t="shared" si="84"/>
        <v>#VALUE!</v>
      </c>
      <c r="AA251" s="172" t="e">
        <f t="shared" si="85"/>
        <v>#VALUE!</v>
      </c>
      <c r="AB251" s="173" t="e">
        <f t="shared" si="86"/>
        <v>#VALUE!</v>
      </c>
      <c r="AC251" s="173" t="e">
        <f t="shared" si="87"/>
        <v>#VALUE!</v>
      </c>
      <c r="AD251" s="173" t="e">
        <f t="shared" si="88"/>
        <v>#VALUE!</v>
      </c>
      <c r="AE251" s="173" t="e">
        <f t="shared" si="89"/>
        <v>#VALUE!</v>
      </c>
      <c r="AF251" s="173" t="e">
        <f t="shared" si="90"/>
        <v>#VALUE!</v>
      </c>
      <c r="AG251" s="173" t="e">
        <f t="shared" si="91"/>
        <v>#VALUE!</v>
      </c>
      <c r="AH251" s="173" t="e">
        <f t="shared" si="92"/>
        <v>#VALUE!</v>
      </c>
      <c r="AI251" s="173" t="e">
        <f t="shared" si="93"/>
        <v>#VALUE!</v>
      </c>
      <c r="AJ251" s="173" t="e">
        <f t="shared" si="94"/>
        <v>#VALUE!</v>
      </c>
      <c r="AK251" s="173" t="e">
        <f t="shared" si="95"/>
        <v>#VALUE!</v>
      </c>
      <c r="AL251" s="173">
        <f t="shared" si="96"/>
        <v>1</v>
      </c>
      <c r="AM251" s="108"/>
      <c r="AN251" s="108"/>
      <c r="AO251" s="103"/>
    </row>
    <row r="252" spans="1:41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1" t="str">
        <f>IF(OR($B252="",$C252="",$D252="",$E252="",$F252&lt;AN_LIM,$F252&gt;AN_CONCURS,$P252=FALSE),"",IF($O252="OK",R_BDI_STR*VLOOKUP(AL252,Coef!$E$5:$F$20,2,FALSE),""))</f>
        <v/>
      </c>
      <c r="J252" s="121" t="str">
        <f>IF(OR($B252="",$C252="",$D252="",$E252="",$F252="",$F252&gt;AN_CONCURS,$P252=FALSE),"",IF($O252="OK",R_BDI_STR*VLOOKUP(AL252,Coef!$E$5:$F$20,2,FALSE),""))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41" t="str">
        <f>IF(E252="","NOK",VLOOKUP($E252,BDI!$B$5:$C$41,2,FALSE))</f>
        <v>NOK</v>
      </c>
      <c r="P252" s="236" t="b">
        <f t="shared" si="75"/>
        <v>0</v>
      </c>
      <c r="Q252" s="182"/>
      <c r="R252" s="172" t="e">
        <f t="shared" si="76"/>
        <v>#VALUE!</v>
      </c>
      <c r="S252" s="172" t="e">
        <f t="shared" si="77"/>
        <v>#VALUE!</v>
      </c>
      <c r="T252" s="172" t="e">
        <f t="shared" si="78"/>
        <v>#VALUE!</v>
      </c>
      <c r="U252" s="172" t="e">
        <f t="shared" si="79"/>
        <v>#VALUE!</v>
      </c>
      <c r="V252" s="172" t="e">
        <f t="shared" si="80"/>
        <v>#VALUE!</v>
      </c>
      <c r="W252" s="172" t="e">
        <f t="shared" si="81"/>
        <v>#VALUE!</v>
      </c>
      <c r="X252" s="172" t="e">
        <f t="shared" si="82"/>
        <v>#VALUE!</v>
      </c>
      <c r="Y252" s="172" t="e">
        <f t="shared" si="83"/>
        <v>#VALUE!</v>
      </c>
      <c r="Z252" s="172" t="e">
        <f t="shared" si="84"/>
        <v>#VALUE!</v>
      </c>
      <c r="AA252" s="172" t="e">
        <f t="shared" si="85"/>
        <v>#VALUE!</v>
      </c>
      <c r="AB252" s="173" t="e">
        <f t="shared" si="86"/>
        <v>#VALUE!</v>
      </c>
      <c r="AC252" s="173" t="e">
        <f t="shared" si="87"/>
        <v>#VALUE!</v>
      </c>
      <c r="AD252" s="173" t="e">
        <f t="shared" si="88"/>
        <v>#VALUE!</v>
      </c>
      <c r="AE252" s="173" t="e">
        <f t="shared" si="89"/>
        <v>#VALUE!</v>
      </c>
      <c r="AF252" s="173" t="e">
        <f t="shared" si="90"/>
        <v>#VALUE!</v>
      </c>
      <c r="AG252" s="173" t="e">
        <f t="shared" si="91"/>
        <v>#VALUE!</v>
      </c>
      <c r="AH252" s="173" t="e">
        <f t="shared" si="92"/>
        <v>#VALUE!</v>
      </c>
      <c r="AI252" s="173" t="e">
        <f t="shared" si="93"/>
        <v>#VALUE!</v>
      </c>
      <c r="AJ252" s="173" t="e">
        <f t="shared" si="94"/>
        <v>#VALUE!</v>
      </c>
      <c r="AK252" s="173" t="e">
        <f t="shared" si="95"/>
        <v>#VALUE!</v>
      </c>
      <c r="AL252" s="173">
        <f t="shared" si="96"/>
        <v>1</v>
      </c>
      <c r="AM252" s="108"/>
      <c r="AN252" s="108"/>
      <c r="AO252" s="103"/>
    </row>
    <row r="253" spans="1:41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1" t="str">
        <f>IF(OR($B253="",$C253="",$D253="",$E253="",$F253&lt;AN_LIM,$F253&gt;AN_CONCURS,$P253=FALSE),"",IF($O253="OK",R_BDI_STR*VLOOKUP(AL253,Coef!$E$5:$F$20,2,FALSE),""))</f>
        <v/>
      </c>
      <c r="J253" s="121" t="str">
        <f>IF(OR($B253="",$C253="",$D253="",$E253="",$F253="",$F253&gt;AN_CONCURS,$P253=FALSE),"",IF($O253="OK",R_BDI_STR*VLOOKUP(AL253,Coef!$E$5:$F$20,2,FALSE),""))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41" t="str">
        <f>IF(E253="","NOK",VLOOKUP($E253,BDI!$B$5:$C$41,2,FALSE))</f>
        <v>NOK</v>
      </c>
      <c r="P253" s="236" t="b">
        <f t="shared" si="75"/>
        <v>0</v>
      </c>
      <c r="Q253" s="182"/>
      <c r="R253" s="172" t="e">
        <f t="shared" si="76"/>
        <v>#VALUE!</v>
      </c>
      <c r="S253" s="172" t="e">
        <f t="shared" si="77"/>
        <v>#VALUE!</v>
      </c>
      <c r="T253" s="172" t="e">
        <f t="shared" si="78"/>
        <v>#VALUE!</v>
      </c>
      <c r="U253" s="172" t="e">
        <f t="shared" si="79"/>
        <v>#VALUE!</v>
      </c>
      <c r="V253" s="172" t="e">
        <f t="shared" si="80"/>
        <v>#VALUE!</v>
      </c>
      <c r="W253" s="172" t="e">
        <f t="shared" si="81"/>
        <v>#VALUE!</v>
      </c>
      <c r="X253" s="172" t="e">
        <f t="shared" si="82"/>
        <v>#VALUE!</v>
      </c>
      <c r="Y253" s="172" t="e">
        <f t="shared" si="83"/>
        <v>#VALUE!</v>
      </c>
      <c r="Z253" s="172" t="e">
        <f t="shared" si="84"/>
        <v>#VALUE!</v>
      </c>
      <c r="AA253" s="172" t="e">
        <f t="shared" si="85"/>
        <v>#VALUE!</v>
      </c>
      <c r="AB253" s="173" t="e">
        <f t="shared" si="86"/>
        <v>#VALUE!</v>
      </c>
      <c r="AC253" s="173" t="e">
        <f t="shared" si="87"/>
        <v>#VALUE!</v>
      </c>
      <c r="AD253" s="173" t="e">
        <f t="shared" si="88"/>
        <v>#VALUE!</v>
      </c>
      <c r="AE253" s="173" t="e">
        <f t="shared" si="89"/>
        <v>#VALUE!</v>
      </c>
      <c r="AF253" s="173" t="e">
        <f t="shared" si="90"/>
        <v>#VALUE!</v>
      </c>
      <c r="AG253" s="173" t="e">
        <f t="shared" si="91"/>
        <v>#VALUE!</v>
      </c>
      <c r="AH253" s="173" t="e">
        <f t="shared" si="92"/>
        <v>#VALUE!</v>
      </c>
      <c r="AI253" s="173" t="e">
        <f t="shared" si="93"/>
        <v>#VALUE!</v>
      </c>
      <c r="AJ253" s="173" t="e">
        <f t="shared" si="94"/>
        <v>#VALUE!</v>
      </c>
      <c r="AK253" s="173" t="e">
        <f t="shared" si="95"/>
        <v>#VALUE!</v>
      </c>
      <c r="AL253" s="173">
        <f t="shared" si="96"/>
        <v>1</v>
      </c>
      <c r="AM253" s="108"/>
      <c r="AN253" s="108"/>
      <c r="AO253" s="103"/>
    </row>
    <row r="254" spans="1:41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1" t="str">
        <f>IF(OR($B254="",$C254="",$D254="",$E254="",$F254&lt;AN_LIM,$F254&gt;AN_CONCURS,$P254=FALSE),"",IF($O254="OK",R_BDI_STR*VLOOKUP(AL254,Coef!$E$5:$F$20,2,FALSE),""))</f>
        <v/>
      </c>
      <c r="J254" s="121" t="str">
        <f>IF(OR($B254="",$C254="",$D254="",$E254="",$F254="",$F254&gt;AN_CONCURS,$P254=FALSE),"",IF($O254="OK",R_BDI_STR*VLOOKUP(AL254,Coef!$E$5:$F$20,2,FALSE),""))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41" t="str">
        <f>IF(E254="","NOK",VLOOKUP($E254,BDI!$B$5:$C$41,2,FALSE))</f>
        <v>NOK</v>
      </c>
      <c r="P254" s="236" t="b">
        <f t="shared" si="75"/>
        <v>0</v>
      </c>
      <c r="Q254" s="182"/>
      <c r="R254" s="172" t="e">
        <f t="shared" si="76"/>
        <v>#VALUE!</v>
      </c>
      <c r="S254" s="172" t="e">
        <f t="shared" si="77"/>
        <v>#VALUE!</v>
      </c>
      <c r="T254" s="172" t="e">
        <f t="shared" si="78"/>
        <v>#VALUE!</v>
      </c>
      <c r="U254" s="172" t="e">
        <f t="shared" si="79"/>
        <v>#VALUE!</v>
      </c>
      <c r="V254" s="172" t="e">
        <f t="shared" si="80"/>
        <v>#VALUE!</v>
      </c>
      <c r="W254" s="172" t="e">
        <f t="shared" si="81"/>
        <v>#VALUE!</v>
      </c>
      <c r="X254" s="172" t="e">
        <f t="shared" si="82"/>
        <v>#VALUE!</v>
      </c>
      <c r="Y254" s="172" t="e">
        <f t="shared" si="83"/>
        <v>#VALUE!</v>
      </c>
      <c r="Z254" s="172" t="e">
        <f t="shared" si="84"/>
        <v>#VALUE!</v>
      </c>
      <c r="AA254" s="172" t="e">
        <f t="shared" si="85"/>
        <v>#VALUE!</v>
      </c>
      <c r="AB254" s="173" t="e">
        <f t="shared" si="86"/>
        <v>#VALUE!</v>
      </c>
      <c r="AC254" s="173" t="e">
        <f t="shared" si="87"/>
        <v>#VALUE!</v>
      </c>
      <c r="AD254" s="173" t="e">
        <f t="shared" si="88"/>
        <v>#VALUE!</v>
      </c>
      <c r="AE254" s="173" t="e">
        <f t="shared" si="89"/>
        <v>#VALUE!</v>
      </c>
      <c r="AF254" s="173" t="e">
        <f t="shared" si="90"/>
        <v>#VALUE!</v>
      </c>
      <c r="AG254" s="173" t="e">
        <f t="shared" si="91"/>
        <v>#VALUE!</v>
      </c>
      <c r="AH254" s="173" t="e">
        <f t="shared" si="92"/>
        <v>#VALUE!</v>
      </c>
      <c r="AI254" s="173" t="e">
        <f t="shared" si="93"/>
        <v>#VALUE!</v>
      </c>
      <c r="AJ254" s="173" t="e">
        <f t="shared" si="94"/>
        <v>#VALUE!</v>
      </c>
      <c r="AK254" s="173" t="e">
        <f t="shared" si="95"/>
        <v>#VALUE!</v>
      </c>
      <c r="AL254" s="173">
        <f t="shared" si="96"/>
        <v>1</v>
      </c>
      <c r="AM254" s="108"/>
      <c r="AN254" s="108"/>
      <c r="AO254" s="103"/>
    </row>
    <row r="255" spans="1:41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1" t="str">
        <f>IF(OR($B255="",$C255="",$D255="",$E255="",$F255&lt;AN_LIM,$F255&gt;AN_CONCURS,$P255=FALSE),"",IF($O255="OK",R_BDI_STR*VLOOKUP(AL255,Coef!$E$5:$F$20,2,FALSE),""))</f>
        <v/>
      </c>
      <c r="J255" s="121" t="str">
        <f>IF(OR($B255="",$C255="",$D255="",$E255="",$F255="",$F255&gt;AN_CONCURS,$P255=FALSE),"",IF($O255="OK",R_BDI_STR*VLOOKUP(AL255,Coef!$E$5:$F$20,2,FALSE),""))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41" t="str">
        <f>IF(E255="","NOK",VLOOKUP($E255,BDI!$B$5:$C$41,2,FALSE))</f>
        <v>NOK</v>
      </c>
      <c r="P255" s="236" t="b">
        <f t="shared" si="75"/>
        <v>0</v>
      </c>
      <c r="Q255" s="182"/>
      <c r="R255" s="172" t="e">
        <f t="shared" si="76"/>
        <v>#VALUE!</v>
      </c>
      <c r="S255" s="172" t="e">
        <f t="shared" si="77"/>
        <v>#VALUE!</v>
      </c>
      <c r="T255" s="172" t="e">
        <f t="shared" si="78"/>
        <v>#VALUE!</v>
      </c>
      <c r="U255" s="172" t="e">
        <f t="shared" si="79"/>
        <v>#VALUE!</v>
      </c>
      <c r="V255" s="172" t="e">
        <f t="shared" si="80"/>
        <v>#VALUE!</v>
      </c>
      <c r="W255" s="172" t="e">
        <f t="shared" si="81"/>
        <v>#VALUE!</v>
      </c>
      <c r="X255" s="172" t="e">
        <f t="shared" si="82"/>
        <v>#VALUE!</v>
      </c>
      <c r="Y255" s="172" t="e">
        <f t="shared" si="83"/>
        <v>#VALUE!</v>
      </c>
      <c r="Z255" s="172" t="e">
        <f t="shared" si="84"/>
        <v>#VALUE!</v>
      </c>
      <c r="AA255" s="172" t="e">
        <f t="shared" si="85"/>
        <v>#VALUE!</v>
      </c>
      <c r="AB255" s="173" t="e">
        <f t="shared" si="86"/>
        <v>#VALUE!</v>
      </c>
      <c r="AC255" s="173" t="e">
        <f t="shared" si="87"/>
        <v>#VALUE!</v>
      </c>
      <c r="AD255" s="173" t="e">
        <f t="shared" si="88"/>
        <v>#VALUE!</v>
      </c>
      <c r="AE255" s="173" t="e">
        <f t="shared" si="89"/>
        <v>#VALUE!</v>
      </c>
      <c r="AF255" s="173" t="e">
        <f t="shared" si="90"/>
        <v>#VALUE!</v>
      </c>
      <c r="AG255" s="173" t="e">
        <f t="shared" si="91"/>
        <v>#VALUE!</v>
      </c>
      <c r="AH255" s="173" t="e">
        <f t="shared" si="92"/>
        <v>#VALUE!</v>
      </c>
      <c r="AI255" s="173" t="e">
        <f t="shared" si="93"/>
        <v>#VALUE!</v>
      </c>
      <c r="AJ255" s="173" t="e">
        <f t="shared" si="94"/>
        <v>#VALUE!</v>
      </c>
      <c r="AK255" s="173" t="e">
        <f t="shared" si="95"/>
        <v>#VALUE!</v>
      </c>
      <c r="AL255" s="173">
        <f t="shared" si="96"/>
        <v>1</v>
      </c>
      <c r="AM255" s="108"/>
      <c r="AN255" s="108"/>
      <c r="AO255" s="103"/>
    </row>
    <row r="256" spans="1:41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1" t="str">
        <f>IF(OR($B256="",$C256="",$D256="",$E256="",$F256&lt;AN_LIM,$F256&gt;AN_CONCURS,$P256=FALSE),"",IF($O256="OK",R_BDI_STR*VLOOKUP(AL256,Coef!$E$5:$F$20,2,FALSE),""))</f>
        <v/>
      </c>
      <c r="J256" s="121" t="str">
        <f>IF(OR($B256="",$C256="",$D256="",$E256="",$F256="",$F256&gt;AN_CONCURS,$P256=FALSE),"",IF($O256="OK",R_BDI_STR*VLOOKUP(AL256,Coef!$E$5:$F$20,2,FALSE),""))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41" t="str">
        <f>IF(E256="","NOK",VLOOKUP($E256,BDI!$B$5:$C$41,2,FALSE))</f>
        <v>NOK</v>
      </c>
      <c r="P256" s="236" t="b">
        <f t="shared" si="75"/>
        <v>0</v>
      </c>
      <c r="Q256" s="182"/>
      <c r="R256" s="172" t="e">
        <f t="shared" si="76"/>
        <v>#VALUE!</v>
      </c>
      <c r="S256" s="172" t="e">
        <f t="shared" si="77"/>
        <v>#VALUE!</v>
      </c>
      <c r="T256" s="172" t="e">
        <f t="shared" si="78"/>
        <v>#VALUE!</v>
      </c>
      <c r="U256" s="172" t="e">
        <f t="shared" si="79"/>
        <v>#VALUE!</v>
      </c>
      <c r="V256" s="172" t="e">
        <f t="shared" si="80"/>
        <v>#VALUE!</v>
      </c>
      <c r="W256" s="172" t="e">
        <f t="shared" si="81"/>
        <v>#VALUE!</v>
      </c>
      <c r="X256" s="172" t="e">
        <f t="shared" si="82"/>
        <v>#VALUE!</v>
      </c>
      <c r="Y256" s="172" t="e">
        <f t="shared" si="83"/>
        <v>#VALUE!</v>
      </c>
      <c r="Z256" s="172" t="e">
        <f t="shared" si="84"/>
        <v>#VALUE!</v>
      </c>
      <c r="AA256" s="172" t="e">
        <f t="shared" si="85"/>
        <v>#VALUE!</v>
      </c>
      <c r="AB256" s="173" t="e">
        <f t="shared" si="86"/>
        <v>#VALUE!</v>
      </c>
      <c r="AC256" s="173" t="e">
        <f t="shared" si="87"/>
        <v>#VALUE!</v>
      </c>
      <c r="AD256" s="173" t="e">
        <f t="shared" si="88"/>
        <v>#VALUE!</v>
      </c>
      <c r="AE256" s="173" t="e">
        <f t="shared" si="89"/>
        <v>#VALUE!</v>
      </c>
      <c r="AF256" s="173" t="e">
        <f t="shared" si="90"/>
        <v>#VALUE!</v>
      </c>
      <c r="AG256" s="173" t="e">
        <f t="shared" si="91"/>
        <v>#VALUE!</v>
      </c>
      <c r="AH256" s="173" t="e">
        <f t="shared" si="92"/>
        <v>#VALUE!</v>
      </c>
      <c r="AI256" s="173" t="e">
        <f t="shared" si="93"/>
        <v>#VALUE!</v>
      </c>
      <c r="AJ256" s="173" t="e">
        <f t="shared" si="94"/>
        <v>#VALUE!</v>
      </c>
      <c r="AK256" s="173" t="e">
        <f t="shared" si="95"/>
        <v>#VALUE!</v>
      </c>
      <c r="AL256" s="173">
        <f t="shared" si="96"/>
        <v>1</v>
      </c>
      <c r="AM256" s="108"/>
      <c r="AN256" s="108"/>
      <c r="AO256" s="103"/>
    </row>
    <row r="257" spans="1:41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1" t="str">
        <f>IF(OR($B257="",$C257="",$D257="",$E257="",$F257&lt;AN_LIM,$F257&gt;AN_CONCURS,$P257=FALSE),"",IF($O257="OK",R_BDI_STR*VLOOKUP(AL257,Coef!$E$5:$F$20,2,FALSE),""))</f>
        <v/>
      </c>
      <c r="J257" s="121" t="str">
        <f>IF(OR($B257="",$C257="",$D257="",$E257="",$F257="",$F257&gt;AN_CONCURS,$P257=FALSE),"",IF($O257="OK",R_BDI_STR*VLOOKUP(AL257,Coef!$E$5:$F$20,2,FALSE),""))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41" t="str">
        <f>IF(E257="","NOK",VLOOKUP($E257,BDI!$B$5:$C$41,2,FALSE))</f>
        <v>NOK</v>
      </c>
      <c r="P257" s="236" t="b">
        <f t="shared" si="75"/>
        <v>0</v>
      </c>
      <c r="Q257" s="182"/>
      <c r="R257" s="172" t="e">
        <f t="shared" si="76"/>
        <v>#VALUE!</v>
      </c>
      <c r="S257" s="172" t="e">
        <f t="shared" si="77"/>
        <v>#VALUE!</v>
      </c>
      <c r="T257" s="172" t="e">
        <f t="shared" si="78"/>
        <v>#VALUE!</v>
      </c>
      <c r="U257" s="172" t="e">
        <f t="shared" si="79"/>
        <v>#VALUE!</v>
      </c>
      <c r="V257" s="172" t="e">
        <f t="shared" si="80"/>
        <v>#VALUE!</v>
      </c>
      <c r="W257" s="172" t="e">
        <f t="shared" si="81"/>
        <v>#VALUE!</v>
      </c>
      <c r="X257" s="172" t="e">
        <f t="shared" si="82"/>
        <v>#VALUE!</v>
      </c>
      <c r="Y257" s="172" t="e">
        <f t="shared" si="83"/>
        <v>#VALUE!</v>
      </c>
      <c r="Z257" s="172" t="e">
        <f t="shared" si="84"/>
        <v>#VALUE!</v>
      </c>
      <c r="AA257" s="172" t="e">
        <f t="shared" si="85"/>
        <v>#VALUE!</v>
      </c>
      <c r="AB257" s="173" t="e">
        <f t="shared" si="86"/>
        <v>#VALUE!</v>
      </c>
      <c r="AC257" s="173" t="e">
        <f t="shared" si="87"/>
        <v>#VALUE!</v>
      </c>
      <c r="AD257" s="173" t="e">
        <f t="shared" si="88"/>
        <v>#VALUE!</v>
      </c>
      <c r="AE257" s="173" t="e">
        <f t="shared" si="89"/>
        <v>#VALUE!</v>
      </c>
      <c r="AF257" s="173" t="e">
        <f t="shared" si="90"/>
        <v>#VALUE!</v>
      </c>
      <c r="AG257" s="173" t="e">
        <f t="shared" si="91"/>
        <v>#VALUE!</v>
      </c>
      <c r="AH257" s="173" t="e">
        <f t="shared" si="92"/>
        <v>#VALUE!</v>
      </c>
      <c r="AI257" s="173" t="e">
        <f t="shared" si="93"/>
        <v>#VALUE!</v>
      </c>
      <c r="AJ257" s="173" t="e">
        <f t="shared" si="94"/>
        <v>#VALUE!</v>
      </c>
      <c r="AK257" s="173" t="e">
        <f t="shared" si="95"/>
        <v>#VALUE!</v>
      </c>
      <c r="AL257" s="173">
        <f t="shared" si="96"/>
        <v>1</v>
      </c>
      <c r="AM257" s="108"/>
      <c r="AN257" s="108"/>
      <c r="AO257" s="103"/>
    </row>
    <row r="258" spans="1:41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1" t="str">
        <f>IF(OR($B258="",$C258="",$D258="",$E258="",$F258&lt;AN_LIM,$F258&gt;AN_CONCURS,$P258=FALSE),"",IF($O258="OK",R_BDI_STR*VLOOKUP(AL258,Coef!$E$5:$F$20,2,FALSE),""))</f>
        <v/>
      </c>
      <c r="J258" s="121" t="str">
        <f>IF(OR($B258="",$C258="",$D258="",$E258="",$F258="",$F258&gt;AN_CONCURS,$P258=FALSE),"",IF($O258="OK",R_BDI_STR*VLOOKUP(AL258,Coef!$E$5:$F$20,2,FALSE),""))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41" t="str">
        <f>IF(E258="","NOK",VLOOKUP($E258,BDI!$B$5:$C$41,2,FALSE))</f>
        <v>NOK</v>
      </c>
      <c r="P258" s="236" t="b">
        <f t="shared" si="75"/>
        <v>0</v>
      </c>
      <c r="Q258" s="182"/>
      <c r="R258" s="172" t="e">
        <f t="shared" si="76"/>
        <v>#VALUE!</v>
      </c>
      <c r="S258" s="172" t="e">
        <f t="shared" si="77"/>
        <v>#VALUE!</v>
      </c>
      <c r="T258" s="172" t="e">
        <f t="shared" si="78"/>
        <v>#VALUE!</v>
      </c>
      <c r="U258" s="172" t="e">
        <f t="shared" si="79"/>
        <v>#VALUE!</v>
      </c>
      <c r="V258" s="172" t="e">
        <f t="shared" si="80"/>
        <v>#VALUE!</v>
      </c>
      <c r="W258" s="172" t="e">
        <f t="shared" si="81"/>
        <v>#VALUE!</v>
      </c>
      <c r="X258" s="172" t="e">
        <f t="shared" si="82"/>
        <v>#VALUE!</v>
      </c>
      <c r="Y258" s="172" t="e">
        <f t="shared" si="83"/>
        <v>#VALUE!</v>
      </c>
      <c r="Z258" s="172" t="e">
        <f t="shared" si="84"/>
        <v>#VALUE!</v>
      </c>
      <c r="AA258" s="172" t="e">
        <f t="shared" si="85"/>
        <v>#VALUE!</v>
      </c>
      <c r="AB258" s="173" t="e">
        <f t="shared" si="86"/>
        <v>#VALUE!</v>
      </c>
      <c r="AC258" s="173" t="e">
        <f t="shared" si="87"/>
        <v>#VALUE!</v>
      </c>
      <c r="AD258" s="173" t="e">
        <f t="shared" si="88"/>
        <v>#VALUE!</v>
      </c>
      <c r="AE258" s="173" t="e">
        <f t="shared" si="89"/>
        <v>#VALUE!</v>
      </c>
      <c r="AF258" s="173" t="e">
        <f t="shared" si="90"/>
        <v>#VALUE!</v>
      </c>
      <c r="AG258" s="173" t="e">
        <f t="shared" si="91"/>
        <v>#VALUE!</v>
      </c>
      <c r="AH258" s="173" t="e">
        <f t="shared" si="92"/>
        <v>#VALUE!</v>
      </c>
      <c r="AI258" s="173" t="e">
        <f t="shared" si="93"/>
        <v>#VALUE!</v>
      </c>
      <c r="AJ258" s="173" t="e">
        <f t="shared" si="94"/>
        <v>#VALUE!</v>
      </c>
      <c r="AK258" s="173" t="e">
        <f t="shared" si="95"/>
        <v>#VALUE!</v>
      </c>
      <c r="AL258" s="173">
        <f t="shared" si="96"/>
        <v>1</v>
      </c>
      <c r="AM258" s="108"/>
      <c r="AN258" s="108"/>
      <c r="AO258" s="103"/>
    </row>
    <row r="259" spans="1:41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1" t="str">
        <f>IF(OR($B259="",$C259="",$D259="",$E259="",$F259&lt;AN_LIM,$F259&gt;AN_CONCURS,$P259=FALSE),"",IF($O259="OK",R_BDI_STR*VLOOKUP(AL259,Coef!$E$5:$F$20,2,FALSE),""))</f>
        <v/>
      </c>
      <c r="J259" s="121" t="str">
        <f>IF(OR($B259="",$C259="",$D259="",$E259="",$F259="",$F259&gt;AN_CONCURS,$P259=FALSE),"",IF($O259="OK",R_BDI_STR*VLOOKUP(AL259,Coef!$E$5:$F$20,2,FALSE),""))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41" t="str">
        <f>IF(E259="","NOK",VLOOKUP($E259,BDI!$B$5:$C$41,2,FALSE))</f>
        <v>NOK</v>
      </c>
      <c r="P259" s="236" t="b">
        <f t="shared" si="75"/>
        <v>0</v>
      </c>
      <c r="Q259" s="182"/>
      <c r="R259" s="172" t="e">
        <f t="shared" si="76"/>
        <v>#VALUE!</v>
      </c>
      <c r="S259" s="172" t="e">
        <f t="shared" si="77"/>
        <v>#VALUE!</v>
      </c>
      <c r="T259" s="172" t="e">
        <f t="shared" si="78"/>
        <v>#VALUE!</v>
      </c>
      <c r="U259" s="172" t="e">
        <f t="shared" si="79"/>
        <v>#VALUE!</v>
      </c>
      <c r="V259" s="172" t="e">
        <f t="shared" si="80"/>
        <v>#VALUE!</v>
      </c>
      <c r="W259" s="172" t="e">
        <f t="shared" si="81"/>
        <v>#VALUE!</v>
      </c>
      <c r="X259" s="172" t="e">
        <f t="shared" si="82"/>
        <v>#VALUE!</v>
      </c>
      <c r="Y259" s="172" t="e">
        <f t="shared" si="83"/>
        <v>#VALUE!</v>
      </c>
      <c r="Z259" s="172" t="e">
        <f t="shared" si="84"/>
        <v>#VALUE!</v>
      </c>
      <c r="AA259" s="172" t="e">
        <f t="shared" si="85"/>
        <v>#VALUE!</v>
      </c>
      <c r="AB259" s="173" t="e">
        <f t="shared" si="86"/>
        <v>#VALUE!</v>
      </c>
      <c r="AC259" s="173" t="e">
        <f t="shared" si="87"/>
        <v>#VALUE!</v>
      </c>
      <c r="AD259" s="173" t="e">
        <f t="shared" si="88"/>
        <v>#VALUE!</v>
      </c>
      <c r="AE259" s="173" t="e">
        <f t="shared" si="89"/>
        <v>#VALUE!</v>
      </c>
      <c r="AF259" s="173" t="e">
        <f t="shared" si="90"/>
        <v>#VALUE!</v>
      </c>
      <c r="AG259" s="173" t="e">
        <f t="shared" si="91"/>
        <v>#VALUE!</v>
      </c>
      <c r="AH259" s="173" t="e">
        <f t="shared" si="92"/>
        <v>#VALUE!</v>
      </c>
      <c r="AI259" s="173" t="e">
        <f t="shared" si="93"/>
        <v>#VALUE!</v>
      </c>
      <c r="AJ259" s="173" t="e">
        <f t="shared" si="94"/>
        <v>#VALUE!</v>
      </c>
      <c r="AK259" s="173" t="e">
        <f t="shared" si="95"/>
        <v>#VALUE!</v>
      </c>
      <c r="AL259" s="173">
        <f t="shared" si="96"/>
        <v>1</v>
      </c>
      <c r="AM259" s="108"/>
      <c r="AN259" s="108"/>
      <c r="AO259" s="103"/>
    </row>
    <row r="260" spans="1:41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1" t="str">
        <f>IF(OR($B260="",$C260="",$D260="",$E260="",$F260&lt;AN_LIM,$F260&gt;AN_CONCURS,$P260=FALSE),"",IF($O260="OK",R_BDI_STR*VLOOKUP(AL260,Coef!$E$5:$F$20,2,FALSE),""))</f>
        <v/>
      </c>
      <c r="J260" s="121" t="str">
        <f>IF(OR($B260="",$C260="",$D260="",$E260="",$F260="",$F260&gt;AN_CONCURS,$P260=FALSE),"",IF($O260="OK",R_BDI_STR*VLOOKUP(AL260,Coef!$E$5:$F$20,2,FALSE),""))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41" t="str">
        <f>IF(E260="","NOK",VLOOKUP($E260,BDI!$B$5:$C$41,2,FALSE))</f>
        <v>NOK</v>
      </c>
      <c r="P260" s="236" t="b">
        <f t="shared" si="75"/>
        <v>0</v>
      </c>
      <c r="Q260" s="182"/>
      <c r="R260" s="172" t="e">
        <f t="shared" si="76"/>
        <v>#VALUE!</v>
      </c>
      <c r="S260" s="172" t="e">
        <f t="shared" si="77"/>
        <v>#VALUE!</v>
      </c>
      <c r="T260" s="172" t="e">
        <f t="shared" si="78"/>
        <v>#VALUE!</v>
      </c>
      <c r="U260" s="172" t="e">
        <f t="shared" si="79"/>
        <v>#VALUE!</v>
      </c>
      <c r="V260" s="172" t="e">
        <f t="shared" si="80"/>
        <v>#VALUE!</v>
      </c>
      <c r="W260" s="172" t="e">
        <f t="shared" si="81"/>
        <v>#VALUE!</v>
      </c>
      <c r="X260" s="172" t="e">
        <f t="shared" si="82"/>
        <v>#VALUE!</v>
      </c>
      <c r="Y260" s="172" t="e">
        <f t="shared" si="83"/>
        <v>#VALUE!</v>
      </c>
      <c r="Z260" s="172" t="e">
        <f t="shared" si="84"/>
        <v>#VALUE!</v>
      </c>
      <c r="AA260" s="172" t="e">
        <f t="shared" si="85"/>
        <v>#VALUE!</v>
      </c>
      <c r="AB260" s="173" t="e">
        <f t="shared" si="86"/>
        <v>#VALUE!</v>
      </c>
      <c r="AC260" s="173" t="e">
        <f t="shared" si="87"/>
        <v>#VALUE!</v>
      </c>
      <c r="AD260" s="173" t="e">
        <f t="shared" si="88"/>
        <v>#VALUE!</v>
      </c>
      <c r="AE260" s="173" t="e">
        <f t="shared" si="89"/>
        <v>#VALUE!</v>
      </c>
      <c r="AF260" s="173" t="e">
        <f t="shared" si="90"/>
        <v>#VALUE!</v>
      </c>
      <c r="AG260" s="173" t="e">
        <f t="shared" si="91"/>
        <v>#VALUE!</v>
      </c>
      <c r="AH260" s="173" t="e">
        <f t="shared" si="92"/>
        <v>#VALUE!</v>
      </c>
      <c r="AI260" s="173" t="e">
        <f t="shared" si="93"/>
        <v>#VALUE!</v>
      </c>
      <c r="AJ260" s="173" t="e">
        <f t="shared" si="94"/>
        <v>#VALUE!</v>
      </c>
      <c r="AK260" s="173" t="e">
        <f t="shared" si="95"/>
        <v>#VALUE!</v>
      </c>
      <c r="AL260" s="173">
        <f t="shared" si="96"/>
        <v>1</v>
      </c>
      <c r="AM260" s="108"/>
      <c r="AN260" s="108"/>
      <c r="AO260" s="103"/>
    </row>
  </sheetData>
  <sheetProtection password="C296" sheet="1" objects="1" scenarios="1"/>
  <mergeCells count="19">
    <mergeCell ref="P8:P9"/>
    <mergeCell ref="O8:O9"/>
    <mergeCell ref="H8:H9"/>
    <mergeCell ref="I8:J8"/>
    <mergeCell ref="K8:L8"/>
    <mergeCell ref="M8:N8"/>
    <mergeCell ref="G8:G9"/>
    <mergeCell ref="A6:J6"/>
    <mergeCell ref="A5:J5"/>
    <mergeCell ref="A1:C1"/>
    <mergeCell ref="A2:C2"/>
    <mergeCell ref="A3:C3"/>
    <mergeCell ref="A4:C4"/>
    <mergeCell ref="A8:A9"/>
    <mergeCell ref="B8:B9"/>
    <mergeCell ref="C8:C9"/>
    <mergeCell ref="D8:D9"/>
    <mergeCell ref="F8:F9"/>
    <mergeCell ref="E8:E9"/>
  </mergeCells>
  <phoneticPr fontId="39" type="noConversion"/>
  <pageMargins left="0.39370078740157483" right="0.39370078740157483" top="0.82" bottom="1.04" header="0" footer="0.31496062992125984"/>
  <pageSetup paperSize="9" scale="76" orientation="landscape" r:id="rId1"/>
  <headerFooter>
    <oddFooter xml:space="preserve">&amp;LConfirm existenţa lucrărilor
Director de departament 
&amp;CSemnături&amp;6  &amp;11
Confirm existenţa lucrărilor
Şef de catedră
&amp;R
Candidat
</oddFooter>
  </headerFooter>
  <colBreaks count="1" manualBreakCount="1"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A1:AN260"/>
  <sheetViews>
    <sheetView view="pageBreakPreview" zoomScale="60" zoomScaleNormal="89" workbookViewId="0">
      <selection activeCell="J35" sqref="J35"/>
    </sheetView>
  </sheetViews>
  <sheetFormatPr defaultRowHeight="15.75"/>
  <cols>
    <col min="1" max="1" width="5.7109375" style="17" customWidth="1"/>
    <col min="2" max="3" width="30.7109375" style="2" customWidth="1"/>
    <col min="4" max="4" width="32" style="2" customWidth="1"/>
    <col min="5" max="5" width="30.7109375" style="2" customWidth="1"/>
    <col min="6" max="6" width="9.7109375" style="2" customWidth="1"/>
    <col min="7" max="7" width="12.7109375" style="2" customWidth="1"/>
    <col min="8" max="8" width="16.7109375" style="2" customWidth="1"/>
    <col min="9" max="9" width="9.7109375" style="2" customWidth="1"/>
    <col min="10" max="10" width="9.7109375" style="7" customWidth="1"/>
    <col min="11" max="11" width="10.28515625" style="7" customWidth="1"/>
    <col min="12" max="12" width="9.7109375" style="198" hidden="1" customWidth="1"/>
    <col min="13" max="13" width="10.42578125" style="198" hidden="1" customWidth="1"/>
    <col min="14" max="14" width="9.7109375" style="198" hidden="1" customWidth="1"/>
    <col min="15" max="15" width="10.140625" style="198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X1" s="183"/>
      <c r="Y1" s="182"/>
    </row>
    <row r="2" spans="1:39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X2" s="183"/>
      <c r="Y2" s="182"/>
    </row>
    <row r="3" spans="1:39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X3" s="183"/>
      <c r="Y3" s="182"/>
    </row>
    <row r="4" spans="1:39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X4" s="183"/>
      <c r="Y4" s="182"/>
    </row>
    <row r="5" spans="1:39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193"/>
      <c r="M5" s="193"/>
      <c r="N5" s="193"/>
      <c r="O5" s="193"/>
      <c r="P5" s="193"/>
      <c r="Q5" s="243"/>
      <c r="X5" s="183"/>
      <c r="Y5" s="182"/>
    </row>
    <row r="6" spans="1:39" s="108" customFormat="1">
      <c r="A6" s="761" t="s">
        <v>221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193"/>
      <c r="M6" s="193"/>
      <c r="N6" s="193"/>
      <c r="O6" s="193"/>
      <c r="P6" s="193"/>
      <c r="Q6" s="208"/>
      <c r="X6" s="183"/>
      <c r="Y6" s="182"/>
    </row>
    <row r="7" spans="1:39" ht="13.5" customHeight="1">
      <c r="A7" s="202"/>
      <c r="B7" s="7"/>
      <c r="C7" s="7"/>
      <c r="D7" s="7"/>
      <c r="E7" s="7"/>
      <c r="F7" s="7"/>
      <c r="G7" s="7"/>
      <c r="H7" s="7"/>
      <c r="I7" s="108"/>
      <c r="J7" s="30"/>
      <c r="K7" s="30" t="str">
        <f>CONCATENATE(FUNCTIE," ",NUME)</f>
        <v>ASISTENT UNIVERSITAR DĂESCU Alexandru Cosmin</v>
      </c>
      <c r="Q7" s="208"/>
    </row>
    <row r="8" spans="1:39" ht="15" customHeight="1">
      <c r="A8" s="773" t="s">
        <v>0</v>
      </c>
      <c r="B8" s="765" t="s">
        <v>1</v>
      </c>
      <c r="C8" s="765" t="s">
        <v>2</v>
      </c>
      <c r="D8" s="765" t="s">
        <v>58</v>
      </c>
      <c r="E8" s="762" t="s">
        <v>222</v>
      </c>
      <c r="F8" s="765" t="s">
        <v>4</v>
      </c>
      <c r="G8" s="762" t="s">
        <v>60</v>
      </c>
      <c r="H8" s="765" t="s">
        <v>66</v>
      </c>
      <c r="I8" s="765" t="s">
        <v>6</v>
      </c>
      <c r="J8" s="765" t="s">
        <v>7</v>
      </c>
      <c r="K8" s="765"/>
      <c r="L8" s="765" t="s">
        <v>9</v>
      </c>
      <c r="M8" s="765"/>
      <c r="N8" s="766" t="s">
        <v>44</v>
      </c>
      <c r="O8" s="767"/>
      <c r="P8" s="770" t="s">
        <v>239</v>
      </c>
      <c r="Q8" s="770" t="s">
        <v>238</v>
      </c>
      <c r="R8" s="6"/>
    </row>
    <row r="9" spans="1:39" ht="39.75" customHeight="1">
      <c r="A9" s="773"/>
      <c r="B9" s="765"/>
      <c r="C9" s="765"/>
      <c r="D9" s="765"/>
      <c r="E9" s="763"/>
      <c r="F9" s="765"/>
      <c r="G9" s="763"/>
      <c r="H9" s="765"/>
      <c r="I9" s="765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70"/>
      <c r="Q9" s="770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52</v>
      </c>
      <c r="K10" s="114">
        <f t="shared" si="0"/>
        <v>62</v>
      </c>
      <c r="L10" s="115">
        <f t="shared" si="0"/>
        <v>3</v>
      </c>
      <c r="M10" s="115">
        <f t="shared" si="0"/>
        <v>4</v>
      </c>
      <c r="N10" s="115">
        <f t="shared" si="0"/>
        <v>0</v>
      </c>
      <c r="O10" s="115">
        <f t="shared" si="0"/>
        <v>0</v>
      </c>
      <c r="P10" s="244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 ht="63">
      <c r="A11" s="118" t="s">
        <v>121</v>
      </c>
      <c r="B11" s="547" t="s">
        <v>634</v>
      </c>
      <c r="C11" s="544" t="s">
        <v>635</v>
      </c>
      <c r="D11" s="544" t="s">
        <v>636</v>
      </c>
      <c r="E11" s="545" t="s">
        <v>255</v>
      </c>
      <c r="F11" s="543">
        <v>2007</v>
      </c>
      <c r="G11" s="543">
        <v>7</v>
      </c>
      <c r="H11" s="543" t="s">
        <v>637</v>
      </c>
      <c r="I11" s="542" t="s">
        <v>189</v>
      </c>
      <c r="J11" s="121" t="str">
        <f>IF(OR($B11="",$C11="",$D11="",$E11="",$F11&lt;AN_LIM,$F11&gt;AN_CONCURS,$H11="",$Q11=FALSE),"",IF($P11="OK",P_BDI_STR*VLOOKUP(AM11,Coef!$E$5:$F$20,2,FALSE),""))</f>
        <v/>
      </c>
      <c r="K11" s="121">
        <f>IF(OR($B11="",$C11="",$D11="",$E11="",$F11="",$F11&gt;AN_CONCURS,$H11="",$Q11=FALSE),"",IF($P11="OK",P_BDI_STR*VLOOKUP(AM11,Coef!$E$5:$F$20,2,FALSE),""))</f>
        <v>10</v>
      </c>
      <c r="L11" s="153" t="str">
        <f>IF(OR($B11="",$C11="",$D11="",$E11="",$F11="",$F11&gt;AN_CONCURS,$H11="",$P11&lt;&gt;"OK",$Q11=FALSE),"",IF($F11&gt;=AN_LIM,1,""))</f>
        <v/>
      </c>
      <c r="M11" s="153">
        <f>IF(OR($B11="",$C11="",$D11="",$E11="",$F11="",$F11&gt;AN_CONCURS,$H11="",$P11&lt;&gt;"OK",$Q11=FALSE),"",1)</f>
        <v>1</v>
      </c>
      <c r="N11" s="153" t="str">
        <f>IF($L11&lt;&gt;1,"",(IF(OR($B11="",$C11="",$D11="",$E11="",$F11="",$F11&gt;AN_CONCURS,$H11="",$P11&lt;&gt;"OK",$Q11=FALSE),"",IF((FIND(NUME,$B11,1)=1),1,""))))</f>
        <v/>
      </c>
      <c r="O11" s="153" t="str">
        <f>IF(OR($B11="",$C11="",$D11="",$E11="",$F11="",$F11&gt;AN_CONCURS,$H11="",$P11&lt;&gt;"OK",$Q11=FALSE),"",IF((FIND(NUME,$B11,1)=1),1,""))</f>
        <v/>
      </c>
      <c r="P11" s="241" t="str">
        <f>IF(F11="","NOK",VLOOKUP($E11,BDI!$B$5:$C$41,2,FALSE))</f>
        <v>OK</v>
      </c>
      <c r="Q11" s="236" t="b">
        <f t="shared" ref="Q11:Q42" si="2">IF(NUME="",FALSE,ISNUMBER(SEARCH(NUME,$B11)))</f>
        <v>1</v>
      </c>
      <c r="R11" s="12"/>
      <c r="S11" s="14">
        <f t="shared" ref="S11:S74" si="3">FIND(",",$B11,1)</f>
        <v>10</v>
      </c>
      <c r="T11" s="14">
        <f t="shared" ref="T11:AB26" si="4">FIND(",",$B11,S11+1)</f>
        <v>22</v>
      </c>
      <c r="U11" s="14">
        <f t="shared" si="4"/>
        <v>34</v>
      </c>
      <c r="V11" s="14">
        <f t="shared" si="4"/>
        <v>45</v>
      </c>
      <c r="W11" s="14">
        <f t="shared" si="4"/>
        <v>64</v>
      </c>
      <c r="X11" s="14">
        <f t="shared" si="4"/>
        <v>72</v>
      </c>
      <c r="Y11" s="14" t="e">
        <f t="shared" si="4"/>
        <v>#VALUE!</v>
      </c>
      <c r="Z11" s="14" t="e">
        <f t="shared" si="4"/>
        <v>#VALUE!</v>
      </c>
      <c r="AA11" s="14" t="e">
        <f t="shared" si="4"/>
        <v>#VALUE!</v>
      </c>
      <c r="AB11" s="14" t="e">
        <f t="shared" si="4"/>
        <v>#VALUE!</v>
      </c>
      <c r="AC11" s="15">
        <f t="shared" ref="AC11:AL36" si="5">IF(S11&gt;0,1,0)</f>
        <v>1</v>
      </c>
      <c r="AD11" s="15">
        <f t="shared" si="5"/>
        <v>1</v>
      </c>
      <c r="AE11" s="15">
        <f t="shared" si="5"/>
        <v>1</v>
      </c>
      <c r="AF11" s="15">
        <f t="shared" si="5"/>
        <v>1</v>
      </c>
      <c r="AG11" s="15">
        <f t="shared" si="5"/>
        <v>1</v>
      </c>
      <c r="AH11" s="15">
        <f t="shared" si="5"/>
        <v>1</v>
      </c>
      <c r="AI11" s="15" t="e">
        <f t="shared" si="5"/>
        <v>#VALUE!</v>
      </c>
      <c r="AJ11" s="15" t="e">
        <f t="shared" si="5"/>
        <v>#VALUE!</v>
      </c>
      <c r="AK11" s="15" t="e">
        <f t="shared" si="5"/>
        <v>#VALUE!</v>
      </c>
      <c r="AL11" s="15" t="e">
        <f t="shared" si="5"/>
        <v>#VALUE!</v>
      </c>
      <c r="AM11" s="15">
        <f t="shared" ref="AM11:AM74" si="6">1+SUMIF(AC11:AL11,"&gt;0",AC11:AL11)</f>
        <v>7</v>
      </c>
    </row>
    <row r="12" spans="1:39" ht="63">
      <c r="A12" s="118" t="s">
        <v>80</v>
      </c>
      <c r="B12" s="544" t="s">
        <v>638</v>
      </c>
      <c r="C12" s="544" t="s">
        <v>639</v>
      </c>
      <c r="D12" s="544" t="s">
        <v>640</v>
      </c>
      <c r="E12" s="543" t="s">
        <v>641</v>
      </c>
      <c r="F12" s="543">
        <v>2009</v>
      </c>
      <c r="G12" s="548" t="s">
        <v>190</v>
      </c>
      <c r="H12" s="543" t="s">
        <v>642</v>
      </c>
      <c r="I12" s="543">
        <v>8</v>
      </c>
      <c r="J12" s="121">
        <f>IF(OR($B12="",$C12="",$D12="",$E12="",$F12&lt;AN_LIM,$F12&gt;AN_CONCURS,$Q12=FALSE),"",IF($P12="OK",P_BDI_STR*VLOOKUP(AM12,Coef!$E$5:$F$20,2,FALSE),""))</f>
        <v>21</v>
      </c>
      <c r="K12" s="121">
        <f>IF(OR($B12="",$C12="",$D12="",$E12="",$F12="",$F12&gt;AN_CONCURS,$Q12=FALSE),"",IF($P12="OK",P_BDI_STR*VLOOKUP(AM12,Coef!$E$5:$F$20,2,FALSE),""))</f>
        <v>21</v>
      </c>
      <c r="L12" s="153">
        <f t="shared" ref="L12:L74" si="7">IF(OR($B12="",$C12="",$D12="",$E12="",$F12="",$F12&gt;AN_CONCURS,$P12&lt;&gt;"OK",$Q12=FALSE),"",IF($F12&gt;=AN_LIM,1,""))</f>
        <v>1</v>
      </c>
      <c r="M12" s="153">
        <f t="shared" ref="M12:M74" si="8">IF(OR($B12="",$C12="",$D12="",$E12="",$F12="",$F12&gt;AN_CONCURS,$P12&lt;&gt;"OK",$Q12=FALSE),"",1)</f>
        <v>1</v>
      </c>
      <c r="N12" s="153" t="str">
        <f t="shared" ref="N12:N74" si="9">IF($L12&lt;&gt;1,"",(IF(OR($B12="",$C12="",$D12="",$E12="",$F12="",$F12&gt;AN_CONCURS,$P12&lt;&gt;"OK",$Q12=FALSE),"",IF((FIND(NUME,$B12,1)=1),1,""))))</f>
        <v/>
      </c>
      <c r="O12" s="153" t="str">
        <f t="shared" ref="O12:O74" si="10">IF(OR($B12="",$C12="",$D12="",$E12="",$F12="",$F12&gt;AN_CONCURS,$P12&lt;&gt;"OK",$Q12=FALSE),"",IF((FIND(NUME,$B12,1)=1),1,""))</f>
        <v/>
      </c>
      <c r="P12" s="241" t="str">
        <f>IF(F12="","NOK",VLOOKUP($E12,BDI!$B$5:$C$41,2,FALSE))</f>
        <v>OK</v>
      </c>
      <c r="Q12" s="236" t="b">
        <f t="shared" si="2"/>
        <v>1</v>
      </c>
      <c r="R12" s="12"/>
      <c r="S12" s="14">
        <f t="shared" si="3"/>
        <v>11</v>
      </c>
      <c r="T12" s="14">
        <f t="shared" si="4"/>
        <v>30</v>
      </c>
      <c r="U12" s="14">
        <f t="shared" si="4"/>
        <v>41</v>
      </c>
      <c r="V12" s="14">
        <f t="shared" si="4"/>
        <v>66</v>
      </c>
      <c r="W12" s="14" t="e">
        <f t="shared" si="4"/>
        <v>#VALUE!</v>
      </c>
      <c r="X12" s="14" t="e">
        <f t="shared" si="4"/>
        <v>#VALUE!</v>
      </c>
      <c r="Y12" s="14" t="e">
        <f t="shared" si="4"/>
        <v>#VALUE!</v>
      </c>
      <c r="Z12" s="14" t="e">
        <f t="shared" si="4"/>
        <v>#VALUE!</v>
      </c>
      <c r="AA12" s="14" t="e">
        <f t="shared" si="4"/>
        <v>#VALUE!</v>
      </c>
      <c r="AB12" s="14" t="e">
        <f t="shared" si="4"/>
        <v>#VALUE!</v>
      </c>
      <c r="AC12" s="15">
        <f t="shared" si="5"/>
        <v>1</v>
      </c>
      <c r="AD12" s="15">
        <f t="shared" si="5"/>
        <v>1</v>
      </c>
      <c r="AE12" s="15">
        <f t="shared" si="5"/>
        <v>1</v>
      </c>
      <c r="AF12" s="15">
        <f t="shared" si="5"/>
        <v>1</v>
      </c>
      <c r="AG12" s="15" t="e">
        <f t="shared" si="5"/>
        <v>#VALUE!</v>
      </c>
      <c r="AH12" s="15" t="e">
        <f t="shared" si="5"/>
        <v>#VALUE!</v>
      </c>
      <c r="AI12" s="15" t="e">
        <f t="shared" si="5"/>
        <v>#VALUE!</v>
      </c>
      <c r="AJ12" s="15" t="e">
        <f t="shared" si="5"/>
        <v>#VALUE!</v>
      </c>
      <c r="AK12" s="15" t="e">
        <f t="shared" si="5"/>
        <v>#VALUE!</v>
      </c>
      <c r="AL12" s="15" t="e">
        <f t="shared" si="5"/>
        <v>#VALUE!</v>
      </c>
      <c r="AM12" s="15">
        <f t="shared" si="6"/>
        <v>5</v>
      </c>
    </row>
    <row r="13" spans="1:39" ht="47.25">
      <c r="A13" s="118" t="s">
        <v>81</v>
      </c>
      <c r="B13" s="545" t="s">
        <v>643</v>
      </c>
      <c r="C13" s="545" t="s">
        <v>644</v>
      </c>
      <c r="D13" s="545" t="s">
        <v>645</v>
      </c>
      <c r="E13" s="545" t="s">
        <v>646</v>
      </c>
      <c r="F13" s="546">
        <v>2010</v>
      </c>
      <c r="G13" s="546" t="s">
        <v>647</v>
      </c>
      <c r="H13" s="542" t="s">
        <v>648</v>
      </c>
      <c r="I13" s="542" t="s">
        <v>649</v>
      </c>
      <c r="J13" s="121">
        <f>IF(OR($B13="",$C13="",$D13="",$E13="",$F13&lt;AN_LIM,$F13&gt;AN_CONCURS,$Q13=FALSE),"",IF($P13="OK",P_BDI_STR*VLOOKUP(AM13,Coef!$E$5:$F$20,2,FALSE),""))</f>
        <v>21</v>
      </c>
      <c r="K13" s="121">
        <f>IF(OR($B13="",$C13="",$D13="",$E13="",$F13="",$F13&gt;AN_CONCURS,$Q13=FALSE),"",IF($P13="OK",P_BDI_STR*VLOOKUP(AM13,Coef!$E$5:$F$20,2,FALSE),""))</f>
        <v>21</v>
      </c>
      <c r="L13" s="153">
        <f t="shared" si="7"/>
        <v>1</v>
      </c>
      <c r="M13" s="153">
        <f t="shared" si="8"/>
        <v>1</v>
      </c>
      <c r="N13" s="153" t="str">
        <f t="shared" si="9"/>
        <v/>
      </c>
      <c r="O13" s="153" t="str">
        <f t="shared" si="10"/>
        <v/>
      </c>
      <c r="P13" s="241" t="str">
        <f>IF(F13="","NOK",VLOOKUP($E13,BDI!$B$5:$C$41,2,FALSE))</f>
        <v>OK</v>
      </c>
      <c r="Q13" s="236" t="b">
        <f t="shared" si="2"/>
        <v>1</v>
      </c>
      <c r="R13" s="12"/>
      <c r="S13" s="14">
        <f t="shared" si="3"/>
        <v>11</v>
      </c>
      <c r="T13" s="14">
        <f t="shared" si="4"/>
        <v>27</v>
      </c>
      <c r="U13" s="14">
        <f t="shared" si="4"/>
        <v>38</v>
      </c>
      <c r="V13" s="14">
        <f t="shared" si="4"/>
        <v>63</v>
      </c>
      <c r="W13" s="14" t="e">
        <f t="shared" si="4"/>
        <v>#VALUE!</v>
      </c>
      <c r="X13" s="14" t="e">
        <f t="shared" si="4"/>
        <v>#VALUE!</v>
      </c>
      <c r="Y13" s="14" t="e">
        <f t="shared" si="4"/>
        <v>#VALUE!</v>
      </c>
      <c r="Z13" s="14" t="e">
        <f t="shared" si="4"/>
        <v>#VALUE!</v>
      </c>
      <c r="AA13" s="14" t="e">
        <f t="shared" si="4"/>
        <v>#VALUE!</v>
      </c>
      <c r="AB13" s="14" t="e">
        <f t="shared" si="4"/>
        <v>#VALUE!</v>
      </c>
      <c r="AC13" s="15">
        <f t="shared" si="5"/>
        <v>1</v>
      </c>
      <c r="AD13" s="15">
        <f t="shared" si="5"/>
        <v>1</v>
      </c>
      <c r="AE13" s="15">
        <f t="shared" si="5"/>
        <v>1</v>
      </c>
      <c r="AF13" s="15">
        <f t="shared" si="5"/>
        <v>1</v>
      </c>
      <c r="AG13" s="15" t="e">
        <f t="shared" si="5"/>
        <v>#VALUE!</v>
      </c>
      <c r="AH13" s="15" t="e">
        <f t="shared" si="5"/>
        <v>#VALUE!</v>
      </c>
      <c r="AI13" s="15" t="e">
        <f t="shared" si="5"/>
        <v>#VALUE!</v>
      </c>
      <c r="AJ13" s="15" t="e">
        <f t="shared" si="5"/>
        <v>#VALUE!</v>
      </c>
      <c r="AK13" s="15" t="e">
        <f t="shared" si="5"/>
        <v>#VALUE!</v>
      </c>
      <c r="AL13" s="15" t="e">
        <f t="shared" si="5"/>
        <v>#VALUE!</v>
      </c>
      <c r="AM13" s="15">
        <f t="shared" si="6"/>
        <v>5</v>
      </c>
    </row>
    <row r="14" spans="1:39" ht="63">
      <c r="A14" s="118" t="s">
        <v>82</v>
      </c>
      <c r="B14" s="547" t="s">
        <v>650</v>
      </c>
      <c r="C14" s="544" t="s">
        <v>651</v>
      </c>
      <c r="D14" s="544" t="s">
        <v>645</v>
      </c>
      <c r="E14" s="545" t="s">
        <v>646</v>
      </c>
      <c r="F14" s="543">
        <v>2010</v>
      </c>
      <c r="G14" s="543" t="s">
        <v>647</v>
      </c>
      <c r="H14" s="543" t="s">
        <v>648</v>
      </c>
      <c r="I14" s="542" t="s">
        <v>652</v>
      </c>
      <c r="J14" s="121">
        <f>IF(OR($B14="",$C14="",$D14="",$E14="",$F14&lt;AN_LIM,$F14&gt;AN_CONCURS,$Q14=FALSE),"",IF($P14="OK",P_BDI_STR*VLOOKUP(AM14,Coef!$E$5:$F$20,2,FALSE),""))</f>
        <v>10</v>
      </c>
      <c r="K14" s="121">
        <f>IF(OR($B14="",$C14="",$D14="",$E14="",$F14="",$F14&gt;AN_CONCURS,$Q14=FALSE),"",IF($P14="OK",P_BDI_STR*VLOOKUP(AM14,Coef!$E$5:$F$20,2,FALSE),""))</f>
        <v>10</v>
      </c>
      <c r="L14" s="153">
        <f t="shared" si="7"/>
        <v>1</v>
      </c>
      <c r="M14" s="153">
        <f t="shared" si="8"/>
        <v>1</v>
      </c>
      <c r="N14" s="153" t="str">
        <f t="shared" si="9"/>
        <v/>
      </c>
      <c r="O14" s="153" t="str">
        <f t="shared" si="10"/>
        <v/>
      </c>
      <c r="P14" s="241" t="str">
        <f>IF(F14="","NOK",VLOOKUP($E14,BDI!$B$5:$C$41,2,FALSE))</f>
        <v>OK</v>
      </c>
      <c r="Q14" s="236" t="b">
        <f t="shared" si="2"/>
        <v>1</v>
      </c>
      <c r="R14" s="12"/>
      <c r="S14" s="14">
        <f t="shared" si="3"/>
        <v>7</v>
      </c>
      <c r="T14" s="14">
        <f t="shared" si="4"/>
        <v>18</v>
      </c>
      <c r="U14" s="14">
        <f t="shared" si="4"/>
        <v>34</v>
      </c>
      <c r="V14" s="14">
        <f t="shared" si="4"/>
        <v>45</v>
      </c>
      <c r="W14" s="14">
        <f t="shared" si="4"/>
        <v>70</v>
      </c>
      <c r="X14" s="14">
        <f t="shared" si="4"/>
        <v>81</v>
      </c>
      <c r="Y14" s="14" t="e">
        <f t="shared" si="4"/>
        <v>#VALUE!</v>
      </c>
      <c r="Z14" s="14" t="e">
        <f t="shared" si="4"/>
        <v>#VALUE!</v>
      </c>
      <c r="AA14" s="14" t="e">
        <f t="shared" si="4"/>
        <v>#VALUE!</v>
      </c>
      <c r="AB14" s="14" t="e">
        <f t="shared" si="4"/>
        <v>#VALUE!</v>
      </c>
      <c r="AC14" s="15">
        <f t="shared" si="5"/>
        <v>1</v>
      </c>
      <c r="AD14" s="15">
        <f t="shared" si="5"/>
        <v>1</v>
      </c>
      <c r="AE14" s="15">
        <f t="shared" si="5"/>
        <v>1</v>
      </c>
      <c r="AF14" s="15">
        <f t="shared" si="5"/>
        <v>1</v>
      </c>
      <c r="AG14" s="15">
        <f t="shared" si="5"/>
        <v>1</v>
      </c>
      <c r="AH14" s="15">
        <f t="shared" si="5"/>
        <v>1</v>
      </c>
      <c r="AI14" s="15" t="e">
        <f t="shared" si="5"/>
        <v>#VALUE!</v>
      </c>
      <c r="AJ14" s="15" t="e">
        <f t="shared" si="5"/>
        <v>#VALUE!</v>
      </c>
      <c r="AK14" s="15" t="e">
        <f t="shared" si="5"/>
        <v>#VALUE!</v>
      </c>
      <c r="AL14" s="15" t="e">
        <f t="shared" si="5"/>
        <v>#VALUE!</v>
      </c>
      <c r="AM14" s="15">
        <f t="shared" si="6"/>
        <v>7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IF(OR($B15="",$C15="",$D15="",$E15="",$F15&lt;AN_LIM,$F15&gt;AN_CONCURS,$Q15=FALSE),"",IF($P15="OK",P_BDI_STR*VLOOKUP(AM15,Coef!$E$5:$F$20,2,FALSE),""))</f>
        <v/>
      </c>
      <c r="K15" s="121" t="str">
        <f>IF(OR($B15="",$C15="",$D15="",$E15="",$F15="",$F15&gt;AN_CONCURS,$Q15=FALSE),"",IF($P15="OK",P_BDI_STR*VLOOKUP(AM15,Coef!$E$5:$F$20,2,FALSE),""))</f>
        <v/>
      </c>
      <c r="L15" s="153" t="str">
        <f t="shared" si="7"/>
        <v/>
      </c>
      <c r="M15" s="153" t="str">
        <f t="shared" si="8"/>
        <v/>
      </c>
      <c r="N15" s="153" t="str">
        <f t="shared" si="9"/>
        <v/>
      </c>
      <c r="O15" s="153" t="str">
        <f t="shared" si="10"/>
        <v/>
      </c>
      <c r="P15" s="241" t="str">
        <f>IF(F15="","NOK",VLOOKUP($E15,BDI!$B$5:$C$41,2,FALSE))</f>
        <v>NOK</v>
      </c>
      <c r="Q15" s="236" t="b">
        <f t="shared" si="2"/>
        <v>0</v>
      </c>
      <c r="R15" s="12"/>
      <c r="S15" s="14" t="e">
        <f t="shared" si="3"/>
        <v>#VALUE!</v>
      </c>
      <c r="T15" s="14" t="e">
        <f t="shared" si="4"/>
        <v>#VALUE!</v>
      </c>
      <c r="U15" s="14" t="e">
        <f t="shared" si="4"/>
        <v>#VALUE!</v>
      </c>
      <c r="V15" s="14" t="e">
        <f t="shared" si="4"/>
        <v>#VALUE!</v>
      </c>
      <c r="W15" s="14" t="e">
        <f t="shared" si="4"/>
        <v>#VALUE!</v>
      </c>
      <c r="X15" s="14" t="e">
        <f t="shared" si="4"/>
        <v>#VALUE!</v>
      </c>
      <c r="Y15" s="14" t="e">
        <f t="shared" si="4"/>
        <v>#VALUE!</v>
      </c>
      <c r="Z15" s="14" t="e">
        <f t="shared" si="4"/>
        <v>#VALUE!</v>
      </c>
      <c r="AA15" s="14" t="e">
        <f t="shared" si="4"/>
        <v>#VALUE!</v>
      </c>
      <c r="AB15" s="14" t="e">
        <f t="shared" si="4"/>
        <v>#VALUE!</v>
      </c>
      <c r="AC15" s="15" t="e">
        <f t="shared" si="5"/>
        <v>#VALUE!</v>
      </c>
      <c r="AD15" s="15" t="e">
        <f t="shared" si="5"/>
        <v>#VALUE!</v>
      </c>
      <c r="AE15" s="15" t="e">
        <f t="shared" si="5"/>
        <v>#VALUE!</v>
      </c>
      <c r="AF15" s="15" t="e">
        <f t="shared" si="5"/>
        <v>#VALUE!</v>
      </c>
      <c r="AG15" s="15" t="e">
        <f t="shared" si="5"/>
        <v>#VALUE!</v>
      </c>
      <c r="AH15" s="15" t="e">
        <f t="shared" si="5"/>
        <v>#VALUE!</v>
      </c>
      <c r="AI15" s="15" t="e">
        <f t="shared" si="5"/>
        <v>#VALUE!</v>
      </c>
      <c r="AJ15" s="15" t="e">
        <f t="shared" si="5"/>
        <v>#VALUE!</v>
      </c>
      <c r="AK15" s="15" t="e">
        <f t="shared" si="5"/>
        <v>#VALUE!</v>
      </c>
      <c r="AL15" s="15" t="e">
        <f t="shared" si="5"/>
        <v>#VALUE!</v>
      </c>
      <c r="AM15" s="15">
        <f t="shared" si="6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IF(OR($B16="",$C16="",$D16="",$E16="",$F16&lt;AN_LIM,$F16&gt;AN_CONCURS,$Q16=FALSE),"",IF($P16="OK",P_BDI_STR*VLOOKUP(AM16,Coef!$E$5:$F$20,2,FALSE),""))</f>
        <v/>
      </c>
      <c r="K16" s="121" t="str">
        <f>IF(OR($B16="",$C16="",$D16="",$E16="",$F16="",$F16&gt;AN_CONCURS,$Q16=FALSE),"",IF($P16="OK",P_BDI_STR*VLOOKUP(AM16,Coef!$E$5:$F$20,2,FALSE),""))</f>
        <v/>
      </c>
      <c r="L16" s="153" t="str">
        <f t="shared" si="7"/>
        <v/>
      </c>
      <c r="M16" s="153" t="str">
        <f t="shared" si="8"/>
        <v/>
      </c>
      <c r="N16" s="153" t="str">
        <f t="shared" si="9"/>
        <v/>
      </c>
      <c r="O16" s="153" t="str">
        <f t="shared" si="10"/>
        <v/>
      </c>
      <c r="P16" s="241" t="str">
        <f>IF(F16="","NOK",VLOOKUP($E16,BDI!$B$5:$C$41,2,FALSE))</f>
        <v>NOK</v>
      </c>
      <c r="Q16" s="236" t="b">
        <f t="shared" si="2"/>
        <v>0</v>
      </c>
      <c r="R16" s="12"/>
      <c r="S16" s="14" t="e">
        <f t="shared" si="3"/>
        <v>#VALUE!</v>
      </c>
      <c r="T16" s="14" t="e">
        <f t="shared" si="4"/>
        <v>#VALUE!</v>
      </c>
      <c r="U16" s="14" t="e">
        <f t="shared" si="4"/>
        <v>#VALUE!</v>
      </c>
      <c r="V16" s="14" t="e">
        <f t="shared" si="4"/>
        <v>#VALUE!</v>
      </c>
      <c r="W16" s="14" t="e">
        <f t="shared" si="4"/>
        <v>#VALUE!</v>
      </c>
      <c r="X16" s="14" t="e">
        <f t="shared" si="4"/>
        <v>#VALUE!</v>
      </c>
      <c r="Y16" s="14" t="e">
        <f t="shared" si="4"/>
        <v>#VALUE!</v>
      </c>
      <c r="Z16" s="14" t="e">
        <f t="shared" si="4"/>
        <v>#VALUE!</v>
      </c>
      <c r="AA16" s="14" t="e">
        <f t="shared" si="4"/>
        <v>#VALUE!</v>
      </c>
      <c r="AB16" s="14" t="e">
        <f t="shared" si="4"/>
        <v>#VALUE!</v>
      </c>
      <c r="AC16" s="15" t="e">
        <f t="shared" si="5"/>
        <v>#VALUE!</v>
      </c>
      <c r="AD16" s="15" t="e">
        <f t="shared" si="5"/>
        <v>#VALUE!</v>
      </c>
      <c r="AE16" s="15" t="e">
        <f t="shared" si="5"/>
        <v>#VALUE!</v>
      </c>
      <c r="AF16" s="15" t="e">
        <f t="shared" si="5"/>
        <v>#VALUE!</v>
      </c>
      <c r="AG16" s="15" t="e">
        <f t="shared" si="5"/>
        <v>#VALUE!</v>
      </c>
      <c r="AH16" s="15" t="e">
        <f t="shared" si="5"/>
        <v>#VALUE!</v>
      </c>
      <c r="AI16" s="15" t="e">
        <f t="shared" si="5"/>
        <v>#VALUE!</v>
      </c>
      <c r="AJ16" s="15" t="e">
        <f t="shared" si="5"/>
        <v>#VALUE!</v>
      </c>
      <c r="AK16" s="15" t="e">
        <f t="shared" si="5"/>
        <v>#VALUE!</v>
      </c>
      <c r="AL16" s="15" t="e">
        <f t="shared" si="5"/>
        <v>#VALUE!</v>
      </c>
      <c r="AM16" s="15">
        <f t="shared" si="6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IF(OR($B17="",$C17="",$D17="",$E17="",$F17&lt;AN_LIM,$F17&gt;AN_CONCURS,$Q17=FALSE),"",IF($P17="OK",P_BDI_STR*VLOOKUP(AM17,Coef!$E$5:$F$20,2,FALSE),""))</f>
        <v/>
      </c>
      <c r="K17" s="121" t="str">
        <f>IF(OR($B17="",$C17="",$D17="",$E17="",$F17="",$F17&gt;AN_CONCURS,$Q17=FALSE),"",IF($P17="OK",P_BDI_STR*VLOOKUP(AM17,Coef!$E$5:$F$20,2,FALSE),""))</f>
        <v/>
      </c>
      <c r="L17" s="153" t="str">
        <f t="shared" si="7"/>
        <v/>
      </c>
      <c r="M17" s="153" t="str">
        <f t="shared" si="8"/>
        <v/>
      </c>
      <c r="N17" s="153" t="str">
        <f t="shared" si="9"/>
        <v/>
      </c>
      <c r="O17" s="153" t="str">
        <f t="shared" si="10"/>
        <v/>
      </c>
      <c r="P17" s="241" t="str">
        <f>IF(F17="","NOK",VLOOKUP($E17,BDI!$B$5:$C$41,2,FALSE))</f>
        <v>NOK</v>
      </c>
      <c r="Q17" s="236" t="b">
        <f t="shared" si="2"/>
        <v>0</v>
      </c>
      <c r="R17" s="12"/>
      <c r="S17" s="14" t="e">
        <f t="shared" si="3"/>
        <v>#VALUE!</v>
      </c>
      <c r="T17" s="14" t="e">
        <f t="shared" si="4"/>
        <v>#VALUE!</v>
      </c>
      <c r="U17" s="14" t="e">
        <f t="shared" si="4"/>
        <v>#VALUE!</v>
      </c>
      <c r="V17" s="14" t="e">
        <f t="shared" si="4"/>
        <v>#VALUE!</v>
      </c>
      <c r="W17" s="14" t="e">
        <f t="shared" si="4"/>
        <v>#VALUE!</v>
      </c>
      <c r="X17" s="14" t="e">
        <f t="shared" si="4"/>
        <v>#VALUE!</v>
      </c>
      <c r="Y17" s="14" t="e">
        <f t="shared" si="4"/>
        <v>#VALUE!</v>
      </c>
      <c r="Z17" s="14" t="e">
        <f t="shared" si="4"/>
        <v>#VALUE!</v>
      </c>
      <c r="AA17" s="14" t="e">
        <f t="shared" si="4"/>
        <v>#VALUE!</v>
      </c>
      <c r="AB17" s="14" t="e">
        <f t="shared" si="4"/>
        <v>#VALUE!</v>
      </c>
      <c r="AC17" s="15" t="e">
        <f t="shared" si="5"/>
        <v>#VALUE!</v>
      </c>
      <c r="AD17" s="15" t="e">
        <f t="shared" si="5"/>
        <v>#VALUE!</v>
      </c>
      <c r="AE17" s="15" t="e">
        <f t="shared" si="5"/>
        <v>#VALUE!</v>
      </c>
      <c r="AF17" s="15" t="e">
        <f t="shared" si="5"/>
        <v>#VALUE!</v>
      </c>
      <c r="AG17" s="15" t="e">
        <f t="shared" si="5"/>
        <v>#VALUE!</v>
      </c>
      <c r="AH17" s="15" t="e">
        <f t="shared" si="5"/>
        <v>#VALUE!</v>
      </c>
      <c r="AI17" s="15" t="e">
        <f t="shared" si="5"/>
        <v>#VALUE!</v>
      </c>
      <c r="AJ17" s="15" t="e">
        <f t="shared" si="5"/>
        <v>#VALUE!</v>
      </c>
      <c r="AK17" s="15" t="e">
        <f t="shared" si="5"/>
        <v>#VALUE!</v>
      </c>
      <c r="AL17" s="15" t="e">
        <f t="shared" si="5"/>
        <v>#VALUE!</v>
      </c>
      <c r="AM17" s="15">
        <f t="shared" si="6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IF(OR($B18="",$C18="",$D18="",$E18="",$F18&lt;AN_LIM,$F18&gt;AN_CONCURS,$Q18=FALSE),"",IF($P18="OK",P_BDI_STR*VLOOKUP(AM18,Coef!$E$5:$F$20,2,FALSE),""))</f>
        <v/>
      </c>
      <c r="K18" s="121" t="str">
        <f>IF(OR($B18="",$C18="",$D18="",$E18="",$F18="",$F18&gt;AN_CONCURS,$Q18=FALSE),"",IF($P18="OK",P_BDI_STR*VLOOKUP(AM18,Coef!$E$5:$F$20,2,FALSE),""))</f>
        <v/>
      </c>
      <c r="L18" s="153" t="str">
        <f t="shared" si="7"/>
        <v/>
      </c>
      <c r="M18" s="153" t="str">
        <f t="shared" si="8"/>
        <v/>
      </c>
      <c r="N18" s="153" t="str">
        <f t="shared" si="9"/>
        <v/>
      </c>
      <c r="O18" s="153" t="str">
        <f t="shared" si="10"/>
        <v/>
      </c>
      <c r="P18" s="241" t="str">
        <f>IF(F18="","NOK",VLOOKUP($E18,BDI!$B$5:$C$41,2,FALSE))</f>
        <v>NOK</v>
      </c>
      <c r="Q18" s="236" t="b">
        <f t="shared" si="2"/>
        <v>0</v>
      </c>
      <c r="R18" s="12"/>
      <c r="S18" s="14" t="e">
        <f t="shared" si="3"/>
        <v>#VALUE!</v>
      </c>
      <c r="T18" s="14" t="e">
        <f t="shared" si="4"/>
        <v>#VALUE!</v>
      </c>
      <c r="U18" s="14" t="e">
        <f t="shared" si="4"/>
        <v>#VALUE!</v>
      </c>
      <c r="V18" s="14" t="e">
        <f t="shared" si="4"/>
        <v>#VALUE!</v>
      </c>
      <c r="W18" s="14" t="e">
        <f t="shared" si="4"/>
        <v>#VALUE!</v>
      </c>
      <c r="X18" s="14" t="e">
        <f t="shared" si="4"/>
        <v>#VALUE!</v>
      </c>
      <c r="Y18" s="14" t="e">
        <f t="shared" si="4"/>
        <v>#VALUE!</v>
      </c>
      <c r="Z18" s="14" t="e">
        <f t="shared" si="4"/>
        <v>#VALUE!</v>
      </c>
      <c r="AA18" s="14" t="e">
        <f t="shared" si="4"/>
        <v>#VALUE!</v>
      </c>
      <c r="AB18" s="14" t="e">
        <f t="shared" si="4"/>
        <v>#VALUE!</v>
      </c>
      <c r="AC18" s="15" t="e">
        <f t="shared" si="5"/>
        <v>#VALUE!</v>
      </c>
      <c r="AD18" s="15" t="e">
        <f t="shared" si="5"/>
        <v>#VALUE!</v>
      </c>
      <c r="AE18" s="15" t="e">
        <f t="shared" si="5"/>
        <v>#VALUE!</v>
      </c>
      <c r="AF18" s="15" t="e">
        <f t="shared" si="5"/>
        <v>#VALUE!</v>
      </c>
      <c r="AG18" s="15" t="e">
        <f t="shared" si="5"/>
        <v>#VALUE!</v>
      </c>
      <c r="AH18" s="15" t="e">
        <f t="shared" si="5"/>
        <v>#VALUE!</v>
      </c>
      <c r="AI18" s="15" t="e">
        <f t="shared" si="5"/>
        <v>#VALUE!</v>
      </c>
      <c r="AJ18" s="15" t="e">
        <f t="shared" si="5"/>
        <v>#VALUE!</v>
      </c>
      <c r="AK18" s="15" t="e">
        <f t="shared" si="5"/>
        <v>#VALUE!</v>
      </c>
      <c r="AL18" s="15" t="e">
        <f t="shared" si="5"/>
        <v>#VALUE!</v>
      </c>
      <c r="AM18" s="15">
        <f t="shared" si="6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IF(OR($B19="",$C19="",$D19="",$E19="",$F19&lt;AN_LIM,$F19&gt;AN_CONCURS,$Q19=FALSE),"",IF($P19="OK",P_BDI_STR*VLOOKUP(AM19,Coef!$E$5:$F$20,2,FALSE),""))</f>
        <v/>
      </c>
      <c r="K19" s="121" t="str">
        <f>IF(OR($B19="",$C19="",$D19="",$E19="",$F19="",$F19&gt;AN_CONCURS,$Q19=FALSE),"",IF($P19="OK",P_BDI_STR*VLOOKUP(AM19,Coef!$E$5:$F$20,2,FALSE),""))</f>
        <v/>
      </c>
      <c r="L19" s="153" t="str">
        <f t="shared" si="7"/>
        <v/>
      </c>
      <c r="M19" s="153" t="str">
        <f t="shared" si="8"/>
        <v/>
      </c>
      <c r="N19" s="153" t="str">
        <f t="shared" si="9"/>
        <v/>
      </c>
      <c r="O19" s="153" t="str">
        <f t="shared" si="10"/>
        <v/>
      </c>
      <c r="P19" s="241" t="str">
        <f>IF(F19="","NOK",VLOOKUP($E19,BDI!$B$5:$C$41,2,FALSE))</f>
        <v>NOK</v>
      </c>
      <c r="Q19" s="236" t="b">
        <f t="shared" si="2"/>
        <v>0</v>
      </c>
      <c r="R19" s="12"/>
      <c r="S19" s="14" t="e">
        <f t="shared" si="3"/>
        <v>#VALUE!</v>
      </c>
      <c r="T19" s="14" t="e">
        <f t="shared" si="4"/>
        <v>#VALUE!</v>
      </c>
      <c r="U19" s="14" t="e">
        <f t="shared" si="4"/>
        <v>#VALUE!</v>
      </c>
      <c r="V19" s="14" t="e">
        <f t="shared" si="4"/>
        <v>#VALUE!</v>
      </c>
      <c r="W19" s="14" t="e">
        <f t="shared" si="4"/>
        <v>#VALUE!</v>
      </c>
      <c r="X19" s="14" t="e">
        <f t="shared" si="4"/>
        <v>#VALUE!</v>
      </c>
      <c r="Y19" s="14" t="e">
        <f t="shared" si="4"/>
        <v>#VALUE!</v>
      </c>
      <c r="Z19" s="14" t="e">
        <f t="shared" si="4"/>
        <v>#VALUE!</v>
      </c>
      <c r="AA19" s="14" t="e">
        <f t="shared" si="4"/>
        <v>#VALUE!</v>
      </c>
      <c r="AB19" s="14" t="e">
        <f t="shared" si="4"/>
        <v>#VALUE!</v>
      </c>
      <c r="AC19" s="15" t="e">
        <f t="shared" si="5"/>
        <v>#VALUE!</v>
      </c>
      <c r="AD19" s="15" t="e">
        <f t="shared" si="5"/>
        <v>#VALUE!</v>
      </c>
      <c r="AE19" s="15" t="e">
        <f t="shared" si="5"/>
        <v>#VALUE!</v>
      </c>
      <c r="AF19" s="15" t="e">
        <f t="shared" si="5"/>
        <v>#VALUE!</v>
      </c>
      <c r="AG19" s="15" t="e">
        <f t="shared" si="5"/>
        <v>#VALUE!</v>
      </c>
      <c r="AH19" s="15" t="e">
        <f t="shared" si="5"/>
        <v>#VALUE!</v>
      </c>
      <c r="AI19" s="15" t="e">
        <f t="shared" si="5"/>
        <v>#VALUE!</v>
      </c>
      <c r="AJ19" s="15" t="e">
        <f t="shared" si="5"/>
        <v>#VALUE!</v>
      </c>
      <c r="AK19" s="15" t="e">
        <f t="shared" si="5"/>
        <v>#VALUE!</v>
      </c>
      <c r="AL19" s="15" t="e">
        <f t="shared" si="5"/>
        <v>#VALUE!</v>
      </c>
      <c r="AM19" s="15">
        <f t="shared" si="6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IF(OR($B20="",$C20="",$D20="",$E20="",$F20&lt;AN_LIM,$F20&gt;AN_CONCURS,$Q20=FALSE),"",IF($P20="OK",P_BDI_STR*VLOOKUP(AM20,Coef!$E$5:$F$20,2,FALSE),""))</f>
        <v/>
      </c>
      <c r="K20" s="121" t="str">
        <f>IF(OR($B20="",$C20="",$D20="",$E20="",$F20="",$F20&gt;AN_CONCURS,$Q20=FALSE),"",IF($P20="OK",P_BDI_STR*VLOOKUP(AM20,Coef!$E$5:$F$20,2,FALSE),""))</f>
        <v/>
      </c>
      <c r="L20" s="153" t="str">
        <f t="shared" si="7"/>
        <v/>
      </c>
      <c r="M20" s="153" t="str">
        <f t="shared" si="8"/>
        <v/>
      </c>
      <c r="N20" s="153" t="str">
        <f t="shared" si="9"/>
        <v/>
      </c>
      <c r="O20" s="153" t="str">
        <f t="shared" si="10"/>
        <v/>
      </c>
      <c r="P20" s="241" t="str">
        <f>IF(F20="","NOK",VLOOKUP($E20,BDI!$B$5:$C$41,2,FALSE))</f>
        <v>NOK</v>
      </c>
      <c r="Q20" s="236" t="b">
        <f t="shared" si="2"/>
        <v>0</v>
      </c>
      <c r="R20" s="12"/>
      <c r="S20" s="14" t="e">
        <f t="shared" si="3"/>
        <v>#VALUE!</v>
      </c>
      <c r="T20" s="14" t="e">
        <f t="shared" si="4"/>
        <v>#VALUE!</v>
      </c>
      <c r="U20" s="14" t="e">
        <f t="shared" si="4"/>
        <v>#VALUE!</v>
      </c>
      <c r="V20" s="14" t="e">
        <f t="shared" si="4"/>
        <v>#VALUE!</v>
      </c>
      <c r="W20" s="14" t="e">
        <f t="shared" si="4"/>
        <v>#VALUE!</v>
      </c>
      <c r="X20" s="14" t="e">
        <f t="shared" si="4"/>
        <v>#VALUE!</v>
      </c>
      <c r="Y20" s="14" t="e">
        <f t="shared" si="4"/>
        <v>#VALUE!</v>
      </c>
      <c r="Z20" s="14" t="e">
        <f t="shared" si="4"/>
        <v>#VALUE!</v>
      </c>
      <c r="AA20" s="14" t="e">
        <f t="shared" si="4"/>
        <v>#VALUE!</v>
      </c>
      <c r="AB20" s="14" t="e">
        <f t="shared" si="4"/>
        <v>#VALUE!</v>
      </c>
      <c r="AC20" s="15" t="e">
        <f t="shared" si="5"/>
        <v>#VALUE!</v>
      </c>
      <c r="AD20" s="15" t="e">
        <f t="shared" si="5"/>
        <v>#VALUE!</v>
      </c>
      <c r="AE20" s="15" t="e">
        <f t="shared" si="5"/>
        <v>#VALUE!</v>
      </c>
      <c r="AF20" s="15" t="e">
        <f t="shared" si="5"/>
        <v>#VALUE!</v>
      </c>
      <c r="AG20" s="15" t="e">
        <f t="shared" si="5"/>
        <v>#VALUE!</v>
      </c>
      <c r="AH20" s="15" t="e">
        <f t="shared" si="5"/>
        <v>#VALUE!</v>
      </c>
      <c r="AI20" s="15" t="e">
        <f t="shared" si="5"/>
        <v>#VALUE!</v>
      </c>
      <c r="AJ20" s="15" t="e">
        <f t="shared" si="5"/>
        <v>#VALUE!</v>
      </c>
      <c r="AK20" s="15" t="e">
        <f t="shared" si="5"/>
        <v>#VALUE!</v>
      </c>
      <c r="AL20" s="15" t="e">
        <f t="shared" si="5"/>
        <v>#VALUE!</v>
      </c>
      <c r="AM20" s="15">
        <f t="shared" si="6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IF(OR($B21="",$C21="",$D21="",$E21="",$F21&lt;AN_LIM,$F21&gt;AN_CONCURS,$Q21=FALSE),"",IF($P21="OK",P_BDI_STR*VLOOKUP(AM21,Coef!$E$5:$F$20,2,FALSE),""))</f>
        <v/>
      </c>
      <c r="K21" s="121" t="str">
        <f>IF(OR($B21="",$C21="",$D21="",$E21="",$F21="",$F21&gt;AN_CONCURS,$Q21=FALSE),"",IF($P21="OK",P_BDI_STR*VLOOKUP(AM21,Coef!$E$5:$F$20,2,FALSE),""))</f>
        <v/>
      </c>
      <c r="L21" s="153" t="str">
        <f t="shared" si="7"/>
        <v/>
      </c>
      <c r="M21" s="153" t="str">
        <f t="shared" si="8"/>
        <v/>
      </c>
      <c r="N21" s="153" t="str">
        <f t="shared" si="9"/>
        <v/>
      </c>
      <c r="O21" s="153" t="str">
        <f t="shared" si="10"/>
        <v/>
      </c>
      <c r="P21" s="241" t="str">
        <f>IF(F21="","NOK",VLOOKUP($E21,BDI!$B$5:$C$41,2,FALSE))</f>
        <v>NOK</v>
      </c>
      <c r="Q21" s="236" t="b">
        <f t="shared" si="2"/>
        <v>0</v>
      </c>
      <c r="R21" s="12"/>
      <c r="S21" s="14" t="e">
        <f t="shared" si="3"/>
        <v>#VALUE!</v>
      </c>
      <c r="T21" s="14" t="e">
        <f t="shared" si="4"/>
        <v>#VALUE!</v>
      </c>
      <c r="U21" s="14" t="e">
        <f t="shared" si="4"/>
        <v>#VALUE!</v>
      </c>
      <c r="V21" s="14" t="e">
        <f t="shared" si="4"/>
        <v>#VALUE!</v>
      </c>
      <c r="W21" s="14" t="e">
        <f t="shared" si="4"/>
        <v>#VALUE!</v>
      </c>
      <c r="X21" s="14" t="e">
        <f t="shared" si="4"/>
        <v>#VALUE!</v>
      </c>
      <c r="Y21" s="14" t="e">
        <f t="shared" si="4"/>
        <v>#VALUE!</v>
      </c>
      <c r="Z21" s="14" t="e">
        <f t="shared" si="4"/>
        <v>#VALUE!</v>
      </c>
      <c r="AA21" s="14" t="e">
        <f t="shared" si="4"/>
        <v>#VALUE!</v>
      </c>
      <c r="AB21" s="14" t="e">
        <f t="shared" si="4"/>
        <v>#VALUE!</v>
      </c>
      <c r="AC21" s="15" t="e">
        <f t="shared" si="5"/>
        <v>#VALUE!</v>
      </c>
      <c r="AD21" s="15" t="e">
        <f t="shared" si="5"/>
        <v>#VALUE!</v>
      </c>
      <c r="AE21" s="15" t="e">
        <f t="shared" si="5"/>
        <v>#VALUE!</v>
      </c>
      <c r="AF21" s="15" t="e">
        <f t="shared" si="5"/>
        <v>#VALUE!</v>
      </c>
      <c r="AG21" s="15" t="e">
        <f t="shared" si="5"/>
        <v>#VALUE!</v>
      </c>
      <c r="AH21" s="15" t="e">
        <f t="shared" si="5"/>
        <v>#VALUE!</v>
      </c>
      <c r="AI21" s="15" t="e">
        <f t="shared" si="5"/>
        <v>#VALUE!</v>
      </c>
      <c r="AJ21" s="15" t="e">
        <f t="shared" si="5"/>
        <v>#VALUE!</v>
      </c>
      <c r="AK21" s="15" t="e">
        <f t="shared" si="5"/>
        <v>#VALUE!</v>
      </c>
      <c r="AL21" s="15" t="e">
        <f t="shared" si="5"/>
        <v>#VALUE!</v>
      </c>
      <c r="AM21" s="15">
        <f t="shared" si="6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IF(OR($B22="",$C22="",$D22="",$E22="",$F22&lt;AN_LIM,$F22&gt;AN_CONCURS,$Q22=FALSE),"",IF($P22="OK",P_BDI_STR*VLOOKUP(AM22,Coef!$E$5:$F$20,2,FALSE),""))</f>
        <v/>
      </c>
      <c r="K22" s="121" t="str">
        <f>IF(OR($B22="",$C22="",$D22="",$E22="",$F22="",$F22&gt;AN_CONCURS,$Q22=FALSE),"",IF($P22="OK",P_BDI_STR*VLOOKUP(AM22,Coef!$E$5:$F$20,2,FALSE),""))</f>
        <v/>
      </c>
      <c r="L22" s="153" t="str">
        <f t="shared" si="7"/>
        <v/>
      </c>
      <c r="M22" s="153" t="str">
        <f t="shared" si="8"/>
        <v/>
      </c>
      <c r="N22" s="153" t="str">
        <f t="shared" si="9"/>
        <v/>
      </c>
      <c r="O22" s="153" t="str">
        <f t="shared" si="10"/>
        <v/>
      </c>
      <c r="P22" s="241" t="str">
        <f>IF(F22="","NOK",VLOOKUP($E22,BDI!$B$5:$C$41,2,FALSE))</f>
        <v>NOK</v>
      </c>
      <c r="Q22" s="236" t="b">
        <f t="shared" si="2"/>
        <v>0</v>
      </c>
      <c r="R22" s="12"/>
      <c r="S22" s="14" t="e">
        <f t="shared" si="3"/>
        <v>#VALUE!</v>
      </c>
      <c r="T22" s="14" t="e">
        <f t="shared" si="4"/>
        <v>#VALUE!</v>
      </c>
      <c r="U22" s="14" t="e">
        <f t="shared" si="4"/>
        <v>#VALUE!</v>
      </c>
      <c r="V22" s="14" t="e">
        <f t="shared" si="4"/>
        <v>#VALUE!</v>
      </c>
      <c r="W22" s="14" t="e">
        <f t="shared" si="4"/>
        <v>#VALUE!</v>
      </c>
      <c r="X22" s="14" t="e">
        <f t="shared" si="4"/>
        <v>#VALUE!</v>
      </c>
      <c r="Y22" s="14" t="e">
        <f t="shared" si="4"/>
        <v>#VALUE!</v>
      </c>
      <c r="Z22" s="14" t="e">
        <f t="shared" si="4"/>
        <v>#VALUE!</v>
      </c>
      <c r="AA22" s="14" t="e">
        <f t="shared" si="4"/>
        <v>#VALUE!</v>
      </c>
      <c r="AB22" s="14" t="e">
        <f t="shared" si="4"/>
        <v>#VALUE!</v>
      </c>
      <c r="AC22" s="15" t="e">
        <f t="shared" si="5"/>
        <v>#VALUE!</v>
      </c>
      <c r="AD22" s="15" t="e">
        <f t="shared" si="5"/>
        <v>#VALUE!</v>
      </c>
      <c r="AE22" s="15" t="e">
        <f t="shared" si="5"/>
        <v>#VALUE!</v>
      </c>
      <c r="AF22" s="15" t="e">
        <f t="shared" si="5"/>
        <v>#VALUE!</v>
      </c>
      <c r="AG22" s="15" t="e">
        <f t="shared" si="5"/>
        <v>#VALUE!</v>
      </c>
      <c r="AH22" s="15" t="e">
        <f t="shared" si="5"/>
        <v>#VALUE!</v>
      </c>
      <c r="AI22" s="15" t="e">
        <f t="shared" si="5"/>
        <v>#VALUE!</v>
      </c>
      <c r="AJ22" s="15" t="e">
        <f t="shared" si="5"/>
        <v>#VALUE!</v>
      </c>
      <c r="AK22" s="15" t="e">
        <f t="shared" si="5"/>
        <v>#VALUE!</v>
      </c>
      <c r="AL22" s="15" t="e">
        <f t="shared" si="5"/>
        <v>#VALUE!</v>
      </c>
      <c r="AM22" s="15">
        <f t="shared" si="6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IF(OR($B23="",$C23="",$D23="",$E23="",$F23&lt;AN_LIM,$F23&gt;AN_CONCURS,$Q23=FALSE),"",IF($P23="OK",P_BDI_STR*VLOOKUP(AM23,Coef!$E$5:$F$20,2,FALSE),""))</f>
        <v/>
      </c>
      <c r="K23" s="121" t="str">
        <f>IF(OR($B23="",$C23="",$D23="",$E23="",$F23="",$F23&gt;AN_CONCURS,$Q23=FALSE),"",IF($P23="OK",P_BDI_STR*VLOOKUP(AM23,Coef!$E$5:$F$20,2,FALSE),""))</f>
        <v/>
      </c>
      <c r="L23" s="153" t="str">
        <f t="shared" si="7"/>
        <v/>
      </c>
      <c r="M23" s="153" t="str">
        <f t="shared" si="8"/>
        <v/>
      </c>
      <c r="N23" s="153" t="str">
        <f t="shared" si="9"/>
        <v/>
      </c>
      <c r="O23" s="153" t="str">
        <f t="shared" si="10"/>
        <v/>
      </c>
      <c r="P23" s="241" t="str">
        <f>IF(F23="","NOK",VLOOKUP($E23,BDI!$B$5:$C$41,2,FALSE))</f>
        <v>NOK</v>
      </c>
      <c r="Q23" s="236" t="b">
        <f t="shared" si="2"/>
        <v>0</v>
      </c>
      <c r="R23" s="12"/>
      <c r="S23" s="14" t="e">
        <f t="shared" si="3"/>
        <v>#VALUE!</v>
      </c>
      <c r="T23" s="14" t="e">
        <f t="shared" si="4"/>
        <v>#VALUE!</v>
      </c>
      <c r="U23" s="14" t="e">
        <f t="shared" si="4"/>
        <v>#VALUE!</v>
      </c>
      <c r="V23" s="14" t="e">
        <f t="shared" si="4"/>
        <v>#VALUE!</v>
      </c>
      <c r="W23" s="14" t="e">
        <f t="shared" si="4"/>
        <v>#VALUE!</v>
      </c>
      <c r="X23" s="14" t="e">
        <f t="shared" si="4"/>
        <v>#VALUE!</v>
      </c>
      <c r="Y23" s="14" t="e">
        <f t="shared" si="4"/>
        <v>#VALUE!</v>
      </c>
      <c r="Z23" s="14" t="e">
        <f t="shared" si="4"/>
        <v>#VALUE!</v>
      </c>
      <c r="AA23" s="14" t="e">
        <f t="shared" si="4"/>
        <v>#VALUE!</v>
      </c>
      <c r="AB23" s="14" t="e">
        <f t="shared" si="4"/>
        <v>#VALUE!</v>
      </c>
      <c r="AC23" s="15" t="e">
        <f t="shared" si="5"/>
        <v>#VALUE!</v>
      </c>
      <c r="AD23" s="15" t="e">
        <f t="shared" si="5"/>
        <v>#VALUE!</v>
      </c>
      <c r="AE23" s="15" t="e">
        <f t="shared" si="5"/>
        <v>#VALUE!</v>
      </c>
      <c r="AF23" s="15" t="e">
        <f t="shared" si="5"/>
        <v>#VALUE!</v>
      </c>
      <c r="AG23" s="15" t="e">
        <f t="shared" si="5"/>
        <v>#VALUE!</v>
      </c>
      <c r="AH23" s="15" t="e">
        <f t="shared" si="5"/>
        <v>#VALUE!</v>
      </c>
      <c r="AI23" s="15" t="e">
        <f t="shared" si="5"/>
        <v>#VALUE!</v>
      </c>
      <c r="AJ23" s="15" t="e">
        <f t="shared" si="5"/>
        <v>#VALUE!</v>
      </c>
      <c r="AK23" s="15" t="e">
        <f t="shared" si="5"/>
        <v>#VALUE!</v>
      </c>
      <c r="AL23" s="15" t="e">
        <f t="shared" si="5"/>
        <v>#VALUE!</v>
      </c>
      <c r="AM23" s="15">
        <f t="shared" si="6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IF(OR($B24="",$C24="",$D24="",$E24="",$F24&lt;AN_LIM,$F24&gt;AN_CONCURS,$Q24=FALSE),"",IF($P24="OK",P_BDI_STR*VLOOKUP(AM24,Coef!$E$5:$F$20,2,FALSE),""))</f>
        <v/>
      </c>
      <c r="K24" s="121" t="str">
        <f>IF(OR($B24="",$C24="",$D24="",$E24="",$F24="",$F24&gt;AN_CONCURS,$Q24=FALSE),"",IF($P24="OK",P_BDI_STR*VLOOKUP(AM24,Coef!$E$5:$F$20,2,FALSE),""))</f>
        <v/>
      </c>
      <c r="L24" s="153" t="str">
        <f t="shared" si="7"/>
        <v/>
      </c>
      <c r="M24" s="153" t="str">
        <f t="shared" si="8"/>
        <v/>
      </c>
      <c r="N24" s="153" t="str">
        <f t="shared" si="9"/>
        <v/>
      </c>
      <c r="O24" s="153" t="str">
        <f t="shared" si="10"/>
        <v/>
      </c>
      <c r="P24" s="241" t="str">
        <f>IF(F24="","NOK",VLOOKUP($E24,BDI!$B$5:$C$41,2,FALSE))</f>
        <v>NOK</v>
      </c>
      <c r="Q24" s="236" t="b">
        <f t="shared" si="2"/>
        <v>0</v>
      </c>
      <c r="R24" s="12"/>
      <c r="S24" s="14" t="e">
        <f t="shared" si="3"/>
        <v>#VALUE!</v>
      </c>
      <c r="T24" s="14" t="e">
        <f t="shared" si="4"/>
        <v>#VALUE!</v>
      </c>
      <c r="U24" s="14" t="e">
        <f t="shared" si="4"/>
        <v>#VALUE!</v>
      </c>
      <c r="V24" s="14" t="e">
        <f t="shared" si="4"/>
        <v>#VALUE!</v>
      </c>
      <c r="W24" s="14" t="e">
        <f t="shared" si="4"/>
        <v>#VALUE!</v>
      </c>
      <c r="X24" s="14" t="e">
        <f t="shared" si="4"/>
        <v>#VALUE!</v>
      </c>
      <c r="Y24" s="14" t="e">
        <f t="shared" si="4"/>
        <v>#VALUE!</v>
      </c>
      <c r="Z24" s="14" t="e">
        <f t="shared" si="4"/>
        <v>#VALUE!</v>
      </c>
      <c r="AA24" s="14" t="e">
        <f t="shared" si="4"/>
        <v>#VALUE!</v>
      </c>
      <c r="AB24" s="14" t="e">
        <f t="shared" si="4"/>
        <v>#VALUE!</v>
      </c>
      <c r="AC24" s="15" t="e">
        <f t="shared" si="5"/>
        <v>#VALUE!</v>
      </c>
      <c r="AD24" s="15" t="e">
        <f t="shared" si="5"/>
        <v>#VALUE!</v>
      </c>
      <c r="AE24" s="15" t="e">
        <f t="shared" si="5"/>
        <v>#VALUE!</v>
      </c>
      <c r="AF24" s="15" t="e">
        <f t="shared" si="5"/>
        <v>#VALUE!</v>
      </c>
      <c r="AG24" s="15" t="e">
        <f t="shared" si="5"/>
        <v>#VALUE!</v>
      </c>
      <c r="AH24" s="15" t="e">
        <f t="shared" si="5"/>
        <v>#VALUE!</v>
      </c>
      <c r="AI24" s="15" t="e">
        <f t="shared" si="5"/>
        <v>#VALUE!</v>
      </c>
      <c r="AJ24" s="15" t="e">
        <f t="shared" si="5"/>
        <v>#VALUE!</v>
      </c>
      <c r="AK24" s="15" t="e">
        <f t="shared" si="5"/>
        <v>#VALUE!</v>
      </c>
      <c r="AL24" s="15" t="e">
        <f t="shared" si="5"/>
        <v>#VALUE!</v>
      </c>
      <c r="AM24" s="15">
        <f t="shared" si="6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IF(OR($B25="",$C25="",$D25="",$E25="",$F25&lt;AN_LIM,$F25&gt;AN_CONCURS,$Q25=FALSE),"",IF($P25="OK",P_BDI_STR*VLOOKUP(AM25,Coef!$E$5:$F$20,2,FALSE),""))</f>
        <v/>
      </c>
      <c r="K25" s="121" t="str">
        <f>IF(OR($B25="",$C25="",$D25="",$E25="",$F25="",$F25&gt;AN_CONCURS,$Q25=FALSE),"",IF($P25="OK",P_BDI_STR*VLOOKUP(AM25,Coef!$E$5:$F$20,2,FALSE),""))</f>
        <v/>
      </c>
      <c r="L25" s="153" t="str">
        <f t="shared" si="7"/>
        <v/>
      </c>
      <c r="M25" s="153" t="str">
        <f t="shared" si="8"/>
        <v/>
      </c>
      <c r="N25" s="153" t="str">
        <f t="shared" si="9"/>
        <v/>
      </c>
      <c r="O25" s="153" t="str">
        <f t="shared" si="10"/>
        <v/>
      </c>
      <c r="P25" s="241" t="str">
        <f>IF(F25="","NOK",VLOOKUP($E25,BDI!$B$5:$C$41,2,FALSE))</f>
        <v>NOK</v>
      </c>
      <c r="Q25" s="236" t="b">
        <f t="shared" si="2"/>
        <v>0</v>
      </c>
      <c r="R25" s="12"/>
      <c r="S25" s="14" t="e">
        <f t="shared" si="3"/>
        <v>#VALUE!</v>
      </c>
      <c r="T25" s="14" t="e">
        <f t="shared" si="4"/>
        <v>#VALUE!</v>
      </c>
      <c r="U25" s="14" t="e">
        <f t="shared" si="4"/>
        <v>#VALUE!</v>
      </c>
      <c r="V25" s="14" t="e">
        <f t="shared" si="4"/>
        <v>#VALUE!</v>
      </c>
      <c r="W25" s="14" t="e">
        <f t="shared" si="4"/>
        <v>#VALUE!</v>
      </c>
      <c r="X25" s="14" t="e">
        <f t="shared" si="4"/>
        <v>#VALUE!</v>
      </c>
      <c r="Y25" s="14" t="e">
        <f t="shared" si="4"/>
        <v>#VALUE!</v>
      </c>
      <c r="Z25" s="14" t="e">
        <f t="shared" si="4"/>
        <v>#VALUE!</v>
      </c>
      <c r="AA25" s="14" t="e">
        <f t="shared" si="4"/>
        <v>#VALUE!</v>
      </c>
      <c r="AB25" s="14" t="e">
        <f t="shared" si="4"/>
        <v>#VALUE!</v>
      </c>
      <c r="AC25" s="15" t="e">
        <f t="shared" si="5"/>
        <v>#VALUE!</v>
      </c>
      <c r="AD25" s="15" t="e">
        <f t="shared" si="5"/>
        <v>#VALUE!</v>
      </c>
      <c r="AE25" s="15" t="e">
        <f t="shared" si="5"/>
        <v>#VALUE!</v>
      </c>
      <c r="AF25" s="15" t="e">
        <f t="shared" si="5"/>
        <v>#VALUE!</v>
      </c>
      <c r="AG25" s="15" t="e">
        <f t="shared" si="5"/>
        <v>#VALUE!</v>
      </c>
      <c r="AH25" s="15" t="e">
        <f t="shared" si="5"/>
        <v>#VALUE!</v>
      </c>
      <c r="AI25" s="15" t="e">
        <f t="shared" si="5"/>
        <v>#VALUE!</v>
      </c>
      <c r="AJ25" s="15" t="e">
        <f t="shared" si="5"/>
        <v>#VALUE!</v>
      </c>
      <c r="AK25" s="15" t="e">
        <f t="shared" si="5"/>
        <v>#VALUE!</v>
      </c>
      <c r="AL25" s="15" t="e">
        <f t="shared" si="5"/>
        <v>#VALUE!</v>
      </c>
      <c r="AM25" s="15">
        <f t="shared" si="6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IF(OR($B26="",$C26="",$D26="",$E26="",$F26&lt;AN_LIM,$F26&gt;AN_CONCURS,$Q26=FALSE),"",IF($P26="OK",P_BDI_STR*VLOOKUP(AM26,Coef!$E$5:$F$20,2,FALSE),""))</f>
        <v/>
      </c>
      <c r="K26" s="121" t="str">
        <f>IF(OR($B26="",$C26="",$D26="",$E26="",$F26="",$F26&gt;AN_CONCURS,$Q26=FALSE),"",IF($P26="OK",P_BDI_STR*VLOOKUP(AM26,Coef!$E$5:$F$20,2,FALSE),""))</f>
        <v/>
      </c>
      <c r="L26" s="153" t="str">
        <f t="shared" si="7"/>
        <v/>
      </c>
      <c r="M26" s="153" t="str">
        <f t="shared" si="8"/>
        <v/>
      </c>
      <c r="N26" s="153" t="str">
        <f t="shared" si="9"/>
        <v/>
      </c>
      <c r="O26" s="153" t="str">
        <f t="shared" si="10"/>
        <v/>
      </c>
      <c r="P26" s="241" t="str">
        <f>IF(F26="","NOK",VLOOKUP($E26,BDI!$B$5:$C$41,2,FALSE))</f>
        <v>NOK</v>
      </c>
      <c r="Q26" s="236" t="b">
        <f t="shared" si="2"/>
        <v>0</v>
      </c>
      <c r="R26" s="12"/>
      <c r="S26" s="14" t="e">
        <f t="shared" si="3"/>
        <v>#VALUE!</v>
      </c>
      <c r="T26" s="14" t="e">
        <f t="shared" si="4"/>
        <v>#VALUE!</v>
      </c>
      <c r="U26" s="14" t="e">
        <f t="shared" si="4"/>
        <v>#VALUE!</v>
      </c>
      <c r="V26" s="14" t="e">
        <f t="shared" si="4"/>
        <v>#VALUE!</v>
      </c>
      <c r="W26" s="14" t="e">
        <f t="shared" si="4"/>
        <v>#VALUE!</v>
      </c>
      <c r="X26" s="14" t="e">
        <f t="shared" si="4"/>
        <v>#VALUE!</v>
      </c>
      <c r="Y26" s="14" t="e">
        <f t="shared" si="4"/>
        <v>#VALUE!</v>
      </c>
      <c r="Z26" s="14" t="e">
        <f t="shared" si="4"/>
        <v>#VALUE!</v>
      </c>
      <c r="AA26" s="14" t="e">
        <f t="shared" si="4"/>
        <v>#VALUE!</v>
      </c>
      <c r="AB26" s="14" t="e">
        <f t="shared" si="4"/>
        <v>#VALUE!</v>
      </c>
      <c r="AC26" s="15" t="e">
        <f t="shared" si="5"/>
        <v>#VALUE!</v>
      </c>
      <c r="AD26" s="15" t="e">
        <f t="shared" si="5"/>
        <v>#VALUE!</v>
      </c>
      <c r="AE26" s="15" t="e">
        <f t="shared" si="5"/>
        <v>#VALUE!</v>
      </c>
      <c r="AF26" s="15" t="e">
        <f t="shared" si="5"/>
        <v>#VALUE!</v>
      </c>
      <c r="AG26" s="15" t="e">
        <f t="shared" si="5"/>
        <v>#VALUE!</v>
      </c>
      <c r="AH26" s="15" t="e">
        <f t="shared" si="5"/>
        <v>#VALUE!</v>
      </c>
      <c r="AI26" s="15" t="e">
        <f t="shared" si="5"/>
        <v>#VALUE!</v>
      </c>
      <c r="AJ26" s="15" t="e">
        <f t="shared" si="5"/>
        <v>#VALUE!</v>
      </c>
      <c r="AK26" s="15" t="e">
        <f t="shared" si="5"/>
        <v>#VALUE!</v>
      </c>
      <c r="AL26" s="15" t="e">
        <f t="shared" si="5"/>
        <v>#VALUE!</v>
      </c>
      <c r="AM26" s="15">
        <f t="shared" si="6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IF(OR($B27="",$C27="",$D27="",$E27="",$F27&lt;AN_LIM,$F27&gt;AN_CONCURS,$Q27=FALSE),"",IF($P27="OK",P_BDI_STR*VLOOKUP(AM27,Coef!$E$5:$F$20,2,FALSE),""))</f>
        <v/>
      </c>
      <c r="K27" s="121" t="str">
        <f>IF(OR($B27="",$C27="",$D27="",$E27="",$F27="",$F27&gt;AN_CONCURS,$Q27=FALSE),"",IF($P27="OK",P_BDI_STR*VLOOKUP(AM27,Coef!$E$5:$F$20,2,FALSE),""))</f>
        <v/>
      </c>
      <c r="L27" s="153" t="str">
        <f t="shared" si="7"/>
        <v/>
      </c>
      <c r="M27" s="153" t="str">
        <f t="shared" si="8"/>
        <v/>
      </c>
      <c r="N27" s="153" t="str">
        <f t="shared" si="9"/>
        <v/>
      </c>
      <c r="O27" s="153" t="str">
        <f t="shared" si="10"/>
        <v/>
      </c>
      <c r="P27" s="241" t="str">
        <f>IF(F27="","NOK",VLOOKUP($E27,BDI!$B$5:$C$41,2,FALSE))</f>
        <v>NOK</v>
      </c>
      <c r="Q27" s="236" t="b">
        <f t="shared" si="2"/>
        <v>0</v>
      </c>
      <c r="R27" s="12"/>
      <c r="S27" s="14" t="e">
        <f t="shared" si="3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5"/>
        <v>#VALUE!</v>
      </c>
      <c r="AD27" s="15" t="e">
        <f t="shared" si="5"/>
        <v>#VALUE!</v>
      </c>
      <c r="AE27" s="15" t="e">
        <f t="shared" si="5"/>
        <v>#VALUE!</v>
      </c>
      <c r="AF27" s="15" t="e">
        <f t="shared" si="5"/>
        <v>#VALUE!</v>
      </c>
      <c r="AG27" s="15" t="e">
        <f t="shared" si="5"/>
        <v>#VALUE!</v>
      </c>
      <c r="AH27" s="15" t="e">
        <f t="shared" si="5"/>
        <v>#VALUE!</v>
      </c>
      <c r="AI27" s="15" t="e">
        <f t="shared" si="5"/>
        <v>#VALUE!</v>
      </c>
      <c r="AJ27" s="15" t="e">
        <f t="shared" si="5"/>
        <v>#VALUE!</v>
      </c>
      <c r="AK27" s="15" t="e">
        <f t="shared" si="5"/>
        <v>#VALUE!</v>
      </c>
      <c r="AL27" s="15" t="e">
        <f t="shared" si="5"/>
        <v>#VALUE!</v>
      </c>
      <c r="AM27" s="15">
        <f t="shared" si="6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IF(OR($B28="",$C28="",$D28="",$E28="",$F28&lt;AN_LIM,$F28&gt;AN_CONCURS,$Q28=FALSE),"",IF($P28="OK",P_BDI_STR*VLOOKUP(AM28,Coef!$E$5:$F$20,2,FALSE),""))</f>
        <v/>
      </c>
      <c r="K28" s="121" t="str">
        <f>IF(OR($B28="",$C28="",$D28="",$E28="",$F28="",$F28&gt;AN_CONCURS,$Q28=FALSE),"",IF($P28="OK",P_BDI_STR*VLOOKUP(AM28,Coef!$E$5:$F$20,2,FALSE),""))</f>
        <v/>
      </c>
      <c r="L28" s="153" t="str">
        <f t="shared" si="7"/>
        <v/>
      </c>
      <c r="M28" s="153" t="str">
        <f t="shared" si="8"/>
        <v/>
      </c>
      <c r="N28" s="153" t="str">
        <f t="shared" si="9"/>
        <v/>
      </c>
      <c r="O28" s="153" t="str">
        <f t="shared" si="10"/>
        <v/>
      </c>
      <c r="P28" s="241" t="str">
        <f>IF(F28="","NOK",VLOOKUP($E28,BDI!$B$5:$C$41,2,FALSE))</f>
        <v>NOK</v>
      </c>
      <c r="Q28" s="236" t="b">
        <f t="shared" si="2"/>
        <v>0</v>
      </c>
      <c r="R28" s="12"/>
      <c r="S28" s="14" t="e">
        <f t="shared" si="3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5"/>
        <v>#VALUE!</v>
      </c>
      <c r="AD28" s="15" t="e">
        <f t="shared" si="5"/>
        <v>#VALUE!</v>
      </c>
      <c r="AE28" s="15" t="e">
        <f t="shared" si="5"/>
        <v>#VALUE!</v>
      </c>
      <c r="AF28" s="15" t="e">
        <f t="shared" si="5"/>
        <v>#VALUE!</v>
      </c>
      <c r="AG28" s="15" t="e">
        <f t="shared" si="5"/>
        <v>#VALUE!</v>
      </c>
      <c r="AH28" s="15" t="e">
        <f t="shared" si="5"/>
        <v>#VALUE!</v>
      </c>
      <c r="AI28" s="15" t="e">
        <f t="shared" si="5"/>
        <v>#VALUE!</v>
      </c>
      <c r="AJ28" s="15" t="e">
        <f t="shared" si="5"/>
        <v>#VALUE!</v>
      </c>
      <c r="AK28" s="15" t="e">
        <f t="shared" si="5"/>
        <v>#VALUE!</v>
      </c>
      <c r="AL28" s="15" t="e">
        <f t="shared" si="5"/>
        <v>#VALUE!</v>
      </c>
      <c r="AM28" s="15">
        <f t="shared" si="6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IF(OR($B29="",$C29="",$D29="",$E29="",$F29&lt;AN_LIM,$F29&gt;AN_CONCURS,$Q29=FALSE),"",IF($P29="OK",P_BDI_STR*VLOOKUP(AM29,Coef!$E$5:$F$20,2,FALSE),""))</f>
        <v/>
      </c>
      <c r="K29" s="121" t="str">
        <f>IF(OR($B29="",$C29="",$D29="",$E29="",$F29="",$F29&gt;AN_CONCURS,$Q29=FALSE),"",IF($P29="OK",P_BDI_STR*VLOOKUP(AM29,Coef!$E$5:$F$20,2,FALSE),""))</f>
        <v/>
      </c>
      <c r="L29" s="153" t="str">
        <f t="shared" si="7"/>
        <v/>
      </c>
      <c r="M29" s="153" t="str">
        <f t="shared" si="8"/>
        <v/>
      </c>
      <c r="N29" s="153" t="str">
        <f t="shared" si="9"/>
        <v/>
      </c>
      <c r="O29" s="153" t="str">
        <f t="shared" si="10"/>
        <v/>
      </c>
      <c r="P29" s="241" t="str">
        <f>IF(F29="","NOK",VLOOKUP($E29,BDI!$B$5:$C$41,2,FALSE))</f>
        <v>NOK</v>
      </c>
      <c r="Q29" s="236" t="b">
        <f t="shared" si="2"/>
        <v>0</v>
      </c>
      <c r="R29" s="12"/>
      <c r="S29" s="14" t="e">
        <f t="shared" si="3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5"/>
        <v>#VALUE!</v>
      </c>
      <c r="AD29" s="15" t="e">
        <f t="shared" si="5"/>
        <v>#VALUE!</v>
      </c>
      <c r="AE29" s="15" t="e">
        <f t="shared" si="5"/>
        <v>#VALUE!</v>
      </c>
      <c r="AF29" s="15" t="e">
        <f t="shared" si="5"/>
        <v>#VALUE!</v>
      </c>
      <c r="AG29" s="15" t="e">
        <f t="shared" si="5"/>
        <v>#VALUE!</v>
      </c>
      <c r="AH29" s="15" t="e">
        <f t="shared" si="5"/>
        <v>#VALUE!</v>
      </c>
      <c r="AI29" s="15" t="e">
        <f t="shared" si="5"/>
        <v>#VALUE!</v>
      </c>
      <c r="AJ29" s="15" t="e">
        <f t="shared" si="5"/>
        <v>#VALUE!</v>
      </c>
      <c r="AK29" s="15" t="e">
        <f t="shared" si="5"/>
        <v>#VALUE!</v>
      </c>
      <c r="AL29" s="15" t="e">
        <f t="shared" si="5"/>
        <v>#VALUE!</v>
      </c>
      <c r="AM29" s="15">
        <f t="shared" si="6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IF(OR($B30="",$C30="",$D30="",$E30="",$F30&lt;AN_LIM,$F30&gt;AN_CONCURS,$Q30=FALSE),"",IF($P30="OK",P_BDI_STR*VLOOKUP(AM30,Coef!$E$5:$F$20,2,FALSE),""))</f>
        <v/>
      </c>
      <c r="K30" s="121" t="str">
        <f>IF(OR($B30="",$C30="",$D30="",$E30="",$F30="",$F30&gt;AN_CONCURS,$Q30=FALSE),"",IF($P30="OK",P_BDI_STR*VLOOKUP(AM30,Coef!$E$5:$F$20,2,FALSE),""))</f>
        <v/>
      </c>
      <c r="L30" s="153" t="str">
        <f t="shared" si="7"/>
        <v/>
      </c>
      <c r="M30" s="153" t="str">
        <f t="shared" si="8"/>
        <v/>
      </c>
      <c r="N30" s="153" t="str">
        <f t="shared" si="9"/>
        <v/>
      </c>
      <c r="O30" s="153" t="str">
        <f t="shared" si="10"/>
        <v/>
      </c>
      <c r="P30" s="241" t="str">
        <f>IF(F30="","NOK",VLOOKUP($E30,BDI!$B$5:$C$41,2,FALSE))</f>
        <v>NOK</v>
      </c>
      <c r="Q30" s="236" t="b">
        <f t="shared" si="2"/>
        <v>0</v>
      </c>
      <c r="R30" s="12"/>
      <c r="S30" s="14" t="e">
        <f t="shared" si="3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5"/>
        <v>#VALUE!</v>
      </c>
      <c r="AD30" s="15" t="e">
        <f t="shared" si="5"/>
        <v>#VALUE!</v>
      </c>
      <c r="AE30" s="15" t="e">
        <f t="shared" si="5"/>
        <v>#VALUE!</v>
      </c>
      <c r="AF30" s="15" t="e">
        <f t="shared" si="5"/>
        <v>#VALUE!</v>
      </c>
      <c r="AG30" s="15" t="e">
        <f t="shared" si="5"/>
        <v>#VALUE!</v>
      </c>
      <c r="AH30" s="15" t="e">
        <f t="shared" si="5"/>
        <v>#VALUE!</v>
      </c>
      <c r="AI30" s="15" t="e">
        <f t="shared" si="5"/>
        <v>#VALUE!</v>
      </c>
      <c r="AJ30" s="15" t="e">
        <f t="shared" si="5"/>
        <v>#VALUE!</v>
      </c>
      <c r="AK30" s="15" t="e">
        <f t="shared" si="5"/>
        <v>#VALUE!</v>
      </c>
      <c r="AL30" s="15" t="e">
        <f t="shared" si="5"/>
        <v>#VALUE!</v>
      </c>
      <c r="AM30" s="15">
        <f t="shared" si="6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IF(OR($B31="",$C31="",$D31="",$E31="",$F31&lt;AN_LIM,$F31&gt;AN_CONCURS,$Q31=FALSE),"",IF($P31="OK",P_BDI_STR*VLOOKUP(AM31,Coef!$E$5:$F$20,2,FALSE),""))</f>
        <v/>
      </c>
      <c r="K31" s="121" t="str">
        <f>IF(OR($B31="",$C31="",$D31="",$E31="",$F31="",$F31&gt;AN_CONCURS,$Q31=FALSE),"",IF($P31="OK",P_BDI_STR*VLOOKUP(AM31,Coef!$E$5:$F$20,2,FALSE),""))</f>
        <v/>
      </c>
      <c r="L31" s="153" t="str">
        <f t="shared" si="7"/>
        <v/>
      </c>
      <c r="M31" s="153" t="str">
        <f t="shared" si="8"/>
        <v/>
      </c>
      <c r="N31" s="153" t="str">
        <f t="shared" si="9"/>
        <v/>
      </c>
      <c r="O31" s="153" t="str">
        <f t="shared" si="10"/>
        <v/>
      </c>
      <c r="P31" s="241" t="str">
        <f>IF(F31="","NOK",VLOOKUP($E31,BDI!$B$5:$C$41,2,FALSE))</f>
        <v>NOK</v>
      </c>
      <c r="Q31" s="236" t="b">
        <f t="shared" si="2"/>
        <v>0</v>
      </c>
      <c r="R31" s="12"/>
      <c r="S31" s="14" t="e">
        <f t="shared" si="3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5"/>
        <v>#VALUE!</v>
      </c>
      <c r="AD31" s="15" t="e">
        <f t="shared" si="5"/>
        <v>#VALUE!</v>
      </c>
      <c r="AE31" s="15" t="e">
        <f t="shared" si="5"/>
        <v>#VALUE!</v>
      </c>
      <c r="AF31" s="15" t="e">
        <f t="shared" si="5"/>
        <v>#VALUE!</v>
      </c>
      <c r="AG31" s="15" t="e">
        <f t="shared" si="5"/>
        <v>#VALUE!</v>
      </c>
      <c r="AH31" s="15" t="e">
        <f t="shared" si="5"/>
        <v>#VALUE!</v>
      </c>
      <c r="AI31" s="15" t="e">
        <f t="shared" si="5"/>
        <v>#VALUE!</v>
      </c>
      <c r="AJ31" s="15" t="e">
        <f t="shared" si="5"/>
        <v>#VALUE!</v>
      </c>
      <c r="AK31" s="15" t="e">
        <f t="shared" si="5"/>
        <v>#VALUE!</v>
      </c>
      <c r="AL31" s="15" t="e">
        <f t="shared" si="5"/>
        <v>#VALUE!</v>
      </c>
      <c r="AM31" s="15">
        <f t="shared" si="6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IF(OR($B32="",$C32="",$D32="",$E32="",$F32&lt;AN_LIM,$F32&gt;AN_CONCURS,$Q32=FALSE),"",IF($P32="OK",P_BDI_STR*VLOOKUP(AM32,Coef!$E$5:$F$20,2,FALSE),""))</f>
        <v/>
      </c>
      <c r="K32" s="121" t="str">
        <f>IF(OR($B32="",$C32="",$D32="",$E32="",$F32="",$F32&gt;AN_CONCURS,$Q32=FALSE),"",IF($P32="OK",P_BDI_STR*VLOOKUP(AM32,Coef!$E$5:$F$20,2,FALSE),""))</f>
        <v/>
      </c>
      <c r="L32" s="153" t="str">
        <f t="shared" si="7"/>
        <v/>
      </c>
      <c r="M32" s="153" t="str">
        <f t="shared" si="8"/>
        <v/>
      </c>
      <c r="N32" s="153" t="str">
        <f t="shared" si="9"/>
        <v/>
      </c>
      <c r="O32" s="153" t="str">
        <f t="shared" si="10"/>
        <v/>
      </c>
      <c r="P32" s="241" t="str">
        <f>IF(F32="","NOK",VLOOKUP($E32,BDI!$B$5:$C$41,2,FALSE))</f>
        <v>NOK</v>
      </c>
      <c r="Q32" s="236" t="b">
        <f t="shared" si="2"/>
        <v>0</v>
      </c>
      <c r="R32" s="12"/>
      <c r="S32" s="14" t="e">
        <f t="shared" si="3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5"/>
        <v>#VALUE!</v>
      </c>
      <c r="AD32" s="15" t="e">
        <f t="shared" si="5"/>
        <v>#VALUE!</v>
      </c>
      <c r="AE32" s="15" t="e">
        <f t="shared" si="5"/>
        <v>#VALUE!</v>
      </c>
      <c r="AF32" s="15" t="e">
        <f t="shared" si="5"/>
        <v>#VALUE!</v>
      </c>
      <c r="AG32" s="15" t="e">
        <f t="shared" si="5"/>
        <v>#VALUE!</v>
      </c>
      <c r="AH32" s="15" t="e">
        <f t="shared" si="5"/>
        <v>#VALUE!</v>
      </c>
      <c r="AI32" s="15" t="e">
        <f t="shared" si="5"/>
        <v>#VALUE!</v>
      </c>
      <c r="AJ32" s="15" t="e">
        <f t="shared" si="5"/>
        <v>#VALUE!</v>
      </c>
      <c r="AK32" s="15" t="e">
        <f t="shared" si="5"/>
        <v>#VALUE!</v>
      </c>
      <c r="AL32" s="15" t="e">
        <f t="shared" si="5"/>
        <v>#VALUE!</v>
      </c>
      <c r="AM32" s="15">
        <f t="shared" si="6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IF(OR($B33="",$C33="",$D33="",$E33="",$F33&lt;AN_LIM,$F33&gt;AN_CONCURS,$Q33=FALSE),"",IF($P33="OK",P_BDI_STR*VLOOKUP(AM33,Coef!$E$5:$F$20,2,FALSE),""))</f>
        <v/>
      </c>
      <c r="K33" s="121" t="str">
        <f>IF(OR($B33="",$C33="",$D33="",$E33="",$F33="",$F33&gt;AN_CONCURS,$Q33=FALSE),"",IF($P33="OK",P_BDI_STR*VLOOKUP(AM33,Coef!$E$5:$F$20,2,FALSE),""))</f>
        <v/>
      </c>
      <c r="L33" s="153" t="str">
        <f t="shared" si="7"/>
        <v/>
      </c>
      <c r="M33" s="153" t="str">
        <f t="shared" si="8"/>
        <v/>
      </c>
      <c r="N33" s="153" t="str">
        <f t="shared" si="9"/>
        <v/>
      </c>
      <c r="O33" s="153" t="str">
        <f t="shared" si="10"/>
        <v/>
      </c>
      <c r="P33" s="241" t="str">
        <f>IF(F33="","NOK",VLOOKUP($E33,BDI!$B$5:$C$41,2,FALSE))</f>
        <v>NOK</v>
      </c>
      <c r="Q33" s="236" t="b">
        <f t="shared" si="2"/>
        <v>0</v>
      </c>
      <c r="R33" s="12"/>
      <c r="S33" s="14" t="e">
        <f t="shared" si="3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5"/>
        <v>#VALUE!</v>
      </c>
      <c r="AD33" s="15" t="e">
        <f t="shared" si="5"/>
        <v>#VALUE!</v>
      </c>
      <c r="AE33" s="15" t="e">
        <f t="shared" si="5"/>
        <v>#VALUE!</v>
      </c>
      <c r="AF33" s="15" t="e">
        <f t="shared" si="5"/>
        <v>#VALUE!</v>
      </c>
      <c r="AG33" s="15" t="e">
        <f t="shared" si="5"/>
        <v>#VALUE!</v>
      </c>
      <c r="AH33" s="15" t="e">
        <f t="shared" si="5"/>
        <v>#VALUE!</v>
      </c>
      <c r="AI33" s="15" t="e">
        <f t="shared" si="5"/>
        <v>#VALUE!</v>
      </c>
      <c r="AJ33" s="15" t="e">
        <f t="shared" si="5"/>
        <v>#VALUE!</v>
      </c>
      <c r="AK33" s="15" t="e">
        <f t="shared" si="5"/>
        <v>#VALUE!</v>
      </c>
      <c r="AL33" s="15" t="e">
        <f t="shared" si="5"/>
        <v>#VALUE!</v>
      </c>
      <c r="AM33" s="15">
        <f t="shared" si="6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IF(OR($B34="",$C34="",$D34="",$E34="",$F34&lt;AN_LIM,$F34&gt;AN_CONCURS,$Q34=FALSE),"",IF($P34="OK",P_BDI_STR*VLOOKUP(AM34,Coef!$E$5:$F$20,2,FALSE),""))</f>
        <v/>
      </c>
      <c r="K34" s="121" t="str">
        <f>IF(OR($B34="",$C34="",$D34="",$E34="",$F34="",$F34&gt;AN_CONCURS,$Q34=FALSE),"",IF($P34="OK",P_BDI_STR*VLOOKUP(AM34,Coef!$E$5:$F$20,2,FALSE),""))</f>
        <v/>
      </c>
      <c r="L34" s="153" t="str">
        <f t="shared" si="7"/>
        <v/>
      </c>
      <c r="M34" s="153" t="str">
        <f t="shared" si="8"/>
        <v/>
      </c>
      <c r="N34" s="153" t="str">
        <f t="shared" si="9"/>
        <v/>
      </c>
      <c r="O34" s="153" t="str">
        <f t="shared" si="10"/>
        <v/>
      </c>
      <c r="P34" s="241" t="str">
        <f>IF(F34="","NOK",VLOOKUP($E34,BDI!$B$5:$C$41,2,FALSE))</f>
        <v>NOK</v>
      </c>
      <c r="Q34" s="236" t="b">
        <f t="shared" si="2"/>
        <v>0</v>
      </c>
      <c r="R34" s="12"/>
      <c r="S34" s="14" t="e">
        <f t="shared" si="3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5"/>
        <v>#VALUE!</v>
      </c>
      <c r="AD34" s="15" t="e">
        <f t="shared" si="5"/>
        <v>#VALUE!</v>
      </c>
      <c r="AE34" s="15" t="e">
        <f t="shared" si="5"/>
        <v>#VALUE!</v>
      </c>
      <c r="AF34" s="15" t="e">
        <f t="shared" si="5"/>
        <v>#VALUE!</v>
      </c>
      <c r="AG34" s="15" t="e">
        <f t="shared" si="5"/>
        <v>#VALUE!</v>
      </c>
      <c r="AH34" s="15" t="e">
        <f t="shared" si="5"/>
        <v>#VALUE!</v>
      </c>
      <c r="AI34" s="15" t="e">
        <f t="shared" si="5"/>
        <v>#VALUE!</v>
      </c>
      <c r="AJ34" s="15" t="e">
        <f t="shared" si="5"/>
        <v>#VALUE!</v>
      </c>
      <c r="AK34" s="15" t="e">
        <f t="shared" si="5"/>
        <v>#VALUE!</v>
      </c>
      <c r="AL34" s="15" t="e">
        <f t="shared" si="5"/>
        <v>#VALUE!</v>
      </c>
      <c r="AM34" s="15">
        <f t="shared" si="6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IF(OR($B35="",$C35="",$D35="",$E35="",$F35&lt;AN_LIM,$F35&gt;AN_CONCURS,$Q35=FALSE),"",IF($P35="OK",P_BDI_STR*VLOOKUP(AM35,Coef!$E$5:$F$20,2,FALSE),""))</f>
        <v/>
      </c>
      <c r="K35" s="121" t="str">
        <f>IF(OR($B35="",$C35="",$D35="",$E35="",$F35="",$F35&gt;AN_CONCURS,$Q35=FALSE),"",IF($P35="OK",P_BDI_STR*VLOOKUP(AM35,Coef!$E$5:$F$20,2,FALSE),""))</f>
        <v/>
      </c>
      <c r="L35" s="153" t="str">
        <f t="shared" si="7"/>
        <v/>
      </c>
      <c r="M35" s="153" t="str">
        <f t="shared" si="8"/>
        <v/>
      </c>
      <c r="N35" s="153" t="str">
        <f t="shared" si="9"/>
        <v/>
      </c>
      <c r="O35" s="153" t="str">
        <f t="shared" si="10"/>
        <v/>
      </c>
      <c r="P35" s="241" t="str">
        <f>IF(F35="","NOK",VLOOKUP($E35,BDI!$B$5:$C$41,2,FALSE))</f>
        <v>NOK</v>
      </c>
      <c r="Q35" s="236" t="b">
        <f t="shared" si="2"/>
        <v>0</v>
      </c>
      <c r="R35" s="12"/>
      <c r="S35" s="14" t="e">
        <f t="shared" si="3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5"/>
        <v>#VALUE!</v>
      </c>
      <c r="AD35" s="15" t="e">
        <f t="shared" si="5"/>
        <v>#VALUE!</v>
      </c>
      <c r="AE35" s="15" t="e">
        <f t="shared" si="5"/>
        <v>#VALUE!</v>
      </c>
      <c r="AF35" s="15" t="e">
        <f t="shared" si="5"/>
        <v>#VALUE!</v>
      </c>
      <c r="AG35" s="15" t="e">
        <f t="shared" si="5"/>
        <v>#VALUE!</v>
      </c>
      <c r="AH35" s="15" t="e">
        <f t="shared" si="5"/>
        <v>#VALUE!</v>
      </c>
      <c r="AI35" s="15" t="e">
        <f t="shared" si="5"/>
        <v>#VALUE!</v>
      </c>
      <c r="AJ35" s="15" t="e">
        <f t="shared" si="5"/>
        <v>#VALUE!</v>
      </c>
      <c r="AK35" s="15" t="e">
        <f t="shared" si="5"/>
        <v>#VALUE!</v>
      </c>
      <c r="AL35" s="15" t="e">
        <f t="shared" si="5"/>
        <v>#VALUE!</v>
      </c>
      <c r="AM35" s="15">
        <f t="shared" si="6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IF(OR($B36="",$C36="",$D36="",$E36="",$F36&lt;AN_LIM,$F36&gt;AN_CONCURS,$Q36=FALSE),"",IF($P36="OK",P_BDI_STR*VLOOKUP(AM36,Coef!$E$5:$F$20,2,FALSE),""))</f>
        <v/>
      </c>
      <c r="K36" s="121" t="str">
        <f>IF(OR($B36="",$C36="",$D36="",$E36="",$F36="",$F36&gt;AN_CONCURS,$Q36=FALSE),"",IF($P36="OK",P_BDI_STR*VLOOKUP(AM36,Coef!$E$5:$F$20,2,FALSE),""))</f>
        <v/>
      </c>
      <c r="L36" s="153" t="str">
        <f t="shared" si="7"/>
        <v/>
      </c>
      <c r="M36" s="153" t="str">
        <f t="shared" si="8"/>
        <v/>
      </c>
      <c r="N36" s="153" t="str">
        <f t="shared" si="9"/>
        <v/>
      </c>
      <c r="O36" s="153" t="str">
        <f t="shared" si="10"/>
        <v/>
      </c>
      <c r="P36" s="241" t="str">
        <f>IF(F36="","NOK",VLOOKUP($E36,BDI!$B$5:$C$41,2,FALSE))</f>
        <v>NOK</v>
      </c>
      <c r="Q36" s="236" t="b">
        <f t="shared" si="2"/>
        <v>0</v>
      </c>
      <c r="R36" s="12"/>
      <c r="S36" s="14" t="e">
        <f t="shared" si="3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5"/>
        <v>#VALUE!</v>
      </c>
      <c r="AD36" s="15" t="e">
        <f t="shared" si="5"/>
        <v>#VALUE!</v>
      </c>
      <c r="AE36" s="15" t="e">
        <f t="shared" si="5"/>
        <v>#VALUE!</v>
      </c>
      <c r="AF36" s="15" t="e">
        <f t="shared" si="5"/>
        <v>#VALUE!</v>
      </c>
      <c r="AG36" s="15" t="e">
        <f t="shared" si="5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6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IF(OR($B37="",$C37="",$D37="",$E37="",$F37&lt;AN_LIM,$F37&gt;AN_CONCURS,$Q37=FALSE),"",IF($P37="OK",P_BDI_STR*VLOOKUP(AM37,Coef!$E$5:$F$20,2,FALSE),""))</f>
        <v/>
      </c>
      <c r="K37" s="121" t="str">
        <f>IF(OR($B37="",$C37="",$D37="",$E37="",$F37="",$F37&gt;AN_CONCURS,$Q37=FALSE),"",IF($P37="OK",P_BDI_STR*VLOOKUP(AM37,Coef!$E$5:$F$20,2,FALSE),""))</f>
        <v/>
      </c>
      <c r="L37" s="153" t="str">
        <f t="shared" si="7"/>
        <v/>
      </c>
      <c r="M37" s="153" t="str">
        <f t="shared" si="8"/>
        <v/>
      </c>
      <c r="N37" s="153" t="str">
        <f t="shared" si="9"/>
        <v/>
      </c>
      <c r="O37" s="153" t="str">
        <f t="shared" si="10"/>
        <v/>
      </c>
      <c r="P37" s="241" t="str">
        <f>IF(F37="","NOK",VLOOKUP($E37,BDI!$B$5:$C$41,2,FALSE))</f>
        <v>NOK</v>
      </c>
      <c r="Q37" s="236" t="b">
        <f t="shared" si="2"/>
        <v>0</v>
      </c>
      <c r="R37" s="12"/>
      <c r="S37" s="14" t="e">
        <f t="shared" si="3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6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IF(OR($B38="",$C38="",$D38="",$E38="",$F38&lt;AN_LIM,$F38&gt;AN_CONCURS,$Q38=FALSE),"",IF($P38="OK",P_BDI_STR*VLOOKUP(AM38,Coef!$E$5:$F$20,2,FALSE),""))</f>
        <v/>
      </c>
      <c r="K38" s="121" t="str">
        <f>IF(OR($B38="",$C38="",$D38="",$E38="",$F38="",$F38&gt;AN_CONCURS,$Q38=FALSE),"",IF($P38="OK",P_BDI_STR*VLOOKUP(AM38,Coef!$E$5:$F$20,2,FALSE),""))</f>
        <v/>
      </c>
      <c r="L38" s="153" t="str">
        <f t="shared" si="7"/>
        <v/>
      </c>
      <c r="M38" s="153" t="str">
        <f t="shared" si="8"/>
        <v/>
      </c>
      <c r="N38" s="153" t="str">
        <f t="shared" si="9"/>
        <v/>
      </c>
      <c r="O38" s="153" t="str">
        <f t="shared" si="10"/>
        <v/>
      </c>
      <c r="P38" s="241" t="str">
        <f>IF(F38="","NOK",VLOOKUP($E38,BDI!$B$5:$C$41,2,FALSE))</f>
        <v>NOK</v>
      </c>
      <c r="Q38" s="236" t="b">
        <f t="shared" si="2"/>
        <v>0</v>
      </c>
      <c r="R38" s="12"/>
      <c r="S38" s="14" t="e">
        <f t="shared" si="3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6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IF(OR($B39="",$C39="",$D39="",$E39="",$F39&lt;AN_LIM,$F39&gt;AN_CONCURS,$Q39=FALSE),"",IF($P39="OK",P_BDI_STR*VLOOKUP(AM39,Coef!$E$5:$F$20,2,FALSE),""))</f>
        <v/>
      </c>
      <c r="K39" s="121" t="str">
        <f>IF(OR($B39="",$C39="",$D39="",$E39="",$F39="",$F39&gt;AN_CONCURS,$Q39=FALSE),"",IF($P39="OK",P_BDI_STR*VLOOKUP(AM39,Coef!$E$5:$F$20,2,FALSE),""))</f>
        <v/>
      </c>
      <c r="L39" s="153" t="str">
        <f t="shared" si="7"/>
        <v/>
      </c>
      <c r="M39" s="153" t="str">
        <f t="shared" si="8"/>
        <v/>
      </c>
      <c r="N39" s="153" t="str">
        <f t="shared" si="9"/>
        <v/>
      </c>
      <c r="O39" s="153" t="str">
        <f t="shared" si="10"/>
        <v/>
      </c>
      <c r="P39" s="241" t="str">
        <f>IF(F39="","NOK",VLOOKUP($E39,BDI!$B$5:$C$41,2,FALSE))</f>
        <v>NOK</v>
      </c>
      <c r="Q39" s="236" t="b">
        <f t="shared" si="2"/>
        <v>0</v>
      </c>
      <c r="R39" s="12"/>
      <c r="S39" s="14" t="e">
        <f t="shared" si="3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6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IF(OR($B40="",$C40="",$D40="",$E40="",$F40&lt;AN_LIM,$F40&gt;AN_CONCURS,$Q40=FALSE),"",IF($P40="OK",P_BDI_STR*VLOOKUP(AM40,Coef!$E$5:$F$20,2,FALSE),""))</f>
        <v/>
      </c>
      <c r="K40" s="121" t="str">
        <f>IF(OR($B40="",$C40="",$D40="",$E40="",$F40="",$F40&gt;AN_CONCURS,$Q40=FALSE),"",IF($P40="OK",P_BDI_STR*VLOOKUP(AM40,Coef!$E$5:$F$20,2,FALSE),""))</f>
        <v/>
      </c>
      <c r="L40" s="153" t="str">
        <f t="shared" si="7"/>
        <v/>
      </c>
      <c r="M40" s="153" t="str">
        <f t="shared" si="8"/>
        <v/>
      </c>
      <c r="N40" s="153" t="str">
        <f t="shared" si="9"/>
        <v/>
      </c>
      <c r="O40" s="153" t="str">
        <f t="shared" si="10"/>
        <v/>
      </c>
      <c r="P40" s="241" t="str">
        <f>IF(F40="","NOK",VLOOKUP($E40,BDI!$B$5:$C$41,2,FALSE))</f>
        <v>NOK</v>
      </c>
      <c r="Q40" s="236" t="b">
        <f t="shared" si="2"/>
        <v>0</v>
      </c>
      <c r="R40" s="12"/>
      <c r="S40" s="14" t="e">
        <f t="shared" si="3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6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IF(OR($B41="",$C41="",$D41="",$E41="",$F41&lt;AN_LIM,$F41&gt;AN_CONCURS,$Q41=FALSE),"",IF($P41="OK",P_BDI_STR*VLOOKUP(AM41,Coef!$E$5:$F$20,2,FALSE),""))</f>
        <v/>
      </c>
      <c r="K41" s="121" t="str">
        <f>IF(OR($B41="",$C41="",$D41="",$E41="",$F41="",$F41&gt;AN_CONCURS,$Q41=FALSE),"",IF($P41="OK",P_BDI_STR*VLOOKUP(AM41,Coef!$E$5:$F$20,2,FALSE),""))</f>
        <v/>
      </c>
      <c r="L41" s="153" t="str">
        <f t="shared" si="7"/>
        <v/>
      </c>
      <c r="M41" s="153" t="str">
        <f t="shared" si="8"/>
        <v/>
      </c>
      <c r="N41" s="153" t="str">
        <f t="shared" si="9"/>
        <v/>
      </c>
      <c r="O41" s="153" t="str">
        <f t="shared" si="10"/>
        <v/>
      </c>
      <c r="P41" s="241" t="str">
        <f>IF(F41="","NOK",VLOOKUP($E41,BDI!$B$5:$C$41,2,FALSE))</f>
        <v>NOK</v>
      </c>
      <c r="Q41" s="236" t="b">
        <f t="shared" si="2"/>
        <v>0</v>
      </c>
      <c r="R41" s="12"/>
      <c r="S41" s="14" t="e">
        <f t="shared" si="3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6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IF(OR($B42="",$C42="",$D42="",$E42="",$F42&lt;AN_LIM,$F42&gt;AN_CONCURS,$Q42=FALSE),"",IF($P42="OK",P_BDI_STR*VLOOKUP(AM42,Coef!$E$5:$F$20,2,FALSE),""))</f>
        <v/>
      </c>
      <c r="K42" s="121" t="str">
        <f>IF(OR($B42="",$C42="",$D42="",$E42="",$F42="",$F42&gt;AN_CONCURS,$Q42=FALSE),"",IF($P42="OK",P_BDI_STR*VLOOKUP(AM42,Coef!$E$5:$F$20,2,FALSE),""))</f>
        <v/>
      </c>
      <c r="L42" s="153" t="str">
        <f t="shared" si="7"/>
        <v/>
      </c>
      <c r="M42" s="153" t="str">
        <f t="shared" si="8"/>
        <v/>
      </c>
      <c r="N42" s="153" t="str">
        <f t="shared" si="9"/>
        <v/>
      </c>
      <c r="O42" s="153" t="str">
        <f t="shared" si="10"/>
        <v/>
      </c>
      <c r="P42" s="241" t="str">
        <f>IF(F42="","NOK",VLOOKUP($E42,BDI!$B$5:$C$41,2,FALSE))</f>
        <v>NOK</v>
      </c>
      <c r="Q42" s="236" t="b">
        <f t="shared" si="2"/>
        <v>0</v>
      </c>
      <c r="R42" s="12"/>
      <c r="S42" s="14" t="e">
        <f t="shared" si="3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6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IF(OR($B43="",$C43="",$D43="",$E43="",$F43&lt;AN_LIM,$F43&gt;AN_CONCURS,$Q43=FALSE),"",IF($P43="OK",P_BDI_STR*VLOOKUP(AM43,Coef!$E$5:$F$20,2,FALSE),""))</f>
        <v/>
      </c>
      <c r="K43" s="121" t="str">
        <f>IF(OR($B43="",$C43="",$D43="",$E43="",$F43="",$F43&gt;AN_CONCURS,$Q43=FALSE),"",IF($P43="OK",P_BDI_STR*VLOOKUP(AM43,Coef!$E$5:$F$20,2,FALSE),""))</f>
        <v/>
      </c>
      <c r="L43" s="153" t="str">
        <f t="shared" si="7"/>
        <v/>
      </c>
      <c r="M43" s="153" t="str">
        <f t="shared" si="8"/>
        <v/>
      </c>
      <c r="N43" s="153" t="str">
        <f t="shared" si="9"/>
        <v/>
      </c>
      <c r="O43" s="153" t="str">
        <f t="shared" si="10"/>
        <v/>
      </c>
      <c r="P43" s="241" t="str">
        <f>IF(F43="","NOK",VLOOKUP($E43,BDI!$B$5:$C$41,2,FALSE))</f>
        <v>NOK</v>
      </c>
      <c r="Q43" s="236" t="b">
        <f t="shared" ref="Q43:Q74" si="14">IF(NUME="",FALSE,ISNUMBER(SEARCH(NUME,$B43)))</f>
        <v>0</v>
      </c>
      <c r="R43" s="12"/>
      <c r="S43" s="14" t="e">
        <f t="shared" si="3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6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IF(OR($B44="",$C44="",$D44="",$E44="",$F44&lt;AN_LIM,$F44&gt;AN_CONCURS,$Q44=FALSE),"",IF($P44="OK",P_BDI_STR*VLOOKUP(AM44,Coef!$E$5:$F$20,2,FALSE),""))</f>
        <v/>
      </c>
      <c r="K44" s="121" t="str">
        <f>IF(OR($B44="",$C44="",$D44="",$E44="",$F44="",$F44&gt;AN_CONCURS,$Q44=FALSE),"",IF($P44="OK",P_BDI_STR*VLOOKUP(AM44,Coef!$E$5:$F$20,2,FALSE),""))</f>
        <v/>
      </c>
      <c r="L44" s="153" t="str">
        <f t="shared" si="7"/>
        <v/>
      </c>
      <c r="M44" s="153" t="str">
        <f t="shared" si="8"/>
        <v/>
      </c>
      <c r="N44" s="153" t="str">
        <f t="shared" si="9"/>
        <v/>
      </c>
      <c r="O44" s="153" t="str">
        <f t="shared" si="10"/>
        <v/>
      </c>
      <c r="P44" s="241" t="str">
        <f>IF(F44="","NOK",VLOOKUP($E44,BDI!$B$5:$C$41,2,FALSE))</f>
        <v>NOK</v>
      </c>
      <c r="Q44" s="236" t="b">
        <f t="shared" si="14"/>
        <v>0</v>
      </c>
      <c r="R44" s="12"/>
      <c r="S44" s="14" t="e">
        <f t="shared" si="3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6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IF(OR($B45="",$C45="",$D45="",$E45="",$F45&lt;AN_LIM,$F45&gt;AN_CONCURS,$Q45=FALSE),"",IF($P45="OK",P_BDI_STR*VLOOKUP(AM45,Coef!$E$5:$F$20,2,FALSE),""))</f>
        <v/>
      </c>
      <c r="K45" s="121" t="str">
        <f>IF(OR($B45="",$C45="",$D45="",$E45="",$F45="",$F45&gt;AN_CONCURS,$Q45=FALSE),"",IF($P45="OK",P_BDI_STR*VLOOKUP(AM45,Coef!$E$5:$F$20,2,FALSE),""))</f>
        <v/>
      </c>
      <c r="L45" s="153" t="str">
        <f t="shared" si="7"/>
        <v/>
      </c>
      <c r="M45" s="153" t="str">
        <f t="shared" si="8"/>
        <v/>
      </c>
      <c r="N45" s="153" t="str">
        <f t="shared" si="9"/>
        <v/>
      </c>
      <c r="O45" s="153" t="str">
        <f t="shared" si="10"/>
        <v/>
      </c>
      <c r="P45" s="241" t="str">
        <f>IF(F45="","NOK",VLOOKUP($E45,BDI!$B$5:$C$41,2,FALSE))</f>
        <v>NOK</v>
      </c>
      <c r="Q45" s="236" t="b">
        <f t="shared" si="14"/>
        <v>0</v>
      </c>
      <c r="S45" s="14" t="e">
        <f t="shared" si="3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6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IF(OR($B46="",$C46="",$D46="",$E46="",$F46&lt;AN_LIM,$F46&gt;AN_CONCURS,$Q46=FALSE),"",IF($P46="OK",P_BDI_STR*VLOOKUP(AM46,Coef!$E$5:$F$20,2,FALSE),""))</f>
        <v/>
      </c>
      <c r="K46" s="121" t="str">
        <f>IF(OR($B46="",$C46="",$D46="",$E46="",$F46="",$F46&gt;AN_CONCURS,$Q46=FALSE),"",IF($P46="OK",P_BDI_STR*VLOOKUP(AM46,Coef!$E$5:$F$20,2,FALSE),""))</f>
        <v/>
      </c>
      <c r="L46" s="153" t="str">
        <f t="shared" si="7"/>
        <v/>
      </c>
      <c r="M46" s="153" t="str">
        <f t="shared" si="8"/>
        <v/>
      </c>
      <c r="N46" s="153" t="str">
        <f t="shared" si="9"/>
        <v/>
      </c>
      <c r="O46" s="153" t="str">
        <f t="shared" si="10"/>
        <v/>
      </c>
      <c r="P46" s="241" t="str">
        <f>IF(F46="","NOK",VLOOKUP($E46,BDI!$B$5:$C$41,2,FALSE))</f>
        <v>NOK</v>
      </c>
      <c r="Q46" s="236" t="b">
        <f t="shared" si="14"/>
        <v>0</v>
      </c>
      <c r="S46" s="14" t="e">
        <f t="shared" si="3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6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IF(OR($B47="",$C47="",$D47="",$E47="",$F47&lt;AN_LIM,$F47&gt;AN_CONCURS,$Q47=FALSE),"",IF($P47="OK",P_BDI_STR*VLOOKUP(AM47,Coef!$E$5:$F$20,2,FALSE),""))</f>
        <v/>
      </c>
      <c r="K47" s="121" t="str">
        <f>IF(OR($B47="",$C47="",$D47="",$E47="",$F47="",$F47&gt;AN_CONCURS,$Q47=FALSE),"",IF($P47="OK",P_BDI_STR*VLOOKUP(AM47,Coef!$E$5:$F$20,2,FALSE),""))</f>
        <v/>
      </c>
      <c r="L47" s="153" t="str">
        <f t="shared" si="7"/>
        <v/>
      </c>
      <c r="M47" s="153" t="str">
        <f t="shared" si="8"/>
        <v/>
      </c>
      <c r="N47" s="153" t="str">
        <f t="shared" si="9"/>
        <v/>
      </c>
      <c r="O47" s="153" t="str">
        <f t="shared" si="10"/>
        <v/>
      </c>
      <c r="P47" s="241" t="str">
        <f>IF(F47="","NOK",VLOOKUP($E47,BDI!$B$5:$C$41,2,FALSE))</f>
        <v>NOK</v>
      </c>
      <c r="Q47" s="236" t="b">
        <f t="shared" si="14"/>
        <v>0</v>
      </c>
      <c r="S47" s="14" t="e">
        <f t="shared" si="3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6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IF(OR($B48="",$C48="",$D48="",$E48="",$F48&lt;AN_LIM,$F48&gt;AN_CONCURS,$Q48=FALSE),"",IF($P48="OK",P_BDI_STR*VLOOKUP(AM48,Coef!$E$5:$F$20,2,FALSE),""))</f>
        <v/>
      </c>
      <c r="K48" s="121" t="str">
        <f>IF(OR($B48="",$C48="",$D48="",$E48="",$F48="",$F48&gt;AN_CONCURS,$Q48=FALSE),"",IF($P48="OK",P_BDI_STR*VLOOKUP(AM48,Coef!$E$5:$F$20,2,FALSE),""))</f>
        <v/>
      </c>
      <c r="L48" s="153" t="str">
        <f t="shared" si="7"/>
        <v/>
      </c>
      <c r="M48" s="153" t="str">
        <f t="shared" si="8"/>
        <v/>
      </c>
      <c r="N48" s="153" t="str">
        <f t="shared" si="9"/>
        <v/>
      </c>
      <c r="O48" s="153" t="str">
        <f t="shared" si="10"/>
        <v/>
      </c>
      <c r="P48" s="241" t="str">
        <f>IF(F48="","NOK",VLOOKUP($E48,BDI!$B$5:$C$41,2,FALSE))</f>
        <v>NOK</v>
      </c>
      <c r="Q48" s="236" t="b">
        <f t="shared" si="14"/>
        <v>0</v>
      </c>
      <c r="S48" s="14" t="e">
        <f t="shared" si="3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6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IF(OR($B49="",$C49="",$D49="",$E49="",$F49&lt;AN_LIM,$F49&gt;AN_CONCURS,$Q49=FALSE),"",IF($P49="OK",P_BDI_STR*VLOOKUP(AM49,Coef!$E$5:$F$20,2,FALSE),""))</f>
        <v/>
      </c>
      <c r="K49" s="121" t="str">
        <f>IF(OR($B49="",$C49="",$D49="",$E49="",$F49="",$F49&gt;AN_CONCURS,$Q49=FALSE),"",IF($P49="OK",P_BDI_STR*VLOOKUP(AM49,Coef!$E$5:$F$20,2,FALSE),""))</f>
        <v/>
      </c>
      <c r="L49" s="153" t="str">
        <f t="shared" si="7"/>
        <v/>
      </c>
      <c r="M49" s="153" t="str">
        <f t="shared" si="8"/>
        <v/>
      </c>
      <c r="N49" s="153" t="str">
        <f t="shared" si="9"/>
        <v/>
      </c>
      <c r="O49" s="153" t="str">
        <f t="shared" si="10"/>
        <v/>
      </c>
      <c r="P49" s="241" t="str">
        <f>IF(F49="","NOK",VLOOKUP($E49,BDI!$B$5:$C$41,2,FALSE))</f>
        <v>NOK</v>
      </c>
      <c r="Q49" s="236" t="b">
        <f t="shared" si="14"/>
        <v>0</v>
      </c>
      <c r="S49" s="14" t="e">
        <f t="shared" si="3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6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IF(OR($B50="",$C50="",$D50="",$E50="",$F50&lt;AN_LIM,$F50&gt;AN_CONCURS,$Q50=FALSE),"",IF($P50="OK",P_BDI_STR*VLOOKUP(AM50,Coef!$E$5:$F$20,2,FALSE),""))</f>
        <v/>
      </c>
      <c r="K50" s="121" t="str">
        <f>IF(OR($B50="",$C50="",$D50="",$E50="",$F50="",$F50&gt;AN_CONCURS,$Q50=FALSE),"",IF($P50="OK",P_BDI_STR*VLOOKUP(AM50,Coef!$E$5:$F$20,2,FALSE),""))</f>
        <v/>
      </c>
      <c r="L50" s="153" t="str">
        <f t="shared" si="7"/>
        <v/>
      </c>
      <c r="M50" s="153" t="str">
        <f t="shared" si="8"/>
        <v/>
      </c>
      <c r="N50" s="153" t="str">
        <f t="shared" si="9"/>
        <v/>
      </c>
      <c r="O50" s="153" t="str">
        <f t="shared" si="10"/>
        <v/>
      </c>
      <c r="P50" s="241" t="str">
        <f>IF(F50="","NOK",VLOOKUP($E50,BDI!$B$5:$C$41,2,FALSE))</f>
        <v>NOK</v>
      </c>
      <c r="Q50" s="236" t="b">
        <f t="shared" si="14"/>
        <v>0</v>
      </c>
      <c r="S50" s="14" t="e">
        <f t="shared" si="3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6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IF(OR($B51="",$C51="",$D51="",$E51="",$F51&lt;AN_LIM,$F51&gt;AN_CONCURS,$Q51=FALSE),"",IF($P51="OK",P_BDI_STR*VLOOKUP(AM51,Coef!$E$5:$F$20,2,FALSE),""))</f>
        <v/>
      </c>
      <c r="K51" s="121" t="str">
        <f>IF(OR($B51="",$C51="",$D51="",$E51="",$F51="",$F51&gt;AN_CONCURS,$Q51=FALSE),"",IF($P51="OK",P_BDI_STR*VLOOKUP(AM51,Coef!$E$5:$F$20,2,FALSE),""))</f>
        <v/>
      </c>
      <c r="L51" s="153" t="str">
        <f t="shared" si="7"/>
        <v/>
      </c>
      <c r="M51" s="153" t="str">
        <f t="shared" si="8"/>
        <v/>
      </c>
      <c r="N51" s="153" t="str">
        <f t="shared" si="9"/>
        <v/>
      </c>
      <c r="O51" s="153" t="str">
        <f t="shared" si="10"/>
        <v/>
      </c>
      <c r="P51" s="241" t="str">
        <f>IF(F51="","NOK",VLOOKUP($E51,BDI!$B$5:$C$41,2,FALSE))</f>
        <v>NOK</v>
      </c>
      <c r="Q51" s="236" t="b">
        <f t="shared" si="14"/>
        <v>0</v>
      </c>
      <c r="S51" s="14" t="e">
        <f t="shared" si="3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6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IF(OR($B52="",$C52="",$D52="",$E52="",$F52&lt;AN_LIM,$F52&gt;AN_CONCURS,$Q52=FALSE),"",IF($P52="OK",P_BDI_STR*VLOOKUP(AM52,Coef!$E$5:$F$20,2,FALSE),""))</f>
        <v/>
      </c>
      <c r="K52" s="121" t="str">
        <f>IF(OR($B52="",$C52="",$D52="",$E52="",$F52="",$F52&gt;AN_CONCURS,$Q52=FALSE),"",IF($P52="OK",P_BDI_STR*VLOOKUP(AM52,Coef!$E$5:$F$20,2,FALSE),""))</f>
        <v/>
      </c>
      <c r="L52" s="153" t="str">
        <f t="shared" si="7"/>
        <v/>
      </c>
      <c r="M52" s="153" t="str">
        <f t="shared" si="8"/>
        <v/>
      </c>
      <c r="N52" s="153" t="str">
        <f t="shared" si="9"/>
        <v/>
      </c>
      <c r="O52" s="153" t="str">
        <f t="shared" si="10"/>
        <v/>
      </c>
      <c r="P52" s="241" t="str">
        <f>IF(F52="","NOK",VLOOKUP($E52,BDI!$B$5:$C$41,2,FALSE))</f>
        <v>NOK</v>
      </c>
      <c r="Q52" s="236" t="b">
        <f t="shared" si="14"/>
        <v>0</v>
      </c>
      <c r="S52" s="14" t="e">
        <f t="shared" si="3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6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IF(OR($B53="",$C53="",$D53="",$E53="",$F53&lt;AN_LIM,$F53&gt;AN_CONCURS,$Q53=FALSE),"",IF($P53="OK",P_BDI_STR*VLOOKUP(AM53,Coef!$E$5:$F$20,2,FALSE),""))</f>
        <v/>
      </c>
      <c r="K53" s="121" t="str">
        <f>IF(OR($B53="",$C53="",$D53="",$E53="",$F53="",$F53&gt;AN_CONCURS,$Q53=FALSE),"",IF($P53="OK",P_BDI_STR*VLOOKUP(AM53,Coef!$E$5:$F$20,2,FALSE),""))</f>
        <v/>
      </c>
      <c r="L53" s="153" t="str">
        <f t="shared" si="7"/>
        <v/>
      </c>
      <c r="M53" s="153" t="str">
        <f t="shared" si="8"/>
        <v/>
      </c>
      <c r="N53" s="153" t="str">
        <f t="shared" si="9"/>
        <v/>
      </c>
      <c r="O53" s="153" t="str">
        <f t="shared" si="10"/>
        <v/>
      </c>
      <c r="P53" s="241" t="str">
        <f>IF(F53="","NOK",VLOOKUP($E53,BDI!$B$5:$C$41,2,FALSE))</f>
        <v>NOK</v>
      </c>
      <c r="Q53" s="236" t="b">
        <f t="shared" si="14"/>
        <v>0</v>
      </c>
      <c r="S53" s="14" t="e">
        <f t="shared" si="3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6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IF(OR($B54="",$C54="",$D54="",$E54="",$F54&lt;AN_LIM,$F54&gt;AN_CONCURS,$Q54=FALSE),"",IF($P54="OK",P_BDI_STR*VLOOKUP(AM54,Coef!$E$5:$F$20,2,FALSE),""))</f>
        <v/>
      </c>
      <c r="K54" s="121" t="str">
        <f>IF(OR($B54="",$C54="",$D54="",$E54="",$F54="",$F54&gt;AN_CONCURS,$Q54=FALSE),"",IF($P54="OK",P_BDI_STR*VLOOKUP(AM54,Coef!$E$5:$F$20,2,FALSE),""))</f>
        <v/>
      </c>
      <c r="L54" s="153" t="str">
        <f t="shared" si="7"/>
        <v/>
      </c>
      <c r="M54" s="153" t="str">
        <f t="shared" si="8"/>
        <v/>
      </c>
      <c r="N54" s="153" t="str">
        <f t="shared" si="9"/>
        <v/>
      </c>
      <c r="O54" s="153" t="str">
        <f t="shared" si="10"/>
        <v/>
      </c>
      <c r="P54" s="241" t="str">
        <f>IF(F54="","NOK",VLOOKUP($E54,BDI!$B$5:$C$41,2,FALSE))</f>
        <v>NOK</v>
      </c>
      <c r="Q54" s="236" t="b">
        <f t="shared" si="14"/>
        <v>0</v>
      </c>
      <c r="S54" s="14" t="e">
        <f t="shared" si="3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6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IF(OR($B55="",$C55="",$D55="",$E55="",$F55&lt;AN_LIM,$F55&gt;AN_CONCURS,$Q55=FALSE),"",IF($P55="OK",P_BDI_STR*VLOOKUP(AM55,Coef!$E$5:$F$20,2,FALSE),""))</f>
        <v/>
      </c>
      <c r="K55" s="121" t="str">
        <f>IF(OR($B55="",$C55="",$D55="",$E55="",$F55="",$F55&gt;AN_CONCURS,$Q55=FALSE),"",IF($P55="OK",P_BDI_STR*VLOOKUP(AM55,Coef!$E$5:$F$20,2,FALSE),""))</f>
        <v/>
      </c>
      <c r="L55" s="153" t="str">
        <f t="shared" si="7"/>
        <v/>
      </c>
      <c r="M55" s="153" t="str">
        <f t="shared" si="8"/>
        <v/>
      </c>
      <c r="N55" s="153" t="str">
        <f t="shared" si="9"/>
        <v/>
      </c>
      <c r="O55" s="153" t="str">
        <f t="shared" si="10"/>
        <v/>
      </c>
      <c r="P55" s="241" t="str">
        <f>IF(F55="","NOK",VLOOKUP($E55,BDI!$B$5:$C$41,2,FALSE))</f>
        <v>NOK</v>
      </c>
      <c r="Q55" s="236" t="b">
        <f t="shared" si="14"/>
        <v>0</v>
      </c>
      <c r="S55" s="14" t="e">
        <f t="shared" si="3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6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IF(OR($B56="",$C56="",$D56="",$E56="",$F56&lt;AN_LIM,$F56&gt;AN_CONCURS,$Q56=FALSE),"",IF($P56="OK",P_BDI_STR*VLOOKUP(AM56,Coef!$E$5:$F$20,2,FALSE),""))</f>
        <v/>
      </c>
      <c r="K56" s="121" t="str">
        <f>IF(OR($B56="",$C56="",$D56="",$E56="",$F56="",$F56&gt;AN_CONCURS,$Q56=FALSE),"",IF($P56="OK",P_BDI_STR*VLOOKUP(AM56,Coef!$E$5:$F$20,2,FALSE),""))</f>
        <v/>
      </c>
      <c r="L56" s="153" t="str">
        <f t="shared" si="7"/>
        <v/>
      </c>
      <c r="M56" s="153" t="str">
        <f t="shared" si="8"/>
        <v/>
      </c>
      <c r="N56" s="153" t="str">
        <f t="shared" si="9"/>
        <v/>
      </c>
      <c r="O56" s="153" t="str">
        <f t="shared" si="10"/>
        <v/>
      </c>
      <c r="P56" s="241" t="str">
        <f>IF(F56="","NOK",VLOOKUP($E56,BDI!$B$5:$C$41,2,FALSE))</f>
        <v>NOK</v>
      </c>
      <c r="Q56" s="236" t="b">
        <f t="shared" si="14"/>
        <v>0</v>
      </c>
      <c r="S56" s="14" t="e">
        <f t="shared" si="3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6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IF(OR($B57="",$C57="",$D57="",$E57="",$F57&lt;AN_LIM,$F57&gt;AN_CONCURS,$Q57=FALSE),"",IF($P57="OK",P_BDI_STR*VLOOKUP(AM57,Coef!$E$5:$F$20,2,FALSE),""))</f>
        <v/>
      </c>
      <c r="K57" s="121" t="str">
        <f>IF(OR($B57="",$C57="",$D57="",$E57="",$F57="",$F57&gt;AN_CONCURS,$Q57=FALSE),"",IF($P57="OK",P_BDI_STR*VLOOKUP(AM57,Coef!$E$5:$F$20,2,FALSE),""))</f>
        <v/>
      </c>
      <c r="L57" s="153" t="str">
        <f t="shared" si="7"/>
        <v/>
      </c>
      <c r="M57" s="153" t="str">
        <f t="shared" si="8"/>
        <v/>
      </c>
      <c r="N57" s="153" t="str">
        <f t="shared" si="9"/>
        <v/>
      </c>
      <c r="O57" s="153" t="str">
        <f t="shared" si="10"/>
        <v/>
      </c>
      <c r="P57" s="241" t="str">
        <f>IF(F57="","NOK",VLOOKUP($E57,BDI!$B$5:$C$41,2,FALSE))</f>
        <v>NOK</v>
      </c>
      <c r="Q57" s="236" t="b">
        <f t="shared" si="14"/>
        <v>0</v>
      </c>
      <c r="S57" s="14" t="e">
        <f t="shared" si="3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6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IF(OR($B58="",$C58="",$D58="",$E58="",$F58&lt;AN_LIM,$F58&gt;AN_CONCURS,$Q58=FALSE),"",IF($P58="OK",P_BDI_STR*VLOOKUP(AM58,Coef!$E$5:$F$20,2,FALSE),""))</f>
        <v/>
      </c>
      <c r="K58" s="121" t="str">
        <f>IF(OR($B58="",$C58="",$D58="",$E58="",$F58="",$F58&gt;AN_CONCURS,$Q58=FALSE),"",IF($P58="OK",P_BDI_STR*VLOOKUP(AM58,Coef!$E$5:$F$20,2,FALSE),""))</f>
        <v/>
      </c>
      <c r="L58" s="153" t="str">
        <f t="shared" si="7"/>
        <v/>
      </c>
      <c r="M58" s="153" t="str">
        <f t="shared" si="8"/>
        <v/>
      </c>
      <c r="N58" s="153" t="str">
        <f t="shared" si="9"/>
        <v/>
      </c>
      <c r="O58" s="153" t="str">
        <f t="shared" si="10"/>
        <v/>
      </c>
      <c r="P58" s="241" t="str">
        <f>IF(F58="","NOK",VLOOKUP($E58,BDI!$B$5:$C$41,2,FALSE))</f>
        <v>NOK</v>
      </c>
      <c r="Q58" s="236" t="b">
        <f t="shared" si="14"/>
        <v>0</v>
      </c>
      <c r="S58" s="14" t="e">
        <f t="shared" si="3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6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IF(OR($B59="",$C59="",$D59="",$E59="",$F59&lt;AN_LIM,$F59&gt;AN_CONCURS,$Q59=FALSE),"",IF($P59="OK",P_BDI_STR*VLOOKUP(AM59,Coef!$E$5:$F$20,2,FALSE),""))</f>
        <v/>
      </c>
      <c r="K59" s="121" t="str">
        <f>IF(OR($B59="",$C59="",$D59="",$E59="",$F59="",$F59&gt;AN_CONCURS,$Q59=FALSE),"",IF($P59="OK",P_BDI_STR*VLOOKUP(AM59,Coef!$E$5:$F$20,2,FALSE),""))</f>
        <v/>
      </c>
      <c r="L59" s="153" t="str">
        <f t="shared" si="7"/>
        <v/>
      </c>
      <c r="M59" s="153" t="str">
        <f t="shared" si="8"/>
        <v/>
      </c>
      <c r="N59" s="153" t="str">
        <f t="shared" si="9"/>
        <v/>
      </c>
      <c r="O59" s="153" t="str">
        <f t="shared" si="10"/>
        <v/>
      </c>
      <c r="P59" s="241" t="str">
        <f>IF(F59="","NOK",VLOOKUP($E59,BDI!$B$5:$C$41,2,FALSE))</f>
        <v>NOK</v>
      </c>
      <c r="Q59" s="236" t="b">
        <f t="shared" si="14"/>
        <v>0</v>
      </c>
      <c r="S59" s="14" t="e">
        <f t="shared" si="3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6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IF(OR($B60="",$C60="",$D60="",$E60="",$F60&lt;AN_LIM,$F60&gt;AN_CONCURS,$Q60=FALSE),"",IF($P60="OK",P_BDI_STR*VLOOKUP(AM60,Coef!$E$5:$F$20,2,FALSE),""))</f>
        <v/>
      </c>
      <c r="K60" s="121" t="str">
        <f>IF(OR($B60="",$C60="",$D60="",$E60="",$F60="",$F60&gt;AN_CONCURS,$Q60=FALSE),"",IF($P60="OK",P_BDI_STR*VLOOKUP(AM60,Coef!$E$5:$F$20,2,FALSE),""))</f>
        <v/>
      </c>
      <c r="L60" s="153" t="str">
        <f t="shared" si="7"/>
        <v/>
      </c>
      <c r="M60" s="153" t="str">
        <f t="shared" si="8"/>
        <v/>
      </c>
      <c r="N60" s="153" t="str">
        <f t="shared" si="9"/>
        <v/>
      </c>
      <c r="O60" s="153" t="str">
        <f t="shared" si="10"/>
        <v/>
      </c>
      <c r="P60" s="241" t="str">
        <f>IF(F60="","NOK",VLOOKUP($E60,BDI!$B$5:$C$41,2,FALSE))</f>
        <v>NOK</v>
      </c>
      <c r="Q60" s="236" t="b">
        <f t="shared" si="14"/>
        <v>0</v>
      </c>
      <c r="S60" s="14" t="e">
        <f t="shared" si="3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6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IF(OR($B61="",$C61="",$D61="",$E61="",$F61&lt;AN_LIM,$F61&gt;AN_CONCURS,$Q61=FALSE),"",IF($P61="OK",P_BDI_STR*VLOOKUP(AM61,Coef!$E$5:$F$20,2,FALSE),""))</f>
        <v/>
      </c>
      <c r="K61" s="121" t="str">
        <f>IF(OR($B61="",$C61="",$D61="",$E61="",$F61="",$F61&gt;AN_CONCURS,$Q61=FALSE),"",IF($P61="OK",P_BDI_STR*VLOOKUP(AM61,Coef!$E$5:$F$20,2,FALSE),""))</f>
        <v/>
      </c>
      <c r="L61" s="153" t="str">
        <f t="shared" si="7"/>
        <v/>
      </c>
      <c r="M61" s="153" t="str">
        <f t="shared" si="8"/>
        <v/>
      </c>
      <c r="N61" s="153" t="str">
        <f t="shared" si="9"/>
        <v/>
      </c>
      <c r="O61" s="153" t="str">
        <f t="shared" si="10"/>
        <v/>
      </c>
      <c r="P61" s="241" t="str">
        <f>IF(F61="","NOK",VLOOKUP($E61,BDI!$B$5:$C$41,2,FALSE))</f>
        <v>NOK</v>
      </c>
      <c r="Q61" s="236" t="b">
        <f t="shared" si="14"/>
        <v>0</v>
      </c>
      <c r="S61" s="14" t="e">
        <f t="shared" si="3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6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IF(OR($B62="",$C62="",$D62="",$E62="",$F62&lt;AN_LIM,$F62&gt;AN_CONCURS,$Q62=FALSE),"",IF($P62="OK",P_BDI_STR*VLOOKUP(AM62,Coef!$E$5:$F$20,2,FALSE),""))</f>
        <v/>
      </c>
      <c r="K62" s="121" t="str">
        <f>IF(OR($B62="",$C62="",$D62="",$E62="",$F62="",$F62&gt;AN_CONCURS,$Q62=FALSE),"",IF($P62="OK",P_BDI_STR*VLOOKUP(AM62,Coef!$E$5:$F$20,2,FALSE),""))</f>
        <v/>
      </c>
      <c r="L62" s="153" t="str">
        <f t="shared" si="7"/>
        <v/>
      </c>
      <c r="M62" s="153" t="str">
        <f t="shared" si="8"/>
        <v/>
      </c>
      <c r="N62" s="153" t="str">
        <f t="shared" si="9"/>
        <v/>
      </c>
      <c r="O62" s="153" t="str">
        <f t="shared" si="10"/>
        <v/>
      </c>
      <c r="P62" s="241" t="str">
        <f>IF(F62="","NOK",VLOOKUP($E62,BDI!$B$5:$C$41,2,FALSE))</f>
        <v>NOK</v>
      </c>
      <c r="Q62" s="236" t="b">
        <f t="shared" si="14"/>
        <v>0</v>
      </c>
      <c r="S62" s="14" t="e">
        <f t="shared" si="3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6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IF(OR($B63="",$C63="",$D63="",$E63="",$F63&lt;AN_LIM,$F63&gt;AN_CONCURS,$Q63=FALSE),"",IF($P63="OK",P_BDI_STR*VLOOKUP(AM63,Coef!$E$5:$F$20,2,FALSE),""))</f>
        <v/>
      </c>
      <c r="K63" s="121" t="str">
        <f>IF(OR($B63="",$C63="",$D63="",$E63="",$F63="",$F63&gt;AN_CONCURS,$Q63=FALSE),"",IF($P63="OK",P_BDI_STR*VLOOKUP(AM63,Coef!$E$5:$F$20,2,FALSE),""))</f>
        <v/>
      </c>
      <c r="L63" s="153" t="str">
        <f t="shared" si="7"/>
        <v/>
      </c>
      <c r="M63" s="153" t="str">
        <f t="shared" si="8"/>
        <v/>
      </c>
      <c r="N63" s="153" t="str">
        <f t="shared" si="9"/>
        <v/>
      </c>
      <c r="O63" s="153" t="str">
        <f t="shared" si="10"/>
        <v/>
      </c>
      <c r="P63" s="241" t="str">
        <f>IF(F63="","NOK",VLOOKUP($E63,BDI!$B$5:$C$41,2,FALSE))</f>
        <v>NOK</v>
      </c>
      <c r="Q63" s="236" t="b">
        <f t="shared" si="14"/>
        <v>0</v>
      </c>
      <c r="S63" s="14" t="e">
        <f t="shared" si="3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6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IF(OR($B64="",$C64="",$D64="",$E64="",$F64&lt;AN_LIM,$F64&gt;AN_CONCURS,$Q64=FALSE),"",IF($P64="OK",P_BDI_STR*VLOOKUP(AM64,Coef!$E$5:$F$20,2,FALSE),""))</f>
        <v/>
      </c>
      <c r="K64" s="121" t="str">
        <f>IF(OR($B64="",$C64="",$D64="",$E64="",$F64="",$F64&gt;AN_CONCURS,$Q64=FALSE),"",IF($P64="OK",P_BDI_STR*VLOOKUP(AM64,Coef!$E$5:$F$20,2,FALSE),""))</f>
        <v/>
      </c>
      <c r="L64" s="153" t="str">
        <f t="shared" si="7"/>
        <v/>
      </c>
      <c r="M64" s="153" t="str">
        <f t="shared" si="8"/>
        <v/>
      </c>
      <c r="N64" s="153" t="str">
        <f t="shared" si="9"/>
        <v/>
      </c>
      <c r="O64" s="153" t="str">
        <f t="shared" si="10"/>
        <v/>
      </c>
      <c r="P64" s="241" t="str">
        <f>IF(F64="","NOK",VLOOKUP($E64,BDI!$B$5:$C$41,2,FALSE))</f>
        <v>NOK</v>
      </c>
      <c r="Q64" s="236" t="b">
        <f t="shared" si="14"/>
        <v>0</v>
      </c>
      <c r="S64" s="14" t="e">
        <f t="shared" si="3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6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IF(OR($B65="",$C65="",$D65="",$E65="",$F65&lt;AN_LIM,$F65&gt;AN_CONCURS,$Q65=FALSE),"",IF($P65="OK",P_BDI_STR*VLOOKUP(AM65,Coef!$E$5:$F$20,2,FALSE),""))</f>
        <v/>
      </c>
      <c r="K65" s="121" t="str">
        <f>IF(OR($B65="",$C65="",$D65="",$E65="",$F65="",$F65&gt;AN_CONCURS,$Q65=FALSE),"",IF($P65="OK",P_BDI_STR*VLOOKUP(AM65,Coef!$E$5:$F$20,2,FALSE),""))</f>
        <v/>
      </c>
      <c r="L65" s="153" t="str">
        <f t="shared" si="7"/>
        <v/>
      </c>
      <c r="M65" s="153" t="str">
        <f t="shared" si="8"/>
        <v/>
      </c>
      <c r="N65" s="153" t="str">
        <f t="shared" si="9"/>
        <v/>
      </c>
      <c r="O65" s="153" t="str">
        <f t="shared" si="10"/>
        <v/>
      </c>
      <c r="P65" s="241" t="str">
        <f>IF(F65="","NOK",VLOOKUP($E65,BDI!$B$5:$C$41,2,FALSE))</f>
        <v>NOK</v>
      </c>
      <c r="Q65" s="236" t="b">
        <f t="shared" si="14"/>
        <v>0</v>
      </c>
      <c r="S65" s="14" t="e">
        <f t="shared" si="3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6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IF(OR($B66="",$C66="",$D66="",$E66="",$F66&lt;AN_LIM,$F66&gt;AN_CONCURS,$Q66=FALSE),"",IF($P66="OK",P_BDI_STR*VLOOKUP(AM66,Coef!$E$5:$F$20,2,FALSE),""))</f>
        <v/>
      </c>
      <c r="K66" s="121" t="str">
        <f>IF(OR($B66="",$C66="",$D66="",$E66="",$F66="",$F66&gt;AN_CONCURS,$Q66=FALSE),"",IF($P66="OK",P_BDI_STR*VLOOKUP(AM66,Coef!$E$5:$F$20,2,FALSE),""))</f>
        <v/>
      </c>
      <c r="L66" s="153" t="str">
        <f t="shared" si="7"/>
        <v/>
      </c>
      <c r="M66" s="153" t="str">
        <f t="shared" si="8"/>
        <v/>
      </c>
      <c r="N66" s="153" t="str">
        <f t="shared" si="9"/>
        <v/>
      </c>
      <c r="O66" s="153" t="str">
        <f t="shared" si="10"/>
        <v/>
      </c>
      <c r="P66" s="241" t="str">
        <f>IF(F66="","NOK",VLOOKUP($E66,BDI!$B$5:$C$41,2,FALSE))</f>
        <v>NOK</v>
      </c>
      <c r="Q66" s="236" t="b">
        <f t="shared" si="14"/>
        <v>0</v>
      </c>
      <c r="S66" s="14" t="e">
        <f t="shared" si="3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6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IF(OR($B67="",$C67="",$D67="",$E67="",$F67&lt;AN_LIM,$F67&gt;AN_CONCURS,$Q67=FALSE),"",IF($P67="OK",P_BDI_STR*VLOOKUP(AM67,Coef!$E$5:$F$20,2,FALSE),""))</f>
        <v/>
      </c>
      <c r="K67" s="121" t="str">
        <f>IF(OR($B67="",$C67="",$D67="",$E67="",$F67="",$F67&gt;AN_CONCURS,$Q67=FALSE),"",IF($P67="OK",P_BDI_STR*VLOOKUP(AM67,Coef!$E$5:$F$20,2,FALSE),""))</f>
        <v/>
      </c>
      <c r="L67" s="153" t="str">
        <f t="shared" si="7"/>
        <v/>
      </c>
      <c r="M67" s="153" t="str">
        <f t="shared" si="8"/>
        <v/>
      </c>
      <c r="N67" s="153" t="str">
        <f t="shared" si="9"/>
        <v/>
      </c>
      <c r="O67" s="153" t="str">
        <f t="shared" si="10"/>
        <v/>
      </c>
      <c r="P67" s="241" t="str">
        <f>IF(F67="","NOK",VLOOKUP($E67,BDI!$B$5:$C$41,2,FALSE))</f>
        <v>NOK</v>
      </c>
      <c r="Q67" s="236" t="b">
        <f t="shared" si="14"/>
        <v>0</v>
      </c>
      <c r="S67" s="14" t="e">
        <f t="shared" si="3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6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IF(OR($B68="",$C68="",$D68="",$E68="",$F68&lt;AN_LIM,$F68&gt;AN_CONCURS,$Q68=FALSE),"",IF($P68="OK",P_BDI_STR*VLOOKUP(AM68,Coef!$E$5:$F$20,2,FALSE),""))</f>
        <v/>
      </c>
      <c r="K68" s="121" t="str">
        <f>IF(OR($B68="",$C68="",$D68="",$E68="",$F68="",$F68&gt;AN_CONCURS,$Q68=FALSE),"",IF($P68="OK",P_BDI_STR*VLOOKUP(AM68,Coef!$E$5:$F$20,2,FALSE),""))</f>
        <v/>
      </c>
      <c r="L68" s="153" t="str">
        <f t="shared" si="7"/>
        <v/>
      </c>
      <c r="M68" s="153" t="str">
        <f t="shared" si="8"/>
        <v/>
      </c>
      <c r="N68" s="153" t="str">
        <f t="shared" si="9"/>
        <v/>
      </c>
      <c r="O68" s="153" t="str">
        <f t="shared" si="10"/>
        <v/>
      </c>
      <c r="P68" s="241" t="str">
        <f>IF(F68="","NOK",VLOOKUP($E68,BDI!$B$5:$C$41,2,FALSE))</f>
        <v>NOK</v>
      </c>
      <c r="Q68" s="236" t="b">
        <f t="shared" si="14"/>
        <v>0</v>
      </c>
      <c r="S68" s="14" t="e">
        <f t="shared" si="3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6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IF(OR($B69="",$C69="",$D69="",$E69="",$F69&lt;AN_LIM,$F69&gt;AN_CONCURS,$Q69=FALSE),"",IF($P69="OK",P_BDI_STR*VLOOKUP(AM69,Coef!$E$5:$F$20,2,FALSE),""))</f>
        <v/>
      </c>
      <c r="K69" s="121" t="str">
        <f>IF(OR($B69="",$C69="",$D69="",$E69="",$F69="",$F69&gt;AN_CONCURS,$Q69=FALSE),"",IF($P69="OK",P_BDI_STR*VLOOKUP(AM69,Coef!$E$5:$F$20,2,FALSE),""))</f>
        <v/>
      </c>
      <c r="L69" s="153" t="str">
        <f t="shared" si="7"/>
        <v/>
      </c>
      <c r="M69" s="153" t="str">
        <f t="shared" si="8"/>
        <v/>
      </c>
      <c r="N69" s="153" t="str">
        <f t="shared" si="9"/>
        <v/>
      </c>
      <c r="O69" s="153" t="str">
        <f t="shared" si="10"/>
        <v/>
      </c>
      <c r="P69" s="241" t="str">
        <f>IF(F69="","NOK",VLOOKUP($E69,BDI!$B$5:$C$41,2,FALSE))</f>
        <v>NOK</v>
      </c>
      <c r="Q69" s="236" t="b">
        <f t="shared" si="14"/>
        <v>0</v>
      </c>
      <c r="S69" s="14" t="e">
        <f t="shared" si="3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6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IF(OR($B70="",$C70="",$D70="",$E70="",$F70&lt;AN_LIM,$F70&gt;AN_CONCURS,$Q70=FALSE),"",IF($P70="OK",P_BDI_STR*VLOOKUP(AM70,Coef!$E$5:$F$20,2,FALSE),""))</f>
        <v/>
      </c>
      <c r="K70" s="121" t="str">
        <f>IF(OR($B70="",$C70="",$D70="",$E70="",$F70="",$F70&gt;AN_CONCURS,$Q70=FALSE),"",IF($P70="OK",P_BDI_STR*VLOOKUP(AM70,Coef!$E$5:$F$20,2,FALSE),""))</f>
        <v/>
      </c>
      <c r="L70" s="153" t="str">
        <f t="shared" si="7"/>
        <v/>
      </c>
      <c r="M70" s="153" t="str">
        <f t="shared" si="8"/>
        <v/>
      </c>
      <c r="N70" s="153" t="str">
        <f t="shared" si="9"/>
        <v/>
      </c>
      <c r="O70" s="153" t="str">
        <f t="shared" si="10"/>
        <v/>
      </c>
      <c r="P70" s="241" t="str">
        <f>IF(F70="","NOK",VLOOKUP($E70,BDI!$B$5:$C$41,2,FALSE))</f>
        <v>NOK</v>
      </c>
      <c r="Q70" s="236" t="b">
        <f t="shared" si="14"/>
        <v>0</v>
      </c>
      <c r="S70" s="14" t="e">
        <f t="shared" si="3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6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IF(OR($B71="",$C71="",$D71="",$E71="",$F71&lt;AN_LIM,$F71&gt;AN_CONCURS,$Q71=FALSE),"",IF($P71="OK",P_BDI_STR*VLOOKUP(AM71,Coef!$E$5:$F$20,2,FALSE),""))</f>
        <v/>
      </c>
      <c r="K71" s="121" t="str">
        <f>IF(OR($B71="",$C71="",$D71="",$E71="",$F71="",$F71&gt;AN_CONCURS,$Q71=FALSE),"",IF($P71="OK",P_BDI_STR*VLOOKUP(AM71,Coef!$E$5:$F$20,2,FALSE),""))</f>
        <v/>
      </c>
      <c r="L71" s="153" t="str">
        <f t="shared" si="7"/>
        <v/>
      </c>
      <c r="M71" s="153" t="str">
        <f t="shared" si="8"/>
        <v/>
      </c>
      <c r="N71" s="153" t="str">
        <f t="shared" si="9"/>
        <v/>
      </c>
      <c r="O71" s="153" t="str">
        <f t="shared" si="10"/>
        <v/>
      </c>
      <c r="P71" s="241" t="str">
        <f>IF(F71="","NOK",VLOOKUP($E71,BDI!$B$5:$C$41,2,FALSE))</f>
        <v>NOK</v>
      </c>
      <c r="Q71" s="236" t="b">
        <f t="shared" si="14"/>
        <v>0</v>
      </c>
      <c r="S71" s="14" t="e">
        <f t="shared" si="3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6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IF(OR($B72="",$C72="",$D72="",$E72="",$F72&lt;AN_LIM,$F72&gt;AN_CONCURS,$Q72=FALSE),"",IF($P72="OK",P_BDI_STR*VLOOKUP(AM72,Coef!$E$5:$F$20,2,FALSE),""))</f>
        <v/>
      </c>
      <c r="K72" s="121" t="str">
        <f>IF(OR($B72="",$C72="",$D72="",$E72="",$F72="",$F72&gt;AN_CONCURS,$Q72=FALSE),"",IF($P72="OK",P_BDI_STR*VLOOKUP(AM72,Coef!$E$5:$F$20,2,FALSE),""))</f>
        <v/>
      </c>
      <c r="L72" s="153" t="str">
        <f t="shared" si="7"/>
        <v/>
      </c>
      <c r="M72" s="153" t="str">
        <f t="shared" si="8"/>
        <v/>
      </c>
      <c r="N72" s="153" t="str">
        <f t="shared" si="9"/>
        <v/>
      </c>
      <c r="O72" s="153" t="str">
        <f t="shared" si="10"/>
        <v/>
      </c>
      <c r="P72" s="241" t="str">
        <f>IF(F72="","NOK",VLOOKUP($E72,BDI!$B$5:$C$41,2,FALSE))</f>
        <v>NOK</v>
      </c>
      <c r="Q72" s="236" t="b">
        <f t="shared" si="14"/>
        <v>0</v>
      </c>
      <c r="S72" s="14" t="e">
        <f t="shared" si="3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6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IF(OR($B73="",$C73="",$D73="",$E73="",$F73&lt;AN_LIM,$F73&gt;AN_CONCURS,$Q73=FALSE),"",IF($P73="OK",P_BDI_STR*VLOOKUP(AM73,Coef!$E$5:$F$20,2,FALSE),""))</f>
        <v/>
      </c>
      <c r="K73" s="121" t="str">
        <f>IF(OR($B73="",$C73="",$D73="",$E73="",$F73="",$F73&gt;AN_CONCURS,$Q73=FALSE),"",IF($P73="OK",P_BDI_STR*VLOOKUP(AM73,Coef!$E$5:$F$20,2,FALSE),""))</f>
        <v/>
      </c>
      <c r="L73" s="153" t="str">
        <f t="shared" si="7"/>
        <v/>
      </c>
      <c r="M73" s="153" t="str">
        <f t="shared" si="8"/>
        <v/>
      </c>
      <c r="N73" s="153" t="str">
        <f t="shared" si="9"/>
        <v/>
      </c>
      <c r="O73" s="153" t="str">
        <f t="shared" si="10"/>
        <v/>
      </c>
      <c r="P73" s="241" t="str">
        <f>IF(F73="","NOK",VLOOKUP($E73,BDI!$B$5:$C$41,2,FALSE))</f>
        <v>NOK</v>
      </c>
      <c r="Q73" s="236" t="b">
        <f t="shared" si="14"/>
        <v>0</v>
      </c>
      <c r="S73" s="14" t="e">
        <f t="shared" si="3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6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IF(OR($B74="",$C74="",$D74="",$E74="",$F74&lt;AN_LIM,$F74&gt;AN_CONCURS,$Q74=FALSE),"",IF($P74="OK",P_BDI_STR*VLOOKUP(AM74,Coef!$E$5:$F$20,2,FALSE),""))</f>
        <v/>
      </c>
      <c r="K74" s="121" t="str">
        <f>IF(OR($B74="",$C74="",$D74="",$E74="",$F74="",$F74&gt;AN_CONCURS,$Q74=FALSE),"",IF($P74="OK",P_BDI_STR*VLOOKUP(AM74,Coef!$E$5:$F$20,2,FALSE),""))</f>
        <v/>
      </c>
      <c r="L74" s="153" t="str">
        <f t="shared" si="7"/>
        <v/>
      </c>
      <c r="M74" s="153" t="str">
        <f t="shared" si="8"/>
        <v/>
      </c>
      <c r="N74" s="153" t="str">
        <f t="shared" si="9"/>
        <v/>
      </c>
      <c r="O74" s="153" t="str">
        <f t="shared" si="10"/>
        <v/>
      </c>
      <c r="P74" s="241" t="str">
        <f>IF(F74="","NOK",VLOOKUP($E74,BDI!$B$5:$C$41,2,FALSE))</f>
        <v>NOK</v>
      </c>
      <c r="Q74" s="236" t="b">
        <f t="shared" si="14"/>
        <v>0</v>
      </c>
      <c r="S74" s="14" t="e">
        <f t="shared" si="3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6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IF(OR($B75="",$C75="",$D75="",$E75="",$F75&lt;AN_LIM,$F75&gt;AN_CONCURS,$Q75=FALSE),"",IF($P75="OK",P_BDI_STR*VLOOKUP(AM75,Coef!$E$5:$F$20,2,FALSE),""))</f>
        <v/>
      </c>
      <c r="K75" s="121" t="str">
        <f>IF(OR($B75="",$C75="",$D75="",$E75="",$F75="",$F75&gt;AN_CONCURS,$Q75=FALSE),"",IF($P75="OK",P_BDI_STR*VLOOKUP(AM75,Coef!$E$5:$F$20,2,FALSE),""))</f>
        <v/>
      </c>
      <c r="L75" s="153" t="str">
        <f t="shared" ref="L75:L138" si="19">IF(OR($B75="",$C75="",$D75="",$E75="",$F75="",$F75&gt;AN_CONCURS,$P75&lt;&gt;"OK",$Q75=FALSE),"",IF($F75&gt;=AN_LIM,1,""))</f>
        <v/>
      </c>
      <c r="M75" s="153" t="str">
        <f t="shared" ref="M75:M138" si="20">IF(OR($B75="",$C75="",$D75="",$E75="",$F75="",$F75&gt;AN_CONCURS,$P75&lt;&gt;"OK",$Q75=FALSE),"",1)</f>
        <v/>
      </c>
      <c r="N75" s="153" t="str">
        <f t="shared" ref="N75:N138" si="21">IF($L75&lt;&gt;1,"",(IF(OR($B75="",$C75="",$D75="",$E75="",$F75="",$F75&gt;AN_CONCURS,$P75&lt;&gt;"OK",$Q75=FALSE),"",IF((FIND(NUME,$B75,1)=1),1,""))))</f>
        <v/>
      </c>
      <c r="O75" s="153" t="str">
        <f t="shared" ref="O75:O138" si="22">IF(OR($B75="",$C75="",$D75="",$E75="",$F75="",$F75&gt;AN_CONCURS,$P75&lt;&gt;"OK",$Q75=FALSE),"",IF((FIND(NUME,$B75,1)=1),1,""))</f>
        <v/>
      </c>
      <c r="P75" s="241" t="str">
        <f>IF(F75="","NOK",VLOOKUP($E75,BDI!$B$5:$C$41,2,FALSE))</f>
        <v>NOK</v>
      </c>
      <c r="Q75" s="236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IF(OR($B76="",$C76="",$D76="",$E76="",$F76&lt;AN_LIM,$F76&gt;AN_CONCURS,$Q76=FALSE),"",IF($P76="OK",P_BDI_STR*VLOOKUP(AM76,Coef!$E$5:$F$20,2,FALSE),""))</f>
        <v/>
      </c>
      <c r="K76" s="121" t="str">
        <f>IF(OR($B76="",$C76="",$D76="",$E76="",$F76="",$F76&gt;AN_CONCURS,$Q76=FALSE),"",IF($P76="OK",P_BDI_STR*VLOOKUP(AM76,Coef!$E$5:$F$20,2,FALSE),""))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241" t="str">
        <f>IF(F76="","NOK",VLOOKUP($E76,BDI!$B$5:$C$41,2,FALSE))</f>
        <v>NOK</v>
      </c>
      <c r="Q76" s="236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IF(OR($B77="",$C77="",$D77="",$E77="",$F77&lt;AN_LIM,$F77&gt;AN_CONCURS,$Q77=FALSE),"",IF($P77="OK",P_BDI_STR*VLOOKUP(AM77,Coef!$E$5:$F$20,2,FALSE),""))</f>
        <v/>
      </c>
      <c r="K77" s="121" t="str">
        <f>IF(OR($B77="",$C77="",$D77="",$E77="",$F77="",$F77&gt;AN_CONCURS,$Q77=FALSE),"",IF($P77="OK",P_BDI_STR*VLOOKUP(AM77,Coef!$E$5:$F$20,2,FALSE),""))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241" t="str">
        <f>IF(F77="","NOK",VLOOKUP($E77,BDI!$B$5:$C$41,2,FALSE))</f>
        <v>NOK</v>
      </c>
      <c r="Q77" s="236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IF(OR($B78="",$C78="",$D78="",$E78="",$F78&lt;AN_LIM,$F78&gt;AN_CONCURS,$Q78=FALSE),"",IF($P78="OK",P_BDI_STR*VLOOKUP(AM78,Coef!$E$5:$F$20,2,FALSE),""))</f>
        <v/>
      </c>
      <c r="K78" s="121" t="str">
        <f>IF(OR($B78="",$C78="",$D78="",$E78="",$F78="",$F78&gt;AN_CONCURS,$Q78=FALSE),"",IF($P78="OK",P_BDI_STR*VLOOKUP(AM78,Coef!$E$5:$F$20,2,FALSE),""))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241" t="str">
        <f>IF(F78="","NOK",VLOOKUP($E78,BDI!$B$5:$C$41,2,FALSE))</f>
        <v>NOK</v>
      </c>
      <c r="Q78" s="236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IF(OR($B79="",$C79="",$D79="",$E79="",$F79&lt;AN_LIM,$F79&gt;AN_CONCURS,$Q79=FALSE),"",IF($P79="OK",P_BDI_STR*VLOOKUP(AM79,Coef!$E$5:$F$20,2,FALSE),""))</f>
        <v/>
      </c>
      <c r="K79" s="121" t="str">
        <f>IF(OR($B79="",$C79="",$D79="",$E79="",$F79="",$F79&gt;AN_CONCURS,$Q79=FALSE),"",IF($P79="OK",P_BDI_STR*VLOOKUP(AM79,Coef!$E$5:$F$20,2,FALSE),""))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241" t="str">
        <f>IF(F79="","NOK",VLOOKUP($E79,BDI!$B$5:$C$41,2,FALSE))</f>
        <v>NOK</v>
      </c>
      <c r="Q79" s="236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IF(OR($B80="",$C80="",$D80="",$E80="",$F80&lt;AN_LIM,$F80&gt;AN_CONCURS,$Q80=FALSE),"",IF($P80="OK",P_BDI_STR*VLOOKUP(AM80,Coef!$E$5:$F$20,2,FALSE),""))</f>
        <v/>
      </c>
      <c r="K80" s="121" t="str">
        <f>IF(OR($B80="",$C80="",$D80="",$E80="",$F80="",$F80&gt;AN_CONCURS,$Q80=FALSE),"",IF($P80="OK",P_BDI_STR*VLOOKUP(AM80,Coef!$E$5:$F$20,2,FALSE),""))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241" t="str">
        <f>IF(F80="","NOK",VLOOKUP($E80,BDI!$B$5:$C$41,2,FALSE))</f>
        <v>NOK</v>
      </c>
      <c r="Q80" s="236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IF(OR($B81="",$C81="",$D81="",$E81="",$F81&lt;AN_LIM,$F81&gt;AN_CONCURS,$Q81=FALSE),"",IF($P81="OK",P_BDI_STR*VLOOKUP(AM81,Coef!$E$5:$F$20,2,FALSE),""))</f>
        <v/>
      </c>
      <c r="K81" s="121" t="str">
        <f>IF(OR($B81="",$C81="",$D81="",$E81="",$F81="",$F81&gt;AN_CONCURS,$Q81=FALSE),"",IF($P81="OK",P_BDI_STR*VLOOKUP(AM81,Coef!$E$5:$F$20,2,FALSE),""))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241" t="str">
        <f>IF(F81="","NOK",VLOOKUP($E81,BDI!$B$5:$C$41,2,FALSE))</f>
        <v>NOK</v>
      </c>
      <c r="Q81" s="236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IF(OR($B82="",$C82="",$D82="",$E82="",$F82&lt;AN_LIM,$F82&gt;AN_CONCURS,$Q82=FALSE),"",IF($P82="OK",P_BDI_STR*VLOOKUP(AM82,Coef!$E$5:$F$20,2,FALSE),""))</f>
        <v/>
      </c>
      <c r="K82" s="121" t="str">
        <f>IF(OR($B82="",$C82="",$D82="",$E82="",$F82="",$F82&gt;AN_CONCURS,$Q82=FALSE),"",IF($P82="OK",P_BDI_STR*VLOOKUP(AM82,Coef!$E$5:$F$20,2,FALSE),""))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241" t="str">
        <f>IF(F82="","NOK",VLOOKUP($E82,BDI!$B$5:$C$41,2,FALSE))</f>
        <v>NOK</v>
      </c>
      <c r="Q82" s="236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IF(OR($B83="",$C83="",$D83="",$E83="",$F83&lt;AN_LIM,$F83&gt;AN_CONCURS,$Q83=FALSE),"",IF($P83="OK",P_BDI_STR*VLOOKUP(AM83,Coef!$E$5:$F$20,2,FALSE),""))</f>
        <v/>
      </c>
      <c r="K83" s="121" t="str">
        <f>IF(OR($B83="",$C83="",$D83="",$E83="",$F83="",$F83&gt;AN_CONCURS,$Q83=FALSE),"",IF($P83="OK",P_BDI_STR*VLOOKUP(AM83,Coef!$E$5:$F$20,2,FALSE),""))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241" t="str">
        <f>IF(F83="","NOK",VLOOKUP($E83,BDI!$B$5:$C$41,2,FALSE))</f>
        <v>NOK</v>
      </c>
      <c r="Q83" s="236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IF(OR($B84="",$C84="",$D84="",$E84="",$F84&lt;AN_LIM,$F84&gt;AN_CONCURS,$Q84=FALSE),"",IF($P84="OK",P_BDI_STR*VLOOKUP(AM84,Coef!$E$5:$F$20,2,FALSE),""))</f>
        <v/>
      </c>
      <c r="K84" s="121" t="str">
        <f>IF(OR($B84="",$C84="",$D84="",$E84="",$F84="",$F84&gt;AN_CONCURS,$Q84=FALSE),"",IF($P84="OK",P_BDI_STR*VLOOKUP(AM84,Coef!$E$5:$F$20,2,FALSE),""))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241" t="str">
        <f>IF(F84="","NOK",VLOOKUP($E84,BDI!$B$5:$C$41,2,FALSE))</f>
        <v>NOK</v>
      </c>
      <c r="Q84" s="236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IF(OR($B85="",$C85="",$D85="",$E85="",$F85&lt;AN_LIM,$F85&gt;AN_CONCURS,$Q85=FALSE),"",IF($P85="OK",P_BDI_STR*VLOOKUP(AM85,Coef!$E$5:$F$20,2,FALSE),""))</f>
        <v/>
      </c>
      <c r="K85" s="121" t="str">
        <f>IF(OR($B85="",$C85="",$D85="",$E85="",$F85="",$F85&gt;AN_CONCURS,$Q85=FALSE),"",IF($P85="OK",P_BDI_STR*VLOOKUP(AM85,Coef!$E$5:$F$20,2,FALSE),""))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241" t="str">
        <f>IF(F85="","NOK",VLOOKUP($E85,BDI!$B$5:$C$41,2,FALSE))</f>
        <v>NOK</v>
      </c>
      <c r="Q85" s="236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IF(OR($B86="",$C86="",$D86="",$E86="",$F86&lt;AN_LIM,$F86&gt;AN_CONCURS,$Q86=FALSE),"",IF($P86="OK",P_BDI_STR*VLOOKUP(AM86,Coef!$E$5:$F$20,2,FALSE),""))</f>
        <v/>
      </c>
      <c r="K86" s="121" t="str">
        <f>IF(OR($B86="",$C86="",$D86="",$E86="",$F86="",$F86&gt;AN_CONCURS,$Q86=FALSE),"",IF($P86="OK",P_BDI_STR*VLOOKUP(AM86,Coef!$E$5:$F$20,2,FALSE),""))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241" t="str">
        <f>IF(F86="","NOK",VLOOKUP($E86,BDI!$B$5:$C$41,2,FALSE))</f>
        <v>NOK</v>
      </c>
      <c r="Q86" s="236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IF(OR($B87="",$C87="",$D87="",$E87="",$F87&lt;AN_LIM,$F87&gt;AN_CONCURS,$Q87=FALSE),"",IF($P87="OK",P_BDI_STR*VLOOKUP(AM87,Coef!$E$5:$F$20,2,FALSE),""))</f>
        <v/>
      </c>
      <c r="K87" s="121" t="str">
        <f>IF(OR($B87="",$C87="",$D87="",$E87="",$F87="",$F87&gt;AN_CONCURS,$Q87=FALSE),"",IF($P87="OK",P_BDI_STR*VLOOKUP(AM87,Coef!$E$5:$F$20,2,FALSE),""))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241" t="str">
        <f>IF(F87="","NOK",VLOOKUP($E87,BDI!$B$5:$C$41,2,FALSE))</f>
        <v>NOK</v>
      </c>
      <c r="Q87" s="236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IF(OR($B88="",$C88="",$D88="",$E88="",$F88&lt;AN_LIM,$F88&gt;AN_CONCURS,$Q88=FALSE),"",IF($P88="OK",P_BDI_STR*VLOOKUP(AM88,Coef!$E$5:$F$20,2,FALSE),""))</f>
        <v/>
      </c>
      <c r="K88" s="121" t="str">
        <f>IF(OR($B88="",$C88="",$D88="",$E88="",$F88="",$F88&gt;AN_CONCURS,$Q88=FALSE),"",IF($P88="OK",P_BDI_STR*VLOOKUP(AM88,Coef!$E$5:$F$20,2,FALSE),""))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241" t="str">
        <f>IF(F88="","NOK",VLOOKUP($E88,BDI!$B$5:$C$41,2,FALSE))</f>
        <v>NOK</v>
      </c>
      <c r="Q88" s="236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IF(OR($B89="",$C89="",$D89="",$E89="",$F89&lt;AN_LIM,$F89&gt;AN_CONCURS,$Q89=FALSE),"",IF($P89="OK",P_BDI_STR*VLOOKUP(AM89,Coef!$E$5:$F$20,2,FALSE),""))</f>
        <v/>
      </c>
      <c r="K89" s="121" t="str">
        <f>IF(OR($B89="",$C89="",$D89="",$E89="",$F89="",$F89&gt;AN_CONCURS,$Q89=FALSE),"",IF($P89="OK",P_BDI_STR*VLOOKUP(AM89,Coef!$E$5:$F$20,2,FALSE),""))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241" t="str">
        <f>IF(F89="","NOK",VLOOKUP($E89,BDI!$B$5:$C$41,2,FALSE))</f>
        <v>NOK</v>
      </c>
      <c r="Q89" s="236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IF(OR($B90="",$C90="",$D90="",$E90="",$F90&lt;AN_LIM,$F90&gt;AN_CONCURS,$Q90=FALSE),"",IF($P90="OK",P_BDI_STR*VLOOKUP(AM90,Coef!$E$5:$F$20,2,FALSE),""))</f>
        <v/>
      </c>
      <c r="K90" s="121" t="str">
        <f>IF(OR($B90="",$C90="",$D90="",$E90="",$F90="",$F90&gt;AN_CONCURS,$Q90=FALSE),"",IF($P90="OK",P_BDI_STR*VLOOKUP(AM90,Coef!$E$5:$F$20,2,FALSE),""))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241" t="str">
        <f>IF(F90="","NOK",VLOOKUP($E90,BDI!$B$5:$C$41,2,FALSE))</f>
        <v>NOK</v>
      </c>
      <c r="Q90" s="236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IF(OR($B91="",$C91="",$D91="",$E91="",$F91&lt;AN_LIM,$F91&gt;AN_CONCURS,$Q91=FALSE),"",IF($P91="OK",P_BDI_STR*VLOOKUP(AM91,Coef!$E$5:$F$20,2,FALSE),""))</f>
        <v/>
      </c>
      <c r="K91" s="121" t="str">
        <f>IF(OR($B91="",$C91="",$D91="",$E91="",$F91="",$F91&gt;AN_CONCURS,$Q91=FALSE),"",IF($P91="OK",P_BDI_STR*VLOOKUP(AM91,Coef!$E$5:$F$20,2,FALSE),""))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241" t="str">
        <f>IF(F91="","NOK",VLOOKUP($E91,BDI!$B$5:$C$41,2,FALSE))</f>
        <v>NOK</v>
      </c>
      <c r="Q91" s="236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IF(OR($B92="",$C92="",$D92="",$E92="",$F92&lt;AN_LIM,$F92&gt;AN_CONCURS,$Q92=FALSE),"",IF($P92="OK",P_BDI_STR*VLOOKUP(AM92,Coef!$E$5:$F$20,2,FALSE),""))</f>
        <v/>
      </c>
      <c r="K92" s="121" t="str">
        <f>IF(OR($B92="",$C92="",$D92="",$E92="",$F92="",$F92&gt;AN_CONCURS,$Q92=FALSE),"",IF($P92="OK",P_BDI_STR*VLOOKUP(AM92,Coef!$E$5:$F$20,2,FALSE),""))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241" t="str">
        <f>IF(F92="","NOK",VLOOKUP($E92,BDI!$B$5:$C$41,2,FALSE))</f>
        <v>NOK</v>
      </c>
      <c r="Q92" s="236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IF(OR($B93="",$C93="",$D93="",$E93="",$F93&lt;AN_LIM,$F93&gt;AN_CONCURS,$Q93=FALSE),"",IF($P93="OK",P_BDI_STR*VLOOKUP(AM93,Coef!$E$5:$F$20,2,FALSE),""))</f>
        <v/>
      </c>
      <c r="K93" s="121" t="str">
        <f>IF(OR($B93="",$C93="",$D93="",$E93="",$F93="",$F93&gt;AN_CONCURS,$Q93=FALSE),"",IF($P93="OK",P_BDI_STR*VLOOKUP(AM93,Coef!$E$5:$F$20,2,FALSE),""))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241" t="str">
        <f>IF(F93="","NOK",VLOOKUP($E93,BDI!$B$5:$C$41,2,FALSE))</f>
        <v>NOK</v>
      </c>
      <c r="Q93" s="236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IF(OR($B94="",$C94="",$D94="",$E94="",$F94&lt;AN_LIM,$F94&gt;AN_CONCURS,$Q94=FALSE),"",IF($P94="OK",P_BDI_STR*VLOOKUP(AM94,Coef!$E$5:$F$20,2,FALSE),""))</f>
        <v/>
      </c>
      <c r="K94" s="121" t="str">
        <f>IF(OR($B94="",$C94="",$D94="",$E94="",$F94="",$F94&gt;AN_CONCURS,$Q94=FALSE),"",IF($P94="OK",P_BDI_STR*VLOOKUP(AM94,Coef!$E$5:$F$20,2,FALSE),""))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241" t="str">
        <f>IF(F94="","NOK",VLOOKUP($E94,BDI!$B$5:$C$41,2,FALSE))</f>
        <v>NOK</v>
      </c>
      <c r="Q94" s="236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IF(OR($B95="",$C95="",$D95="",$E95="",$F95&lt;AN_LIM,$F95&gt;AN_CONCURS,$Q95=FALSE),"",IF($P95="OK",P_BDI_STR*VLOOKUP(AM95,Coef!$E$5:$F$20,2,FALSE),""))</f>
        <v/>
      </c>
      <c r="K95" s="121" t="str">
        <f>IF(OR($B95="",$C95="",$D95="",$E95="",$F95="",$F95&gt;AN_CONCURS,$Q95=FALSE),"",IF($P95="OK",P_BDI_STR*VLOOKUP(AM95,Coef!$E$5:$F$20,2,FALSE),""))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241" t="str">
        <f>IF(F95="","NOK",VLOOKUP($E95,BDI!$B$5:$C$41,2,FALSE))</f>
        <v>NOK</v>
      </c>
      <c r="Q95" s="236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IF(OR($B96="",$C96="",$D96="",$E96="",$F96&lt;AN_LIM,$F96&gt;AN_CONCURS,$Q96=FALSE),"",IF($P96="OK",P_BDI_STR*VLOOKUP(AM96,Coef!$E$5:$F$20,2,FALSE),""))</f>
        <v/>
      </c>
      <c r="K96" s="121" t="str">
        <f>IF(OR($B96="",$C96="",$D96="",$E96="",$F96="",$F96&gt;AN_CONCURS,$Q96=FALSE),"",IF($P96="OK",P_BDI_STR*VLOOKUP(AM96,Coef!$E$5:$F$20,2,FALSE),""))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241" t="str">
        <f>IF(F96="","NOK",VLOOKUP($E96,BDI!$B$5:$C$41,2,FALSE))</f>
        <v>NOK</v>
      </c>
      <c r="Q96" s="236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IF(OR($B97="",$C97="",$D97="",$E97="",$F97&lt;AN_LIM,$F97&gt;AN_CONCURS,$Q97=FALSE),"",IF($P97="OK",P_BDI_STR*VLOOKUP(AM97,Coef!$E$5:$F$20,2,FALSE),""))</f>
        <v/>
      </c>
      <c r="K97" s="121" t="str">
        <f>IF(OR($B97="",$C97="",$D97="",$E97="",$F97="",$F97&gt;AN_CONCURS,$Q97=FALSE),"",IF($P97="OK",P_BDI_STR*VLOOKUP(AM97,Coef!$E$5:$F$20,2,FALSE),""))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241" t="str">
        <f>IF(F97="","NOK",VLOOKUP($E97,BDI!$B$5:$C$41,2,FALSE))</f>
        <v>NOK</v>
      </c>
      <c r="Q97" s="236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IF(OR($B98="",$C98="",$D98="",$E98="",$F98&lt;AN_LIM,$F98&gt;AN_CONCURS,$Q98=FALSE),"",IF($P98="OK",P_BDI_STR*VLOOKUP(AM98,Coef!$E$5:$F$20,2,FALSE),""))</f>
        <v/>
      </c>
      <c r="K98" s="121" t="str">
        <f>IF(OR($B98="",$C98="",$D98="",$E98="",$F98="",$F98&gt;AN_CONCURS,$Q98=FALSE),"",IF($P98="OK",P_BDI_STR*VLOOKUP(AM98,Coef!$E$5:$F$20,2,FALSE),""))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241" t="str">
        <f>IF(F98="","NOK",VLOOKUP($E98,BDI!$B$5:$C$41,2,FALSE))</f>
        <v>NOK</v>
      </c>
      <c r="Q98" s="236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IF(OR($B99="",$C99="",$D99="",$E99="",$F99&lt;AN_LIM,$F99&gt;AN_CONCURS,$Q99=FALSE),"",IF($P99="OK",P_BDI_STR*VLOOKUP(AM99,Coef!$E$5:$F$20,2,FALSE),""))</f>
        <v/>
      </c>
      <c r="K99" s="121" t="str">
        <f>IF(OR($B99="",$C99="",$D99="",$E99="",$F99="",$F99&gt;AN_CONCURS,$Q99=FALSE),"",IF($P99="OK",P_BDI_STR*VLOOKUP(AM99,Coef!$E$5:$F$20,2,FALSE),""))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241" t="str">
        <f>IF(F99="","NOK",VLOOKUP($E99,BDI!$B$5:$C$41,2,FALSE))</f>
        <v>NOK</v>
      </c>
      <c r="Q99" s="236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IF(OR($B100="",$C100="",$D100="",$E100="",$F100&lt;AN_LIM,$F100&gt;AN_CONCURS,$Q100=FALSE),"",IF($P100="OK",P_BDI_STR*VLOOKUP(AM100,Coef!$E$5:$F$20,2,FALSE),""))</f>
        <v/>
      </c>
      <c r="K100" s="121" t="str">
        <f>IF(OR($B100="",$C100="",$D100="",$E100="",$F100="",$F100&gt;AN_CONCURS,$Q100=FALSE),"",IF($P100="OK",P_BDI_STR*VLOOKUP(AM100,Coef!$E$5:$F$20,2,FALSE),""))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241" t="str">
        <f>IF(F100="","NOK",VLOOKUP($E100,BDI!$B$5:$C$41,2,FALSE))</f>
        <v>NOK</v>
      </c>
      <c r="Q100" s="236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IF(OR($B101="",$C101="",$D101="",$E101="",$F101&lt;AN_LIM,$F101&gt;AN_CONCURS,$Q101=FALSE),"",IF($P101="OK",P_BDI_STR*VLOOKUP(AM101,Coef!$E$5:$F$20,2,FALSE),""))</f>
        <v/>
      </c>
      <c r="K101" s="121" t="str">
        <f>IF(OR($B101="",$C101="",$D101="",$E101="",$F101="",$F101&gt;AN_CONCURS,$Q101=FALSE),"",IF($P101="OK",P_BDI_STR*VLOOKUP(AM101,Coef!$E$5:$F$20,2,FALSE),""))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241" t="str">
        <f>IF(F101="","NOK",VLOOKUP($E101,BDI!$B$5:$C$41,2,FALSE))</f>
        <v>NOK</v>
      </c>
      <c r="Q101" s="236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IF(OR($B102="",$C102="",$D102="",$E102="",$F102&lt;AN_LIM,$F102&gt;AN_CONCURS,$Q102=FALSE),"",IF($P102="OK",P_BDI_STR*VLOOKUP(AM102,Coef!$E$5:$F$20,2,FALSE),""))</f>
        <v/>
      </c>
      <c r="K102" s="121" t="str">
        <f>IF(OR($B102="",$C102="",$D102="",$E102="",$F102="",$F102&gt;AN_CONCURS,$Q102=FALSE),"",IF($P102="OK",P_BDI_STR*VLOOKUP(AM102,Coef!$E$5:$F$20,2,FALSE),""))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241" t="str">
        <f>IF(F102="","NOK",VLOOKUP($E102,BDI!$B$5:$C$41,2,FALSE))</f>
        <v>NOK</v>
      </c>
      <c r="Q102" s="236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IF(OR($B103="",$C103="",$D103="",$E103="",$F103&lt;AN_LIM,$F103&gt;AN_CONCURS,$Q103=FALSE),"",IF($P103="OK",P_BDI_STR*VLOOKUP(AM103,Coef!$E$5:$F$20,2,FALSE),""))</f>
        <v/>
      </c>
      <c r="K103" s="121" t="str">
        <f>IF(OR($B103="",$C103="",$D103="",$E103="",$F103="",$F103&gt;AN_CONCURS,$Q103=FALSE),"",IF($P103="OK",P_BDI_STR*VLOOKUP(AM103,Coef!$E$5:$F$20,2,FALSE),""))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241" t="str">
        <f>IF(F103="","NOK",VLOOKUP($E103,BDI!$B$5:$C$41,2,FALSE))</f>
        <v>NOK</v>
      </c>
      <c r="Q103" s="236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IF(OR($B104="",$C104="",$D104="",$E104="",$F104&lt;AN_LIM,$F104&gt;AN_CONCURS,$Q104=FALSE),"",IF($P104="OK",P_BDI_STR*VLOOKUP(AM104,Coef!$E$5:$F$20,2,FALSE),""))</f>
        <v/>
      </c>
      <c r="K104" s="121" t="str">
        <f>IF(OR($B104="",$C104="",$D104="",$E104="",$F104="",$F104&gt;AN_CONCURS,$Q104=FALSE),"",IF($P104="OK",P_BDI_STR*VLOOKUP(AM104,Coef!$E$5:$F$20,2,FALSE),""))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241" t="str">
        <f>IF(F104="","NOK",VLOOKUP($E104,BDI!$B$5:$C$41,2,FALSE))</f>
        <v>NOK</v>
      </c>
      <c r="Q104" s="236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IF(OR($B105="",$C105="",$D105="",$E105="",$F105&lt;AN_LIM,$F105&gt;AN_CONCURS,$Q105=FALSE),"",IF($P105="OK",P_BDI_STR*VLOOKUP(AM105,Coef!$E$5:$F$20,2,FALSE),""))</f>
        <v/>
      </c>
      <c r="K105" s="121" t="str">
        <f>IF(OR($B105="",$C105="",$D105="",$E105="",$F105="",$F105&gt;AN_CONCURS,$Q105=FALSE),"",IF($P105="OK",P_BDI_STR*VLOOKUP(AM105,Coef!$E$5:$F$20,2,FALSE),""))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241" t="str">
        <f>IF(F105="","NOK",VLOOKUP($E105,BDI!$B$5:$C$41,2,FALSE))</f>
        <v>NOK</v>
      </c>
      <c r="Q105" s="236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IF(OR($B106="",$C106="",$D106="",$E106="",$F106&lt;AN_LIM,$F106&gt;AN_CONCURS,$Q106=FALSE),"",IF($P106="OK",P_BDI_STR*VLOOKUP(AM106,Coef!$E$5:$F$20,2,FALSE),""))</f>
        <v/>
      </c>
      <c r="K106" s="121" t="str">
        <f>IF(OR($B106="",$C106="",$D106="",$E106="",$F106="",$F106&gt;AN_CONCURS,$Q106=FALSE),"",IF($P106="OK",P_BDI_STR*VLOOKUP(AM106,Coef!$E$5:$F$20,2,FALSE),""))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241" t="str">
        <f>IF(F106="","NOK",VLOOKUP($E106,BDI!$B$5:$C$41,2,FALSE))</f>
        <v>NOK</v>
      </c>
      <c r="Q106" s="236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IF(OR($B107="",$C107="",$D107="",$E107="",$F107&lt;AN_LIM,$F107&gt;AN_CONCURS,$Q107=FALSE),"",IF($P107="OK",P_BDI_STR*VLOOKUP(AM107,Coef!$E$5:$F$20,2,FALSE),""))</f>
        <v/>
      </c>
      <c r="K107" s="121" t="str">
        <f>IF(OR($B107="",$C107="",$D107="",$E107="",$F107="",$F107&gt;AN_CONCURS,$Q107=FALSE),"",IF($P107="OK",P_BDI_STR*VLOOKUP(AM107,Coef!$E$5:$F$20,2,FALSE),""))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241" t="str">
        <f>IF(F107="","NOK",VLOOKUP($E107,BDI!$B$5:$C$41,2,FALSE))</f>
        <v>NOK</v>
      </c>
      <c r="Q107" s="236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IF(OR($B108="",$C108="",$D108="",$E108="",$F108&lt;AN_LIM,$F108&gt;AN_CONCURS,$Q108=FALSE),"",IF($P108="OK",P_BDI_STR*VLOOKUP(AM108,Coef!$E$5:$F$20,2,FALSE),""))</f>
        <v/>
      </c>
      <c r="K108" s="121" t="str">
        <f>IF(OR($B108="",$C108="",$D108="",$E108="",$F108="",$F108&gt;AN_CONCURS,$Q108=FALSE),"",IF($P108="OK",P_BDI_STR*VLOOKUP(AM108,Coef!$E$5:$F$20,2,FALSE),""))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241" t="str">
        <f>IF(F108="","NOK",VLOOKUP($E108,BDI!$B$5:$C$41,2,FALSE))</f>
        <v>NOK</v>
      </c>
      <c r="Q108" s="236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IF(OR($B109="",$C109="",$D109="",$E109="",$F109&lt;AN_LIM,$F109&gt;AN_CONCURS,$Q109=FALSE),"",IF($P109="OK",P_BDI_STR*VLOOKUP(AM109,Coef!$E$5:$F$20,2,FALSE),""))</f>
        <v/>
      </c>
      <c r="K109" s="121" t="str">
        <f>IF(OR($B109="",$C109="",$D109="",$E109="",$F109="",$F109&gt;AN_CONCURS,$Q109=FALSE),"",IF($P109="OK",P_BDI_STR*VLOOKUP(AM109,Coef!$E$5:$F$20,2,FALSE),""))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241" t="str">
        <f>IF(F109="","NOK",VLOOKUP($E109,BDI!$B$5:$C$41,2,FALSE))</f>
        <v>NOK</v>
      </c>
      <c r="Q109" s="236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IF(OR($B110="",$C110="",$D110="",$E110="",$F110&lt;AN_LIM,$F110&gt;AN_CONCURS,$Q110=FALSE),"",IF($P110="OK",P_BDI_STR*VLOOKUP(AM110,Coef!$E$5:$F$20,2,FALSE),""))</f>
        <v/>
      </c>
      <c r="K110" s="121" t="str">
        <f>IF(OR($B110="",$C110="",$D110="",$E110="",$F110="",$F110&gt;AN_CONCURS,$Q110=FALSE),"",IF($P110="OK",P_BDI_STR*VLOOKUP(AM110,Coef!$E$5:$F$20,2,FALSE),""))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241" t="str">
        <f>IF(F110="","NOK",VLOOKUP($E110,BDI!$B$5:$C$41,2,FALSE))</f>
        <v>NOK</v>
      </c>
      <c r="Q110" s="236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IF(OR($B111="",$C111="",$D111="",$E111="",$F111&lt;AN_LIM,$F111&gt;AN_CONCURS,$Q111=FALSE),"",IF($P111="OK",P_BDI_STR*VLOOKUP(AM111,Coef!$E$5:$F$20,2,FALSE),""))</f>
        <v/>
      </c>
      <c r="K111" s="121" t="str">
        <f>IF(OR($B111="",$C111="",$D111="",$E111="",$F111="",$F111&gt;AN_CONCURS,$Q111=FALSE),"",IF($P111="OK",P_BDI_STR*VLOOKUP(AM111,Coef!$E$5:$F$20,2,FALSE),""))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241" t="str">
        <f>IF(F111="","NOK",VLOOKUP($E111,BDI!$B$5:$C$41,2,FALSE))</f>
        <v>NOK</v>
      </c>
      <c r="Q111" s="236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IF(OR($B112="",$C112="",$D112="",$E112="",$F112&lt;AN_LIM,$F112&gt;AN_CONCURS,$Q112=FALSE),"",IF($P112="OK",P_BDI_STR*VLOOKUP(AM112,Coef!$E$5:$F$20,2,FALSE),""))</f>
        <v/>
      </c>
      <c r="K112" s="121" t="str">
        <f>IF(OR($B112="",$C112="",$D112="",$E112="",$F112="",$F112&gt;AN_CONCURS,$Q112=FALSE),"",IF($P112="OK",P_BDI_STR*VLOOKUP(AM112,Coef!$E$5:$F$20,2,FALSE),""))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241" t="str">
        <f>IF(F112="","NOK",VLOOKUP($E112,BDI!$B$5:$C$41,2,FALSE))</f>
        <v>NOK</v>
      </c>
      <c r="Q112" s="236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IF(OR($B113="",$C113="",$D113="",$E113="",$F113&lt;AN_LIM,$F113&gt;AN_CONCURS,$Q113=FALSE),"",IF($P113="OK",P_BDI_STR*VLOOKUP(AM113,Coef!$E$5:$F$20,2,FALSE),""))</f>
        <v/>
      </c>
      <c r="K113" s="121" t="str">
        <f>IF(OR($B113="",$C113="",$D113="",$E113="",$F113="",$F113&gt;AN_CONCURS,$Q113=FALSE),"",IF($P113="OK",P_BDI_STR*VLOOKUP(AM113,Coef!$E$5:$F$20,2,FALSE),""))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241" t="str">
        <f>IF(F113="","NOK",VLOOKUP($E113,BDI!$B$5:$C$41,2,FALSE))</f>
        <v>NOK</v>
      </c>
      <c r="Q113" s="236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IF(OR($B114="",$C114="",$D114="",$E114="",$F114&lt;AN_LIM,$F114&gt;AN_CONCURS,$Q114=FALSE),"",IF($P114="OK",P_BDI_STR*VLOOKUP(AM114,Coef!$E$5:$F$20,2,FALSE),""))</f>
        <v/>
      </c>
      <c r="K114" s="121" t="str">
        <f>IF(OR($B114="",$C114="",$D114="",$E114="",$F114="",$F114&gt;AN_CONCURS,$Q114=FALSE),"",IF($P114="OK",P_BDI_STR*VLOOKUP(AM114,Coef!$E$5:$F$20,2,FALSE),""))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241" t="str">
        <f>IF(F114="","NOK",VLOOKUP($E114,BDI!$B$5:$C$41,2,FALSE))</f>
        <v>NOK</v>
      </c>
      <c r="Q114" s="236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IF(OR($B115="",$C115="",$D115="",$E115="",$F115&lt;AN_LIM,$F115&gt;AN_CONCURS,$Q115=FALSE),"",IF($P115="OK",P_BDI_STR*VLOOKUP(AM115,Coef!$E$5:$F$20,2,FALSE),""))</f>
        <v/>
      </c>
      <c r="K115" s="121" t="str">
        <f>IF(OR($B115="",$C115="",$D115="",$E115="",$F115="",$F115&gt;AN_CONCURS,$Q115=FALSE),"",IF($P115="OK",P_BDI_STR*VLOOKUP(AM115,Coef!$E$5:$F$20,2,FALSE),""))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241" t="str">
        <f>IF(F115="","NOK",VLOOKUP($E115,BDI!$B$5:$C$41,2,FALSE))</f>
        <v>NOK</v>
      </c>
      <c r="Q115" s="236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IF(OR($B116="",$C116="",$D116="",$E116="",$F116&lt;AN_LIM,$F116&gt;AN_CONCURS,$Q116=FALSE),"",IF($P116="OK",P_BDI_STR*VLOOKUP(AM116,Coef!$E$5:$F$20,2,FALSE),""))</f>
        <v/>
      </c>
      <c r="K116" s="121" t="str">
        <f>IF(OR($B116="",$C116="",$D116="",$E116="",$F116="",$F116&gt;AN_CONCURS,$Q116=FALSE),"",IF($P116="OK",P_BDI_STR*VLOOKUP(AM116,Coef!$E$5:$F$20,2,FALSE),""))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241" t="str">
        <f>IF(F116="","NOK",VLOOKUP($E116,BDI!$B$5:$C$41,2,FALSE))</f>
        <v>NOK</v>
      </c>
      <c r="Q116" s="236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IF(OR($B117="",$C117="",$D117="",$E117="",$F117&lt;AN_LIM,$F117&gt;AN_CONCURS,$Q117=FALSE),"",IF($P117="OK",P_BDI_STR*VLOOKUP(AM117,Coef!$E$5:$F$20,2,FALSE),""))</f>
        <v/>
      </c>
      <c r="K117" s="121" t="str">
        <f>IF(OR($B117="",$C117="",$D117="",$E117="",$F117="",$F117&gt;AN_CONCURS,$Q117=FALSE),"",IF($P117="OK",P_BDI_STR*VLOOKUP(AM117,Coef!$E$5:$F$20,2,FALSE),""))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241" t="str">
        <f>IF(F117="","NOK",VLOOKUP($E117,BDI!$B$5:$C$41,2,FALSE))</f>
        <v>NOK</v>
      </c>
      <c r="Q117" s="236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IF(OR($B118="",$C118="",$D118="",$E118="",$F118&lt;AN_LIM,$F118&gt;AN_CONCURS,$Q118=FALSE),"",IF($P118="OK",P_BDI_STR*VLOOKUP(AM118,Coef!$E$5:$F$20,2,FALSE),""))</f>
        <v/>
      </c>
      <c r="K118" s="121" t="str">
        <f>IF(OR($B118="",$C118="",$D118="",$E118="",$F118="",$F118&gt;AN_CONCURS,$Q118=FALSE),"",IF($P118="OK",P_BDI_STR*VLOOKUP(AM118,Coef!$E$5:$F$20,2,FALSE),""))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241" t="str">
        <f>IF(F118="","NOK",VLOOKUP($E118,BDI!$B$5:$C$41,2,FALSE))</f>
        <v>NOK</v>
      </c>
      <c r="Q118" s="236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IF(OR($B119="",$C119="",$D119="",$E119="",$F119&lt;AN_LIM,$F119&gt;AN_CONCURS,$Q119=FALSE),"",IF($P119="OK",P_BDI_STR*VLOOKUP(AM119,Coef!$E$5:$F$20,2,FALSE),""))</f>
        <v/>
      </c>
      <c r="K119" s="121" t="str">
        <f>IF(OR($B119="",$C119="",$D119="",$E119="",$F119="",$F119&gt;AN_CONCURS,$Q119=FALSE),"",IF($P119="OK",P_BDI_STR*VLOOKUP(AM119,Coef!$E$5:$F$20,2,FALSE),""))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241" t="str">
        <f>IF(F119="","NOK",VLOOKUP($E119,BDI!$B$5:$C$41,2,FALSE))</f>
        <v>NOK</v>
      </c>
      <c r="Q119" s="236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IF(OR($B120="",$C120="",$D120="",$E120="",$F120&lt;AN_LIM,$F120&gt;AN_CONCURS,$Q120=FALSE),"",IF($P120="OK",P_BDI_STR*VLOOKUP(AM120,Coef!$E$5:$F$20,2,FALSE),""))</f>
        <v/>
      </c>
      <c r="K120" s="121" t="str">
        <f>IF(OR($B120="",$C120="",$D120="",$E120="",$F120="",$F120&gt;AN_CONCURS,$Q120=FALSE),"",IF($P120="OK",P_BDI_STR*VLOOKUP(AM120,Coef!$E$5:$F$20,2,FALSE),""))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241" t="str">
        <f>IF(F120="","NOK",VLOOKUP($E120,BDI!$B$5:$C$41,2,FALSE))</f>
        <v>NOK</v>
      </c>
      <c r="Q120" s="236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IF(OR($B121="",$C121="",$D121="",$E121="",$F121&lt;AN_LIM,$F121&gt;AN_CONCURS,$Q121=FALSE),"",IF($P121="OK",P_BDI_STR*VLOOKUP(AM121,Coef!$E$5:$F$20,2,FALSE),""))</f>
        <v/>
      </c>
      <c r="K121" s="121" t="str">
        <f>IF(OR($B121="",$C121="",$D121="",$E121="",$F121="",$F121&gt;AN_CONCURS,$Q121=FALSE),"",IF($P121="OK",P_BDI_STR*VLOOKUP(AM121,Coef!$E$5:$F$20,2,FALSE),""))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241" t="str">
        <f>IF(F121="","NOK",VLOOKUP($E121,BDI!$B$5:$C$41,2,FALSE))</f>
        <v>NOK</v>
      </c>
      <c r="Q121" s="236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IF(OR($B122="",$C122="",$D122="",$E122="",$F122&lt;AN_LIM,$F122&gt;AN_CONCURS,$Q122=FALSE),"",IF($P122="OK",P_BDI_STR*VLOOKUP(AM122,Coef!$E$5:$F$20,2,FALSE),""))</f>
        <v/>
      </c>
      <c r="K122" s="121" t="str">
        <f>IF(OR($B122="",$C122="",$D122="",$E122="",$F122="",$F122&gt;AN_CONCURS,$Q122=FALSE),"",IF($P122="OK",P_BDI_STR*VLOOKUP(AM122,Coef!$E$5:$F$20,2,FALSE),""))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241" t="str">
        <f>IF(F122="","NOK",VLOOKUP($E122,BDI!$B$5:$C$41,2,FALSE))</f>
        <v>NOK</v>
      </c>
      <c r="Q122" s="236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IF(OR($B123="",$C123="",$D123="",$E123="",$F123&lt;AN_LIM,$F123&gt;AN_CONCURS,$Q123=FALSE),"",IF($P123="OK",P_BDI_STR*VLOOKUP(AM123,Coef!$E$5:$F$20,2,FALSE),""))</f>
        <v/>
      </c>
      <c r="K123" s="121" t="str">
        <f>IF(OR($B123="",$C123="",$D123="",$E123="",$F123="",$F123&gt;AN_CONCURS,$Q123=FALSE),"",IF($P123="OK",P_BDI_STR*VLOOKUP(AM123,Coef!$E$5:$F$20,2,FALSE),""))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241" t="str">
        <f>IF(F123="","NOK",VLOOKUP($E123,BDI!$B$5:$C$41,2,FALSE))</f>
        <v>NOK</v>
      </c>
      <c r="Q123" s="236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IF(OR($B124="",$C124="",$D124="",$E124="",$F124&lt;AN_LIM,$F124&gt;AN_CONCURS,$Q124=FALSE),"",IF($P124="OK",P_BDI_STR*VLOOKUP(AM124,Coef!$E$5:$F$20,2,FALSE),""))</f>
        <v/>
      </c>
      <c r="K124" s="121" t="str">
        <f>IF(OR($B124="",$C124="",$D124="",$E124="",$F124="",$F124&gt;AN_CONCURS,$Q124=FALSE),"",IF($P124="OK",P_BDI_STR*VLOOKUP(AM124,Coef!$E$5:$F$20,2,FALSE),""))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241" t="str">
        <f>IF(F124="","NOK",VLOOKUP($E124,BDI!$B$5:$C$41,2,FALSE))</f>
        <v>NOK</v>
      </c>
      <c r="Q124" s="236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IF(OR($B125="",$C125="",$D125="",$E125="",$F125&lt;AN_LIM,$F125&gt;AN_CONCURS,$Q125=FALSE),"",IF($P125="OK",P_BDI_STR*VLOOKUP(AM125,Coef!$E$5:$F$20,2,FALSE),""))</f>
        <v/>
      </c>
      <c r="K125" s="121" t="str">
        <f>IF(OR($B125="",$C125="",$D125="",$E125="",$F125="",$F125&gt;AN_CONCURS,$Q125=FALSE),"",IF($P125="OK",P_BDI_STR*VLOOKUP(AM125,Coef!$E$5:$F$20,2,FALSE),""))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241" t="str">
        <f>IF(F125="","NOK",VLOOKUP($E125,BDI!$B$5:$C$41,2,FALSE))</f>
        <v>NOK</v>
      </c>
      <c r="Q125" s="236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IF(OR($B126="",$C126="",$D126="",$E126="",$F126&lt;AN_LIM,$F126&gt;AN_CONCURS,$Q126=FALSE),"",IF($P126="OK",P_BDI_STR*VLOOKUP(AM126,Coef!$E$5:$F$20,2,FALSE),""))</f>
        <v/>
      </c>
      <c r="K126" s="121" t="str">
        <f>IF(OR($B126="",$C126="",$D126="",$E126="",$F126="",$F126&gt;AN_CONCURS,$Q126=FALSE),"",IF($P126="OK",P_BDI_STR*VLOOKUP(AM126,Coef!$E$5:$F$20,2,FALSE),""))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241" t="str">
        <f>IF(F126="","NOK",VLOOKUP($E126,BDI!$B$5:$C$41,2,FALSE))</f>
        <v>NOK</v>
      </c>
      <c r="Q126" s="236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IF(OR($B127="",$C127="",$D127="",$E127="",$F127&lt;AN_LIM,$F127&gt;AN_CONCURS,$Q127=FALSE),"",IF($P127="OK",P_BDI_STR*VLOOKUP(AM127,Coef!$E$5:$F$20,2,FALSE),""))</f>
        <v/>
      </c>
      <c r="K127" s="121" t="str">
        <f>IF(OR($B127="",$C127="",$D127="",$E127="",$F127="",$F127&gt;AN_CONCURS,$Q127=FALSE),"",IF($P127="OK",P_BDI_STR*VLOOKUP(AM127,Coef!$E$5:$F$20,2,FALSE),""))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241" t="str">
        <f>IF(F127="","NOK",VLOOKUP($E127,BDI!$B$5:$C$41,2,FALSE))</f>
        <v>NOK</v>
      </c>
      <c r="Q127" s="236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IF(OR($B128="",$C128="",$D128="",$E128="",$F128&lt;AN_LIM,$F128&gt;AN_CONCURS,$Q128=FALSE),"",IF($P128="OK",P_BDI_STR*VLOOKUP(AM128,Coef!$E$5:$F$20,2,FALSE),""))</f>
        <v/>
      </c>
      <c r="K128" s="121" t="str">
        <f>IF(OR($B128="",$C128="",$D128="",$E128="",$F128="",$F128&gt;AN_CONCURS,$Q128=FALSE),"",IF($P128="OK",P_BDI_STR*VLOOKUP(AM128,Coef!$E$5:$F$20,2,FALSE),""))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241" t="str">
        <f>IF(F128="","NOK",VLOOKUP($E128,BDI!$B$5:$C$41,2,FALSE))</f>
        <v>NOK</v>
      </c>
      <c r="Q128" s="236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IF(OR($B129="",$C129="",$D129="",$E129="",$F129&lt;AN_LIM,$F129&gt;AN_CONCURS,$Q129=FALSE),"",IF($P129="OK",P_BDI_STR*VLOOKUP(AM129,Coef!$E$5:$F$20,2,FALSE),""))</f>
        <v/>
      </c>
      <c r="K129" s="121" t="str">
        <f>IF(OR($B129="",$C129="",$D129="",$E129="",$F129="",$F129&gt;AN_CONCURS,$Q129=FALSE),"",IF($P129="OK",P_BDI_STR*VLOOKUP(AM129,Coef!$E$5:$F$20,2,FALSE),""))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241" t="str">
        <f>IF(F129="","NOK",VLOOKUP($E129,BDI!$B$5:$C$41,2,FALSE))</f>
        <v>NOK</v>
      </c>
      <c r="Q129" s="236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IF(OR($B130="",$C130="",$D130="",$E130="",$F130&lt;AN_LIM,$F130&gt;AN_CONCURS,$Q130=FALSE),"",IF($P130="OK",P_BDI_STR*VLOOKUP(AM130,Coef!$E$5:$F$20,2,FALSE),""))</f>
        <v/>
      </c>
      <c r="K130" s="121" t="str">
        <f>IF(OR($B130="",$C130="",$D130="",$E130="",$F130="",$F130&gt;AN_CONCURS,$Q130=FALSE),"",IF($P130="OK",P_BDI_STR*VLOOKUP(AM130,Coef!$E$5:$F$20,2,FALSE),""))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241" t="str">
        <f>IF(F130="","NOK",VLOOKUP($E130,BDI!$B$5:$C$41,2,FALSE))</f>
        <v>NOK</v>
      </c>
      <c r="Q130" s="236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IF(OR($B131="",$C131="",$D131="",$E131="",$F131&lt;AN_LIM,$F131&gt;AN_CONCURS,$Q131=FALSE),"",IF($P131="OK",P_BDI_STR*VLOOKUP(AM131,Coef!$E$5:$F$20,2,FALSE),""))</f>
        <v/>
      </c>
      <c r="K131" s="121" t="str">
        <f>IF(OR($B131="",$C131="",$D131="",$E131="",$F131="",$F131&gt;AN_CONCURS,$Q131=FALSE),"",IF($P131="OK",P_BDI_STR*VLOOKUP(AM131,Coef!$E$5:$F$20,2,FALSE),""))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241" t="str">
        <f>IF(F131="","NOK",VLOOKUP($E131,BDI!$B$5:$C$41,2,FALSE))</f>
        <v>NOK</v>
      </c>
      <c r="Q131" s="236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IF(OR($B132="",$C132="",$D132="",$E132="",$F132&lt;AN_LIM,$F132&gt;AN_CONCURS,$Q132=FALSE),"",IF($P132="OK",P_BDI_STR*VLOOKUP(AM132,Coef!$E$5:$F$20,2,FALSE),""))</f>
        <v/>
      </c>
      <c r="K132" s="121" t="str">
        <f>IF(OR($B132="",$C132="",$D132="",$E132="",$F132="",$F132&gt;AN_CONCURS,$Q132=FALSE),"",IF($P132="OK",P_BDI_STR*VLOOKUP(AM132,Coef!$E$5:$F$20,2,FALSE),""))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241" t="str">
        <f>IF(F132="","NOK",VLOOKUP($E132,BDI!$B$5:$C$41,2,FALSE))</f>
        <v>NOK</v>
      </c>
      <c r="Q132" s="236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IF(OR($B133="",$C133="",$D133="",$E133="",$F133&lt;AN_LIM,$F133&gt;AN_CONCURS,$Q133=FALSE),"",IF($P133="OK",P_BDI_STR*VLOOKUP(AM133,Coef!$E$5:$F$20,2,FALSE),""))</f>
        <v/>
      </c>
      <c r="K133" s="121" t="str">
        <f>IF(OR($B133="",$C133="",$D133="",$E133="",$F133="",$F133&gt;AN_CONCURS,$Q133=FALSE),"",IF($P133="OK",P_BDI_STR*VLOOKUP(AM133,Coef!$E$5:$F$20,2,FALSE),""))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241" t="str">
        <f>IF(F133="","NOK",VLOOKUP($E133,BDI!$B$5:$C$41,2,FALSE))</f>
        <v>NOK</v>
      </c>
      <c r="Q133" s="236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IF(OR($B134="",$C134="",$D134="",$E134="",$F134&lt;AN_LIM,$F134&gt;AN_CONCURS,$Q134=FALSE),"",IF($P134="OK",P_BDI_STR*VLOOKUP(AM134,Coef!$E$5:$F$20,2,FALSE),""))</f>
        <v/>
      </c>
      <c r="K134" s="121" t="str">
        <f>IF(OR($B134="",$C134="",$D134="",$E134="",$F134="",$F134&gt;AN_CONCURS,$Q134=FALSE),"",IF($P134="OK",P_BDI_STR*VLOOKUP(AM134,Coef!$E$5:$F$20,2,FALSE),""))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241" t="str">
        <f>IF(F134="","NOK",VLOOKUP($E134,BDI!$B$5:$C$41,2,FALSE))</f>
        <v>NOK</v>
      </c>
      <c r="Q134" s="236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IF(OR($B135="",$C135="",$D135="",$E135="",$F135&lt;AN_LIM,$F135&gt;AN_CONCURS,$Q135=FALSE),"",IF($P135="OK",P_BDI_STR*VLOOKUP(AM135,Coef!$E$5:$F$20,2,FALSE),""))</f>
        <v/>
      </c>
      <c r="K135" s="121" t="str">
        <f>IF(OR($B135="",$C135="",$D135="",$E135="",$F135="",$F135&gt;AN_CONCURS,$Q135=FALSE),"",IF($P135="OK",P_BDI_STR*VLOOKUP(AM135,Coef!$E$5:$F$20,2,FALSE),""))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241" t="str">
        <f>IF(F135="","NOK",VLOOKUP($E135,BDI!$B$5:$C$41,2,FALSE))</f>
        <v>NOK</v>
      </c>
      <c r="Q135" s="236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IF(OR($B136="",$C136="",$D136="",$E136="",$F136&lt;AN_LIM,$F136&gt;AN_CONCURS,$Q136=FALSE),"",IF($P136="OK",P_BDI_STR*VLOOKUP(AM136,Coef!$E$5:$F$20,2,FALSE),""))</f>
        <v/>
      </c>
      <c r="K136" s="121" t="str">
        <f>IF(OR($B136="",$C136="",$D136="",$E136="",$F136="",$F136&gt;AN_CONCURS,$Q136=FALSE),"",IF($P136="OK",P_BDI_STR*VLOOKUP(AM136,Coef!$E$5:$F$20,2,FALSE),""))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241" t="str">
        <f>IF(F136="","NOK",VLOOKUP($E136,BDI!$B$5:$C$41,2,FALSE))</f>
        <v>NOK</v>
      </c>
      <c r="Q136" s="236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IF(OR($B137="",$C137="",$D137="",$E137="",$F137&lt;AN_LIM,$F137&gt;AN_CONCURS,$Q137=FALSE),"",IF($P137="OK",P_BDI_STR*VLOOKUP(AM137,Coef!$E$5:$F$20,2,FALSE),""))</f>
        <v/>
      </c>
      <c r="K137" s="121" t="str">
        <f>IF(OR($B137="",$C137="",$D137="",$E137="",$F137="",$F137&gt;AN_CONCURS,$Q137=FALSE),"",IF($P137="OK",P_BDI_STR*VLOOKUP(AM137,Coef!$E$5:$F$20,2,FALSE),""))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241" t="str">
        <f>IF(F137="","NOK",VLOOKUP($E137,BDI!$B$5:$C$41,2,FALSE))</f>
        <v>NOK</v>
      </c>
      <c r="Q137" s="236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IF(OR($B138="",$C138="",$D138="",$E138="",$F138&lt;AN_LIM,$F138&gt;AN_CONCURS,$Q138=FALSE),"",IF($P138="OK",P_BDI_STR*VLOOKUP(AM138,Coef!$E$5:$F$20,2,FALSE),""))</f>
        <v/>
      </c>
      <c r="K138" s="121" t="str">
        <f>IF(OR($B138="",$C138="",$D138="",$E138="",$F138="",$F138&gt;AN_CONCURS,$Q138=FALSE),"",IF($P138="OK",P_BDI_STR*VLOOKUP(AM138,Coef!$E$5:$F$20,2,FALSE),""))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241" t="str">
        <f>IF(F138="","NOK",VLOOKUP($E138,BDI!$B$5:$C$41,2,FALSE))</f>
        <v>NOK</v>
      </c>
      <c r="Q138" s="236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IF(OR($B139="",$C139="",$D139="",$E139="",$F139&lt;AN_LIM,$F139&gt;AN_CONCURS,$Q139=FALSE),"",IF($P139="OK",P_BDI_STR*VLOOKUP(AM139,Coef!$E$5:$F$20,2,FALSE),""))</f>
        <v/>
      </c>
      <c r="K139" s="121" t="str">
        <f>IF(OR($B139="",$C139="",$D139="",$E139="",$F139="",$F139&gt;AN_CONCURS,$Q139=FALSE),"",IF($P139="OK",P_BDI_STR*VLOOKUP(AM139,Coef!$E$5:$F$20,2,FALSE),""))</f>
        <v/>
      </c>
      <c r="L139" s="153" t="str">
        <f t="shared" ref="L139:L202" si="46">IF(OR($B139="",$C139="",$D139="",$E139="",$F139="",$F139&gt;AN_CONCURS,$P139&lt;&gt;"OK",$Q139=FALSE),"",IF($F139&gt;=AN_LIM,1,""))</f>
        <v/>
      </c>
      <c r="M139" s="153" t="str">
        <f t="shared" ref="M139:M202" si="47">IF(OR($B139="",$C139="",$D139="",$E139="",$F139="",$F139&gt;AN_CONCURS,$P139&lt;&gt;"OK",$Q139=FALSE),"",1)</f>
        <v/>
      </c>
      <c r="N139" s="153" t="str">
        <f t="shared" ref="N139:N202" si="48">IF($L139&lt;&gt;1,"",(IF(OR($B139="",$C139="",$D139="",$E139="",$F139="",$F139&gt;AN_CONCURS,$P139&lt;&gt;"OK",$Q139=FALSE),"",IF((FIND(NUME,$B139,1)=1),1,""))))</f>
        <v/>
      </c>
      <c r="O139" s="153" t="str">
        <f t="shared" ref="O139:O202" si="49">IF(OR($B139="",$C139="",$D139="",$E139="",$F139="",$F139&gt;AN_CONCURS,$P139&lt;&gt;"OK",$Q139=FALSE),"",IF((FIND(NUME,$B139,1)=1),1,""))</f>
        <v/>
      </c>
      <c r="P139" s="241" t="str">
        <f>IF(F139="","NOK",VLOOKUP($E139,BDI!$B$5:$C$41,2,FALSE))</f>
        <v>NOK</v>
      </c>
      <c r="Q139" s="236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IF(OR($B140="",$C140="",$D140="",$E140="",$F140&lt;AN_LIM,$F140&gt;AN_CONCURS,$Q140=FALSE),"",IF($P140="OK",P_BDI_STR*VLOOKUP(AM140,Coef!$E$5:$F$20,2,FALSE),""))</f>
        <v/>
      </c>
      <c r="K140" s="121" t="str">
        <f>IF(OR($B140="",$C140="",$D140="",$E140="",$F140="",$F140&gt;AN_CONCURS,$Q140=FALSE),"",IF($P140="OK",P_BDI_STR*VLOOKUP(AM140,Coef!$E$5:$F$20,2,FALSE),""))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241" t="str">
        <f>IF(F140="","NOK",VLOOKUP($E140,BDI!$B$5:$C$41,2,FALSE))</f>
        <v>NOK</v>
      </c>
      <c r="Q140" s="236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IF(OR($B141="",$C141="",$D141="",$E141="",$F141&lt;AN_LIM,$F141&gt;AN_CONCURS,$Q141=FALSE),"",IF($P141="OK",P_BDI_STR*VLOOKUP(AM141,Coef!$E$5:$F$20,2,FALSE),""))</f>
        <v/>
      </c>
      <c r="K141" s="121" t="str">
        <f>IF(OR($B141="",$C141="",$D141="",$E141="",$F141="",$F141&gt;AN_CONCURS,$Q141=FALSE),"",IF($P141="OK",P_BDI_STR*VLOOKUP(AM141,Coef!$E$5:$F$20,2,FALSE),""))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241" t="str">
        <f>IF(F141="","NOK",VLOOKUP($E141,BDI!$B$5:$C$41,2,FALSE))</f>
        <v>NOK</v>
      </c>
      <c r="Q141" s="236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IF(OR($B142="",$C142="",$D142="",$E142="",$F142&lt;AN_LIM,$F142&gt;AN_CONCURS,$Q142=FALSE),"",IF($P142="OK",P_BDI_STR*VLOOKUP(AM142,Coef!$E$5:$F$20,2,FALSE),""))</f>
        <v/>
      </c>
      <c r="K142" s="121" t="str">
        <f>IF(OR($B142="",$C142="",$D142="",$E142="",$F142="",$F142&gt;AN_CONCURS,$Q142=FALSE),"",IF($P142="OK",P_BDI_STR*VLOOKUP(AM142,Coef!$E$5:$F$20,2,FALSE),""))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241" t="str">
        <f>IF(F142="","NOK",VLOOKUP($E142,BDI!$B$5:$C$41,2,FALSE))</f>
        <v>NOK</v>
      </c>
      <c r="Q142" s="236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IF(OR($B143="",$C143="",$D143="",$E143="",$F143&lt;AN_LIM,$F143&gt;AN_CONCURS,$Q143=FALSE),"",IF($P143="OK",P_BDI_STR*VLOOKUP(AM143,Coef!$E$5:$F$20,2,FALSE),""))</f>
        <v/>
      </c>
      <c r="K143" s="121" t="str">
        <f>IF(OR($B143="",$C143="",$D143="",$E143="",$F143="",$F143&gt;AN_CONCURS,$Q143=FALSE),"",IF($P143="OK",P_BDI_STR*VLOOKUP(AM143,Coef!$E$5:$F$20,2,FALSE),""))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241" t="str">
        <f>IF(F143="","NOK",VLOOKUP($E143,BDI!$B$5:$C$41,2,FALSE))</f>
        <v>NOK</v>
      </c>
      <c r="Q143" s="236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IF(OR($B144="",$C144="",$D144="",$E144="",$F144&lt;AN_LIM,$F144&gt;AN_CONCURS,$Q144=FALSE),"",IF($P144="OK",P_BDI_STR*VLOOKUP(AM144,Coef!$E$5:$F$20,2,FALSE),""))</f>
        <v/>
      </c>
      <c r="K144" s="121" t="str">
        <f>IF(OR($B144="",$C144="",$D144="",$E144="",$F144="",$F144&gt;AN_CONCURS,$Q144=FALSE),"",IF($P144="OK",P_BDI_STR*VLOOKUP(AM144,Coef!$E$5:$F$20,2,FALSE),""))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241" t="str">
        <f>IF(F144="","NOK",VLOOKUP($E144,BDI!$B$5:$C$41,2,FALSE))</f>
        <v>NOK</v>
      </c>
      <c r="Q144" s="236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IF(OR($B145="",$C145="",$D145="",$E145="",$F145&lt;AN_LIM,$F145&gt;AN_CONCURS,$Q145=FALSE),"",IF($P145="OK",P_BDI_STR*VLOOKUP(AM145,Coef!$E$5:$F$20,2,FALSE),""))</f>
        <v/>
      </c>
      <c r="K145" s="121" t="str">
        <f>IF(OR($B145="",$C145="",$D145="",$E145="",$F145="",$F145&gt;AN_CONCURS,$Q145=FALSE),"",IF($P145="OK",P_BDI_STR*VLOOKUP(AM145,Coef!$E$5:$F$20,2,FALSE),""))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241" t="str">
        <f>IF(F145="","NOK",VLOOKUP($E145,BDI!$B$5:$C$41,2,FALSE))</f>
        <v>NOK</v>
      </c>
      <c r="Q145" s="236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IF(OR($B146="",$C146="",$D146="",$E146="",$F146&lt;AN_LIM,$F146&gt;AN_CONCURS,$Q146=FALSE),"",IF($P146="OK",P_BDI_STR*VLOOKUP(AM146,Coef!$E$5:$F$20,2,FALSE),""))</f>
        <v/>
      </c>
      <c r="K146" s="121" t="str">
        <f>IF(OR($B146="",$C146="",$D146="",$E146="",$F146="",$F146&gt;AN_CONCURS,$Q146=FALSE),"",IF($P146="OK",P_BDI_STR*VLOOKUP(AM146,Coef!$E$5:$F$20,2,FALSE),""))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241" t="str">
        <f>IF(F146="","NOK",VLOOKUP($E146,BDI!$B$5:$C$41,2,FALSE))</f>
        <v>NOK</v>
      </c>
      <c r="Q146" s="236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IF(OR($B147="",$C147="",$D147="",$E147="",$F147&lt;AN_LIM,$F147&gt;AN_CONCURS,$Q147=FALSE),"",IF($P147="OK",P_BDI_STR*VLOOKUP(AM147,Coef!$E$5:$F$20,2,FALSE),""))</f>
        <v/>
      </c>
      <c r="K147" s="121" t="str">
        <f>IF(OR($B147="",$C147="",$D147="",$E147="",$F147="",$F147&gt;AN_CONCURS,$Q147=FALSE),"",IF($P147="OK",P_BDI_STR*VLOOKUP(AM147,Coef!$E$5:$F$20,2,FALSE),""))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241" t="str">
        <f>IF(F147="","NOK",VLOOKUP($E147,BDI!$B$5:$C$41,2,FALSE))</f>
        <v>NOK</v>
      </c>
      <c r="Q147" s="236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IF(OR($B148="",$C148="",$D148="",$E148="",$F148&lt;AN_LIM,$F148&gt;AN_CONCURS,$Q148=FALSE),"",IF($P148="OK",P_BDI_STR*VLOOKUP(AM148,Coef!$E$5:$F$20,2,FALSE),""))</f>
        <v/>
      </c>
      <c r="K148" s="121" t="str">
        <f>IF(OR($B148="",$C148="",$D148="",$E148="",$F148="",$F148&gt;AN_CONCURS,$Q148=FALSE),"",IF($P148="OK",P_BDI_STR*VLOOKUP(AM148,Coef!$E$5:$F$20,2,FALSE),""))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241" t="str">
        <f>IF(F148="","NOK",VLOOKUP($E148,BDI!$B$5:$C$41,2,FALSE))</f>
        <v>NOK</v>
      </c>
      <c r="Q148" s="236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IF(OR($B149="",$C149="",$D149="",$E149="",$F149&lt;AN_LIM,$F149&gt;AN_CONCURS,$Q149=FALSE),"",IF($P149="OK",P_BDI_STR*VLOOKUP(AM149,Coef!$E$5:$F$20,2,FALSE),""))</f>
        <v/>
      </c>
      <c r="K149" s="121" t="str">
        <f>IF(OR($B149="",$C149="",$D149="",$E149="",$F149="",$F149&gt;AN_CONCURS,$Q149=FALSE),"",IF($P149="OK",P_BDI_STR*VLOOKUP(AM149,Coef!$E$5:$F$20,2,FALSE),""))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241" t="str">
        <f>IF(F149="","NOK",VLOOKUP($E149,BDI!$B$5:$C$41,2,FALSE))</f>
        <v>NOK</v>
      </c>
      <c r="Q149" s="236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IF(OR($B150="",$C150="",$D150="",$E150="",$F150&lt;AN_LIM,$F150&gt;AN_CONCURS,$Q150=FALSE),"",IF($P150="OK",P_BDI_STR*VLOOKUP(AM150,Coef!$E$5:$F$20,2,FALSE),""))</f>
        <v/>
      </c>
      <c r="K150" s="121" t="str">
        <f>IF(OR($B150="",$C150="",$D150="",$E150="",$F150="",$F150&gt;AN_CONCURS,$Q150=FALSE),"",IF($P150="OK",P_BDI_STR*VLOOKUP(AM150,Coef!$E$5:$F$20,2,FALSE),""))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241" t="str">
        <f>IF(F150="","NOK",VLOOKUP($E150,BDI!$B$5:$C$41,2,FALSE))</f>
        <v>NOK</v>
      </c>
      <c r="Q150" s="236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IF(OR($B151="",$C151="",$D151="",$E151="",$F151&lt;AN_LIM,$F151&gt;AN_CONCURS,$Q151=FALSE),"",IF($P151="OK",P_BDI_STR*VLOOKUP(AM151,Coef!$E$5:$F$20,2,FALSE),""))</f>
        <v/>
      </c>
      <c r="K151" s="121" t="str">
        <f>IF(OR($B151="",$C151="",$D151="",$E151="",$F151="",$F151&gt;AN_CONCURS,$Q151=FALSE),"",IF($P151="OK",P_BDI_STR*VLOOKUP(AM151,Coef!$E$5:$F$20,2,FALSE),""))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241" t="str">
        <f>IF(F151="","NOK",VLOOKUP($E151,BDI!$B$5:$C$41,2,FALSE))</f>
        <v>NOK</v>
      </c>
      <c r="Q151" s="236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IF(OR($B152="",$C152="",$D152="",$E152="",$F152&lt;AN_LIM,$F152&gt;AN_CONCURS,$Q152=FALSE),"",IF($P152="OK",P_BDI_STR*VLOOKUP(AM152,Coef!$E$5:$F$20,2,FALSE),""))</f>
        <v/>
      </c>
      <c r="K152" s="121" t="str">
        <f>IF(OR($B152="",$C152="",$D152="",$E152="",$F152="",$F152&gt;AN_CONCURS,$Q152=FALSE),"",IF($P152="OK",P_BDI_STR*VLOOKUP(AM152,Coef!$E$5:$F$20,2,FALSE),""))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241" t="str">
        <f>IF(F152="","NOK",VLOOKUP($E152,BDI!$B$5:$C$41,2,FALSE))</f>
        <v>NOK</v>
      </c>
      <c r="Q152" s="236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IF(OR($B153="",$C153="",$D153="",$E153="",$F153&lt;AN_LIM,$F153&gt;AN_CONCURS,$Q153=FALSE),"",IF($P153="OK",P_BDI_STR*VLOOKUP(AM153,Coef!$E$5:$F$20,2,FALSE),""))</f>
        <v/>
      </c>
      <c r="K153" s="121" t="str">
        <f>IF(OR($B153="",$C153="",$D153="",$E153="",$F153="",$F153&gt;AN_CONCURS,$Q153=FALSE),"",IF($P153="OK",P_BDI_STR*VLOOKUP(AM153,Coef!$E$5:$F$20,2,FALSE),""))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241" t="str">
        <f>IF(F153="","NOK",VLOOKUP($E153,BDI!$B$5:$C$41,2,FALSE))</f>
        <v>NOK</v>
      </c>
      <c r="Q153" s="236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IF(OR($B154="",$C154="",$D154="",$E154="",$F154&lt;AN_LIM,$F154&gt;AN_CONCURS,$Q154=FALSE),"",IF($P154="OK",P_BDI_STR*VLOOKUP(AM154,Coef!$E$5:$F$20,2,FALSE),""))</f>
        <v/>
      </c>
      <c r="K154" s="121" t="str">
        <f>IF(OR($B154="",$C154="",$D154="",$E154="",$F154="",$F154&gt;AN_CONCURS,$Q154=FALSE),"",IF($P154="OK",P_BDI_STR*VLOOKUP(AM154,Coef!$E$5:$F$20,2,FALSE),""))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241" t="str">
        <f>IF(F154="","NOK",VLOOKUP($E154,BDI!$B$5:$C$41,2,FALSE))</f>
        <v>NOK</v>
      </c>
      <c r="Q154" s="236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IF(OR($B155="",$C155="",$D155="",$E155="",$F155&lt;AN_LIM,$F155&gt;AN_CONCURS,$Q155=FALSE),"",IF($P155="OK",P_BDI_STR*VLOOKUP(AM155,Coef!$E$5:$F$20,2,FALSE),""))</f>
        <v/>
      </c>
      <c r="K155" s="121" t="str">
        <f>IF(OR($B155="",$C155="",$D155="",$E155="",$F155="",$F155&gt;AN_CONCURS,$Q155=FALSE),"",IF($P155="OK",P_BDI_STR*VLOOKUP(AM155,Coef!$E$5:$F$20,2,FALSE),""))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241" t="str">
        <f>IF(F155="","NOK",VLOOKUP($E155,BDI!$B$5:$C$41,2,FALSE))</f>
        <v>NOK</v>
      </c>
      <c r="Q155" s="236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IF(OR($B156="",$C156="",$D156="",$E156="",$F156&lt;AN_LIM,$F156&gt;AN_CONCURS,$Q156=FALSE),"",IF($P156="OK",P_BDI_STR*VLOOKUP(AM156,Coef!$E$5:$F$20,2,FALSE),""))</f>
        <v/>
      </c>
      <c r="K156" s="121" t="str">
        <f>IF(OR($B156="",$C156="",$D156="",$E156="",$F156="",$F156&gt;AN_CONCURS,$Q156=FALSE),"",IF($P156="OK",P_BDI_STR*VLOOKUP(AM156,Coef!$E$5:$F$20,2,FALSE),""))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241" t="str">
        <f>IF(F156="","NOK",VLOOKUP($E156,BDI!$B$5:$C$41,2,FALSE))</f>
        <v>NOK</v>
      </c>
      <c r="Q156" s="236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IF(OR($B157="",$C157="",$D157="",$E157="",$F157&lt;AN_LIM,$F157&gt;AN_CONCURS,$Q157=FALSE),"",IF($P157="OK",P_BDI_STR*VLOOKUP(AM157,Coef!$E$5:$F$20,2,FALSE),""))</f>
        <v/>
      </c>
      <c r="K157" s="121" t="str">
        <f>IF(OR($B157="",$C157="",$D157="",$E157="",$F157="",$F157&gt;AN_CONCURS,$Q157=FALSE),"",IF($P157="OK",P_BDI_STR*VLOOKUP(AM157,Coef!$E$5:$F$20,2,FALSE),""))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241" t="str">
        <f>IF(F157="","NOK",VLOOKUP($E157,BDI!$B$5:$C$41,2,FALSE))</f>
        <v>NOK</v>
      </c>
      <c r="Q157" s="236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IF(OR($B158="",$C158="",$D158="",$E158="",$F158&lt;AN_LIM,$F158&gt;AN_CONCURS,$Q158=FALSE),"",IF($P158="OK",P_BDI_STR*VLOOKUP(AM158,Coef!$E$5:$F$20,2,FALSE),""))</f>
        <v/>
      </c>
      <c r="K158" s="121" t="str">
        <f>IF(OR($B158="",$C158="",$D158="",$E158="",$F158="",$F158&gt;AN_CONCURS,$Q158=FALSE),"",IF($P158="OK",P_BDI_STR*VLOOKUP(AM158,Coef!$E$5:$F$20,2,FALSE),""))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241" t="str">
        <f>IF(F158="","NOK",VLOOKUP($E158,BDI!$B$5:$C$41,2,FALSE))</f>
        <v>NOK</v>
      </c>
      <c r="Q158" s="236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IF(OR($B159="",$C159="",$D159="",$E159="",$F159&lt;AN_LIM,$F159&gt;AN_CONCURS,$Q159=FALSE),"",IF($P159="OK",P_BDI_STR*VLOOKUP(AM159,Coef!$E$5:$F$20,2,FALSE),""))</f>
        <v/>
      </c>
      <c r="K159" s="121" t="str">
        <f>IF(OR($B159="",$C159="",$D159="",$E159="",$F159="",$F159&gt;AN_CONCURS,$Q159=FALSE),"",IF($P159="OK",P_BDI_STR*VLOOKUP(AM159,Coef!$E$5:$F$20,2,FALSE),""))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241" t="str">
        <f>IF(F159="","NOK",VLOOKUP($E159,BDI!$B$5:$C$41,2,FALSE))</f>
        <v>NOK</v>
      </c>
      <c r="Q159" s="236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IF(OR($B160="",$C160="",$D160="",$E160="",$F160&lt;AN_LIM,$F160&gt;AN_CONCURS,$Q160=FALSE),"",IF($P160="OK",P_BDI_STR*VLOOKUP(AM160,Coef!$E$5:$F$20,2,FALSE),""))</f>
        <v/>
      </c>
      <c r="K160" s="121" t="str">
        <f>IF(OR($B160="",$C160="",$D160="",$E160="",$F160="",$F160&gt;AN_CONCURS,$Q160=FALSE),"",IF($P160="OK",P_BDI_STR*VLOOKUP(AM160,Coef!$E$5:$F$20,2,FALSE),""))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241" t="str">
        <f>IF(F160="","NOK",VLOOKUP($E160,BDI!$B$5:$C$41,2,FALSE))</f>
        <v>NOK</v>
      </c>
      <c r="Q160" s="236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IF(OR($B161="",$C161="",$D161="",$E161="",$F161&lt;AN_LIM,$F161&gt;AN_CONCURS,$Q161=FALSE),"",IF($P161="OK",P_BDI_STR*VLOOKUP(AM161,Coef!$E$5:$F$20,2,FALSE),""))</f>
        <v/>
      </c>
      <c r="K161" s="121" t="str">
        <f>IF(OR($B161="",$C161="",$D161="",$E161="",$F161="",$F161&gt;AN_CONCURS,$Q161=FALSE),"",IF($P161="OK",P_BDI_STR*VLOOKUP(AM161,Coef!$E$5:$F$20,2,FALSE),""))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241" t="str">
        <f>IF(F161="","NOK",VLOOKUP($E161,BDI!$B$5:$C$41,2,FALSE))</f>
        <v>NOK</v>
      </c>
      <c r="Q161" s="236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IF(OR($B162="",$C162="",$D162="",$E162="",$F162&lt;AN_LIM,$F162&gt;AN_CONCURS,$Q162=FALSE),"",IF($P162="OK",P_BDI_STR*VLOOKUP(AM162,Coef!$E$5:$F$20,2,FALSE),""))</f>
        <v/>
      </c>
      <c r="K162" s="121" t="str">
        <f>IF(OR($B162="",$C162="",$D162="",$E162="",$F162="",$F162&gt;AN_CONCURS,$Q162=FALSE),"",IF($P162="OK",P_BDI_STR*VLOOKUP(AM162,Coef!$E$5:$F$20,2,FALSE),""))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241" t="str">
        <f>IF(F162="","NOK",VLOOKUP($E162,BDI!$B$5:$C$41,2,FALSE))</f>
        <v>NOK</v>
      </c>
      <c r="Q162" s="236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IF(OR($B163="",$C163="",$D163="",$E163="",$F163&lt;AN_LIM,$F163&gt;AN_CONCURS,$Q163=FALSE),"",IF($P163="OK",P_BDI_STR*VLOOKUP(AM163,Coef!$E$5:$F$20,2,FALSE),""))</f>
        <v/>
      </c>
      <c r="K163" s="121" t="str">
        <f>IF(OR($B163="",$C163="",$D163="",$E163="",$F163="",$F163&gt;AN_CONCURS,$Q163=FALSE),"",IF($P163="OK",P_BDI_STR*VLOOKUP(AM163,Coef!$E$5:$F$20,2,FALSE),""))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241" t="str">
        <f>IF(F163="","NOK",VLOOKUP($E163,BDI!$B$5:$C$41,2,FALSE))</f>
        <v>NOK</v>
      </c>
      <c r="Q163" s="236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IF(OR($B164="",$C164="",$D164="",$E164="",$F164&lt;AN_LIM,$F164&gt;AN_CONCURS,$Q164=FALSE),"",IF($P164="OK",P_BDI_STR*VLOOKUP(AM164,Coef!$E$5:$F$20,2,FALSE),""))</f>
        <v/>
      </c>
      <c r="K164" s="121" t="str">
        <f>IF(OR($B164="",$C164="",$D164="",$E164="",$F164="",$F164&gt;AN_CONCURS,$Q164=FALSE),"",IF($P164="OK",P_BDI_STR*VLOOKUP(AM164,Coef!$E$5:$F$20,2,FALSE),""))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241" t="str">
        <f>IF(F164="","NOK",VLOOKUP($E164,BDI!$B$5:$C$41,2,FALSE))</f>
        <v>NOK</v>
      </c>
      <c r="Q164" s="236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IF(OR($B165="",$C165="",$D165="",$E165="",$F165&lt;AN_LIM,$F165&gt;AN_CONCURS,$Q165=FALSE),"",IF($P165="OK",P_BDI_STR*VLOOKUP(AM165,Coef!$E$5:$F$20,2,FALSE),""))</f>
        <v/>
      </c>
      <c r="K165" s="121" t="str">
        <f>IF(OR($B165="",$C165="",$D165="",$E165="",$F165="",$F165&gt;AN_CONCURS,$Q165=FALSE),"",IF($P165="OK",P_BDI_STR*VLOOKUP(AM165,Coef!$E$5:$F$20,2,FALSE),""))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241" t="str">
        <f>IF(F165="","NOK",VLOOKUP($E165,BDI!$B$5:$C$41,2,FALSE))</f>
        <v>NOK</v>
      </c>
      <c r="Q165" s="236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IF(OR($B166="",$C166="",$D166="",$E166="",$F166&lt;AN_LIM,$F166&gt;AN_CONCURS,$Q166=FALSE),"",IF($P166="OK",P_BDI_STR*VLOOKUP(AM166,Coef!$E$5:$F$20,2,FALSE),""))</f>
        <v/>
      </c>
      <c r="K166" s="121" t="str">
        <f>IF(OR($B166="",$C166="",$D166="",$E166="",$F166="",$F166&gt;AN_CONCURS,$Q166=FALSE),"",IF($P166="OK",P_BDI_STR*VLOOKUP(AM166,Coef!$E$5:$F$20,2,FALSE),""))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241" t="str">
        <f>IF(F166="","NOK",VLOOKUP($E166,BDI!$B$5:$C$41,2,FALSE))</f>
        <v>NOK</v>
      </c>
      <c r="Q166" s="236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IF(OR($B167="",$C167="",$D167="",$E167="",$F167&lt;AN_LIM,$F167&gt;AN_CONCURS,$Q167=FALSE),"",IF($P167="OK",P_BDI_STR*VLOOKUP(AM167,Coef!$E$5:$F$20,2,FALSE),""))</f>
        <v/>
      </c>
      <c r="K167" s="121" t="str">
        <f>IF(OR($B167="",$C167="",$D167="",$E167="",$F167="",$F167&gt;AN_CONCURS,$Q167=FALSE),"",IF($P167="OK",P_BDI_STR*VLOOKUP(AM167,Coef!$E$5:$F$20,2,FALSE),""))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241" t="str">
        <f>IF(F167="","NOK",VLOOKUP($E167,BDI!$B$5:$C$41,2,FALSE))</f>
        <v>NOK</v>
      </c>
      <c r="Q167" s="236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IF(OR($B168="",$C168="",$D168="",$E168="",$F168&lt;AN_LIM,$F168&gt;AN_CONCURS,$Q168=FALSE),"",IF($P168="OK",P_BDI_STR*VLOOKUP(AM168,Coef!$E$5:$F$20,2,FALSE),""))</f>
        <v/>
      </c>
      <c r="K168" s="121" t="str">
        <f>IF(OR($B168="",$C168="",$D168="",$E168="",$F168="",$F168&gt;AN_CONCURS,$Q168=FALSE),"",IF($P168="OK",P_BDI_STR*VLOOKUP(AM168,Coef!$E$5:$F$20,2,FALSE),""))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241" t="str">
        <f>IF(F168="","NOK",VLOOKUP($E168,BDI!$B$5:$C$41,2,FALSE))</f>
        <v>NOK</v>
      </c>
      <c r="Q168" s="236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IF(OR($B169="",$C169="",$D169="",$E169="",$F169&lt;AN_LIM,$F169&gt;AN_CONCURS,$Q169=FALSE),"",IF($P169="OK",P_BDI_STR*VLOOKUP(AM169,Coef!$E$5:$F$20,2,FALSE),""))</f>
        <v/>
      </c>
      <c r="K169" s="121" t="str">
        <f>IF(OR($B169="",$C169="",$D169="",$E169="",$F169="",$F169&gt;AN_CONCURS,$Q169=FALSE),"",IF($P169="OK",P_BDI_STR*VLOOKUP(AM169,Coef!$E$5:$F$20,2,FALSE),""))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241" t="str">
        <f>IF(F169="","NOK",VLOOKUP($E169,BDI!$B$5:$C$41,2,FALSE))</f>
        <v>NOK</v>
      </c>
      <c r="Q169" s="236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IF(OR($B170="",$C170="",$D170="",$E170="",$F170&lt;AN_LIM,$F170&gt;AN_CONCURS,$Q170=FALSE),"",IF($P170="OK",P_BDI_STR*VLOOKUP(AM170,Coef!$E$5:$F$20,2,FALSE),""))</f>
        <v/>
      </c>
      <c r="K170" s="121" t="str">
        <f>IF(OR($B170="",$C170="",$D170="",$E170="",$F170="",$F170&gt;AN_CONCURS,$Q170=FALSE),"",IF($P170="OK",P_BDI_STR*VLOOKUP(AM170,Coef!$E$5:$F$20,2,FALSE),""))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241" t="str">
        <f>IF(F170="","NOK",VLOOKUP($E170,BDI!$B$5:$C$41,2,FALSE))</f>
        <v>NOK</v>
      </c>
      <c r="Q170" s="236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IF(OR($B171="",$C171="",$D171="",$E171="",$F171&lt;AN_LIM,$F171&gt;AN_CONCURS,$Q171=FALSE),"",IF($P171="OK",P_BDI_STR*VLOOKUP(AM171,Coef!$E$5:$F$20,2,FALSE),""))</f>
        <v/>
      </c>
      <c r="K171" s="121" t="str">
        <f>IF(OR($B171="",$C171="",$D171="",$E171="",$F171="",$F171&gt;AN_CONCURS,$Q171=FALSE),"",IF($P171="OK",P_BDI_STR*VLOOKUP(AM171,Coef!$E$5:$F$20,2,FALSE),""))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241" t="str">
        <f>IF(F171="","NOK",VLOOKUP($E171,BDI!$B$5:$C$41,2,FALSE))</f>
        <v>NOK</v>
      </c>
      <c r="Q171" s="236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IF(OR($B172="",$C172="",$D172="",$E172="",$F172&lt;AN_LIM,$F172&gt;AN_CONCURS,$Q172=FALSE),"",IF($P172="OK",P_BDI_STR*VLOOKUP(AM172,Coef!$E$5:$F$20,2,FALSE),""))</f>
        <v/>
      </c>
      <c r="K172" s="121" t="str">
        <f>IF(OR($B172="",$C172="",$D172="",$E172="",$F172="",$F172&gt;AN_CONCURS,$Q172=FALSE),"",IF($P172="OK",P_BDI_STR*VLOOKUP(AM172,Coef!$E$5:$F$20,2,FALSE),""))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241" t="str">
        <f>IF(F172="","NOK",VLOOKUP($E172,BDI!$B$5:$C$41,2,FALSE))</f>
        <v>NOK</v>
      </c>
      <c r="Q172" s="236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IF(OR($B173="",$C173="",$D173="",$E173="",$F173&lt;AN_LIM,$F173&gt;AN_CONCURS,$Q173=FALSE),"",IF($P173="OK",P_BDI_STR*VLOOKUP(AM173,Coef!$E$5:$F$20,2,FALSE),""))</f>
        <v/>
      </c>
      <c r="K173" s="121" t="str">
        <f>IF(OR($B173="",$C173="",$D173="",$E173="",$F173="",$F173&gt;AN_CONCURS,$Q173=FALSE),"",IF($P173="OK",P_BDI_STR*VLOOKUP(AM173,Coef!$E$5:$F$20,2,FALSE),""))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241" t="str">
        <f>IF(F173="","NOK",VLOOKUP($E173,BDI!$B$5:$C$41,2,FALSE))</f>
        <v>NOK</v>
      </c>
      <c r="Q173" s="236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IF(OR($B174="",$C174="",$D174="",$E174="",$F174&lt;AN_LIM,$F174&gt;AN_CONCURS,$Q174=FALSE),"",IF($P174="OK",P_BDI_STR*VLOOKUP(AM174,Coef!$E$5:$F$20,2,FALSE),""))</f>
        <v/>
      </c>
      <c r="K174" s="121" t="str">
        <f>IF(OR($B174="",$C174="",$D174="",$E174="",$F174="",$F174&gt;AN_CONCURS,$Q174=FALSE),"",IF($P174="OK",P_BDI_STR*VLOOKUP(AM174,Coef!$E$5:$F$20,2,FALSE),""))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241" t="str">
        <f>IF(F174="","NOK",VLOOKUP($E174,BDI!$B$5:$C$41,2,FALSE))</f>
        <v>NOK</v>
      </c>
      <c r="Q174" s="236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IF(OR($B175="",$C175="",$D175="",$E175="",$F175&lt;AN_LIM,$F175&gt;AN_CONCURS,$Q175=FALSE),"",IF($P175="OK",P_BDI_STR*VLOOKUP(AM175,Coef!$E$5:$F$20,2,FALSE),""))</f>
        <v/>
      </c>
      <c r="K175" s="121" t="str">
        <f>IF(OR($B175="",$C175="",$D175="",$E175="",$F175="",$F175&gt;AN_CONCURS,$Q175=FALSE),"",IF($P175="OK",P_BDI_STR*VLOOKUP(AM175,Coef!$E$5:$F$20,2,FALSE),""))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241" t="str">
        <f>IF(F175="","NOK",VLOOKUP($E175,BDI!$B$5:$C$41,2,FALSE))</f>
        <v>NOK</v>
      </c>
      <c r="Q175" s="236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IF(OR($B176="",$C176="",$D176="",$E176="",$F176&lt;AN_LIM,$F176&gt;AN_CONCURS,$Q176=FALSE),"",IF($P176="OK",P_BDI_STR*VLOOKUP(AM176,Coef!$E$5:$F$20,2,FALSE),""))</f>
        <v/>
      </c>
      <c r="K176" s="121" t="str">
        <f>IF(OR($B176="",$C176="",$D176="",$E176="",$F176="",$F176&gt;AN_CONCURS,$Q176=FALSE),"",IF($P176="OK",P_BDI_STR*VLOOKUP(AM176,Coef!$E$5:$F$20,2,FALSE),""))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241" t="str">
        <f>IF(F176="","NOK",VLOOKUP($E176,BDI!$B$5:$C$41,2,FALSE))</f>
        <v>NOK</v>
      </c>
      <c r="Q176" s="236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IF(OR($B177="",$C177="",$D177="",$E177="",$F177&lt;AN_LIM,$F177&gt;AN_CONCURS,$Q177=FALSE),"",IF($P177="OK",P_BDI_STR*VLOOKUP(AM177,Coef!$E$5:$F$20,2,FALSE),""))</f>
        <v/>
      </c>
      <c r="K177" s="121" t="str">
        <f>IF(OR($B177="",$C177="",$D177="",$E177="",$F177="",$F177&gt;AN_CONCURS,$Q177=FALSE),"",IF($P177="OK",P_BDI_STR*VLOOKUP(AM177,Coef!$E$5:$F$20,2,FALSE),""))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241" t="str">
        <f>IF(F177="","NOK",VLOOKUP($E177,BDI!$B$5:$C$41,2,FALSE))</f>
        <v>NOK</v>
      </c>
      <c r="Q177" s="236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IF(OR($B178="",$C178="",$D178="",$E178="",$F178&lt;AN_LIM,$F178&gt;AN_CONCURS,$Q178=FALSE),"",IF($P178="OK",P_BDI_STR*VLOOKUP(AM178,Coef!$E$5:$F$20,2,FALSE),""))</f>
        <v/>
      </c>
      <c r="K178" s="121" t="str">
        <f>IF(OR($B178="",$C178="",$D178="",$E178="",$F178="",$F178&gt;AN_CONCURS,$Q178=FALSE),"",IF($P178="OK",P_BDI_STR*VLOOKUP(AM178,Coef!$E$5:$F$20,2,FALSE),""))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241" t="str">
        <f>IF(F178="","NOK",VLOOKUP($E178,BDI!$B$5:$C$41,2,FALSE))</f>
        <v>NOK</v>
      </c>
      <c r="Q178" s="236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IF(OR($B179="",$C179="",$D179="",$E179="",$F179&lt;AN_LIM,$F179&gt;AN_CONCURS,$Q179=FALSE),"",IF($P179="OK",P_BDI_STR*VLOOKUP(AM179,Coef!$E$5:$F$20,2,FALSE),""))</f>
        <v/>
      </c>
      <c r="K179" s="121" t="str">
        <f>IF(OR($B179="",$C179="",$D179="",$E179="",$F179="",$F179&gt;AN_CONCURS,$Q179=FALSE),"",IF($P179="OK",P_BDI_STR*VLOOKUP(AM179,Coef!$E$5:$F$20,2,FALSE),""))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241" t="str">
        <f>IF(F179="","NOK",VLOOKUP($E179,BDI!$B$5:$C$41,2,FALSE))</f>
        <v>NOK</v>
      </c>
      <c r="Q179" s="236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IF(OR($B180="",$C180="",$D180="",$E180="",$F180&lt;AN_LIM,$F180&gt;AN_CONCURS,$Q180=FALSE),"",IF($P180="OK",P_BDI_STR*VLOOKUP(AM180,Coef!$E$5:$F$20,2,FALSE),""))</f>
        <v/>
      </c>
      <c r="K180" s="121" t="str">
        <f>IF(OR($B180="",$C180="",$D180="",$E180="",$F180="",$F180&gt;AN_CONCURS,$Q180=FALSE),"",IF($P180="OK",P_BDI_STR*VLOOKUP(AM180,Coef!$E$5:$F$20,2,FALSE),""))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241" t="str">
        <f>IF(F180="","NOK",VLOOKUP($E180,BDI!$B$5:$C$41,2,FALSE))</f>
        <v>NOK</v>
      </c>
      <c r="Q180" s="236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IF(OR($B181="",$C181="",$D181="",$E181="",$F181&lt;AN_LIM,$F181&gt;AN_CONCURS,$Q181=FALSE),"",IF($P181="OK",P_BDI_STR*VLOOKUP(AM181,Coef!$E$5:$F$20,2,FALSE),""))</f>
        <v/>
      </c>
      <c r="K181" s="121" t="str">
        <f>IF(OR($B181="",$C181="",$D181="",$E181="",$F181="",$F181&gt;AN_CONCURS,$Q181=FALSE),"",IF($P181="OK",P_BDI_STR*VLOOKUP(AM181,Coef!$E$5:$F$20,2,FALSE),""))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241" t="str">
        <f>IF(F181="","NOK",VLOOKUP($E181,BDI!$B$5:$C$41,2,FALSE))</f>
        <v>NOK</v>
      </c>
      <c r="Q181" s="236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IF(OR($B182="",$C182="",$D182="",$E182="",$F182&lt;AN_LIM,$F182&gt;AN_CONCURS,$Q182=FALSE),"",IF($P182="OK",P_BDI_STR*VLOOKUP(AM182,Coef!$E$5:$F$20,2,FALSE),""))</f>
        <v/>
      </c>
      <c r="K182" s="121" t="str">
        <f>IF(OR($B182="",$C182="",$D182="",$E182="",$F182="",$F182&gt;AN_CONCURS,$Q182=FALSE),"",IF($P182="OK",P_BDI_STR*VLOOKUP(AM182,Coef!$E$5:$F$20,2,FALSE),""))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241" t="str">
        <f>IF(F182="","NOK",VLOOKUP($E182,BDI!$B$5:$C$41,2,FALSE))</f>
        <v>NOK</v>
      </c>
      <c r="Q182" s="236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IF(OR($B183="",$C183="",$D183="",$E183="",$F183&lt;AN_LIM,$F183&gt;AN_CONCURS,$Q183=FALSE),"",IF($P183="OK",P_BDI_STR*VLOOKUP(AM183,Coef!$E$5:$F$20,2,FALSE),""))</f>
        <v/>
      </c>
      <c r="K183" s="121" t="str">
        <f>IF(OR($B183="",$C183="",$D183="",$E183="",$F183="",$F183&gt;AN_CONCURS,$Q183=FALSE),"",IF($P183="OK",P_BDI_STR*VLOOKUP(AM183,Coef!$E$5:$F$20,2,FALSE),""))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241" t="str">
        <f>IF(F183="","NOK",VLOOKUP($E183,BDI!$B$5:$C$41,2,FALSE))</f>
        <v>NOK</v>
      </c>
      <c r="Q183" s="236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IF(OR($B184="",$C184="",$D184="",$E184="",$F184&lt;AN_LIM,$F184&gt;AN_CONCURS,$Q184=FALSE),"",IF($P184="OK",P_BDI_STR*VLOOKUP(AM184,Coef!$E$5:$F$20,2,FALSE),""))</f>
        <v/>
      </c>
      <c r="K184" s="121" t="str">
        <f>IF(OR($B184="",$C184="",$D184="",$E184="",$F184="",$F184&gt;AN_CONCURS,$Q184=FALSE),"",IF($P184="OK",P_BDI_STR*VLOOKUP(AM184,Coef!$E$5:$F$20,2,FALSE),""))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241" t="str">
        <f>IF(F184="","NOK",VLOOKUP($E184,BDI!$B$5:$C$41,2,FALSE))</f>
        <v>NOK</v>
      </c>
      <c r="Q184" s="236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IF(OR($B185="",$C185="",$D185="",$E185="",$F185&lt;AN_LIM,$F185&gt;AN_CONCURS,$Q185=FALSE),"",IF($P185="OK",P_BDI_STR*VLOOKUP(AM185,Coef!$E$5:$F$20,2,FALSE),""))</f>
        <v/>
      </c>
      <c r="K185" s="121" t="str">
        <f>IF(OR($B185="",$C185="",$D185="",$E185="",$F185="",$F185&gt;AN_CONCURS,$Q185=FALSE),"",IF($P185="OK",P_BDI_STR*VLOOKUP(AM185,Coef!$E$5:$F$20,2,FALSE),""))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241" t="str">
        <f>IF(F185="","NOK",VLOOKUP($E185,BDI!$B$5:$C$41,2,FALSE))</f>
        <v>NOK</v>
      </c>
      <c r="Q185" s="236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IF(OR($B186="",$C186="",$D186="",$E186="",$F186&lt;AN_LIM,$F186&gt;AN_CONCURS,$Q186=FALSE),"",IF($P186="OK",P_BDI_STR*VLOOKUP(AM186,Coef!$E$5:$F$20,2,FALSE),""))</f>
        <v/>
      </c>
      <c r="K186" s="121" t="str">
        <f>IF(OR($B186="",$C186="",$D186="",$E186="",$F186="",$F186&gt;AN_CONCURS,$Q186=FALSE),"",IF($P186="OK",P_BDI_STR*VLOOKUP(AM186,Coef!$E$5:$F$20,2,FALSE),""))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241" t="str">
        <f>IF(F186="","NOK",VLOOKUP($E186,BDI!$B$5:$C$41,2,FALSE))</f>
        <v>NOK</v>
      </c>
      <c r="Q186" s="236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IF(OR($B187="",$C187="",$D187="",$E187="",$F187&lt;AN_LIM,$F187&gt;AN_CONCURS,$Q187=FALSE),"",IF($P187="OK",P_BDI_STR*VLOOKUP(AM187,Coef!$E$5:$F$20,2,FALSE),""))</f>
        <v/>
      </c>
      <c r="K187" s="121" t="str">
        <f>IF(OR($B187="",$C187="",$D187="",$E187="",$F187="",$F187&gt;AN_CONCURS,$Q187=FALSE),"",IF($P187="OK",P_BDI_STR*VLOOKUP(AM187,Coef!$E$5:$F$20,2,FALSE),""))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241" t="str">
        <f>IF(F187="","NOK",VLOOKUP($E187,BDI!$B$5:$C$41,2,FALSE))</f>
        <v>NOK</v>
      </c>
      <c r="Q187" s="236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IF(OR($B188="",$C188="",$D188="",$E188="",$F188&lt;AN_LIM,$F188&gt;AN_CONCURS,$Q188=FALSE),"",IF($P188="OK",P_BDI_STR*VLOOKUP(AM188,Coef!$E$5:$F$20,2,FALSE),""))</f>
        <v/>
      </c>
      <c r="K188" s="121" t="str">
        <f>IF(OR($B188="",$C188="",$D188="",$E188="",$F188="",$F188&gt;AN_CONCURS,$Q188=FALSE),"",IF($P188="OK",P_BDI_STR*VLOOKUP(AM188,Coef!$E$5:$F$20,2,FALSE),""))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241" t="str">
        <f>IF(F188="","NOK",VLOOKUP($E188,BDI!$B$5:$C$41,2,FALSE))</f>
        <v>NOK</v>
      </c>
      <c r="Q188" s="236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IF(OR($B189="",$C189="",$D189="",$E189="",$F189&lt;AN_LIM,$F189&gt;AN_CONCURS,$Q189=FALSE),"",IF($P189="OK",P_BDI_STR*VLOOKUP(AM189,Coef!$E$5:$F$20,2,FALSE),""))</f>
        <v/>
      </c>
      <c r="K189" s="121" t="str">
        <f>IF(OR($B189="",$C189="",$D189="",$E189="",$F189="",$F189&gt;AN_CONCURS,$Q189=FALSE),"",IF($P189="OK",P_BDI_STR*VLOOKUP(AM189,Coef!$E$5:$F$20,2,FALSE),""))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241" t="str">
        <f>IF(F189="","NOK",VLOOKUP($E189,BDI!$B$5:$C$41,2,FALSE))</f>
        <v>NOK</v>
      </c>
      <c r="Q189" s="236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IF(OR($B190="",$C190="",$D190="",$E190="",$F190&lt;AN_LIM,$F190&gt;AN_CONCURS,$Q190=FALSE),"",IF($P190="OK",P_BDI_STR*VLOOKUP(AM190,Coef!$E$5:$F$20,2,FALSE),""))</f>
        <v/>
      </c>
      <c r="K190" s="121" t="str">
        <f>IF(OR($B190="",$C190="",$D190="",$E190="",$F190="",$F190&gt;AN_CONCURS,$Q190=FALSE),"",IF($P190="OK",P_BDI_STR*VLOOKUP(AM190,Coef!$E$5:$F$20,2,FALSE),""))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241" t="str">
        <f>IF(F190="","NOK",VLOOKUP($E190,BDI!$B$5:$C$41,2,FALSE))</f>
        <v>NOK</v>
      </c>
      <c r="Q190" s="236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IF(OR($B191="",$C191="",$D191="",$E191="",$F191&lt;AN_LIM,$F191&gt;AN_CONCURS,$Q191=FALSE),"",IF($P191="OK",P_BDI_STR*VLOOKUP(AM191,Coef!$E$5:$F$20,2,FALSE),""))</f>
        <v/>
      </c>
      <c r="K191" s="121" t="str">
        <f>IF(OR($B191="",$C191="",$D191="",$E191="",$F191="",$F191&gt;AN_CONCURS,$Q191=FALSE),"",IF($P191="OK",P_BDI_STR*VLOOKUP(AM191,Coef!$E$5:$F$20,2,FALSE),""))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241" t="str">
        <f>IF(F191="","NOK",VLOOKUP($E191,BDI!$B$5:$C$41,2,FALSE))</f>
        <v>NOK</v>
      </c>
      <c r="Q191" s="236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IF(OR($B192="",$C192="",$D192="",$E192="",$F192&lt;AN_LIM,$F192&gt;AN_CONCURS,$Q192=FALSE),"",IF($P192="OK",P_BDI_STR*VLOOKUP(AM192,Coef!$E$5:$F$20,2,FALSE),""))</f>
        <v/>
      </c>
      <c r="K192" s="121" t="str">
        <f>IF(OR($B192="",$C192="",$D192="",$E192="",$F192="",$F192&gt;AN_CONCURS,$Q192=FALSE),"",IF($P192="OK",P_BDI_STR*VLOOKUP(AM192,Coef!$E$5:$F$20,2,FALSE),""))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241" t="str">
        <f>IF(F192="","NOK",VLOOKUP($E192,BDI!$B$5:$C$41,2,FALSE))</f>
        <v>NOK</v>
      </c>
      <c r="Q192" s="236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IF(OR($B193="",$C193="",$D193="",$E193="",$F193&lt;AN_LIM,$F193&gt;AN_CONCURS,$Q193=FALSE),"",IF($P193="OK",P_BDI_STR*VLOOKUP(AM193,Coef!$E$5:$F$20,2,FALSE),""))</f>
        <v/>
      </c>
      <c r="K193" s="121" t="str">
        <f>IF(OR($B193="",$C193="",$D193="",$E193="",$F193="",$F193&gt;AN_CONCURS,$Q193=FALSE),"",IF($P193="OK",P_BDI_STR*VLOOKUP(AM193,Coef!$E$5:$F$20,2,FALSE),""))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241" t="str">
        <f>IF(F193="","NOK",VLOOKUP($E193,BDI!$B$5:$C$41,2,FALSE))</f>
        <v>NOK</v>
      </c>
      <c r="Q193" s="236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IF(OR($B194="",$C194="",$D194="",$E194="",$F194&lt;AN_LIM,$F194&gt;AN_CONCURS,$Q194=FALSE),"",IF($P194="OK",P_BDI_STR*VLOOKUP(AM194,Coef!$E$5:$F$20,2,FALSE),""))</f>
        <v/>
      </c>
      <c r="K194" s="121" t="str">
        <f>IF(OR($B194="",$C194="",$D194="",$E194="",$F194="",$F194&gt;AN_CONCURS,$Q194=FALSE),"",IF($P194="OK",P_BDI_STR*VLOOKUP(AM194,Coef!$E$5:$F$20,2,FALSE),""))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241" t="str">
        <f>IF(F194="","NOK",VLOOKUP($E194,BDI!$B$5:$C$41,2,FALSE))</f>
        <v>NOK</v>
      </c>
      <c r="Q194" s="236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IF(OR($B195="",$C195="",$D195="",$E195="",$F195&lt;AN_LIM,$F195&gt;AN_CONCURS,$Q195=FALSE),"",IF($P195="OK",P_BDI_STR*VLOOKUP(AM195,Coef!$E$5:$F$20,2,FALSE),""))</f>
        <v/>
      </c>
      <c r="K195" s="121" t="str">
        <f>IF(OR($B195="",$C195="",$D195="",$E195="",$F195="",$F195&gt;AN_CONCURS,$Q195=FALSE),"",IF($P195="OK",P_BDI_STR*VLOOKUP(AM195,Coef!$E$5:$F$20,2,FALSE),""))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241" t="str">
        <f>IF(F195="","NOK",VLOOKUP($E195,BDI!$B$5:$C$41,2,FALSE))</f>
        <v>NOK</v>
      </c>
      <c r="Q195" s="236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IF(OR($B196="",$C196="",$D196="",$E196="",$F196&lt;AN_LIM,$F196&gt;AN_CONCURS,$Q196=FALSE),"",IF($P196="OK",P_BDI_STR*VLOOKUP(AM196,Coef!$E$5:$F$20,2,FALSE),""))</f>
        <v/>
      </c>
      <c r="K196" s="121" t="str">
        <f>IF(OR($B196="",$C196="",$D196="",$E196="",$F196="",$F196&gt;AN_CONCURS,$Q196=FALSE),"",IF($P196="OK",P_BDI_STR*VLOOKUP(AM196,Coef!$E$5:$F$20,2,FALSE),""))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241" t="str">
        <f>IF(F196="","NOK",VLOOKUP($E196,BDI!$B$5:$C$41,2,FALSE))</f>
        <v>NOK</v>
      </c>
      <c r="Q196" s="236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IF(OR($B197="",$C197="",$D197="",$E197="",$F197&lt;AN_LIM,$F197&gt;AN_CONCURS,$Q197=FALSE),"",IF($P197="OK",P_BDI_STR*VLOOKUP(AM197,Coef!$E$5:$F$20,2,FALSE),""))</f>
        <v/>
      </c>
      <c r="K197" s="121" t="str">
        <f>IF(OR($B197="",$C197="",$D197="",$E197="",$F197="",$F197&gt;AN_CONCURS,$Q197=FALSE),"",IF($P197="OK",P_BDI_STR*VLOOKUP(AM197,Coef!$E$5:$F$20,2,FALSE),""))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241" t="str">
        <f>IF(F197="","NOK",VLOOKUP($E197,BDI!$B$5:$C$41,2,FALSE))</f>
        <v>NOK</v>
      </c>
      <c r="Q197" s="236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IF(OR($B198="",$C198="",$D198="",$E198="",$F198&lt;AN_LIM,$F198&gt;AN_CONCURS,$Q198=FALSE),"",IF($P198="OK",P_BDI_STR*VLOOKUP(AM198,Coef!$E$5:$F$20,2,FALSE),""))</f>
        <v/>
      </c>
      <c r="K198" s="121" t="str">
        <f>IF(OR($B198="",$C198="",$D198="",$E198="",$F198="",$F198&gt;AN_CONCURS,$Q198=FALSE),"",IF($P198="OK",P_BDI_STR*VLOOKUP(AM198,Coef!$E$5:$F$20,2,FALSE),""))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241" t="str">
        <f>IF(F198="","NOK",VLOOKUP($E198,BDI!$B$5:$C$41,2,FALSE))</f>
        <v>NOK</v>
      </c>
      <c r="Q198" s="236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IF(OR($B199="",$C199="",$D199="",$E199="",$F199&lt;AN_LIM,$F199&gt;AN_CONCURS,$Q199=FALSE),"",IF($P199="OK",P_BDI_STR*VLOOKUP(AM199,Coef!$E$5:$F$20,2,FALSE),""))</f>
        <v/>
      </c>
      <c r="K199" s="121" t="str">
        <f>IF(OR($B199="",$C199="",$D199="",$E199="",$F199="",$F199&gt;AN_CONCURS,$Q199=FALSE),"",IF($P199="OK",P_BDI_STR*VLOOKUP(AM199,Coef!$E$5:$F$20,2,FALSE),""))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241" t="str">
        <f>IF(F199="","NOK",VLOOKUP($E199,BDI!$B$5:$C$41,2,FALSE))</f>
        <v>NOK</v>
      </c>
      <c r="Q199" s="236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IF(OR($B200="",$C200="",$D200="",$E200="",$F200&lt;AN_LIM,$F200&gt;AN_CONCURS,$Q200=FALSE),"",IF($P200="OK",P_BDI_STR*VLOOKUP(AM200,Coef!$E$5:$F$20,2,FALSE),""))</f>
        <v/>
      </c>
      <c r="K200" s="121" t="str">
        <f>IF(OR($B200="",$C200="",$D200="",$E200="",$F200="",$F200&gt;AN_CONCURS,$Q200=FALSE),"",IF($P200="OK",P_BDI_STR*VLOOKUP(AM200,Coef!$E$5:$F$20,2,FALSE),""))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241" t="str">
        <f>IF(F200="","NOK",VLOOKUP($E200,BDI!$B$5:$C$41,2,FALSE))</f>
        <v>NOK</v>
      </c>
      <c r="Q200" s="236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IF(OR($B201="",$C201="",$D201="",$E201="",$F201&lt;AN_LIM,$F201&gt;AN_CONCURS,$Q201=FALSE),"",IF($P201="OK",P_BDI_STR*VLOOKUP(AM201,Coef!$E$5:$F$20,2,FALSE),""))</f>
        <v/>
      </c>
      <c r="K201" s="121" t="str">
        <f>IF(OR($B201="",$C201="",$D201="",$E201="",$F201="",$F201&gt;AN_CONCURS,$Q201=FALSE),"",IF($P201="OK",P_BDI_STR*VLOOKUP(AM201,Coef!$E$5:$F$20,2,FALSE),""))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241" t="str">
        <f>IF(F201="","NOK",VLOOKUP($E201,BDI!$B$5:$C$41,2,FALSE))</f>
        <v>NOK</v>
      </c>
      <c r="Q201" s="236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IF(OR($B202="",$C202="",$D202="",$E202="",$F202&lt;AN_LIM,$F202&gt;AN_CONCURS,$Q202=FALSE),"",IF($P202="OK",P_BDI_STR*VLOOKUP(AM202,Coef!$E$5:$F$20,2,FALSE),""))</f>
        <v/>
      </c>
      <c r="K202" s="121" t="str">
        <f>IF(OR($B202="",$C202="",$D202="",$E202="",$F202="",$F202&gt;AN_CONCURS,$Q202=FALSE),"",IF($P202="OK",P_BDI_STR*VLOOKUP(AM202,Coef!$E$5:$F$20,2,FALSE),""))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241" t="str">
        <f>IF(F202="","NOK",VLOOKUP($E202,BDI!$B$5:$C$41,2,FALSE))</f>
        <v>NOK</v>
      </c>
      <c r="Q202" s="236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IF(OR($B203="",$C203="",$D203="",$E203="",$F203&lt;AN_LIM,$F203&gt;AN_CONCURS,$Q203=FALSE),"",IF($P203="OK",P_BDI_STR*VLOOKUP(AM203,Coef!$E$5:$F$20,2,FALSE),""))</f>
        <v/>
      </c>
      <c r="K203" s="121" t="str">
        <f>IF(OR($B203="",$C203="",$D203="",$E203="",$F203="",$F203&gt;AN_CONCURS,$Q203=FALSE),"",IF($P203="OK",P_BDI_STR*VLOOKUP(AM203,Coef!$E$5:$F$20,2,FALSE),""))</f>
        <v/>
      </c>
      <c r="L203" s="153" t="str">
        <f t="shared" ref="L203:L260" si="72">IF(OR($B203="",$C203="",$D203="",$E203="",$F203="",$F203&gt;AN_CONCURS,$P203&lt;&gt;"OK",$Q203=FALSE),"",IF($F203&gt;=AN_LIM,1,""))</f>
        <v/>
      </c>
      <c r="M203" s="153" t="str">
        <f t="shared" ref="M203:M260" si="73">IF(OR($B203="",$C203="",$D203="",$E203="",$F203="",$F203&gt;AN_CONCURS,$P203&lt;&gt;"OK",$Q203=FALSE),"",1)</f>
        <v/>
      </c>
      <c r="N203" s="153" t="str">
        <f t="shared" ref="N203:N260" si="74">IF($L203&lt;&gt;1,"",(IF(OR($B203="",$C203="",$D203="",$E203="",$F203="",$F203&gt;AN_CONCURS,$P203&lt;&gt;"OK",$Q203=FALSE),"",IF((FIND(NUME,$B203,1)=1),1,""))))</f>
        <v/>
      </c>
      <c r="O203" s="153" t="str">
        <f t="shared" ref="O203:O260" si="75">IF(OR($B203="",$C203="",$D203="",$E203="",$F203="",$F203&gt;AN_CONCURS,$P203&lt;&gt;"OK",$Q203=FALSE),"",IF((FIND(NUME,$B203,1)=1),1,""))</f>
        <v/>
      </c>
      <c r="P203" s="241" t="str">
        <f>IF(F203="","NOK",VLOOKUP($E203,BDI!$B$5:$C$41,2,FALSE))</f>
        <v>NOK</v>
      </c>
      <c r="Q203" s="236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IF(OR($B204="",$C204="",$D204="",$E204="",$F204&lt;AN_LIM,$F204&gt;AN_CONCURS,$Q204=FALSE),"",IF($P204="OK",P_BDI_STR*VLOOKUP(AM204,Coef!$E$5:$F$20,2,FALSE),""))</f>
        <v/>
      </c>
      <c r="K204" s="121" t="str">
        <f>IF(OR($B204="",$C204="",$D204="",$E204="",$F204="",$F204&gt;AN_CONCURS,$Q204=FALSE),"",IF($P204="OK",P_BDI_STR*VLOOKUP(AM204,Coef!$E$5:$F$20,2,FALSE),""))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241" t="str">
        <f>IF(F204="","NOK",VLOOKUP($E204,BDI!$B$5:$C$41,2,FALSE))</f>
        <v>NOK</v>
      </c>
      <c r="Q204" s="236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IF(OR($B205="",$C205="",$D205="",$E205="",$F205&lt;AN_LIM,$F205&gt;AN_CONCURS,$Q205=FALSE),"",IF($P205="OK",P_BDI_STR*VLOOKUP(AM205,Coef!$E$5:$F$20,2,FALSE),""))</f>
        <v/>
      </c>
      <c r="K205" s="121" t="str">
        <f>IF(OR($B205="",$C205="",$D205="",$E205="",$F205="",$F205&gt;AN_CONCURS,$Q205=FALSE),"",IF($P205="OK",P_BDI_STR*VLOOKUP(AM205,Coef!$E$5:$F$20,2,FALSE),""))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241" t="str">
        <f>IF(F205="","NOK",VLOOKUP($E205,BDI!$B$5:$C$41,2,FALSE))</f>
        <v>NOK</v>
      </c>
      <c r="Q205" s="236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IF(OR($B206="",$C206="",$D206="",$E206="",$F206&lt;AN_LIM,$F206&gt;AN_CONCURS,$Q206=FALSE),"",IF($P206="OK",P_BDI_STR*VLOOKUP(AM206,Coef!$E$5:$F$20,2,FALSE),""))</f>
        <v/>
      </c>
      <c r="K206" s="121" t="str">
        <f>IF(OR($B206="",$C206="",$D206="",$E206="",$F206="",$F206&gt;AN_CONCURS,$Q206=FALSE),"",IF($P206="OK",P_BDI_STR*VLOOKUP(AM206,Coef!$E$5:$F$20,2,FALSE),""))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241" t="str">
        <f>IF(F206="","NOK",VLOOKUP($E206,BDI!$B$5:$C$41,2,FALSE))</f>
        <v>NOK</v>
      </c>
      <c r="Q206" s="236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IF(OR($B207="",$C207="",$D207="",$E207="",$F207&lt;AN_LIM,$F207&gt;AN_CONCURS,$Q207=FALSE),"",IF($P207="OK",P_BDI_STR*VLOOKUP(AM207,Coef!$E$5:$F$20,2,FALSE),""))</f>
        <v/>
      </c>
      <c r="K207" s="121" t="str">
        <f>IF(OR($B207="",$C207="",$D207="",$E207="",$F207="",$F207&gt;AN_CONCURS,$Q207=FALSE),"",IF($P207="OK",P_BDI_STR*VLOOKUP(AM207,Coef!$E$5:$F$20,2,FALSE),""))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241" t="str">
        <f>IF(F207="","NOK",VLOOKUP($E207,BDI!$B$5:$C$41,2,FALSE))</f>
        <v>NOK</v>
      </c>
      <c r="Q207" s="236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IF(OR($B208="",$C208="",$D208="",$E208="",$F208&lt;AN_LIM,$F208&gt;AN_CONCURS,$Q208=FALSE),"",IF($P208="OK",P_BDI_STR*VLOOKUP(AM208,Coef!$E$5:$F$20,2,FALSE),""))</f>
        <v/>
      </c>
      <c r="K208" s="121" t="str">
        <f>IF(OR($B208="",$C208="",$D208="",$E208="",$F208="",$F208&gt;AN_CONCURS,$Q208=FALSE),"",IF($P208="OK",P_BDI_STR*VLOOKUP(AM208,Coef!$E$5:$F$20,2,FALSE),""))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241" t="str">
        <f>IF(F208="","NOK",VLOOKUP($E208,BDI!$B$5:$C$41,2,FALSE))</f>
        <v>NOK</v>
      </c>
      <c r="Q208" s="236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IF(OR($B209="",$C209="",$D209="",$E209="",$F209&lt;AN_LIM,$F209&gt;AN_CONCURS,$Q209=FALSE),"",IF($P209="OK",P_BDI_STR*VLOOKUP(AM209,Coef!$E$5:$F$20,2,FALSE),""))</f>
        <v/>
      </c>
      <c r="K209" s="121" t="str">
        <f>IF(OR($B209="",$C209="",$D209="",$E209="",$F209="",$F209&gt;AN_CONCURS,$Q209=FALSE),"",IF($P209="OK",P_BDI_STR*VLOOKUP(AM209,Coef!$E$5:$F$20,2,FALSE),""))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241" t="str">
        <f>IF(F209="","NOK",VLOOKUP($E209,BDI!$B$5:$C$41,2,FALSE))</f>
        <v>NOK</v>
      </c>
      <c r="Q209" s="236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IF(OR($B210="",$C210="",$D210="",$E210="",$F210&lt;AN_LIM,$F210&gt;AN_CONCURS,$Q210=FALSE),"",IF($P210="OK",P_BDI_STR*VLOOKUP(AM210,Coef!$E$5:$F$20,2,FALSE),""))</f>
        <v/>
      </c>
      <c r="K210" s="121" t="str">
        <f>IF(OR($B210="",$C210="",$D210="",$E210="",$F210="",$F210&gt;AN_CONCURS,$Q210=FALSE),"",IF($P210="OK",P_BDI_STR*VLOOKUP(AM210,Coef!$E$5:$F$20,2,FALSE),""))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241" t="str">
        <f>IF(F210="","NOK",VLOOKUP($E210,BDI!$B$5:$C$41,2,FALSE))</f>
        <v>NOK</v>
      </c>
      <c r="Q210" s="236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IF(OR($B211="",$C211="",$D211="",$E211="",$F211&lt;AN_LIM,$F211&gt;AN_CONCURS,$Q211=FALSE),"",IF($P211="OK",P_BDI_STR*VLOOKUP(AM211,Coef!$E$5:$F$20,2,FALSE),""))</f>
        <v/>
      </c>
      <c r="K211" s="121" t="str">
        <f>IF(OR($B211="",$C211="",$D211="",$E211="",$F211="",$F211&gt;AN_CONCURS,$Q211=FALSE),"",IF($P211="OK",P_BDI_STR*VLOOKUP(AM211,Coef!$E$5:$F$20,2,FALSE),""))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241" t="str">
        <f>IF(F211="","NOK",VLOOKUP($E211,BDI!$B$5:$C$41,2,FALSE))</f>
        <v>NOK</v>
      </c>
      <c r="Q211" s="236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IF(OR($B212="",$C212="",$D212="",$E212="",$F212&lt;AN_LIM,$F212&gt;AN_CONCURS,$Q212=FALSE),"",IF($P212="OK",P_BDI_STR*VLOOKUP(AM212,Coef!$E$5:$F$20,2,FALSE),""))</f>
        <v/>
      </c>
      <c r="K212" s="121" t="str">
        <f>IF(OR($B212="",$C212="",$D212="",$E212="",$F212="",$F212&gt;AN_CONCURS,$Q212=FALSE),"",IF($P212="OK",P_BDI_STR*VLOOKUP(AM212,Coef!$E$5:$F$20,2,FALSE),""))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241" t="str">
        <f>IF(F212="","NOK",VLOOKUP($E212,BDI!$B$5:$C$41,2,FALSE))</f>
        <v>NOK</v>
      </c>
      <c r="Q212" s="236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IF(OR($B213="",$C213="",$D213="",$E213="",$F213&lt;AN_LIM,$F213&gt;AN_CONCURS,$Q213=FALSE),"",IF($P213="OK",P_BDI_STR*VLOOKUP(AM213,Coef!$E$5:$F$20,2,FALSE),""))</f>
        <v/>
      </c>
      <c r="K213" s="121" t="str">
        <f>IF(OR($B213="",$C213="",$D213="",$E213="",$F213="",$F213&gt;AN_CONCURS,$Q213=FALSE),"",IF($P213="OK",P_BDI_STR*VLOOKUP(AM213,Coef!$E$5:$F$20,2,FALSE),""))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241" t="str">
        <f>IF(F213="","NOK",VLOOKUP($E213,BDI!$B$5:$C$41,2,FALSE))</f>
        <v>NOK</v>
      </c>
      <c r="Q213" s="236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IF(OR($B214="",$C214="",$D214="",$E214="",$F214&lt;AN_LIM,$F214&gt;AN_CONCURS,$Q214=FALSE),"",IF($P214="OK",P_BDI_STR*VLOOKUP(AM214,Coef!$E$5:$F$20,2,FALSE),""))</f>
        <v/>
      </c>
      <c r="K214" s="121" t="str">
        <f>IF(OR($B214="",$C214="",$D214="",$E214="",$F214="",$F214&gt;AN_CONCURS,$Q214=FALSE),"",IF($P214="OK",P_BDI_STR*VLOOKUP(AM214,Coef!$E$5:$F$20,2,FALSE),""))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241" t="str">
        <f>IF(F214="","NOK",VLOOKUP($E214,BDI!$B$5:$C$41,2,FALSE))</f>
        <v>NOK</v>
      </c>
      <c r="Q214" s="236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IF(OR($B215="",$C215="",$D215="",$E215="",$F215&lt;AN_LIM,$F215&gt;AN_CONCURS,$Q215=FALSE),"",IF($P215="OK",P_BDI_STR*VLOOKUP(AM215,Coef!$E$5:$F$20,2,FALSE),""))</f>
        <v/>
      </c>
      <c r="K215" s="121" t="str">
        <f>IF(OR($B215="",$C215="",$D215="",$E215="",$F215="",$F215&gt;AN_CONCURS,$Q215=FALSE),"",IF($P215="OK",P_BDI_STR*VLOOKUP(AM215,Coef!$E$5:$F$20,2,FALSE),""))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241" t="str">
        <f>IF(F215="","NOK",VLOOKUP($E215,BDI!$B$5:$C$41,2,FALSE))</f>
        <v>NOK</v>
      </c>
      <c r="Q215" s="236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IF(OR($B216="",$C216="",$D216="",$E216="",$F216&lt;AN_LIM,$F216&gt;AN_CONCURS,$Q216=FALSE),"",IF($P216="OK",P_BDI_STR*VLOOKUP(AM216,Coef!$E$5:$F$20,2,FALSE),""))</f>
        <v/>
      </c>
      <c r="K216" s="121" t="str">
        <f>IF(OR($B216="",$C216="",$D216="",$E216="",$F216="",$F216&gt;AN_CONCURS,$Q216=FALSE),"",IF($P216="OK",P_BDI_STR*VLOOKUP(AM216,Coef!$E$5:$F$20,2,FALSE),""))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241" t="str">
        <f>IF(F216="","NOK",VLOOKUP($E216,BDI!$B$5:$C$41,2,FALSE))</f>
        <v>NOK</v>
      </c>
      <c r="Q216" s="236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IF(OR($B217="",$C217="",$D217="",$E217="",$F217&lt;AN_LIM,$F217&gt;AN_CONCURS,$Q217=FALSE),"",IF($P217="OK",P_BDI_STR*VLOOKUP(AM217,Coef!$E$5:$F$20,2,FALSE),""))</f>
        <v/>
      </c>
      <c r="K217" s="121" t="str">
        <f>IF(OR($B217="",$C217="",$D217="",$E217="",$F217="",$F217&gt;AN_CONCURS,$Q217=FALSE),"",IF($P217="OK",P_BDI_STR*VLOOKUP(AM217,Coef!$E$5:$F$20,2,FALSE),""))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241" t="str">
        <f>IF(F217="","NOK",VLOOKUP($E217,BDI!$B$5:$C$41,2,FALSE))</f>
        <v>NOK</v>
      </c>
      <c r="Q217" s="236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IF(OR($B218="",$C218="",$D218="",$E218="",$F218&lt;AN_LIM,$F218&gt;AN_CONCURS,$Q218=FALSE),"",IF($P218="OK",P_BDI_STR*VLOOKUP(AM218,Coef!$E$5:$F$20,2,FALSE),""))</f>
        <v/>
      </c>
      <c r="K218" s="121" t="str">
        <f>IF(OR($B218="",$C218="",$D218="",$E218="",$F218="",$F218&gt;AN_CONCURS,$Q218=FALSE),"",IF($P218="OK",P_BDI_STR*VLOOKUP(AM218,Coef!$E$5:$F$20,2,FALSE),""))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241" t="str">
        <f>IF(F218="","NOK",VLOOKUP($E218,BDI!$B$5:$C$41,2,FALSE))</f>
        <v>NOK</v>
      </c>
      <c r="Q218" s="236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IF(OR($B219="",$C219="",$D219="",$E219="",$F219&lt;AN_LIM,$F219&gt;AN_CONCURS,$Q219=FALSE),"",IF($P219="OK",P_BDI_STR*VLOOKUP(AM219,Coef!$E$5:$F$20,2,FALSE),""))</f>
        <v/>
      </c>
      <c r="K219" s="121" t="str">
        <f>IF(OR($B219="",$C219="",$D219="",$E219="",$F219="",$F219&gt;AN_CONCURS,$Q219=FALSE),"",IF($P219="OK",P_BDI_STR*VLOOKUP(AM219,Coef!$E$5:$F$20,2,FALSE),""))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241" t="str">
        <f>IF(F219="","NOK",VLOOKUP($E219,BDI!$B$5:$C$41,2,FALSE))</f>
        <v>NOK</v>
      </c>
      <c r="Q219" s="236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IF(OR($B220="",$C220="",$D220="",$E220="",$F220&lt;AN_LIM,$F220&gt;AN_CONCURS,$Q220=FALSE),"",IF($P220="OK",P_BDI_STR*VLOOKUP(AM220,Coef!$E$5:$F$20,2,FALSE),""))</f>
        <v/>
      </c>
      <c r="K220" s="121" t="str">
        <f>IF(OR($B220="",$C220="",$D220="",$E220="",$F220="",$F220&gt;AN_CONCURS,$Q220=FALSE),"",IF($P220="OK",P_BDI_STR*VLOOKUP(AM220,Coef!$E$5:$F$20,2,FALSE),""))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241" t="str">
        <f>IF(F220="","NOK",VLOOKUP($E220,BDI!$B$5:$C$41,2,FALSE))</f>
        <v>NOK</v>
      </c>
      <c r="Q220" s="236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IF(OR($B221="",$C221="",$D221="",$E221="",$F221&lt;AN_LIM,$F221&gt;AN_CONCURS,$Q221=FALSE),"",IF($P221="OK",P_BDI_STR*VLOOKUP(AM221,Coef!$E$5:$F$20,2,FALSE),""))</f>
        <v/>
      </c>
      <c r="K221" s="121" t="str">
        <f>IF(OR($B221="",$C221="",$D221="",$E221="",$F221="",$F221&gt;AN_CONCURS,$Q221=FALSE),"",IF($P221="OK",P_BDI_STR*VLOOKUP(AM221,Coef!$E$5:$F$20,2,FALSE),""))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241" t="str">
        <f>IF(F221="","NOK",VLOOKUP($E221,BDI!$B$5:$C$41,2,FALSE))</f>
        <v>NOK</v>
      </c>
      <c r="Q221" s="236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IF(OR($B222="",$C222="",$D222="",$E222="",$F222&lt;AN_LIM,$F222&gt;AN_CONCURS,$Q222=FALSE),"",IF($P222="OK",P_BDI_STR*VLOOKUP(AM222,Coef!$E$5:$F$20,2,FALSE),""))</f>
        <v/>
      </c>
      <c r="K222" s="121" t="str">
        <f>IF(OR($B222="",$C222="",$D222="",$E222="",$F222="",$F222&gt;AN_CONCURS,$Q222=FALSE),"",IF($P222="OK",P_BDI_STR*VLOOKUP(AM222,Coef!$E$5:$F$20,2,FALSE),""))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241" t="str">
        <f>IF(F222="","NOK",VLOOKUP($E222,BDI!$B$5:$C$41,2,FALSE))</f>
        <v>NOK</v>
      </c>
      <c r="Q222" s="236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IF(OR($B223="",$C223="",$D223="",$E223="",$F223&lt;AN_LIM,$F223&gt;AN_CONCURS,$Q223=FALSE),"",IF($P223="OK",P_BDI_STR*VLOOKUP(AM223,Coef!$E$5:$F$20,2,FALSE),""))</f>
        <v/>
      </c>
      <c r="K223" s="121" t="str">
        <f>IF(OR($B223="",$C223="",$D223="",$E223="",$F223="",$F223&gt;AN_CONCURS,$Q223=FALSE),"",IF($P223="OK",P_BDI_STR*VLOOKUP(AM223,Coef!$E$5:$F$20,2,FALSE),""))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241" t="str">
        <f>IF(F223="","NOK",VLOOKUP($E223,BDI!$B$5:$C$41,2,FALSE))</f>
        <v>NOK</v>
      </c>
      <c r="Q223" s="236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IF(OR($B224="",$C224="",$D224="",$E224="",$F224&lt;AN_LIM,$F224&gt;AN_CONCURS,$Q224=FALSE),"",IF($P224="OK",P_BDI_STR*VLOOKUP(AM224,Coef!$E$5:$F$20,2,FALSE),""))</f>
        <v/>
      </c>
      <c r="K224" s="121" t="str">
        <f>IF(OR($B224="",$C224="",$D224="",$E224="",$F224="",$F224&gt;AN_CONCURS,$Q224=FALSE),"",IF($P224="OK",P_BDI_STR*VLOOKUP(AM224,Coef!$E$5:$F$20,2,FALSE),""))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241" t="str">
        <f>IF(F224="","NOK",VLOOKUP($E224,BDI!$B$5:$C$41,2,FALSE))</f>
        <v>NOK</v>
      </c>
      <c r="Q224" s="236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IF(OR($B225="",$C225="",$D225="",$E225="",$F225&lt;AN_LIM,$F225&gt;AN_CONCURS,$Q225=FALSE),"",IF($P225="OK",P_BDI_STR*VLOOKUP(AM225,Coef!$E$5:$F$20,2,FALSE),""))</f>
        <v/>
      </c>
      <c r="K225" s="121" t="str">
        <f>IF(OR($B225="",$C225="",$D225="",$E225="",$F225="",$F225&gt;AN_CONCURS,$Q225=FALSE),"",IF($P225="OK",P_BDI_STR*VLOOKUP(AM225,Coef!$E$5:$F$20,2,FALSE),""))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241" t="str">
        <f>IF(F225="","NOK",VLOOKUP($E225,BDI!$B$5:$C$41,2,FALSE))</f>
        <v>NOK</v>
      </c>
      <c r="Q225" s="236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IF(OR($B226="",$C226="",$D226="",$E226="",$F226&lt;AN_LIM,$F226&gt;AN_CONCURS,$Q226=FALSE),"",IF($P226="OK",P_BDI_STR*VLOOKUP(AM226,Coef!$E$5:$F$20,2,FALSE),""))</f>
        <v/>
      </c>
      <c r="K226" s="121" t="str">
        <f>IF(OR($B226="",$C226="",$D226="",$E226="",$F226="",$F226&gt;AN_CONCURS,$Q226=FALSE),"",IF($P226="OK",P_BDI_STR*VLOOKUP(AM226,Coef!$E$5:$F$20,2,FALSE),""))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241" t="str">
        <f>IF(F226="","NOK",VLOOKUP($E226,BDI!$B$5:$C$41,2,FALSE))</f>
        <v>NOK</v>
      </c>
      <c r="Q226" s="236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IF(OR($B227="",$C227="",$D227="",$E227="",$F227&lt;AN_LIM,$F227&gt;AN_CONCURS,$Q227=FALSE),"",IF($P227="OK",P_BDI_STR*VLOOKUP(AM227,Coef!$E$5:$F$20,2,FALSE),""))</f>
        <v/>
      </c>
      <c r="K227" s="121" t="str">
        <f>IF(OR($B227="",$C227="",$D227="",$E227="",$F227="",$F227&gt;AN_CONCURS,$Q227=FALSE),"",IF($P227="OK",P_BDI_STR*VLOOKUP(AM227,Coef!$E$5:$F$20,2,FALSE),""))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241" t="str">
        <f>IF(F227="","NOK",VLOOKUP($E227,BDI!$B$5:$C$41,2,FALSE))</f>
        <v>NOK</v>
      </c>
      <c r="Q227" s="236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IF(OR($B228="",$C228="",$D228="",$E228="",$F228&lt;AN_LIM,$F228&gt;AN_CONCURS,$Q228=FALSE),"",IF($P228="OK",P_BDI_STR*VLOOKUP(AM228,Coef!$E$5:$F$20,2,FALSE),""))</f>
        <v/>
      </c>
      <c r="K228" s="121" t="str">
        <f>IF(OR($B228="",$C228="",$D228="",$E228="",$F228="",$F228&gt;AN_CONCURS,$Q228=FALSE),"",IF($P228="OK",P_BDI_STR*VLOOKUP(AM228,Coef!$E$5:$F$20,2,FALSE),""))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241" t="str">
        <f>IF(F228="","NOK",VLOOKUP($E228,BDI!$B$5:$C$41,2,FALSE))</f>
        <v>NOK</v>
      </c>
      <c r="Q228" s="236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IF(OR($B229="",$C229="",$D229="",$E229="",$F229&lt;AN_LIM,$F229&gt;AN_CONCURS,$Q229=FALSE),"",IF($P229="OK",P_BDI_STR*VLOOKUP(AM229,Coef!$E$5:$F$20,2,FALSE),""))</f>
        <v/>
      </c>
      <c r="K229" s="121" t="str">
        <f>IF(OR($B229="",$C229="",$D229="",$E229="",$F229="",$F229&gt;AN_CONCURS,$Q229=FALSE),"",IF($P229="OK",P_BDI_STR*VLOOKUP(AM229,Coef!$E$5:$F$20,2,FALSE),""))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241" t="str">
        <f>IF(F229="","NOK",VLOOKUP($E229,BDI!$B$5:$C$41,2,FALSE))</f>
        <v>NOK</v>
      </c>
      <c r="Q229" s="236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IF(OR($B230="",$C230="",$D230="",$E230="",$F230&lt;AN_LIM,$F230&gt;AN_CONCURS,$Q230=FALSE),"",IF($P230="OK",P_BDI_STR*VLOOKUP(AM230,Coef!$E$5:$F$20,2,FALSE),""))</f>
        <v/>
      </c>
      <c r="K230" s="121" t="str">
        <f>IF(OR($B230="",$C230="",$D230="",$E230="",$F230="",$F230&gt;AN_CONCURS,$Q230=FALSE),"",IF($P230="OK",P_BDI_STR*VLOOKUP(AM230,Coef!$E$5:$F$20,2,FALSE),""))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241" t="str">
        <f>IF(F230="","NOK",VLOOKUP($E230,BDI!$B$5:$C$41,2,FALSE))</f>
        <v>NOK</v>
      </c>
      <c r="Q230" s="236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IF(OR($B231="",$C231="",$D231="",$E231="",$F231&lt;AN_LIM,$F231&gt;AN_CONCURS,$Q231=FALSE),"",IF($P231="OK",P_BDI_STR*VLOOKUP(AM231,Coef!$E$5:$F$20,2,FALSE),""))</f>
        <v/>
      </c>
      <c r="K231" s="121" t="str">
        <f>IF(OR($B231="",$C231="",$D231="",$E231="",$F231="",$F231&gt;AN_CONCURS,$Q231=FALSE),"",IF($P231="OK",P_BDI_STR*VLOOKUP(AM231,Coef!$E$5:$F$20,2,FALSE),""))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241" t="str">
        <f>IF(F231="","NOK",VLOOKUP($E231,BDI!$B$5:$C$41,2,FALSE))</f>
        <v>NOK</v>
      </c>
      <c r="Q231" s="236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IF(OR($B232="",$C232="",$D232="",$E232="",$F232&lt;AN_LIM,$F232&gt;AN_CONCURS,$Q232=FALSE),"",IF($P232="OK",P_BDI_STR*VLOOKUP(AM232,Coef!$E$5:$F$20,2,FALSE),""))</f>
        <v/>
      </c>
      <c r="K232" s="121" t="str">
        <f>IF(OR($B232="",$C232="",$D232="",$E232="",$F232="",$F232&gt;AN_CONCURS,$Q232=FALSE),"",IF($P232="OK",P_BDI_STR*VLOOKUP(AM232,Coef!$E$5:$F$20,2,FALSE),""))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241" t="str">
        <f>IF(F232="","NOK",VLOOKUP($E232,BDI!$B$5:$C$41,2,FALSE))</f>
        <v>NOK</v>
      </c>
      <c r="Q232" s="236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IF(OR($B233="",$C233="",$D233="",$E233="",$F233&lt;AN_LIM,$F233&gt;AN_CONCURS,$Q233=FALSE),"",IF($P233="OK",P_BDI_STR*VLOOKUP(AM233,Coef!$E$5:$F$20,2,FALSE),""))</f>
        <v/>
      </c>
      <c r="K233" s="121" t="str">
        <f>IF(OR($B233="",$C233="",$D233="",$E233="",$F233="",$F233&gt;AN_CONCURS,$Q233=FALSE),"",IF($P233="OK",P_BDI_STR*VLOOKUP(AM233,Coef!$E$5:$F$20,2,FALSE),""))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241" t="str">
        <f>IF(F233="","NOK",VLOOKUP($E233,BDI!$B$5:$C$41,2,FALSE))</f>
        <v>NOK</v>
      </c>
      <c r="Q233" s="236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IF(OR($B234="",$C234="",$D234="",$E234="",$F234&lt;AN_LIM,$F234&gt;AN_CONCURS,$Q234=FALSE),"",IF($P234="OK",P_BDI_STR*VLOOKUP(AM234,Coef!$E$5:$F$20,2,FALSE),""))</f>
        <v/>
      </c>
      <c r="K234" s="121" t="str">
        <f>IF(OR($B234="",$C234="",$D234="",$E234="",$F234="",$F234&gt;AN_CONCURS,$Q234=FALSE),"",IF($P234="OK",P_BDI_STR*VLOOKUP(AM234,Coef!$E$5:$F$20,2,FALSE),""))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241" t="str">
        <f>IF(F234="","NOK",VLOOKUP($E234,BDI!$B$5:$C$41,2,FALSE))</f>
        <v>NOK</v>
      </c>
      <c r="Q234" s="236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IF(OR($B235="",$C235="",$D235="",$E235="",$F235&lt;AN_LIM,$F235&gt;AN_CONCURS,$Q235=FALSE),"",IF($P235="OK",P_BDI_STR*VLOOKUP(AM235,Coef!$E$5:$F$20,2,FALSE),""))</f>
        <v/>
      </c>
      <c r="K235" s="121" t="str">
        <f>IF(OR($B235="",$C235="",$D235="",$E235="",$F235="",$F235&gt;AN_CONCURS,$Q235=FALSE),"",IF($P235="OK",P_BDI_STR*VLOOKUP(AM235,Coef!$E$5:$F$20,2,FALSE),""))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241" t="str">
        <f>IF(F235="","NOK",VLOOKUP($E235,BDI!$B$5:$C$41,2,FALSE))</f>
        <v>NOK</v>
      </c>
      <c r="Q235" s="236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IF(OR($B236="",$C236="",$D236="",$E236="",$F236&lt;AN_LIM,$F236&gt;AN_CONCURS,$Q236=FALSE),"",IF($P236="OK",P_BDI_STR*VLOOKUP(AM236,Coef!$E$5:$F$20,2,FALSE),""))</f>
        <v/>
      </c>
      <c r="K236" s="121" t="str">
        <f>IF(OR($B236="",$C236="",$D236="",$E236="",$F236="",$F236&gt;AN_CONCURS,$Q236=FALSE),"",IF($P236="OK",P_BDI_STR*VLOOKUP(AM236,Coef!$E$5:$F$20,2,FALSE),""))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241" t="str">
        <f>IF(F236="","NOK",VLOOKUP($E236,BDI!$B$5:$C$41,2,FALSE))</f>
        <v>NOK</v>
      </c>
      <c r="Q236" s="236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IF(OR($B237="",$C237="",$D237="",$E237="",$F237&lt;AN_LIM,$F237&gt;AN_CONCURS,$Q237=FALSE),"",IF($P237="OK",P_BDI_STR*VLOOKUP(AM237,Coef!$E$5:$F$20,2,FALSE),""))</f>
        <v/>
      </c>
      <c r="K237" s="121" t="str">
        <f>IF(OR($B237="",$C237="",$D237="",$E237="",$F237="",$F237&gt;AN_CONCURS,$Q237=FALSE),"",IF($P237="OK",P_BDI_STR*VLOOKUP(AM237,Coef!$E$5:$F$20,2,FALSE),""))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241" t="str">
        <f>IF(F237="","NOK",VLOOKUP($E237,BDI!$B$5:$C$41,2,FALSE))</f>
        <v>NOK</v>
      </c>
      <c r="Q237" s="236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IF(OR($B238="",$C238="",$D238="",$E238="",$F238&lt;AN_LIM,$F238&gt;AN_CONCURS,$Q238=FALSE),"",IF($P238="OK",P_BDI_STR*VLOOKUP(AM238,Coef!$E$5:$F$20,2,FALSE),""))</f>
        <v/>
      </c>
      <c r="K238" s="121" t="str">
        <f>IF(OR($B238="",$C238="",$D238="",$E238="",$F238="",$F238&gt;AN_CONCURS,$Q238=FALSE),"",IF($P238="OK",P_BDI_STR*VLOOKUP(AM238,Coef!$E$5:$F$20,2,FALSE),""))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241" t="str">
        <f>IF(F238="","NOK",VLOOKUP($E238,BDI!$B$5:$C$41,2,FALSE))</f>
        <v>NOK</v>
      </c>
      <c r="Q238" s="236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IF(OR($B239="",$C239="",$D239="",$E239="",$F239&lt;AN_LIM,$F239&gt;AN_CONCURS,$Q239=FALSE),"",IF($P239="OK",P_BDI_STR*VLOOKUP(AM239,Coef!$E$5:$F$20,2,FALSE),""))</f>
        <v/>
      </c>
      <c r="K239" s="121" t="str">
        <f>IF(OR($B239="",$C239="",$D239="",$E239="",$F239="",$F239&gt;AN_CONCURS,$Q239=FALSE),"",IF($P239="OK",P_BDI_STR*VLOOKUP(AM239,Coef!$E$5:$F$20,2,FALSE),""))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241" t="str">
        <f>IF(F239="","NOK",VLOOKUP($E239,BDI!$B$5:$C$41,2,FALSE))</f>
        <v>NOK</v>
      </c>
      <c r="Q239" s="236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IF(OR($B240="",$C240="",$D240="",$E240="",$F240&lt;AN_LIM,$F240&gt;AN_CONCURS,$Q240=FALSE),"",IF($P240="OK",P_BDI_STR*VLOOKUP(AM240,Coef!$E$5:$F$20,2,FALSE),""))</f>
        <v/>
      </c>
      <c r="K240" s="121" t="str">
        <f>IF(OR($B240="",$C240="",$D240="",$E240="",$F240="",$F240&gt;AN_CONCURS,$Q240=FALSE),"",IF($P240="OK",P_BDI_STR*VLOOKUP(AM240,Coef!$E$5:$F$20,2,FALSE),""))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241" t="str">
        <f>IF(F240="","NOK",VLOOKUP($E240,BDI!$B$5:$C$41,2,FALSE))</f>
        <v>NOK</v>
      </c>
      <c r="Q240" s="236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IF(OR($B241="",$C241="",$D241="",$E241="",$F241&lt;AN_LIM,$F241&gt;AN_CONCURS,$Q241=FALSE),"",IF($P241="OK",P_BDI_STR*VLOOKUP(AM241,Coef!$E$5:$F$20,2,FALSE),""))</f>
        <v/>
      </c>
      <c r="K241" s="121" t="str">
        <f>IF(OR($B241="",$C241="",$D241="",$E241="",$F241="",$F241&gt;AN_CONCURS,$Q241=FALSE),"",IF($P241="OK",P_BDI_STR*VLOOKUP(AM241,Coef!$E$5:$F$20,2,FALSE),""))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241" t="str">
        <f>IF(F241="","NOK",VLOOKUP($E241,BDI!$B$5:$C$41,2,FALSE))</f>
        <v>NOK</v>
      </c>
      <c r="Q241" s="236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IF(OR($B242="",$C242="",$D242="",$E242="",$F242&lt;AN_LIM,$F242&gt;AN_CONCURS,$Q242=FALSE),"",IF($P242="OK",P_BDI_STR*VLOOKUP(AM242,Coef!$E$5:$F$20,2,FALSE),""))</f>
        <v/>
      </c>
      <c r="K242" s="121" t="str">
        <f>IF(OR($B242="",$C242="",$D242="",$E242="",$F242="",$F242&gt;AN_CONCURS,$Q242=FALSE),"",IF($P242="OK",P_BDI_STR*VLOOKUP(AM242,Coef!$E$5:$F$20,2,FALSE),""))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241" t="str">
        <f>IF(F242="","NOK",VLOOKUP($E242,BDI!$B$5:$C$41,2,FALSE))</f>
        <v>NOK</v>
      </c>
      <c r="Q242" s="236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IF(OR($B243="",$C243="",$D243="",$E243="",$F243&lt;AN_LIM,$F243&gt;AN_CONCURS,$Q243=FALSE),"",IF($P243="OK",P_BDI_STR*VLOOKUP(AM243,Coef!$E$5:$F$20,2,FALSE),""))</f>
        <v/>
      </c>
      <c r="K243" s="121" t="str">
        <f>IF(OR($B243="",$C243="",$D243="",$E243="",$F243="",$F243&gt;AN_CONCURS,$Q243=FALSE),"",IF($P243="OK",P_BDI_STR*VLOOKUP(AM243,Coef!$E$5:$F$20,2,FALSE),""))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241" t="str">
        <f>IF(F243="","NOK",VLOOKUP($E243,BDI!$B$5:$C$41,2,FALSE))</f>
        <v>NOK</v>
      </c>
      <c r="Q243" s="236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IF(OR($B244="",$C244="",$D244="",$E244="",$F244&lt;AN_LIM,$F244&gt;AN_CONCURS,$Q244=FALSE),"",IF($P244="OK",P_BDI_STR*VLOOKUP(AM244,Coef!$E$5:$F$20,2,FALSE),""))</f>
        <v/>
      </c>
      <c r="K244" s="121" t="str">
        <f>IF(OR($B244="",$C244="",$D244="",$E244="",$F244="",$F244&gt;AN_CONCURS,$Q244=FALSE),"",IF($P244="OK",P_BDI_STR*VLOOKUP(AM244,Coef!$E$5:$F$20,2,FALSE),""))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241" t="str">
        <f>IF(F244="","NOK",VLOOKUP($E244,BDI!$B$5:$C$41,2,FALSE))</f>
        <v>NOK</v>
      </c>
      <c r="Q244" s="236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IF(OR($B245="",$C245="",$D245="",$E245="",$F245&lt;AN_LIM,$F245&gt;AN_CONCURS,$Q245=FALSE),"",IF($P245="OK",P_BDI_STR*VLOOKUP(AM245,Coef!$E$5:$F$20,2,FALSE),""))</f>
        <v/>
      </c>
      <c r="K245" s="121" t="str">
        <f>IF(OR($B245="",$C245="",$D245="",$E245="",$F245="",$F245&gt;AN_CONCURS,$Q245=FALSE),"",IF($P245="OK",P_BDI_STR*VLOOKUP(AM245,Coef!$E$5:$F$20,2,FALSE),""))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241" t="str">
        <f>IF(F245="","NOK",VLOOKUP($E245,BDI!$B$5:$C$41,2,FALSE))</f>
        <v>NOK</v>
      </c>
      <c r="Q245" s="236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IF(OR($B246="",$C246="",$D246="",$E246="",$F246&lt;AN_LIM,$F246&gt;AN_CONCURS,$Q246=FALSE),"",IF($P246="OK",P_BDI_STR*VLOOKUP(AM246,Coef!$E$5:$F$20,2,FALSE),""))</f>
        <v/>
      </c>
      <c r="K246" s="121" t="str">
        <f>IF(OR($B246="",$C246="",$D246="",$E246="",$F246="",$F246&gt;AN_CONCURS,$Q246=FALSE),"",IF($P246="OK",P_BDI_STR*VLOOKUP(AM246,Coef!$E$5:$F$20,2,FALSE),""))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241" t="str">
        <f>IF(F246="","NOK",VLOOKUP($E246,BDI!$B$5:$C$41,2,FALSE))</f>
        <v>NOK</v>
      </c>
      <c r="Q246" s="236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IF(OR($B247="",$C247="",$D247="",$E247="",$F247&lt;AN_LIM,$F247&gt;AN_CONCURS,$Q247=FALSE),"",IF($P247="OK",P_BDI_STR*VLOOKUP(AM247,Coef!$E$5:$F$20,2,FALSE),""))</f>
        <v/>
      </c>
      <c r="K247" s="121" t="str">
        <f>IF(OR($B247="",$C247="",$D247="",$E247="",$F247="",$F247&gt;AN_CONCURS,$Q247=FALSE),"",IF($P247="OK",P_BDI_STR*VLOOKUP(AM247,Coef!$E$5:$F$20,2,FALSE),""))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241" t="str">
        <f>IF(F247="","NOK",VLOOKUP($E247,BDI!$B$5:$C$41,2,FALSE))</f>
        <v>NOK</v>
      </c>
      <c r="Q247" s="236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IF(OR($B248="",$C248="",$D248="",$E248="",$F248&lt;AN_LIM,$F248&gt;AN_CONCURS,$Q248=FALSE),"",IF($P248="OK",P_BDI_STR*VLOOKUP(AM248,Coef!$E$5:$F$20,2,FALSE),""))</f>
        <v/>
      </c>
      <c r="K248" s="121" t="str">
        <f>IF(OR($B248="",$C248="",$D248="",$E248="",$F248="",$F248&gt;AN_CONCURS,$Q248=FALSE),"",IF($P248="OK",P_BDI_STR*VLOOKUP(AM248,Coef!$E$5:$F$20,2,FALSE),""))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241" t="str">
        <f>IF(F248="","NOK",VLOOKUP($E248,BDI!$B$5:$C$41,2,FALSE))</f>
        <v>NOK</v>
      </c>
      <c r="Q248" s="236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IF(OR($B249="",$C249="",$D249="",$E249="",$F249&lt;AN_LIM,$F249&gt;AN_CONCURS,$Q249=FALSE),"",IF($P249="OK",P_BDI_STR*VLOOKUP(AM249,Coef!$E$5:$F$20,2,FALSE),""))</f>
        <v/>
      </c>
      <c r="K249" s="121" t="str">
        <f>IF(OR($B249="",$C249="",$D249="",$E249="",$F249="",$F249&gt;AN_CONCURS,$Q249=FALSE),"",IF($P249="OK",P_BDI_STR*VLOOKUP(AM249,Coef!$E$5:$F$20,2,FALSE),""))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241" t="str">
        <f>IF(F249="","NOK",VLOOKUP($E249,BDI!$B$5:$C$41,2,FALSE))</f>
        <v>NOK</v>
      </c>
      <c r="Q249" s="236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IF(OR($B250="",$C250="",$D250="",$E250="",$F250&lt;AN_LIM,$F250&gt;AN_CONCURS,$Q250=FALSE),"",IF($P250="OK",P_BDI_STR*VLOOKUP(AM250,Coef!$E$5:$F$20,2,FALSE),""))</f>
        <v/>
      </c>
      <c r="K250" s="121" t="str">
        <f>IF(OR($B250="",$C250="",$D250="",$E250="",$F250="",$F250&gt;AN_CONCURS,$Q250=FALSE),"",IF($P250="OK",P_BDI_STR*VLOOKUP(AM250,Coef!$E$5:$F$20,2,FALSE),""))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241" t="str">
        <f>IF(F250="","NOK",VLOOKUP($E250,BDI!$B$5:$C$41,2,FALSE))</f>
        <v>NOK</v>
      </c>
      <c r="Q250" s="236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IF(OR($B251="",$C251="",$D251="",$E251="",$F251&lt;AN_LIM,$F251&gt;AN_CONCURS,$Q251=FALSE),"",IF($P251="OK",P_BDI_STR*VLOOKUP(AM251,Coef!$E$5:$F$20,2,FALSE),""))</f>
        <v/>
      </c>
      <c r="K251" s="121" t="str">
        <f>IF(OR($B251="",$C251="",$D251="",$E251="",$F251="",$F251&gt;AN_CONCURS,$Q251=FALSE),"",IF($P251="OK",P_BDI_STR*VLOOKUP(AM251,Coef!$E$5:$F$20,2,FALSE),""))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241" t="str">
        <f>IF(F251="","NOK",VLOOKUP($E251,BDI!$B$5:$C$41,2,FALSE))</f>
        <v>NOK</v>
      </c>
      <c r="Q251" s="236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IF(OR($B252="",$C252="",$D252="",$E252="",$F252&lt;AN_LIM,$F252&gt;AN_CONCURS,$Q252=FALSE),"",IF($P252="OK",P_BDI_STR*VLOOKUP(AM252,Coef!$E$5:$F$20,2,FALSE),""))</f>
        <v/>
      </c>
      <c r="K252" s="121" t="str">
        <f>IF(OR($B252="",$C252="",$D252="",$E252="",$F252="",$F252&gt;AN_CONCURS,$Q252=FALSE),"",IF($P252="OK",P_BDI_STR*VLOOKUP(AM252,Coef!$E$5:$F$20,2,FALSE),""))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241" t="str">
        <f>IF(F252="","NOK",VLOOKUP($E252,BDI!$B$5:$C$41,2,FALSE))</f>
        <v>NOK</v>
      </c>
      <c r="Q252" s="236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IF(OR($B253="",$C253="",$D253="",$E253="",$F253&lt;AN_LIM,$F253&gt;AN_CONCURS,$Q253=FALSE),"",IF($P253="OK",P_BDI_STR*VLOOKUP(AM253,Coef!$E$5:$F$20,2,FALSE),""))</f>
        <v/>
      </c>
      <c r="K253" s="121" t="str">
        <f>IF(OR($B253="",$C253="",$D253="",$E253="",$F253="",$F253&gt;AN_CONCURS,$Q253=FALSE),"",IF($P253="OK",P_BDI_STR*VLOOKUP(AM253,Coef!$E$5:$F$20,2,FALSE),""))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241" t="str">
        <f>IF(F253="","NOK",VLOOKUP($E253,BDI!$B$5:$C$41,2,FALSE))</f>
        <v>NOK</v>
      </c>
      <c r="Q253" s="236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IF(OR($B254="",$C254="",$D254="",$E254="",$F254&lt;AN_LIM,$F254&gt;AN_CONCURS,$Q254=FALSE),"",IF($P254="OK",P_BDI_STR*VLOOKUP(AM254,Coef!$E$5:$F$20,2,FALSE),""))</f>
        <v/>
      </c>
      <c r="K254" s="121" t="str">
        <f>IF(OR($B254="",$C254="",$D254="",$E254="",$F254="",$F254&gt;AN_CONCURS,$Q254=FALSE),"",IF($P254="OK",P_BDI_STR*VLOOKUP(AM254,Coef!$E$5:$F$20,2,FALSE),""))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241" t="str">
        <f>IF(F254="","NOK",VLOOKUP($E254,BDI!$B$5:$C$41,2,FALSE))</f>
        <v>NOK</v>
      </c>
      <c r="Q254" s="236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IF(OR($B255="",$C255="",$D255="",$E255="",$F255&lt;AN_LIM,$F255&gt;AN_CONCURS,$Q255=FALSE),"",IF($P255="OK",P_BDI_STR*VLOOKUP(AM255,Coef!$E$5:$F$20,2,FALSE),""))</f>
        <v/>
      </c>
      <c r="K255" s="121" t="str">
        <f>IF(OR($B255="",$C255="",$D255="",$E255="",$F255="",$F255&gt;AN_CONCURS,$Q255=FALSE),"",IF($P255="OK",P_BDI_STR*VLOOKUP(AM255,Coef!$E$5:$F$20,2,FALSE),""))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241" t="str">
        <f>IF(F255="","NOK",VLOOKUP($E255,BDI!$B$5:$C$41,2,FALSE))</f>
        <v>NOK</v>
      </c>
      <c r="Q255" s="236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IF(OR($B256="",$C256="",$D256="",$E256="",$F256&lt;AN_LIM,$F256&gt;AN_CONCURS,$Q256=FALSE),"",IF($P256="OK",P_BDI_STR*VLOOKUP(AM256,Coef!$E$5:$F$20,2,FALSE),""))</f>
        <v/>
      </c>
      <c r="K256" s="121" t="str">
        <f>IF(OR($B256="",$C256="",$D256="",$E256="",$F256="",$F256&gt;AN_CONCURS,$Q256=FALSE),"",IF($P256="OK",P_BDI_STR*VLOOKUP(AM256,Coef!$E$5:$F$20,2,FALSE),""))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241" t="str">
        <f>IF(F256="","NOK",VLOOKUP($E256,BDI!$B$5:$C$41,2,FALSE))</f>
        <v>NOK</v>
      </c>
      <c r="Q256" s="236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IF(OR($B257="",$C257="",$D257="",$E257="",$F257&lt;AN_LIM,$F257&gt;AN_CONCURS,$Q257=FALSE),"",IF($P257="OK",P_BDI_STR*VLOOKUP(AM257,Coef!$E$5:$F$20,2,FALSE),""))</f>
        <v/>
      </c>
      <c r="K257" s="121" t="str">
        <f>IF(OR($B257="",$C257="",$D257="",$E257="",$F257="",$F257&gt;AN_CONCURS,$Q257=FALSE),"",IF($P257="OK",P_BDI_STR*VLOOKUP(AM257,Coef!$E$5:$F$20,2,FALSE),""))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241" t="str">
        <f>IF(F257="","NOK",VLOOKUP($E257,BDI!$B$5:$C$41,2,FALSE))</f>
        <v>NOK</v>
      </c>
      <c r="Q257" s="236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IF(OR($B258="",$C258="",$D258="",$E258="",$F258&lt;AN_LIM,$F258&gt;AN_CONCURS,$Q258=FALSE),"",IF($P258="OK",P_BDI_STR*VLOOKUP(AM258,Coef!$E$5:$F$20,2,FALSE),""))</f>
        <v/>
      </c>
      <c r="K258" s="121" t="str">
        <f>IF(OR($B258="",$C258="",$D258="",$E258="",$F258="",$F258&gt;AN_CONCURS,$Q258=FALSE),"",IF($P258="OK",P_BDI_STR*VLOOKUP(AM258,Coef!$E$5:$F$20,2,FALSE),""))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241" t="str">
        <f>IF(F258="","NOK",VLOOKUP($E258,BDI!$B$5:$C$41,2,FALSE))</f>
        <v>NOK</v>
      </c>
      <c r="Q258" s="236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IF(OR($B259="",$C259="",$D259="",$E259="",$F259&lt;AN_LIM,$F259&gt;AN_CONCURS,$Q259=FALSE),"",IF($P259="OK",P_BDI_STR*VLOOKUP(AM259,Coef!$E$5:$F$20,2,FALSE),""))</f>
        <v/>
      </c>
      <c r="K259" s="121" t="str">
        <f>IF(OR($B259="",$C259="",$D259="",$E259="",$F259="",$F259&gt;AN_CONCURS,$Q259=FALSE),"",IF($P259="OK",P_BDI_STR*VLOOKUP(AM259,Coef!$E$5:$F$20,2,FALSE),""))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241" t="str">
        <f>IF(F259="","NOK",VLOOKUP($E259,BDI!$B$5:$C$41,2,FALSE))</f>
        <v>NOK</v>
      </c>
      <c r="Q259" s="236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IF(OR($B260="",$C260="",$D260="",$E260="",$F260&lt;AN_LIM,$F260&gt;AN_CONCURS,$Q260=FALSE),"",IF($P260="OK",P_BDI_STR*VLOOKUP(AM260,Coef!$E$5:$F$20,2,FALSE),""))</f>
        <v/>
      </c>
      <c r="K260" s="121" t="str">
        <f>IF(OR($B260="",$C260="",$D260="",$E260="",$F260="",$F260&gt;AN_CONCURS,$Q260=FALSE),"",IF($P260="OK",P_BDI_STR*VLOOKUP(AM260,Coef!$E$5:$F$20,2,FALSE),""))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241" t="str">
        <f>IF(F260="","NOK",VLOOKUP($E260,BDI!$B$5:$C$41,2,FALSE))</f>
        <v>NOK</v>
      </c>
      <c r="Q260" s="236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A1:C1"/>
    <mergeCell ref="A2:C2"/>
    <mergeCell ref="A3:C3"/>
    <mergeCell ref="A4:C4"/>
    <mergeCell ref="C8:C9"/>
    <mergeCell ref="H8:H9"/>
    <mergeCell ref="F8:F9"/>
    <mergeCell ref="G8:G9"/>
    <mergeCell ref="E8:E9"/>
    <mergeCell ref="A5:K5"/>
    <mergeCell ref="A6:K6"/>
    <mergeCell ref="A8:A9"/>
    <mergeCell ref="B8:B9"/>
    <mergeCell ref="D8:D9"/>
    <mergeCell ref="P8:P9"/>
    <mergeCell ref="Q8:Q9"/>
    <mergeCell ref="I8:I9"/>
    <mergeCell ref="J8:K8"/>
    <mergeCell ref="L8:M8"/>
    <mergeCell ref="N8:O8"/>
  </mergeCells>
  <phoneticPr fontId="39" type="noConversion"/>
  <pageMargins left="0.39370078740157483" right="0.39370078740157483" top="0.78740157480314965" bottom="1.01" header="0" footer="0.31496062992125984"/>
  <pageSetup paperSize="9" scale="69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</sheetPr>
  <dimension ref="A1:AO260"/>
  <sheetViews>
    <sheetView view="pageBreakPreview" zoomScale="60" zoomScaleNormal="97" workbookViewId="0">
      <selection activeCell="AP52" sqref="AP52"/>
    </sheetView>
  </sheetViews>
  <sheetFormatPr defaultRowHeight="15.75"/>
  <cols>
    <col min="1" max="1" width="5.7109375" style="2" customWidth="1"/>
    <col min="2" max="4" width="33.7109375" style="2" customWidth="1"/>
    <col min="5" max="5" width="24.7109375" style="2" customWidth="1"/>
    <col min="6" max="8" width="9.7109375" style="2" customWidth="1"/>
    <col min="9" max="10" width="10.7109375" style="7" customWidth="1"/>
    <col min="11" max="15" width="9.7109375" style="198" hidden="1" customWidth="1"/>
    <col min="16" max="16" width="10.7109375" style="101" hidden="1" customWidth="1"/>
    <col min="17" max="17" width="9.7109375" style="198" hidden="1" customWidth="1"/>
    <col min="18" max="38" width="9.140625" style="83" hidden="1" customWidth="1"/>
    <col min="39" max="39" width="9.140625" style="7" hidden="1" customWidth="1"/>
    <col min="40" max="41" width="9.140625" style="7" customWidth="1"/>
    <col min="42" max="16384" width="9.140625" style="2"/>
  </cols>
  <sheetData>
    <row r="1" spans="1:41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92"/>
      <c r="X1" s="183"/>
      <c r="Y1" s="182"/>
    </row>
    <row r="2" spans="1:41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92"/>
      <c r="X2" s="183"/>
      <c r="Y2" s="182"/>
    </row>
    <row r="3" spans="1:41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92"/>
      <c r="X3" s="183"/>
      <c r="Y3" s="182"/>
    </row>
    <row r="4" spans="1:41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92"/>
      <c r="X4" s="183"/>
      <c r="Y4" s="182"/>
    </row>
    <row r="5" spans="1:41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193"/>
      <c r="P5" s="243"/>
      <c r="Q5" s="193"/>
      <c r="X5" s="183"/>
      <c r="Y5" s="182"/>
    </row>
    <row r="6" spans="1:41" s="108" customFormat="1">
      <c r="A6" s="761" t="s">
        <v>223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193"/>
      <c r="P6" s="208"/>
      <c r="Q6" s="193"/>
      <c r="X6" s="183"/>
      <c r="Y6" s="182"/>
    </row>
    <row r="7" spans="1:41" s="7" customFormat="1" ht="13.5" customHeight="1">
      <c r="I7" s="108"/>
      <c r="J7" s="30" t="str">
        <f>CONCATENATE(FUNCTIE," ",NUME)</f>
        <v>ASISTENT UNIVERSITAR DĂESCU Alexandru Cosmin</v>
      </c>
      <c r="K7" s="198"/>
      <c r="L7" s="198"/>
      <c r="M7" s="198"/>
      <c r="N7" s="198"/>
      <c r="O7" s="198"/>
      <c r="P7" s="208"/>
      <c r="Q7" s="198"/>
      <c r="R7" s="198"/>
    </row>
    <row r="8" spans="1:41" s="7" customFormat="1" ht="15" customHeight="1">
      <c r="A8" s="765" t="s">
        <v>0</v>
      </c>
      <c r="B8" s="765" t="s">
        <v>1</v>
      </c>
      <c r="C8" s="765" t="s">
        <v>2</v>
      </c>
      <c r="D8" s="765" t="s">
        <v>3</v>
      </c>
      <c r="E8" s="762" t="s">
        <v>50</v>
      </c>
      <c r="F8" s="765" t="s">
        <v>4</v>
      </c>
      <c r="G8" s="765" t="s">
        <v>5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239</v>
      </c>
      <c r="P8" s="770" t="s">
        <v>238</v>
      </c>
      <c r="Q8" s="107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</row>
    <row r="9" spans="1:41" s="7" customFormat="1" ht="39.75" customHeight="1">
      <c r="A9" s="765"/>
      <c r="B9" s="765"/>
      <c r="C9" s="765"/>
      <c r="D9" s="765"/>
      <c r="E9" s="763"/>
      <c r="F9" s="765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770"/>
      <c r="Q9" s="110"/>
      <c r="R9" s="84">
        <v>1</v>
      </c>
      <c r="S9" s="84">
        <v>2</v>
      </c>
      <c r="T9" s="84">
        <v>3</v>
      </c>
      <c r="U9" s="84">
        <v>4</v>
      </c>
      <c r="V9" s="84">
        <v>5</v>
      </c>
      <c r="W9" s="84">
        <v>6</v>
      </c>
      <c r="X9" s="84">
        <v>7</v>
      </c>
      <c r="Y9" s="84">
        <v>8</v>
      </c>
      <c r="Z9" s="84">
        <v>9</v>
      </c>
      <c r="AA9" s="84">
        <v>10</v>
      </c>
      <c r="AB9" s="84">
        <v>1</v>
      </c>
      <c r="AC9" s="84">
        <v>2</v>
      </c>
      <c r="AD9" s="84">
        <v>3</v>
      </c>
      <c r="AE9" s="84">
        <v>4</v>
      </c>
      <c r="AF9" s="84">
        <v>5</v>
      </c>
      <c r="AG9" s="84">
        <v>6</v>
      </c>
      <c r="AH9" s="84">
        <v>7</v>
      </c>
      <c r="AI9" s="84">
        <v>8</v>
      </c>
      <c r="AJ9" s="84">
        <v>9</v>
      </c>
      <c r="AK9" s="84">
        <v>10</v>
      </c>
      <c r="AL9" s="84"/>
    </row>
    <row r="10" spans="1:41" s="7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12</v>
      </c>
      <c r="J10" s="114">
        <f t="shared" si="0"/>
        <v>12</v>
      </c>
      <c r="K10" s="115">
        <f t="shared" si="0"/>
        <v>1</v>
      </c>
      <c r="L10" s="115">
        <f t="shared" si="0"/>
        <v>1</v>
      </c>
      <c r="M10" s="115">
        <f t="shared" si="0"/>
        <v>0</v>
      </c>
      <c r="N10" s="115">
        <f t="shared" si="0"/>
        <v>0</v>
      </c>
      <c r="O10" s="245"/>
      <c r="P10" s="235"/>
      <c r="Q10" s="180"/>
      <c r="R10" s="85" t="e">
        <f t="shared" ref="R10:AK10" si="1">SUM(R11:R44)</f>
        <v>#VALUE!</v>
      </c>
      <c r="S10" s="85" t="e">
        <f t="shared" si="1"/>
        <v>#VALUE!</v>
      </c>
      <c r="T10" s="85" t="e">
        <f t="shared" si="1"/>
        <v>#VALUE!</v>
      </c>
      <c r="U10" s="85" t="e">
        <f t="shared" si="1"/>
        <v>#VALUE!</v>
      </c>
      <c r="V10" s="85" t="e">
        <f t="shared" si="1"/>
        <v>#VALUE!</v>
      </c>
      <c r="W10" s="85" t="e">
        <f t="shared" si="1"/>
        <v>#VALUE!</v>
      </c>
      <c r="X10" s="85" t="e">
        <f t="shared" si="1"/>
        <v>#VALUE!</v>
      </c>
      <c r="Y10" s="85" t="e">
        <f t="shared" si="1"/>
        <v>#VALUE!</v>
      </c>
      <c r="Z10" s="85" t="e">
        <f t="shared" si="1"/>
        <v>#VALUE!</v>
      </c>
      <c r="AA10" s="85" t="e">
        <f t="shared" si="1"/>
        <v>#VALUE!</v>
      </c>
      <c r="AB10" s="85" t="e">
        <f t="shared" si="1"/>
        <v>#VALUE!</v>
      </c>
      <c r="AC10" s="85" t="e">
        <f t="shared" si="1"/>
        <v>#VALUE!</v>
      </c>
      <c r="AD10" s="85" t="e">
        <f t="shared" si="1"/>
        <v>#VALUE!</v>
      </c>
      <c r="AE10" s="85" t="e">
        <f t="shared" si="1"/>
        <v>#VALUE!</v>
      </c>
      <c r="AF10" s="85" t="e">
        <f t="shared" si="1"/>
        <v>#VALUE!</v>
      </c>
      <c r="AG10" s="85" t="e">
        <f t="shared" si="1"/>
        <v>#VALUE!</v>
      </c>
      <c r="AH10" s="85" t="e">
        <f t="shared" si="1"/>
        <v>#VALUE!</v>
      </c>
      <c r="AI10" s="85" t="e">
        <f t="shared" si="1"/>
        <v>#VALUE!</v>
      </c>
      <c r="AJ10" s="85" t="e">
        <f t="shared" si="1"/>
        <v>#VALUE!</v>
      </c>
      <c r="AK10" s="85" t="e">
        <f t="shared" si="1"/>
        <v>#VALUE!</v>
      </c>
      <c r="AL10" s="85"/>
    </row>
    <row r="11" spans="1:41" ht="47.25">
      <c r="A11" s="118" t="s">
        <v>121</v>
      </c>
      <c r="B11" s="550" t="s">
        <v>653</v>
      </c>
      <c r="C11" s="550" t="s">
        <v>654</v>
      </c>
      <c r="D11" s="551" t="s">
        <v>655</v>
      </c>
      <c r="E11" s="551" t="s">
        <v>578</v>
      </c>
      <c r="F11" s="552">
        <v>2010</v>
      </c>
      <c r="G11" s="549" t="s">
        <v>656</v>
      </c>
      <c r="H11" s="549" t="s">
        <v>657</v>
      </c>
      <c r="I11" s="121">
        <f>IF(OR($B11="",$C11="",$D11="",$E11="",$F11&lt;AN_LIM,$F11&gt;AN_CONCURS,$P11=FALSE),"",IF($O11="OK",R_BDI_ROM*VLOOKUP(AL11,Coef!$E$5:$F$20,2,FALSE),""))</f>
        <v>12</v>
      </c>
      <c r="J11" s="121">
        <f>IF(OR($B11="",$C11="",$D11="",$E11="",$F11="",$F11&gt;AN_CONCURS,$P11=FALSE),"",IF($O11="OK",R_BDI_ROM*VLOOKUP(AL11,Coef!$E$5:$F$20,2,FALSE),""))</f>
        <v>12</v>
      </c>
      <c r="K11" s="153">
        <f t="shared" ref="K11:K74" si="2">IF(OR($B11="",$C11="",$D11="",$E11="",$F11&gt;AN_CONCURS,$O11&lt;&gt;"OK",$P11=FALSE),"",IF($F11&gt;=AN_LIM,1,""))</f>
        <v>1</v>
      </c>
      <c r="L11" s="153">
        <f t="shared" ref="L11:L74" si="3">IF(OR($B11="",$C11="",$D11="",$E11="",$F11="",$F11&gt;AN_CONCURS,$O11&lt;&gt;"OK",$P11=FALSE),"",1)</f>
        <v>1</v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12" t="str">
        <f>IF(E11="","NOK",VLOOKUP($E11,BDI!$B$5:$C$41,2,FALSE))</f>
        <v>OK</v>
      </c>
      <c r="P11" s="236" t="b">
        <f t="shared" ref="P11:P42" si="6">IF(NUME="",FALSE,ISNUMBER(SEARCH(NUME,$B11)))</f>
        <v>1</v>
      </c>
      <c r="Q11" s="180"/>
      <c r="R11" s="21">
        <f t="shared" ref="R11:R74" si="7">FIND(",",$B11,1)</f>
        <v>11</v>
      </c>
      <c r="S11" s="21">
        <f t="shared" ref="S11:AA26" si="8">FIND(",",$B11,R11+1)</f>
        <v>29</v>
      </c>
      <c r="T11" s="21">
        <f t="shared" si="8"/>
        <v>40</v>
      </c>
      <c r="U11" s="21">
        <f t="shared" si="8"/>
        <v>48</v>
      </c>
      <c r="V11" s="21" t="e">
        <f t="shared" si="8"/>
        <v>#VALUE!</v>
      </c>
      <c r="W11" s="21" t="e">
        <f t="shared" si="8"/>
        <v>#VALUE!</v>
      </c>
      <c r="X11" s="21" t="e">
        <f t="shared" si="8"/>
        <v>#VALUE!</v>
      </c>
      <c r="Y11" s="21" t="e">
        <f t="shared" si="8"/>
        <v>#VALUE!</v>
      </c>
      <c r="Z11" s="21" t="e">
        <f t="shared" si="8"/>
        <v>#VALUE!</v>
      </c>
      <c r="AA11" s="21" t="e">
        <f t="shared" si="8"/>
        <v>#VALUE!</v>
      </c>
      <c r="AB11" s="22">
        <f t="shared" ref="AB11:AK36" si="9">IF(R11&gt;0,1,0)</f>
        <v>1</v>
      </c>
      <c r="AC11" s="22">
        <f t="shared" si="9"/>
        <v>1</v>
      </c>
      <c r="AD11" s="22">
        <f t="shared" si="9"/>
        <v>1</v>
      </c>
      <c r="AE11" s="22">
        <f t="shared" si="9"/>
        <v>1</v>
      </c>
      <c r="AF11" s="22" t="e">
        <f t="shared" si="9"/>
        <v>#VALUE!</v>
      </c>
      <c r="AG11" s="22" t="e">
        <f t="shared" si="9"/>
        <v>#VALUE!</v>
      </c>
      <c r="AH11" s="22" t="e">
        <f t="shared" si="9"/>
        <v>#VALUE!</v>
      </c>
      <c r="AI11" s="22" t="e">
        <f t="shared" si="9"/>
        <v>#VALUE!</v>
      </c>
      <c r="AJ11" s="22" t="e">
        <f t="shared" si="9"/>
        <v>#VALUE!</v>
      </c>
      <c r="AK11" s="22" t="e">
        <f t="shared" si="9"/>
        <v>#VALUE!</v>
      </c>
      <c r="AL11" s="22">
        <f t="shared" ref="AL11:AL74" si="10">1+SUMIF(AB11:AK11,"&gt;0",AB11:AK11)</f>
        <v>5</v>
      </c>
    </row>
    <row r="12" spans="1:41" s="20" customFormat="1">
      <c r="A12" s="118" t="s">
        <v>80</v>
      </c>
      <c r="B12" s="155"/>
      <c r="C12" s="126"/>
      <c r="D12" s="126"/>
      <c r="E12" s="151"/>
      <c r="F12" s="152"/>
      <c r="G12" s="118"/>
      <c r="H12" s="118"/>
      <c r="I12" s="121" t="str">
        <f>IF(OR($B12="",$C12="",$D12="",$E12="",$F12&lt;AN_LIM,$F12&gt;AN_CONCURS,$P12=FALSE),"",IF($O12="OK",R_BDI_ROM*VLOOKUP(AL12,Coef!$E$5:$F$20,2,FALSE),""))</f>
        <v/>
      </c>
      <c r="J12" s="121" t="str">
        <f>IF(OR($B12="",$C12="",$D12="",$E12="",$F12="",$F12&gt;AN_CONCURS,$P12=FALSE),"",IF($O12="OK",R_BDI_ROM*VLOOKUP(AL12,Coef!$E$5:$F$20,2,FALSE),""))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12" t="str">
        <f>IF(E12="","NOK",VLOOKUP($E12,BDI!$B$5:$C$41,2,FALSE))</f>
        <v>NOK</v>
      </c>
      <c r="P12" s="236" t="b">
        <f t="shared" si="6"/>
        <v>0</v>
      </c>
      <c r="Q12" s="180"/>
      <c r="R12" s="21" t="e">
        <f t="shared" si="7"/>
        <v>#VALUE!</v>
      </c>
      <c r="S12" s="21" t="e">
        <f t="shared" si="8"/>
        <v>#VALUE!</v>
      </c>
      <c r="T12" s="21" t="e">
        <f t="shared" si="8"/>
        <v>#VALUE!</v>
      </c>
      <c r="U12" s="21" t="e">
        <f t="shared" si="8"/>
        <v>#VALUE!</v>
      </c>
      <c r="V12" s="21" t="e">
        <f t="shared" si="8"/>
        <v>#VALUE!</v>
      </c>
      <c r="W12" s="21" t="e">
        <f t="shared" si="8"/>
        <v>#VALUE!</v>
      </c>
      <c r="X12" s="21" t="e">
        <f t="shared" si="8"/>
        <v>#VALUE!</v>
      </c>
      <c r="Y12" s="21" t="e">
        <f t="shared" si="8"/>
        <v>#VALUE!</v>
      </c>
      <c r="Z12" s="21" t="e">
        <f t="shared" si="8"/>
        <v>#VALUE!</v>
      </c>
      <c r="AA12" s="21" t="e">
        <f t="shared" si="8"/>
        <v>#VALUE!</v>
      </c>
      <c r="AB12" s="22" t="e">
        <f t="shared" si="9"/>
        <v>#VALUE!</v>
      </c>
      <c r="AC12" s="22" t="e">
        <f t="shared" si="9"/>
        <v>#VALUE!</v>
      </c>
      <c r="AD12" s="22" t="e">
        <f t="shared" si="9"/>
        <v>#VALUE!</v>
      </c>
      <c r="AE12" s="22" t="e">
        <f t="shared" si="9"/>
        <v>#VALUE!</v>
      </c>
      <c r="AF12" s="22" t="e">
        <f t="shared" si="9"/>
        <v>#VALUE!</v>
      </c>
      <c r="AG12" s="22" t="e">
        <f t="shared" si="9"/>
        <v>#VALUE!</v>
      </c>
      <c r="AH12" s="22" t="e">
        <f t="shared" si="9"/>
        <v>#VALUE!</v>
      </c>
      <c r="AI12" s="22" t="e">
        <f t="shared" si="9"/>
        <v>#VALUE!</v>
      </c>
      <c r="AJ12" s="22" t="e">
        <f t="shared" si="9"/>
        <v>#VALUE!</v>
      </c>
      <c r="AK12" s="22" t="e">
        <f t="shared" si="9"/>
        <v>#VALUE!</v>
      </c>
      <c r="AL12" s="22">
        <f t="shared" si="10"/>
        <v>1</v>
      </c>
      <c r="AM12" s="203"/>
      <c r="AN12" s="203"/>
      <c r="AO12" s="203"/>
    </row>
    <row r="13" spans="1:41">
      <c r="A13" s="118" t="s">
        <v>81</v>
      </c>
      <c r="B13" s="126"/>
      <c r="C13" s="126"/>
      <c r="D13" s="126"/>
      <c r="E13" s="151"/>
      <c r="F13" s="152"/>
      <c r="G13" s="125"/>
      <c r="H13" s="118"/>
      <c r="I13" s="121" t="str">
        <f>IF(OR($B13="",$C13="",$D13="",$E13="",$F13&lt;AN_LIM,$F13&gt;AN_CONCURS,$P13=FALSE),"",IF($O13="OK",R_BDI_ROM*VLOOKUP(AL13,Coef!$E$5:$F$20,2,FALSE),""))</f>
        <v/>
      </c>
      <c r="J13" s="121" t="str">
        <f>IF(OR($B13="",$C13="",$D13="",$E13="",$F13="",$F13&gt;AN_CONCURS,$P13=FALSE),"",IF($O13="OK",R_BDI_ROM*VLOOKUP(AL13,Coef!$E$5:$F$20,2,FALSE),""))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12" t="str">
        <f>IF(E13="","NOK",VLOOKUP($E13,BDI!$B$5:$C$41,2,FALSE))</f>
        <v>NOK</v>
      </c>
      <c r="P13" s="236" t="b">
        <f t="shared" si="6"/>
        <v>0</v>
      </c>
      <c r="Q13" s="180"/>
      <c r="R13" s="21" t="e">
        <f t="shared" si="7"/>
        <v>#VALUE!</v>
      </c>
      <c r="S13" s="21" t="e">
        <f t="shared" si="8"/>
        <v>#VALUE!</v>
      </c>
      <c r="T13" s="21" t="e">
        <f t="shared" si="8"/>
        <v>#VALUE!</v>
      </c>
      <c r="U13" s="21" t="e">
        <f t="shared" si="8"/>
        <v>#VALUE!</v>
      </c>
      <c r="V13" s="21" t="e">
        <f t="shared" si="8"/>
        <v>#VALUE!</v>
      </c>
      <c r="W13" s="21" t="e">
        <f t="shared" si="8"/>
        <v>#VALUE!</v>
      </c>
      <c r="X13" s="21" t="e">
        <f t="shared" si="8"/>
        <v>#VALUE!</v>
      </c>
      <c r="Y13" s="21" t="e">
        <f t="shared" si="8"/>
        <v>#VALUE!</v>
      </c>
      <c r="Z13" s="21" t="e">
        <f t="shared" si="8"/>
        <v>#VALUE!</v>
      </c>
      <c r="AA13" s="21" t="e">
        <f t="shared" si="8"/>
        <v>#VALUE!</v>
      </c>
      <c r="AB13" s="22" t="e">
        <f t="shared" si="9"/>
        <v>#VALUE!</v>
      </c>
      <c r="AC13" s="22" t="e">
        <f t="shared" si="9"/>
        <v>#VALUE!</v>
      </c>
      <c r="AD13" s="22" t="e">
        <f t="shared" si="9"/>
        <v>#VALUE!</v>
      </c>
      <c r="AE13" s="22" t="e">
        <f t="shared" si="9"/>
        <v>#VALUE!</v>
      </c>
      <c r="AF13" s="22" t="e">
        <f t="shared" si="9"/>
        <v>#VALUE!</v>
      </c>
      <c r="AG13" s="22" t="e">
        <f t="shared" si="9"/>
        <v>#VALUE!</v>
      </c>
      <c r="AH13" s="22" t="e">
        <f t="shared" si="9"/>
        <v>#VALUE!</v>
      </c>
      <c r="AI13" s="22" t="e">
        <f t="shared" si="9"/>
        <v>#VALUE!</v>
      </c>
      <c r="AJ13" s="22" t="e">
        <f t="shared" si="9"/>
        <v>#VALUE!</v>
      </c>
      <c r="AK13" s="22" t="e">
        <f t="shared" si="9"/>
        <v>#VALUE!</v>
      </c>
      <c r="AL13" s="22">
        <f t="shared" si="10"/>
        <v>1</v>
      </c>
    </row>
    <row r="14" spans="1:4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IF(OR($B14="",$C14="",$D14="",$E14="",$F14&lt;AN_LIM,$F14&gt;AN_CONCURS,$P14=FALSE),"",IF($O14="OK",R_BDI_ROM*VLOOKUP(AL14,Coef!$E$5:$F$20,2,FALSE),""))</f>
        <v/>
      </c>
      <c r="J14" s="121" t="str">
        <f>IF(OR($B14="",$C14="",$D14="",$E14="",$F14="",$F14&gt;AN_CONCURS,$P14=FALSE),"",IF($O14="OK",R_BDI_ROM*VLOOKUP(AL14,Coef!$E$5:$F$20,2,FALSE),""))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12" t="str">
        <f>IF(E14="","NOK",VLOOKUP($E14,BDI!$B$5:$C$41,2,FALSE))</f>
        <v>NOK</v>
      </c>
      <c r="P14" s="236" t="b">
        <f t="shared" si="6"/>
        <v>0</v>
      </c>
      <c r="Q14" s="180"/>
      <c r="R14" s="21" t="e">
        <f t="shared" si="7"/>
        <v>#VALUE!</v>
      </c>
      <c r="S14" s="21" t="e">
        <f t="shared" si="8"/>
        <v>#VALUE!</v>
      </c>
      <c r="T14" s="21" t="e">
        <f t="shared" si="8"/>
        <v>#VALUE!</v>
      </c>
      <c r="U14" s="21" t="e">
        <f t="shared" si="8"/>
        <v>#VALUE!</v>
      </c>
      <c r="V14" s="21" t="e">
        <f t="shared" si="8"/>
        <v>#VALUE!</v>
      </c>
      <c r="W14" s="21" t="e">
        <f t="shared" si="8"/>
        <v>#VALUE!</v>
      </c>
      <c r="X14" s="21" t="e">
        <f t="shared" si="8"/>
        <v>#VALUE!</v>
      </c>
      <c r="Y14" s="21" t="e">
        <f t="shared" si="8"/>
        <v>#VALUE!</v>
      </c>
      <c r="Z14" s="21" t="e">
        <f t="shared" si="8"/>
        <v>#VALUE!</v>
      </c>
      <c r="AA14" s="21" t="e">
        <f t="shared" si="8"/>
        <v>#VALUE!</v>
      </c>
      <c r="AB14" s="22" t="e">
        <f t="shared" si="9"/>
        <v>#VALUE!</v>
      </c>
      <c r="AC14" s="22" t="e">
        <f t="shared" si="9"/>
        <v>#VALUE!</v>
      </c>
      <c r="AD14" s="22" t="e">
        <f t="shared" si="9"/>
        <v>#VALUE!</v>
      </c>
      <c r="AE14" s="22" t="e">
        <f t="shared" si="9"/>
        <v>#VALUE!</v>
      </c>
      <c r="AF14" s="22" t="e">
        <f t="shared" si="9"/>
        <v>#VALUE!</v>
      </c>
      <c r="AG14" s="22" t="e">
        <f t="shared" si="9"/>
        <v>#VALUE!</v>
      </c>
      <c r="AH14" s="22" t="e">
        <f t="shared" si="9"/>
        <v>#VALUE!</v>
      </c>
      <c r="AI14" s="22" t="e">
        <f t="shared" si="9"/>
        <v>#VALUE!</v>
      </c>
      <c r="AJ14" s="22" t="e">
        <f t="shared" si="9"/>
        <v>#VALUE!</v>
      </c>
      <c r="AK14" s="22" t="e">
        <f t="shared" si="9"/>
        <v>#VALUE!</v>
      </c>
      <c r="AL14" s="22">
        <f t="shared" si="10"/>
        <v>1</v>
      </c>
    </row>
    <row r="15" spans="1:4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IF(OR($B15="",$C15="",$D15="",$E15="",$F15&lt;AN_LIM,$F15&gt;AN_CONCURS,$P15=FALSE),"",IF($O15="OK",R_BDI_ROM*VLOOKUP(AL15,Coef!$E$5:$F$20,2,FALSE),""))</f>
        <v/>
      </c>
      <c r="J15" s="121" t="str">
        <f>IF(OR($B15="",$C15="",$D15="",$E15="",$F15="",$F15&gt;AN_CONCURS,$P15=FALSE),"",IF($O15="OK",R_BDI_ROM*VLOOKUP(AL15,Coef!$E$5:$F$20,2,FALSE),""))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12" t="str">
        <f>IF(E15="","NOK",VLOOKUP($E15,BDI!$B$5:$C$41,2,FALSE))</f>
        <v>NOK</v>
      </c>
      <c r="P15" s="236" t="b">
        <f t="shared" si="6"/>
        <v>0</v>
      </c>
      <c r="Q15" s="180"/>
      <c r="R15" s="21" t="e">
        <f t="shared" si="7"/>
        <v>#VALUE!</v>
      </c>
      <c r="S15" s="21" t="e">
        <f t="shared" si="8"/>
        <v>#VALUE!</v>
      </c>
      <c r="T15" s="21" t="e">
        <f t="shared" si="8"/>
        <v>#VALUE!</v>
      </c>
      <c r="U15" s="21" t="e">
        <f t="shared" si="8"/>
        <v>#VALUE!</v>
      </c>
      <c r="V15" s="21" t="e">
        <f t="shared" si="8"/>
        <v>#VALUE!</v>
      </c>
      <c r="W15" s="21" t="e">
        <f t="shared" si="8"/>
        <v>#VALUE!</v>
      </c>
      <c r="X15" s="21" t="e">
        <f t="shared" si="8"/>
        <v>#VALUE!</v>
      </c>
      <c r="Y15" s="21" t="e">
        <f t="shared" si="8"/>
        <v>#VALUE!</v>
      </c>
      <c r="Z15" s="21" t="e">
        <f t="shared" si="8"/>
        <v>#VALUE!</v>
      </c>
      <c r="AA15" s="21" t="e">
        <f t="shared" si="8"/>
        <v>#VALUE!</v>
      </c>
      <c r="AB15" s="22" t="e">
        <f t="shared" si="9"/>
        <v>#VALUE!</v>
      </c>
      <c r="AC15" s="22" t="e">
        <f t="shared" si="9"/>
        <v>#VALUE!</v>
      </c>
      <c r="AD15" s="22" t="e">
        <f t="shared" si="9"/>
        <v>#VALUE!</v>
      </c>
      <c r="AE15" s="22" t="e">
        <f t="shared" si="9"/>
        <v>#VALUE!</v>
      </c>
      <c r="AF15" s="22" t="e">
        <f t="shared" si="9"/>
        <v>#VALUE!</v>
      </c>
      <c r="AG15" s="22" t="e">
        <f t="shared" si="9"/>
        <v>#VALUE!</v>
      </c>
      <c r="AH15" s="22" t="e">
        <f t="shared" si="9"/>
        <v>#VALUE!</v>
      </c>
      <c r="AI15" s="22" t="e">
        <f t="shared" si="9"/>
        <v>#VALUE!</v>
      </c>
      <c r="AJ15" s="22" t="e">
        <f t="shared" si="9"/>
        <v>#VALUE!</v>
      </c>
      <c r="AK15" s="22" t="e">
        <f t="shared" si="9"/>
        <v>#VALUE!</v>
      </c>
      <c r="AL15" s="22">
        <f t="shared" si="10"/>
        <v>1</v>
      </c>
    </row>
    <row r="16" spans="1:41">
      <c r="A16" s="118" t="s">
        <v>187</v>
      </c>
      <c r="B16" s="126"/>
      <c r="C16" s="126"/>
      <c r="D16" s="126"/>
      <c r="E16" s="151"/>
      <c r="F16" s="125"/>
      <c r="G16" s="125"/>
      <c r="H16" s="125"/>
      <c r="I16" s="121" t="str">
        <f>IF(OR($B16="",$C16="",$D16="",$E16="",$F16&lt;AN_LIM,$F16&gt;AN_CONCURS,$P16=FALSE),"",IF($O16="OK",R_BDI_ROM*VLOOKUP(AL16,Coef!$E$5:$F$20,2,FALSE),""))</f>
        <v/>
      </c>
      <c r="J16" s="121" t="str">
        <f>IF(OR($B16="",$C16="",$D16="",$E16="",$F16="",$F16&gt;AN_CONCURS,$P16=FALSE),"",IF($O16="OK",R_BDI_ROM*VLOOKUP(AL16,Coef!$E$5:$F$20,2,FALSE),""))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12" t="str">
        <f>IF(E16="","NOK",VLOOKUP($E16,BDI!$B$5:$C$41,2,FALSE))</f>
        <v>NOK</v>
      </c>
      <c r="P16" s="236" t="b">
        <f t="shared" si="6"/>
        <v>0</v>
      </c>
      <c r="Q16" s="180"/>
      <c r="R16" s="21" t="e">
        <f t="shared" si="7"/>
        <v>#VALUE!</v>
      </c>
      <c r="S16" s="21" t="e">
        <f t="shared" si="8"/>
        <v>#VALUE!</v>
      </c>
      <c r="T16" s="21" t="e">
        <f t="shared" si="8"/>
        <v>#VALUE!</v>
      </c>
      <c r="U16" s="21" t="e">
        <f t="shared" si="8"/>
        <v>#VALUE!</v>
      </c>
      <c r="V16" s="21" t="e">
        <f t="shared" si="8"/>
        <v>#VALUE!</v>
      </c>
      <c r="W16" s="21" t="e">
        <f t="shared" si="8"/>
        <v>#VALUE!</v>
      </c>
      <c r="X16" s="21" t="e">
        <f t="shared" si="8"/>
        <v>#VALUE!</v>
      </c>
      <c r="Y16" s="21" t="e">
        <f t="shared" si="8"/>
        <v>#VALUE!</v>
      </c>
      <c r="Z16" s="21" t="e">
        <f t="shared" si="8"/>
        <v>#VALUE!</v>
      </c>
      <c r="AA16" s="21" t="e">
        <f t="shared" si="8"/>
        <v>#VALUE!</v>
      </c>
      <c r="AB16" s="22" t="e">
        <f t="shared" si="9"/>
        <v>#VALUE!</v>
      </c>
      <c r="AC16" s="22" t="e">
        <f t="shared" si="9"/>
        <v>#VALUE!</v>
      </c>
      <c r="AD16" s="22" t="e">
        <f t="shared" si="9"/>
        <v>#VALUE!</v>
      </c>
      <c r="AE16" s="22" t="e">
        <f t="shared" si="9"/>
        <v>#VALUE!</v>
      </c>
      <c r="AF16" s="22" t="e">
        <f t="shared" si="9"/>
        <v>#VALUE!</v>
      </c>
      <c r="AG16" s="22" t="e">
        <f t="shared" si="9"/>
        <v>#VALUE!</v>
      </c>
      <c r="AH16" s="22" t="e">
        <f t="shared" si="9"/>
        <v>#VALUE!</v>
      </c>
      <c r="AI16" s="22" t="e">
        <f t="shared" si="9"/>
        <v>#VALUE!</v>
      </c>
      <c r="AJ16" s="22" t="e">
        <f t="shared" si="9"/>
        <v>#VALUE!</v>
      </c>
      <c r="AK16" s="22" t="e">
        <f t="shared" si="9"/>
        <v>#VALUE!</v>
      </c>
      <c r="AL16" s="22">
        <f t="shared" si="10"/>
        <v>1</v>
      </c>
    </row>
    <row r="17" spans="1:38">
      <c r="A17" s="118" t="s">
        <v>188</v>
      </c>
      <c r="B17" s="126"/>
      <c r="C17" s="126"/>
      <c r="D17" s="126"/>
      <c r="E17" s="151"/>
      <c r="F17" s="125"/>
      <c r="G17" s="125"/>
      <c r="H17" s="125"/>
      <c r="I17" s="121" t="str">
        <f>IF(OR($B17="",$C17="",$D17="",$E17="",$F17&lt;AN_LIM,$F17&gt;AN_CONCURS,$P17=FALSE),"",IF($O17="OK",R_BDI_ROM*VLOOKUP(AL17,Coef!$E$5:$F$20,2,FALSE),""))</f>
        <v/>
      </c>
      <c r="J17" s="121" t="str">
        <f>IF(OR($B17="",$C17="",$D17="",$E17="",$F17="",$F17&gt;AN_CONCURS,$P17=FALSE),"",IF($O17="OK",R_BDI_ROM*VLOOKUP(AL17,Coef!$E$5:$F$20,2,FALSE),""))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12" t="str">
        <f>IF(E17="","NOK",VLOOKUP($E17,BDI!$B$5:$C$41,2,FALSE))</f>
        <v>NOK</v>
      </c>
      <c r="P17" s="236" t="b">
        <f t="shared" si="6"/>
        <v>0</v>
      </c>
      <c r="Q17" s="180"/>
      <c r="R17" s="21" t="e">
        <f t="shared" si="7"/>
        <v>#VALUE!</v>
      </c>
      <c r="S17" s="21" t="e">
        <f t="shared" si="8"/>
        <v>#VALUE!</v>
      </c>
      <c r="T17" s="21" t="e">
        <f t="shared" si="8"/>
        <v>#VALUE!</v>
      </c>
      <c r="U17" s="21" t="e">
        <f t="shared" si="8"/>
        <v>#VALUE!</v>
      </c>
      <c r="V17" s="21" t="e">
        <f t="shared" si="8"/>
        <v>#VALUE!</v>
      </c>
      <c r="W17" s="21" t="e">
        <f t="shared" si="8"/>
        <v>#VALUE!</v>
      </c>
      <c r="X17" s="21" t="e">
        <f t="shared" si="8"/>
        <v>#VALUE!</v>
      </c>
      <c r="Y17" s="21" t="e">
        <f t="shared" si="8"/>
        <v>#VALUE!</v>
      </c>
      <c r="Z17" s="21" t="e">
        <f t="shared" si="8"/>
        <v>#VALUE!</v>
      </c>
      <c r="AA17" s="21" t="e">
        <f t="shared" si="8"/>
        <v>#VALUE!</v>
      </c>
      <c r="AB17" s="22" t="e">
        <f t="shared" si="9"/>
        <v>#VALUE!</v>
      </c>
      <c r="AC17" s="22" t="e">
        <f t="shared" si="9"/>
        <v>#VALUE!</v>
      </c>
      <c r="AD17" s="22" t="e">
        <f t="shared" si="9"/>
        <v>#VALUE!</v>
      </c>
      <c r="AE17" s="22" t="e">
        <f t="shared" si="9"/>
        <v>#VALUE!</v>
      </c>
      <c r="AF17" s="22" t="e">
        <f t="shared" si="9"/>
        <v>#VALUE!</v>
      </c>
      <c r="AG17" s="22" t="e">
        <f t="shared" si="9"/>
        <v>#VALUE!</v>
      </c>
      <c r="AH17" s="22" t="e">
        <f t="shared" si="9"/>
        <v>#VALUE!</v>
      </c>
      <c r="AI17" s="22" t="e">
        <f t="shared" si="9"/>
        <v>#VALUE!</v>
      </c>
      <c r="AJ17" s="22" t="e">
        <f t="shared" si="9"/>
        <v>#VALUE!</v>
      </c>
      <c r="AK17" s="22" t="e">
        <f t="shared" si="9"/>
        <v>#VALUE!</v>
      </c>
      <c r="AL17" s="22">
        <f t="shared" si="10"/>
        <v>1</v>
      </c>
    </row>
    <row r="18" spans="1:38">
      <c r="A18" s="118" t="s">
        <v>189</v>
      </c>
      <c r="B18" s="126"/>
      <c r="C18" s="126"/>
      <c r="D18" s="126"/>
      <c r="E18" s="151"/>
      <c r="F18" s="125"/>
      <c r="G18" s="125"/>
      <c r="H18" s="125"/>
      <c r="I18" s="121" t="str">
        <f>IF(OR($B18="",$C18="",$D18="",$E18="",$F18&lt;AN_LIM,$F18&gt;AN_CONCURS,$P18=FALSE),"",IF($O18="OK",R_BDI_ROM*VLOOKUP(AL18,Coef!$E$5:$F$20,2,FALSE),""))</f>
        <v/>
      </c>
      <c r="J18" s="121" t="str">
        <f>IF(OR($B18="",$C18="",$D18="",$E18="",$F18="",$F18&gt;AN_CONCURS,$P18=FALSE),"",IF($O18="OK",R_BDI_ROM*VLOOKUP(AL18,Coef!$E$5:$F$20,2,FALSE),""))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12" t="str">
        <f>IF(E18="","NOK",VLOOKUP($E18,BDI!$B$5:$C$41,2,FALSE))</f>
        <v>NOK</v>
      </c>
      <c r="P18" s="236" t="b">
        <f t="shared" si="6"/>
        <v>0</v>
      </c>
      <c r="Q18" s="180"/>
      <c r="R18" s="21" t="e">
        <f t="shared" si="7"/>
        <v>#VALUE!</v>
      </c>
      <c r="S18" s="21" t="e">
        <f t="shared" si="8"/>
        <v>#VALUE!</v>
      </c>
      <c r="T18" s="21" t="e">
        <f t="shared" si="8"/>
        <v>#VALUE!</v>
      </c>
      <c r="U18" s="21" t="e">
        <f t="shared" si="8"/>
        <v>#VALUE!</v>
      </c>
      <c r="V18" s="21" t="e">
        <f t="shared" si="8"/>
        <v>#VALUE!</v>
      </c>
      <c r="W18" s="21" t="e">
        <f t="shared" si="8"/>
        <v>#VALUE!</v>
      </c>
      <c r="X18" s="21" t="e">
        <f t="shared" si="8"/>
        <v>#VALUE!</v>
      </c>
      <c r="Y18" s="21" t="e">
        <f t="shared" si="8"/>
        <v>#VALUE!</v>
      </c>
      <c r="Z18" s="21" t="e">
        <f t="shared" si="8"/>
        <v>#VALUE!</v>
      </c>
      <c r="AA18" s="21" t="e">
        <f t="shared" si="8"/>
        <v>#VALUE!</v>
      </c>
      <c r="AB18" s="22" t="e">
        <f t="shared" si="9"/>
        <v>#VALUE!</v>
      </c>
      <c r="AC18" s="22" t="e">
        <f t="shared" si="9"/>
        <v>#VALUE!</v>
      </c>
      <c r="AD18" s="22" t="e">
        <f t="shared" si="9"/>
        <v>#VALUE!</v>
      </c>
      <c r="AE18" s="22" t="e">
        <f t="shared" si="9"/>
        <v>#VALUE!</v>
      </c>
      <c r="AF18" s="22" t="e">
        <f t="shared" si="9"/>
        <v>#VALUE!</v>
      </c>
      <c r="AG18" s="22" t="e">
        <f t="shared" si="9"/>
        <v>#VALUE!</v>
      </c>
      <c r="AH18" s="22" t="e">
        <f t="shared" si="9"/>
        <v>#VALUE!</v>
      </c>
      <c r="AI18" s="22" t="e">
        <f t="shared" si="9"/>
        <v>#VALUE!</v>
      </c>
      <c r="AJ18" s="22" t="e">
        <f t="shared" si="9"/>
        <v>#VALUE!</v>
      </c>
      <c r="AK18" s="22" t="e">
        <f t="shared" si="9"/>
        <v>#VALUE!</v>
      </c>
      <c r="AL18" s="22">
        <f t="shared" si="10"/>
        <v>1</v>
      </c>
    </row>
    <row r="19" spans="1:38">
      <c r="A19" s="118" t="s">
        <v>190</v>
      </c>
      <c r="B19" s="126"/>
      <c r="C19" s="126"/>
      <c r="D19" s="126"/>
      <c r="E19" s="151"/>
      <c r="F19" s="125"/>
      <c r="G19" s="125"/>
      <c r="H19" s="125"/>
      <c r="I19" s="121" t="str">
        <f>IF(OR($B19="",$C19="",$D19="",$E19="",$F19&lt;AN_LIM,$F19&gt;AN_CONCURS,$P19=FALSE),"",IF($O19="OK",R_BDI_ROM*VLOOKUP(AL19,Coef!$E$5:$F$20,2,FALSE),""))</f>
        <v/>
      </c>
      <c r="J19" s="121" t="str">
        <f>IF(OR($B19="",$C19="",$D19="",$E19="",$F19="",$F19&gt;AN_CONCURS,$P19=FALSE),"",IF($O19="OK",R_BDI_ROM*VLOOKUP(AL19,Coef!$E$5:$F$20,2,FALSE),""))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12" t="str">
        <f>IF(E19="","NOK",VLOOKUP($E19,BDI!$B$5:$C$41,2,FALSE))</f>
        <v>NOK</v>
      </c>
      <c r="P19" s="236" t="b">
        <f t="shared" si="6"/>
        <v>0</v>
      </c>
      <c r="Q19" s="180"/>
      <c r="R19" s="21" t="e">
        <f t="shared" si="7"/>
        <v>#VALUE!</v>
      </c>
      <c r="S19" s="21" t="e">
        <f t="shared" si="8"/>
        <v>#VALUE!</v>
      </c>
      <c r="T19" s="21" t="e">
        <f t="shared" si="8"/>
        <v>#VALUE!</v>
      </c>
      <c r="U19" s="21" t="e">
        <f t="shared" si="8"/>
        <v>#VALUE!</v>
      </c>
      <c r="V19" s="21" t="e">
        <f t="shared" si="8"/>
        <v>#VALUE!</v>
      </c>
      <c r="W19" s="21" t="e">
        <f t="shared" si="8"/>
        <v>#VALUE!</v>
      </c>
      <c r="X19" s="21" t="e">
        <f t="shared" si="8"/>
        <v>#VALUE!</v>
      </c>
      <c r="Y19" s="21" t="e">
        <f t="shared" si="8"/>
        <v>#VALUE!</v>
      </c>
      <c r="Z19" s="21" t="e">
        <f t="shared" si="8"/>
        <v>#VALUE!</v>
      </c>
      <c r="AA19" s="21" t="e">
        <f t="shared" si="8"/>
        <v>#VALUE!</v>
      </c>
      <c r="AB19" s="22" t="e">
        <f t="shared" si="9"/>
        <v>#VALUE!</v>
      </c>
      <c r="AC19" s="22" t="e">
        <f t="shared" si="9"/>
        <v>#VALUE!</v>
      </c>
      <c r="AD19" s="22" t="e">
        <f t="shared" si="9"/>
        <v>#VALUE!</v>
      </c>
      <c r="AE19" s="22" t="e">
        <f t="shared" si="9"/>
        <v>#VALUE!</v>
      </c>
      <c r="AF19" s="22" t="e">
        <f t="shared" si="9"/>
        <v>#VALUE!</v>
      </c>
      <c r="AG19" s="22" t="e">
        <f t="shared" si="9"/>
        <v>#VALUE!</v>
      </c>
      <c r="AH19" s="22" t="e">
        <f t="shared" si="9"/>
        <v>#VALUE!</v>
      </c>
      <c r="AI19" s="22" t="e">
        <f t="shared" si="9"/>
        <v>#VALUE!</v>
      </c>
      <c r="AJ19" s="22" t="e">
        <f t="shared" si="9"/>
        <v>#VALUE!</v>
      </c>
      <c r="AK19" s="22" t="e">
        <f t="shared" si="9"/>
        <v>#VALUE!</v>
      </c>
      <c r="AL19" s="22">
        <f t="shared" si="10"/>
        <v>1</v>
      </c>
    </row>
    <row r="20" spans="1:38">
      <c r="A20" s="118" t="s">
        <v>191</v>
      </c>
      <c r="B20" s="126"/>
      <c r="C20" s="126"/>
      <c r="D20" s="126"/>
      <c r="E20" s="151"/>
      <c r="F20" s="125"/>
      <c r="G20" s="125"/>
      <c r="H20" s="125"/>
      <c r="I20" s="121" t="str">
        <f>IF(OR($B20="",$C20="",$D20="",$E20="",$F20&lt;AN_LIM,$F20&gt;AN_CONCURS,$P20=FALSE),"",IF($O20="OK",R_BDI_ROM*VLOOKUP(AL20,Coef!$E$5:$F$20,2,FALSE),""))</f>
        <v/>
      </c>
      <c r="J20" s="121" t="str">
        <f>IF(OR($B20="",$C20="",$D20="",$E20="",$F20="",$F20&gt;AN_CONCURS,$P20=FALSE),"",IF($O20="OK",R_BDI_ROM*VLOOKUP(AL20,Coef!$E$5:$F$20,2,FALSE),""))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12" t="str">
        <f>IF(E20="","NOK",VLOOKUP($E20,BDI!$B$5:$C$41,2,FALSE))</f>
        <v>NOK</v>
      </c>
      <c r="P20" s="236" t="b">
        <f t="shared" si="6"/>
        <v>0</v>
      </c>
      <c r="Q20" s="180"/>
      <c r="R20" s="21" t="e">
        <f t="shared" si="7"/>
        <v>#VALUE!</v>
      </c>
      <c r="S20" s="21" t="e">
        <f t="shared" si="8"/>
        <v>#VALUE!</v>
      </c>
      <c r="T20" s="21" t="e">
        <f t="shared" si="8"/>
        <v>#VALUE!</v>
      </c>
      <c r="U20" s="21" t="e">
        <f t="shared" si="8"/>
        <v>#VALUE!</v>
      </c>
      <c r="V20" s="21" t="e">
        <f t="shared" si="8"/>
        <v>#VALUE!</v>
      </c>
      <c r="W20" s="21" t="e">
        <f t="shared" si="8"/>
        <v>#VALUE!</v>
      </c>
      <c r="X20" s="21" t="e">
        <f t="shared" si="8"/>
        <v>#VALUE!</v>
      </c>
      <c r="Y20" s="21" t="e">
        <f t="shared" si="8"/>
        <v>#VALUE!</v>
      </c>
      <c r="Z20" s="21" t="e">
        <f t="shared" si="8"/>
        <v>#VALUE!</v>
      </c>
      <c r="AA20" s="21" t="e">
        <f t="shared" si="8"/>
        <v>#VALUE!</v>
      </c>
      <c r="AB20" s="22" t="e">
        <f t="shared" si="9"/>
        <v>#VALUE!</v>
      </c>
      <c r="AC20" s="22" t="e">
        <f t="shared" si="9"/>
        <v>#VALUE!</v>
      </c>
      <c r="AD20" s="22" t="e">
        <f t="shared" si="9"/>
        <v>#VALUE!</v>
      </c>
      <c r="AE20" s="22" t="e">
        <f t="shared" si="9"/>
        <v>#VALUE!</v>
      </c>
      <c r="AF20" s="22" t="e">
        <f t="shared" si="9"/>
        <v>#VALUE!</v>
      </c>
      <c r="AG20" s="22" t="e">
        <f t="shared" si="9"/>
        <v>#VALUE!</v>
      </c>
      <c r="AH20" s="22" t="e">
        <f t="shared" si="9"/>
        <v>#VALUE!</v>
      </c>
      <c r="AI20" s="22" t="e">
        <f t="shared" si="9"/>
        <v>#VALUE!</v>
      </c>
      <c r="AJ20" s="22" t="e">
        <f t="shared" si="9"/>
        <v>#VALUE!</v>
      </c>
      <c r="AK20" s="22" t="e">
        <f t="shared" si="9"/>
        <v>#VALUE!</v>
      </c>
      <c r="AL20" s="22">
        <f t="shared" si="10"/>
        <v>1</v>
      </c>
    </row>
    <row r="21" spans="1:38">
      <c r="A21" s="118" t="s">
        <v>192</v>
      </c>
      <c r="B21" s="126"/>
      <c r="C21" s="126"/>
      <c r="D21" s="126"/>
      <c r="E21" s="151"/>
      <c r="F21" s="125"/>
      <c r="G21" s="125"/>
      <c r="H21" s="125"/>
      <c r="I21" s="121" t="str">
        <f>IF(OR($B21="",$C21="",$D21="",$E21="",$F21&lt;AN_LIM,$F21&gt;AN_CONCURS,$P21=FALSE),"",IF($O21="OK",R_BDI_ROM*VLOOKUP(AL21,Coef!$E$5:$F$20,2,FALSE),""))</f>
        <v/>
      </c>
      <c r="J21" s="121" t="str">
        <f>IF(OR($B21="",$C21="",$D21="",$E21="",$F21="",$F21&gt;AN_CONCURS,$P21=FALSE),"",IF($O21="OK",R_BDI_ROM*VLOOKUP(AL21,Coef!$E$5:$F$20,2,FALSE),""))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12" t="str">
        <f>IF(E21="","NOK",VLOOKUP($E21,BDI!$B$5:$C$41,2,FALSE))</f>
        <v>NOK</v>
      </c>
      <c r="P21" s="236" t="b">
        <f t="shared" si="6"/>
        <v>0</v>
      </c>
      <c r="Q21" s="180"/>
      <c r="R21" s="21" t="e">
        <f t="shared" si="7"/>
        <v>#VALUE!</v>
      </c>
      <c r="S21" s="21" t="e">
        <f t="shared" si="8"/>
        <v>#VALUE!</v>
      </c>
      <c r="T21" s="21" t="e">
        <f t="shared" si="8"/>
        <v>#VALUE!</v>
      </c>
      <c r="U21" s="21" t="e">
        <f t="shared" si="8"/>
        <v>#VALUE!</v>
      </c>
      <c r="V21" s="21" t="e">
        <f t="shared" si="8"/>
        <v>#VALUE!</v>
      </c>
      <c r="W21" s="21" t="e">
        <f t="shared" si="8"/>
        <v>#VALUE!</v>
      </c>
      <c r="X21" s="21" t="e">
        <f t="shared" si="8"/>
        <v>#VALUE!</v>
      </c>
      <c r="Y21" s="21" t="e">
        <f t="shared" si="8"/>
        <v>#VALUE!</v>
      </c>
      <c r="Z21" s="21" t="e">
        <f t="shared" si="8"/>
        <v>#VALUE!</v>
      </c>
      <c r="AA21" s="21" t="e">
        <f t="shared" si="8"/>
        <v>#VALUE!</v>
      </c>
      <c r="AB21" s="22" t="e">
        <f t="shared" si="9"/>
        <v>#VALUE!</v>
      </c>
      <c r="AC21" s="22" t="e">
        <f t="shared" si="9"/>
        <v>#VALUE!</v>
      </c>
      <c r="AD21" s="22" t="e">
        <f t="shared" si="9"/>
        <v>#VALUE!</v>
      </c>
      <c r="AE21" s="22" t="e">
        <f t="shared" si="9"/>
        <v>#VALUE!</v>
      </c>
      <c r="AF21" s="22" t="e">
        <f t="shared" si="9"/>
        <v>#VALUE!</v>
      </c>
      <c r="AG21" s="22" t="e">
        <f t="shared" si="9"/>
        <v>#VALUE!</v>
      </c>
      <c r="AH21" s="22" t="e">
        <f t="shared" si="9"/>
        <v>#VALUE!</v>
      </c>
      <c r="AI21" s="22" t="e">
        <f t="shared" si="9"/>
        <v>#VALUE!</v>
      </c>
      <c r="AJ21" s="22" t="e">
        <f t="shared" si="9"/>
        <v>#VALUE!</v>
      </c>
      <c r="AK21" s="22" t="e">
        <f t="shared" si="9"/>
        <v>#VALUE!</v>
      </c>
      <c r="AL21" s="22">
        <f t="shared" si="10"/>
        <v>1</v>
      </c>
    </row>
    <row r="22" spans="1:38">
      <c r="A22" s="118" t="s">
        <v>193</v>
      </c>
      <c r="B22" s="126"/>
      <c r="C22" s="126"/>
      <c r="D22" s="126"/>
      <c r="E22" s="151"/>
      <c r="F22" s="125"/>
      <c r="G22" s="125"/>
      <c r="H22" s="125"/>
      <c r="I22" s="121" t="str">
        <f>IF(OR($B22="",$C22="",$D22="",$E22="",$F22&lt;AN_LIM,$F22&gt;AN_CONCURS,$P22=FALSE),"",IF($O22="OK",R_BDI_ROM*VLOOKUP(AL22,Coef!$E$5:$F$20,2,FALSE),""))</f>
        <v/>
      </c>
      <c r="J22" s="121" t="str">
        <f>IF(OR($B22="",$C22="",$D22="",$E22="",$F22="",$F22&gt;AN_CONCURS,$P22=FALSE),"",IF($O22="OK",R_BDI_ROM*VLOOKUP(AL22,Coef!$E$5:$F$20,2,FALSE),""))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12" t="str">
        <f>IF(E22="","NOK",VLOOKUP($E22,BDI!$B$5:$C$41,2,FALSE))</f>
        <v>NOK</v>
      </c>
      <c r="P22" s="236" t="b">
        <f t="shared" si="6"/>
        <v>0</v>
      </c>
      <c r="Q22" s="180"/>
      <c r="R22" s="21" t="e">
        <f t="shared" si="7"/>
        <v>#VALUE!</v>
      </c>
      <c r="S22" s="21" t="e">
        <f t="shared" si="8"/>
        <v>#VALUE!</v>
      </c>
      <c r="T22" s="21" t="e">
        <f t="shared" si="8"/>
        <v>#VALUE!</v>
      </c>
      <c r="U22" s="21" t="e">
        <f t="shared" si="8"/>
        <v>#VALUE!</v>
      </c>
      <c r="V22" s="21" t="e">
        <f t="shared" si="8"/>
        <v>#VALUE!</v>
      </c>
      <c r="W22" s="21" t="e">
        <f t="shared" si="8"/>
        <v>#VALUE!</v>
      </c>
      <c r="X22" s="21" t="e">
        <f t="shared" si="8"/>
        <v>#VALUE!</v>
      </c>
      <c r="Y22" s="21" t="e">
        <f t="shared" si="8"/>
        <v>#VALUE!</v>
      </c>
      <c r="Z22" s="21" t="e">
        <f t="shared" si="8"/>
        <v>#VALUE!</v>
      </c>
      <c r="AA22" s="21" t="e">
        <f t="shared" si="8"/>
        <v>#VALUE!</v>
      </c>
      <c r="AB22" s="22" t="e">
        <f t="shared" si="9"/>
        <v>#VALUE!</v>
      </c>
      <c r="AC22" s="22" t="e">
        <f t="shared" si="9"/>
        <v>#VALUE!</v>
      </c>
      <c r="AD22" s="22" t="e">
        <f t="shared" si="9"/>
        <v>#VALUE!</v>
      </c>
      <c r="AE22" s="22" t="e">
        <f t="shared" si="9"/>
        <v>#VALUE!</v>
      </c>
      <c r="AF22" s="22" t="e">
        <f t="shared" si="9"/>
        <v>#VALUE!</v>
      </c>
      <c r="AG22" s="22" t="e">
        <f t="shared" si="9"/>
        <v>#VALUE!</v>
      </c>
      <c r="AH22" s="22" t="e">
        <f t="shared" si="9"/>
        <v>#VALUE!</v>
      </c>
      <c r="AI22" s="22" t="e">
        <f t="shared" si="9"/>
        <v>#VALUE!</v>
      </c>
      <c r="AJ22" s="22" t="e">
        <f t="shared" si="9"/>
        <v>#VALUE!</v>
      </c>
      <c r="AK22" s="22" t="e">
        <f t="shared" si="9"/>
        <v>#VALUE!</v>
      </c>
      <c r="AL22" s="22">
        <f t="shared" si="10"/>
        <v>1</v>
      </c>
    </row>
    <row r="23" spans="1:38">
      <c r="A23" s="118" t="s">
        <v>194</v>
      </c>
      <c r="B23" s="126"/>
      <c r="C23" s="126"/>
      <c r="D23" s="126"/>
      <c r="E23" s="151"/>
      <c r="F23" s="125"/>
      <c r="G23" s="125"/>
      <c r="H23" s="125"/>
      <c r="I23" s="121" t="str">
        <f>IF(OR($B23="",$C23="",$D23="",$E23="",$F23&lt;AN_LIM,$F23&gt;AN_CONCURS,$P23=FALSE),"",IF($O23="OK",R_BDI_ROM*VLOOKUP(AL23,Coef!$E$5:$F$20,2,FALSE),""))</f>
        <v/>
      </c>
      <c r="J23" s="121" t="str">
        <f>IF(OR($B23="",$C23="",$D23="",$E23="",$F23="",$F23&gt;AN_CONCURS,$P23=FALSE),"",IF($O23="OK",R_BDI_ROM*VLOOKUP(AL23,Coef!$E$5:$F$20,2,FALSE),""))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12" t="str">
        <f>IF(E23="","NOK",VLOOKUP($E23,BDI!$B$5:$C$41,2,FALSE))</f>
        <v>NOK</v>
      </c>
      <c r="P23" s="236" t="b">
        <f t="shared" si="6"/>
        <v>0</v>
      </c>
      <c r="Q23" s="180"/>
      <c r="R23" s="21" t="e">
        <f t="shared" si="7"/>
        <v>#VALUE!</v>
      </c>
      <c r="S23" s="21" t="e">
        <f t="shared" si="8"/>
        <v>#VALUE!</v>
      </c>
      <c r="T23" s="21" t="e">
        <f t="shared" si="8"/>
        <v>#VALUE!</v>
      </c>
      <c r="U23" s="21" t="e">
        <f t="shared" si="8"/>
        <v>#VALUE!</v>
      </c>
      <c r="V23" s="21" t="e">
        <f t="shared" si="8"/>
        <v>#VALUE!</v>
      </c>
      <c r="W23" s="21" t="e">
        <f t="shared" si="8"/>
        <v>#VALUE!</v>
      </c>
      <c r="X23" s="21" t="e">
        <f t="shared" si="8"/>
        <v>#VALUE!</v>
      </c>
      <c r="Y23" s="21" t="e">
        <f t="shared" si="8"/>
        <v>#VALUE!</v>
      </c>
      <c r="Z23" s="21" t="e">
        <f t="shared" si="8"/>
        <v>#VALUE!</v>
      </c>
      <c r="AA23" s="21" t="e">
        <f t="shared" si="8"/>
        <v>#VALUE!</v>
      </c>
      <c r="AB23" s="22" t="e">
        <f t="shared" si="9"/>
        <v>#VALUE!</v>
      </c>
      <c r="AC23" s="22" t="e">
        <f t="shared" si="9"/>
        <v>#VALUE!</v>
      </c>
      <c r="AD23" s="22" t="e">
        <f t="shared" si="9"/>
        <v>#VALUE!</v>
      </c>
      <c r="AE23" s="22" t="e">
        <f t="shared" si="9"/>
        <v>#VALUE!</v>
      </c>
      <c r="AF23" s="22" t="e">
        <f t="shared" si="9"/>
        <v>#VALUE!</v>
      </c>
      <c r="AG23" s="22" t="e">
        <f t="shared" si="9"/>
        <v>#VALUE!</v>
      </c>
      <c r="AH23" s="22" t="e">
        <f t="shared" si="9"/>
        <v>#VALUE!</v>
      </c>
      <c r="AI23" s="22" t="e">
        <f t="shared" si="9"/>
        <v>#VALUE!</v>
      </c>
      <c r="AJ23" s="22" t="e">
        <f t="shared" si="9"/>
        <v>#VALUE!</v>
      </c>
      <c r="AK23" s="22" t="e">
        <f t="shared" si="9"/>
        <v>#VALUE!</v>
      </c>
      <c r="AL23" s="22">
        <f t="shared" si="10"/>
        <v>1</v>
      </c>
    </row>
    <row r="24" spans="1:38">
      <c r="A24" s="118" t="s">
        <v>195</v>
      </c>
      <c r="B24" s="126"/>
      <c r="C24" s="126"/>
      <c r="D24" s="126"/>
      <c r="E24" s="151"/>
      <c r="F24" s="125"/>
      <c r="G24" s="125"/>
      <c r="H24" s="125"/>
      <c r="I24" s="121" t="str">
        <f>IF(OR($B24="",$C24="",$D24="",$E24="",$F24&lt;AN_LIM,$F24&gt;AN_CONCURS,$P24=FALSE),"",IF($O24="OK",R_BDI_ROM*VLOOKUP(AL24,Coef!$E$5:$F$20,2,FALSE),""))</f>
        <v/>
      </c>
      <c r="J24" s="121" t="str">
        <f>IF(OR($B24="",$C24="",$D24="",$E24="",$F24="",$F24&gt;AN_CONCURS,$P24=FALSE),"",IF($O24="OK",R_BDI_ROM*VLOOKUP(AL24,Coef!$E$5:$F$20,2,FALSE),""))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12" t="str">
        <f>IF(E24="","NOK",VLOOKUP($E24,BDI!$B$5:$C$41,2,FALSE))</f>
        <v>NOK</v>
      </c>
      <c r="P24" s="236" t="b">
        <f t="shared" si="6"/>
        <v>0</v>
      </c>
      <c r="Q24" s="180"/>
      <c r="R24" s="21" t="e">
        <f t="shared" si="7"/>
        <v>#VALUE!</v>
      </c>
      <c r="S24" s="21" t="e">
        <f t="shared" si="8"/>
        <v>#VALUE!</v>
      </c>
      <c r="T24" s="21" t="e">
        <f t="shared" si="8"/>
        <v>#VALUE!</v>
      </c>
      <c r="U24" s="21" t="e">
        <f t="shared" si="8"/>
        <v>#VALUE!</v>
      </c>
      <c r="V24" s="21" t="e">
        <f t="shared" si="8"/>
        <v>#VALUE!</v>
      </c>
      <c r="W24" s="21" t="e">
        <f t="shared" si="8"/>
        <v>#VALUE!</v>
      </c>
      <c r="X24" s="21" t="e">
        <f t="shared" si="8"/>
        <v>#VALUE!</v>
      </c>
      <c r="Y24" s="21" t="e">
        <f t="shared" si="8"/>
        <v>#VALUE!</v>
      </c>
      <c r="Z24" s="21" t="e">
        <f t="shared" si="8"/>
        <v>#VALUE!</v>
      </c>
      <c r="AA24" s="21" t="e">
        <f t="shared" si="8"/>
        <v>#VALUE!</v>
      </c>
      <c r="AB24" s="22" t="e">
        <f t="shared" si="9"/>
        <v>#VALUE!</v>
      </c>
      <c r="AC24" s="22" t="e">
        <f t="shared" si="9"/>
        <v>#VALUE!</v>
      </c>
      <c r="AD24" s="22" t="e">
        <f t="shared" si="9"/>
        <v>#VALUE!</v>
      </c>
      <c r="AE24" s="22" t="e">
        <f t="shared" si="9"/>
        <v>#VALUE!</v>
      </c>
      <c r="AF24" s="22" t="e">
        <f t="shared" si="9"/>
        <v>#VALUE!</v>
      </c>
      <c r="AG24" s="22" t="e">
        <f t="shared" si="9"/>
        <v>#VALUE!</v>
      </c>
      <c r="AH24" s="22" t="e">
        <f t="shared" si="9"/>
        <v>#VALUE!</v>
      </c>
      <c r="AI24" s="22" t="e">
        <f t="shared" si="9"/>
        <v>#VALUE!</v>
      </c>
      <c r="AJ24" s="22" t="e">
        <f t="shared" si="9"/>
        <v>#VALUE!</v>
      </c>
      <c r="AK24" s="22" t="e">
        <f t="shared" si="9"/>
        <v>#VALUE!</v>
      </c>
      <c r="AL24" s="22">
        <f t="shared" si="10"/>
        <v>1</v>
      </c>
    </row>
    <row r="25" spans="1:38">
      <c r="A25" s="118" t="s">
        <v>196</v>
      </c>
      <c r="B25" s="126"/>
      <c r="C25" s="126"/>
      <c r="D25" s="126"/>
      <c r="E25" s="151"/>
      <c r="F25" s="125"/>
      <c r="G25" s="125"/>
      <c r="H25" s="125"/>
      <c r="I25" s="121" t="str">
        <f>IF(OR($B25="",$C25="",$D25="",$E25="",$F25&lt;AN_LIM,$F25&gt;AN_CONCURS,$P25=FALSE),"",IF($O25="OK",R_BDI_ROM*VLOOKUP(AL25,Coef!$E$5:$F$20,2,FALSE),""))</f>
        <v/>
      </c>
      <c r="J25" s="121" t="str">
        <f>IF(OR($B25="",$C25="",$D25="",$E25="",$F25="",$F25&gt;AN_CONCURS,$P25=FALSE),"",IF($O25="OK",R_BDI_ROM*VLOOKUP(AL25,Coef!$E$5:$F$20,2,FALSE),""))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12" t="str">
        <f>IF(E25="","NOK",VLOOKUP($E25,BDI!$B$5:$C$41,2,FALSE))</f>
        <v>NOK</v>
      </c>
      <c r="P25" s="236" t="b">
        <f t="shared" si="6"/>
        <v>0</v>
      </c>
      <c r="Q25" s="180"/>
      <c r="R25" s="21" t="e">
        <f t="shared" si="7"/>
        <v>#VALUE!</v>
      </c>
      <c r="S25" s="21" t="e">
        <f t="shared" si="8"/>
        <v>#VALUE!</v>
      </c>
      <c r="T25" s="21" t="e">
        <f t="shared" si="8"/>
        <v>#VALUE!</v>
      </c>
      <c r="U25" s="21" t="e">
        <f t="shared" si="8"/>
        <v>#VALUE!</v>
      </c>
      <c r="V25" s="21" t="e">
        <f t="shared" si="8"/>
        <v>#VALUE!</v>
      </c>
      <c r="W25" s="21" t="e">
        <f t="shared" si="8"/>
        <v>#VALUE!</v>
      </c>
      <c r="X25" s="21" t="e">
        <f t="shared" si="8"/>
        <v>#VALUE!</v>
      </c>
      <c r="Y25" s="21" t="e">
        <f t="shared" si="8"/>
        <v>#VALUE!</v>
      </c>
      <c r="Z25" s="21" t="e">
        <f t="shared" si="8"/>
        <v>#VALUE!</v>
      </c>
      <c r="AA25" s="21" t="e">
        <f t="shared" si="8"/>
        <v>#VALUE!</v>
      </c>
      <c r="AB25" s="22" t="e">
        <f t="shared" si="9"/>
        <v>#VALUE!</v>
      </c>
      <c r="AC25" s="22" t="e">
        <f t="shared" si="9"/>
        <v>#VALUE!</v>
      </c>
      <c r="AD25" s="22" t="e">
        <f t="shared" si="9"/>
        <v>#VALUE!</v>
      </c>
      <c r="AE25" s="22" t="e">
        <f t="shared" si="9"/>
        <v>#VALUE!</v>
      </c>
      <c r="AF25" s="22" t="e">
        <f t="shared" si="9"/>
        <v>#VALUE!</v>
      </c>
      <c r="AG25" s="22" t="e">
        <f t="shared" si="9"/>
        <v>#VALUE!</v>
      </c>
      <c r="AH25" s="22" t="e">
        <f t="shared" si="9"/>
        <v>#VALUE!</v>
      </c>
      <c r="AI25" s="22" t="e">
        <f t="shared" si="9"/>
        <v>#VALUE!</v>
      </c>
      <c r="AJ25" s="22" t="e">
        <f t="shared" si="9"/>
        <v>#VALUE!</v>
      </c>
      <c r="AK25" s="22" t="e">
        <f t="shared" si="9"/>
        <v>#VALUE!</v>
      </c>
      <c r="AL25" s="22">
        <f t="shared" si="10"/>
        <v>1</v>
      </c>
    </row>
    <row r="26" spans="1:38">
      <c r="A26" s="118" t="s">
        <v>197</v>
      </c>
      <c r="B26" s="126"/>
      <c r="C26" s="126"/>
      <c r="D26" s="126"/>
      <c r="E26" s="151"/>
      <c r="F26" s="125"/>
      <c r="G26" s="125"/>
      <c r="H26" s="125"/>
      <c r="I26" s="121" t="str">
        <f>IF(OR($B26="",$C26="",$D26="",$E26="",$F26&lt;AN_LIM,$F26&gt;AN_CONCURS,$P26=FALSE),"",IF($O26="OK",R_BDI_ROM*VLOOKUP(AL26,Coef!$E$5:$F$20,2,FALSE),""))</f>
        <v/>
      </c>
      <c r="J26" s="121" t="str">
        <f>IF(OR($B26="",$C26="",$D26="",$E26="",$F26="",$F26&gt;AN_CONCURS,$P26=FALSE),"",IF($O26="OK",R_BDI_ROM*VLOOKUP(AL26,Coef!$E$5:$F$20,2,FALSE),""))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12" t="str">
        <f>IF(E26="","NOK",VLOOKUP($E26,BDI!$B$5:$C$41,2,FALSE))</f>
        <v>NOK</v>
      </c>
      <c r="P26" s="236" t="b">
        <f t="shared" si="6"/>
        <v>0</v>
      </c>
      <c r="Q26" s="180"/>
      <c r="R26" s="21" t="e">
        <f t="shared" si="7"/>
        <v>#VALUE!</v>
      </c>
      <c r="S26" s="21" t="e">
        <f t="shared" si="8"/>
        <v>#VALUE!</v>
      </c>
      <c r="T26" s="21" t="e">
        <f t="shared" si="8"/>
        <v>#VALUE!</v>
      </c>
      <c r="U26" s="21" t="e">
        <f t="shared" si="8"/>
        <v>#VALUE!</v>
      </c>
      <c r="V26" s="21" t="e">
        <f t="shared" si="8"/>
        <v>#VALUE!</v>
      </c>
      <c r="W26" s="21" t="e">
        <f t="shared" si="8"/>
        <v>#VALUE!</v>
      </c>
      <c r="X26" s="21" t="e">
        <f t="shared" si="8"/>
        <v>#VALUE!</v>
      </c>
      <c r="Y26" s="21" t="e">
        <f t="shared" si="8"/>
        <v>#VALUE!</v>
      </c>
      <c r="Z26" s="21" t="e">
        <f t="shared" si="8"/>
        <v>#VALUE!</v>
      </c>
      <c r="AA26" s="21" t="e">
        <f t="shared" si="8"/>
        <v>#VALUE!</v>
      </c>
      <c r="AB26" s="22" t="e">
        <f t="shared" si="9"/>
        <v>#VALUE!</v>
      </c>
      <c r="AC26" s="22" t="e">
        <f t="shared" si="9"/>
        <v>#VALUE!</v>
      </c>
      <c r="AD26" s="22" t="e">
        <f t="shared" si="9"/>
        <v>#VALUE!</v>
      </c>
      <c r="AE26" s="22" t="e">
        <f t="shared" si="9"/>
        <v>#VALUE!</v>
      </c>
      <c r="AF26" s="22" t="e">
        <f t="shared" si="9"/>
        <v>#VALUE!</v>
      </c>
      <c r="AG26" s="22" t="e">
        <f t="shared" si="9"/>
        <v>#VALUE!</v>
      </c>
      <c r="AH26" s="22" t="e">
        <f t="shared" si="9"/>
        <v>#VALUE!</v>
      </c>
      <c r="AI26" s="22" t="e">
        <f t="shared" si="9"/>
        <v>#VALUE!</v>
      </c>
      <c r="AJ26" s="22" t="e">
        <f t="shared" si="9"/>
        <v>#VALUE!</v>
      </c>
      <c r="AK26" s="22" t="e">
        <f t="shared" si="9"/>
        <v>#VALUE!</v>
      </c>
      <c r="AL26" s="22">
        <f t="shared" si="10"/>
        <v>1</v>
      </c>
    </row>
    <row r="27" spans="1:38">
      <c r="A27" s="118" t="s">
        <v>198</v>
      </c>
      <c r="B27" s="126"/>
      <c r="C27" s="126"/>
      <c r="D27" s="126"/>
      <c r="E27" s="151"/>
      <c r="F27" s="125"/>
      <c r="G27" s="125"/>
      <c r="H27" s="181"/>
      <c r="I27" s="121" t="str">
        <f>IF(OR($B27="",$C27="",$D27="",$E27="",$F27&lt;AN_LIM,$F27&gt;AN_CONCURS,$P27=FALSE),"",IF($O27="OK",R_BDI_ROM*VLOOKUP(AL27,Coef!$E$5:$F$20,2,FALSE),""))</f>
        <v/>
      </c>
      <c r="J27" s="121" t="str">
        <f>IF(OR($B27="",$C27="",$D27="",$E27="",$F27="",$F27&gt;AN_CONCURS,$P27=FALSE),"",IF($O27="OK",R_BDI_ROM*VLOOKUP(AL27,Coef!$E$5:$F$20,2,FALSE),""))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12" t="str">
        <f>IF(E27="","NOK",VLOOKUP($E27,BDI!$B$5:$C$41,2,FALSE))</f>
        <v>NOK</v>
      </c>
      <c r="P27" s="236" t="b">
        <f t="shared" si="6"/>
        <v>0</v>
      </c>
      <c r="Q27" s="180"/>
      <c r="R27" s="21" t="e">
        <f t="shared" si="7"/>
        <v>#VALUE!</v>
      </c>
      <c r="S27" s="21" t="e">
        <f t="shared" ref="S27:AA42" si="11">FIND(",",$B27,R27+1)</f>
        <v>#VALUE!</v>
      </c>
      <c r="T27" s="21" t="e">
        <f t="shared" si="11"/>
        <v>#VALUE!</v>
      </c>
      <c r="U27" s="21" t="e">
        <f t="shared" si="11"/>
        <v>#VALUE!</v>
      </c>
      <c r="V27" s="21" t="e">
        <f t="shared" si="11"/>
        <v>#VALUE!</v>
      </c>
      <c r="W27" s="21" t="e">
        <f t="shared" si="11"/>
        <v>#VALUE!</v>
      </c>
      <c r="X27" s="21" t="e">
        <f t="shared" si="11"/>
        <v>#VALUE!</v>
      </c>
      <c r="Y27" s="21" t="e">
        <f t="shared" si="11"/>
        <v>#VALUE!</v>
      </c>
      <c r="Z27" s="21" t="e">
        <f t="shared" si="11"/>
        <v>#VALUE!</v>
      </c>
      <c r="AA27" s="21" t="e">
        <f t="shared" si="11"/>
        <v>#VALUE!</v>
      </c>
      <c r="AB27" s="22" t="e">
        <f t="shared" si="9"/>
        <v>#VALUE!</v>
      </c>
      <c r="AC27" s="22" t="e">
        <f t="shared" si="9"/>
        <v>#VALUE!</v>
      </c>
      <c r="AD27" s="22" t="e">
        <f t="shared" si="9"/>
        <v>#VALUE!</v>
      </c>
      <c r="AE27" s="22" t="e">
        <f t="shared" si="9"/>
        <v>#VALUE!</v>
      </c>
      <c r="AF27" s="22" t="e">
        <f t="shared" si="9"/>
        <v>#VALUE!</v>
      </c>
      <c r="AG27" s="22" t="e">
        <f t="shared" si="9"/>
        <v>#VALUE!</v>
      </c>
      <c r="AH27" s="22" t="e">
        <f t="shared" si="9"/>
        <v>#VALUE!</v>
      </c>
      <c r="AI27" s="22" t="e">
        <f t="shared" si="9"/>
        <v>#VALUE!</v>
      </c>
      <c r="AJ27" s="22" t="e">
        <f t="shared" si="9"/>
        <v>#VALUE!</v>
      </c>
      <c r="AK27" s="22" t="e">
        <f t="shared" si="9"/>
        <v>#VALUE!</v>
      </c>
      <c r="AL27" s="22">
        <f t="shared" si="10"/>
        <v>1</v>
      </c>
    </row>
    <row r="28" spans="1:38">
      <c r="A28" s="118" t="s">
        <v>199</v>
      </c>
      <c r="B28" s="126"/>
      <c r="C28" s="126"/>
      <c r="D28" s="126"/>
      <c r="E28" s="151"/>
      <c r="F28" s="125"/>
      <c r="G28" s="125"/>
      <c r="H28" s="181"/>
      <c r="I28" s="121" t="str">
        <f>IF(OR($B28="",$C28="",$D28="",$E28="",$F28&lt;AN_LIM,$F28&gt;AN_CONCURS,$P28=FALSE),"",IF($O28="OK",R_BDI_ROM*VLOOKUP(AL28,Coef!$E$5:$F$20,2,FALSE),""))</f>
        <v/>
      </c>
      <c r="J28" s="121" t="str">
        <f>IF(OR($B28="",$C28="",$D28="",$E28="",$F28="",$F28&gt;AN_CONCURS,$P28=FALSE),"",IF($O28="OK",R_BDI_ROM*VLOOKUP(AL28,Coef!$E$5:$F$20,2,FALSE),""))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12" t="str">
        <f>IF(E28="","NOK",VLOOKUP($E28,BDI!$B$5:$C$41,2,FALSE))</f>
        <v>NOK</v>
      </c>
      <c r="P28" s="236" t="b">
        <f t="shared" si="6"/>
        <v>0</v>
      </c>
      <c r="Q28" s="180"/>
      <c r="R28" s="21" t="e">
        <f t="shared" si="7"/>
        <v>#VALUE!</v>
      </c>
      <c r="S28" s="21" t="e">
        <f t="shared" si="11"/>
        <v>#VALUE!</v>
      </c>
      <c r="T28" s="21" t="e">
        <f t="shared" si="11"/>
        <v>#VALUE!</v>
      </c>
      <c r="U28" s="21" t="e">
        <f t="shared" si="11"/>
        <v>#VALUE!</v>
      </c>
      <c r="V28" s="21" t="e">
        <f t="shared" si="11"/>
        <v>#VALUE!</v>
      </c>
      <c r="W28" s="21" t="e">
        <f t="shared" si="11"/>
        <v>#VALUE!</v>
      </c>
      <c r="X28" s="21" t="e">
        <f t="shared" si="11"/>
        <v>#VALUE!</v>
      </c>
      <c r="Y28" s="21" t="e">
        <f t="shared" si="11"/>
        <v>#VALUE!</v>
      </c>
      <c r="Z28" s="21" t="e">
        <f t="shared" si="11"/>
        <v>#VALUE!</v>
      </c>
      <c r="AA28" s="21" t="e">
        <f t="shared" si="11"/>
        <v>#VALUE!</v>
      </c>
      <c r="AB28" s="22" t="e">
        <f t="shared" si="9"/>
        <v>#VALUE!</v>
      </c>
      <c r="AC28" s="22" t="e">
        <f t="shared" si="9"/>
        <v>#VALUE!</v>
      </c>
      <c r="AD28" s="22" t="e">
        <f t="shared" si="9"/>
        <v>#VALUE!</v>
      </c>
      <c r="AE28" s="22" t="e">
        <f t="shared" si="9"/>
        <v>#VALUE!</v>
      </c>
      <c r="AF28" s="22" t="e">
        <f t="shared" si="9"/>
        <v>#VALUE!</v>
      </c>
      <c r="AG28" s="22" t="e">
        <f t="shared" si="9"/>
        <v>#VALUE!</v>
      </c>
      <c r="AH28" s="22" t="e">
        <f t="shared" si="9"/>
        <v>#VALUE!</v>
      </c>
      <c r="AI28" s="22" t="e">
        <f t="shared" si="9"/>
        <v>#VALUE!</v>
      </c>
      <c r="AJ28" s="22" t="e">
        <f t="shared" si="9"/>
        <v>#VALUE!</v>
      </c>
      <c r="AK28" s="22" t="e">
        <f t="shared" si="9"/>
        <v>#VALUE!</v>
      </c>
      <c r="AL28" s="22">
        <f t="shared" si="10"/>
        <v>1</v>
      </c>
    </row>
    <row r="29" spans="1:38">
      <c r="A29" s="118" t="s">
        <v>200</v>
      </c>
      <c r="B29" s="126"/>
      <c r="C29" s="126"/>
      <c r="D29" s="126"/>
      <c r="E29" s="151"/>
      <c r="F29" s="125"/>
      <c r="G29" s="125"/>
      <c r="H29" s="181"/>
      <c r="I29" s="121" t="str">
        <f>IF(OR($B29="",$C29="",$D29="",$E29="",$F29&lt;AN_LIM,$F29&gt;AN_CONCURS,$P29=FALSE),"",IF($O29="OK",R_BDI_ROM*VLOOKUP(AL29,Coef!$E$5:$F$20,2,FALSE),""))</f>
        <v/>
      </c>
      <c r="J29" s="121" t="str">
        <f>IF(OR($B29="",$C29="",$D29="",$E29="",$F29="",$F29&gt;AN_CONCURS,$P29=FALSE),"",IF($O29="OK",R_BDI_ROM*VLOOKUP(AL29,Coef!$E$5:$F$20,2,FALSE),""))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12" t="str">
        <f>IF(E29="","NOK",VLOOKUP($E29,BDI!$B$5:$C$41,2,FALSE))</f>
        <v>NOK</v>
      </c>
      <c r="P29" s="236" t="b">
        <f t="shared" si="6"/>
        <v>0</v>
      </c>
      <c r="Q29" s="180"/>
      <c r="R29" s="21" t="e">
        <f t="shared" si="7"/>
        <v>#VALUE!</v>
      </c>
      <c r="S29" s="21" t="e">
        <f t="shared" si="11"/>
        <v>#VALUE!</v>
      </c>
      <c r="T29" s="21" t="e">
        <f t="shared" si="11"/>
        <v>#VALUE!</v>
      </c>
      <c r="U29" s="21" t="e">
        <f t="shared" si="11"/>
        <v>#VALUE!</v>
      </c>
      <c r="V29" s="21" t="e">
        <f t="shared" si="11"/>
        <v>#VALUE!</v>
      </c>
      <c r="W29" s="21" t="e">
        <f t="shared" si="11"/>
        <v>#VALUE!</v>
      </c>
      <c r="X29" s="21" t="e">
        <f t="shared" si="11"/>
        <v>#VALUE!</v>
      </c>
      <c r="Y29" s="21" t="e">
        <f t="shared" si="11"/>
        <v>#VALUE!</v>
      </c>
      <c r="Z29" s="21" t="e">
        <f t="shared" si="11"/>
        <v>#VALUE!</v>
      </c>
      <c r="AA29" s="21" t="e">
        <f t="shared" si="11"/>
        <v>#VALUE!</v>
      </c>
      <c r="AB29" s="22" t="e">
        <f t="shared" si="9"/>
        <v>#VALUE!</v>
      </c>
      <c r="AC29" s="22" t="e">
        <f t="shared" si="9"/>
        <v>#VALUE!</v>
      </c>
      <c r="AD29" s="22" t="e">
        <f t="shared" si="9"/>
        <v>#VALUE!</v>
      </c>
      <c r="AE29" s="22" t="e">
        <f t="shared" si="9"/>
        <v>#VALUE!</v>
      </c>
      <c r="AF29" s="22" t="e">
        <f t="shared" si="9"/>
        <v>#VALUE!</v>
      </c>
      <c r="AG29" s="22" t="e">
        <f t="shared" si="9"/>
        <v>#VALUE!</v>
      </c>
      <c r="AH29" s="22" t="e">
        <f t="shared" si="9"/>
        <v>#VALUE!</v>
      </c>
      <c r="AI29" s="22" t="e">
        <f t="shared" si="9"/>
        <v>#VALUE!</v>
      </c>
      <c r="AJ29" s="22" t="e">
        <f t="shared" si="9"/>
        <v>#VALUE!</v>
      </c>
      <c r="AK29" s="22" t="e">
        <f t="shared" si="9"/>
        <v>#VALUE!</v>
      </c>
      <c r="AL29" s="22">
        <f t="shared" si="10"/>
        <v>1</v>
      </c>
    </row>
    <row r="30" spans="1:38">
      <c r="A30" s="118" t="s">
        <v>201</v>
      </c>
      <c r="B30" s="126"/>
      <c r="C30" s="126"/>
      <c r="D30" s="126"/>
      <c r="E30" s="151"/>
      <c r="F30" s="125"/>
      <c r="G30" s="125"/>
      <c r="H30" s="181"/>
      <c r="I30" s="121" t="str">
        <f>IF(OR($B30="",$C30="",$D30="",$E30="",$F30&lt;AN_LIM,$F30&gt;AN_CONCURS,$P30=FALSE),"",IF($O30="OK",R_BDI_ROM*VLOOKUP(AL30,Coef!$E$5:$F$20,2,FALSE),""))</f>
        <v/>
      </c>
      <c r="J30" s="121" t="str">
        <f>IF(OR($B30="",$C30="",$D30="",$E30="",$F30="",$F30&gt;AN_CONCURS,$P30=FALSE),"",IF($O30="OK",R_BDI_ROM*VLOOKUP(AL30,Coef!$E$5:$F$20,2,FALSE),""))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12" t="str">
        <f>IF(E30="","NOK",VLOOKUP($E30,BDI!$B$5:$C$41,2,FALSE))</f>
        <v>NOK</v>
      </c>
      <c r="P30" s="236" t="b">
        <f t="shared" si="6"/>
        <v>0</v>
      </c>
      <c r="Q30" s="180"/>
      <c r="R30" s="21" t="e">
        <f t="shared" si="7"/>
        <v>#VALUE!</v>
      </c>
      <c r="S30" s="21" t="e">
        <f t="shared" si="11"/>
        <v>#VALUE!</v>
      </c>
      <c r="T30" s="21" t="e">
        <f t="shared" si="11"/>
        <v>#VALUE!</v>
      </c>
      <c r="U30" s="21" t="e">
        <f t="shared" si="11"/>
        <v>#VALUE!</v>
      </c>
      <c r="V30" s="21" t="e">
        <f t="shared" si="11"/>
        <v>#VALUE!</v>
      </c>
      <c r="W30" s="21" t="e">
        <f t="shared" si="11"/>
        <v>#VALUE!</v>
      </c>
      <c r="X30" s="21" t="e">
        <f t="shared" si="11"/>
        <v>#VALUE!</v>
      </c>
      <c r="Y30" s="21" t="e">
        <f t="shared" si="11"/>
        <v>#VALUE!</v>
      </c>
      <c r="Z30" s="21" t="e">
        <f t="shared" si="11"/>
        <v>#VALUE!</v>
      </c>
      <c r="AA30" s="21" t="e">
        <f t="shared" si="11"/>
        <v>#VALUE!</v>
      </c>
      <c r="AB30" s="22" t="e">
        <f t="shared" si="9"/>
        <v>#VALUE!</v>
      </c>
      <c r="AC30" s="22" t="e">
        <f t="shared" si="9"/>
        <v>#VALUE!</v>
      </c>
      <c r="AD30" s="22" t="e">
        <f t="shared" si="9"/>
        <v>#VALUE!</v>
      </c>
      <c r="AE30" s="22" t="e">
        <f t="shared" si="9"/>
        <v>#VALUE!</v>
      </c>
      <c r="AF30" s="22" t="e">
        <f t="shared" si="9"/>
        <v>#VALUE!</v>
      </c>
      <c r="AG30" s="22" t="e">
        <f t="shared" si="9"/>
        <v>#VALUE!</v>
      </c>
      <c r="AH30" s="22" t="e">
        <f t="shared" si="9"/>
        <v>#VALUE!</v>
      </c>
      <c r="AI30" s="22" t="e">
        <f t="shared" si="9"/>
        <v>#VALUE!</v>
      </c>
      <c r="AJ30" s="22" t="e">
        <f t="shared" si="9"/>
        <v>#VALUE!</v>
      </c>
      <c r="AK30" s="22" t="e">
        <f t="shared" si="9"/>
        <v>#VALUE!</v>
      </c>
      <c r="AL30" s="22">
        <f t="shared" si="10"/>
        <v>1</v>
      </c>
    </row>
    <row r="31" spans="1:38">
      <c r="A31" s="118" t="s">
        <v>202</v>
      </c>
      <c r="B31" s="126"/>
      <c r="C31" s="126"/>
      <c r="D31" s="126"/>
      <c r="E31" s="126"/>
      <c r="F31" s="125"/>
      <c r="G31" s="125"/>
      <c r="H31" s="181"/>
      <c r="I31" s="121" t="str">
        <f>IF(OR($B31="",$C31="",$D31="",$E31="",$F31&lt;AN_LIM,$F31&gt;AN_CONCURS,$P31=FALSE),"",IF($O31="OK",R_BDI_ROM*VLOOKUP(AL31,Coef!$E$5:$F$20,2,FALSE),""))</f>
        <v/>
      </c>
      <c r="J31" s="121" t="str">
        <f>IF(OR($B31="",$C31="",$D31="",$E31="",$F31="",$F31&gt;AN_CONCURS,$P31=FALSE),"",IF($O31="OK",R_BDI_ROM*VLOOKUP(AL31,Coef!$E$5:$F$20,2,FALSE),""))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12" t="str">
        <f>IF(E31="","NOK",VLOOKUP($E31,BDI!$B$5:$C$41,2,FALSE))</f>
        <v>NOK</v>
      </c>
      <c r="P31" s="236" t="b">
        <f t="shared" si="6"/>
        <v>0</v>
      </c>
      <c r="Q31" s="180"/>
      <c r="R31" s="21" t="e">
        <f t="shared" si="7"/>
        <v>#VALUE!</v>
      </c>
      <c r="S31" s="21" t="e">
        <f t="shared" si="11"/>
        <v>#VALUE!</v>
      </c>
      <c r="T31" s="21" t="e">
        <f t="shared" si="11"/>
        <v>#VALUE!</v>
      </c>
      <c r="U31" s="21" t="e">
        <f t="shared" si="11"/>
        <v>#VALUE!</v>
      </c>
      <c r="V31" s="21" t="e">
        <f t="shared" si="11"/>
        <v>#VALUE!</v>
      </c>
      <c r="W31" s="21" t="e">
        <f t="shared" si="11"/>
        <v>#VALUE!</v>
      </c>
      <c r="X31" s="21" t="e">
        <f t="shared" si="11"/>
        <v>#VALUE!</v>
      </c>
      <c r="Y31" s="21" t="e">
        <f t="shared" si="11"/>
        <v>#VALUE!</v>
      </c>
      <c r="Z31" s="21" t="e">
        <f t="shared" si="11"/>
        <v>#VALUE!</v>
      </c>
      <c r="AA31" s="21" t="e">
        <f t="shared" si="11"/>
        <v>#VALUE!</v>
      </c>
      <c r="AB31" s="22" t="e">
        <f t="shared" si="9"/>
        <v>#VALUE!</v>
      </c>
      <c r="AC31" s="22" t="e">
        <f t="shared" si="9"/>
        <v>#VALUE!</v>
      </c>
      <c r="AD31" s="22" t="e">
        <f t="shared" si="9"/>
        <v>#VALUE!</v>
      </c>
      <c r="AE31" s="22" t="e">
        <f t="shared" si="9"/>
        <v>#VALUE!</v>
      </c>
      <c r="AF31" s="22" t="e">
        <f t="shared" si="9"/>
        <v>#VALUE!</v>
      </c>
      <c r="AG31" s="22" t="e">
        <f t="shared" si="9"/>
        <v>#VALUE!</v>
      </c>
      <c r="AH31" s="22" t="e">
        <f t="shared" si="9"/>
        <v>#VALUE!</v>
      </c>
      <c r="AI31" s="22" t="e">
        <f t="shared" si="9"/>
        <v>#VALUE!</v>
      </c>
      <c r="AJ31" s="22" t="e">
        <f t="shared" si="9"/>
        <v>#VALUE!</v>
      </c>
      <c r="AK31" s="22" t="e">
        <f t="shared" si="9"/>
        <v>#VALUE!</v>
      </c>
      <c r="AL31" s="22">
        <f t="shared" si="10"/>
        <v>1</v>
      </c>
    </row>
    <row r="32" spans="1:38">
      <c r="A32" s="118" t="s">
        <v>203</v>
      </c>
      <c r="B32" s="126"/>
      <c r="C32" s="126"/>
      <c r="D32" s="126"/>
      <c r="E32" s="126"/>
      <c r="F32" s="125"/>
      <c r="G32" s="125"/>
      <c r="H32" s="181"/>
      <c r="I32" s="121" t="str">
        <f>IF(OR($B32="",$C32="",$D32="",$E32="",$F32&lt;AN_LIM,$F32&gt;AN_CONCURS,$P32=FALSE),"",IF($O32="OK",R_BDI_ROM*VLOOKUP(AL32,Coef!$E$5:$F$20,2,FALSE),""))</f>
        <v/>
      </c>
      <c r="J32" s="121" t="str">
        <f>IF(OR($B32="",$C32="",$D32="",$E32="",$F32="",$F32&gt;AN_CONCURS,$P32=FALSE),"",IF($O32="OK",R_BDI_ROM*VLOOKUP(AL32,Coef!$E$5:$F$20,2,FALSE),""))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12" t="str">
        <f>IF(E32="","NOK",VLOOKUP($E32,BDI!$B$5:$C$41,2,FALSE))</f>
        <v>NOK</v>
      </c>
      <c r="P32" s="236" t="b">
        <f t="shared" si="6"/>
        <v>0</v>
      </c>
      <c r="Q32" s="180"/>
      <c r="R32" s="21" t="e">
        <f t="shared" si="7"/>
        <v>#VALUE!</v>
      </c>
      <c r="S32" s="21" t="e">
        <f t="shared" si="11"/>
        <v>#VALUE!</v>
      </c>
      <c r="T32" s="21" t="e">
        <f t="shared" si="11"/>
        <v>#VALUE!</v>
      </c>
      <c r="U32" s="21" t="e">
        <f t="shared" si="11"/>
        <v>#VALUE!</v>
      </c>
      <c r="V32" s="21" t="e">
        <f t="shared" si="11"/>
        <v>#VALUE!</v>
      </c>
      <c r="W32" s="21" t="e">
        <f t="shared" si="11"/>
        <v>#VALUE!</v>
      </c>
      <c r="X32" s="21" t="e">
        <f t="shared" si="11"/>
        <v>#VALUE!</v>
      </c>
      <c r="Y32" s="21" t="e">
        <f t="shared" si="11"/>
        <v>#VALUE!</v>
      </c>
      <c r="Z32" s="21" t="e">
        <f t="shared" si="11"/>
        <v>#VALUE!</v>
      </c>
      <c r="AA32" s="21" t="e">
        <f t="shared" si="11"/>
        <v>#VALUE!</v>
      </c>
      <c r="AB32" s="22" t="e">
        <f t="shared" si="9"/>
        <v>#VALUE!</v>
      </c>
      <c r="AC32" s="22" t="e">
        <f t="shared" si="9"/>
        <v>#VALUE!</v>
      </c>
      <c r="AD32" s="22" t="e">
        <f t="shared" si="9"/>
        <v>#VALUE!</v>
      </c>
      <c r="AE32" s="22" t="e">
        <f t="shared" si="9"/>
        <v>#VALUE!</v>
      </c>
      <c r="AF32" s="22" t="e">
        <f t="shared" si="9"/>
        <v>#VALUE!</v>
      </c>
      <c r="AG32" s="22" t="e">
        <f t="shared" si="9"/>
        <v>#VALUE!</v>
      </c>
      <c r="AH32" s="22" t="e">
        <f t="shared" si="9"/>
        <v>#VALUE!</v>
      </c>
      <c r="AI32" s="22" t="e">
        <f t="shared" si="9"/>
        <v>#VALUE!</v>
      </c>
      <c r="AJ32" s="22" t="e">
        <f t="shared" si="9"/>
        <v>#VALUE!</v>
      </c>
      <c r="AK32" s="22" t="e">
        <f t="shared" si="9"/>
        <v>#VALUE!</v>
      </c>
      <c r="AL32" s="22">
        <f t="shared" si="10"/>
        <v>1</v>
      </c>
    </row>
    <row r="33" spans="1:38">
      <c r="A33" s="118" t="s">
        <v>204</v>
      </c>
      <c r="B33" s="126"/>
      <c r="C33" s="126"/>
      <c r="D33" s="126"/>
      <c r="E33" s="126"/>
      <c r="F33" s="125"/>
      <c r="G33" s="125"/>
      <c r="H33" s="181"/>
      <c r="I33" s="121" t="str">
        <f>IF(OR($B33="",$C33="",$D33="",$E33="",$F33&lt;AN_LIM,$F33&gt;AN_CONCURS,$P33=FALSE),"",IF($O33="OK",R_BDI_ROM*VLOOKUP(AL33,Coef!$E$5:$F$20,2,FALSE),""))</f>
        <v/>
      </c>
      <c r="J33" s="121" t="str">
        <f>IF(OR($B33="",$C33="",$D33="",$E33="",$F33="",$F33&gt;AN_CONCURS,$P33=FALSE),"",IF($O33="OK",R_BDI_ROM*VLOOKUP(AL33,Coef!$E$5:$F$20,2,FALSE),""))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12" t="str">
        <f>IF(E33="","NOK",VLOOKUP($E33,BDI!$B$5:$C$41,2,FALSE))</f>
        <v>NOK</v>
      </c>
      <c r="P33" s="236" t="b">
        <f t="shared" si="6"/>
        <v>0</v>
      </c>
      <c r="Q33" s="180"/>
      <c r="R33" s="21" t="e">
        <f t="shared" si="7"/>
        <v>#VALUE!</v>
      </c>
      <c r="S33" s="21" t="e">
        <f t="shared" si="11"/>
        <v>#VALUE!</v>
      </c>
      <c r="T33" s="21" t="e">
        <f t="shared" si="11"/>
        <v>#VALUE!</v>
      </c>
      <c r="U33" s="21" t="e">
        <f t="shared" si="11"/>
        <v>#VALUE!</v>
      </c>
      <c r="V33" s="21" t="e">
        <f t="shared" si="11"/>
        <v>#VALUE!</v>
      </c>
      <c r="W33" s="21" t="e">
        <f t="shared" si="11"/>
        <v>#VALUE!</v>
      </c>
      <c r="X33" s="21" t="e">
        <f t="shared" si="11"/>
        <v>#VALUE!</v>
      </c>
      <c r="Y33" s="21" t="e">
        <f t="shared" si="11"/>
        <v>#VALUE!</v>
      </c>
      <c r="Z33" s="21" t="e">
        <f t="shared" si="11"/>
        <v>#VALUE!</v>
      </c>
      <c r="AA33" s="21" t="e">
        <f t="shared" si="11"/>
        <v>#VALUE!</v>
      </c>
      <c r="AB33" s="22" t="e">
        <f t="shared" si="9"/>
        <v>#VALUE!</v>
      </c>
      <c r="AC33" s="22" t="e">
        <f t="shared" si="9"/>
        <v>#VALUE!</v>
      </c>
      <c r="AD33" s="22" t="e">
        <f t="shared" si="9"/>
        <v>#VALUE!</v>
      </c>
      <c r="AE33" s="22" t="e">
        <f t="shared" si="9"/>
        <v>#VALUE!</v>
      </c>
      <c r="AF33" s="22" t="e">
        <f t="shared" si="9"/>
        <v>#VALUE!</v>
      </c>
      <c r="AG33" s="22" t="e">
        <f t="shared" si="9"/>
        <v>#VALUE!</v>
      </c>
      <c r="AH33" s="22" t="e">
        <f t="shared" si="9"/>
        <v>#VALUE!</v>
      </c>
      <c r="AI33" s="22" t="e">
        <f t="shared" si="9"/>
        <v>#VALUE!</v>
      </c>
      <c r="AJ33" s="22" t="e">
        <f t="shared" si="9"/>
        <v>#VALUE!</v>
      </c>
      <c r="AK33" s="22" t="e">
        <f t="shared" si="9"/>
        <v>#VALUE!</v>
      </c>
      <c r="AL33" s="22">
        <f t="shared" si="10"/>
        <v>1</v>
      </c>
    </row>
    <row r="34" spans="1:38">
      <c r="A34" s="118" t="s">
        <v>205</v>
      </c>
      <c r="B34" s="126"/>
      <c r="C34" s="126"/>
      <c r="D34" s="126"/>
      <c r="E34" s="126"/>
      <c r="F34" s="125"/>
      <c r="G34" s="125"/>
      <c r="H34" s="181"/>
      <c r="I34" s="121" t="str">
        <f>IF(OR($B34="",$C34="",$D34="",$E34="",$F34&lt;AN_LIM,$F34&gt;AN_CONCURS,$P34=FALSE),"",IF($O34="OK",R_BDI_ROM*VLOOKUP(AL34,Coef!$E$5:$F$20,2,FALSE),""))</f>
        <v/>
      </c>
      <c r="J34" s="121" t="str">
        <f>IF(OR($B34="",$C34="",$D34="",$E34="",$F34="",$F34&gt;AN_CONCURS,$P34=FALSE),"",IF($O34="OK",R_BDI_ROM*VLOOKUP(AL34,Coef!$E$5:$F$20,2,FALSE),""))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12" t="str">
        <f>IF(E34="","NOK",VLOOKUP($E34,BDI!$B$5:$C$41,2,FALSE))</f>
        <v>NOK</v>
      </c>
      <c r="P34" s="236" t="b">
        <f t="shared" si="6"/>
        <v>0</v>
      </c>
      <c r="Q34" s="180"/>
      <c r="R34" s="21" t="e">
        <f t="shared" si="7"/>
        <v>#VALUE!</v>
      </c>
      <c r="S34" s="21" t="e">
        <f t="shared" si="11"/>
        <v>#VALUE!</v>
      </c>
      <c r="T34" s="21" t="e">
        <f t="shared" si="11"/>
        <v>#VALUE!</v>
      </c>
      <c r="U34" s="21" t="e">
        <f t="shared" si="11"/>
        <v>#VALUE!</v>
      </c>
      <c r="V34" s="21" t="e">
        <f t="shared" si="11"/>
        <v>#VALUE!</v>
      </c>
      <c r="W34" s="21" t="e">
        <f t="shared" si="11"/>
        <v>#VALUE!</v>
      </c>
      <c r="X34" s="21" t="e">
        <f t="shared" si="11"/>
        <v>#VALUE!</v>
      </c>
      <c r="Y34" s="21" t="e">
        <f t="shared" si="11"/>
        <v>#VALUE!</v>
      </c>
      <c r="Z34" s="21" t="e">
        <f t="shared" si="11"/>
        <v>#VALUE!</v>
      </c>
      <c r="AA34" s="21" t="e">
        <f t="shared" si="11"/>
        <v>#VALUE!</v>
      </c>
      <c r="AB34" s="22" t="e">
        <f t="shared" si="9"/>
        <v>#VALUE!</v>
      </c>
      <c r="AC34" s="22" t="e">
        <f t="shared" si="9"/>
        <v>#VALUE!</v>
      </c>
      <c r="AD34" s="22" t="e">
        <f t="shared" si="9"/>
        <v>#VALUE!</v>
      </c>
      <c r="AE34" s="22" t="e">
        <f t="shared" si="9"/>
        <v>#VALUE!</v>
      </c>
      <c r="AF34" s="22" t="e">
        <f t="shared" si="9"/>
        <v>#VALUE!</v>
      </c>
      <c r="AG34" s="22" t="e">
        <f t="shared" si="9"/>
        <v>#VALUE!</v>
      </c>
      <c r="AH34" s="22" t="e">
        <f t="shared" si="9"/>
        <v>#VALUE!</v>
      </c>
      <c r="AI34" s="22" t="e">
        <f t="shared" si="9"/>
        <v>#VALUE!</v>
      </c>
      <c r="AJ34" s="22" t="e">
        <f t="shared" si="9"/>
        <v>#VALUE!</v>
      </c>
      <c r="AK34" s="22" t="e">
        <f t="shared" si="9"/>
        <v>#VALUE!</v>
      </c>
      <c r="AL34" s="22">
        <f t="shared" si="10"/>
        <v>1</v>
      </c>
    </row>
    <row r="35" spans="1:38">
      <c r="A35" s="118" t="s">
        <v>206</v>
      </c>
      <c r="B35" s="126"/>
      <c r="C35" s="126"/>
      <c r="D35" s="126"/>
      <c r="E35" s="126"/>
      <c r="F35" s="125"/>
      <c r="G35" s="125"/>
      <c r="H35" s="181"/>
      <c r="I35" s="121" t="str">
        <f>IF(OR($B35="",$C35="",$D35="",$E35="",$F35&lt;AN_LIM,$F35&gt;AN_CONCURS,$P35=FALSE),"",IF($O35="OK",R_BDI_ROM*VLOOKUP(AL35,Coef!$E$5:$F$20,2,FALSE),""))</f>
        <v/>
      </c>
      <c r="J35" s="121" t="str">
        <f>IF(OR($B35="",$C35="",$D35="",$E35="",$F35="",$F35&gt;AN_CONCURS,$P35=FALSE),"",IF($O35="OK",R_BDI_ROM*VLOOKUP(AL35,Coef!$E$5:$F$20,2,FALSE),""))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12" t="str">
        <f>IF(E35="","NOK",VLOOKUP($E35,BDI!$B$5:$C$41,2,FALSE))</f>
        <v>NOK</v>
      </c>
      <c r="P35" s="236" t="b">
        <f t="shared" si="6"/>
        <v>0</v>
      </c>
      <c r="Q35" s="180"/>
      <c r="R35" s="21" t="e">
        <f t="shared" si="7"/>
        <v>#VALUE!</v>
      </c>
      <c r="S35" s="21" t="e">
        <f t="shared" si="11"/>
        <v>#VALUE!</v>
      </c>
      <c r="T35" s="21" t="e">
        <f t="shared" si="11"/>
        <v>#VALUE!</v>
      </c>
      <c r="U35" s="21" t="e">
        <f t="shared" si="11"/>
        <v>#VALUE!</v>
      </c>
      <c r="V35" s="21" t="e">
        <f t="shared" si="11"/>
        <v>#VALUE!</v>
      </c>
      <c r="W35" s="21" t="e">
        <f t="shared" si="11"/>
        <v>#VALUE!</v>
      </c>
      <c r="X35" s="21" t="e">
        <f t="shared" si="11"/>
        <v>#VALUE!</v>
      </c>
      <c r="Y35" s="21" t="e">
        <f t="shared" si="11"/>
        <v>#VALUE!</v>
      </c>
      <c r="Z35" s="21" t="e">
        <f t="shared" si="11"/>
        <v>#VALUE!</v>
      </c>
      <c r="AA35" s="21" t="e">
        <f t="shared" si="11"/>
        <v>#VALUE!</v>
      </c>
      <c r="AB35" s="22" t="e">
        <f t="shared" si="9"/>
        <v>#VALUE!</v>
      </c>
      <c r="AC35" s="22" t="e">
        <f t="shared" si="9"/>
        <v>#VALUE!</v>
      </c>
      <c r="AD35" s="22" t="e">
        <f t="shared" si="9"/>
        <v>#VALUE!</v>
      </c>
      <c r="AE35" s="22" t="e">
        <f t="shared" si="9"/>
        <v>#VALUE!</v>
      </c>
      <c r="AF35" s="22" t="e">
        <f t="shared" si="9"/>
        <v>#VALUE!</v>
      </c>
      <c r="AG35" s="22" t="e">
        <f t="shared" si="9"/>
        <v>#VALUE!</v>
      </c>
      <c r="AH35" s="22" t="e">
        <f t="shared" si="9"/>
        <v>#VALUE!</v>
      </c>
      <c r="AI35" s="22" t="e">
        <f t="shared" si="9"/>
        <v>#VALUE!</v>
      </c>
      <c r="AJ35" s="22" t="e">
        <f t="shared" si="9"/>
        <v>#VALUE!</v>
      </c>
      <c r="AK35" s="22" t="e">
        <f t="shared" si="9"/>
        <v>#VALUE!</v>
      </c>
      <c r="AL35" s="22">
        <f t="shared" si="10"/>
        <v>1</v>
      </c>
    </row>
    <row r="36" spans="1:38">
      <c r="A36" s="118" t="s">
        <v>207</v>
      </c>
      <c r="B36" s="126"/>
      <c r="C36" s="126"/>
      <c r="D36" s="126"/>
      <c r="E36" s="126"/>
      <c r="F36" s="125"/>
      <c r="G36" s="125"/>
      <c r="H36" s="181"/>
      <c r="I36" s="121" t="str">
        <f>IF(OR($B36="",$C36="",$D36="",$E36="",$F36&lt;AN_LIM,$F36&gt;AN_CONCURS,$P36=FALSE),"",IF($O36="OK",R_BDI_ROM*VLOOKUP(AL36,Coef!$E$5:$F$20,2,FALSE),""))</f>
        <v/>
      </c>
      <c r="J36" s="121" t="str">
        <f>IF(OR($B36="",$C36="",$D36="",$E36="",$F36="",$F36&gt;AN_CONCURS,$P36=FALSE),"",IF($O36="OK",R_BDI_ROM*VLOOKUP(AL36,Coef!$E$5:$F$20,2,FALSE),""))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12" t="str">
        <f>IF(E36="","NOK",VLOOKUP($E36,BDI!$B$5:$C$41,2,FALSE))</f>
        <v>NOK</v>
      </c>
      <c r="P36" s="236" t="b">
        <f t="shared" si="6"/>
        <v>0</v>
      </c>
      <c r="Q36" s="180"/>
      <c r="R36" s="21" t="e">
        <f t="shared" si="7"/>
        <v>#VALUE!</v>
      </c>
      <c r="S36" s="21" t="e">
        <f t="shared" si="11"/>
        <v>#VALUE!</v>
      </c>
      <c r="T36" s="21" t="e">
        <f t="shared" si="11"/>
        <v>#VALUE!</v>
      </c>
      <c r="U36" s="21" t="e">
        <f t="shared" si="11"/>
        <v>#VALUE!</v>
      </c>
      <c r="V36" s="21" t="e">
        <f t="shared" si="11"/>
        <v>#VALUE!</v>
      </c>
      <c r="W36" s="21" t="e">
        <f t="shared" si="11"/>
        <v>#VALUE!</v>
      </c>
      <c r="X36" s="21" t="e">
        <f t="shared" si="11"/>
        <v>#VALUE!</v>
      </c>
      <c r="Y36" s="21" t="e">
        <f t="shared" si="11"/>
        <v>#VALUE!</v>
      </c>
      <c r="Z36" s="21" t="e">
        <f t="shared" si="11"/>
        <v>#VALUE!</v>
      </c>
      <c r="AA36" s="21" t="e">
        <f t="shared" si="11"/>
        <v>#VALUE!</v>
      </c>
      <c r="AB36" s="22" t="e">
        <f t="shared" si="9"/>
        <v>#VALUE!</v>
      </c>
      <c r="AC36" s="22" t="e">
        <f t="shared" si="9"/>
        <v>#VALUE!</v>
      </c>
      <c r="AD36" s="22" t="e">
        <f t="shared" si="9"/>
        <v>#VALUE!</v>
      </c>
      <c r="AE36" s="22" t="e">
        <f t="shared" si="9"/>
        <v>#VALUE!</v>
      </c>
      <c r="AF36" s="22" t="e">
        <f t="shared" si="9"/>
        <v>#VALUE!</v>
      </c>
      <c r="AG36" s="22" t="e">
        <f t="shared" ref="AG36:AK66" si="12">IF(W36&gt;0,1,0)</f>
        <v>#VALUE!</v>
      </c>
      <c r="AH36" s="22" t="e">
        <f t="shared" si="12"/>
        <v>#VALUE!</v>
      </c>
      <c r="AI36" s="22" t="e">
        <f t="shared" si="12"/>
        <v>#VALUE!</v>
      </c>
      <c r="AJ36" s="22" t="e">
        <f t="shared" si="12"/>
        <v>#VALUE!</v>
      </c>
      <c r="AK36" s="22" t="e">
        <f t="shared" si="12"/>
        <v>#VALUE!</v>
      </c>
      <c r="AL36" s="22">
        <f t="shared" si="10"/>
        <v>1</v>
      </c>
    </row>
    <row r="37" spans="1:38">
      <c r="A37" s="118" t="s">
        <v>208</v>
      </c>
      <c r="B37" s="126"/>
      <c r="C37" s="126"/>
      <c r="D37" s="126"/>
      <c r="E37" s="126"/>
      <c r="F37" s="125"/>
      <c r="G37" s="125"/>
      <c r="H37" s="181"/>
      <c r="I37" s="121" t="str">
        <f>IF(OR($B37="",$C37="",$D37="",$E37="",$F37&lt;AN_LIM,$F37&gt;AN_CONCURS,$P37=FALSE),"",IF($O37="OK",R_BDI_ROM*VLOOKUP(AL37,Coef!$E$5:$F$20,2,FALSE),""))</f>
        <v/>
      </c>
      <c r="J37" s="121" t="str">
        <f>IF(OR($B37="",$C37="",$D37="",$E37="",$F37="",$F37&gt;AN_CONCURS,$P37=FALSE),"",IF($O37="OK",R_BDI_ROM*VLOOKUP(AL37,Coef!$E$5:$F$20,2,FALSE),""))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12" t="str">
        <f>IF(E37="","NOK",VLOOKUP($E37,BDI!$B$5:$C$41,2,FALSE))</f>
        <v>NOK</v>
      </c>
      <c r="P37" s="236" t="b">
        <f t="shared" si="6"/>
        <v>0</v>
      </c>
      <c r="Q37" s="180"/>
      <c r="R37" s="21" t="e">
        <f t="shared" si="7"/>
        <v>#VALUE!</v>
      </c>
      <c r="S37" s="21" t="e">
        <f t="shared" si="11"/>
        <v>#VALUE!</v>
      </c>
      <c r="T37" s="21" t="e">
        <f t="shared" si="11"/>
        <v>#VALUE!</v>
      </c>
      <c r="U37" s="21" t="e">
        <f t="shared" si="11"/>
        <v>#VALUE!</v>
      </c>
      <c r="V37" s="21" t="e">
        <f t="shared" si="11"/>
        <v>#VALUE!</v>
      </c>
      <c r="W37" s="21" t="e">
        <f t="shared" si="11"/>
        <v>#VALUE!</v>
      </c>
      <c r="X37" s="21" t="e">
        <f t="shared" si="11"/>
        <v>#VALUE!</v>
      </c>
      <c r="Y37" s="21" t="e">
        <f t="shared" si="11"/>
        <v>#VALUE!</v>
      </c>
      <c r="Z37" s="21" t="e">
        <f t="shared" si="11"/>
        <v>#VALUE!</v>
      </c>
      <c r="AA37" s="21" t="e">
        <f t="shared" si="11"/>
        <v>#VALUE!</v>
      </c>
      <c r="AB37" s="22" t="e">
        <f t="shared" ref="AB37:AK67" si="13">IF(R37&gt;0,1,0)</f>
        <v>#VALUE!</v>
      </c>
      <c r="AC37" s="22" t="e">
        <f t="shared" si="13"/>
        <v>#VALUE!</v>
      </c>
      <c r="AD37" s="22" t="e">
        <f t="shared" si="13"/>
        <v>#VALUE!</v>
      </c>
      <c r="AE37" s="22" t="e">
        <f t="shared" si="13"/>
        <v>#VALUE!</v>
      </c>
      <c r="AF37" s="22" t="e">
        <f t="shared" si="13"/>
        <v>#VALUE!</v>
      </c>
      <c r="AG37" s="22" t="e">
        <f t="shared" si="12"/>
        <v>#VALUE!</v>
      </c>
      <c r="AH37" s="22" t="e">
        <f t="shared" si="12"/>
        <v>#VALUE!</v>
      </c>
      <c r="AI37" s="22" t="e">
        <f t="shared" si="12"/>
        <v>#VALUE!</v>
      </c>
      <c r="AJ37" s="22" t="e">
        <f t="shared" si="12"/>
        <v>#VALUE!</v>
      </c>
      <c r="AK37" s="22" t="e">
        <f t="shared" si="12"/>
        <v>#VALUE!</v>
      </c>
      <c r="AL37" s="22">
        <f t="shared" si="10"/>
        <v>1</v>
      </c>
    </row>
    <row r="38" spans="1:38">
      <c r="A38" s="118" t="s">
        <v>209</v>
      </c>
      <c r="B38" s="126"/>
      <c r="C38" s="126"/>
      <c r="D38" s="126"/>
      <c r="E38" s="126"/>
      <c r="F38" s="125"/>
      <c r="G38" s="125"/>
      <c r="H38" s="181"/>
      <c r="I38" s="121" t="str">
        <f>IF(OR($B38="",$C38="",$D38="",$E38="",$F38&lt;AN_LIM,$F38&gt;AN_CONCURS,$P38=FALSE),"",IF($O38="OK",R_BDI_ROM*VLOOKUP(AL38,Coef!$E$5:$F$20,2,FALSE),""))</f>
        <v/>
      </c>
      <c r="J38" s="121" t="str">
        <f>IF(OR($B38="",$C38="",$D38="",$E38="",$F38="",$F38&gt;AN_CONCURS,$P38=FALSE),"",IF($O38="OK",R_BDI_ROM*VLOOKUP(AL38,Coef!$E$5:$F$20,2,FALSE),""))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12" t="str">
        <f>IF(E38="","NOK",VLOOKUP($E38,BDI!$B$5:$C$41,2,FALSE))</f>
        <v>NOK</v>
      </c>
      <c r="P38" s="236" t="b">
        <f t="shared" si="6"/>
        <v>0</v>
      </c>
      <c r="Q38" s="180"/>
      <c r="R38" s="21" t="e">
        <f t="shared" si="7"/>
        <v>#VALUE!</v>
      </c>
      <c r="S38" s="21" t="e">
        <f t="shared" si="11"/>
        <v>#VALUE!</v>
      </c>
      <c r="T38" s="21" t="e">
        <f t="shared" si="11"/>
        <v>#VALUE!</v>
      </c>
      <c r="U38" s="21" t="e">
        <f t="shared" si="11"/>
        <v>#VALUE!</v>
      </c>
      <c r="V38" s="21" t="e">
        <f t="shared" si="11"/>
        <v>#VALUE!</v>
      </c>
      <c r="W38" s="21" t="e">
        <f t="shared" si="11"/>
        <v>#VALUE!</v>
      </c>
      <c r="X38" s="21" t="e">
        <f t="shared" si="11"/>
        <v>#VALUE!</v>
      </c>
      <c r="Y38" s="21" t="e">
        <f t="shared" si="11"/>
        <v>#VALUE!</v>
      </c>
      <c r="Z38" s="21" t="e">
        <f t="shared" si="11"/>
        <v>#VALUE!</v>
      </c>
      <c r="AA38" s="21" t="e">
        <f t="shared" si="11"/>
        <v>#VALUE!</v>
      </c>
      <c r="AB38" s="22" t="e">
        <f t="shared" si="13"/>
        <v>#VALUE!</v>
      </c>
      <c r="AC38" s="22" t="e">
        <f t="shared" si="13"/>
        <v>#VALUE!</v>
      </c>
      <c r="AD38" s="22" t="e">
        <f t="shared" si="13"/>
        <v>#VALUE!</v>
      </c>
      <c r="AE38" s="22" t="e">
        <f t="shared" si="13"/>
        <v>#VALUE!</v>
      </c>
      <c r="AF38" s="22" t="e">
        <f t="shared" si="13"/>
        <v>#VALUE!</v>
      </c>
      <c r="AG38" s="22" t="e">
        <f t="shared" si="12"/>
        <v>#VALUE!</v>
      </c>
      <c r="AH38" s="22" t="e">
        <f t="shared" si="12"/>
        <v>#VALUE!</v>
      </c>
      <c r="AI38" s="22" t="e">
        <f t="shared" si="12"/>
        <v>#VALUE!</v>
      </c>
      <c r="AJ38" s="22" t="e">
        <f t="shared" si="12"/>
        <v>#VALUE!</v>
      </c>
      <c r="AK38" s="22" t="e">
        <f t="shared" si="12"/>
        <v>#VALUE!</v>
      </c>
      <c r="AL38" s="22">
        <f t="shared" si="10"/>
        <v>1</v>
      </c>
    </row>
    <row r="39" spans="1:38">
      <c r="A39" s="118" t="s">
        <v>210</v>
      </c>
      <c r="B39" s="126"/>
      <c r="C39" s="126"/>
      <c r="D39" s="126"/>
      <c r="E39" s="126"/>
      <c r="F39" s="125"/>
      <c r="G39" s="125"/>
      <c r="H39" s="181"/>
      <c r="I39" s="121" t="str">
        <f>IF(OR($B39="",$C39="",$D39="",$E39="",$F39&lt;AN_LIM,$F39&gt;AN_CONCURS,$P39=FALSE),"",IF($O39="OK",R_BDI_ROM*VLOOKUP(AL39,Coef!$E$5:$F$20,2,FALSE),""))</f>
        <v/>
      </c>
      <c r="J39" s="121" t="str">
        <f>IF(OR($B39="",$C39="",$D39="",$E39="",$F39="",$F39&gt;AN_CONCURS,$P39=FALSE),"",IF($O39="OK",R_BDI_ROM*VLOOKUP(AL39,Coef!$E$5:$F$20,2,FALSE),""))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12" t="str">
        <f>IF(E39="","NOK",VLOOKUP($E39,BDI!$B$5:$C$41,2,FALSE))</f>
        <v>NOK</v>
      </c>
      <c r="P39" s="236" t="b">
        <f t="shared" si="6"/>
        <v>0</v>
      </c>
      <c r="Q39" s="180"/>
      <c r="R39" s="21" t="e">
        <f t="shared" si="7"/>
        <v>#VALUE!</v>
      </c>
      <c r="S39" s="21" t="e">
        <f t="shared" si="11"/>
        <v>#VALUE!</v>
      </c>
      <c r="T39" s="21" t="e">
        <f t="shared" si="11"/>
        <v>#VALUE!</v>
      </c>
      <c r="U39" s="21" t="e">
        <f t="shared" si="11"/>
        <v>#VALUE!</v>
      </c>
      <c r="V39" s="21" t="e">
        <f t="shared" si="11"/>
        <v>#VALUE!</v>
      </c>
      <c r="W39" s="21" t="e">
        <f t="shared" si="11"/>
        <v>#VALUE!</v>
      </c>
      <c r="X39" s="21" t="e">
        <f t="shared" si="11"/>
        <v>#VALUE!</v>
      </c>
      <c r="Y39" s="21" t="e">
        <f t="shared" si="11"/>
        <v>#VALUE!</v>
      </c>
      <c r="Z39" s="21" t="e">
        <f t="shared" si="11"/>
        <v>#VALUE!</v>
      </c>
      <c r="AA39" s="21" t="e">
        <f t="shared" si="11"/>
        <v>#VALUE!</v>
      </c>
      <c r="AB39" s="22" t="e">
        <f t="shared" si="13"/>
        <v>#VALUE!</v>
      </c>
      <c r="AC39" s="22" t="e">
        <f t="shared" si="13"/>
        <v>#VALUE!</v>
      </c>
      <c r="AD39" s="22" t="e">
        <f t="shared" si="13"/>
        <v>#VALUE!</v>
      </c>
      <c r="AE39" s="22" t="e">
        <f t="shared" si="13"/>
        <v>#VALUE!</v>
      </c>
      <c r="AF39" s="22" t="e">
        <f t="shared" si="13"/>
        <v>#VALUE!</v>
      </c>
      <c r="AG39" s="22" t="e">
        <f t="shared" si="12"/>
        <v>#VALUE!</v>
      </c>
      <c r="AH39" s="22" t="e">
        <f t="shared" si="12"/>
        <v>#VALUE!</v>
      </c>
      <c r="AI39" s="22" t="e">
        <f t="shared" si="12"/>
        <v>#VALUE!</v>
      </c>
      <c r="AJ39" s="22" t="e">
        <f t="shared" si="12"/>
        <v>#VALUE!</v>
      </c>
      <c r="AK39" s="22" t="e">
        <f t="shared" si="12"/>
        <v>#VALUE!</v>
      </c>
      <c r="AL39" s="22">
        <f t="shared" si="10"/>
        <v>1</v>
      </c>
    </row>
    <row r="40" spans="1:38">
      <c r="A40" s="118" t="s">
        <v>211</v>
      </c>
      <c r="B40" s="126"/>
      <c r="C40" s="126"/>
      <c r="D40" s="126"/>
      <c r="E40" s="126"/>
      <c r="F40" s="125"/>
      <c r="G40" s="125"/>
      <c r="H40" s="181"/>
      <c r="I40" s="121" t="str">
        <f>IF(OR($B40="",$C40="",$D40="",$E40="",$F40&lt;AN_LIM,$F40&gt;AN_CONCURS,$P40=FALSE),"",IF($O40="OK",R_BDI_ROM*VLOOKUP(AL40,Coef!$E$5:$F$20,2,FALSE),""))</f>
        <v/>
      </c>
      <c r="J40" s="121" t="str">
        <f>IF(OR($B40="",$C40="",$D40="",$E40="",$F40="",$F40&gt;AN_CONCURS,$P40=FALSE),"",IF($O40="OK",R_BDI_ROM*VLOOKUP(AL40,Coef!$E$5:$F$20,2,FALSE),""))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12" t="str">
        <f>IF(E40="","NOK",VLOOKUP($E40,BDI!$B$5:$C$41,2,FALSE))</f>
        <v>NOK</v>
      </c>
      <c r="P40" s="236" t="b">
        <f t="shared" si="6"/>
        <v>0</v>
      </c>
      <c r="Q40" s="180"/>
      <c r="R40" s="21" t="e">
        <f t="shared" si="7"/>
        <v>#VALUE!</v>
      </c>
      <c r="S40" s="21" t="e">
        <f t="shared" si="11"/>
        <v>#VALUE!</v>
      </c>
      <c r="T40" s="21" t="e">
        <f t="shared" si="11"/>
        <v>#VALUE!</v>
      </c>
      <c r="U40" s="21" t="e">
        <f t="shared" si="11"/>
        <v>#VALUE!</v>
      </c>
      <c r="V40" s="21" t="e">
        <f t="shared" si="11"/>
        <v>#VALUE!</v>
      </c>
      <c r="W40" s="21" t="e">
        <f t="shared" si="11"/>
        <v>#VALUE!</v>
      </c>
      <c r="X40" s="21" t="e">
        <f t="shared" si="11"/>
        <v>#VALUE!</v>
      </c>
      <c r="Y40" s="21" t="e">
        <f t="shared" si="11"/>
        <v>#VALUE!</v>
      </c>
      <c r="Z40" s="21" t="e">
        <f t="shared" si="11"/>
        <v>#VALUE!</v>
      </c>
      <c r="AA40" s="21" t="e">
        <f t="shared" si="11"/>
        <v>#VALUE!</v>
      </c>
      <c r="AB40" s="22" t="e">
        <f t="shared" si="13"/>
        <v>#VALUE!</v>
      </c>
      <c r="AC40" s="22" t="e">
        <f t="shared" si="13"/>
        <v>#VALUE!</v>
      </c>
      <c r="AD40" s="22" t="e">
        <f t="shared" si="13"/>
        <v>#VALUE!</v>
      </c>
      <c r="AE40" s="22" t="e">
        <f t="shared" si="13"/>
        <v>#VALUE!</v>
      </c>
      <c r="AF40" s="22" t="e">
        <f t="shared" si="13"/>
        <v>#VALUE!</v>
      </c>
      <c r="AG40" s="22" t="e">
        <f t="shared" si="12"/>
        <v>#VALUE!</v>
      </c>
      <c r="AH40" s="22" t="e">
        <f t="shared" si="12"/>
        <v>#VALUE!</v>
      </c>
      <c r="AI40" s="22" t="e">
        <f t="shared" si="12"/>
        <v>#VALUE!</v>
      </c>
      <c r="AJ40" s="22" t="e">
        <f t="shared" si="12"/>
        <v>#VALUE!</v>
      </c>
      <c r="AK40" s="22" t="e">
        <f t="shared" si="12"/>
        <v>#VALUE!</v>
      </c>
      <c r="AL40" s="22">
        <f t="shared" si="10"/>
        <v>1</v>
      </c>
    </row>
    <row r="41" spans="1:38">
      <c r="A41" s="118" t="s">
        <v>266</v>
      </c>
      <c r="B41" s="126"/>
      <c r="C41" s="126"/>
      <c r="D41" s="126"/>
      <c r="E41" s="126"/>
      <c r="F41" s="125"/>
      <c r="G41" s="125"/>
      <c r="H41" s="181"/>
      <c r="I41" s="121" t="str">
        <f>IF(OR($B41="",$C41="",$D41="",$E41="",$F41&lt;AN_LIM,$F41&gt;AN_CONCURS,$P41=FALSE),"",IF($O41="OK",R_BDI_ROM*VLOOKUP(AL41,Coef!$E$5:$F$20,2,FALSE),""))</f>
        <v/>
      </c>
      <c r="J41" s="121" t="str">
        <f>IF(OR($B41="",$C41="",$D41="",$E41="",$F41="",$F41&gt;AN_CONCURS,$P41=FALSE),"",IF($O41="OK",R_BDI_ROM*VLOOKUP(AL41,Coef!$E$5:$F$20,2,FALSE),""))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12" t="str">
        <f>IF(E41="","NOK",VLOOKUP($E41,BDI!$B$5:$C$41,2,FALSE))</f>
        <v>NOK</v>
      </c>
      <c r="P41" s="236" t="b">
        <f t="shared" si="6"/>
        <v>0</v>
      </c>
      <c r="Q41" s="180"/>
      <c r="R41" s="21" t="e">
        <f t="shared" si="7"/>
        <v>#VALUE!</v>
      </c>
      <c r="S41" s="21" t="e">
        <f t="shared" si="11"/>
        <v>#VALUE!</v>
      </c>
      <c r="T41" s="21" t="e">
        <f t="shared" si="11"/>
        <v>#VALUE!</v>
      </c>
      <c r="U41" s="21" t="e">
        <f t="shared" si="11"/>
        <v>#VALUE!</v>
      </c>
      <c r="V41" s="21" t="e">
        <f t="shared" si="11"/>
        <v>#VALUE!</v>
      </c>
      <c r="W41" s="21" t="e">
        <f t="shared" si="11"/>
        <v>#VALUE!</v>
      </c>
      <c r="X41" s="21" t="e">
        <f t="shared" si="11"/>
        <v>#VALUE!</v>
      </c>
      <c r="Y41" s="21" t="e">
        <f t="shared" si="11"/>
        <v>#VALUE!</v>
      </c>
      <c r="Z41" s="21" t="e">
        <f t="shared" si="11"/>
        <v>#VALUE!</v>
      </c>
      <c r="AA41" s="21" t="e">
        <f t="shared" si="11"/>
        <v>#VALUE!</v>
      </c>
      <c r="AB41" s="22" t="e">
        <f t="shared" si="13"/>
        <v>#VALUE!</v>
      </c>
      <c r="AC41" s="22" t="e">
        <f t="shared" si="13"/>
        <v>#VALUE!</v>
      </c>
      <c r="AD41" s="22" t="e">
        <f t="shared" si="13"/>
        <v>#VALUE!</v>
      </c>
      <c r="AE41" s="22" t="e">
        <f t="shared" si="13"/>
        <v>#VALUE!</v>
      </c>
      <c r="AF41" s="22" t="e">
        <f t="shared" si="13"/>
        <v>#VALUE!</v>
      </c>
      <c r="AG41" s="22" t="e">
        <f t="shared" si="12"/>
        <v>#VALUE!</v>
      </c>
      <c r="AH41" s="22" t="e">
        <f t="shared" si="12"/>
        <v>#VALUE!</v>
      </c>
      <c r="AI41" s="22" t="e">
        <f t="shared" si="12"/>
        <v>#VALUE!</v>
      </c>
      <c r="AJ41" s="22" t="e">
        <f t="shared" si="12"/>
        <v>#VALUE!</v>
      </c>
      <c r="AK41" s="22" t="e">
        <f t="shared" si="12"/>
        <v>#VALUE!</v>
      </c>
      <c r="AL41" s="22">
        <f t="shared" si="10"/>
        <v>1</v>
      </c>
    </row>
    <row r="42" spans="1:38">
      <c r="A42" s="118" t="s">
        <v>267</v>
      </c>
      <c r="B42" s="126"/>
      <c r="C42" s="126"/>
      <c r="D42" s="126"/>
      <c r="E42" s="126"/>
      <c r="F42" s="125"/>
      <c r="G42" s="125"/>
      <c r="H42" s="181"/>
      <c r="I42" s="121" t="str">
        <f>IF(OR($B42="",$C42="",$D42="",$E42="",$F42&lt;AN_LIM,$F42&gt;AN_CONCURS,$P42=FALSE),"",IF($O42="OK",R_BDI_ROM*VLOOKUP(AL42,Coef!$E$5:$F$20,2,FALSE),""))</f>
        <v/>
      </c>
      <c r="J42" s="121" t="str">
        <f>IF(OR($B42="",$C42="",$D42="",$E42="",$F42="",$F42&gt;AN_CONCURS,$P42=FALSE),"",IF($O42="OK",R_BDI_ROM*VLOOKUP(AL42,Coef!$E$5:$F$20,2,FALSE),""))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12" t="str">
        <f>IF(E42="","NOK",VLOOKUP($E42,BDI!$B$5:$C$41,2,FALSE))</f>
        <v>NOK</v>
      </c>
      <c r="P42" s="236" t="b">
        <f t="shared" si="6"/>
        <v>0</v>
      </c>
      <c r="Q42" s="180"/>
      <c r="R42" s="21" t="e">
        <f t="shared" si="7"/>
        <v>#VALUE!</v>
      </c>
      <c r="S42" s="21" t="e">
        <f t="shared" si="11"/>
        <v>#VALUE!</v>
      </c>
      <c r="T42" s="21" t="e">
        <f t="shared" si="11"/>
        <v>#VALUE!</v>
      </c>
      <c r="U42" s="21" t="e">
        <f t="shared" si="11"/>
        <v>#VALUE!</v>
      </c>
      <c r="V42" s="21" t="e">
        <f t="shared" si="11"/>
        <v>#VALUE!</v>
      </c>
      <c r="W42" s="21" t="e">
        <f t="shared" si="11"/>
        <v>#VALUE!</v>
      </c>
      <c r="X42" s="21" t="e">
        <f t="shared" si="11"/>
        <v>#VALUE!</v>
      </c>
      <c r="Y42" s="21" t="e">
        <f t="shared" si="11"/>
        <v>#VALUE!</v>
      </c>
      <c r="Z42" s="21" t="e">
        <f t="shared" si="11"/>
        <v>#VALUE!</v>
      </c>
      <c r="AA42" s="21" t="e">
        <f t="shared" si="11"/>
        <v>#VALUE!</v>
      </c>
      <c r="AB42" s="22" t="e">
        <f t="shared" si="13"/>
        <v>#VALUE!</v>
      </c>
      <c r="AC42" s="22" t="e">
        <f t="shared" si="13"/>
        <v>#VALUE!</v>
      </c>
      <c r="AD42" s="22" t="e">
        <f t="shared" si="13"/>
        <v>#VALUE!</v>
      </c>
      <c r="AE42" s="22" t="e">
        <f t="shared" si="13"/>
        <v>#VALUE!</v>
      </c>
      <c r="AF42" s="22" t="e">
        <f t="shared" si="13"/>
        <v>#VALUE!</v>
      </c>
      <c r="AG42" s="22" t="e">
        <f t="shared" si="12"/>
        <v>#VALUE!</v>
      </c>
      <c r="AH42" s="22" t="e">
        <f t="shared" si="12"/>
        <v>#VALUE!</v>
      </c>
      <c r="AI42" s="22" t="e">
        <f t="shared" si="12"/>
        <v>#VALUE!</v>
      </c>
      <c r="AJ42" s="22" t="e">
        <f t="shared" si="12"/>
        <v>#VALUE!</v>
      </c>
      <c r="AK42" s="22" t="e">
        <f t="shared" si="12"/>
        <v>#VALUE!</v>
      </c>
      <c r="AL42" s="22">
        <f t="shared" si="10"/>
        <v>1</v>
      </c>
    </row>
    <row r="43" spans="1:38">
      <c r="A43" s="118" t="s">
        <v>268</v>
      </c>
      <c r="B43" s="126"/>
      <c r="C43" s="126"/>
      <c r="D43" s="126"/>
      <c r="E43" s="126"/>
      <c r="F43" s="125"/>
      <c r="G43" s="125"/>
      <c r="H43" s="181"/>
      <c r="I43" s="121" t="str">
        <f>IF(OR($B43="",$C43="",$D43="",$E43="",$F43&lt;AN_LIM,$F43&gt;AN_CONCURS,$P43=FALSE),"",IF($O43="OK",R_BDI_ROM*VLOOKUP(AL43,Coef!$E$5:$F$20,2,FALSE),""))</f>
        <v/>
      </c>
      <c r="J43" s="121" t="str">
        <f>IF(OR($B43="",$C43="",$D43="",$E43="",$F43="",$F43&gt;AN_CONCURS,$P43=FALSE),"",IF($O43="OK",R_BDI_ROM*VLOOKUP(AL43,Coef!$E$5:$F$20,2,FALSE),""))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12" t="str">
        <f>IF(E43="","NOK",VLOOKUP($E43,BDI!$B$5:$C$41,2,FALSE))</f>
        <v>NOK</v>
      </c>
      <c r="P43" s="236" t="b">
        <f t="shared" ref="P43:P74" si="14">IF(NUME="",FALSE,ISNUMBER(SEARCH(NUME,$B43)))</f>
        <v>0</v>
      </c>
      <c r="Q43" s="180"/>
      <c r="R43" s="21" t="e">
        <f t="shared" si="7"/>
        <v>#VALUE!</v>
      </c>
      <c r="S43" s="21" t="e">
        <f t="shared" ref="S43:AA71" si="15">FIND(",",$B43,R43+1)</f>
        <v>#VALUE!</v>
      </c>
      <c r="T43" s="21" t="e">
        <f t="shared" si="15"/>
        <v>#VALUE!</v>
      </c>
      <c r="U43" s="21" t="e">
        <f t="shared" si="15"/>
        <v>#VALUE!</v>
      </c>
      <c r="V43" s="21" t="e">
        <f t="shared" si="15"/>
        <v>#VALUE!</v>
      </c>
      <c r="W43" s="21" t="e">
        <f t="shared" si="15"/>
        <v>#VALUE!</v>
      </c>
      <c r="X43" s="21" t="e">
        <f t="shared" si="15"/>
        <v>#VALUE!</v>
      </c>
      <c r="Y43" s="21" t="e">
        <f t="shared" si="15"/>
        <v>#VALUE!</v>
      </c>
      <c r="Z43" s="21" t="e">
        <f t="shared" si="15"/>
        <v>#VALUE!</v>
      </c>
      <c r="AA43" s="21" t="e">
        <f t="shared" si="15"/>
        <v>#VALUE!</v>
      </c>
      <c r="AB43" s="22" t="e">
        <f t="shared" si="13"/>
        <v>#VALUE!</v>
      </c>
      <c r="AC43" s="22" t="e">
        <f t="shared" si="13"/>
        <v>#VALUE!</v>
      </c>
      <c r="AD43" s="22" t="e">
        <f t="shared" si="13"/>
        <v>#VALUE!</v>
      </c>
      <c r="AE43" s="22" t="e">
        <f t="shared" si="13"/>
        <v>#VALUE!</v>
      </c>
      <c r="AF43" s="22" t="e">
        <f t="shared" si="13"/>
        <v>#VALUE!</v>
      </c>
      <c r="AG43" s="22" t="e">
        <f t="shared" si="12"/>
        <v>#VALUE!</v>
      </c>
      <c r="AH43" s="22" t="e">
        <f t="shared" si="12"/>
        <v>#VALUE!</v>
      </c>
      <c r="AI43" s="22" t="e">
        <f t="shared" si="12"/>
        <v>#VALUE!</v>
      </c>
      <c r="AJ43" s="22" t="e">
        <f t="shared" si="12"/>
        <v>#VALUE!</v>
      </c>
      <c r="AK43" s="22" t="e">
        <f t="shared" si="12"/>
        <v>#VALUE!</v>
      </c>
      <c r="AL43" s="22">
        <f t="shared" si="10"/>
        <v>1</v>
      </c>
    </row>
    <row r="44" spans="1:38">
      <c r="A44" s="118" t="s">
        <v>269</v>
      </c>
      <c r="B44" s="126"/>
      <c r="C44" s="126"/>
      <c r="D44" s="126"/>
      <c r="E44" s="126"/>
      <c r="F44" s="125"/>
      <c r="G44" s="125"/>
      <c r="H44" s="181"/>
      <c r="I44" s="121" t="str">
        <f>IF(OR($B44="",$C44="",$D44="",$E44="",$F44&lt;AN_LIM,$F44&gt;AN_CONCURS,$P44=FALSE),"",IF($O44="OK",R_BDI_ROM*VLOOKUP(AL44,Coef!$E$5:$F$20,2,FALSE),""))</f>
        <v/>
      </c>
      <c r="J44" s="121" t="str">
        <f>IF(OR($B44="",$C44="",$D44="",$E44="",$F44="",$F44&gt;AN_CONCURS,$P44=FALSE),"",IF($O44="OK",R_BDI_ROM*VLOOKUP(AL44,Coef!$E$5:$F$20,2,FALSE),""))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12" t="str">
        <f>IF(E44="","NOK",VLOOKUP($E44,BDI!$B$5:$C$41,2,FALSE))</f>
        <v>NOK</v>
      </c>
      <c r="P44" s="236" t="b">
        <f t="shared" si="14"/>
        <v>0</v>
      </c>
      <c r="Q44" s="180"/>
      <c r="R44" s="21" t="e">
        <f t="shared" si="7"/>
        <v>#VALUE!</v>
      </c>
      <c r="S44" s="21" t="e">
        <f t="shared" si="15"/>
        <v>#VALUE!</v>
      </c>
      <c r="T44" s="21" t="e">
        <f t="shared" si="15"/>
        <v>#VALUE!</v>
      </c>
      <c r="U44" s="21" t="e">
        <f t="shared" si="15"/>
        <v>#VALUE!</v>
      </c>
      <c r="V44" s="21" t="e">
        <f t="shared" si="15"/>
        <v>#VALUE!</v>
      </c>
      <c r="W44" s="21" t="e">
        <f t="shared" si="15"/>
        <v>#VALUE!</v>
      </c>
      <c r="X44" s="21" t="e">
        <f t="shared" si="15"/>
        <v>#VALUE!</v>
      </c>
      <c r="Y44" s="21" t="e">
        <f t="shared" si="15"/>
        <v>#VALUE!</v>
      </c>
      <c r="Z44" s="21" t="e">
        <f t="shared" si="15"/>
        <v>#VALUE!</v>
      </c>
      <c r="AA44" s="21" t="e">
        <f t="shared" si="15"/>
        <v>#VALUE!</v>
      </c>
      <c r="AB44" s="22" t="e">
        <f t="shared" si="13"/>
        <v>#VALUE!</v>
      </c>
      <c r="AC44" s="22" t="e">
        <f t="shared" si="13"/>
        <v>#VALUE!</v>
      </c>
      <c r="AD44" s="22" t="e">
        <f t="shared" si="13"/>
        <v>#VALUE!</v>
      </c>
      <c r="AE44" s="22" t="e">
        <f t="shared" si="13"/>
        <v>#VALUE!</v>
      </c>
      <c r="AF44" s="22" t="e">
        <f t="shared" si="13"/>
        <v>#VALUE!</v>
      </c>
      <c r="AG44" s="22" t="e">
        <f t="shared" si="12"/>
        <v>#VALUE!</v>
      </c>
      <c r="AH44" s="22" t="e">
        <f t="shared" si="12"/>
        <v>#VALUE!</v>
      </c>
      <c r="AI44" s="22" t="e">
        <f t="shared" si="12"/>
        <v>#VALUE!</v>
      </c>
      <c r="AJ44" s="22" t="e">
        <f t="shared" si="12"/>
        <v>#VALUE!</v>
      </c>
      <c r="AK44" s="22" t="e">
        <f t="shared" si="12"/>
        <v>#VALUE!</v>
      </c>
      <c r="AL44" s="22">
        <f t="shared" si="10"/>
        <v>1</v>
      </c>
    </row>
    <row r="45" spans="1:38">
      <c r="A45" s="118" t="s">
        <v>270</v>
      </c>
      <c r="B45" s="126"/>
      <c r="C45" s="126"/>
      <c r="D45" s="126"/>
      <c r="E45" s="126"/>
      <c r="F45" s="125"/>
      <c r="G45" s="125"/>
      <c r="H45" s="181"/>
      <c r="I45" s="121" t="str">
        <f>IF(OR($B45="",$C45="",$D45="",$E45="",$F45&lt;AN_LIM,$F45&gt;AN_CONCURS,$P45=FALSE),"",IF($O45="OK",R_BDI_ROM*VLOOKUP(AL45,Coef!$E$5:$F$20,2,FALSE),""))</f>
        <v/>
      </c>
      <c r="J45" s="121" t="str">
        <f>IF(OR($B45="",$C45="",$D45="",$E45="",$F45="",$F45&gt;AN_CONCURS,$P45=FALSE),"",IF($O45="OK",R_BDI_ROM*VLOOKUP(AL45,Coef!$E$5:$F$20,2,FALSE),""))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12" t="str">
        <f>IF(E45="","NOK",VLOOKUP($E45,BDI!$B$5:$C$41,2,FALSE))</f>
        <v>NOK</v>
      </c>
      <c r="P45" s="236" t="b">
        <f t="shared" si="14"/>
        <v>0</v>
      </c>
      <c r="Q45" s="180"/>
      <c r="R45" s="21" t="e">
        <f t="shared" si="7"/>
        <v>#VALUE!</v>
      </c>
      <c r="S45" s="21" t="e">
        <f t="shared" si="15"/>
        <v>#VALUE!</v>
      </c>
      <c r="T45" s="21" t="e">
        <f t="shared" si="15"/>
        <v>#VALUE!</v>
      </c>
      <c r="U45" s="21" t="e">
        <f t="shared" si="15"/>
        <v>#VALUE!</v>
      </c>
      <c r="V45" s="21" t="e">
        <f t="shared" si="15"/>
        <v>#VALUE!</v>
      </c>
      <c r="W45" s="21" t="e">
        <f t="shared" si="15"/>
        <v>#VALUE!</v>
      </c>
      <c r="X45" s="21" t="e">
        <f t="shared" si="15"/>
        <v>#VALUE!</v>
      </c>
      <c r="Y45" s="21" t="e">
        <f t="shared" si="15"/>
        <v>#VALUE!</v>
      </c>
      <c r="Z45" s="21" t="e">
        <f t="shared" si="15"/>
        <v>#VALUE!</v>
      </c>
      <c r="AA45" s="21" t="e">
        <f t="shared" si="15"/>
        <v>#VALUE!</v>
      </c>
      <c r="AB45" s="22" t="e">
        <f t="shared" si="13"/>
        <v>#VALUE!</v>
      </c>
      <c r="AC45" s="22" t="e">
        <f t="shared" si="13"/>
        <v>#VALUE!</v>
      </c>
      <c r="AD45" s="22" t="e">
        <f t="shared" si="13"/>
        <v>#VALUE!</v>
      </c>
      <c r="AE45" s="22" t="e">
        <f t="shared" si="13"/>
        <v>#VALUE!</v>
      </c>
      <c r="AF45" s="22" t="e">
        <f t="shared" si="13"/>
        <v>#VALUE!</v>
      </c>
      <c r="AG45" s="22" t="e">
        <f t="shared" si="12"/>
        <v>#VALUE!</v>
      </c>
      <c r="AH45" s="22" t="e">
        <f t="shared" si="12"/>
        <v>#VALUE!</v>
      </c>
      <c r="AI45" s="22" t="e">
        <f t="shared" si="12"/>
        <v>#VALUE!</v>
      </c>
      <c r="AJ45" s="22" t="e">
        <f t="shared" si="12"/>
        <v>#VALUE!</v>
      </c>
      <c r="AK45" s="22" t="e">
        <f t="shared" si="12"/>
        <v>#VALUE!</v>
      </c>
      <c r="AL45" s="22">
        <f t="shared" si="10"/>
        <v>1</v>
      </c>
    </row>
    <row r="46" spans="1:38">
      <c r="A46" s="118" t="s">
        <v>271</v>
      </c>
      <c r="B46" s="126"/>
      <c r="C46" s="126"/>
      <c r="D46" s="126"/>
      <c r="E46" s="126"/>
      <c r="F46" s="125"/>
      <c r="G46" s="125"/>
      <c r="H46" s="181"/>
      <c r="I46" s="121" t="str">
        <f>IF(OR($B46="",$C46="",$D46="",$E46="",$F46&lt;AN_LIM,$F46&gt;AN_CONCURS,$P46=FALSE),"",IF($O46="OK",R_BDI_ROM*VLOOKUP(AL46,Coef!$E$5:$F$20,2,FALSE),""))</f>
        <v/>
      </c>
      <c r="J46" s="121" t="str">
        <f>IF(OR($B46="",$C46="",$D46="",$E46="",$F46="",$F46&gt;AN_CONCURS,$P46=FALSE),"",IF($O46="OK",R_BDI_ROM*VLOOKUP(AL46,Coef!$E$5:$F$20,2,FALSE),""))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12" t="str">
        <f>IF(E46="","NOK",VLOOKUP($E46,BDI!$B$5:$C$41,2,FALSE))</f>
        <v>NOK</v>
      </c>
      <c r="P46" s="236" t="b">
        <f t="shared" si="14"/>
        <v>0</v>
      </c>
      <c r="Q46" s="180"/>
      <c r="R46" s="21" t="e">
        <f t="shared" si="7"/>
        <v>#VALUE!</v>
      </c>
      <c r="S46" s="21" t="e">
        <f t="shared" si="15"/>
        <v>#VALUE!</v>
      </c>
      <c r="T46" s="21" t="e">
        <f t="shared" si="15"/>
        <v>#VALUE!</v>
      </c>
      <c r="U46" s="21" t="e">
        <f t="shared" si="15"/>
        <v>#VALUE!</v>
      </c>
      <c r="V46" s="21" t="e">
        <f t="shared" si="15"/>
        <v>#VALUE!</v>
      </c>
      <c r="W46" s="21" t="e">
        <f t="shared" si="15"/>
        <v>#VALUE!</v>
      </c>
      <c r="X46" s="21" t="e">
        <f t="shared" si="15"/>
        <v>#VALUE!</v>
      </c>
      <c r="Y46" s="21" t="e">
        <f t="shared" si="15"/>
        <v>#VALUE!</v>
      </c>
      <c r="Z46" s="21" t="e">
        <f t="shared" si="15"/>
        <v>#VALUE!</v>
      </c>
      <c r="AA46" s="21" t="e">
        <f t="shared" si="15"/>
        <v>#VALUE!</v>
      </c>
      <c r="AB46" s="22" t="e">
        <f t="shared" si="13"/>
        <v>#VALUE!</v>
      </c>
      <c r="AC46" s="22" t="e">
        <f t="shared" si="13"/>
        <v>#VALUE!</v>
      </c>
      <c r="AD46" s="22" t="e">
        <f t="shared" si="13"/>
        <v>#VALUE!</v>
      </c>
      <c r="AE46" s="22" t="e">
        <f t="shared" si="13"/>
        <v>#VALUE!</v>
      </c>
      <c r="AF46" s="22" t="e">
        <f t="shared" si="13"/>
        <v>#VALUE!</v>
      </c>
      <c r="AG46" s="22" t="e">
        <f t="shared" si="12"/>
        <v>#VALUE!</v>
      </c>
      <c r="AH46" s="22" t="e">
        <f t="shared" si="12"/>
        <v>#VALUE!</v>
      </c>
      <c r="AI46" s="22" t="e">
        <f t="shared" si="12"/>
        <v>#VALUE!</v>
      </c>
      <c r="AJ46" s="22" t="e">
        <f t="shared" si="12"/>
        <v>#VALUE!</v>
      </c>
      <c r="AK46" s="22" t="e">
        <f t="shared" si="12"/>
        <v>#VALUE!</v>
      </c>
      <c r="AL46" s="22">
        <f t="shared" si="10"/>
        <v>1</v>
      </c>
    </row>
    <row r="47" spans="1:38">
      <c r="A47" s="118" t="s">
        <v>284</v>
      </c>
      <c r="B47" s="126"/>
      <c r="C47" s="126"/>
      <c r="D47" s="126"/>
      <c r="E47" s="126"/>
      <c r="F47" s="125"/>
      <c r="G47" s="125"/>
      <c r="H47" s="181"/>
      <c r="I47" s="121" t="str">
        <f>IF(OR($B47="",$C47="",$D47="",$E47="",$F47&lt;AN_LIM,$F47&gt;AN_CONCURS,$P47=FALSE),"",IF($O47="OK",R_BDI_ROM*VLOOKUP(AL47,Coef!$E$5:$F$20,2,FALSE),""))</f>
        <v/>
      </c>
      <c r="J47" s="121" t="str">
        <f>IF(OR($B47="",$C47="",$D47="",$E47="",$F47="",$F47&gt;AN_CONCURS,$P47=FALSE),"",IF($O47="OK",R_BDI_ROM*VLOOKUP(AL47,Coef!$E$5:$F$20,2,FALSE),""))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12" t="str">
        <f>IF(E47="","NOK",VLOOKUP($E47,BDI!$B$5:$C$41,2,FALSE))</f>
        <v>NOK</v>
      </c>
      <c r="P47" s="236" t="b">
        <f t="shared" si="14"/>
        <v>0</v>
      </c>
      <c r="Q47" s="180"/>
      <c r="R47" s="21" t="e">
        <f t="shared" si="7"/>
        <v>#VALUE!</v>
      </c>
      <c r="S47" s="21" t="e">
        <f t="shared" si="15"/>
        <v>#VALUE!</v>
      </c>
      <c r="T47" s="21" t="e">
        <f t="shared" si="15"/>
        <v>#VALUE!</v>
      </c>
      <c r="U47" s="21" t="e">
        <f t="shared" si="15"/>
        <v>#VALUE!</v>
      </c>
      <c r="V47" s="21" t="e">
        <f t="shared" si="15"/>
        <v>#VALUE!</v>
      </c>
      <c r="W47" s="21" t="e">
        <f t="shared" si="15"/>
        <v>#VALUE!</v>
      </c>
      <c r="X47" s="21" t="e">
        <f t="shared" si="15"/>
        <v>#VALUE!</v>
      </c>
      <c r="Y47" s="21" t="e">
        <f t="shared" si="15"/>
        <v>#VALUE!</v>
      </c>
      <c r="Z47" s="21" t="e">
        <f t="shared" si="15"/>
        <v>#VALUE!</v>
      </c>
      <c r="AA47" s="21" t="e">
        <f t="shared" si="15"/>
        <v>#VALUE!</v>
      </c>
      <c r="AB47" s="22" t="e">
        <f t="shared" si="13"/>
        <v>#VALUE!</v>
      </c>
      <c r="AC47" s="22" t="e">
        <f t="shared" si="13"/>
        <v>#VALUE!</v>
      </c>
      <c r="AD47" s="22" t="e">
        <f t="shared" si="13"/>
        <v>#VALUE!</v>
      </c>
      <c r="AE47" s="22" t="e">
        <f t="shared" si="13"/>
        <v>#VALUE!</v>
      </c>
      <c r="AF47" s="22" t="e">
        <f t="shared" si="13"/>
        <v>#VALUE!</v>
      </c>
      <c r="AG47" s="22" t="e">
        <f t="shared" si="12"/>
        <v>#VALUE!</v>
      </c>
      <c r="AH47" s="22" t="e">
        <f t="shared" si="12"/>
        <v>#VALUE!</v>
      </c>
      <c r="AI47" s="22" t="e">
        <f t="shared" si="12"/>
        <v>#VALUE!</v>
      </c>
      <c r="AJ47" s="22" t="e">
        <f t="shared" si="12"/>
        <v>#VALUE!</v>
      </c>
      <c r="AK47" s="22" t="e">
        <f t="shared" si="12"/>
        <v>#VALUE!</v>
      </c>
      <c r="AL47" s="22">
        <f t="shared" si="10"/>
        <v>1</v>
      </c>
    </row>
    <row r="48" spans="1:38">
      <c r="A48" s="118" t="s">
        <v>343</v>
      </c>
      <c r="B48" s="126"/>
      <c r="C48" s="126"/>
      <c r="D48" s="126"/>
      <c r="E48" s="126"/>
      <c r="F48" s="125"/>
      <c r="G48" s="125"/>
      <c r="H48" s="181"/>
      <c r="I48" s="121" t="str">
        <f>IF(OR($B48="",$C48="",$D48="",$E48="",$F48&lt;AN_LIM,$F48&gt;AN_CONCURS,$P48=FALSE),"",IF($O48="OK",R_BDI_ROM*VLOOKUP(AL48,Coef!$E$5:$F$20,2,FALSE),""))</f>
        <v/>
      </c>
      <c r="J48" s="121" t="str">
        <f>IF(OR($B48="",$C48="",$D48="",$E48="",$F48="",$F48&gt;AN_CONCURS,$P48=FALSE),"",IF($O48="OK",R_BDI_ROM*VLOOKUP(AL48,Coef!$E$5:$F$20,2,FALSE),""))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12" t="str">
        <f>IF(E48="","NOK",VLOOKUP($E48,BDI!$B$5:$C$41,2,FALSE))</f>
        <v>NOK</v>
      </c>
      <c r="P48" s="236" t="b">
        <f t="shared" si="14"/>
        <v>0</v>
      </c>
      <c r="Q48" s="180"/>
      <c r="R48" s="21" t="e">
        <f t="shared" si="7"/>
        <v>#VALUE!</v>
      </c>
      <c r="S48" s="21" t="e">
        <f t="shared" si="15"/>
        <v>#VALUE!</v>
      </c>
      <c r="T48" s="21" t="e">
        <f t="shared" si="15"/>
        <v>#VALUE!</v>
      </c>
      <c r="U48" s="21" t="e">
        <f t="shared" si="15"/>
        <v>#VALUE!</v>
      </c>
      <c r="V48" s="21" t="e">
        <f t="shared" si="15"/>
        <v>#VALUE!</v>
      </c>
      <c r="W48" s="21" t="e">
        <f t="shared" si="15"/>
        <v>#VALUE!</v>
      </c>
      <c r="X48" s="21" t="e">
        <f t="shared" si="15"/>
        <v>#VALUE!</v>
      </c>
      <c r="Y48" s="21" t="e">
        <f t="shared" si="15"/>
        <v>#VALUE!</v>
      </c>
      <c r="Z48" s="21" t="e">
        <f t="shared" si="15"/>
        <v>#VALUE!</v>
      </c>
      <c r="AA48" s="21" t="e">
        <f t="shared" si="15"/>
        <v>#VALUE!</v>
      </c>
      <c r="AB48" s="22" t="e">
        <f t="shared" si="13"/>
        <v>#VALUE!</v>
      </c>
      <c r="AC48" s="22" t="e">
        <f t="shared" si="13"/>
        <v>#VALUE!</v>
      </c>
      <c r="AD48" s="22" t="e">
        <f t="shared" si="13"/>
        <v>#VALUE!</v>
      </c>
      <c r="AE48" s="22" t="e">
        <f t="shared" si="13"/>
        <v>#VALUE!</v>
      </c>
      <c r="AF48" s="22" t="e">
        <f t="shared" si="13"/>
        <v>#VALUE!</v>
      </c>
      <c r="AG48" s="22" t="e">
        <f t="shared" si="12"/>
        <v>#VALUE!</v>
      </c>
      <c r="AH48" s="22" t="e">
        <f t="shared" si="12"/>
        <v>#VALUE!</v>
      </c>
      <c r="AI48" s="22" t="e">
        <f t="shared" si="12"/>
        <v>#VALUE!</v>
      </c>
      <c r="AJ48" s="22" t="e">
        <f t="shared" si="12"/>
        <v>#VALUE!</v>
      </c>
      <c r="AK48" s="22" t="e">
        <f t="shared" si="12"/>
        <v>#VALUE!</v>
      </c>
      <c r="AL48" s="22">
        <f t="shared" si="10"/>
        <v>1</v>
      </c>
    </row>
    <row r="49" spans="1:38">
      <c r="A49" s="118" t="s">
        <v>344</v>
      </c>
      <c r="B49" s="126"/>
      <c r="C49" s="126"/>
      <c r="D49" s="126"/>
      <c r="E49" s="126"/>
      <c r="F49" s="125"/>
      <c r="G49" s="125"/>
      <c r="H49" s="181"/>
      <c r="I49" s="121" t="str">
        <f>IF(OR($B49="",$C49="",$D49="",$E49="",$F49&lt;AN_LIM,$F49&gt;AN_CONCURS,$P49=FALSE),"",IF($O49="OK",R_BDI_ROM*VLOOKUP(AL49,Coef!$E$5:$F$20,2,FALSE),""))</f>
        <v/>
      </c>
      <c r="J49" s="121" t="str">
        <f>IF(OR($B49="",$C49="",$D49="",$E49="",$F49="",$F49&gt;AN_CONCURS,$P49=FALSE),"",IF($O49="OK",R_BDI_ROM*VLOOKUP(AL49,Coef!$E$5:$F$20,2,FALSE),""))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12" t="str">
        <f>IF(E49="","NOK",VLOOKUP($E49,BDI!$B$5:$C$41,2,FALSE))</f>
        <v>NOK</v>
      </c>
      <c r="P49" s="236" t="b">
        <f t="shared" si="14"/>
        <v>0</v>
      </c>
      <c r="Q49" s="180"/>
      <c r="R49" s="21" t="e">
        <f t="shared" si="7"/>
        <v>#VALUE!</v>
      </c>
      <c r="S49" s="21" t="e">
        <f t="shared" si="15"/>
        <v>#VALUE!</v>
      </c>
      <c r="T49" s="21" t="e">
        <f t="shared" si="15"/>
        <v>#VALUE!</v>
      </c>
      <c r="U49" s="21" t="e">
        <f t="shared" si="15"/>
        <v>#VALUE!</v>
      </c>
      <c r="V49" s="21" t="e">
        <f t="shared" si="15"/>
        <v>#VALUE!</v>
      </c>
      <c r="W49" s="21" t="e">
        <f t="shared" si="15"/>
        <v>#VALUE!</v>
      </c>
      <c r="X49" s="21" t="e">
        <f t="shared" si="15"/>
        <v>#VALUE!</v>
      </c>
      <c r="Y49" s="21" t="e">
        <f t="shared" si="15"/>
        <v>#VALUE!</v>
      </c>
      <c r="Z49" s="21" t="e">
        <f t="shared" si="15"/>
        <v>#VALUE!</v>
      </c>
      <c r="AA49" s="21" t="e">
        <f t="shared" si="15"/>
        <v>#VALUE!</v>
      </c>
      <c r="AB49" s="22" t="e">
        <f t="shared" si="13"/>
        <v>#VALUE!</v>
      </c>
      <c r="AC49" s="22" t="e">
        <f t="shared" si="13"/>
        <v>#VALUE!</v>
      </c>
      <c r="AD49" s="22" t="e">
        <f t="shared" si="13"/>
        <v>#VALUE!</v>
      </c>
      <c r="AE49" s="22" t="e">
        <f t="shared" si="13"/>
        <v>#VALUE!</v>
      </c>
      <c r="AF49" s="22" t="e">
        <f t="shared" si="13"/>
        <v>#VALUE!</v>
      </c>
      <c r="AG49" s="22" t="e">
        <f t="shared" si="12"/>
        <v>#VALUE!</v>
      </c>
      <c r="AH49" s="22" t="e">
        <f t="shared" si="12"/>
        <v>#VALUE!</v>
      </c>
      <c r="AI49" s="22" t="e">
        <f t="shared" si="12"/>
        <v>#VALUE!</v>
      </c>
      <c r="AJ49" s="22" t="e">
        <f t="shared" si="12"/>
        <v>#VALUE!</v>
      </c>
      <c r="AK49" s="22" t="e">
        <f t="shared" si="12"/>
        <v>#VALUE!</v>
      </c>
      <c r="AL49" s="22">
        <f t="shared" si="10"/>
        <v>1</v>
      </c>
    </row>
    <row r="50" spans="1:38">
      <c r="A50" s="118" t="s">
        <v>345</v>
      </c>
      <c r="B50" s="126"/>
      <c r="C50" s="126"/>
      <c r="D50" s="126"/>
      <c r="E50" s="126"/>
      <c r="F50" s="125"/>
      <c r="G50" s="125"/>
      <c r="H50" s="181"/>
      <c r="I50" s="121" t="str">
        <f>IF(OR($B50="",$C50="",$D50="",$E50="",$F50&lt;AN_LIM,$F50&gt;AN_CONCURS,$P50=FALSE),"",IF($O50="OK",R_BDI_ROM*VLOOKUP(AL50,Coef!$E$5:$F$20,2,FALSE),""))</f>
        <v/>
      </c>
      <c r="J50" s="121" t="str">
        <f>IF(OR($B50="",$C50="",$D50="",$E50="",$F50="",$F50&gt;AN_CONCURS,$P50=FALSE),"",IF($O50="OK",R_BDI_ROM*VLOOKUP(AL50,Coef!$E$5:$F$20,2,FALSE),""))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12" t="str">
        <f>IF(E50="","NOK",VLOOKUP($E50,BDI!$B$5:$C$41,2,FALSE))</f>
        <v>NOK</v>
      </c>
      <c r="P50" s="236" t="b">
        <f t="shared" si="14"/>
        <v>0</v>
      </c>
      <c r="Q50" s="180"/>
      <c r="R50" s="21" t="e">
        <f t="shared" si="7"/>
        <v>#VALUE!</v>
      </c>
      <c r="S50" s="21" t="e">
        <f t="shared" si="15"/>
        <v>#VALUE!</v>
      </c>
      <c r="T50" s="21" t="e">
        <f t="shared" si="15"/>
        <v>#VALUE!</v>
      </c>
      <c r="U50" s="21" t="e">
        <f t="shared" si="15"/>
        <v>#VALUE!</v>
      </c>
      <c r="V50" s="21" t="e">
        <f t="shared" si="15"/>
        <v>#VALUE!</v>
      </c>
      <c r="W50" s="21" t="e">
        <f t="shared" si="15"/>
        <v>#VALUE!</v>
      </c>
      <c r="X50" s="21" t="e">
        <f t="shared" si="15"/>
        <v>#VALUE!</v>
      </c>
      <c r="Y50" s="21" t="e">
        <f t="shared" si="15"/>
        <v>#VALUE!</v>
      </c>
      <c r="Z50" s="21" t="e">
        <f t="shared" si="15"/>
        <v>#VALUE!</v>
      </c>
      <c r="AA50" s="21" t="e">
        <f t="shared" si="15"/>
        <v>#VALUE!</v>
      </c>
      <c r="AB50" s="22" t="e">
        <f t="shared" si="13"/>
        <v>#VALUE!</v>
      </c>
      <c r="AC50" s="22" t="e">
        <f t="shared" si="13"/>
        <v>#VALUE!</v>
      </c>
      <c r="AD50" s="22" t="e">
        <f t="shared" si="13"/>
        <v>#VALUE!</v>
      </c>
      <c r="AE50" s="22" t="e">
        <f t="shared" si="13"/>
        <v>#VALUE!</v>
      </c>
      <c r="AF50" s="22" t="e">
        <f t="shared" si="13"/>
        <v>#VALUE!</v>
      </c>
      <c r="AG50" s="22" t="e">
        <f t="shared" si="12"/>
        <v>#VALUE!</v>
      </c>
      <c r="AH50" s="22" t="e">
        <f t="shared" si="12"/>
        <v>#VALUE!</v>
      </c>
      <c r="AI50" s="22" t="e">
        <f t="shared" si="12"/>
        <v>#VALUE!</v>
      </c>
      <c r="AJ50" s="22" t="e">
        <f t="shared" si="12"/>
        <v>#VALUE!</v>
      </c>
      <c r="AK50" s="22" t="e">
        <f t="shared" si="12"/>
        <v>#VALUE!</v>
      </c>
      <c r="AL50" s="22">
        <f t="shared" si="10"/>
        <v>1</v>
      </c>
    </row>
    <row r="51" spans="1:38">
      <c r="A51" s="118" t="s">
        <v>346</v>
      </c>
      <c r="B51" s="126"/>
      <c r="C51" s="126"/>
      <c r="D51" s="126"/>
      <c r="E51" s="126"/>
      <c r="F51" s="125"/>
      <c r="G51" s="125"/>
      <c r="H51" s="181"/>
      <c r="I51" s="121" t="str">
        <f>IF(OR($B51="",$C51="",$D51="",$E51="",$F51&lt;AN_LIM,$F51&gt;AN_CONCURS,$P51=FALSE),"",IF($O51="OK",R_BDI_ROM*VLOOKUP(AL51,Coef!$E$5:$F$20,2,FALSE),""))</f>
        <v/>
      </c>
      <c r="J51" s="121" t="str">
        <f>IF(OR($B51="",$C51="",$D51="",$E51="",$F51="",$F51&gt;AN_CONCURS,$P51=FALSE),"",IF($O51="OK",R_BDI_ROM*VLOOKUP(AL51,Coef!$E$5:$F$20,2,FALSE),""))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12" t="str">
        <f>IF(E51="","NOK",VLOOKUP($E51,BDI!$B$5:$C$41,2,FALSE))</f>
        <v>NOK</v>
      </c>
      <c r="P51" s="236" t="b">
        <f t="shared" si="14"/>
        <v>0</v>
      </c>
      <c r="Q51" s="180"/>
      <c r="R51" s="21" t="e">
        <f t="shared" si="7"/>
        <v>#VALUE!</v>
      </c>
      <c r="S51" s="21" t="e">
        <f t="shared" si="15"/>
        <v>#VALUE!</v>
      </c>
      <c r="T51" s="21" t="e">
        <f t="shared" si="15"/>
        <v>#VALUE!</v>
      </c>
      <c r="U51" s="21" t="e">
        <f t="shared" si="15"/>
        <v>#VALUE!</v>
      </c>
      <c r="V51" s="21" t="e">
        <f t="shared" si="15"/>
        <v>#VALUE!</v>
      </c>
      <c r="W51" s="21" t="e">
        <f t="shared" si="15"/>
        <v>#VALUE!</v>
      </c>
      <c r="X51" s="21" t="e">
        <f t="shared" si="15"/>
        <v>#VALUE!</v>
      </c>
      <c r="Y51" s="21" t="e">
        <f t="shared" si="15"/>
        <v>#VALUE!</v>
      </c>
      <c r="Z51" s="21" t="e">
        <f t="shared" si="15"/>
        <v>#VALUE!</v>
      </c>
      <c r="AA51" s="21" t="e">
        <f t="shared" si="15"/>
        <v>#VALUE!</v>
      </c>
      <c r="AB51" s="22" t="e">
        <f t="shared" si="13"/>
        <v>#VALUE!</v>
      </c>
      <c r="AC51" s="22" t="e">
        <f t="shared" si="13"/>
        <v>#VALUE!</v>
      </c>
      <c r="AD51" s="22" t="e">
        <f t="shared" si="13"/>
        <v>#VALUE!</v>
      </c>
      <c r="AE51" s="22" t="e">
        <f t="shared" si="13"/>
        <v>#VALUE!</v>
      </c>
      <c r="AF51" s="22" t="e">
        <f t="shared" si="13"/>
        <v>#VALUE!</v>
      </c>
      <c r="AG51" s="22" t="e">
        <f t="shared" si="12"/>
        <v>#VALUE!</v>
      </c>
      <c r="AH51" s="22" t="e">
        <f t="shared" si="12"/>
        <v>#VALUE!</v>
      </c>
      <c r="AI51" s="22" t="e">
        <f t="shared" si="12"/>
        <v>#VALUE!</v>
      </c>
      <c r="AJ51" s="22" t="e">
        <f t="shared" si="12"/>
        <v>#VALUE!</v>
      </c>
      <c r="AK51" s="22" t="e">
        <f t="shared" si="12"/>
        <v>#VALUE!</v>
      </c>
      <c r="AL51" s="22">
        <f t="shared" si="10"/>
        <v>1</v>
      </c>
    </row>
    <row r="52" spans="1:38">
      <c r="A52" s="118" t="s">
        <v>347</v>
      </c>
      <c r="B52" s="126"/>
      <c r="C52" s="126"/>
      <c r="D52" s="126"/>
      <c r="E52" s="126"/>
      <c r="F52" s="125"/>
      <c r="G52" s="125"/>
      <c r="H52" s="181"/>
      <c r="I52" s="121" t="str">
        <f>IF(OR($B52="",$C52="",$D52="",$E52="",$F52&lt;AN_LIM,$F52&gt;AN_CONCURS,$P52=FALSE),"",IF($O52="OK",R_BDI_ROM*VLOOKUP(AL52,Coef!$E$5:$F$20,2,FALSE),""))</f>
        <v/>
      </c>
      <c r="J52" s="121" t="str">
        <f>IF(OR($B52="",$C52="",$D52="",$E52="",$F52="",$F52&gt;AN_CONCURS,$P52=FALSE),"",IF($O52="OK",R_BDI_ROM*VLOOKUP(AL52,Coef!$E$5:$F$20,2,FALSE),""))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12" t="str">
        <f>IF(E52="","NOK",VLOOKUP($E52,BDI!$B$5:$C$41,2,FALSE))</f>
        <v>NOK</v>
      </c>
      <c r="P52" s="236" t="b">
        <f t="shared" si="14"/>
        <v>0</v>
      </c>
      <c r="Q52" s="180"/>
      <c r="R52" s="21" t="e">
        <f t="shared" si="7"/>
        <v>#VALUE!</v>
      </c>
      <c r="S52" s="21" t="e">
        <f t="shared" si="15"/>
        <v>#VALUE!</v>
      </c>
      <c r="T52" s="21" t="e">
        <f t="shared" si="15"/>
        <v>#VALUE!</v>
      </c>
      <c r="U52" s="21" t="e">
        <f t="shared" si="15"/>
        <v>#VALUE!</v>
      </c>
      <c r="V52" s="21" t="e">
        <f t="shared" si="15"/>
        <v>#VALUE!</v>
      </c>
      <c r="W52" s="21" t="e">
        <f t="shared" si="15"/>
        <v>#VALUE!</v>
      </c>
      <c r="X52" s="21" t="e">
        <f t="shared" si="15"/>
        <v>#VALUE!</v>
      </c>
      <c r="Y52" s="21" t="e">
        <f t="shared" si="15"/>
        <v>#VALUE!</v>
      </c>
      <c r="Z52" s="21" t="e">
        <f t="shared" si="15"/>
        <v>#VALUE!</v>
      </c>
      <c r="AA52" s="21" t="e">
        <f t="shared" si="15"/>
        <v>#VALUE!</v>
      </c>
      <c r="AB52" s="22" t="e">
        <f t="shared" si="13"/>
        <v>#VALUE!</v>
      </c>
      <c r="AC52" s="22" t="e">
        <f t="shared" si="13"/>
        <v>#VALUE!</v>
      </c>
      <c r="AD52" s="22" t="e">
        <f t="shared" si="13"/>
        <v>#VALUE!</v>
      </c>
      <c r="AE52" s="22" t="e">
        <f t="shared" si="13"/>
        <v>#VALUE!</v>
      </c>
      <c r="AF52" s="22" t="e">
        <f t="shared" si="13"/>
        <v>#VALUE!</v>
      </c>
      <c r="AG52" s="22" t="e">
        <f t="shared" si="12"/>
        <v>#VALUE!</v>
      </c>
      <c r="AH52" s="22" t="e">
        <f t="shared" si="12"/>
        <v>#VALUE!</v>
      </c>
      <c r="AI52" s="22" t="e">
        <f t="shared" si="12"/>
        <v>#VALUE!</v>
      </c>
      <c r="AJ52" s="22" t="e">
        <f t="shared" si="12"/>
        <v>#VALUE!</v>
      </c>
      <c r="AK52" s="22" t="e">
        <f t="shared" si="12"/>
        <v>#VALUE!</v>
      </c>
      <c r="AL52" s="22">
        <f t="shared" si="10"/>
        <v>1</v>
      </c>
    </row>
    <row r="53" spans="1:38">
      <c r="A53" s="118" t="s">
        <v>348</v>
      </c>
      <c r="B53" s="126"/>
      <c r="C53" s="126"/>
      <c r="D53" s="126"/>
      <c r="E53" s="126"/>
      <c r="F53" s="125"/>
      <c r="G53" s="125"/>
      <c r="H53" s="181"/>
      <c r="I53" s="121" t="str">
        <f>IF(OR($B53="",$C53="",$D53="",$E53="",$F53&lt;AN_LIM,$F53&gt;AN_CONCURS,$P53=FALSE),"",IF($O53="OK",R_BDI_ROM*VLOOKUP(AL53,Coef!$E$5:$F$20,2,FALSE),""))</f>
        <v/>
      </c>
      <c r="J53" s="121" t="str">
        <f>IF(OR($B53="",$C53="",$D53="",$E53="",$F53="",$F53&gt;AN_CONCURS,$P53=FALSE),"",IF($O53="OK",R_BDI_ROM*VLOOKUP(AL53,Coef!$E$5:$F$20,2,FALSE),""))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12" t="str">
        <f>IF(E53="","NOK",VLOOKUP($E53,BDI!$B$5:$C$41,2,FALSE))</f>
        <v>NOK</v>
      </c>
      <c r="P53" s="236" t="b">
        <f t="shared" si="14"/>
        <v>0</v>
      </c>
      <c r="Q53" s="180"/>
      <c r="R53" s="21" t="e">
        <f t="shared" si="7"/>
        <v>#VALUE!</v>
      </c>
      <c r="S53" s="21" t="e">
        <f t="shared" si="15"/>
        <v>#VALUE!</v>
      </c>
      <c r="T53" s="21" t="e">
        <f t="shared" si="15"/>
        <v>#VALUE!</v>
      </c>
      <c r="U53" s="21" t="e">
        <f t="shared" si="15"/>
        <v>#VALUE!</v>
      </c>
      <c r="V53" s="21" t="e">
        <f t="shared" si="15"/>
        <v>#VALUE!</v>
      </c>
      <c r="W53" s="21" t="e">
        <f t="shared" si="15"/>
        <v>#VALUE!</v>
      </c>
      <c r="X53" s="21" t="e">
        <f t="shared" si="15"/>
        <v>#VALUE!</v>
      </c>
      <c r="Y53" s="21" t="e">
        <f t="shared" si="15"/>
        <v>#VALUE!</v>
      </c>
      <c r="Z53" s="21" t="e">
        <f t="shared" si="15"/>
        <v>#VALUE!</v>
      </c>
      <c r="AA53" s="21" t="e">
        <f t="shared" si="15"/>
        <v>#VALUE!</v>
      </c>
      <c r="AB53" s="22" t="e">
        <f t="shared" si="13"/>
        <v>#VALUE!</v>
      </c>
      <c r="AC53" s="22" t="e">
        <f t="shared" si="13"/>
        <v>#VALUE!</v>
      </c>
      <c r="AD53" s="22" t="e">
        <f t="shared" si="13"/>
        <v>#VALUE!</v>
      </c>
      <c r="AE53" s="22" t="e">
        <f t="shared" si="13"/>
        <v>#VALUE!</v>
      </c>
      <c r="AF53" s="22" t="e">
        <f t="shared" si="13"/>
        <v>#VALUE!</v>
      </c>
      <c r="AG53" s="22" t="e">
        <f t="shared" si="12"/>
        <v>#VALUE!</v>
      </c>
      <c r="AH53" s="22" t="e">
        <f t="shared" si="12"/>
        <v>#VALUE!</v>
      </c>
      <c r="AI53" s="22" t="e">
        <f t="shared" si="12"/>
        <v>#VALUE!</v>
      </c>
      <c r="AJ53" s="22" t="e">
        <f t="shared" si="12"/>
        <v>#VALUE!</v>
      </c>
      <c r="AK53" s="22" t="e">
        <f t="shared" si="12"/>
        <v>#VALUE!</v>
      </c>
      <c r="AL53" s="22">
        <f t="shared" si="10"/>
        <v>1</v>
      </c>
    </row>
    <row r="54" spans="1:38">
      <c r="A54" s="118" t="s">
        <v>349</v>
      </c>
      <c r="B54" s="126"/>
      <c r="C54" s="126"/>
      <c r="D54" s="126"/>
      <c r="E54" s="126"/>
      <c r="F54" s="125"/>
      <c r="G54" s="125"/>
      <c r="H54" s="181"/>
      <c r="I54" s="121" t="str">
        <f>IF(OR($B54="",$C54="",$D54="",$E54="",$F54&lt;AN_LIM,$F54&gt;AN_CONCURS,$P54=FALSE),"",IF($O54="OK",R_BDI_ROM*VLOOKUP(AL54,Coef!$E$5:$F$20,2,FALSE),""))</f>
        <v/>
      </c>
      <c r="J54" s="121" t="str">
        <f>IF(OR($B54="",$C54="",$D54="",$E54="",$F54="",$F54&gt;AN_CONCURS,$P54=FALSE),"",IF($O54="OK",R_BDI_ROM*VLOOKUP(AL54,Coef!$E$5:$F$20,2,FALSE),""))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12" t="str">
        <f>IF(E54="","NOK",VLOOKUP($E54,BDI!$B$5:$C$41,2,FALSE))</f>
        <v>NOK</v>
      </c>
      <c r="P54" s="236" t="b">
        <f t="shared" si="14"/>
        <v>0</v>
      </c>
      <c r="Q54" s="180"/>
      <c r="R54" s="21" t="e">
        <f t="shared" si="7"/>
        <v>#VALUE!</v>
      </c>
      <c r="S54" s="21" t="e">
        <f t="shared" si="15"/>
        <v>#VALUE!</v>
      </c>
      <c r="T54" s="21" t="e">
        <f t="shared" si="15"/>
        <v>#VALUE!</v>
      </c>
      <c r="U54" s="21" t="e">
        <f t="shared" si="15"/>
        <v>#VALUE!</v>
      </c>
      <c r="V54" s="21" t="e">
        <f t="shared" si="15"/>
        <v>#VALUE!</v>
      </c>
      <c r="W54" s="21" t="e">
        <f t="shared" si="15"/>
        <v>#VALUE!</v>
      </c>
      <c r="X54" s="21" t="e">
        <f t="shared" si="15"/>
        <v>#VALUE!</v>
      </c>
      <c r="Y54" s="21" t="e">
        <f t="shared" si="15"/>
        <v>#VALUE!</v>
      </c>
      <c r="Z54" s="21" t="e">
        <f t="shared" si="15"/>
        <v>#VALUE!</v>
      </c>
      <c r="AA54" s="21" t="e">
        <f t="shared" si="15"/>
        <v>#VALUE!</v>
      </c>
      <c r="AB54" s="22" t="e">
        <f t="shared" si="13"/>
        <v>#VALUE!</v>
      </c>
      <c r="AC54" s="22" t="e">
        <f t="shared" si="13"/>
        <v>#VALUE!</v>
      </c>
      <c r="AD54" s="22" t="e">
        <f t="shared" si="13"/>
        <v>#VALUE!</v>
      </c>
      <c r="AE54" s="22" t="e">
        <f t="shared" si="13"/>
        <v>#VALUE!</v>
      </c>
      <c r="AF54" s="22" t="e">
        <f t="shared" si="13"/>
        <v>#VALUE!</v>
      </c>
      <c r="AG54" s="22" t="e">
        <f t="shared" si="12"/>
        <v>#VALUE!</v>
      </c>
      <c r="AH54" s="22" t="e">
        <f t="shared" si="12"/>
        <v>#VALUE!</v>
      </c>
      <c r="AI54" s="22" t="e">
        <f t="shared" si="12"/>
        <v>#VALUE!</v>
      </c>
      <c r="AJ54" s="22" t="e">
        <f t="shared" si="12"/>
        <v>#VALUE!</v>
      </c>
      <c r="AK54" s="22" t="e">
        <f t="shared" si="12"/>
        <v>#VALUE!</v>
      </c>
      <c r="AL54" s="22">
        <f t="shared" si="10"/>
        <v>1</v>
      </c>
    </row>
    <row r="55" spans="1:38">
      <c r="A55" s="118" t="s">
        <v>350</v>
      </c>
      <c r="B55" s="126"/>
      <c r="C55" s="126"/>
      <c r="D55" s="126"/>
      <c r="E55" s="126"/>
      <c r="F55" s="125"/>
      <c r="G55" s="125"/>
      <c r="H55" s="181"/>
      <c r="I55" s="121" t="str">
        <f>IF(OR($B55="",$C55="",$D55="",$E55="",$F55&lt;AN_LIM,$F55&gt;AN_CONCURS,$P55=FALSE),"",IF($O55="OK",R_BDI_ROM*VLOOKUP(AL55,Coef!$E$5:$F$20,2,FALSE),""))</f>
        <v/>
      </c>
      <c r="J55" s="121" t="str">
        <f>IF(OR($B55="",$C55="",$D55="",$E55="",$F55="",$F55&gt;AN_CONCURS,$P55=FALSE),"",IF($O55="OK",R_BDI_ROM*VLOOKUP(AL55,Coef!$E$5:$F$20,2,FALSE),""))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12" t="str">
        <f>IF(E55="","NOK",VLOOKUP($E55,BDI!$B$5:$C$41,2,FALSE))</f>
        <v>NOK</v>
      </c>
      <c r="P55" s="236" t="b">
        <f t="shared" si="14"/>
        <v>0</v>
      </c>
      <c r="Q55" s="180"/>
      <c r="R55" s="21" t="e">
        <f t="shared" si="7"/>
        <v>#VALUE!</v>
      </c>
      <c r="S55" s="21" t="e">
        <f t="shared" si="15"/>
        <v>#VALUE!</v>
      </c>
      <c r="T55" s="21" t="e">
        <f t="shared" si="15"/>
        <v>#VALUE!</v>
      </c>
      <c r="U55" s="21" t="e">
        <f t="shared" si="15"/>
        <v>#VALUE!</v>
      </c>
      <c r="V55" s="21" t="e">
        <f t="shared" si="15"/>
        <v>#VALUE!</v>
      </c>
      <c r="W55" s="21" t="e">
        <f t="shared" si="15"/>
        <v>#VALUE!</v>
      </c>
      <c r="X55" s="21" t="e">
        <f t="shared" si="15"/>
        <v>#VALUE!</v>
      </c>
      <c r="Y55" s="21" t="e">
        <f t="shared" si="15"/>
        <v>#VALUE!</v>
      </c>
      <c r="Z55" s="21" t="e">
        <f t="shared" si="15"/>
        <v>#VALUE!</v>
      </c>
      <c r="AA55" s="21" t="e">
        <f t="shared" si="15"/>
        <v>#VALUE!</v>
      </c>
      <c r="AB55" s="22" t="e">
        <f t="shared" si="13"/>
        <v>#VALUE!</v>
      </c>
      <c r="AC55" s="22" t="e">
        <f t="shared" si="13"/>
        <v>#VALUE!</v>
      </c>
      <c r="AD55" s="22" t="e">
        <f t="shared" si="13"/>
        <v>#VALUE!</v>
      </c>
      <c r="AE55" s="22" t="e">
        <f t="shared" si="13"/>
        <v>#VALUE!</v>
      </c>
      <c r="AF55" s="22" t="e">
        <f t="shared" si="13"/>
        <v>#VALUE!</v>
      </c>
      <c r="AG55" s="22" t="e">
        <f t="shared" si="12"/>
        <v>#VALUE!</v>
      </c>
      <c r="AH55" s="22" t="e">
        <f t="shared" si="12"/>
        <v>#VALUE!</v>
      </c>
      <c r="AI55" s="22" t="e">
        <f t="shared" si="12"/>
        <v>#VALUE!</v>
      </c>
      <c r="AJ55" s="22" t="e">
        <f t="shared" si="12"/>
        <v>#VALUE!</v>
      </c>
      <c r="AK55" s="22" t="e">
        <f t="shared" si="12"/>
        <v>#VALUE!</v>
      </c>
      <c r="AL55" s="22">
        <f t="shared" si="10"/>
        <v>1</v>
      </c>
    </row>
    <row r="56" spans="1:38">
      <c r="A56" s="118" t="s">
        <v>351</v>
      </c>
      <c r="B56" s="126"/>
      <c r="C56" s="126"/>
      <c r="D56" s="126"/>
      <c r="E56" s="126"/>
      <c r="F56" s="125"/>
      <c r="G56" s="125"/>
      <c r="H56" s="181"/>
      <c r="I56" s="121" t="str">
        <f>IF(OR($B56="",$C56="",$D56="",$E56="",$F56&lt;AN_LIM,$F56&gt;AN_CONCURS,$P56=FALSE),"",IF($O56="OK",R_BDI_ROM*VLOOKUP(AL56,Coef!$E$5:$F$20,2,FALSE),""))</f>
        <v/>
      </c>
      <c r="J56" s="121" t="str">
        <f>IF(OR($B56="",$C56="",$D56="",$E56="",$F56="",$F56&gt;AN_CONCURS,$P56=FALSE),"",IF($O56="OK",R_BDI_ROM*VLOOKUP(AL56,Coef!$E$5:$F$20,2,FALSE),""))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12" t="str">
        <f>IF(E56="","NOK",VLOOKUP($E56,BDI!$B$5:$C$41,2,FALSE))</f>
        <v>NOK</v>
      </c>
      <c r="P56" s="236" t="b">
        <f t="shared" si="14"/>
        <v>0</v>
      </c>
      <c r="Q56" s="180"/>
      <c r="R56" s="21" t="e">
        <f t="shared" si="7"/>
        <v>#VALUE!</v>
      </c>
      <c r="S56" s="21" t="e">
        <f t="shared" si="15"/>
        <v>#VALUE!</v>
      </c>
      <c r="T56" s="21" t="e">
        <f t="shared" si="15"/>
        <v>#VALUE!</v>
      </c>
      <c r="U56" s="21" t="e">
        <f t="shared" si="15"/>
        <v>#VALUE!</v>
      </c>
      <c r="V56" s="21" t="e">
        <f t="shared" si="15"/>
        <v>#VALUE!</v>
      </c>
      <c r="W56" s="21" t="e">
        <f t="shared" si="15"/>
        <v>#VALUE!</v>
      </c>
      <c r="X56" s="21" t="e">
        <f t="shared" si="15"/>
        <v>#VALUE!</v>
      </c>
      <c r="Y56" s="21" t="e">
        <f t="shared" si="15"/>
        <v>#VALUE!</v>
      </c>
      <c r="Z56" s="21" t="e">
        <f t="shared" si="15"/>
        <v>#VALUE!</v>
      </c>
      <c r="AA56" s="21" t="e">
        <f t="shared" si="15"/>
        <v>#VALUE!</v>
      </c>
      <c r="AB56" s="22" t="e">
        <f t="shared" si="13"/>
        <v>#VALUE!</v>
      </c>
      <c r="AC56" s="22" t="e">
        <f t="shared" si="13"/>
        <v>#VALUE!</v>
      </c>
      <c r="AD56" s="22" t="e">
        <f t="shared" si="13"/>
        <v>#VALUE!</v>
      </c>
      <c r="AE56" s="22" t="e">
        <f t="shared" si="13"/>
        <v>#VALUE!</v>
      </c>
      <c r="AF56" s="22" t="e">
        <f t="shared" si="13"/>
        <v>#VALUE!</v>
      </c>
      <c r="AG56" s="22" t="e">
        <f t="shared" si="12"/>
        <v>#VALUE!</v>
      </c>
      <c r="AH56" s="22" t="e">
        <f t="shared" si="12"/>
        <v>#VALUE!</v>
      </c>
      <c r="AI56" s="22" t="e">
        <f t="shared" si="12"/>
        <v>#VALUE!</v>
      </c>
      <c r="AJ56" s="22" t="e">
        <f t="shared" si="12"/>
        <v>#VALUE!</v>
      </c>
      <c r="AK56" s="22" t="e">
        <f t="shared" si="12"/>
        <v>#VALUE!</v>
      </c>
      <c r="AL56" s="22">
        <f t="shared" si="10"/>
        <v>1</v>
      </c>
    </row>
    <row r="57" spans="1:38">
      <c r="A57" s="118" t="s">
        <v>352</v>
      </c>
      <c r="B57" s="126"/>
      <c r="C57" s="126"/>
      <c r="D57" s="126"/>
      <c r="E57" s="126"/>
      <c r="F57" s="125"/>
      <c r="G57" s="125"/>
      <c r="H57" s="181"/>
      <c r="I57" s="121" t="str">
        <f>IF(OR($B57="",$C57="",$D57="",$E57="",$F57&lt;AN_LIM,$F57&gt;AN_CONCURS,$P57=FALSE),"",IF($O57="OK",R_BDI_ROM*VLOOKUP(AL57,Coef!$E$5:$F$20,2,FALSE),""))</f>
        <v/>
      </c>
      <c r="J57" s="121" t="str">
        <f>IF(OR($B57="",$C57="",$D57="",$E57="",$F57="",$F57&gt;AN_CONCURS,$P57=FALSE),"",IF($O57="OK",R_BDI_ROM*VLOOKUP(AL57,Coef!$E$5:$F$20,2,FALSE),""))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12" t="str">
        <f>IF(E57="","NOK",VLOOKUP($E57,BDI!$B$5:$C$41,2,FALSE))</f>
        <v>NOK</v>
      </c>
      <c r="P57" s="236" t="b">
        <f t="shared" si="14"/>
        <v>0</v>
      </c>
      <c r="Q57" s="180"/>
      <c r="R57" s="21" t="e">
        <f t="shared" si="7"/>
        <v>#VALUE!</v>
      </c>
      <c r="S57" s="21" t="e">
        <f t="shared" si="15"/>
        <v>#VALUE!</v>
      </c>
      <c r="T57" s="21" t="e">
        <f t="shared" si="15"/>
        <v>#VALUE!</v>
      </c>
      <c r="U57" s="21" t="e">
        <f t="shared" si="15"/>
        <v>#VALUE!</v>
      </c>
      <c r="V57" s="21" t="e">
        <f t="shared" si="15"/>
        <v>#VALUE!</v>
      </c>
      <c r="W57" s="21" t="e">
        <f t="shared" si="15"/>
        <v>#VALUE!</v>
      </c>
      <c r="X57" s="21" t="e">
        <f t="shared" si="15"/>
        <v>#VALUE!</v>
      </c>
      <c r="Y57" s="21" t="e">
        <f t="shared" si="15"/>
        <v>#VALUE!</v>
      </c>
      <c r="Z57" s="21" t="e">
        <f t="shared" si="15"/>
        <v>#VALUE!</v>
      </c>
      <c r="AA57" s="21" t="e">
        <f t="shared" si="15"/>
        <v>#VALUE!</v>
      </c>
      <c r="AB57" s="22" t="e">
        <f t="shared" si="13"/>
        <v>#VALUE!</v>
      </c>
      <c r="AC57" s="22" t="e">
        <f t="shared" si="13"/>
        <v>#VALUE!</v>
      </c>
      <c r="AD57" s="22" t="e">
        <f t="shared" si="13"/>
        <v>#VALUE!</v>
      </c>
      <c r="AE57" s="22" t="e">
        <f t="shared" si="13"/>
        <v>#VALUE!</v>
      </c>
      <c r="AF57" s="22" t="e">
        <f t="shared" si="13"/>
        <v>#VALUE!</v>
      </c>
      <c r="AG57" s="22" t="e">
        <f t="shared" si="12"/>
        <v>#VALUE!</v>
      </c>
      <c r="AH57" s="22" t="e">
        <f t="shared" si="12"/>
        <v>#VALUE!</v>
      </c>
      <c r="AI57" s="22" t="e">
        <f t="shared" si="12"/>
        <v>#VALUE!</v>
      </c>
      <c r="AJ57" s="22" t="e">
        <f t="shared" si="12"/>
        <v>#VALUE!</v>
      </c>
      <c r="AK57" s="22" t="e">
        <f t="shared" si="12"/>
        <v>#VALUE!</v>
      </c>
      <c r="AL57" s="22">
        <f t="shared" si="10"/>
        <v>1</v>
      </c>
    </row>
    <row r="58" spans="1:38">
      <c r="A58" s="118" t="s">
        <v>353</v>
      </c>
      <c r="B58" s="126"/>
      <c r="C58" s="126"/>
      <c r="D58" s="126"/>
      <c r="E58" s="126"/>
      <c r="F58" s="125"/>
      <c r="G58" s="125"/>
      <c r="H58" s="181"/>
      <c r="I58" s="121" t="str">
        <f>IF(OR($B58="",$C58="",$D58="",$E58="",$F58&lt;AN_LIM,$F58&gt;AN_CONCURS,$P58=FALSE),"",IF($O58="OK",R_BDI_ROM*VLOOKUP(AL58,Coef!$E$5:$F$20,2,FALSE),""))</f>
        <v/>
      </c>
      <c r="J58" s="121" t="str">
        <f>IF(OR($B58="",$C58="",$D58="",$E58="",$F58="",$F58&gt;AN_CONCURS,$P58=FALSE),"",IF($O58="OK",R_BDI_ROM*VLOOKUP(AL58,Coef!$E$5:$F$20,2,FALSE),""))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12" t="str">
        <f>IF(E58="","NOK",VLOOKUP($E58,BDI!$B$5:$C$41,2,FALSE))</f>
        <v>NOK</v>
      </c>
      <c r="P58" s="236" t="b">
        <f t="shared" si="14"/>
        <v>0</v>
      </c>
      <c r="Q58" s="180"/>
      <c r="R58" s="21" t="e">
        <f t="shared" si="7"/>
        <v>#VALUE!</v>
      </c>
      <c r="S58" s="21" t="e">
        <f t="shared" si="15"/>
        <v>#VALUE!</v>
      </c>
      <c r="T58" s="21" t="e">
        <f t="shared" si="15"/>
        <v>#VALUE!</v>
      </c>
      <c r="U58" s="21" t="e">
        <f t="shared" si="15"/>
        <v>#VALUE!</v>
      </c>
      <c r="V58" s="21" t="e">
        <f t="shared" si="15"/>
        <v>#VALUE!</v>
      </c>
      <c r="W58" s="21" t="e">
        <f t="shared" si="15"/>
        <v>#VALUE!</v>
      </c>
      <c r="X58" s="21" t="e">
        <f t="shared" si="15"/>
        <v>#VALUE!</v>
      </c>
      <c r="Y58" s="21" t="e">
        <f t="shared" si="15"/>
        <v>#VALUE!</v>
      </c>
      <c r="Z58" s="21" t="e">
        <f t="shared" si="15"/>
        <v>#VALUE!</v>
      </c>
      <c r="AA58" s="21" t="e">
        <f t="shared" si="15"/>
        <v>#VALUE!</v>
      </c>
      <c r="AB58" s="22" t="e">
        <f t="shared" si="13"/>
        <v>#VALUE!</v>
      </c>
      <c r="AC58" s="22" t="e">
        <f t="shared" si="13"/>
        <v>#VALUE!</v>
      </c>
      <c r="AD58" s="22" t="e">
        <f t="shared" si="13"/>
        <v>#VALUE!</v>
      </c>
      <c r="AE58" s="22" t="e">
        <f t="shared" si="13"/>
        <v>#VALUE!</v>
      </c>
      <c r="AF58" s="22" t="e">
        <f t="shared" si="13"/>
        <v>#VALUE!</v>
      </c>
      <c r="AG58" s="22" t="e">
        <f t="shared" si="12"/>
        <v>#VALUE!</v>
      </c>
      <c r="AH58" s="22" t="e">
        <f t="shared" si="12"/>
        <v>#VALUE!</v>
      </c>
      <c r="AI58" s="22" t="e">
        <f t="shared" si="12"/>
        <v>#VALUE!</v>
      </c>
      <c r="AJ58" s="22" t="e">
        <f t="shared" si="12"/>
        <v>#VALUE!</v>
      </c>
      <c r="AK58" s="22" t="e">
        <f t="shared" si="12"/>
        <v>#VALUE!</v>
      </c>
      <c r="AL58" s="22">
        <f t="shared" si="10"/>
        <v>1</v>
      </c>
    </row>
    <row r="59" spans="1:38">
      <c r="A59" s="118" t="s">
        <v>354</v>
      </c>
      <c r="B59" s="126"/>
      <c r="C59" s="126"/>
      <c r="D59" s="126"/>
      <c r="E59" s="126"/>
      <c r="F59" s="125"/>
      <c r="G59" s="125"/>
      <c r="H59" s="181"/>
      <c r="I59" s="121" t="str">
        <f>IF(OR($B59="",$C59="",$D59="",$E59="",$F59&lt;AN_LIM,$F59&gt;AN_CONCURS,$P59=FALSE),"",IF($O59="OK",R_BDI_ROM*VLOOKUP(AL59,Coef!$E$5:$F$20,2,FALSE),""))</f>
        <v/>
      </c>
      <c r="J59" s="121" t="str">
        <f>IF(OR($B59="",$C59="",$D59="",$E59="",$F59="",$F59&gt;AN_CONCURS,$P59=FALSE),"",IF($O59="OK",R_BDI_ROM*VLOOKUP(AL59,Coef!$E$5:$F$20,2,FALSE),""))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12" t="str">
        <f>IF(E59="","NOK",VLOOKUP($E59,BDI!$B$5:$C$41,2,FALSE))</f>
        <v>NOK</v>
      </c>
      <c r="P59" s="236" t="b">
        <f t="shared" si="14"/>
        <v>0</v>
      </c>
      <c r="Q59" s="180"/>
      <c r="R59" s="21" t="e">
        <f t="shared" si="7"/>
        <v>#VALUE!</v>
      </c>
      <c r="S59" s="21" t="e">
        <f t="shared" si="15"/>
        <v>#VALUE!</v>
      </c>
      <c r="T59" s="21" t="e">
        <f t="shared" si="15"/>
        <v>#VALUE!</v>
      </c>
      <c r="U59" s="21" t="e">
        <f t="shared" si="15"/>
        <v>#VALUE!</v>
      </c>
      <c r="V59" s="21" t="e">
        <f t="shared" si="15"/>
        <v>#VALUE!</v>
      </c>
      <c r="W59" s="21" t="e">
        <f t="shared" si="15"/>
        <v>#VALUE!</v>
      </c>
      <c r="X59" s="21" t="e">
        <f t="shared" si="15"/>
        <v>#VALUE!</v>
      </c>
      <c r="Y59" s="21" t="e">
        <f t="shared" si="15"/>
        <v>#VALUE!</v>
      </c>
      <c r="Z59" s="21" t="e">
        <f t="shared" si="15"/>
        <v>#VALUE!</v>
      </c>
      <c r="AA59" s="21" t="e">
        <f t="shared" si="15"/>
        <v>#VALUE!</v>
      </c>
      <c r="AB59" s="22" t="e">
        <f t="shared" si="13"/>
        <v>#VALUE!</v>
      </c>
      <c r="AC59" s="22" t="e">
        <f t="shared" si="13"/>
        <v>#VALUE!</v>
      </c>
      <c r="AD59" s="22" t="e">
        <f t="shared" si="13"/>
        <v>#VALUE!</v>
      </c>
      <c r="AE59" s="22" t="e">
        <f t="shared" si="13"/>
        <v>#VALUE!</v>
      </c>
      <c r="AF59" s="22" t="e">
        <f t="shared" si="13"/>
        <v>#VALUE!</v>
      </c>
      <c r="AG59" s="22" t="e">
        <f t="shared" si="12"/>
        <v>#VALUE!</v>
      </c>
      <c r="AH59" s="22" t="e">
        <f t="shared" si="12"/>
        <v>#VALUE!</v>
      </c>
      <c r="AI59" s="22" t="e">
        <f t="shared" si="12"/>
        <v>#VALUE!</v>
      </c>
      <c r="AJ59" s="22" t="e">
        <f t="shared" si="12"/>
        <v>#VALUE!</v>
      </c>
      <c r="AK59" s="22" t="e">
        <f t="shared" si="12"/>
        <v>#VALUE!</v>
      </c>
      <c r="AL59" s="22">
        <f t="shared" si="10"/>
        <v>1</v>
      </c>
    </row>
    <row r="60" spans="1:38">
      <c r="A60" s="118" t="s">
        <v>355</v>
      </c>
      <c r="B60" s="126"/>
      <c r="C60" s="126"/>
      <c r="D60" s="126"/>
      <c r="E60" s="126"/>
      <c r="F60" s="125"/>
      <c r="G60" s="125"/>
      <c r="H60" s="181"/>
      <c r="I60" s="121" t="str">
        <f>IF(OR($B60="",$C60="",$D60="",$E60="",$F60&lt;AN_LIM,$F60&gt;AN_CONCURS,$P60=FALSE),"",IF($O60="OK",R_BDI_ROM*VLOOKUP(AL60,Coef!$E$5:$F$20,2,FALSE),""))</f>
        <v/>
      </c>
      <c r="J60" s="121" t="str">
        <f>IF(OR($B60="",$C60="",$D60="",$E60="",$F60="",$F60&gt;AN_CONCURS,$P60=FALSE),"",IF($O60="OK",R_BDI_ROM*VLOOKUP(AL60,Coef!$E$5:$F$20,2,FALSE),""))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12" t="str">
        <f>IF(E60="","NOK",VLOOKUP($E60,BDI!$B$5:$C$41,2,FALSE))</f>
        <v>NOK</v>
      </c>
      <c r="P60" s="236" t="b">
        <f t="shared" si="14"/>
        <v>0</v>
      </c>
      <c r="Q60" s="180"/>
      <c r="R60" s="21" t="e">
        <f t="shared" si="7"/>
        <v>#VALUE!</v>
      </c>
      <c r="S60" s="21" t="e">
        <f t="shared" si="15"/>
        <v>#VALUE!</v>
      </c>
      <c r="T60" s="21" t="e">
        <f t="shared" si="15"/>
        <v>#VALUE!</v>
      </c>
      <c r="U60" s="21" t="e">
        <f t="shared" si="15"/>
        <v>#VALUE!</v>
      </c>
      <c r="V60" s="21" t="e">
        <f t="shared" si="15"/>
        <v>#VALUE!</v>
      </c>
      <c r="W60" s="21" t="e">
        <f t="shared" si="15"/>
        <v>#VALUE!</v>
      </c>
      <c r="X60" s="21" t="e">
        <f t="shared" si="15"/>
        <v>#VALUE!</v>
      </c>
      <c r="Y60" s="21" t="e">
        <f t="shared" si="15"/>
        <v>#VALUE!</v>
      </c>
      <c r="Z60" s="21" t="e">
        <f t="shared" si="15"/>
        <v>#VALUE!</v>
      </c>
      <c r="AA60" s="21" t="e">
        <f t="shared" si="15"/>
        <v>#VALUE!</v>
      </c>
      <c r="AB60" s="22" t="e">
        <f t="shared" si="13"/>
        <v>#VALUE!</v>
      </c>
      <c r="AC60" s="22" t="e">
        <f t="shared" si="13"/>
        <v>#VALUE!</v>
      </c>
      <c r="AD60" s="22" t="e">
        <f t="shared" si="13"/>
        <v>#VALUE!</v>
      </c>
      <c r="AE60" s="22" t="e">
        <f t="shared" si="13"/>
        <v>#VALUE!</v>
      </c>
      <c r="AF60" s="22" t="e">
        <f t="shared" si="13"/>
        <v>#VALUE!</v>
      </c>
      <c r="AG60" s="22" t="e">
        <f t="shared" si="12"/>
        <v>#VALUE!</v>
      </c>
      <c r="AH60" s="22" t="e">
        <f t="shared" si="12"/>
        <v>#VALUE!</v>
      </c>
      <c r="AI60" s="22" t="e">
        <f t="shared" si="12"/>
        <v>#VALUE!</v>
      </c>
      <c r="AJ60" s="22" t="e">
        <f t="shared" si="12"/>
        <v>#VALUE!</v>
      </c>
      <c r="AK60" s="22" t="e">
        <f t="shared" si="12"/>
        <v>#VALUE!</v>
      </c>
      <c r="AL60" s="22">
        <f t="shared" si="10"/>
        <v>1</v>
      </c>
    </row>
    <row r="61" spans="1:38">
      <c r="A61" s="118" t="s">
        <v>356</v>
      </c>
      <c r="B61" s="126"/>
      <c r="C61" s="126"/>
      <c r="D61" s="126"/>
      <c r="E61" s="126"/>
      <c r="F61" s="125"/>
      <c r="G61" s="125"/>
      <c r="H61" s="181"/>
      <c r="I61" s="121" t="str">
        <f>IF(OR($B61="",$C61="",$D61="",$E61="",$F61&lt;AN_LIM,$F61&gt;AN_CONCURS,$P61=FALSE),"",IF($O61="OK",R_BDI_ROM*VLOOKUP(AL61,Coef!$E$5:$F$20,2,FALSE),""))</f>
        <v/>
      </c>
      <c r="J61" s="121" t="str">
        <f>IF(OR($B61="",$C61="",$D61="",$E61="",$F61="",$F61&gt;AN_CONCURS,$P61=FALSE),"",IF($O61="OK",R_BDI_ROM*VLOOKUP(AL61,Coef!$E$5:$F$20,2,FALSE),""))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12" t="str">
        <f>IF(E61="","NOK",VLOOKUP($E61,BDI!$B$5:$C$41,2,FALSE))</f>
        <v>NOK</v>
      </c>
      <c r="P61" s="236" t="b">
        <f t="shared" si="14"/>
        <v>0</v>
      </c>
      <c r="Q61" s="180"/>
      <c r="R61" s="21" t="e">
        <f t="shared" si="7"/>
        <v>#VALUE!</v>
      </c>
      <c r="S61" s="21" t="e">
        <f t="shared" si="15"/>
        <v>#VALUE!</v>
      </c>
      <c r="T61" s="21" t="e">
        <f t="shared" si="15"/>
        <v>#VALUE!</v>
      </c>
      <c r="U61" s="21" t="e">
        <f t="shared" si="15"/>
        <v>#VALUE!</v>
      </c>
      <c r="V61" s="21" t="e">
        <f t="shared" si="15"/>
        <v>#VALUE!</v>
      </c>
      <c r="W61" s="21" t="e">
        <f t="shared" si="15"/>
        <v>#VALUE!</v>
      </c>
      <c r="X61" s="21" t="e">
        <f t="shared" si="15"/>
        <v>#VALUE!</v>
      </c>
      <c r="Y61" s="21" t="e">
        <f t="shared" si="15"/>
        <v>#VALUE!</v>
      </c>
      <c r="Z61" s="21" t="e">
        <f t="shared" si="15"/>
        <v>#VALUE!</v>
      </c>
      <c r="AA61" s="21" t="e">
        <f t="shared" si="15"/>
        <v>#VALUE!</v>
      </c>
      <c r="AB61" s="22" t="e">
        <f t="shared" si="13"/>
        <v>#VALUE!</v>
      </c>
      <c r="AC61" s="22" t="e">
        <f t="shared" si="13"/>
        <v>#VALUE!</v>
      </c>
      <c r="AD61" s="22" t="e">
        <f t="shared" si="13"/>
        <v>#VALUE!</v>
      </c>
      <c r="AE61" s="22" t="e">
        <f t="shared" si="13"/>
        <v>#VALUE!</v>
      </c>
      <c r="AF61" s="22" t="e">
        <f t="shared" si="13"/>
        <v>#VALUE!</v>
      </c>
      <c r="AG61" s="22" t="e">
        <f t="shared" si="12"/>
        <v>#VALUE!</v>
      </c>
      <c r="AH61" s="22" t="e">
        <f t="shared" si="12"/>
        <v>#VALUE!</v>
      </c>
      <c r="AI61" s="22" t="e">
        <f t="shared" si="12"/>
        <v>#VALUE!</v>
      </c>
      <c r="AJ61" s="22" t="e">
        <f t="shared" si="12"/>
        <v>#VALUE!</v>
      </c>
      <c r="AK61" s="22" t="e">
        <f t="shared" si="12"/>
        <v>#VALUE!</v>
      </c>
      <c r="AL61" s="22">
        <f t="shared" si="10"/>
        <v>1</v>
      </c>
    </row>
    <row r="62" spans="1:38">
      <c r="A62" s="118" t="s">
        <v>357</v>
      </c>
      <c r="B62" s="126"/>
      <c r="C62" s="126"/>
      <c r="D62" s="126"/>
      <c r="E62" s="126"/>
      <c r="F62" s="125"/>
      <c r="G62" s="125"/>
      <c r="H62" s="181"/>
      <c r="I62" s="121" t="str">
        <f>IF(OR($B62="",$C62="",$D62="",$E62="",$F62&lt;AN_LIM,$F62&gt;AN_CONCURS,$P62=FALSE),"",IF($O62="OK",R_BDI_ROM*VLOOKUP(AL62,Coef!$E$5:$F$20,2,FALSE),""))</f>
        <v/>
      </c>
      <c r="J62" s="121" t="str">
        <f>IF(OR($B62="",$C62="",$D62="",$E62="",$F62="",$F62&gt;AN_CONCURS,$P62=FALSE),"",IF($O62="OK",R_BDI_ROM*VLOOKUP(AL62,Coef!$E$5:$F$20,2,FALSE),""))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12" t="str">
        <f>IF(E62="","NOK",VLOOKUP($E62,BDI!$B$5:$C$41,2,FALSE))</f>
        <v>NOK</v>
      </c>
      <c r="P62" s="236" t="b">
        <f t="shared" si="14"/>
        <v>0</v>
      </c>
      <c r="Q62" s="180"/>
      <c r="R62" s="21" t="e">
        <f t="shared" si="7"/>
        <v>#VALUE!</v>
      </c>
      <c r="S62" s="21" t="e">
        <f t="shared" si="15"/>
        <v>#VALUE!</v>
      </c>
      <c r="T62" s="21" t="e">
        <f t="shared" si="15"/>
        <v>#VALUE!</v>
      </c>
      <c r="U62" s="21" t="e">
        <f t="shared" si="15"/>
        <v>#VALUE!</v>
      </c>
      <c r="V62" s="21" t="e">
        <f t="shared" si="15"/>
        <v>#VALUE!</v>
      </c>
      <c r="W62" s="21" t="e">
        <f t="shared" si="15"/>
        <v>#VALUE!</v>
      </c>
      <c r="X62" s="21" t="e">
        <f t="shared" si="15"/>
        <v>#VALUE!</v>
      </c>
      <c r="Y62" s="21" t="e">
        <f t="shared" si="15"/>
        <v>#VALUE!</v>
      </c>
      <c r="Z62" s="21" t="e">
        <f t="shared" si="15"/>
        <v>#VALUE!</v>
      </c>
      <c r="AA62" s="21" t="e">
        <f t="shared" si="15"/>
        <v>#VALUE!</v>
      </c>
      <c r="AB62" s="22" t="e">
        <f t="shared" si="13"/>
        <v>#VALUE!</v>
      </c>
      <c r="AC62" s="22" t="e">
        <f t="shared" si="13"/>
        <v>#VALUE!</v>
      </c>
      <c r="AD62" s="22" t="e">
        <f t="shared" si="13"/>
        <v>#VALUE!</v>
      </c>
      <c r="AE62" s="22" t="e">
        <f t="shared" si="13"/>
        <v>#VALUE!</v>
      </c>
      <c r="AF62" s="22" t="e">
        <f t="shared" si="13"/>
        <v>#VALUE!</v>
      </c>
      <c r="AG62" s="22" t="e">
        <f t="shared" si="12"/>
        <v>#VALUE!</v>
      </c>
      <c r="AH62" s="22" t="e">
        <f t="shared" si="12"/>
        <v>#VALUE!</v>
      </c>
      <c r="AI62" s="22" t="e">
        <f t="shared" si="12"/>
        <v>#VALUE!</v>
      </c>
      <c r="AJ62" s="22" t="e">
        <f t="shared" si="12"/>
        <v>#VALUE!</v>
      </c>
      <c r="AK62" s="22" t="e">
        <f t="shared" si="12"/>
        <v>#VALUE!</v>
      </c>
      <c r="AL62" s="22">
        <f t="shared" si="10"/>
        <v>1</v>
      </c>
    </row>
    <row r="63" spans="1:38">
      <c r="A63" s="118" t="s">
        <v>358</v>
      </c>
      <c r="B63" s="126"/>
      <c r="C63" s="126"/>
      <c r="D63" s="126"/>
      <c r="E63" s="126"/>
      <c r="F63" s="125"/>
      <c r="G63" s="125"/>
      <c r="H63" s="181"/>
      <c r="I63" s="121" t="str">
        <f>IF(OR($B63="",$C63="",$D63="",$E63="",$F63&lt;AN_LIM,$F63&gt;AN_CONCURS,$P63=FALSE),"",IF($O63="OK",R_BDI_ROM*VLOOKUP(AL63,Coef!$E$5:$F$20,2,FALSE),""))</f>
        <v/>
      </c>
      <c r="J63" s="121" t="str">
        <f>IF(OR($B63="",$C63="",$D63="",$E63="",$F63="",$F63&gt;AN_CONCURS,$P63=FALSE),"",IF($O63="OK",R_BDI_ROM*VLOOKUP(AL63,Coef!$E$5:$F$20,2,FALSE),""))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12" t="str">
        <f>IF(E63="","NOK",VLOOKUP($E63,BDI!$B$5:$C$41,2,FALSE))</f>
        <v>NOK</v>
      </c>
      <c r="P63" s="236" t="b">
        <f t="shared" si="14"/>
        <v>0</v>
      </c>
      <c r="Q63" s="180"/>
      <c r="R63" s="21" t="e">
        <f t="shared" si="7"/>
        <v>#VALUE!</v>
      </c>
      <c r="S63" s="21" t="e">
        <f t="shared" si="15"/>
        <v>#VALUE!</v>
      </c>
      <c r="T63" s="21" t="e">
        <f t="shared" si="15"/>
        <v>#VALUE!</v>
      </c>
      <c r="U63" s="21" t="e">
        <f t="shared" si="15"/>
        <v>#VALUE!</v>
      </c>
      <c r="V63" s="21" t="e">
        <f t="shared" si="15"/>
        <v>#VALUE!</v>
      </c>
      <c r="W63" s="21" t="e">
        <f t="shared" si="15"/>
        <v>#VALUE!</v>
      </c>
      <c r="X63" s="21" t="e">
        <f t="shared" si="15"/>
        <v>#VALUE!</v>
      </c>
      <c r="Y63" s="21" t="e">
        <f t="shared" si="15"/>
        <v>#VALUE!</v>
      </c>
      <c r="Z63" s="21" t="e">
        <f t="shared" si="15"/>
        <v>#VALUE!</v>
      </c>
      <c r="AA63" s="21" t="e">
        <f t="shared" si="15"/>
        <v>#VALUE!</v>
      </c>
      <c r="AB63" s="22" t="e">
        <f t="shared" si="13"/>
        <v>#VALUE!</v>
      </c>
      <c r="AC63" s="22" t="e">
        <f t="shared" si="13"/>
        <v>#VALUE!</v>
      </c>
      <c r="AD63" s="22" t="e">
        <f t="shared" si="13"/>
        <v>#VALUE!</v>
      </c>
      <c r="AE63" s="22" t="e">
        <f t="shared" si="13"/>
        <v>#VALUE!</v>
      </c>
      <c r="AF63" s="22" t="e">
        <f t="shared" si="13"/>
        <v>#VALUE!</v>
      </c>
      <c r="AG63" s="22" t="e">
        <f t="shared" si="12"/>
        <v>#VALUE!</v>
      </c>
      <c r="AH63" s="22" t="e">
        <f t="shared" si="12"/>
        <v>#VALUE!</v>
      </c>
      <c r="AI63" s="22" t="e">
        <f t="shared" si="12"/>
        <v>#VALUE!</v>
      </c>
      <c r="AJ63" s="22" t="e">
        <f t="shared" si="12"/>
        <v>#VALUE!</v>
      </c>
      <c r="AK63" s="22" t="e">
        <f t="shared" si="12"/>
        <v>#VALUE!</v>
      </c>
      <c r="AL63" s="22">
        <f t="shared" si="10"/>
        <v>1</v>
      </c>
    </row>
    <row r="64" spans="1:38">
      <c r="A64" s="118" t="s">
        <v>359</v>
      </c>
      <c r="B64" s="126"/>
      <c r="C64" s="126"/>
      <c r="D64" s="126"/>
      <c r="E64" s="126"/>
      <c r="F64" s="125"/>
      <c r="G64" s="125"/>
      <c r="H64" s="181"/>
      <c r="I64" s="121" t="str">
        <f>IF(OR($B64="",$C64="",$D64="",$E64="",$F64&lt;AN_LIM,$F64&gt;AN_CONCURS,$P64=FALSE),"",IF($O64="OK",R_BDI_ROM*VLOOKUP(AL64,Coef!$E$5:$F$20,2,FALSE),""))</f>
        <v/>
      </c>
      <c r="J64" s="121" t="str">
        <f>IF(OR($B64="",$C64="",$D64="",$E64="",$F64="",$F64&gt;AN_CONCURS,$P64=FALSE),"",IF($O64="OK",R_BDI_ROM*VLOOKUP(AL64,Coef!$E$5:$F$20,2,FALSE),""))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12" t="str">
        <f>IF(E64="","NOK",VLOOKUP($E64,BDI!$B$5:$C$41,2,FALSE))</f>
        <v>NOK</v>
      </c>
      <c r="P64" s="236" t="b">
        <f t="shared" si="14"/>
        <v>0</v>
      </c>
      <c r="Q64" s="180"/>
      <c r="R64" s="21" t="e">
        <f t="shared" si="7"/>
        <v>#VALUE!</v>
      </c>
      <c r="S64" s="21" t="e">
        <f t="shared" si="15"/>
        <v>#VALUE!</v>
      </c>
      <c r="T64" s="21" t="e">
        <f t="shared" si="15"/>
        <v>#VALUE!</v>
      </c>
      <c r="U64" s="21" t="e">
        <f t="shared" si="15"/>
        <v>#VALUE!</v>
      </c>
      <c r="V64" s="21" t="e">
        <f t="shared" si="15"/>
        <v>#VALUE!</v>
      </c>
      <c r="W64" s="21" t="e">
        <f t="shared" si="15"/>
        <v>#VALUE!</v>
      </c>
      <c r="X64" s="21" t="e">
        <f t="shared" si="15"/>
        <v>#VALUE!</v>
      </c>
      <c r="Y64" s="21" t="e">
        <f t="shared" si="15"/>
        <v>#VALUE!</v>
      </c>
      <c r="Z64" s="21" t="e">
        <f t="shared" si="15"/>
        <v>#VALUE!</v>
      </c>
      <c r="AA64" s="21" t="e">
        <f t="shared" si="15"/>
        <v>#VALUE!</v>
      </c>
      <c r="AB64" s="22" t="e">
        <f t="shared" si="13"/>
        <v>#VALUE!</v>
      </c>
      <c r="AC64" s="22" t="e">
        <f t="shared" si="13"/>
        <v>#VALUE!</v>
      </c>
      <c r="AD64" s="22" t="e">
        <f t="shared" si="13"/>
        <v>#VALUE!</v>
      </c>
      <c r="AE64" s="22" t="e">
        <f t="shared" si="13"/>
        <v>#VALUE!</v>
      </c>
      <c r="AF64" s="22" t="e">
        <f t="shared" si="13"/>
        <v>#VALUE!</v>
      </c>
      <c r="AG64" s="22" t="e">
        <f t="shared" si="12"/>
        <v>#VALUE!</v>
      </c>
      <c r="AH64" s="22" t="e">
        <f t="shared" si="12"/>
        <v>#VALUE!</v>
      </c>
      <c r="AI64" s="22" t="e">
        <f t="shared" si="12"/>
        <v>#VALUE!</v>
      </c>
      <c r="AJ64" s="22" t="e">
        <f t="shared" si="12"/>
        <v>#VALUE!</v>
      </c>
      <c r="AK64" s="22" t="e">
        <f t="shared" si="12"/>
        <v>#VALUE!</v>
      </c>
      <c r="AL64" s="22">
        <f t="shared" si="10"/>
        <v>1</v>
      </c>
    </row>
    <row r="65" spans="1:38">
      <c r="A65" s="118" t="s">
        <v>360</v>
      </c>
      <c r="B65" s="126"/>
      <c r="C65" s="126"/>
      <c r="D65" s="126"/>
      <c r="E65" s="126"/>
      <c r="F65" s="125"/>
      <c r="G65" s="125"/>
      <c r="H65" s="181"/>
      <c r="I65" s="121" t="str">
        <f>IF(OR($B65="",$C65="",$D65="",$E65="",$F65&lt;AN_LIM,$F65&gt;AN_CONCURS,$P65=FALSE),"",IF($O65="OK",R_BDI_ROM*VLOOKUP(AL65,Coef!$E$5:$F$20,2,FALSE),""))</f>
        <v/>
      </c>
      <c r="J65" s="121" t="str">
        <f>IF(OR($B65="",$C65="",$D65="",$E65="",$F65="",$F65&gt;AN_CONCURS,$P65=FALSE),"",IF($O65="OK",R_BDI_ROM*VLOOKUP(AL65,Coef!$E$5:$F$20,2,FALSE),""))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12" t="str">
        <f>IF(E65="","NOK",VLOOKUP($E65,BDI!$B$5:$C$41,2,FALSE))</f>
        <v>NOK</v>
      </c>
      <c r="P65" s="236" t="b">
        <f t="shared" si="14"/>
        <v>0</v>
      </c>
      <c r="Q65" s="180"/>
      <c r="R65" s="21" t="e">
        <f t="shared" si="7"/>
        <v>#VALUE!</v>
      </c>
      <c r="S65" s="21" t="e">
        <f t="shared" si="15"/>
        <v>#VALUE!</v>
      </c>
      <c r="T65" s="21" t="e">
        <f t="shared" si="15"/>
        <v>#VALUE!</v>
      </c>
      <c r="U65" s="21" t="e">
        <f t="shared" si="15"/>
        <v>#VALUE!</v>
      </c>
      <c r="V65" s="21" t="e">
        <f t="shared" si="15"/>
        <v>#VALUE!</v>
      </c>
      <c r="W65" s="21" t="e">
        <f t="shared" si="15"/>
        <v>#VALUE!</v>
      </c>
      <c r="X65" s="21" t="e">
        <f t="shared" si="15"/>
        <v>#VALUE!</v>
      </c>
      <c r="Y65" s="21" t="e">
        <f t="shared" si="15"/>
        <v>#VALUE!</v>
      </c>
      <c r="Z65" s="21" t="e">
        <f t="shared" si="15"/>
        <v>#VALUE!</v>
      </c>
      <c r="AA65" s="21" t="e">
        <f t="shared" si="15"/>
        <v>#VALUE!</v>
      </c>
      <c r="AB65" s="22" t="e">
        <f t="shared" si="13"/>
        <v>#VALUE!</v>
      </c>
      <c r="AC65" s="22" t="e">
        <f t="shared" si="13"/>
        <v>#VALUE!</v>
      </c>
      <c r="AD65" s="22" t="e">
        <f t="shared" si="13"/>
        <v>#VALUE!</v>
      </c>
      <c r="AE65" s="22" t="e">
        <f t="shared" si="13"/>
        <v>#VALUE!</v>
      </c>
      <c r="AF65" s="22" t="e">
        <f t="shared" si="13"/>
        <v>#VALUE!</v>
      </c>
      <c r="AG65" s="22" t="e">
        <f t="shared" si="12"/>
        <v>#VALUE!</v>
      </c>
      <c r="AH65" s="22" t="e">
        <f t="shared" si="12"/>
        <v>#VALUE!</v>
      </c>
      <c r="AI65" s="22" t="e">
        <f t="shared" si="12"/>
        <v>#VALUE!</v>
      </c>
      <c r="AJ65" s="22" t="e">
        <f t="shared" si="12"/>
        <v>#VALUE!</v>
      </c>
      <c r="AK65" s="22" t="e">
        <f t="shared" si="12"/>
        <v>#VALUE!</v>
      </c>
      <c r="AL65" s="22">
        <f t="shared" si="10"/>
        <v>1</v>
      </c>
    </row>
    <row r="66" spans="1:38">
      <c r="A66" s="118" t="s">
        <v>361</v>
      </c>
      <c r="B66" s="126"/>
      <c r="C66" s="126"/>
      <c r="D66" s="126"/>
      <c r="E66" s="126"/>
      <c r="F66" s="125"/>
      <c r="G66" s="125"/>
      <c r="H66" s="181"/>
      <c r="I66" s="121" t="str">
        <f>IF(OR($B66="",$C66="",$D66="",$E66="",$F66&lt;AN_LIM,$F66&gt;AN_CONCURS,$P66=FALSE),"",IF($O66="OK",R_BDI_ROM*VLOOKUP(AL66,Coef!$E$5:$F$20,2,FALSE),""))</f>
        <v/>
      </c>
      <c r="J66" s="121" t="str">
        <f>IF(OR($B66="",$C66="",$D66="",$E66="",$F66="",$F66&gt;AN_CONCURS,$P66=FALSE),"",IF($O66="OK",R_BDI_ROM*VLOOKUP(AL66,Coef!$E$5:$F$20,2,FALSE),""))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12" t="str">
        <f>IF(E66="","NOK",VLOOKUP($E66,BDI!$B$5:$C$41,2,FALSE))</f>
        <v>NOK</v>
      </c>
      <c r="P66" s="236" t="b">
        <f t="shared" si="14"/>
        <v>0</v>
      </c>
      <c r="Q66" s="180"/>
      <c r="R66" s="21" t="e">
        <f t="shared" si="7"/>
        <v>#VALUE!</v>
      </c>
      <c r="S66" s="21" t="e">
        <f t="shared" si="15"/>
        <v>#VALUE!</v>
      </c>
      <c r="T66" s="21" t="e">
        <f t="shared" si="15"/>
        <v>#VALUE!</v>
      </c>
      <c r="U66" s="21" t="e">
        <f t="shared" si="15"/>
        <v>#VALUE!</v>
      </c>
      <c r="V66" s="21" t="e">
        <f t="shared" si="15"/>
        <v>#VALUE!</v>
      </c>
      <c r="W66" s="21" t="e">
        <f t="shared" si="15"/>
        <v>#VALUE!</v>
      </c>
      <c r="X66" s="21" t="e">
        <f t="shared" si="15"/>
        <v>#VALUE!</v>
      </c>
      <c r="Y66" s="21" t="e">
        <f t="shared" si="15"/>
        <v>#VALUE!</v>
      </c>
      <c r="Z66" s="21" t="e">
        <f t="shared" si="15"/>
        <v>#VALUE!</v>
      </c>
      <c r="AA66" s="21" t="e">
        <f t="shared" si="15"/>
        <v>#VALUE!</v>
      </c>
      <c r="AB66" s="22" t="e">
        <f t="shared" si="13"/>
        <v>#VALUE!</v>
      </c>
      <c r="AC66" s="22" t="e">
        <f t="shared" si="13"/>
        <v>#VALUE!</v>
      </c>
      <c r="AD66" s="22" t="e">
        <f t="shared" si="13"/>
        <v>#VALUE!</v>
      </c>
      <c r="AE66" s="22" t="e">
        <f t="shared" si="13"/>
        <v>#VALUE!</v>
      </c>
      <c r="AF66" s="22" t="e">
        <f t="shared" si="13"/>
        <v>#VALUE!</v>
      </c>
      <c r="AG66" s="22" t="e">
        <f t="shared" si="12"/>
        <v>#VALUE!</v>
      </c>
      <c r="AH66" s="22" t="e">
        <f t="shared" si="12"/>
        <v>#VALUE!</v>
      </c>
      <c r="AI66" s="22" t="e">
        <f t="shared" si="12"/>
        <v>#VALUE!</v>
      </c>
      <c r="AJ66" s="22" t="e">
        <f t="shared" si="12"/>
        <v>#VALUE!</v>
      </c>
      <c r="AK66" s="22" t="e">
        <f t="shared" si="12"/>
        <v>#VALUE!</v>
      </c>
      <c r="AL66" s="22">
        <f t="shared" si="10"/>
        <v>1</v>
      </c>
    </row>
    <row r="67" spans="1:38">
      <c r="A67" s="118" t="s">
        <v>362</v>
      </c>
      <c r="B67" s="126"/>
      <c r="C67" s="126"/>
      <c r="D67" s="126"/>
      <c r="E67" s="126"/>
      <c r="F67" s="125"/>
      <c r="G67" s="125"/>
      <c r="H67" s="181"/>
      <c r="I67" s="121" t="str">
        <f>IF(OR($B67="",$C67="",$D67="",$E67="",$F67&lt;AN_LIM,$F67&gt;AN_CONCURS,$P67=FALSE),"",IF($O67="OK",R_BDI_ROM*VLOOKUP(AL67,Coef!$E$5:$F$20,2,FALSE),""))</f>
        <v/>
      </c>
      <c r="J67" s="121" t="str">
        <f>IF(OR($B67="",$C67="",$D67="",$E67="",$F67="",$F67&gt;AN_CONCURS,$P67=FALSE),"",IF($O67="OK",R_BDI_ROM*VLOOKUP(AL67,Coef!$E$5:$F$20,2,FALSE),""))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12" t="str">
        <f>IF(E67="","NOK",VLOOKUP($E67,BDI!$B$5:$C$41,2,FALSE))</f>
        <v>NOK</v>
      </c>
      <c r="P67" s="236" t="b">
        <f t="shared" si="14"/>
        <v>0</v>
      </c>
      <c r="Q67" s="180"/>
      <c r="R67" s="21" t="e">
        <f t="shared" si="7"/>
        <v>#VALUE!</v>
      </c>
      <c r="S67" s="21" t="e">
        <f t="shared" si="15"/>
        <v>#VALUE!</v>
      </c>
      <c r="T67" s="21" t="e">
        <f t="shared" si="15"/>
        <v>#VALUE!</v>
      </c>
      <c r="U67" s="21" t="e">
        <f t="shared" si="15"/>
        <v>#VALUE!</v>
      </c>
      <c r="V67" s="21" t="e">
        <f t="shared" si="15"/>
        <v>#VALUE!</v>
      </c>
      <c r="W67" s="21" t="e">
        <f t="shared" si="15"/>
        <v>#VALUE!</v>
      </c>
      <c r="X67" s="21" t="e">
        <f t="shared" si="15"/>
        <v>#VALUE!</v>
      </c>
      <c r="Y67" s="21" t="e">
        <f t="shared" si="15"/>
        <v>#VALUE!</v>
      </c>
      <c r="Z67" s="21" t="e">
        <f t="shared" si="15"/>
        <v>#VALUE!</v>
      </c>
      <c r="AA67" s="21" t="e">
        <f t="shared" si="15"/>
        <v>#VALUE!</v>
      </c>
      <c r="AB67" s="22" t="e">
        <f t="shared" si="13"/>
        <v>#VALUE!</v>
      </c>
      <c r="AC67" s="22" t="e">
        <f t="shared" si="13"/>
        <v>#VALUE!</v>
      </c>
      <c r="AD67" s="22" t="e">
        <f t="shared" si="13"/>
        <v>#VALUE!</v>
      </c>
      <c r="AE67" s="22" t="e">
        <f t="shared" si="13"/>
        <v>#VALUE!</v>
      </c>
      <c r="AF67" s="22" t="e">
        <f t="shared" si="13"/>
        <v>#VALUE!</v>
      </c>
      <c r="AG67" s="22" t="e">
        <f t="shared" si="13"/>
        <v>#VALUE!</v>
      </c>
      <c r="AH67" s="22" t="e">
        <f t="shared" si="13"/>
        <v>#VALUE!</v>
      </c>
      <c r="AI67" s="22" t="e">
        <f t="shared" si="13"/>
        <v>#VALUE!</v>
      </c>
      <c r="AJ67" s="22" t="e">
        <f t="shared" si="13"/>
        <v>#VALUE!</v>
      </c>
      <c r="AK67" s="22" t="e">
        <f t="shared" si="13"/>
        <v>#VALUE!</v>
      </c>
      <c r="AL67" s="22">
        <f t="shared" si="10"/>
        <v>1</v>
      </c>
    </row>
    <row r="68" spans="1:38">
      <c r="A68" s="118" t="s">
        <v>363</v>
      </c>
      <c r="B68" s="126"/>
      <c r="C68" s="126"/>
      <c r="D68" s="126"/>
      <c r="E68" s="126"/>
      <c r="F68" s="125"/>
      <c r="G68" s="125"/>
      <c r="H68" s="181"/>
      <c r="I68" s="121" t="str">
        <f>IF(OR($B68="",$C68="",$D68="",$E68="",$F68&lt;AN_LIM,$F68&gt;AN_CONCURS,$P68=FALSE),"",IF($O68="OK",R_BDI_ROM*VLOOKUP(AL68,Coef!$E$5:$F$20,2,FALSE),""))</f>
        <v/>
      </c>
      <c r="J68" s="121" t="str">
        <f>IF(OR($B68="",$C68="",$D68="",$E68="",$F68="",$F68&gt;AN_CONCURS,$P68=FALSE),"",IF($O68="OK",R_BDI_ROM*VLOOKUP(AL68,Coef!$E$5:$F$20,2,FALSE),""))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12" t="str">
        <f>IF(E68="","NOK",VLOOKUP($E68,BDI!$B$5:$C$41,2,FALSE))</f>
        <v>NOK</v>
      </c>
      <c r="P68" s="236" t="b">
        <f t="shared" si="14"/>
        <v>0</v>
      </c>
      <c r="Q68" s="180"/>
      <c r="R68" s="21" t="e">
        <f t="shared" si="7"/>
        <v>#VALUE!</v>
      </c>
      <c r="S68" s="21" t="e">
        <f t="shared" si="15"/>
        <v>#VALUE!</v>
      </c>
      <c r="T68" s="21" t="e">
        <f t="shared" si="15"/>
        <v>#VALUE!</v>
      </c>
      <c r="U68" s="21" t="e">
        <f t="shared" si="15"/>
        <v>#VALUE!</v>
      </c>
      <c r="V68" s="21" t="e">
        <f t="shared" si="15"/>
        <v>#VALUE!</v>
      </c>
      <c r="W68" s="21" t="e">
        <f t="shared" si="15"/>
        <v>#VALUE!</v>
      </c>
      <c r="X68" s="21" t="e">
        <f t="shared" si="15"/>
        <v>#VALUE!</v>
      </c>
      <c r="Y68" s="21" t="e">
        <f t="shared" si="15"/>
        <v>#VALUE!</v>
      </c>
      <c r="Z68" s="21" t="e">
        <f t="shared" si="15"/>
        <v>#VALUE!</v>
      </c>
      <c r="AA68" s="21" t="e">
        <f t="shared" si="15"/>
        <v>#VALUE!</v>
      </c>
      <c r="AB68" s="22" t="e">
        <f t="shared" ref="AB68:AK80" si="16">IF(R68&gt;0,1,0)</f>
        <v>#VALUE!</v>
      </c>
      <c r="AC68" s="22" t="e">
        <f t="shared" si="16"/>
        <v>#VALUE!</v>
      </c>
      <c r="AD68" s="22" t="e">
        <f t="shared" si="16"/>
        <v>#VALUE!</v>
      </c>
      <c r="AE68" s="22" t="e">
        <f t="shared" si="16"/>
        <v>#VALUE!</v>
      </c>
      <c r="AF68" s="22" t="e">
        <f t="shared" si="16"/>
        <v>#VALUE!</v>
      </c>
      <c r="AG68" s="22" t="e">
        <f t="shared" si="16"/>
        <v>#VALUE!</v>
      </c>
      <c r="AH68" s="22" t="e">
        <f t="shared" si="16"/>
        <v>#VALUE!</v>
      </c>
      <c r="AI68" s="22" t="e">
        <f t="shared" si="16"/>
        <v>#VALUE!</v>
      </c>
      <c r="AJ68" s="22" t="e">
        <f t="shared" si="16"/>
        <v>#VALUE!</v>
      </c>
      <c r="AK68" s="22" t="e">
        <f t="shared" si="16"/>
        <v>#VALUE!</v>
      </c>
      <c r="AL68" s="22">
        <f t="shared" si="10"/>
        <v>1</v>
      </c>
    </row>
    <row r="69" spans="1:38">
      <c r="A69" s="118" t="s">
        <v>364</v>
      </c>
      <c r="B69" s="126"/>
      <c r="C69" s="126"/>
      <c r="D69" s="126"/>
      <c r="E69" s="126"/>
      <c r="F69" s="125"/>
      <c r="G69" s="125"/>
      <c r="H69" s="181"/>
      <c r="I69" s="121" t="str">
        <f>IF(OR($B69="",$C69="",$D69="",$E69="",$F69&lt;AN_LIM,$F69&gt;AN_CONCURS,$P69=FALSE),"",IF($O69="OK",R_BDI_ROM*VLOOKUP(AL69,Coef!$E$5:$F$20,2,FALSE),""))</f>
        <v/>
      </c>
      <c r="J69" s="121" t="str">
        <f>IF(OR($B69="",$C69="",$D69="",$E69="",$F69="",$F69&gt;AN_CONCURS,$P69=FALSE),"",IF($O69="OK",R_BDI_ROM*VLOOKUP(AL69,Coef!$E$5:$F$20,2,FALSE),""))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12" t="str">
        <f>IF(E69="","NOK",VLOOKUP($E69,BDI!$B$5:$C$41,2,FALSE))</f>
        <v>NOK</v>
      </c>
      <c r="P69" s="236" t="b">
        <f t="shared" si="14"/>
        <v>0</v>
      </c>
      <c r="Q69" s="180"/>
      <c r="R69" s="21" t="e">
        <f t="shared" si="7"/>
        <v>#VALUE!</v>
      </c>
      <c r="S69" s="21" t="e">
        <f t="shared" si="15"/>
        <v>#VALUE!</v>
      </c>
      <c r="T69" s="21" t="e">
        <f t="shared" si="15"/>
        <v>#VALUE!</v>
      </c>
      <c r="U69" s="21" t="e">
        <f t="shared" si="15"/>
        <v>#VALUE!</v>
      </c>
      <c r="V69" s="21" t="e">
        <f t="shared" si="15"/>
        <v>#VALUE!</v>
      </c>
      <c r="W69" s="21" t="e">
        <f t="shared" si="15"/>
        <v>#VALUE!</v>
      </c>
      <c r="X69" s="21" t="e">
        <f t="shared" si="15"/>
        <v>#VALUE!</v>
      </c>
      <c r="Y69" s="21" t="e">
        <f t="shared" si="15"/>
        <v>#VALUE!</v>
      </c>
      <c r="Z69" s="21" t="e">
        <f t="shared" si="15"/>
        <v>#VALUE!</v>
      </c>
      <c r="AA69" s="21" t="e">
        <f t="shared" si="15"/>
        <v>#VALUE!</v>
      </c>
      <c r="AB69" s="22" t="e">
        <f t="shared" si="16"/>
        <v>#VALUE!</v>
      </c>
      <c r="AC69" s="22" t="e">
        <f t="shared" si="16"/>
        <v>#VALUE!</v>
      </c>
      <c r="AD69" s="22" t="e">
        <f t="shared" si="16"/>
        <v>#VALUE!</v>
      </c>
      <c r="AE69" s="22" t="e">
        <f t="shared" si="16"/>
        <v>#VALUE!</v>
      </c>
      <c r="AF69" s="22" t="e">
        <f t="shared" si="16"/>
        <v>#VALUE!</v>
      </c>
      <c r="AG69" s="22" t="e">
        <f t="shared" si="16"/>
        <v>#VALUE!</v>
      </c>
      <c r="AH69" s="22" t="e">
        <f t="shared" si="16"/>
        <v>#VALUE!</v>
      </c>
      <c r="AI69" s="22" t="e">
        <f t="shared" si="16"/>
        <v>#VALUE!</v>
      </c>
      <c r="AJ69" s="22" t="e">
        <f t="shared" si="16"/>
        <v>#VALUE!</v>
      </c>
      <c r="AK69" s="22" t="e">
        <f t="shared" si="16"/>
        <v>#VALUE!</v>
      </c>
      <c r="AL69" s="22">
        <f t="shared" si="10"/>
        <v>1</v>
      </c>
    </row>
    <row r="70" spans="1:38">
      <c r="A70" s="118" t="s">
        <v>365</v>
      </c>
      <c r="B70" s="126"/>
      <c r="C70" s="126"/>
      <c r="D70" s="126"/>
      <c r="E70" s="126"/>
      <c r="F70" s="125"/>
      <c r="G70" s="125"/>
      <c r="H70" s="181"/>
      <c r="I70" s="121" t="str">
        <f>IF(OR($B70="",$C70="",$D70="",$E70="",$F70&lt;AN_LIM,$F70&gt;AN_CONCURS,$P70=FALSE),"",IF($O70="OK",R_BDI_ROM*VLOOKUP(AL70,Coef!$E$5:$F$20,2,FALSE),""))</f>
        <v/>
      </c>
      <c r="J70" s="121" t="str">
        <f>IF(OR($B70="",$C70="",$D70="",$E70="",$F70="",$F70&gt;AN_CONCURS,$P70=FALSE),"",IF($O70="OK",R_BDI_ROM*VLOOKUP(AL70,Coef!$E$5:$F$20,2,FALSE),""))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12" t="str">
        <f>IF(E70="","NOK",VLOOKUP($E70,BDI!$B$5:$C$41,2,FALSE))</f>
        <v>NOK</v>
      </c>
      <c r="P70" s="236" t="b">
        <f t="shared" si="14"/>
        <v>0</v>
      </c>
      <c r="Q70" s="180"/>
      <c r="R70" s="21" t="e">
        <f t="shared" si="7"/>
        <v>#VALUE!</v>
      </c>
      <c r="S70" s="21" t="e">
        <f t="shared" si="15"/>
        <v>#VALUE!</v>
      </c>
      <c r="T70" s="21" t="e">
        <f t="shared" si="15"/>
        <v>#VALUE!</v>
      </c>
      <c r="U70" s="21" t="e">
        <f t="shared" si="15"/>
        <v>#VALUE!</v>
      </c>
      <c r="V70" s="21" t="e">
        <f t="shared" si="15"/>
        <v>#VALUE!</v>
      </c>
      <c r="W70" s="21" t="e">
        <f t="shared" si="15"/>
        <v>#VALUE!</v>
      </c>
      <c r="X70" s="21" t="e">
        <f t="shared" si="15"/>
        <v>#VALUE!</v>
      </c>
      <c r="Y70" s="21" t="e">
        <f t="shared" si="15"/>
        <v>#VALUE!</v>
      </c>
      <c r="Z70" s="21" t="e">
        <f t="shared" si="15"/>
        <v>#VALUE!</v>
      </c>
      <c r="AA70" s="21" t="e">
        <f t="shared" si="15"/>
        <v>#VALUE!</v>
      </c>
      <c r="AB70" s="22" t="e">
        <f t="shared" si="16"/>
        <v>#VALUE!</v>
      </c>
      <c r="AC70" s="22" t="e">
        <f t="shared" si="16"/>
        <v>#VALUE!</v>
      </c>
      <c r="AD70" s="22" t="e">
        <f t="shared" si="16"/>
        <v>#VALUE!</v>
      </c>
      <c r="AE70" s="22" t="e">
        <f t="shared" si="16"/>
        <v>#VALUE!</v>
      </c>
      <c r="AF70" s="22" t="e">
        <f t="shared" si="16"/>
        <v>#VALUE!</v>
      </c>
      <c r="AG70" s="22" t="e">
        <f t="shared" si="16"/>
        <v>#VALUE!</v>
      </c>
      <c r="AH70" s="22" t="e">
        <f t="shared" si="16"/>
        <v>#VALUE!</v>
      </c>
      <c r="AI70" s="22" t="e">
        <f t="shared" si="16"/>
        <v>#VALUE!</v>
      </c>
      <c r="AJ70" s="22" t="e">
        <f t="shared" si="16"/>
        <v>#VALUE!</v>
      </c>
      <c r="AK70" s="22" t="e">
        <f t="shared" si="16"/>
        <v>#VALUE!</v>
      </c>
      <c r="AL70" s="22">
        <f t="shared" si="10"/>
        <v>1</v>
      </c>
    </row>
    <row r="71" spans="1:38">
      <c r="A71" s="118" t="s">
        <v>366</v>
      </c>
      <c r="B71" s="126"/>
      <c r="C71" s="126"/>
      <c r="D71" s="126"/>
      <c r="E71" s="126"/>
      <c r="F71" s="125"/>
      <c r="G71" s="125"/>
      <c r="H71" s="181"/>
      <c r="I71" s="121" t="str">
        <f>IF(OR($B71="",$C71="",$D71="",$E71="",$F71&lt;AN_LIM,$F71&gt;AN_CONCURS,$P71=FALSE),"",IF($O71="OK",R_BDI_ROM*VLOOKUP(AL71,Coef!$E$5:$F$20,2,FALSE),""))</f>
        <v/>
      </c>
      <c r="J71" s="121" t="str">
        <f>IF(OR($B71="",$C71="",$D71="",$E71="",$F71="",$F71&gt;AN_CONCURS,$P71=FALSE),"",IF($O71="OK",R_BDI_ROM*VLOOKUP(AL71,Coef!$E$5:$F$20,2,FALSE),""))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12" t="str">
        <f>IF(E71="","NOK",VLOOKUP($E71,BDI!$B$5:$C$41,2,FALSE))</f>
        <v>NOK</v>
      </c>
      <c r="P71" s="236" t="b">
        <f t="shared" si="14"/>
        <v>0</v>
      </c>
      <c r="Q71" s="180"/>
      <c r="R71" s="21" t="e">
        <f t="shared" si="7"/>
        <v>#VALUE!</v>
      </c>
      <c r="S71" s="21" t="e">
        <f t="shared" si="15"/>
        <v>#VALUE!</v>
      </c>
      <c r="T71" s="21" t="e">
        <f t="shared" si="15"/>
        <v>#VALUE!</v>
      </c>
      <c r="U71" s="21" t="e">
        <f t="shared" si="15"/>
        <v>#VALUE!</v>
      </c>
      <c r="V71" s="21" t="e">
        <f t="shared" ref="V71:AA80" si="17">FIND(",",$B71,U71+1)</f>
        <v>#VALUE!</v>
      </c>
      <c r="W71" s="21" t="e">
        <f t="shared" si="17"/>
        <v>#VALUE!</v>
      </c>
      <c r="X71" s="21" t="e">
        <f t="shared" si="17"/>
        <v>#VALUE!</v>
      </c>
      <c r="Y71" s="21" t="e">
        <f t="shared" si="17"/>
        <v>#VALUE!</v>
      </c>
      <c r="Z71" s="21" t="e">
        <f t="shared" si="17"/>
        <v>#VALUE!</v>
      </c>
      <c r="AA71" s="21" t="e">
        <f t="shared" si="17"/>
        <v>#VALUE!</v>
      </c>
      <c r="AB71" s="22" t="e">
        <f t="shared" si="16"/>
        <v>#VALUE!</v>
      </c>
      <c r="AC71" s="22" t="e">
        <f t="shared" si="16"/>
        <v>#VALUE!</v>
      </c>
      <c r="AD71" s="22" t="e">
        <f t="shared" si="16"/>
        <v>#VALUE!</v>
      </c>
      <c r="AE71" s="22" t="e">
        <f t="shared" si="16"/>
        <v>#VALUE!</v>
      </c>
      <c r="AF71" s="22" t="e">
        <f t="shared" si="16"/>
        <v>#VALUE!</v>
      </c>
      <c r="AG71" s="22" t="e">
        <f t="shared" si="16"/>
        <v>#VALUE!</v>
      </c>
      <c r="AH71" s="22" t="e">
        <f t="shared" si="16"/>
        <v>#VALUE!</v>
      </c>
      <c r="AI71" s="22" t="e">
        <f t="shared" si="16"/>
        <v>#VALUE!</v>
      </c>
      <c r="AJ71" s="22" t="e">
        <f t="shared" si="16"/>
        <v>#VALUE!</v>
      </c>
      <c r="AK71" s="22" t="e">
        <f t="shared" si="16"/>
        <v>#VALUE!</v>
      </c>
      <c r="AL71" s="22">
        <f t="shared" si="10"/>
        <v>1</v>
      </c>
    </row>
    <row r="72" spans="1:38">
      <c r="A72" s="118" t="s">
        <v>367</v>
      </c>
      <c r="B72" s="126"/>
      <c r="C72" s="126"/>
      <c r="D72" s="126"/>
      <c r="E72" s="126"/>
      <c r="F72" s="125"/>
      <c r="G72" s="125"/>
      <c r="H72" s="181"/>
      <c r="I72" s="121" t="str">
        <f>IF(OR($B72="",$C72="",$D72="",$E72="",$F72&lt;AN_LIM,$F72&gt;AN_CONCURS,$P72=FALSE),"",IF($O72="OK",R_BDI_ROM*VLOOKUP(AL72,Coef!$E$5:$F$20,2,FALSE),""))</f>
        <v/>
      </c>
      <c r="J72" s="121" t="str">
        <f>IF(OR($B72="",$C72="",$D72="",$E72="",$F72="",$F72&gt;AN_CONCURS,$P72=FALSE),"",IF($O72="OK",R_BDI_ROM*VLOOKUP(AL72,Coef!$E$5:$F$20,2,FALSE),""))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12" t="str">
        <f>IF(E72="","NOK",VLOOKUP($E72,BDI!$B$5:$C$41,2,FALSE))</f>
        <v>NOK</v>
      </c>
      <c r="P72" s="236" t="b">
        <f t="shared" si="14"/>
        <v>0</v>
      </c>
      <c r="Q72" s="180"/>
      <c r="R72" s="21" t="e">
        <f t="shared" si="7"/>
        <v>#VALUE!</v>
      </c>
      <c r="S72" s="21" t="e">
        <f t="shared" ref="S72:U80" si="18">FIND(",",$B72,R72+1)</f>
        <v>#VALUE!</v>
      </c>
      <c r="T72" s="21" t="e">
        <f t="shared" si="18"/>
        <v>#VALUE!</v>
      </c>
      <c r="U72" s="21" t="e">
        <f t="shared" si="18"/>
        <v>#VALUE!</v>
      </c>
      <c r="V72" s="21" t="e">
        <f t="shared" si="17"/>
        <v>#VALUE!</v>
      </c>
      <c r="W72" s="21" t="e">
        <f t="shared" si="17"/>
        <v>#VALUE!</v>
      </c>
      <c r="X72" s="21" t="e">
        <f t="shared" si="17"/>
        <v>#VALUE!</v>
      </c>
      <c r="Y72" s="21" t="e">
        <f t="shared" si="17"/>
        <v>#VALUE!</v>
      </c>
      <c r="Z72" s="21" t="e">
        <f t="shared" si="17"/>
        <v>#VALUE!</v>
      </c>
      <c r="AA72" s="21" t="e">
        <f t="shared" si="17"/>
        <v>#VALUE!</v>
      </c>
      <c r="AB72" s="22" t="e">
        <f t="shared" si="16"/>
        <v>#VALUE!</v>
      </c>
      <c r="AC72" s="22" t="e">
        <f t="shared" si="16"/>
        <v>#VALUE!</v>
      </c>
      <c r="AD72" s="22" t="e">
        <f t="shared" si="16"/>
        <v>#VALUE!</v>
      </c>
      <c r="AE72" s="22" t="e">
        <f t="shared" si="16"/>
        <v>#VALUE!</v>
      </c>
      <c r="AF72" s="22" t="e">
        <f t="shared" si="16"/>
        <v>#VALUE!</v>
      </c>
      <c r="AG72" s="22" t="e">
        <f t="shared" si="16"/>
        <v>#VALUE!</v>
      </c>
      <c r="AH72" s="22" t="e">
        <f t="shared" si="16"/>
        <v>#VALUE!</v>
      </c>
      <c r="AI72" s="22" t="e">
        <f t="shared" si="16"/>
        <v>#VALUE!</v>
      </c>
      <c r="AJ72" s="22" t="e">
        <f t="shared" si="16"/>
        <v>#VALUE!</v>
      </c>
      <c r="AK72" s="22" t="e">
        <f t="shared" si="16"/>
        <v>#VALUE!</v>
      </c>
      <c r="AL72" s="22">
        <f t="shared" si="10"/>
        <v>1</v>
      </c>
    </row>
    <row r="73" spans="1:38">
      <c r="A73" s="118" t="s">
        <v>368</v>
      </c>
      <c r="B73" s="126"/>
      <c r="C73" s="126"/>
      <c r="D73" s="126"/>
      <c r="E73" s="126"/>
      <c r="F73" s="125"/>
      <c r="G73" s="125"/>
      <c r="H73" s="181"/>
      <c r="I73" s="121" t="str">
        <f>IF(OR($B73="",$C73="",$D73="",$E73="",$F73&lt;AN_LIM,$F73&gt;AN_CONCURS,$P73=FALSE),"",IF($O73="OK",R_BDI_ROM*VLOOKUP(AL73,Coef!$E$5:$F$20,2,FALSE),""))</f>
        <v/>
      </c>
      <c r="J73" s="121" t="str">
        <f>IF(OR($B73="",$C73="",$D73="",$E73="",$F73="",$F73&gt;AN_CONCURS,$P73=FALSE),"",IF($O73="OK",R_BDI_ROM*VLOOKUP(AL73,Coef!$E$5:$F$20,2,FALSE),""))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12" t="str">
        <f>IF(E73="","NOK",VLOOKUP($E73,BDI!$B$5:$C$41,2,FALSE))</f>
        <v>NOK</v>
      </c>
      <c r="P73" s="236" t="b">
        <f t="shared" si="14"/>
        <v>0</v>
      </c>
      <c r="Q73" s="180"/>
      <c r="R73" s="21" t="e">
        <f t="shared" si="7"/>
        <v>#VALUE!</v>
      </c>
      <c r="S73" s="21" t="e">
        <f t="shared" si="18"/>
        <v>#VALUE!</v>
      </c>
      <c r="T73" s="21" t="e">
        <f t="shared" si="18"/>
        <v>#VALUE!</v>
      </c>
      <c r="U73" s="21" t="e">
        <f t="shared" si="18"/>
        <v>#VALUE!</v>
      </c>
      <c r="V73" s="21" t="e">
        <f t="shared" si="17"/>
        <v>#VALUE!</v>
      </c>
      <c r="W73" s="21" t="e">
        <f t="shared" si="17"/>
        <v>#VALUE!</v>
      </c>
      <c r="X73" s="21" t="e">
        <f t="shared" si="17"/>
        <v>#VALUE!</v>
      </c>
      <c r="Y73" s="21" t="e">
        <f t="shared" si="17"/>
        <v>#VALUE!</v>
      </c>
      <c r="Z73" s="21" t="e">
        <f t="shared" si="17"/>
        <v>#VALUE!</v>
      </c>
      <c r="AA73" s="21" t="e">
        <f t="shared" si="17"/>
        <v>#VALUE!</v>
      </c>
      <c r="AB73" s="22" t="e">
        <f t="shared" si="16"/>
        <v>#VALUE!</v>
      </c>
      <c r="AC73" s="22" t="e">
        <f t="shared" si="16"/>
        <v>#VALUE!</v>
      </c>
      <c r="AD73" s="22" t="e">
        <f t="shared" si="16"/>
        <v>#VALUE!</v>
      </c>
      <c r="AE73" s="22" t="e">
        <f t="shared" si="16"/>
        <v>#VALUE!</v>
      </c>
      <c r="AF73" s="22" t="e">
        <f t="shared" si="16"/>
        <v>#VALUE!</v>
      </c>
      <c r="AG73" s="22" t="e">
        <f t="shared" si="16"/>
        <v>#VALUE!</v>
      </c>
      <c r="AH73" s="22" t="e">
        <f t="shared" si="16"/>
        <v>#VALUE!</v>
      </c>
      <c r="AI73" s="22" t="e">
        <f t="shared" si="16"/>
        <v>#VALUE!</v>
      </c>
      <c r="AJ73" s="22" t="e">
        <f t="shared" si="16"/>
        <v>#VALUE!</v>
      </c>
      <c r="AK73" s="22" t="e">
        <f t="shared" si="16"/>
        <v>#VALUE!</v>
      </c>
      <c r="AL73" s="22">
        <f t="shared" si="10"/>
        <v>1</v>
      </c>
    </row>
    <row r="74" spans="1:38">
      <c r="A74" s="118" t="s">
        <v>369</v>
      </c>
      <c r="B74" s="126"/>
      <c r="C74" s="126"/>
      <c r="D74" s="126"/>
      <c r="E74" s="126"/>
      <c r="F74" s="125"/>
      <c r="G74" s="125"/>
      <c r="H74" s="181"/>
      <c r="I74" s="121" t="str">
        <f>IF(OR($B74="",$C74="",$D74="",$E74="",$F74&lt;AN_LIM,$F74&gt;AN_CONCURS,$P74=FALSE),"",IF($O74="OK",R_BDI_ROM*VLOOKUP(AL74,Coef!$E$5:$F$20,2,FALSE),""))</f>
        <v/>
      </c>
      <c r="J74" s="121" t="str">
        <f>IF(OR($B74="",$C74="",$D74="",$E74="",$F74="",$F74&gt;AN_CONCURS,$P74=FALSE),"",IF($O74="OK",R_BDI_ROM*VLOOKUP(AL74,Coef!$E$5:$F$20,2,FALSE),""))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12" t="str">
        <f>IF(E74="","NOK",VLOOKUP($E74,BDI!$B$5:$C$41,2,FALSE))</f>
        <v>NOK</v>
      </c>
      <c r="P74" s="236" t="b">
        <f t="shared" si="14"/>
        <v>0</v>
      </c>
      <c r="Q74" s="180"/>
      <c r="R74" s="21" t="e">
        <f t="shared" si="7"/>
        <v>#VALUE!</v>
      </c>
      <c r="S74" s="21" t="e">
        <f t="shared" si="18"/>
        <v>#VALUE!</v>
      </c>
      <c r="T74" s="21" t="e">
        <f t="shared" si="18"/>
        <v>#VALUE!</v>
      </c>
      <c r="U74" s="21" t="e">
        <f t="shared" si="18"/>
        <v>#VALUE!</v>
      </c>
      <c r="V74" s="21" t="e">
        <f t="shared" si="17"/>
        <v>#VALUE!</v>
      </c>
      <c r="W74" s="21" t="e">
        <f t="shared" si="17"/>
        <v>#VALUE!</v>
      </c>
      <c r="X74" s="21" t="e">
        <f t="shared" si="17"/>
        <v>#VALUE!</v>
      </c>
      <c r="Y74" s="21" t="e">
        <f t="shared" si="17"/>
        <v>#VALUE!</v>
      </c>
      <c r="Z74" s="21" t="e">
        <f t="shared" si="17"/>
        <v>#VALUE!</v>
      </c>
      <c r="AA74" s="21" t="e">
        <f t="shared" si="17"/>
        <v>#VALUE!</v>
      </c>
      <c r="AB74" s="22" t="e">
        <f t="shared" si="16"/>
        <v>#VALUE!</v>
      </c>
      <c r="AC74" s="22" t="e">
        <f t="shared" si="16"/>
        <v>#VALUE!</v>
      </c>
      <c r="AD74" s="22" t="e">
        <f t="shared" si="16"/>
        <v>#VALUE!</v>
      </c>
      <c r="AE74" s="22" t="e">
        <f t="shared" si="16"/>
        <v>#VALUE!</v>
      </c>
      <c r="AF74" s="22" t="e">
        <f t="shared" si="16"/>
        <v>#VALUE!</v>
      </c>
      <c r="AG74" s="22" t="e">
        <f t="shared" si="16"/>
        <v>#VALUE!</v>
      </c>
      <c r="AH74" s="22" t="e">
        <f t="shared" si="16"/>
        <v>#VALUE!</v>
      </c>
      <c r="AI74" s="22" t="e">
        <f t="shared" si="16"/>
        <v>#VALUE!</v>
      </c>
      <c r="AJ74" s="22" t="e">
        <f t="shared" si="16"/>
        <v>#VALUE!</v>
      </c>
      <c r="AK74" s="22" t="e">
        <f t="shared" si="16"/>
        <v>#VALUE!</v>
      </c>
      <c r="AL74" s="22">
        <f t="shared" si="10"/>
        <v>1</v>
      </c>
    </row>
    <row r="75" spans="1:38">
      <c r="A75" s="118" t="s">
        <v>370</v>
      </c>
      <c r="B75" s="126"/>
      <c r="C75" s="126"/>
      <c r="D75" s="126"/>
      <c r="E75" s="126"/>
      <c r="F75" s="125"/>
      <c r="G75" s="125"/>
      <c r="H75" s="181"/>
      <c r="I75" s="121" t="str">
        <f>IF(OR($B75="",$C75="",$D75="",$E75="",$F75&lt;AN_LIM,$F75&gt;AN_CONCURS,$P75=FALSE),"",IF($O75="OK",R_BDI_ROM*VLOOKUP(AL75,Coef!$E$5:$F$20,2,FALSE),""))</f>
        <v/>
      </c>
      <c r="J75" s="121" t="str">
        <f>IF(OR($B75="",$C75="",$D75="",$E75="",$F75="",$F75&gt;AN_CONCURS,$P75=FALSE),"",IF($O75="OK",R_BDI_ROM*VLOOKUP(AL75,Coef!$E$5:$F$20,2,FALSE),""))</f>
        <v/>
      </c>
      <c r="K75" s="153" t="str">
        <f t="shared" ref="K75:K138" si="19">IF(OR($B75="",$C75="",$D75="",$E75="",$F75&gt;AN_CONCURS,$O75&lt;&gt;"OK",$P75=FALSE),"",IF($F75&gt;=AN_LIM,1,""))</f>
        <v/>
      </c>
      <c r="L75" s="153" t="str">
        <f t="shared" ref="L75:L138" si="20">IF(OR($B75="",$C75="",$D75="",$E75="",$F75="",$F75&gt;AN_CONCURS,$O75&lt;&gt;"OK",$P75=FALSE),"",1)</f>
        <v/>
      </c>
      <c r="M75" s="153" t="str">
        <f t="shared" ref="M75:M138" si="21">IF($K75&lt;&gt;1,"",(IF(OR($B75="",$C75="",$D75="",$E75="",$F75="",$F75&gt;AN_CONCURS,$O75&lt;&gt;"OK",$P75=FALSE),"",IF((FIND(NUME,$B75,1)=1),1,""))))</f>
        <v/>
      </c>
      <c r="N75" s="153" t="str">
        <f t="shared" ref="N75:N138" si="22">IF(OR($B75="",$C75="",$D75="",$E75="",$F75="",$F75&gt;AN_CONCURS,$O75&lt;&gt;"OK",$P75=FALSE),"",IF((FIND(NUME,$B75,1)=1),1,""))</f>
        <v/>
      </c>
      <c r="O75" s="212" t="str">
        <f>IF(E75="","NOK",VLOOKUP($E75,BDI!$B$5:$C$41,2,FALSE))</f>
        <v>NOK</v>
      </c>
      <c r="P75" s="236" t="b">
        <f t="shared" ref="P75:P138" si="23">IF(NUME="",FALSE,ISNUMBER(SEARCH(NUME,$B75)))</f>
        <v>0</v>
      </c>
      <c r="Q75" s="180"/>
      <c r="R75" s="21" t="e">
        <f t="shared" ref="R75:R138" si="24">FIND(",",$B75,1)</f>
        <v>#VALUE!</v>
      </c>
      <c r="S75" s="21" t="e">
        <f t="shared" si="18"/>
        <v>#VALUE!</v>
      </c>
      <c r="T75" s="21" t="e">
        <f t="shared" si="18"/>
        <v>#VALUE!</v>
      </c>
      <c r="U75" s="21" t="e">
        <f t="shared" si="18"/>
        <v>#VALUE!</v>
      </c>
      <c r="V75" s="21" t="e">
        <f t="shared" si="17"/>
        <v>#VALUE!</v>
      </c>
      <c r="W75" s="21" t="e">
        <f t="shared" si="17"/>
        <v>#VALUE!</v>
      </c>
      <c r="X75" s="21" t="e">
        <f t="shared" si="17"/>
        <v>#VALUE!</v>
      </c>
      <c r="Y75" s="21" t="e">
        <f t="shared" si="17"/>
        <v>#VALUE!</v>
      </c>
      <c r="Z75" s="21" t="e">
        <f t="shared" si="17"/>
        <v>#VALUE!</v>
      </c>
      <c r="AA75" s="21" t="e">
        <f t="shared" si="17"/>
        <v>#VALUE!</v>
      </c>
      <c r="AB75" s="22" t="e">
        <f t="shared" si="16"/>
        <v>#VALUE!</v>
      </c>
      <c r="AC75" s="22" t="e">
        <f t="shared" si="16"/>
        <v>#VALUE!</v>
      </c>
      <c r="AD75" s="22" t="e">
        <f t="shared" si="16"/>
        <v>#VALUE!</v>
      </c>
      <c r="AE75" s="22" t="e">
        <f t="shared" si="16"/>
        <v>#VALUE!</v>
      </c>
      <c r="AF75" s="22" t="e">
        <f t="shared" si="16"/>
        <v>#VALUE!</v>
      </c>
      <c r="AG75" s="22" t="e">
        <f t="shared" si="16"/>
        <v>#VALUE!</v>
      </c>
      <c r="AH75" s="22" t="e">
        <f t="shared" si="16"/>
        <v>#VALUE!</v>
      </c>
      <c r="AI75" s="22" t="e">
        <f t="shared" si="16"/>
        <v>#VALUE!</v>
      </c>
      <c r="AJ75" s="22" t="e">
        <f t="shared" si="16"/>
        <v>#VALUE!</v>
      </c>
      <c r="AK75" s="22" t="e">
        <f t="shared" si="16"/>
        <v>#VALUE!</v>
      </c>
      <c r="AL75" s="22">
        <f t="shared" ref="AL75:AL80" si="25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5"/>
      <c r="G76" s="125"/>
      <c r="H76" s="181"/>
      <c r="I76" s="121" t="str">
        <f>IF(OR($B76="",$C76="",$D76="",$E76="",$F76&lt;AN_LIM,$F76&gt;AN_CONCURS,$P76=FALSE),"",IF($O76="OK",R_BDI_ROM*VLOOKUP(AL76,Coef!$E$5:$F$20,2,FALSE),""))</f>
        <v/>
      </c>
      <c r="J76" s="121" t="str">
        <f>IF(OR($B76="",$C76="",$D76="",$E76="",$F76="",$F76&gt;AN_CONCURS,$P76=FALSE),"",IF($O76="OK",R_BDI_ROM*VLOOKUP(AL76,Coef!$E$5:$F$20,2,FALSE),""))</f>
        <v/>
      </c>
      <c r="K76" s="153" t="str">
        <f t="shared" si="19"/>
        <v/>
      </c>
      <c r="L76" s="153" t="str">
        <f t="shared" si="20"/>
        <v/>
      </c>
      <c r="M76" s="153" t="str">
        <f t="shared" si="21"/>
        <v/>
      </c>
      <c r="N76" s="153" t="str">
        <f t="shared" si="22"/>
        <v/>
      </c>
      <c r="O76" s="212" t="str">
        <f>IF(E76="","NOK",VLOOKUP($E76,BDI!$B$5:$C$41,2,FALSE))</f>
        <v>NOK</v>
      </c>
      <c r="P76" s="236" t="b">
        <f t="shared" si="23"/>
        <v>0</v>
      </c>
      <c r="Q76" s="180"/>
      <c r="R76" s="21" t="e">
        <f t="shared" si="24"/>
        <v>#VALUE!</v>
      </c>
      <c r="S76" s="21" t="e">
        <f t="shared" si="18"/>
        <v>#VALUE!</v>
      </c>
      <c r="T76" s="21" t="e">
        <f t="shared" si="18"/>
        <v>#VALUE!</v>
      </c>
      <c r="U76" s="21" t="e">
        <f t="shared" si="18"/>
        <v>#VALUE!</v>
      </c>
      <c r="V76" s="21" t="e">
        <f t="shared" si="17"/>
        <v>#VALUE!</v>
      </c>
      <c r="W76" s="21" t="e">
        <f t="shared" si="17"/>
        <v>#VALUE!</v>
      </c>
      <c r="X76" s="21" t="e">
        <f t="shared" si="17"/>
        <v>#VALUE!</v>
      </c>
      <c r="Y76" s="21" t="e">
        <f t="shared" si="17"/>
        <v>#VALUE!</v>
      </c>
      <c r="Z76" s="21" t="e">
        <f t="shared" si="17"/>
        <v>#VALUE!</v>
      </c>
      <c r="AA76" s="21" t="e">
        <f t="shared" si="17"/>
        <v>#VALUE!</v>
      </c>
      <c r="AB76" s="22" t="e">
        <f t="shared" si="16"/>
        <v>#VALUE!</v>
      </c>
      <c r="AC76" s="22" t="e">
        <f t="shared" si="16"/>
        <v>#VALUE!</v>
      </c>
      <c r="AD76" s="22" t="e">
        <f t="shared" si="16"/>
        <v>#VALUE!</v>
      </c>
      <c r="AE76" s="22" t="e">
        <f t="shared" si="16"/>
        <v>#VALUE!</v>
      </c>
      <c r="AF76" s="22" t="e">
        <f t="shared" si="16"/>
        <v>#VALUE!</v>
      </c>
      <c r="AG76" s="22" t="e">
        <f t="shared" si="16"/>
        <v>#VALUE!</v>
      </c>
      <c r="AH76" s="22" t="e">
        <f t="shared" si="16"/>
        <v>#VALUE!</v>
      </c>
      <c r="AI76" s="22" t="e">
        <f t="shared" si="16"/>
        <v>#VALUE!</v>
      </c>
      <c r="AJ76" s="22" t="e">
        <f t="shared" si="16"/>
        <v>#VALUE!</v>
      </c>
      <c r="AK76" s="22" t="e">
        <f t="shared" si="16"/>
        <v>#VALUE!</v>
      </c>
      <c r="AL76" s="22">
        <f t="shared" si="25"/>
        <v>1</v>
      </c>
    </row>
    <row r="77" spans="1:38">
      <c r="A77" s="118" t="s">
        <v>372</v>
      </c>
      <c r="B77" s="126"/>
      <c r="C77" s="126"/>
      <c r="D77" s="126"/>
      <c r="E77" s="126"/>
      <c r="F77" s="125"/>
      <c r="G77" s="125"/>
      <c r="H77" s="181"/>
      <c r="I77" s="121" t="str">
        <f>IF(OR($B77="",$C77="",$D77="",$E77="",$F77&lt;AN_LIM,$F77&gt;AN_CONCURS,$P77=FALSE),"",IF($O77="OK",R_BDI_ROM*VLOOKUP(AL77,Coef!$E$5:$F$20,2,FALSE),""))</f>
        <v/>
      </c>
      <c r="J77" s="121" t="str">
        <f>IF(OR($B77="",$C77="",$D77="",$E77="",$F77="",$F77&gt;AN_CONCURS,$P77=FALSE),"",IF($O77="OK",R_BDI_ROM*VLOOKUP(AL77,Coef!$E$5:$F$20,2,FALSE),""))</f>
        <v/>
      </c>
      <c r="K77" s="153" t="str">
        <f t="shared" si="19"/>
        <v/>
      </c>
      <c r="L77" s="153" t="str">
        <f t="shared" si="20"/>
        <v/>
      </c>
      <c r="M77" s="153" t="str">
        <f t="shared" si="21"/>
        <v/>
      </c>
      <c r="N77" s="153" t="str">
        <f t="shared" si="22"/>
        <v/>
      </c>
      <c r="O77" s="212" t="str">
        <f>IF(E77="","NOK",VLOOKUP($E77,BDI!$B$5:$C$41,2,FALSE))</f>
        <v>NOK</v>
      </c>
      <c r="P77" s="236" t="b">
        <f t="shared" si="23"/>
        <v>0</v>
      </c>
      <c r="Q77" s="180"/>
      <c r="R77" s="21" t="e">
        <f t="shared" si="24"/>
        <v>#VALUE!</v>
      </c>
      <c r="S77" s="21" t="e">
        <f t="shared" si="18"/>
        <v>#VALUE!</v>
      </c>
      <c r="T77" s="21" t="e">
        <f t="shared" si="18"/>
        <v>#VALUE!</v>
      </c>
      <c r="U77" s="21" t="e">
        <f t="shared" si="18"/>
        <v>#VALUE!</v>
      </c>
      <c r="V77" s="21" t="e">
        <f t="shared" si="17"/>
        <v>#VALUE!</v>
      </c>
      <c r="W77" s="21" t="e">
        <f t="shared" si="17"/>
        <v>#VALUE!</v>
      </c>
      <c r="X77" s="21" t="e">
        <f t="shared" si="17"/>
        <v>#VALUE!</v>
      </c>
      <c r="Y77" s="21" t="e">
        <f t="shared" si="17"/>
        <v>#VALUE!</v>
      </c>
      <c r="Z77" s="21" t="e">
        <f t="shared" si="17"/>
        <v>#VALUE!</v>
      </c>
      <c r="AA77" s="21" t="e">
        <f t="shared" si="17"/>
        <v>#VALUE!</v>
      </c>
      <c r="AB77" s="22" t="e">
        <f t="shared" si="16"/>
        <v>#VALUE!</v>
      </c>
      <c r="AC77" s="22" t="e">
        <f t="shared" si="16"/>
        <v>#VALUE!</v>
      </c>
      <c r="AD77" s="22" t="e">
        <f t="shared" si="16"/>
        <v>#VALUE!</v>
      </c>
      <c r="AE77" s="22" t="e">
        <f t="shared" si="16"/>
        <v>#VALUE!</v>
      </c>
      <c r="AF77" s="22" t="e">
        <f t="shared" si="16"/>
        <v>#VALUE!</v>
      </c>
      <c r="AG77" s="22" t="e">
        <f t="shared" si="16"/>
        <v>#VALUE!</v>
      </c>
      <c r="AH77" s="22" t="e">
        <f t="shared" si="16"/>
        <v>#VALUE!</v>
      </c>
      <c r="AI77" s="22" t="e">
        <f t="shared" si="16"/>
        <v>#VALUE!</v>
      </c>
      <c r="AJ77" s="22" t="e">
        <f t="shared" si="16"/>
        <v>#VALUE!</v>
      </c>
      <c r="AK77" s="22" t="e">
        <f t="shared" si="16"/>
        <v>#VALUE!</v>
      </c>
      <c r="AL77" s="22">
        <f t="shared" si="25"/>
        <v>1</v>
      </c>
    </row>
    <row r="78" spans="1:38">
      <c r="A78" s="118" t="s">
        <v>373</v>
      </c>
      <c r="B78" s="126"/>
      <c r="C78" s="126"/>
      <c r="D78" s="126"/>
      <c r="E78" s="126"/>
      <c r="F78" s="125"/>
      <c r="G78" s="125"/>
      <c r="H78" s="181"/>
      <c r="I78" s="121" t="str">
        <f>IF(OR($B78="",$C78="",$D78="",$E78="",$F78&lt;AN_LIM,$F78&gt;AN_CONCURS,$P78=FALSE),"",IF($O78="OK",R_BDI_ROM*VLOOKUP(AL78,Coef!$E$5:$F$20,2,FALSE),""))</f>
        <v/>
      </c>
      <c r="J78" s="121" t="str">
        <f>IF(OR($B78="",$C78="",$D78="",$E78="",$F78="",$F78&gt;AN_CONCURS,$P78=FALSE),"",IF($O78="OK",R_BDI_ROM*VLOOKUP(AL78,Coef!$E$5:$F$20,2,FALSE),""))</f>
        <v/>
      </c>
      <c r="K78" s="153" t="str">
        <f t="shared" si="19"/>
        <v/>
      </c>
      <c r="L78" s="153" t="str">
        <f t="shared" si="20"/>
        <v/>
      </c>
      <c r="M78" s="153" t="str">
        <f t="shared" si="21"/>
        <v/>
      </c>
      <c r="N78" s="153" t="str">
        <f t="shared" si="22"/>
        <v/>
      </c>
      <c r="O78" s="212" t="str">
        <f>IF(E78="","NOK",VLOOKUP($E78,BDI!$B$5:$C$41,2,FALSE))</f>
        <v>NOK</v>
      </c>
      <c r="P78" s="236" t="b">
        <f t="shared" si="23"/>
        <v>0</v>
      </c>
      <c r="Q78" s="180"/>
      <c r="R78" s="21" t="e">
        <f t="shared" si="24"/>
        <v>#VALUE!</v>
      </c>
      <c r="S78" s="21" t="e">
        <f t="shared" si="18"/>
        <v>#VALUE!</v>
      </c>
      <c r="T78" s="21" t="e">
        <f t="shared" si="18"/>
        <v>#VALUE!</v>
      </c>
      <c r="U78" s="21" t="e">
        <f t="shared" si="18"/>
        <v>#VALUE!</v>
      </c>
      <c r="V78" s="21" t="e">
        <f t="shared" si="17"/>
        <v>#VALUE!</v>
      </c>
      <c r="W78" s="21" t="e">
        <f t="shared" si="17"/>
        <v>#VALUE!</v>
      </c>
      <c r="X78" s="21" t="e">
        <f t="shared" si="17"/>
        <v>#VALUE!</v>
      </c>
      <c r="Y78" s="21" t="e">
        <f t="shared" si="17"/>
        <v>#VALUE!</v>
      </c>
      <c r="Z78" s="21" t="e">
        <f t="shared" si="17"/>
        <v>#VALUE!</v>
      </c>
      <c r="AA78" s="21" t="e">
        <f t="shared" si="17"/>
        <v>#VALUE!</v>
      </c>
      <c r="AB78" s="22" t="e">
        <f t="shared" si="16"/>
        <v>#VALUE!</v>
      </c>
      <c r="AC78" s="22" t="e">
        <f t="shared" si="16"/>
        <v>#VALUE!</v>
      </c>
      <c r="AD78" s="22" t="e">
        <f t="shared" si="16"/>
        <v>#VALUE!</v>
      </c>
      <c r="AE78" s="22" t="e">
        <f t="shared" si="16"/>
        <v>#VALUE!</v>
      </c>
      <c r="AF78" s="22" t="e">
        <f t="shared" si="16"/>
        <v>#VALUE!</v>
      </c>
      <c r="AG78" s="22" t="e">
        <f t="shared" si="16"/>
        <v>#VALUE!</v>
      </c>
      <c r="AH78" s="22" t="e">
        <f t="shared" si="16"/>
        <v>#VALUE!</v>
      </c>
      <c r="AI78" s="22" t="e">
        <f t="shared" si="16"/>
        <v>#VALUE!</v>
      </c>
      <c r="AJ78" s="22" t="e">
        <f t="shared" si="16"/>
        <v>#VALUE!</v>
      </c>
      <c r="AK78" s="22" t="e">
        <f t="shared" si="16"/>
        <v>#VALUE!</v>
      </c>
      <c r="AL78" s="22">
        <f t="shared" si="25"/>
        <v>1</v>
      </c>
    </row>
    <row r="79" spans="1:38">
      <c r="A79" s="118" t="s">
        <v>374</v>
      </c>
      <c r="B79" s="126"/>
      <c r="C79" s="126"/>
      <c r="D79" s="126"/>
      <c r="E79" s="126"/>
      <c r="F79" s="125"/>
      <c r="G79" s="125"/>
      <c r="H79" s="181"/>
      <c r="I79" s="121" t="str">
        <f>IF(OR($B79="",$C79="",$D79="",$E79="",$F79&lt;AN_LIM,$F79&gt;AN_CONCURS,$P79=FALSE),"",IF($O79="OK",R_BDI_ROM*VLOOKUP(AL79,Coef!$E$5:$F$20,2,FALSE),""))</f>
        <v/>
      </c>
      <c r="J79" s="121" t="str">
        <f>IF(OR($B79="",$C79="",$D79="",$E79="",$F79="",$F79&gt;AN_CONCURS,$P79=FALSE),"",IF($O79="OK",R_BDI_ROM*VLOOKUP(AL79,Coef!$E$5:$F$20,2,FALSE),""))</f>
        <v/>
      </c>
      <c r="K79" s="153" t="str">
        <f t="shared" si="19"/>
        <v/>
      </c>
      <c r="L79" s="153" t="str">
        <f t="shared" si="20"/>
        <v/>
      </c>
      <c r="M79" s="153" t="str">
        <f t="shared" si="21"/>
        <v/>
      </c>
      <c r="N79" s="153" t="str">
        <f t="shared" si="22"/>
        <v/>
      </c>
      <c r="O79" s="212" t="str">
        <f>IF(E79="","NOK",VLOOKUP($E79,BDI!$B$5:$C$41,2,FALSE))</f>
        <v>NOK</v>
      </c>
      <c r="P79" s="236" t="b">
        <f t="shared" si="23"/>
        <v>0</v>
      </c>
      <c r="Q79" s="180"/>
      <c r="R79" s="21" t="e">
        <f t="shared" si="24"/>
        <v>#VALUE!</v>
      </c>
      <c r="S79" s="21" t="e">
        <f t="shared" si="18"/>
        <v>#VALUE!</v>
      </c>
      <c r="T79" s="21" t="e">
        <f t="shared" si="18"/>
        <v>#VALUE!</v>
      </c>
      <c r="U79" s="21" t="e">
        <f t="shared" si="18"/>
        <v>#VALUE!</v>
      </c>
      <c r="V79" s="21" t="e">
        <f t="shared" si="17"/>
        <v>#VALUE!</v>
      </c>
      <c r="W79" s="21" t="e">
        <f t="shared" si="17"/>
        <v>#VALUE!</v>
      </c>
      <c r="X79" s="21" t="e">
        <f t="shared" si="17"/>
        <v>#VALUE!</v>
      </c>
      <c r="Y79" s="21" t="e">
        <f t="shared" si="17"/>
        <v>#VALUE!</v>
      </c>
      <c r="Z79" s="21" t="e">
        <f t="shared" si="17"/>
        <v>#VALUE!</v>
      </c>
      <c r="AA79" s="21" t="e">
        <f t="shared" si="17"/>
        <v>#VALUE!</v>
      </c>
      <c r="AB79" s="22" t="e">
        <f t="shared" si="16"/>
        <v>#VALUE!</v>
      </c>
      <c r="AC79" s="22" t="e">
        <f t="shared" si="16"/>
        <v>#VALUE!</v>
      </c>
      <c r="AD79" s="22" t="e">
        <f t="shared" si="16"/>
        <v>#VALUE!</v>
      </c>
      <c r="AE79" s="22" t="e">
        <f t="shared" si="16"/>
        <v>#VALUE!</v>
      </c>
      <c r="AF79" s="22" t="e">
        <f t="shared" si="16"/>
        <v>#VALUE!</v>
      </c>
      <c r="AG79" s="22" t="e">
        <f t="shared" si="16"/>
        <v>#VALUE!</v>
      </c>
      <c r="AH79" s="22" t="e">
        <f t="shared" si="16"/>
        <v>#VALUE!</v>
      </c>
      <c r="AI79" s="22" t="e">
        <f t="shared" si="16"/>
        <v>#VALUE!</v>
      </c>
      <c r="AJ79" s="22" t="e">
        <f t="shared" si="16"/>
        <v>#VALUE!</v>
      </c>
      <c r="AK79" s="22" t="e">
        <f t="shared" si="16"/>
        <v>#VALUE!</v>
      </c>
      <c r="AL79" s="22">
        <f t="shared" si="25"/>
        <v>1</v>
      </c>
    </row>
    <row r="80" spans="1:38">
      <c r="A80" s="118" t="s">
        <v>375</v>
      </c>
      <c r="B80" s="126"/>
      <c r="C80" s="126"/>
      <c r="D80" s="126"/>
      <c r="E80" s="126"/>
      <c r="F80" s="125"/>
      <c r="G80" s="125"/>
      <c r="H80" s="181"/>
      <c r="I80" s="121" t="str">
        <f>IF(OR($B80="",$C80="",$D80="",$E80="",$F80&lt;AN_LIM,$F80&gt;AN_CONCURS,$P80=FALSE),"",IF($O80="OK",R_BDI_ROM*VLOOKUP(AL80,Coef!$E$5:$F$20,2,FALSE),""))</f>
        <v/>
      </c>
      <c r="J80" s="121" t="str">
        <f>IF(OR($B80="",$C80="",$D80="",$E80="",$F80="",$F80&gt;AN_CONCURS,$P80=FALSE),"",IF($O80="OK",R_BDI_ROM*VLOOKUP(AL80,Coef!$E$5:$F$20,2,FALSE),""))</f>
        <v/>
      </c>
      <c r="K80" s="153" t="str">
        <f t="shared" si="19"/>
        <v/>
      </c>
      <c r="L80" s="153" t="str">
        <f t="shared" si="20"/>
        <v/>
      </c>
      <c r="M80" s="153" t="str">
        <f t="shared" si="21"/>
        <v/>
      </c>
      <c r="N80" s="153" t="str">
        <f t="shared" si="22"/>
        <v/>
      </c>
      <c r="O80" s="212" t="str">
        <f>IF(E80="","NOK",VLOOKUP($E80,BDI!$B$5:$C$41,2,FALSE))</f>
        <v>NOK</v>
      </c>
      <c r="P80" s="236" t="b">
        <f t="shared" si="23"/>
        <v>0</v>
      </c>
      <c r="Q80" s="180"/>
      <c r="R80" s="21" t="e">
        <f t="shared" si="24"/>
        <v>#VALUE!</v>
      </c>
      <c r="S80" s="21" t="e">
        <f t="shared" si="18"/>
        <v>#VALUE!</v>
      </c>
      <c r="T80" s="21" t="e">
        <f t="shared" si="18"/>
        <v>#VALUE!</v>
      </c>
      <c r="U80" s="21" t="e">
        <f t="shared" si="18"/>
        <v>#VALUE!</v>
      </c>
      <c r="V80" s="21" t="e">
        <f t="shared" si="17"/>
        <v>#VALUE!</v>
      </c>
      <c r="W80" s="21" t="e">
        <f t="shared" si="17"/>
        <v>#VALUE!</v>
      </c>
      <c r="X80" s="21" t="e">
        <f t="shared" si="17"/>
        <v>#VALUE!</v>
      </c>
      <c r="Y80" s="21" t="e">
        <f t="shared" si="17"/>
        <v>#VALUE!</v>
      </c>
      <c r="Z80" s="21" t="e">
        <f t="shared" si="17"/>
        <v>#VALUE!</v>
      </c>
      <c r="AA80" s="21" t="e">
        <f t="shared" si="17"/>
        <v>#VALUE!</v>
      </c>
      <c r="AB80" s="22" t="e">
        <f t="shared" si="16"/>
        <v>#VALUE!</v>
      </c>
      <c r="AC80" s="22" t="e">
        <f t="shared" si="16"/>
        <v>#VALUE!</v>
      </c>
      <c r="AD80" s="22" t="e">
        <f t="shared" si="16"/>
        <v>#VALUE!</v>
      </c>
      <c r="AE80" s="22" t="e">
        <f t="shared" si="16"/>
        <v>#VALUE!</v>
      </c>
      <c r="AF80" s="22" t="e">
        <f t="shared" si="16"/>
        <v>#VALUE!</v>
      </c>
      <c r="AG80" s="22" t="e">
        <f t="shared" si="16"/>
        <v>#VALUE!</v>
      </c>
      <c r="AH80" s="22" t="e">
        <f t="shared" si="16"/>
        <v>#VALUE!</v>
      </c>
      <c r="AI80" s="22" t="e">
        <f t="shared" si="16"/>
        <v>#VALUE!</v>
      </c>
      <c r="AJ80" s="22" t="e">
        <f t="shared" si="16"/>
        <v>#VALUE!</v>
      </c>
      <c r="AK80" s="22" t="e">
        <f t="shared" si="16"/>
        <v>#VALUE!</v>
      </c>
      <c r="AL80" s="22">
        <f t="shared" si="25"/>
        <v>1</v>
      </c>
    </row>
    <row r="81" spans="1:38">
      <c r="A81" s="118" t="s">
        <v>376</v>
      </c>
      <c r="B81" s="126"/>
      <c r="C81" s="126"/>
      <c r="D81" s="126"/>
      <c r="E81" s="126"/>
      <c r="F81" s="125"/>
      <c r="G81" s="125"/>
      <c r="H81" s="181"/>
      <c r="I81" s="121" t="str">
        <f>IF(OR($B81="",$C81="",$D81="",$E81="",$F81&lt;AN_LIM,$F81&gt;AN_CONCURS,$P81=FALSE),"",IF($O81="OK",R_BDI_ROM*VLOOKUP(AL81,Coef!$E$5:$F$20,2,FALSE),""))</f>
        <v/>
      </c>
      <c r="J81" s="121" t="str">
        <f>IF(OR($B81="",$C81="",$D81="",$E81="",$F81="",$F81&gt;AN_CONCURS,$P81=FALSE),"",IF($O81="OK",R_BDI_ROM*VLOOKUP(AL81,Coef!$E$5:$F$20,2,FALSE),""))</f>
        <v/>
      </c>
      <c r="K81" s="153" t="str">
        <f t="shared" si="19"/>
        <v/>
      </c>
      <c r="L81" s="153" t="str">
        <f t="shared" si="20"/>
        <v/>
      </c>
      <c r="M81" s="153" t="str">
        <f t="shared" si="21"/>
        <v/>
      </c>
      <c r="N81" s="153" t="str">
        <f t="shared" si="22"/>
        <v/>
      </c>
      <c r="O81" s="212" t="str">
        <f>IF(E81="","NOK",VLOOKUP($E81,BDI!$B$5:$C$41,2,FALSE))</f>
        <v>NOK</v>
      </c>
      <c r="P81" s="236" t="b">
        <f t="shared" si="23"/>
        <v>0</v>
      </c>
      <c r="Q81" s="180"/>
      <c r="R81" s="21" t="e">
        <f t="shared" si="24"/>
        <v>#VALUE!</v>
      </c>
      <c r="S81" s="21" t="e">
        <f t="shared" ref="S81:S144" si="26">FIND(",",$B81,R81+1)</f>
        <v>#VALUE!</v>
      </c>
      <c r="T81" s="21" t="e">
        <f t="shared" ref="T81:T144" si="27">FIND(",",$B81,S81+1)</f>
        <v>#VALUE!</v>
      </c>
      <c r="U81" s="21" t="e">
        <f t="shared" ref="U81:U144" si="28">FIND(",",$B81,T81+1)</f>
        <v>#VALUE!</v>
      </c>
      <c r="V81" s="21" t="e">
        <f t="shared" ref="V81:V144" si="29">FIND(",",$B81,U81+1)</f>
        <v>#VALUE!</v>
      </c>
      <c r="W81" s="21" t="e">
        <f t="shared" ref="W81:W144" si="30">FIND(",",$B81,V81+1)</f>
        <v>#VALUE!</v>
      </c>
      <c r="X81" s="21" t="e">
        <f t="shared" ref="X81:X144" si="31">FIND(",",$B81,W81+1)</f>
        <v>#VALUE!</v>
      </c>
      <c r="Y81" s="21" t="e">
        <f t="shared" ref="Y81:Y144" si="32">FIND(",",$B81,X81+1)</f>
        <v>#VALUE!</v>
      </c>
      <c r="Z81" s="21" t="e">
        <f t="shared" ref="Z81:Z144" si="33">FIND(",",$B81,Y81+1)</f>
        <v>#VALUE!</v>
      </c>
      <c r="AA81" s="21" t="e">
        <f t="shared" ref="AA81:AA144" si="34">FIND(",",$B81,Z81+1)</f>
        <v>#VALUE!</v>
      </c>
      <c r="AB81" s="22" t="e">
        <f t="shared" ref="AB81:AB144" si="35">IF(R81&gt;0,1,0)</f>
        <v>#VALUE!</v>
      </c>
      <c r="AC81" s="22" t="e">
        <f t="shared" ref="AC81:AC144" si="36">IF(S81&gt;0,1,0)</f>
        <v>#VALUE!</v>
      </c>
      <c r="AD81" s="22" t="e">
        <f t="shared" ref="AD81:AD144" si="37">IF(T81&gt;0,1,0)</f>
        <v>#VALUE!</v>
      </c>
      <c r="AE81" s="22" t="e">
        <f t="shared" ref="AE81:AE144" si="38">IF(U81&gt;0,1,0)</f>
        <v>#VALUE!</v>
      </c>
      <c r="AF81" s="22" t="e">
        <f t="shared" ref="AF81:AF144" si="39">IF(V81&gt;0,1,0)</f>
        <v>#VALUE!</v>
      </c>
      <c r="AG81" s="22" t="e">
        <f t="shared" ref="AG81:AG144" si="40">IF(W81&gt;0,1,0)</f>
        <v>#VALUE!</v>
      </c>
      <c r="AH81" s="22" t="e">
        <f t="shared" ref="AH81:AH144" si="41">IF(X81&gt;0,1,0)</f>
        <v>#VALUE!</v>
      </c>
      <c r="AI81" s="22" t="e">
        <f t="shared" ref="AI81:AI144" si="42">IF(Y81&gt;0,1,0)</f>
        <v>#VALUE!</v>
      </c>
      <c r="AJ81" s="22" t="e">
        <f t="shared" ref="AJ81:AJ144" si="43">IF(Z81&gt;0,1,0)</f>
        <v>#VALUE!</v>
      </c>
      <c r="AK81" s="22" t="e">
        <f t="shared" ref="AK81:AK144" si="44">IF(AA81&gt;0,1,0)</f>
        <v>#VALUE!</v>
      </c>
      <c r="AL81" s="22">
        <f t="shared" ref="AL81:AL144" si="45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5"/>
      <c r="G82" s="125"/>
      <c r="H82" s="181"/>
      <c r="I82" s="121" t="str">
        <f>IF(OR($B82="",$C82="",$D82="",$E82="",$F82&lt;AN_LIM,$F82&gt;AN_CONCURS,$P82=FALSE),"",IF($O82="OK",R_BDI_ROM*VLOOKUP(AL82,Coef!$E$5:$F$20,2,FALSE),""))</f>
        <v/>
      </c>
      <c r="J82" s="121" t="str">
        <f>IF(OR($B82="",$C82="",$D82="",$E82="",$F82="",$F82&gt;AN_CONCURS,$P82=FALSE),"",IF($O82="OK",R_BDI_ROM*VLOOKUP(AL82,Coef!$E$5:$F$20,2,FALSE),""))</f>
        <v/>
      </c>
      <c r="K82" s="153" t="str">
        <f t="shared" si="19"/>
        <v/>
      </c>
      <c r="L82" s="153" t="str">
        <f t="shared" si="20"/>
        <v/>
      </c>
      <c r="M82" s="153" t="str">
        <f t="shared" si="21"/>
        <v/>
      </c>
      <c r="N82" s="153" t="str">
        <f t="shared" si="22"/>
        <v/>
      </c>
      <c r="O82" s="212" t="str">
        <f>IF(E82="","NOK",VLOOKUP($E82,BDI!$B$5:$C$41,2,FALSE))</f>
        <v>NOK</v>
      </c>
      <c r="P82" s="236" t="b">
        <f t="shared" si="23"/>
        <v>0</v>
      </c>
      <c r="Q82" s="180"/>
      <c r="R82" s="21" t="e">
        <f t="shared" si="24"/>
        <v>#VALUE!</v>
      </c>
      <c r="S82" s="21" t="e">
        <f t="shared" si="26"/>
        <v>#VALUE!</v>
      </c>
      <c r="T82" s="21" t="e">
        <f t="shared" si="27"/>
        <v>#VALUE!</v>
      </c>
      <c r="U82" s="21" t="e">
        <f t="shared" si="28"/>
        <v>#VALUE!</v>
      </c>
      <c r="V82" s="21" t="e">
        <f t="shared" si="29"/>
        <v>#VALUE!</v>
      </c>
      <c r="W82" s="21" t="e">
        <f t="shared" si="30"/>
        <v>#VALUE!</v>
      </c>
      <c r="X82" s="21" t="e">
        <f t="shared" si="31"/>
        <v>#VALUE!</v>
      </c>
      <c r="Y82" s="21" t="e">
        <f t="shared" si="32"/>
        <v>#VALUE!</v>
      </c>
      <c r="Z82" s="21" t="e">
        <f t="shared" si="33"/>
        <v>#VALUE!</v>
      </c>
      <c r="AA82" s="21" t="e">
        <f t="shared" si="34"/>
        <v>#VALUE!</v>
      </c>
      <c r="AB82" s="22" t="e">
        <f t="shared" si="35"/>
        <v>#VALUE!</v>
      </c>
      <c r="AC82" s="22" t="e">
        <f t="shared" si="36"/>
        <v>#VALUE!</v>
      </c>
      <c r="AD82" s="22" t="e">
        <f t="shared" si="37"/>
        <v>#VALUE!</v>
      </c>
      <c r="AE82" s="22" t="e">
        <f t="shared" si="38"/>
        <v>#VALUE!</v>
      </c>
      <c r="AF82" s="22" t="e">
        <f t="shared" si="39"/>
        <v>#VALUE!</v>
      </c>
      <c r="AG82" s="22" t="e">
        <f t="shared" si="40"/>
        <v>#VALUE!</v>
      </c>
      <c r="AH82" s="22" t="e">
        <f t="shared" si="41"/>
        <v>#VALUE!</v>
      </c>
      <c r="AI82" s="22" t="e">
        <f t="shared" si="42"/>
        <v>#VALUE!</v>
      </c>
      <c r="AJ82" s="22" t="e">
        <f t="shared" si="43"/>
        <v>#VALUE!</v>
      </c>
      <c r="AK82" s="22" t="e">
        <f t="shared" si="44"/>
        <v>#VALUE!</v>
      </c>
      <c r="AL82" s="22">
        <f t="shared" si="45"/>
        <v>1</v>
      </c>
    </row>
    <row r="83" spans="1:38">
      <c r="A83" s="118" t="s">
        <v>378</v>
      </c>
      <c r="B83" s="126"/>
      <c r="C83" s="126"/>
      <c r="D83" s="126"/>
      <c r="E83" s="126"/>
      <c r="F83" s="125"/>
      <c r="G83" s="125"/>
      <c r="H83" s="181"/>
      <c r="I83" s="121" t="str">
        <f>IF(OR($B83="",$C83="",$D83="",$E83="",$F83&lt;AN_LIM,$F83&gt;AN_CONCURS,$P83=FALSE),"",IF($O83="OK",R_BDI_ROM*VLOOKUP(AL83,Coef!$E$5:$F$20,2,FALSE),""))</f>
        <v/>
      </c>
      <c r="J83" s="121" t="str">
        <f>IF(OR($B83="",$C83="",$D83="",$E83="",$F83="",$F83&gt;AN_CONCURS,$P83=FALSE),"",IF($O83="OK",R_BDI_ROM*VLOOKUP(AL83,Coef!$E$5:$F$20,2,FALSE),""))</f>
        <v/>
      </c>
      <c r="K83" s="153" t="str">
        <f t="shared" si="19"/>
        <v/>
      </c>
      <c r="L83" s="153" t="str">
        <f t="shared" si="20"/>
        <v/>
      </c>
      <c r="M83" s="153" t="str">
        <f t="shared" si="21"/>
        <v/>
      </c>
      <c r="N83" s="153" t="str">
        <f t="shared" si="22"/>
        <v/>
      </c>
      <c r="O83" s="212" t="str">
        <f>IF(E83="","NOK",VLOOKUP($E83,BDI!$B$5:$C$41,2,FALSE))</f>
        <v>NOK</v>
      </c>
      <c r="P83" s="236" t="b">
        <f t="shared" si="23"/>
        <v>0</v>
      </c>
      <c r="Q83" s="180"/>
      <c r="R83" s="21" t="e">
        <f t="shared" si="24"/>
        <v>#VALUE!</v>
      </c>
      <c r="S83" s="21" t="e">
        <f t="shared" si="26"/>
        <v>#VALUE!</v>
      </c>
      <c r="T83" s="21" t="e">
        <f t="shared" si="27"/>
        <v>#VALUE!</v>
      </c>
      <c r="U83" s="21" t="e">
        <f t="shared" si="28"/>
        <v>#VALUE!</v>
      </c>
      <c r="V83" s="21" t="e">
        <f t="shared" si="29"/>
        <v>#VALUE!</v>
      </c>
      <c r="W83" s="21" t="e">
        <f t="shared" si="30"/>
        <v>#VALUE!</v>
      </c>
      <c r="X83" s="21" t="e">
        <f t="shared" si="31"/>
        <v>#VALUE!</v>
      </c>
      <c r="Y83" s="21" t="e">
        <f t="shared" si="32"/>
        <v>#VALUE!</v>
      </c>
      <c r="Z83" s="21" t="e">
        <f t="shared" si="33"/>
        <v>#VALUE!</v>
      </c>
      <c r="AA83" s="21" t="e">
        <f t="shared" si="34"/>
        <v>#VALUE!</v>
      </c>
      <c r="AB83" s="22" t="e">
        <f t="shared" si="35"/>
        <v>#VALUE!</v>
      </c>
      <c r="AC83" s="22" t="e">
        <f t="shared" si="36"/>
        <v>#VALUE!</v>
      </c>
      <c r="AD83" s="22" t="e">
        <f t="shared" si="37"/>
        <v>#VALUE!</v>
      </c>
      <c r="AE83" s="22" t="e">
        <f t="shared" si="38"/>
        <v>#VALUE!</v>
      </c>
      <c r="AF83" s="22" t="e">
        <f t="shared" si="39"/>
        <v>#VALUE!</v>
      </c>
      <c r="AG83" s="22" t="e">
        <f t="shared" si="40"/>
        <v>#VALUE!</v>
      </c>
      <c r="AH83" s="22" t="e">
        <f t="shared" si="41"/>
        <v>#VALUE!</v>
      </c>
      <c r="AI83" s="22" t="e">
        <f t="shared" si="42"/>
        <v>#VALUE!</v>
      </c>
      <c r="AJ83" s="22" t="e">
        <f t="shared" si="43"/>
        <v>#VALUE!</v>
      </c>
      <c r="AK83" s="22" t="e">
        <f t="shared" si="44"/>
        <v>#VALUE!</v>
      </c>
      <c r="AL83" s="22">
        <f t="shared" si="45"/>
        <v>1</v>
      </c>
    </row>
    <row r="84" spans="1:38">
      <c r="A84" s="118" t="s">
        <v>379</v>
      </c>
      <c r="B84" s="126"/>
      <c r="C84" s="126"/>
      <c r="D84" s="126"/>
      <c r="E84" s="126"/>
      <c r="F84" s="125"/>
      <c r="G84" s="125"/>
      <c r="H84" s="181"/>
      <c r="I84" s="121" t="str">
        <f>IF(OR($B84="",$C84="",$D84="",$E84="",$F84&lt;AN_LIM,$F84&gt;AN_CONCURS,$P84=FALSE),"",IF($O84="OK",R_BDI_ROM*VLOOKUP(AL84,Coef!$E$5:$F$20,2,FALSE),""))</f>
        <v/>
      </c>
      <c r="J84" s="121" t="str">
        <f>IF(OR($B84="",$C84="",$D84="",$E84="",$F84="",$F84&gt;AN_CONCURS,$P84=FALSE),"",IF($O84="OK",R_BDI_ROM*VLOOKUP(AL84,Coef!$E$5:$F$20,2,FALSE),""))</f>
        <v/>
      </c>
      <c r="K84" s="153" t="str">
        <f t="shared" si="19"/>
        <v/>
      </c>
      <c r="L84" s="153" t="str">
        <f t="shared" si="20"/>
        <v/>
      </c>
      <c r="M84" s="153" t="str">
        <f t="shared" si="21"/>
        <v/>
      </c>
      <c r="N84" s="153" t="str">
        <f t="shared" si="22"/>
        <v/>
      </c>
      <c r="O84" s="212" t="str">
        <f>IF(E84="","NOK",VLOOKUP($E84,BDI!$B$5:$C$41,2,FALSE))</f>
        <v>NOK</v>
      </c>
      <c r="P84" s="236" t="b">
        <f t="shared" si="23"/>
        <v>0</v>
      </c>
      <c r="Q84" s="180"/>
      <c r="R84" s="21" t="e">
        <f t="shared" si="24"/>
        <v>#VALUE!</v>
      </c>
      <c r="S84" s="21" t="e">
        <f t="shared" si="26"/>
        <v>#VALUE!</v>
      </c>
      <c r="T84" s="21" t="e">
        <f t="shared" si="27"/>
        <v>#VALUE!</v>
      </c>
      <c r="U84" s="21" t="e">
        <f t="shared" si="28"/>
        <v>#VALUE!</v>
      </c>
      <c r="V84" s="21" t="e">
        <f t="shared" si="29"/>
        <v>#VALUE!</v>
      </c>
      <c r="W84" s="21" t="e">
        <f t="shared" si="30"/>
        <v>#VALUE!</v>
      </c>
      <c r="X84" s="21" t="e">
        <f t="shared" si="31"/>
        <v>#VALUE!</v>
      </c>
      <c r="Y84" s="21" t="e">
        <f t="shared" si="32"/>
        <v>#VALUE!</v>
      </c>
      <c r="Z84" s="21" t="e">
        <f t="shared" si="33"/>
        <v>#VALUE!</v>
      </c>
      <c r="AA84" s="21" t="e">
        <f t="shared" si="34"/>
        <v>#VALUE!</v>
      </c>
      <c r="AB84" s="22" t="e">
        <f t="shared" si="35"/>
        <v>#VALUE!</v>
      </c>
      <c r="AC84" s="22" t="e">
        <f t="shared" si="36"/>
        <v>#VALUE!</v>
      </c>
      <c r="AD84" s="22" t="e">
        <f t="shared" si="37"/>
        <v>#VALUE!</v>
      </c>
      <c r="AE84" s="22" t="e">
        <f t="shared" si="38"/>
        <v>#VALUE!</v>
      </c>
      <c r="AF84" s="22" t="e">
        <f t="shared" si="39"/>
        <v>#VALUE!</v>
      </c>
      <c r="AG84" s="22" t="e">
        <f t="shared" si="40"/>
        <v>#VALUE!</v>
      </c>
      <c r="AH84" s="22" t="e">
        <f t="shared" si="41"/>
        <v>#VALUE!</v>
      </c>
      <c r="AI84" s="22" t="e">
        <f t="shared" si="42"/>
        <v>#VALUE!</v>
      </c>
      <c r="AJ84" s="22" t="e">
        <f t="shared" si="43"/>
        <v>#VALUE!</v>
      </c>
      <c r="AK84" s="22" t="e">
        <f t="shared" si="44"/>
        <v>#VALUE!</v>
      </c>
      <c r="AL84" s="22">
        <f t="shared" si="45"/>
        <v>1</v>
      </c>
    </row>
    <row r="85" spans="1:38">
      <c r="A85" s="118" t="s">
        <v>380</v>
      </c>
      <c r="B85" s="126"/>
      <c r="C85" s="126"/>
      <c r="D85" s="126"/>
      <c r="E85" s="126"/>
      <c r="F85" s="125"/>
      <c r="G85" s="125"/>
      <c r="H85" s="181"/>
      <c r="I85" s="121" t="str">
        <f>IF(OR($B85="",$C85="",$D85="",$E85="",$F85&lt;AN_LIM,$F85&gt;AN_CONCURS,$P85=FALSE),"",IF($O85="OK",R_BDI_ROM*VLOOKUP(AL85,Coef!$E$5:$F$20,2,FALSE),""))</f>
        <v/>
      </c>
      <c r="J85" s="121" t="str">
        <f>IF(OR($B85="",$C85="",$D85="",$E85="",$F85="",$F85&gt;AN_CONCURS,$P85=FALSE),"",IF($O85="OK",R_BDI_ROM*VLOOKUP(AL85,Coef!$E$5:$F$20,2,FALSE),""))</f>
        <v/>
      </c>
      <c r="K85" s="153" t="str">
        <f t="shared" si="19"/>
        <v/>
      </c>
      <c r="L85" s="153" t="str">
        <f t="shared" si="20"/>
        <v/>
      </c>
      <c r="M85" s="153" t="str">
        <f t="shared" si="21"/>
        <v/>
      </c>
      <c r="N85" s="153" t="str">
        <f t="shared" si="22"/>
        <v/>
      </c>
      <c r="O85" s="212" t="str">
        <f>IF(E85="","NOK",VLOOKUP($E85,BDI!$B$5:$C$41,2,FALSE))</f>
        <v>NOK</v>
      </c>
      <c r="P85" s="236" t="b">
        <f t="shared" si="23"/>
        <v>0</v>
      </c>
      <c r="Q85" s="180"/>
      <c r="R85" s="21" t="e">
        <f t="shared" si="24"/>
        <v>#VALUE!</v>
      </c>
      <c r="S85" s="21" t="e">
        <f t="shared" si="26"/>
        <v>#VALUE!</v>
      </c>
      <c r="T85" s="21" t="e">
        <f t="shared" si="27"/>
        <v>#VALUE!</v>
      </c>
      <c r="U85" s="21" t="e">
        <f t="shared" si="28"/>
        <v>#VALUE!</v>
      </c>
      <c r="V85" s="21" t="e">
        <f t="shared" si="29"/>
        <v>#VALUE!</v>
      </c>
      <c r="W85" s="21" t="e">
        <f t="shared" si="30"/>
        <v>#VALUE!</v>
      </c>
      <c r="X85" s="21" t="e">
        <f t="shared" si="31"/>
        <v>#VALUE!</v>
      </c>
      <c r="Y85" s="21" t="e">
        <f t="shared" si="32"/>
        <v>#VALUE!</v>
      </c>
      <c r="Z85" s="21" t="e">
        <f t="shared" si="33"/>
        <v>#VALUE!</v>
      </c>
      <c r="AA85" s="21" t="e">
        <f t="shared" si="34"/>
        <v>#VALUE!</v>
      </c>
      <c r="AB85" s="22" t="e">
        <f t="shared" si="35"/>
        <v>#VALUE!</v>
      </c>
      <c r="AC85" s="22" t="e">
        <f t="shared" si="36"/>
        <v>#VALUE!</v>
      </c>
      <c r="AD85" s="22" t="e">
        <f t="shared" si="37"/>
        <v>#VALUE!</v>
      </c>
      <c r="AE85" s="22" t="e">
        <f t="shared" si="38"/>
        <v>#VALUE!</v>
      </c>
      <c r="AF85" s="22" t="e">
        <f t="shared" si="39"/>
        <v>#VALUE!</v>
      </c>
      <c r="AG85" s="22" t="e">
        <f t="shared" si="40"/>
        <v>#VALUE!</v>
      </c>
      <c r="AH85" s="22" t="e">
        <f t="shared" si="41"/>
        <v>#VALUE!</v>
      </c>
      <c r="AI85" s="22" t="e">
        <f t="shared" si="42"/>
        <v>#VALUE!</v>
      </c>
      <c r="AJ85" s="22" t="e">
        <f t="shared" si="43"/>
        <v>#VALUE!</v>
      </c>
      <c r="AK85" s="22" t="e">
        <f t="shared" si="44"/>
        <v>#VALUE!</v>
      </c>
      <c r="AL85" s="22">
        <f t="shared" si="45"/>
        <v>1</v>
      </c>
    </row>
    <row r="86" spans="1:38">
      <c r="A86" s="118" t="s">
        <v>381</v>
      </c>
      <c r="B86" s="126"/>
      <c r="C86" s="126"/>
      <c r="D86" s="126"/>
      <c r="E86" s="126"/>
      <c r="F86" s="125"/>
      <c r="G86" s="125"/>
      <c r="H86" s="181"/>
      <c r="I86" s="121" t="str">
        <f>IF(OR($B86="",$C86="",$D86="",$E86="",$F86&lt;AN_LIM,$F86&gt;AN_CONCURS,$P86=FALSE),"",IF($O86="OK",R_BDI_ROM*VLOOKUP(AL86,Coef!$E$5:$F$20,2,FALSE),""))</f>
        <v/>
      </c>
      <c r="J86" s="121" t="str">
        <f>IF(OR($B86="",$C86="",$D86="",$E86="",$F86="",$F86&gt;AN_CONCURS,$P86=FALSE),"",IF($O86="OK",R_BDI_ROM*VLOOKUP(AL86,Coef!$E$5:$F$20,2,FALSE),""))</f>
        <v/>
      </c>
      <c r="K86" s="153" t="str">
        <f t="shared" si="19"/>
        <v/>
      </c>
      <c r="L86" s="153" t="str">
        <f t="shared" si="20"/>
        <v/>
      </c>
      <c r="M86" s="153" t="str">
        <f t="shared" si="21"/>
        <v/>
      </c>
      <c r="N86" s="153" t="str">
        <f t="shared" si="22"/>
        <v/>
      </c>
      <c r="O86" s="212" t="str">
        <f>IF(E86="","NOK",VLOOKUP($E86,BDI!$B$5:$C$41,2,FALSE))</f>
        <v>NOK</v>
      </c>
      <c r="P86" s="236" t="b">
        <f t="shared" si="23"/>
        <v>0</v>
      </c>
      <c r="Q86" s="180"/>
      <c r="R86" s="21" t="e">
        <f t="shared" si="24"/>
        <v>#VALUE!</v>
      </c>
      <c r="S86" s="21" t="e">
        <f t="shared" si="26"/>
        <v>#VALUE!</v>
      </c>
      <c r="T86" s="21" t="e">
        <f t="shared" si="27"/>
        <v>#VALUE!</v>
      </c>
      <c r="U86" s="21" t="e">
        <f t="shared" si="28"/>
        <v>#VALUE!</v>
      </c>
      <c r="V86" s="21" t="e">
        <f t="shared" si="29"/>
        <v>#VALUE!</v>
      </c>
      <c r="W86" s="21" t="e">
        <f t="shared" si="30"/>
        <v>#VALUE!</v>
      </c>
      <c r="X86" s="21" t="e">
        <f t="shared" si="31"/>
        <v>#VALUE!</v>
      </c>
      <c r="Y86" s="21" t="e">
        <f t="shared" si="32"/>
        <v>#VALUE!</v>
      </c>
      <c r="Z86" s="21" t="e">
        <f t="shared" si="33"/>
        <v>#VALUE!</v>
      </c>
      <c r="AA86" s="21" t="e">
        <f t="shared" si="34"/>
        <v>#VALUE!</v>
      </c>
      <c r="AB86" s="22" t="e">
        <f t="shared" si="35"/>
        <v>#VALUE!</v>
      </c>
      <c r="AC86" s="22" t="e">
        <f t="shared" si="36"/>
        <v>#VALUE!</v>
      </c>
      <c r="AD86" s="22" t="e">
        <f t="shared" si="37"/>
        <v>#VALUE!</v>
      </c>
      <c r="AE86" s="22" t="e">
        <f t="shared" si="38"/>
        <v>#VALUE!</v>
      </c>
      <c r="AF86" s="22" t="e">
        <f t="shared" si="39"/>
        <v>#VALUE!</v>
      </c>
      <c r="AG86" s="22" t="e">
        <f t="shared" si="40"/>
        <v>#VALUE!</v>
      </c>
      <c r="AH86" s="22" t="e">
        <f t="shared" si="41"/>
        <v>#VALUE!</v>
      </c>
      <c r="AI86" s="22" t="e">
        <f t="shared" si="42"/>
        <v>#VALUE!</v>
      </c>
      <c r="AJ86" s="22" t="e">
        <f t="shared" si="43"/>
        <v>#VALUE!</v>
      </c>
      <c r="AK86" s="22" t="e">
        <f t="shared" si="44"/>
        <v>#VALUE!</v>
      </c>
      <c r="AL86" s="22">
        <f t="shared" si="45"/>
        <v>1</v>
      </c>
    </row>
    <row r="87" spans="1:38">
      <c r="A87" s="118" t="s">
        <v>382</v>
      </c>
      <c r="B87" s="126"/>
      <c r="C87" s="126"/>
      <c r="D87" s="126"/>
      <c r="E87" s="126"/>
      <c r="F87" s="125"/>
      <c r="G87" s="125"/>
      <c r="H87" s="181"/>
      <c r="I87" s="121" t="str">
        <f>IF(OR($B87="",$C87="",$D87="",$E87="",$F87&lt;AN_LIM,$F87&gt;AN_CONCURS,$P87=FALSE),"",IF($O87="OK",R_BDI_ROM*VLOOKUP(AL87,Coef!$E$5:$F$20,2,FALSE),""))</f>
        <v/>
      </c>
      <c r="J87" s="121" t="str">
        <f>IF(OR($B87="",$C87="",$D87="",$E87="",$F87="",$F87&gt;AN_CONCURS,$P87=FALSE),"",IF($O87="OK",R_BDI_ROM*VLOOKUP(AL87,Coef!$E$5:$F$20,2,FALSE),""))</f>
        <v/>
      </c>
      <c r="K87" s="153" t="str">
        <f t="shared" si="19"/>
        <v/>
      </c>
      <c r="L87" s="153" t="str">
        <f t="shared" si="20"/>
        <v/>
      </c>
      <c r="M87" s="153" t="str">
        <f t="shared" si="21"/>
        <v/>
      </c>
      <c r="N87" s="153" t="str">
        <f t="shared" si="22"/>
        <v/>
      </c>
      <c r="O87" s="212" t="str">
        <f>IF(E87="","NOK",VLOOKUP($E87,BDI!$B$5:$C$41,2,FALSE))</f>
        <v>NOK</v>
      </c>
      <c r="P87" s="236" t="b">
        <f t="shared" si="23"/>
        <v>0</v>
      </c>
      <c r="Q87" s="180"/>
      <c r="R87" s="21" t="e">
        <f t="shared" si="24"/>
        <v>#VALUE!</v>
      </c>
      <c r="S87" s="21" t="e">
        <f t="shared" si="26"/>
        <v>#VALUE!</v>
      </c>
      <c r="T87" s="21" t="e">
        <f t="shared" si="27"/>
        <v>#VALUE!</v>
      </c>
      <c r="U87" s="21" t="e">
        <f t="shared" si="28"/>
        <v>#VALUE!</v>
      </c>
      <c r="V87" s="21" t="e">
        <f t="shared" si="29"/>
        <v>#VALUE!</v>
      </c>
      <c r="W87" s="21" t="e">
        <f t="shared" si="30"/>
        <v>#VALUE!</v>
      </c>
      <c r="X87" s="21" t="e">
        <f t="shared" si="31"/>
        <v>#VALUE!</v>
      </c>
      <c r="Y87" s="21" t="e">
        <f t="shared" si="32"/>
        <v>#VALUE!</v>
      </c>
      <c r="Z87" s="21" t="e">
        <f t="shared" si="33"/>
        <v>#VALUE!</v>
      </c>
      <c r="AA87" s="21" t="e">
        <f t="shared" si="34"/>
        <v>#VALUE!</v>
      </c>
      <c r="AB87" s="22" t="e">
        <f t="shared" si="35"/>
        <v>#VALUE!</v>
      </c>
      <c r="AC87" s="22" t="e">
        <f t="shared" si="36"/>
        <v>#VALUE!</v>
      </c>
      <c r="AD87" s="22" t="e">
        <f t="shared" si="37"/>
        <v>#VALUE!</v>
      </c>
      <c r="AE87" s="22" t="e">
        <f t="shared" si="38"/>
        <v>#VALUE!</v>
      </c>
      <c r="AF87" s="22" t="e">
        <f t="shared" si="39"/>
        <v>#VALUE!</v>
      </c>
      <c r="AG87" s="22" t="e">
        <f t="shared" si="40"/>
        <v>#VALUE!</v>
      </c>
      <c r="AH87" s="22" t="e">
        <f t="shared" si="41"/>
        <v>#VALUE!</v>
      </c>
      <c r="AI87" s="22" t="e">
        <f t="shared" si="42"/>
        <v>#VALUE!</v>
      </c>
      <c r="AJ87" s="22" t="e">
        <f t="shared" si="43"/>
        <v>#VALUE!</v>
      </c>
      <c r="AK87" s="22" t="e">
        <f t="shared" si="44"/>
        <v>#VALUE!</v>
      </c>
      <c r="AL87" s="22">
        <f t="shared" si="45"/>
        <v>1</v>
      </c>
    </row>
    <row r="88" spans="1:38">
      <c r="A88" s="118" t="s">
        <v>383</v>
      </c>
      <c r="B88" s="126"/>
      <c r="C88" s="126"/>
      <c r="D88" s="126"/>
      <c r="E88" s="126"/>
      <c r="F88" s="125"/>
      <c r="G88" s="125"/>
      <c r="H88" s="181"/>
      <c r="I88" s="121" t="str">
        <f>IF(OR($B88="",$C88="",$D88="",$E88="",$F88&lt;AN_LIM,$F88&gt;AN_CONCURS,$P88=FALSE),"",IF($O88="OK",R_BDI_ROM*VLOOKUP(AL88,Coef!$E$5:$F$20,2,FALSE),""))</f>
        <v/>
      </c>
      <c r="J88" s="121" t="str">
        <f>IF(OR($B88="",$C88="",$D88="",$E88="",$F88="",$F88&gt;AN_CONCURS,$P88=FALSE),"",IF($O88="OK",R_BDI_ROM*VLOOKUP(AL88,Coef!$E$5:$F$20,2,FALSE),""))</f>
        <v/>
      </c>
      <c r="K88" s="153" t="str">
        <f t="shared" si="19"/>
        <v/>
      </c>
      <c r="L88" s="153" t="str">
        <f t="shared" si="20"/>
        <v/>
      </c>
      <c r="M88" s="153" t="str">
        <f t="shared" si="21"/>
        <v/>
      </c>
      <c r="N88" s="153" t="str">
        <f t="shared" si="22"/>
        <v/>
      </c>
      <c r="O88" s="212" t="str">
        <f>IF(E88="","NOK",VLOOKUP($E88,BDI!$B$5:$C$41,2,FALSE))</f>
        <v>NOK</v>
      </c>
      <c r="P88" s="236" t="b">
        <f t="shared" si="23"/>
        <v>0</v>
      </c>
      <c r="Q88" s="180"/>
      <c r="R88" s="21" t="e">
        <f t="shared" si="24"/>
        <v>#VALUE!</v>
      </c>
      <c r="S88" s="21" t="e">
        <f t="shared" si="26"/>
        <v>#VALUE!</v>
      </c>
      <c r="T88" s="21" t="e">
        <f t="shared" si="27"/>
        <v>#VALUE!</v>
      </c>
      <c r="U88" s="21" t="e">
        <f t="shared" si="28"/>
        <v>#VALUE!</v>
      </c>
      <c r="V88" s="21" t="e">
        <f t="shared" si="29"/>
        <v>#VALUE!</v>
      </c>
      <c r="W88" s="21" t="e">
        <f t="shared" si="30"/>
        <v>#VALUE!</v>
      </c>
      <c r="X88" s="21" t="e">
        <f t="shared" si="31"/>
        <v>#VALUE!</v>
      </c>
      <c r="Y88" s="21" t="e">
        <f t="shared" si="32"/>
        <v>#VALUE!</v>
      </c>
      <c r="Z88" s="21" t="e">
        <f t="shared" si="33"/>
        <v>#VALUE!</v>
      </c>
      <c r="AA88" s="21" t="e">
        <f t="shared" si="34"/>
        <v>#VALUE!</v>
      </c>
      <c r="AB88" s="22" t="e">
        <f t="shared" si="35"/>
        <v>#VALUE!</v>
      </c>
      <c r="AC88" s="22" t="e">
        <f t="shared" si="36"/>
        <v>#VALUE!</v>
      </c>
      <c r="AD88" s="22" t="e">
        <f t="shared" si="37"/>
        <v>#VALUE!</v>
      </c>
      <c r="AE88" s="22" t="e">
        <f t="shared" si="38"/>
        <v>#VALUE!</v>
      </c>
      <c r="AF88" s="22" t="e">
        <f t="shared" si="39"/>
        <v>#VALUE!</v>
      </c>
      <c r="AG88" s="22" t="e">
        <f t="shared" si="40"/>
        <v>#VALUE!</v>
      </c>
      <c r="AH88" s="22" t="e">
        <f t="shared" si="41"/>
        <v>#VALUE!</v>
      </c>
      <c r="AI88" s="22" t="e">
        <f t="shared" si="42"/>
        <v>#VALUE!</v>
      </c>
      <c r="AJ88" s="22" t="e">
        <f t="shared" si="43"/>
        <v>#VALUE!</v>
      </c>
      <c r="AK88" s="22" t="e">
        <f t="shared" si="44"/>
        <v>#VALUE!</v>
      </c>
      <c r="AL88" s="22">
        <f t="shared" si="45"/>
        <v>1</v>
      </c>
    </row>
    <row r="89" spans="1:38">
      <c r="A89" s="118" t="s">
        <v>384</v>
      </c>
      <c r="B89" s="126"/>
      <c r="C89" s="126"/>
      <c r="D89" s="126"/>
      <c r="E89" s="126"/>
      <c r="F89" s="125"/>
      <c r="G89" s="125"/>
      <c r="H89" s="181"/>
      <c r="I89" s="121" t="str">
        <f>IF(OR($B89="",$C89="",$D89="",$E89="",$F89&lt;AN_LIM,$F89&gt;AN_CONCURS,$P89=FALSE),"",IF($O89="OK",R_BDI_ROM*VLOOKUP(AL89,Coef!$E$5:$F$20,2,FALSE),""))</f>
        <v/>
      </c>
      <c r="J89" s="121" t="str">
        <f>IF(OR($B89="",$C89="",$D89="",$E89="",$F89="",$F89&gt;AN_CONCURS,$P89=FALSE),"",IF($O89="OK",R_BDI_ROM*VLOOKUP(AL89,Coef!$E$5:$F$20,2,FALSE),""))</f>
        <v/>
      </c>
      <c r="K89" s="153" t="str">
        <f t="shared" si="19"/>
        <v/>
      </c>
      <c r="L89" s="153" t="str">
        <f t="shared" si="20"/>
        <v/>
      </c>
      <c r="M89" s="153" t="str">
        <f t="shared" si="21"/>
        <v/>
      </c>
      <c r="N89" s="153" t="str">
        <f t="shared" si="22"/>
        <v/>
      </c>
      <c r="O89" s="212" t="str">
        <f>IF(E89="","NOK",VLOOKUP($E89,BDI!$B$5:$C$41,2,FALSE))</f>
        <v>NOK</v>
      </c>
      <c r="P89" s="236" t="b">
        <f t="shared" si="23"/>
        <v>0</v>
      </c>
      <c r="Q89" s="180"/>
      <c r="R89" s="21" t="e">
        <f t="shared" si="24"/>
        <v>#VALUE!</v>
      </c>
      <c r="S89" s="21" t="e">
        <f t="shared" si="26"/>
        <v>#VALUE!</v>
      </c>
      <c r="T89" s="21" t="e">
        <f t="shared" si="27"/>
        <v>#VALUE!</v>
      </c>
      <c r="U89" s="21" t="e">
        <f t="shared" si="28"/>
        <v>#VALUE!</v>
      </c>
      <c r="V89" s="21" t="e">
        <f t="shared" si="29"/>
        <v>#VALUE!</v>
      </c>
      <c r="W89" s="21" t="e">
        <f t="shared" si="30"/>
        <v>#VALUE!</v>
      </c>
      <c r="X89" s="21" t="e">
        <f t="shared" si="31"/>
        <v>#VALUE!</v>
      </c>
      <c r="Y89" s="21" t="e">
        <f t="shared" si="32"/>
        <v>#VALUE!</v>
      </c>
      <c r="Z89" s="21" t="e">
        <f t="shared" si="33"/>
        <v>#VALUE!</v>
      </c>
      <c r="AA89" s="21" t="e">
        <f t="shared" si="34"/>
        <v>#VALUE!</v>
      </c>
      <c r="AB89" s="22" t="e">
        <f t="shared" si="35"/>
        <v>#VALUE!</v>
      </c>
      <c r="AC89" s="22" t="e">
        <f t="shared" si="36"/>
        <v>#VALUE!</v>
      </c>
      <c r="AD89" s="22" t="e">
        <f t="shared" si="37"/>
        <v>#VALUE!</v>
      </c>
      <c r="AE89" s="22" t="e">
        <f t="shared" si="38"/>
        <v>#VALUE!</v>
      </c>
      <c r="AF89" s="22" t="e">
        <f t="shared" si="39"/>
        <v>#VALUE!</v>
      </c>
      <c r="AG89" s="22" t="e">
        <f t="shared" si="40"/>
        <v>#VALUE!</v>
      </c>
      <c r="AH89" s="22" t="e">
        <f t="shared" si="41"/>
        <v>#VALUE!</v>
      </c>
      <c r="AI89" s="22" t="e">
        <f t="shared" si="42"/>
        <v>#VALUE!</v>
      </c>
      <c r="AJ89" s="22" t="e">
        <f t="shared" si="43"/>
        <v>#VALUE!</v>
      </c>
      <c r="AK89" s="22" t="e">
        <f t="shared" si="44"/>
        <v>#VALUE!</v>
      </c>
      <c r="AL89" s="22">
        <f t="shared" si="45"/>
        <v>1</v>
      </c>
    </row>
    <row r="90" spans="1:38">
      <c r="A90" s="118" t="s">
        <v>385</v>
      </c>
      <c r="B90" s="126"/>
      <c r="C90" s="126"/>
      <c r="D90" s="126"/>
      <c r="E90" s="126"/>
      <c r="F90" s="125"/>
      <c r="G90" s="125"/>
      <c r="H90" s="181"/>
      <c r="I90" s="121" t="str">
        <f>IF(OR($B90="",$C90="",$D90="",$E90="",$F90&lt;AN_LIM,$F90&gt;AN_CONCURS,$P90=FALSE),"",IF($O90="OK",R_BDI_ROM*VLOOKUP(AL90,Coef!$E$5:$F$20,2,FALSE),""))</f>
        <v/>
      </c>
      <c r="J90" s="121" t="str">
        <f>IF(OR($B90="",$C90="",$D90="",$E90="",$F90="",$F90&gt;AN_CONCURS,$P90=FALSE),"",IF($O90="OK",R_BDI_ROM*VLOOKUP(AL90,Coef!$E$5:$F$20,2,FALSE),""))</f>
        <v/>
      </c>
      <c r="K90" s="153" t="str">
        <f t="shared" si="19"/>
        <v/>
      </c>
      <c r="L90" s="153" t="str">
        <f t="shared" si="20"/>
        <v/>
      </c>
      <c r="M90" s="153" t="str">
        <f t="shared" si="21"/>
        <v/>
      </c>
      <c r="N90" s="153" t="str">
        <f t="shared" si="22"/>
        <v/>
      </c>
      <c r="O90" s="212" t="str">
        <f>IF(E90="","NOK",VLOOKUP($E90,BDI!$B$5:$C$41,2,FALSE))</f>
        <v>NOK</v>
      </c>
      <c r="P90" s="236" t="b">
        <f t="shared" si="23"/>
        <v>0</v>
      </c>
      <c r="Q90" s="180"/>
      <c r="R90" s="21" t="e">
        <f t="shared" si="24"/>
        <v>#VALUE!</v>
      </c>
      <c r="S90" s="21" t="e">
        <f t="shared" si="26"/>
        <v>#VALUE!</v>
      </c>
      <c r="T90" s="21" t="e">
        <f t="shared" si="27"/>
        <v>#VALUE!</v>
      </c>
      <c r="U90" s="21" t="e">
        <f t="shared" si="28"/>
        <v>#VALUE!</v>
      </c>
      <c r="V90" s="21" t="e">
        <f t="shared" si="29"/>
        <v>#VALUE!</v>
      </c>
      <c r="W90" s="21" t="e">
        <f t="shared" si="30"/>
        <v>#VALUE!</v>
      </c>
      <c r="X90" s="21" t="e">
        <f t="shared" si="31"/>
        <v>#VALUE!</v>
      </c>
      <c r="Y90" s="21" t="e">
        <f t="shared" si="32"/>
        <v>#VALUE!</v>
      </c>
      <c r="Z90" s="21" t="e">
        <f t="shared" si="33"/>
        <v>#VALUE!</v>
      </c>
      <c r="AA90" s="21" t="e">
        <f t="shared" si="34"/>
        <v>#VALUE!</v>
      </c>
      <c r="AB90" s="22" t="e">
        <f t="shared" si="35"/>
        <v>#VALUE!</v>
      </c>
      <c r="AC90" s="22" t="e">
        <f t="shared" si="36"/>
        <v>#VALUE!</v>
      </c>
      <c r="AD90" s="22" t="e">
        <f t="shared" si="37"/>
        <v>#VALUE!</v>
      </c>
      <c r="AE90" s="22" t="e">
        <f t="shared" si="38"/>
        <v>#VALUE!</v>
      </c>
      <c r="AF90" s="22" t="e">
        <f t="shared" si="39"/>
        <v>#VALUE!</v>
      </c>
      <c r="AG90" s="22" t="e">
        <f t="shared" si="40"/>
        <v>#VALUE!</v>
      </c>
      <c r="AH90" s="22" t="e">
        <f t="shared" si="41"/>
        <v>#VALUE!</v>
      </c>
      <c r="AI90" s="22" t="e">
        <f t="shared" si="42"/>
        <v>#VALUE!</v>
      </c>
      <c r="AJ90" s="22" t="e">
        <f t="shared" si="43"/>
        <v>#VALUE!</v>
      </c>
      <c r="AK90" s="22" t="e">
        <f t="shared" si="44"/>
        <v>#VALUE!</v>
      </c>
      <c r="AL90" s="22">
        <f t="shared" si="45"/>
        <v>1</v>
      </c>
    </row>
    <row r="91" spans="1:38">
      <c r="A91" s="118" t="s">
        <v>386</v>
      </c>
      <c r="B91" s="126"/>
      <c r="C91" s="126"/>
      <c r="D91" s="126"/>
      <c r="E91" s="126"/>
      <c r="F91" s="125"/>
      <c r="G91" s="125"/>
      <c r="H91" s="181"/>
      <c r="I91" s="121" t="str">
        <f>IF(OR($B91="",$C91="",$D91="",$E91="",$F91&lt;AN_LIM,$F91&gt;AN_CONCURS,$P91=FALSE),"",IF($O91="OK",R_BDI_ROM*VLOOKUP(AL91,Coef!$E$5:$F$20,2,FALSE),""))</f>
        <v/>
      </c>
      <c r="J91" s="121" t="str">
        <f>IF(OR($B91="",$C91="",$D91="",$E91="",$F91="",$F91&gt;AN_CONCURS,$P91=FALSE),"",IF($O91="OK",R_BDI_ROM*VLOOKUP(AL91,Coef!$E$5:$F$20,2,FALSE),""))</f>
        <v/>
      </c>
      <c r="K91" s="153" t="str">
        <f t="shared" si="19"/>
        <v/>
      </c>
      <c r="L91" s="153" t="str">
        <f t="shared" si="20"/>
        <v/>
      </c>
      <c r="M91" s="153" t="str">
        <f t="shared" si="21"/>
        <v/>
      </c>
      <c r="N91" s="153" t="str">
        <f t="shared" si="22"/>
        <v/>
      </c>
      <c r="O91" s="212" t="str">
        <f>IF(E91="","NOK",VLOOKUP($E91,BDI!$B$5:$C$41,2,FALSE))</f>
        <v>NOK</v>
      </c>
      <c r="P91" s="236" t="b">
        <f t="shared" si="23"/>
        <v>0</v>
      </c>
      <c r="Q91" s="180"/>
      <c r="R91" s="21" t="e">
        <f t="shared" si="24"/>
        <v>#VALUE!</v>
      </c>
      <c r="S91" s="21" t="e">
        <f t="shared" si="26"/>
        <v>#VALUE!</v>
      </c>
      <c r="T91" s="21" t="e">
        <f t="shared" si="27"/>
        <v>#VALUE!</v>
      </c>
      <c r="U91" s="21" t="e">
        <f t="shared" si="28"/>
        <v>#VALUE!</v>
      </c>
      <c r="V91" s="21" t="e">
        <f t="shared" si="29"/>
        <v>#VALUE!</v>
      </c>
      <c r="W91" s="21" t="e">
        <f t="shared" si="30"/>
        <v>#VALUE!</v>
      </c>
      <c r="X91" s="21" t="e">
        <f t="shared" si="31"/>
        <v>#VALUE!</v>
      </c>
      <c r="Y91" s="21" t="e">
        <f t="shared" si="32"/>
        <v>#VALUE!</v>
      </c>
      <c r="Z91" s="21" t="e">
        <f t="shared" si="33"/>
        <v>#VALUE!</v>
      </c>
      <c r="AA91" s="21" t="e">
        <f t="shared" si="34"/>
        <v>#VALUE!</v>
      </c>
      <c r="AB91" s="22" t="e">
        <f t="shared" si="35"/>
        <v>#VALUE!</v>
      </c>
      <c r="AC91" s="22" t="e">
        <f t="shared" si="36"/>
        <v>#VALUE!</v>
      </c>
      <c r="AD91" s="22" t="e">
        <f t="shared" si="37"/>
        <v>#VALUE!</v>
      </c>
      <c r="AE91" s="22" t="e">
        <f t="shared" si="38"/>
        <v>#VALUE!</v>
      </c>
      <c r="AF91" s="22" t="e">
        <f t="shared" si="39"/>
        <v>#VALUE!</v>
      </c>
      <c r="AG91" s="22" t="e">
        <f t="shared" si="40"/>
        <v>#VALUE!</v>
      </c>
      <c r="AH91" s="22" t="e">
        <f t="shared" si="41"/>
        <v>#VALUE!</v>
      </c>
      <c r="AI91" s="22" t="e">
        <f t="shared" si="42"/>
        <v>#VALUE!</v>
      </c>
      <c r="AJ91" s="22" t="e">
        <f t="shared" si="43"/>
        <v>#VALUE!</v>
      </c>
      <c r="AK91" s="22" t="e">
        <f t="shared" si="44"/>
        <v>#VALUE!</v>
      </c>
      <c r="AL91" s="22">
        <f t="shared" si="45"/>
        <v>1</v>
      </c>
    </row>
    <row r="92" spans="1:38">
      <c r="A92" s="118" t="s">
        <v>387</v>
      </c>
      <c r="B92" s="126"/>
      <c r="C92" s="126"/>
      <c r="D92" s="126"/>
      <c r="E92" s="126"/>
      <c r="F92" s="125"/>
      <c r="G92" s="125"/>
      <c r="H92" s="181"/>
      <c r="I92" s="121" t="str">
        <f>IF(OR($B92="",$C92="",$D92="",$E92="",$F92&lt;AN_LIM,$F92&gt;AN_CONCURS,$P92=FALSE),"",IF($O92="OK",R_BDI_ROM*VLOOKUP(AL92,Coef!$E$5:$F$20,2,FALSE),""))</f>
        <v/>
      </c>
      <c r="J92" s="121" t="str">
        <f>IF(OR($B92="",$C92="",$D92="",$E92="",$F92="",$F92&gt;AN_CONCURS,$P92=FALSE),"",IF($O92="OK",R_BDI_ROM*VLOOKUP(AL92,Coef!$E$5:$F$20,2,FALSE),""))</f>
        <v/>
      </c>
      <c r="K92" s="153" t="str">
        <f t="shared" si="19"/>
        <v/>
      </c>
      <c r="L92" s="153" t="str">
        <f t="shared" si="20"/>
        <v/>
      </c>
      <c r="M92" s="153" t="str">
        <f t="shared" si="21"/>
        <v/>
      </c>
      <c r="N92" s="153" t="str">
        <f t="shared" si="22"/>
        <v/>
      </c>
      <c r="O92" s="212" t="str">
        <f>IF(E92="","NOK",VLOOKUP($E92,BDI!$B$5:$C$41,2,FALSE))</f>
        <v>NOK</v>
      </c>
      <c r="P92" s="236" t="b">
        <f t="shared" si="23"/>
        <v>0</v>
      </c>
      <c r="Q92" s="180"/>
      <c r="R92" s="21" t="e">
        <f t="shared" si="24"/>
        <v>#VALUE!</v>
      </c>
      <c r="S92" s="21" t="e">
        <f t="shared" si="26"/>
        <v>#VALUE!</v>
      </c>
      <c r="T92" s="21" t="e">
        <f t="shared" si="27"/>
        <v>#VALUE!</v>
      </c>
      <c r="U92" s="21" t="e">
        <f t="shared" si="28"/>
        <v>#VALUE!</v>
      </c>
      <c r="V92" s="21" t="e">
        <f t="shared" si="29"/>
        <v>#VALUE!</v>
      </c>
      <c r="W92" s="21" t="e">
        <f t="shared" si="30"/>
        <v>#VALUE!</v>
      </c>
      <c r="X92" s="21" t="e">
        <f t="shared" si="31"/>
        <v>#VALUE!</v>
      </c>
      <c r="Y92" s="21" t="e">
        <f t="shared" si="32"/>
        <v>#VALUE!</v>
      </c>
      <c r="Z92" s="21" t="e">
        <f t="shared" si="33"/>
        <v>#VALUE!</v>
      </c>
      <c r="AA92" s="21" t="e">
        <f t="shared" si="34"/>
        <v>#VALUE!</v>
      </c>
      <c r="AB92" s="22" t="e">
        <f t="shared" si="35"/>
        <v>#VALUE!</v>
      </c>
      <c r="AC92" s="22" t="e">
        <f t="shared" si="36"/>
        <v>#VALUE!</v>
      </c>
      <c r="AD92" s="22" t="e">
        <f t="shared" si="37"/>
        <v>#VALUE!</v>
      </c>
      <c r="AE92" s="22" t="e">
        <f t="shared" si="38"/>
        <v>#VALUE!</v>
      </c>
      <c r="AF92" s="22" t="e">
        <f t="shared" si="39"/>
        <v>#VALUE!</v>
      </c>
      <c r="AG92" s="22" t="e">
        <f t="shared" si="40"/>
        <v>#VALUE!</v>
      </c>
      <c r="AH92" s="22" t="e">
        <f t="shared" si="41"/>
        <v>#VALUE!</v>
      </c>
      <c r="AI92" s="22" t="e">
        <f t="shared" si="42"/>
        <v>#VALUE!</v>
      </c>
      <c r="AJ92" s="22" t="e">
        <f t="shared" si="43"/>
        <v>#VALUE!</v>
      </c>
      <c r="AK92" s="22" t="e">
        <f t="shared" si="44"/>
        <v>#VALUE!</v>
      </c>
      <c r="AL92" s="22">
        <f t="shared" si="45"/>
        <v>1</v>
      </c>
    </row>
    <row r="93" spans="1:38">
      <c r="A93" s="118" t="s">
        <v>388</v>
      </c>
      <c r="B93" s="126"/>
      <c r="C93" s="126"/>
      <c r="D93" s="126"/>
      <c r="E93" s="126"/>
      <c r="F93" s="125"/>
      <c r="G93" s="125"/>
      <c r="H93" s="181"/>
      <c r="I93" s="121" t="str">
        <f>IF(OR($B93="",$C93="",$D93="",$E93="",$F93&lt;AN_LIM,$F93&gt;AN_CONCURS,$P93=FALSE),"",IF($O93="OK",R_BDI_ROM*VLOOKUP(AL93,Coef!$E$5:$F$20,2,FALSE),""))</f>
        <v/>
      </c>
      <c r="J93" s="121" t="str">
        <f>IF(OR($B93="",$C93="",$D93="",$E93="",$F93="",$F93&gt;AN_CONCURS,$P93=FALSE),"",IF($O93="OK",R_BDI_ROM*VLOOKUP(AL93,Coef!$E$5:$F$20,2,FALSE),""))</f>
        <v/>
      </c>
      <c r="K93" s="153" t="str">
        <f t="shared" si="19"/>
        <v/>
      </c>
      <c r="L93" s="153" t="str">
        <f t="shared" si="20"/>
        <v/>
      </c>
      <c r="M93" s="153" t="str">
        <f t="shared" si="21"/>
        <v/>
      </c>
      <c r="N93" s="153" t="str">
        <f t="shared" si="22"/>
        <v/>
      </c>
      <c r="O93" s="212" t="str">
        <f>IF(E93="","NOK",VLOOKUP($E93,BDI!$B$5:$C$41,2,FALSE))</f>
        <v>NOK</v>
      </c>
      <c r="P93" s="236" t="b">
        <f t="shared" si="23"/>
        <v>0</v>
      </c>
      <c r="Q93" s="180"/>
      <c r="R93" s="21" t="e">
        <f t="shared" si="24"/>
        <v>#VALUE!</v>
      </c>
      <c r="S93" s="21" t="e">
        <f t="shared" si="26"/>
        <v>#VALUE!</v>
      </c>
      <c r="T93" s="21" t="e">
        <f t="shared" si="27"/>
        <v>#VALUE!</v>
      </c>
      <c r="U93" s="21" t="e">
        <f t="shared" si="28"/>
        <v>#VALUE!</v>
      </c>
      <c r="V93" s="21" t="e">
        <f t="shared" si="29"/>
        <v>#VALUE!</v>
      </c>
      <c r="W93" s="21" t="e">
        <f t="shared" si="30"/>
        <v>#VALUE!</v>
      </c>
      <c r="X93" s="21" t="e">
        <f t="shared" si="31"/>
        <v>#VALUE!</v>
      </c>
      <c r="Y93" s="21" t="e">
        <f t="shared" si="32"/>
        <v>#VALUE!</v>
      </c>
      <c r="Z93" s="21" t="e">
        <f t="shared" si="33"/>
        <v>#VALUE!</v>
      </c>
      <c r="AA93" s="21" t="e">
        <f t="shared" si="34"/>
        <v>#VALUE!</v>
      </c>
      <c r="AB93" s="22" t="e">
        <f t="shared" si="35"/>
        <v>#VALUE!</v>
      </c>
      <c r="AC93" s="22" t="e">
        <f t="shared" si="36"/>
        <v>#VALUE!</v>
      </c>
      <c r="AD93" s="22" t="e">
        <f t="shared" si="37"/>
        <v>#VALUE!</v>
      </c>
      <c r="AE93" s="22" t="e">
        <f t="shared" si="38"/>
        <v>#VALUE!</v>
      </c>
      <c r="AF93" s="22" t="e">
        <f t="shared" si="39"/>
        <v>#VALUE!</v>
      </c>
      <c r="AG93" s="22" t="e">
        <f t="shared" si="40"/>
        <v>#VALUE!</v>
      </c>
      <c r="AH93" s="22" t="e">
        <f t="shared" si="41"/>
        <v>#VALUE!</v>
      </c>
      <c r="AI93" s="22" t="e">
        <f t="shared" si="42"/>
        <v>#VALUE!</v>
      </c>
      <c r="AJ93" s="22" t="e">
        <f t="shared" si="43"/>
        <v>#VALUE!</v>
      </c>
      <c r="AK93" s="22" t="e">
        <f t="shared" si="44"/>
        <v>#VALUE!</v>
      </c>
      <c r="AL93" s="22">
        <f t="shared" si="45"/>
        <v>1</v>
      </c>
    </row>
    <row r="94" spans="1:38">
      <c r="A94" s="118" t="s">
        <v>389</v>
      </c>
      <c r="B94" s="126"/>
      <c r="C94" s="126"/>
      <c r="D94" s="126"/>
      <c r="E94" s="126"/>
      <c r="F94" s="125"/>
      <c r="G94" s="125"/>
      <c r="H94" s="181"/>
      <c r="I94" s="121" t="str">
        <f>IF(OR($B94="",$C94="",$D94="",$E94="",$F94&lt;AN_LIM,$F94&gt;AN_CONCURS,$P94=FALSE),"",IF($O94="OK",R_BDI_ROM*VLOOKUP(AL94,Coef!$E$5:$F$20,2,FALSE),""))</f>
        <v/>
      </c>
      <c r="J94" s="121" t="str">
        <f>IF(OR($B94="",$C94="",$D94="",$E94="",$F94="",$F94&gt;AN_CONCURS,$P94=FALSE),"",IF($O94="OK",R_BDI_ROM*VLOOKUP(AL94,Coef!$E$5:$F$20,2,FALSE),""))</f>
        <v/>
      </c>
      <c r="K94" s="153" t="str">
        <f t="shared" si="19"/>
        <v/>
      </c>
      <c r="L94" s="153" t="str">
        <f t="shared" si="20"/>
        <v/>
      </c>
      <c r="M94" s="153" t="str">
        <f t="shared" si="21"/>
        <v/>
      </c>
      <c r="N94" s="153" t="str">
        <f t="shared" si="22"/>
        <v/>
      </c>
      <c r="O94" s="212" t="str">
        <f>IF(E94="","NOK",VLOOKUP($E94,BDI!$B$5:$C$41,2,FALSE))</f>
        <v>NOK</v>
      </c>
      <c r="P94" s="236" t="b">
        <f t="shared" si="23"/>
        <v>0</v>
      </c>
      <c r="Q94" s="180"/>
      <c r="R94" s="21" t="e">
        <f t="shared" si="24"/>
        <v>#VALUE!</v>
      </c>
      <c r="S94" s="21" t="e">
        <f t="shared" si="26"/>
        <v>#VALUE!</v>
      </c>
      <c r="T94" s="21" t="e">
        <f t="shared" si="27"/>
        <v>#VALUE!</v>
      </c>
      <c r="U94" s="21" t="e">
        <f t="shared" si="28"/>
        <v>#VALUE!</v>
      </c>
      <c r="V94" s="21" t="e">
        <f t="shared" si="29"/>
        <v>#VALUE!</v>
      </c>
      <c r="W94" s="21" t="e">
        <f t="shared" si="30"/>
        <v>#VALUE!</v>
      </c>
      <c r="X94" s="21" t="e">
        <f t="shared" si="31"/>
        <v>#VALUE!</v>
      </c>
      <c r="Y94" s="21" t="e">
        <f t="shared" si="32"/>
        <v>#VALUE!</v>
      </c>
      <c r="Z94" s="21" t="e">
        <f t="shared" si="33"/>
        <v>#VALUE!</v>
      </c>
      <c r="AA94" s="21" t="e">
        <f t="shared" si="34"/>
        <v>#VALUE!</v>
      </c>
      <c r="AB94" s="22" t="e">
        <f t="shared" si="35"/>
        <v>#VALUE!</v>
      </c>
      <c r="AC94" s="22" t="e">
        <f t="shared" si="36"/>
        <v>#VALUE!</v>
      </c>
      <c r="AD94" s="22" t="e">
        <f t="shared" si="37"/>
        <v>#VALUE!</v>
      </c>
      <c r="AE94" s="22" t="e">
        <f t="shared" si="38"/>
        <v>#VALUE!</v>
      </c>
      <c r="AF94" s="22" t="e">
        <f t="shared" si="39"/>
        <v>#VALUE!</v>
      </c>
      <c r="AG94" s="22" t="e">
        <f t="shared" si="40"/>
        <v>#VALUE!</v>
      </c>
      <c r="AH94" s="22" t="e">
        <f t="shared" si="41"/>
        <v>#VALUE!</v>
      </c>
      <c r="AI94" s="22" t="e">
        <f t="shared" si="42"/>
        <v>#VALUE!</v>
      </c>
      <c r="AJ94" s="22" t="e">
        <f t="shared" si="43"/>
        <v>#VALUE!</v>
      </c>
      <c r="AK94" s="22" t="e">
        <f t="shared" si="44"/>
        <v>#VALUE!</v>
      </c>
      <c r="AL94" s="22">
        <f t="shared" si="45"/>
        <v>1</v>
      </c>
    </row>
    <row r="95" spans="1:38">
      <c r="A95" s="118" t="s">
        <v>390</v>
      </c>
      <c r="B95" s="126"/>
      <c r="C95" s="126"/>
      <c r="D95" s="126"/>
      <c r="E95" s="126"/>
      <c r="F95" s="125"/>
      <c r="G95" s="125"/>
      <c r="H95" s="181"/>
      <c r="I95" s="121" t="str">
        <f>IF(OR($B95="",$C95="",$D95="",$E95="",$F95&lt;AN_LIM,$F95&gt;AN_CONCURS,$P95=FALSE),"",IF($O95="OK",R_BDI_ROM*VLOOKUP(AL95,Coef!$E$5:$F$20,2,FALSE),""))</f>
        <v/>
      </c>
      <c r="J95" s="121" t="str">
        <f>IF(OR($B95="",$C95="",$D95="",$E95="",$F95="",$F95&gt;AN_CONCURS,$P95=FALSE),"",IF($O95="OK",R_BDI_ROM*VLOOKUP(AL95,Coef!$E$5:$F$20,2,FALSE),""))</f>
        <v/>
      </c>
      <c r="K95" s="153" t="str">
        <f t="shared" si="19"/>
        <v/>
      </c>
      <c r="L95" s="153" t="str">
        <f t="shared" si="20"/>
        <v/>
      </c>
      <c r="M95" s="153" t="str">
        <f t="shared" si="21"/>
        <v/>
      </c>
      <c r="N95" s="153" t="str">
        <f t="shared" si="22"/>
        <v/>
      </c>
      <c r="O95" s="212" t="str">
        <f>IF(E95="","NOK",VLOOKUP($E95,BDI!$B$5:$C$41,2,FALSE))</f>
        <v>NOK</v>
      </c>
      <c r="P95" s="236" t="b">
        <f t="shared" si="23"/>
        <v>0</v>
      </c>
      <c r="Q95" s="180"/>
      <c r="R95" s="21" t="e">
        <f t="shared" si="24"/>
        <v>#VALUE!</v>
      </c>
      <c r="S95" s="21" t="e">
        <f t="shared" si="26"/>
        <v>#VALUE!</v>
      </c>
      <c r="T95" s="21" t="e">
        <f t="shared" si="27"/>
        <v>#VALUE!</v>
      </c>
      <c r="U95" s="21" t="e">
        <f t="shared" si="28"/>
        <v>#VALUE!</v>
      </c>
      <c r="V95" s="21" t="e">
        <f t="shared" si="29"/>
        <v>#VALUE!</v>
      </c>
      <c r="W95" s="21" t="e">
        <f t="shared" si="30"/>
        <v>#VALUE!</v>
      </c>
      <c r="X95" s="21" t="e">
        <f t="shared" si="31"/>
        <v>#VALUE!</v>
      </c>
      <c r="Y95" s="21" t="e">
        <f t="shared" si="32"/>
        <v>#VALUE!</v>
      </c>
      <c r="Z95" s="21" t="e">
        <f t="shared" si="33"/>
        <v>#VALUE!</v>
      </c>
      <c r="AA95" s="21" t="e">
        <f t="shared" si="34"/>
        <v>#VALUE!</v>
      </c>
      <c r="AB95" s="22" t="e">
        <f t="shared" si="35"/>
        <v>#VALUE!</v>
      </c>
      <c r="AC95" s="22" t="e">
        <f t="shared" si="36"/>
        <v>#VALUE!</v>
      </c>
      <c r="AD95" s="22" t="e">
        <f t="shared" si="37"/>
        <v>#VALUE!</v>
      </c>
      <c r="AE95" s="22" t="e">
        <f t="shared" si="38"/>
        <v>#VALUE!</v>
      </c>
      <c r="AF95" s="22" t="e">
        <f t="shared" si="39"/>
        <v>#VALUE!</v>
      </c>
      <c r="AG95" s="22" t="e">
        <f t="shared" si="40"/>
        <v>#VALUE!</v>
      </c>
      <c r="AH95" s="22" t="e">
        <f t="shared" si="41"/>
        <v>#VALUE!</v>
      </c>
      <c r="AI95" s="22" t="e">
        <f t="shared" si="42"/>
        <v>#VALUE!</v>
      </c>
      <c r="AJ95" s="22" t="e">
        <f t="shared" si="43"/>
        <v>#VALUE!</v>
      </c>
      <c r="AK95" s="22" t="e">
        <f t="shared" si="44"/>
        <v>#VALUE!</v>
      </c>
      <c r="AL95" s="22">
        <f t="shared" si="45"/>
        <v>1</v>
      </c>
    </row>
    <row r="96" spans="1:38">
      <c r="A96" s="118" t="s">
        <v>391</v>
      </c>
      <c r="B96" s="126"/>
      <c r="C96" s="126"/>
      <c r="D96" s="126"/>
      <c r="E96" s="126"/>
      <c r="F96" s="125"/>
      <c r="G96" s="125"/>
      <c r="H96" s="181"/>
      <c r="I96" s="121" t="str">
        <f>IF(OR($B96="",$C96="",$D96="",$E96="",$F96&lt;AN_LIM,$F96&gt;AN_CONCURS,$P96=FALSE),"",IF($O96="OK",R_BDI_ROM*VLOOKUP(AL96,Coef!$E$5:$F$20,2,FALSE),""))</f>
        <v/>
      </c>
      <c r="J96" s="121" t="str">
        <f>IF(OR($B96="",$C96="",$D96="",$E96="",$F96="",$F96&gt;AN_CONCURS,$P96=FALSE),"",IF($O96="OK",R_BDI_ROM*VLOOKUP(AL96,Coef!$E$5:$F$20,2,FALSE),""))</f>
        <v/>
      </c>
      <c r="K96" s="153" t="str">
        <f t="shared" si="19"/>
        <v/>
      </c>
      <c r="L96" s="153" t="str">
        <f t="shared" si="20"/>
        <v/>
      </c>
      <c r="M96" s="153" t="str">
        <f t="shared" si="21"/>
        <v/>
      </c>
      <c r="N96" s="153" t="str">
        <f t="shared" si="22"/>
        <v/>
      </c>
      <c r="O96" s="212" t="str">
        <f>IF(E96="","NOK",VLOOKUP($E96,BDI!$B$5:$C$41,2,FALSE))</f>
        <v>NOK</v>
      </c>
      <c r="P96" s="236" t="b">
        <f t="shared" si="23"/>
        <v>0</v>
      </c>
      <c r="Q96" s="180"/>
      <c r="R96" s="21" t="e">
        <f t="shared" si="24"/>
        <v>#VALUE!</v>
      </c>
      <c r="S96" s="21" t="e">
        <f t="shared" si="26"/>
        <v>#VALUE!</v>
      </c>
      <c r="T96" s="21" t="e">
        <f t="shared" si="27"/>
        <v>#VALUE!</v>
      </c>
      <c r="U96" s="21" t="e">
        <f t="shared" si="28"/>
        <v>#VALUE!</v>
      </c>
      <c r="V96" s="21" t="e">
        <f t="shared" si="29"/>
        <v>#VALUE!</v>
      </c>
      <c r="W96" s="21" t="e">
        <f t="shared" si="30"/>
        <v>#VALUE!</v>
      </c>
      <c r="X96" s="21" t="e">
        <f t="shared" si="31"/>
        <v>#VALUE!</v>
      </c>
      <c r="Y96" s="21" t="e">
        <f t="shared" si="32"/>
        <v>#VALUE!</v>
      </c>
      <c r="Z96" s="21" t="e">
        <f t="shared" si="33"/>
        <v>#VALUE!</v>
      </c>
      <c r="AA96" s="21" t="e">
        <f t="shared" si="34"/>
        <v>#VALUE!</v>
      </c>
      <c r="AB96" s="22" t="e">
        <f t="shared" si="35"/>
        <v>#VALUE!</v>
      </c>
      <c r="AC96" s="22" t="e">
        <f t="shared" si="36"/>
        <v>#VALUE!</v>
      </c>
      <c r="AD96" s="22" t="e">
        <f t="shared" si="37"/>
        <v>#VALUE!</v>
      </c>
      <c r="AE96" s="22" t="e">
        <f t="shared" si="38"/>
        <v>#VALUE!</v>
      </c>
      <c r="AF96" s="22" t="e">
        <f t="shared" si="39"/>
        <v>#VALUE!</v>
      </c>
      <c r="AG96" s="22" t="e">
        <f t="shared" si="40"/>
        <v>#VALUE!</v>
      </c>
      <c r="AH96" s="22" t="e">
        <f t="shared" si="41"/>
        <v>#VALUE!</v>
      </c>
      <c r="AI96" s="22" t="e">
        <f t="shared" si="42"/>
        <v>#VALUE!</v>
      </c>
      <c r="AJ96" s="22" t="e">
        <f t="shared" si="43"/>
        <v>#VALUE!</v>
      </c>
      <c r="AK96" s="22" t="e">
        <f t="shared" si="44"/>
        <v>#VALUE!</v>
      </c>
      <c r="AL96" s="22">
        <f t="shared" si="45"/>
        <v>1</v>
      </c>
    </row>
    <row r="97" spans="1:38">
      <c r="A97" s="118" t="s">
        <v>392</v>
      </c>
      <c r="B97" s="126"/>
      <c r="C97" s="126"/>
      <c r="D97" s="126"/>
      <c r="E97" s="126"/>
      <c r="F97" s="125"/>
      <c r="G97" s="125"/>
      <c r="H97" s="181"/>
      <c r="I97" s="121" t="str">
        <f>IF(OR($B97="",$C97="",$D97="",$E97="",$F97&lt;AN_LIM,$F97&gt;AN_CONCURS,$P97=FALSE),"",IF($O97="OK",R_BDI_ROM*VLOOKUP(AL97,Coef!$E$5:$F$20,2,FALSE),""))</f>
        <v/>
      </c>
      <c r="J97" s="121" t="str">
        <f>IF(OR($B97="",$C97="",$D97="",$E97="",$F97="",$F97&gt;AN_CONCURS,$P97=FALSE),"",IF($O97="OK",R_BDI_ROM*VLOOKUP(AL97,Coef!$E$5:$F$20,2,FALSE),""))</f>
        <v/>
      </c>
      <c r="K97" s="153" t="str">
        <f t="shared" si="19"/>
        <v/>
      </c>
      <c r="L97" s="153" t="str">
        <f t="shared" si="20"/>
        <v/>
      </c>
      <c r="M97" s="153" t="str">
        <f t="shared" si="21"/>
        <v/>
      </c>
      <c r="N97" s="153" t="str">
        <f t="shared" si="22"/>
        <v/>
      </c>
      <c r="O97" s="212" t="str">
        <f>IF(E97="","NOK",VLOOKUP($E97,BDI!$B$5:$C$41,2,FALSE))</f>
        <v>NOK</v>
      </c>
      <c r="P97" s="236" t="b">
        <f t="shared" si="23"/>
        <v>0</v>
      </c>
      <c r="Q97" s="180"/>
      <c r="R97" s="21" t="e">
        <f t="shared" si="24"/>
        <v>#VALUE!</v>
      </c>
      <c r="S97" s="21" t="e">
        <f t="shared" si="26"/>
        <v>#VALUE!</v>
      </c>
      <c r="T97" s="21" t="e">
        <f t="shared" si="27"/>
        <v>#VALUE!</v>
      </c>
      <c r="U97" s="21" t="e">
        <f t="shared" si="28"/>
        <v>#VALUE!</v>
      </c>
      <c r="V97" s="21" t="e">
        <f t="shared" si="29"/>
        <v>#VALUE!</v>
      </c>
      <c r="W97" s="21" t="e">
        <f t="shared" si="30"/>
        <v>#VALUE!</v>
      </c>
      <c r="X97" s="21" t="e">
        <f t="shared" si="31"/>
        <v>#VALUE!</v>
      </c>
      <c r="Y97" s="21" t="e">
        <f t="shared" si="32"/>
        <v>#VALUE!</v>
      </c>
      <c r="Z97" s="21" t="e">
        <f t="shared" si="33"/>
        <v>#VALUE!</v>
      </c>
      <c r="AA97" s="21" t="e">
        <f t="shared" si="34"/>
        <v>#VALUE!</v>
      </c>
      <c r="AB97" s="22" t="e">
        <f t="shared" si="35"/>
        <v>#VALUE!</v>
      </c>
      <c r="AC97" s="22" t="e">
        <f t="shared" si="36"/>
        <v>#VALUE!</v>
      </c>
      <c r="AD97" s="22" t="e">
        <f t="shared" si="37"/>
        <v>#VALUE!</v>
      </c>
      <c r="AE97" s="22" t="e">
        <f t="shared" si="38"/>
        <v>#VALUE!</v>
      </c>
      <c r="AF97" s="22" t="e">
        <f t="shared" si="39"/>
        <v>#VALUE!</v>
      </c>
      <c r="AG97" s="22" t="e">
        <f t="shared" si="40"/>
        <v>#VALUE!</v>
      </c>
      <c r="AH97" s="22" t="e">
        <f t="shared" si="41"/>
        <v>#VALUE!</v>
      </c>
      <c r="AI97" s="22" t="e">
        <f t="shared" si="42"/>
        <v>#VALUE!</v>
      </c>
      <c r="AJ97" s="22" t="e">
        <f t="shared" si="43"/>
        <v>#VALUE!</v>
      </c>
      <c r="AK97" s="22" t="e">
        <f t="shared" si="44"/>
        <v>#VALUE!</v>
      </c>
      <c r="AL97" s="22">
        <f t="shared" si="45"/>
        <v>1</v>
      </c>
    </row>
    <row r="98" spans="1:38">
      <c r="A98" s="118" t="s">
        <v>393</v>
      </c>
      <c r="B98" s="126"/>
      <c r="C98" s="126"/>
      <c r="D98" s="126"/>
      <c r="E98" s="126"/>
      <c r="F98" s="125"/>
      <c r="G98" s="125"/>
      <c r="H98" s="181"/>
      <c r="I98" s="121" t="str">
        <f>IF(OR($B98="",$C98="",$D98="",$E98="",$F98&lt;AN_LIM,$F98&gt;AN_CONCURS,$P98=FALSE),"",IF($O98="OK",R_BDI_ROM*VLOOKUP(AL98,Coef!$E$5:$F$20,2,FALSE),""))</f>
        <v/>
      </c>
      <c r="J98" s="121" t="str">
        <f>IF(OR($B98="",$C98="",$D98="",$E98="",$F98="",$F98&gt;AN_CONCURS,$P98=FALSE),"",IF($O98="OK",R_BDI_ROM*VLOOKUP(AL98,Coef!$E$5:$F$20,2,FALSE),""))</f>
        <v/>
      </c>
      <c r="K98" s="153" t="str">
        <f t="shared" si="19"/>
        <v/>
      </c>
      <c r="L98" s="153" t="str">
        <f t="shared" si="20"/>
        <v/>
      </c>
      <c r="M98" s="153" t="str">
        <f t="shared" si="21"/>
        <v/>
      </c>
      <c r="N98" s="153" t="str">
        <f t="shared" si="22"/>
        <v/>
      </c>
      <c r="O98" s="212" t="str">
        <f>IF(E98="","NOK",VLOOKUP($E98,BDI!$B$5:$C$41,2,FALSE))</f>
        <v>NOK</v>
      </c>
      <c r="P98" s="236" t="b">
        <f t="shared" si="23"/>
        <v>0</v>
      </c>
      <c r="Q98" s="180"/>
      <c r="R98" s="21" t="e">
        <f t="shared" si="24"/>
        <v>#VALUE!</v>
      </c>
      <c r="S98" s="21" t="e">
        <f t="shared" si="26"/>
        <v>#VALUE!</v>
      </c>
      <c r="T98" s="21" t="e">
        <f t="shared" si="27"/>
        <v>#VALUE!</v>
      </c>
      <c r="U98" s="21" t="e">
        <f t="shared" si="28"/>
        <v>#VALUE!</v>
      </c>
      <c r="V98" s="21" t="e">
        <f t="shared" si="29"/>
        <v>#VALUE!</v>
      </c>
      <c r="W98" s="21" t="e">
        <f t="shared" si="30"/>
        <v>#VALUE!</v>
      </c>
      <c r="X98" s="21" t="e">
        <f t="shared" si="31"/>
        <v>#VALUE!</v>
      </c>
      <c r="Y98" s="21" t="e">
        <f t="shared" si="32"/>
        <v>#VALUE!</v>
      </c>
      <c r="Z98" s="21" t="e">
        <f t="shared" si="33"/>
        <v>#VALUE!</v>
      </c>
      <c r="AA98" s="21" t="e">
        <f t="shared" si="34"/>
        <v>#VALUE!</v>
      </c>
      <c r="AB98" s="22" t="e">
        <f t="shared" si="35"/>
        <v>#VALUE!</v>
      </c>
      <c r="AC98" s="22" t="e">
        <f t="shared" si="36"/>
        <v>#VALUE!</v>
      </c>
      <c r="AD98" s="22" t="e">
        <f t="shared" si="37"/>
        <v>#VALUE!</v>
      </c>
      <c r="AE98" s="22" t="e">
        <f t="shared" si="38"/>
        <v>#VALUE!</v>
      </c>
      <c r="AF98" s="22" t="e">
        <f t="shared" si="39"/>
        <v>#VALUE!</v>
      </c>
      <c r="AG98" s="22" t="e">
        <f t="shared" si="40"/>
        <v>#VALUE!</v>
      </c>
      <c r="AH98" s="22" t="e">
        <f t="shared" si="41"/>
        <v>#VALUE!</v>
      </c>
      <c r="AI98" s="22" t="e">
        <f t="shared" si="42"/>
        <v>#VALUE!</v>
      </c>
      <c r="AJ98" s="22" t="e">
        <f t="shared" si="43"/>
        <v>#VALUE!</v>
      </c>
      <c r="AK98" s="22" t="e">
        <f t="shared" si="44"/>
        <v>#VALUE!</v>
      </c>
      <c r="AL98" s="22">
        <f t="shared" si="45"/>
        <v>1</v>
      </c>
    </row>
    <row r="99" spans="1:38">
      <c r="A99" s="118" t="s">
        <v>394</v>
      </c>
      <c r="B99" s="126"/>
      <c r="C99" s="126"/>
      <c r="D99" s="126"/>
      <c r="E99" s="126"/>
      <c r="F99" s="125"/>
      <c r="G99" s="125"/>
      <c r="H99" s="181"/>
      <c r="I99" s="121" t="str">
        <f>IF(OR($B99="",$C99="",$D99="",$E99="",$F99&lt;AN_LIM,$F99&gt;AN_CONCURS,$P99=FALSE),"",IF($O99="OK",R_BDI_ROM*VLOOKUP(AL99,Coef!$E$5:$F$20,2,FALSE),""))</f>
        <v/>
      </c>
      <c r="J99" s="121" t="str">
        <f>IF(OR($B99="",$C99="",$D99="",$E99="",$F99="",$F99&gt;AN_CONCURS,$P99=FALSE),"",IF($O99="OK",R_BDI_ROM*VLOOKUP(AL99,Coef!$E$5:$F$20,2,FALSE),""))</f>
        <v/>
      </c>
      <c r="K99" s="153" t="str">
        <f t="shared" si="19"/>
        <v/>
      </c>
      <c r="L99" s="153" t="str">
        <f t="shared" si="20"/>
        <v/>
      </c>
      <c r="M99" s="153" t="str">
        <f t="shared" si="21"/>
        <v/>
      </c>
      <c r="N99" s="153" t="str">
        <f t="shared" si="22"/>
        <v/>
      </c>
      <c r="O99" s="212" t="str">
        <f>IF(E99="","NOK",VLOOKUP($E99,BDI!$B$5:$C$41,2,FALSE))</f>
        <v>NOK</v>
      </c>
      <c r="P99" s="236" t="b">
        <f t="shared" si="23"/>
        <v>0</v>
      </c>
      <c r="Q99" s="180"/>
      <c r="R99" s="21" t="e">
        <f t="shared" si="24"/>
        <v>#VALUE!</v>
      </c>
      <c r="S99" s="21" t="e">
        <f t="shared" si="26"/>
        <v>#VALUE!</v>
      </c>
      <c r="T99" s="21" t="e">
        <f t="shared" si="27"/>
        <v>#VALUE!</v>
      </c>
      <c r="U99" s="21" t="e">
        <f t="shared" si="28"/>
        <v>#VALUE!</v>
      </c>
      <c r="V99" s="21" t="e">
        <f t="shared" si="29"/>
        <v>#VALUE!</v>
      </c>
      <c r="W99" s="21" t="e">
        <f t="shared" si="30"/>
        <v>#VALUE!</v>
      </c>
      <c r="X99" s="21" t="e">
        <f t="shared" si="31"/>
        <v>#VALUE!</v>
      </c>
      <c r="Y99" s="21" t="e">
        <f t="shared" si="32"/>
        <v>#VALUE!</v>
      </c>
      <c r="Z99" s="21" t="e">
        <f t="shared" si="33"/>
        <v>#VALUE!</v>
      </c>
      <c r="AA99" s="21" t="e">
        <f t="shared" si="34"/>
        <v>#VALUE!</v>
      </c>
      <c r="AB99" s="22" t="e">
        <f t="shared" si="35"/>
        <v>#VALUE!</v>
      </c>
      <c r="AC99" s="22" t="e">
        <f t="shared" si="36"/>
        <v>#VALUE!</v>
      </c>
      <c r="AD99" s="22" t="e">
        <f t="shared" si="37"/>
        <v>#VALUE!</v>
      </c>
      <c r="AE99" s="22" t="e">
        <f t="shared" si="38"/>
        <v>#VALUE!</v>
      </c>
      <c r="AF99" s="22" t="e">
        <f t="shared" si="39"/>
        <v>#VALUE!</v>
      </c>
      <c r="AG99" s="22" t="e">
        <f t="shared" si="40"/>
        <v>#VALUE!</v>
      </c>
      <c r="AH99" s="22" t="e">
        <f t="shared" si="41"/>
        <v>#VALUE!</v>
      </c>
      <c r="AI99" s="22" t="e">
        <f t="shared" si="42"/>
        <v>#VALUE!</v>
      </c>
      <c r="AJ99" s="22" t="e">
        <f t="shared" si="43"/>
        <v>#VALUE!</v>
      </c>
      <c r="AK99" s="22" t="e">
        <f t="shared" si="44"/>
        <v>#VALUE!</v>
      </c>
      <c r="AL99" s="22">
        <f t="shared" si="45"/>
        <v>1</v>
      </c>
    </row>
    <row r="100" spans="1:38">
      <c r="A100" s="118" t="s">
        <v>395</v>
      </c>
      <c r="B100" s="126"/>
      <c r="C100" s="126"/>
      <c r="D100" s="126"/>
      <c r="E100" s="126"/>
      <c r="F100" s="125"/>
      <c r="G100" s="125"/>
      <c r="H100" s="181"/>
      <c r="I100" s="121" t="str">
        <f>IF(OR($B100="",$C100="",$D100="",$E100="",$F100&lt;AN_LIM,$F100&gt;AN_CONCURS,$P100=FALSE),"",IF($O100="OK",R_BDI_ROM*VLOOKUP(AL100,Coef!$E$5:$F$20,2,FALSE),""))</f>
        <v/>
      </c>
      <c r="J100" s="121" t="str">
        <f>IF(OR($B100="",$C100="",$D100="",$E100="",$F100="",$F100&gt;AN_CONCURS,$P100=FALSE),"",IF($O100="OK",R_BDI_ROM*VLOOKUP(AL100,Coef!$E$5:$F$20,2,FALSE),""))</f>
        <v/>
      </c>
      <c r="K100" s="153" t="str">
        <f t="shared" si="19"/>
        <v/>
      </c>
      <c r="L100" s="153" t="str">
        <f t="shared" si="20"/>
        <v/>
      </c>
      <c r="M100" s="153" t="str">
        <f t="shared" si="21"/>
        <v/>
      </c>
      <c r="N100" s="153" t="str">
        <f t="shared" si="22"/>
        <v/>
      </c>
      <c r="O100" s="212" t="str">
        <f>IF(E100="","NOK",VLOOKUP($E100,BDI!$B$5:$C$41,2,FALSE))</f>
        <v>NOK</v>
      </c>
      <c r="P100" s="236" t="b">
        <f t="shared" si="23"/>
        <v>0</v>
      </c>
      <c r="Q100" s="180"/>
      <c r="R100" s="21" t="e">
        <f t="shared" si="24"/>
        <v>#VALUE!</v>
      </c>
      <c r="S100" s="21" t="e">
        <f t="shared" si="26"/>
        <v>#VALUE!</v>
      </c>
      <c r="T100" s="21" t="e">
        <f t="shared" si="27"/>
        <v>#VALUE!</v>
      </c>
      <c r="U100" s="21" t="e">
        <f t="shared" si="28"/>
        <v>#VALUE!</v>
      </c>
      <c r="V100" s="21" t="e">
        <f t="shared" si="29"/>
        <v>#VALUE!</v>
      </c>
      <c r="W100" s="21" t="e">
        <f t="shared" si="30"/>
        <v>#VALUE!</v>
      </c>
      <c r="X100" s="21" t="e">
        <f t="shared" si="31"/>
        <v>#VALUE!</v>
      </c>
      <c r="Y100" s="21" t="e">
        <f t="shared" si="32"/>
        <v>#VALUE!</v>
      </c>
      <c r="Z100" s="21" t="e">
        <f t="shared" si="33"/>
        <v>#VALUE!</v>
      </c>
      <c r="AA100" s="21" t="e">
        <f t="shared" si="34"/>
        <v>#VALUE!</v>
      </c>
      <c r="AB100" s="22" t="e">
        <f t="shared" si="35"/>
        <v>#VALUE!</v>
      </c>
      <c r="AC100" s="22" t="e">
        <f t="shared" si="36"/>
        <v>#VALUE!</v>
      </c>
      <c r="AD100" s="22" t="e">
        <f t="shared" si="37"/>
        <v>#VALUE!</v>
      </c>
      <c r="AE100" s="22" t="e">
        <f t="shared" si="38"/>
        <v>#VALUE!</v>
      </c>
      <c r="AF100" s="22" t="e">
        <f t="shared" si="39"/>
        <v>#VALUE!</v>
      </c>
      <c r="AG100" s="22" t="e">
        <f t="shared" si="40"/>
        <v>#VALUE!</v>
      </c>
      <c r="AH100" s="22" t="e">
        <f t="shared" si="41"/>
        <v>#VALUE!</v>
      </c>
      <c r="AI100" s="22" t="e">
        <f t="shared" si="42"/>
        <v>#VALUE!</v>
      </c>
      <c r="AJ100" s="22" t="e">
        <f t="shared" si="43"/>
        <v>#VALUE!</v>
      </c>
      <c r="AK100" s="22" t="e">
        <f t="shared" si="44"/>
        <v>#VALUE!</v>
      </c>
      <c r="AL100" s="22">
        <f t="shared" si="45"/>
        <v>1</v>
      </c>
    </row>
    <row r="101" spans="1:38">
      <c r="A101" s="118" t="s">
        <v>396</v>
      </c>
      <c r="B101" s="126"/>
      <c r="C101" s="126"/>
      <c r="D101" s="126"/>
      <c r="E101" s="126"/>
      <c r="F101" s="125"/>
      <c r="G101" s="125"/>
      <c r="H101" s="181"/>
      <c r="I101" s="121" t="str">
        <f>IF(OR($B101="",$C101="",$D101="",$E101="",$F101&lt;AN_LIM,$F101&gt;AN_CONCURS,$P101=FALSE),"",IF($O101="OK",R_BDI_ROM*VLOOKUP(AL101,Coef!$E$5:$F$20,2,FALSE),""))</f>
        <v/>
      </c>
      <c r="J101" s="121" t="str">
        <f>IF(OR($B101="",$C101="",$D101="",$E101="",$F101="",$F101&gt;AN_CONCURS,$P101=FALSE),"",IF($O101="OK",R_BDI_ROM*VLOOKUP(AL101,Coef!$E$5:$F$20,2,FALSE),""))</f>
        <v/>
      </c>
      <c r="K101" s="153" t="str">
        <f t="shared" si="19"/>
        <v/>
      </c>
      <c r="L101" s="153" t="str">
        <f t="shared" si="20"/>
        <v/>
      </c>
      <c r="M101" s="153" t="str">
        <f t="shared" si="21"/>
        <v/>
      </c>
      <c r="N101" s="153" t="str">
        <f t="shared" si="22"/>
        <v/>
      </c>
      <c r="O101" s="212" t="str">
        <f>IF(E101="","NOK",VLOOKUP($E101,BDI!$B$5:$C$41,2,FALSE))</f>
        <v>NOK</v>
      </c>
      <c r="P101" s="236" t="b">
        <f t="shared" si="23"/>
        <v>0</v>
      </c>
      <c r="Q101" s="180"/>
      <c r="R101" s="21" t="e">
        <f t="shared" si="24"/>
        <v>#VALUE!</v>
      </c>
      <c r="S101" s="21" t="e">
        <f t="shared" si="26"/>
        <v>#VALUE!</v>
      </c>
      <c r="T101" s="21" t="e">
        <f t="shared" si="27"/>
        <v>#VALUE!</v>
      </c>
      <c r="U101" s="21" t="e">
        <f t="shared" si="28"/>
        <v>#VALUE!</v>
      </c>
      <c r="V101" s="21" t="e">
        <f t="shared" si="29"/>
        <v>#VALUE!</v>
      </c>
      <c r="W101" s="21" t="e">
        <f t="shared" si="30"/>
        <v>#VALUE!</v>
      </c>
      <c r="X101" s="21" t="e">
        <f t="shared" si="31"/>
        <v>#VALUE!</v>
      </c>
      <c r="Y101" s="21" t="e">
        <f t="shared" si="32"/>
        <v>#VALUE!</v>
      </c>
      <c r="Z101" s="21" t="e">
        <f t="shared" si="33"/>
        <v>#VALUE!</v>
      </c>
      <c r="AA101" s="21" t="e">
        <f t="shared" si="34"/>
        <v>#VALUE!</v>
      </c>
      <c r="AB101" s="22" t="e">
        <f t="shared" si="35"/>
        <v>#VALUE!</v>
      </c>
      <c r="AC101" s="22" t="e">
        <f t="shared" si="36"/>
        <v>#VALUE!</v>
      </c>
      <c r="AD101" s="22" t="e">
        <f t="shared" si="37"/>
        <v>#VALUE!</v>
      </c>
      <c r="AE101" s="22" t="e">
        <f t="shared" si="38"/>
        <v>#VALUE!</v>
      </c>
      <c r="AF101" s="22" t="e">
        <f t="shared" si="39"/>
        <v>#VALUE!</v>
      </c>
      <c r="AG101" s="22" t="e">
        <f t="shared" si="40"/>
        <v>#VALUE!</v>
      </c>
      <c r="AH101" s="22" t="e">
        <f t="shared" si="41"/>
        <v>#VALUE!</v>
      </c>
      <c r="AI101" s="22" t="e">
        <f t="shared" si="42"/>
        <v>#VALUE!</v>
      </c>
      <c r="AJ101" s="22" t="e">
        <f t="shared" si="43"/>
        <v>#VALUE!</v>
      </c>
      <c r="AK101" s="22" t="e">
        <f t="shared" si="44"/>
        <v>#VALUE!</v>
      </c>
      <c r="AL101" s="22">
        <f t="shared" si="45"/>
        <v>1</v>
      </c>
    </row>
    <row r="102" spans="1:38">
      <c r="A102" s="118" t="s">
        <v>397</v>
      </c>
      <c r="B102" s="126"/>
      <c r="C102" s="126"/>
      <c r="D102" s="126"/>
      <c r="E102" s="126"/>
      <c r="F102" s="125"/>
      <c r="G102" s="125"/>
      <c r="H102" s="181"/>
      <c r="I102" s="121" t="str">
        <f>IF(OR($B102="",$C102="",$D102="",$E102="",$F102&lt;AN_LIM,$F102&gt;AN_CONCURS,$P102=FALSE),"",IF($O102="OK",R_BDI_ROM*VLOOKUP(AL102,Coef!$E$5:$F$20,2,FALSE),""))</f>
        <v/>
      </c>
      <c r="J102" s="121" t="str">
        <f>IF(OR($B102="",$C102="",$D102="",$E102="",$F102="",$F102&gt;AN_CONCURS,$P102=FALSE),"",IF($O102="OK",R_BDI_ROM*VLOOKUP(AL102,Coef!$E$5:$F$20,2,FALSE),""))</f>
        <v/>
      </c>
      <c r="K102" s="153" t="str">
        <f t="shared" si="19"/>
        <v/>
      </c>
      <c r="L102" s="153" t="str">
        <f t="shared" si="20"/>
        <v/>
      </c>
      <c r="M102" s="153" t="str">
        <f t="shared" si="21"/>
        <v/>
      </c>
      <c r="N102" s="153" t="str">
        <f t="shared" si="22"/>
        <v/>
      </c>
      <c r="O102" s="212" t="str">
        <f>IF(E102="","NOK",VLOOKUP($E102,BDI!$B$5:$C$41,2,FALSE))</f>
        <v>NOK</v>
      </c>
      <c r="P102" s="236" t="b">
        <f t="shared" si="23"/>
        <v>0</v>
      </c>
      <c r="Q102" s="180"/>
      <c r="R102" s="21" t="e">
        <f t="shared" si="24"/>
        <v>#VALUE!</v>
      </c>
      <c r="S102" s="21" t="e">
        <f t="shared" si="26"/>
        <v>#VALUE!</v>
      </c>
      <c r="T102" s="21" t="e">
        <f t="shared" si="27"/>
        <v>#VALUE!</v>
      </c>
      <c r="U102" s="21" t="e">
        <f t="shared" si="28"/>
        <v>#VALUE!</v>
      </c>
      <c r="V102" s="21" t="e">
        <f t="shared" si="29"/>
        <v>#VALUE!</v>
      </c>
      <c r="W102" s="21" t="e">
        <f t="shared" si="30"/>
        <v>#VALUE!</v>
      </c>
      <c r="X102" s="21" t="e">
        <f t="shared" si="31"/>
        <v>#VALUE!</v>
      </c>
      <c r="Y102" s="21" t="e">
        <f t="shared" si="32"/>
        <v>#VALUE!</v>
      </c>
      <c r="Z102" s="21" t="e">
        <f t="shared" si="33"/>
        <v>#VALUE!</v>
      </c>
      <c r="AA102" s="21" t="e">
        <f t="shared" si="34"/>
        <v>#VALUE!</v>
      </c>
      <c r="AB102" s="22" t="e">
        <f t="shared" si="35"/>
        <v>#VALUE!</v>
      </c>
      <c r="AC102" s="22" t="e">
        <f t="shared" si="36"/>
        <v>#VALUE!</v>
      </c>
      <c r="AD102" s="22" t="e">
        <f t="shared" si="37"/>
        <v>#VALUE!</v>
      </c>
      <c r="AE102" s="22" t="e">
        <f t="shared" si="38"/>
        <v>#VALUE!</v>
      </c>
      <c r="AF102" s="22" t="e">
        <f t="shared" si="39"/>
        <v>#VALUE!</v>
      </c>
      <c r="AG102" s="22" t="e">
        <f t="shared" si="40"/>
        <v>#VALUE!</v>
      </c>
      <c r="AH102" s="22" t="e">
        <f t="shared" si="41"/>
        <v>#VALUE!</v>
      </c>
      <c r="AI102" s="22" t="e">
        <f t="shared" si="42"/>
        <v>#VALUE!</v>
      </c>
      <c r="AJ102" s="22" t="e">
        <f t="shared" si="43"/>
        <v>#VALUE!</v>
      </c>
      <c r="AK102" s="22" t="e">
        <f t="shared" si="44"/>
        <v>#VALUE!</v>
      </c>
      <c r="AL102" s="22">
        <f t="shared" si="45"/>
        <v>1</v>
      </c>
    </row>
    <row r="103" spans="1:38">
      <c r="A103" s="118" t="s">
        <v>398</v>
      </c>
      <c r="B103" s="126"/>
      <c r="C103" s="126"/>
      <c r="D103" s="126"/>
      <c r="E103" s="126"/>
      <c r="F103" s="125"/>
      <c r="G103" s="125"/>
      <c r="H103" s="181"/>
      <c r="I103" s="121" t="str">
        <f>IF(OR($B103="",$C103="",$D103="",$E103="",$F103&lt;AN_LIM,$F103&gt;AN_CONCURS,$P103=FALSE),"",IF($O103="OK",R_BDI_ROM*VLOOKUP(AL103,Coef!$E$5:$F$20,2,FALSE),""))</f>
        <v/>
      </c>
      <c r="J103" s="121" t="str">
        <f>IF(OR($B103="",$C103="",$D103="",$E103="",$F103="",$F103&gt;AN_CONCURS,$P103=FALSE),"",IF($O103="OK",R_BDI_ROM*VLOOKUP(AL103,Coef!$E$5:$F$20,2,FALSE),""))</f>
        <v/>
      </c>
      <c r="K103" s="153" t="str">
        <f t="shared" si="19"/>
        <v/>
      </c>
      <c r="L103" s="153" t="str">
        <f t="shared" si="20"/>
        <v/>
      </c>
      <c r="M103" s="153" t="str">
        <f t="shared" si="21"/>
        <v/>
      </c>
      <c r="N103" s="153" t="str">
        <f t="shared" si="22"/>
        <v/>
      </c>
      <c r="O103" s="212" t="str">
        <f>IF(E103="","NOK",VLOOKUP($E103,BDI!$B$5:$C$41,2,FALSE))</f>
        <v>NOK</v>
      </c>
      <c r="P103" s="236" t="b">
        <f t="shared" si="23"/>
        <v>0</v>
      </c>
      <c r="Q103" s="180"/>
      <c r="R103" s="21" t="e">
        <f t="shared" si="24"/>
        <v>#VALUE!</v>
      </c>
      <c r="S103" s="21" t="e">
        <f t="shared" si="26"/>
        <v>#VALUE!</v>
      </c>
      <c r="T103" s="21" t="e">
        <f t="shared" si="27"/>
        <v>#VALUE!</v>
      </c>
      <c r="U103" s="21" t="e">
        <f t="shared" si="28"/>
        <v>#VALUE!</v>
      </c>
      <c r="V103" s="21" t="e">
        <f t="shared" si="29"/>
        <v>#VALUE!</v>
      </c>
      <c r="W103" s="21" t="e">
        <f t="shared" si="30"/>
        <v>#VALUE!</v>
      </c>
      <c r="X103" s="21" t="e">
        <f t="shared" si="31"/>
        <v>#VALUE!</v>
      </c>
      <c r="Y103" s="21" t="e">
        <f t="shared" si="32"/>
        <v>#VALUE!</v>
      </c>
      <c r="Z103" s="21" t="e">
        <f t="shared" si="33"/>
        <v>#VALUE!</v>
      </c>
      <c r="AA103" s="21" t="e">
        <f t="shared" si="34"/>
        <v>#VALUE!</v>
      </c>
      <c r="AB103" s="22" t="e">
        <f t="shared" si="35"/>
        <v>#VALUE!</v>
      </c>
      <c r="AC103" s="22" t="e">
        <f t="shared" si="36"/>
        <v>#VALUE!</v>
      </c>
      <c r="AD103" s="22" t="e">
        <f t="shared" si="37"/>
        <v>#VALUE!</v>
      </c>
      <c r="AE103" s="22" t="e">
        <f t="shared" si="38"/>
        <v>#VALUE!</v>
      </c>
      <c r="AF103" s="22" t="e">
        <f t="shared" si="39"/>
        <v>#VALUE!</v>
      </c>
      <c r="AG103" s="22" t="e">
        <f t="shared" si="40"/>
        <v>#VALUE!</v>
      </c>
      <c r="AH103" s="22" t="e">
        <f t="shared" si="41"/>
        <v>#VALUE!</v>
      </c>
      <c r="AI103" s="22" t="e">
        <f t="shared" si="42"/>
        <v>#VALUE!</v>
      </c>
      <c r="AJ103" s="22" t="e">
        <f t="shared" si="43"/>
        <v>#VALUE!</v>
      </c>
      <c r="AK103" s="22" t="e">
        <f t="shared" si="44"/>
        <v>#VALUE!</v>
      </c>
      <c r="AL103" s="22">
        <f t="shared" si="45"/>
        <v>1</v>
      </c>
    </row>
    <row r="104" spans="1:38">
      <c r="A104" s="118" t="s">
        <v>399</v>
      </c>
      <c r="B104" s="126"/>
      <c r="C104" s="126"/>
      <c r="D104" s="126"/>
      <c r="E104" s="126"/>
      <c r="F104" s="125"/>
      <c r="G104" s="125"/>
      <c r="H104" s="181"/>
      <c r="I104" s="121" t="str">
        <f>IF(OR($B104="",$C104="",$D104="",$E104="",$F104&lt;AN_LIM,$F104&gt;AN_CONCURS,$P104=FALSE),"",IF($O104="OK",R_BDI_ROM*VLOOKUP(AL104,Coef!$E$5:$F$20,2,FALSE),""))</f>
        <v/>
      </c>
      <c r="J104" s="121" t="str">
        <f>IF(OR($B104="",$C104="",$D104="",$E104="",$F104="",$F104&gt;AN_CONCURS,$P104=FALSE),"",IF($O104="OK",R_BDI_ROM*VLOOKUP(AL104,Coef!$E$5:$F$20,2,FALSE),""))</f>
        <v/>
      </c>
      <c r="K104" s="153" t="str">
        <f t="shared" si="19"/>
        <v/>
      </c>
      <c r="L104" s="153" t="str">
        <f t="shared" si="20"/>
        <v/>
      </c>
      <c r="M104" s="153" t="str">
        <f t="shared" si="21"/>
        <v/>
      </c>
      <c r="N104" s="153" t="str">
        <f t="shared" si="22"/>
        <v/>
      </c>
      <c r="O104" s="212" t="str">
        <f>IF(E104="","NOK",VLOOKUP($E104,BDI!$B$5:$C$41,2,FALSE))</f>
        <v>NOK</v>
      </c>
      <c r="P104" s="236" t="b">
        <f t="shared" si="23"/>
        <v>0</v>
      </c>
      <c r="Q104" s="180"/>
      <c r="R104" s="21" t="e">
        <f t="shared" si="24"/>
        <v>#VALUE!</v>
      </c>
      <c r="S104" s="21" t="e">
        <f t="shared" si="26"/>
        <v>#VALUE!</v>
      </c>
      <c r="T104" s="21" t="e">
        <f t="shared" si="27"/>
        <v>#VALUE!</v>
      </c>
      <c r="U104" s="21" t="e">
        <f t="shared" si="28"/>
        <v>#VALUE!</v>
      </c>
      <c r="V104" s="21" t="e">
        <f t="shared" si="29"/>
        <v>#VALUE!</v>
      </c>
      <c r="W104" s="21" t="e">
        <f t="shared" si="30"/>
        <v>#VALUE!</v>
      </c>
      <c r="X104" s="21" t="e">
        <f t="shared" si="31"/>
        <v>#VALUE!</v>
      </c>
      <c r="Y104" s="21" t="e">
        <f t="shared" si="32"/>
        <v>#VALUE!</v>
      </c>
      <c r="Z104" s="21" t="e">
        <f t="shared" si="33"/>
        <v>#VALUE!</v>
      </c>
      <c r="AA104" s="21" t="e">
        <f t="shared" si="34"/>
        <v>#VALUE!</v>
      </c>
      <c r="AB104" s="22" t="e">
        <f t="shared" si="35"/>
        <v>#VALUE!</v>
      </c>
      <c r="AC104" s="22" t="e">
        <f t="shared" si="36"/>
        <v>#VALUE!</v>
      </c>
      <c r="AD104" s="22" t="e">
        <f t="shared" si="37"/>
        <v>#VALUE!</v>
      </c>
      <c r="AE104" s="22" t="e">
        <f t="shared" si="38"/>
        <v>#VALUE!</v>
      </c>
      <c r="AF104" s="22" t="e">
        <f t="shared" si="39"/>
        <v>#VALUE!</v>
      </c>
      <c r="AG104" s="22" t="e">
        <f t="shared" si="40"/>
        <v>#VALUE!</v>
      </c>
      <c r="AH104" s="22" t="e">
        <f t="shared" si="41"/>
        <v>#VALUE!</v>
      </c>
      <c r="AI104" s="22" t="e">
        <f t="shared" si="42"/>
        <v>#VALUE!</v>
      </c>
      <c r="AJ104" s="22" t="e">
        <f t="shared" si="43"/>
        <v>#VALUE!</v>
      </c>
      <c r="AK104" s="22" t="e">
        <f t="shared" si="44"/>
        <v>#VALUE!</v>
      </c>
      <c r="AL104" s="22">
        <f t="shared" si="45"/>
        <v>1</v>
      </c>
    </row>
    <row r="105" spans="1:38">
      <c r="A105" s="118" t="s">
        <v>400</v>
      </c>
      <c r="B105" s="126"/>
      <c r="C105" s="126"/>
      <c r="D105" s="126"/>
      <c r="E105" s="126"/>
      <c r="F105" s="125"/>
      <c r="G105" s="125"/>
      <c r="H105" s="181"/>
      <c r="I105" s="121" t="str">
        <f>IF(OR($B105="",$C105="",$D105="",$E105="",$F105&lt;AN_LIM,$F105&gt;AN_CONCURS,$P105=FALSE),"",IF($O105="OK",R_BDI_ROM*VLOOKUP(AL105,Coef!$E$5:$F$20,2,FALSE),""))</f>
        <v/>
      </c>
      <c r="J105" s="121" t="str">
        <f>IF(OR($B105="",$C105="",$D105="",$E105="",$F105="",$F105&gt;AN_CONCURS,$P105=FALSE),"",IF($O105="OK",R_BDI_ROM*VLOOKUP(AL105,Coef!$E$5:$F$20,2,FALSE),""))</f>
        <v/>
      </c>
      <c r="K105" s="153" t="str">
        <f t="shared" si="19"/>
        <v/>
      </c>
      <c r="L105" s="153" t="str">
        <f t="shared" si="20"/>
        <v/>
      </c>
      <c r="M105" s="153" t="str">
        <f t="shared" si="21"/>
        <v/>
      </c>
      <c r="N105" s="153" t="str">
        <f t="shared" si="22"/>
        <v/>
      </c>
      <c r="O105" s="212" t="str">
        <f>IF(E105="","NOK",VLOOKUP($E105,BDI!$B$5:$C$41,2,FALSE))</f>
        <v>NOK</v>
      </c>
      <c r="P105" s="236" t="b">
        <f t="shared" si="23"/>
        <v>0</v>
      </c>
      <c r="Q105" s="180"/>
      <c r="R105" s="21" t="e">
        <f t="shared" si="24"/>
        <v>#VALUE!</v>
      </c>
      <c r="S105" s="21" t="e">
        <f t="shared" si="26"/>
        <v>#VALUE!</v>
      </c>
      <c r="T105" s="21" t="e">
        <f t="shared" si="27"/>
        <v>#VALUE!</v>
      </c>
      <c r="U105" s="21" t="e">
        <f t="shared" si="28"/>
        <v>#VALUE!</v>
      </c>
      <c r="V105" s="21" t="e">
        <f t="shared" si="29"/>
        <v>#VALUE!</v>
      </c>
      <c r="W105" s="21" t="e">
        <f t="shared" si="30"/>
        <v>#VALUE!</v>
      </c>
      <c r="X105" s="21" t="e">
        <f t="shared" si="31"/>
        <v>#VALUE!</v>
      </c>
      <c r="Y105" s="21" t="e">
        <f t="shared" si="32"/>
        <v>#VALUE!</v>
      </c>
      <c r="Z105" s="21" t="e">
        <f t="shared" si="33"/>
        <v>#VALUE!</v>
      </c>
      <c r="AA105" s="21" t="e">
        <f t="shared" si="34"/>
        <v>#VALUE!</v>
      </c>
      <c r="AB105" s="22" t="e">
        <f t="shared" si="35"/>
        <v>#VALUE!</v>
      </c>
      <c r="AC105" s="22" t="e">
        <f t="shared" si="36"/>
        <v>#VALUE!</v>
      </c>
      <c r="AD105" s="22" t="e">
        <f t="shared" si="37"/>
        <v>#VALUE!</v>
      </c>
      <c r="AE105" s="22" t="e">
        <f t="shared" si="38"/>
        <v>#VALUE!</v>
      </c>
      <c r="AF105" s="22" t="e">
        <f t="shared" si="39"/>
        <v>#VALUE!</v>
      </c>
      <c r="AG105" s="22" t="e">
        <f t="shared" si="40"/>
        <v>#VALUE!</v>
      </c>
      <c r="AH105" s="22" t="e">
        <f t="shared" si="41"/>
        <v>#VALUE!</v>
      </c>
      <c r="AI105" s="22" t="e">
        <f t="shared" si="42"/>
        <v>#VALUE!</v>
      </c>
      <c r="AJ105" s="22" t="e">
        <f t="shared" si="43"/>
        <v>#VALUE!</v>
      </c>
      <c r="AK105" s="22" t="e">
        <f t="shared" si="44"/>
        <v>#VALUE!</v>
      </c>
      <c r="AL105" s="22">
        <f t="shared" si="45"/>
        <v>1</v>
      </c>
    </row>
    <row r="106" spans="1:38">
      <c r="A106" s="118" t="s">
        <v>401</v>
      </c>
      <c r="B106" s="126"/>
      <c r="C106" s="126"/>
      <c r="D106" s="126"/>
      <c r="E106" s="126"/>
      <c r="F106" s="125"/>
      <c r="G106" s="125"/>
      <c r="H106" s="181"/>
      <c r="I106" s="121" t="str">
        <f>IF(OR($B106="",$C106="",$D106="",$E106="",$F106&lt;AN_LIM,$F106&gt;AN_CONCURS,$P106=FALSE),"",IF($O106="OK",R_BDI_ROM*VLOOKUP(AL106,Coef!$E$5:$F$20,2,FALSE),""))</f>
        <v/>
      </c>
      <c r="J106" s="121" t="str">
        <f>IF(OR($B106="",$C106="",$D106="",$E106="",$F106="",$F106&gt;AN_CONCURS,$P106=FALSE),"",IF($O106="OK",R_BDI_ROM*VLOOKUP(AL106,Coef!$E$5:$F$20,2,FALSE),""))</f>
        <v/>
      </c>
      <c r="K106" s="153" t="str">
        <f t="shared" si="19"/>
        <v/>
      </c>
      <c r="L106" s="153" t="str">
        <f t="shared" si="20"/>
        <v/>
      </c>
      <c r="M106" s="153" t="str">
        <f t="shared" si="21"/>
        <v/>
      </c>
      <c r="N106" s="153" t="str">
        <f t="shared" si="22"/>
        <v/>
      </c>
      <c r="O106" s="212" t="str">
        <f>IF(E106="","NOK",VLOOKUP($E106,BDI!$B$5:$C$41,2,FALSE))</f>
        <v>NOK</v>
      </c>
      <c r="P106" s="236" t="b">
        <f t="shared" si="23"/>
        <v>0</v>
      </c>
      <c r="Q106" s="180"/>
      <c r="R106" s="21" t="e">
        <f t="shared" si="24"/>
        <v>#VALUE!</v>
      </c>
      <c r="S106" s="21" t="e">
        <f t="shared" si="26"/>
        <v>#VALUE!</v>
      </c>
      <c r="T106" s="21" t="e">
        <f t="shared" si="27"/>
        <v>#VALUE!</v>
      </c>
      <c r="U106" s="21" t="e">
        <f t="shared" si="28"/>
        <v>#VALUE!</v>
      </c>
      <c r="V106" s="21" t="e">
        <f t="shared" si="29"/>
        <v>#VALUE!</v>
      </c>
      <c r="W106" s="21" t="e">
        <f t="shared" si="30"/>
        <v>#VALUE!</v>
      </c>
      <c r="X106" s="21" t="e">
        <f t="shared" si="31"/>
        <v>#VALUE!</v>
      </c>
      <c r="Y106" s="21" t="e">
        <f t="shared" si="32"/>
        <v>#VALUE!</v>
      </c>
      <c r="Z106" s="21" t="e">
        <f t="shared" si="33"/>
        <v>#VALUE!</v>
      </c>
      <c r="AA106" s="21" t="e">
        <f t="shared" si="34"/>
        <v>#VALUE!</v>
      </c>
      <c r="AB106" s="22" t="e">
        <f t="shared" si="35"/>
        <v>#VALUE!</v>
      </c>
      <c r="AC106" s="22" t="e">
        <f t="shared" si="36"/>
        <v>#VALUE!</v>
      </c>
      <c r="AD106" s="22" t="e">
        <f t="shared" si="37"/>
        <v>#VALUE!</v>
      </c>
      <c r="AE106" s="22" t="e">
        <f t="shared" si="38"/>
        <v>#VALUE!</v>
      </c>
      <c r="AF106" s="22" t="e">
        <f t="shared" si="39"/>
        <v>#VALUE!</v>
      </c>
      <c r="AG106" s="22" t="e">
        <f t="shared" si="40"/>
        <v>#VALUE!</v>
      </c>
      <c r="AH106" s="22" t="e">
        <f t="shared" si="41"/>
        <v>#VALUE!</v>
      </c>
      <c r="AI106" s="22" t="e">
        <f t="shared" si="42"/>
        <v>#VALUE!</v>
      </c>
      <c r="AJ106" s="22" t="e">
        <f t="shared" si="43"/>
        <v>#VALUE!</v>
      </c>
      <c r="AK106" s="22" t="e">
        <f t="shared" si="44"/>
        <v>#VALUE!</v>
      </c>
      <c r="AL106" s="22">
        <f t="shared" si="45"/>
        <v>1</v>
      </c>
    </row>
    <row r="107" spans="1:38">
      <c r="A107" s="118" t="s">
        <v>402</v>
      </c>
      <c r="B107" s="126"/>
      <c r="C107" s="126"/>
      <c r="D107" s="126"/>
      <c r="E107" s="126"/>
      <c r="F107" s="125"/>
      <c r="G107" s="125"/>
      <c r="H107" s="181"/>
      <c r="I107" s="121" t="str">
        <f>IF(OR($B107="",$C107="",$D107="",$E107="",$F107&lt;AN_LIM,$F107&gt;AN_CONCURS,$P107=FALSE),"",IF($O107="OK",R_BDI_ROM*VLOOKUP(AL107,Coef!$E$5:$F$20,2,FALSE),""))</f>
        <v/>
      </c>
      <c r="J107" s="121" t="str">
        <f>IF(OR($B107="",$C107="",$D107="",$E107="",$F107="",$F107&gt;AN_CONCURS,$P107=FALSE),"",IF($O107="OK",R_BDI_ROM*VLOOKUP(AL107,Coef!$E$5:$F$20,2,FALSE),""))</f>
        <v/>
      </c>
      <c r="K107" s="153" t="str">
        <f t="shared" si="19"/>
        <v/>
      </c>
      <c r="L107" s="153" t="str">
        <f t="shared" si="20"/>
        <v/>
      </c>
      <c r="M107" s="153" t="str">
        <f t="shared" si="21"/>
        <v/>
      </c>
      <c r="N107" s="153" t="str">
        <f t="shared" si="22"/>
        <v/>
      </c>
      <c r="O107" s="212" t="str">
        <f>IF(E107="","NOK",VLOOKUP($E107,BDI!$B$5:$C$41,2,FALSE))</f>
        <v>NOK</v>
      </c>
      <c r="P107" s="236" t="b">
        <f t="shared" si="23"/>
        <v>0</v>
      </c>
      <c r="Q107" s="180"/>
      <c r="R107" s="21" t="e">
        <f t="shared" si="24"/>
        <v>#VALUE!</v>
      </c>
      <c r="S107" s="21" t="e">
        <f t="shared" si="26"/>
        <v>#VALUE!</v>
      </c>
      <c r="T107" s="21" t="e">
        <f t="shared" si="27"/>
        <v>#VALUE!</v>
      </c>
      <c r="U107" s="21" t="e">
        <f t="shared" si="28"/>
        <v>#VALUE!</v>
      </c>
      <c r="V107" s="21" t="e">
        <f t="shared" si="29"/>
        <v>#VALUE!</v>
      </c>
      <c r="W107" s="21" t="e">
        <f t="shared" si="30"/>
        <v>#VALUE!</v>
      </c>
      <c r="X107" s="21" t="e">
        <f t="shared" si="31"/>
        <v>#VALUE!</v>
      </c>
      <c r="Y107" s="21" t="e">
        <f t="shared" si="32"/>
        <v>#VALUE!</v>
      </c>
      <c r="Z107" s="21" t="e">
        <f t="shared" si="33"/>
        <v>#VALUE!</v>
      </c>
      <c r="AA107" s="21" t="e">
        <f t="shared" si="34"/>
        <v>#VALUE!</v>
      </c>
      <c r="AB107" s="22" t="e">
        <f t="shared" si="35"/>
        <v>#VALUE!</v>
      </c>
      <c r="AC107" s="22" t="e">
        <f t="shared" si="36"/>
        <v>#VALUE!</v>
      </c>
      <c r="AD107" s="22" t="e">
        <f t="shared" si="37"/>
        <v>#VALUE!</v>
      </c>
      <c r="AE107" s="22" t="e">
        <f t="shared" si="38"/>
        <v>#VALUE!</v>
      </c>
      <c r="AF107" s="22" t="e">
        <f t="shared" si="39"/>
        <v>#VALUE!</v>
      </c>
      <c r="AG107" s="22" t="e">
        <f t="shared" si="40"/>
        <v>#VALUE!</v>
      </c>
      <c r="AH107" s="22" t="e">
        <f t="shared" si="41"/>
        <v>#VALUE!</v>
      </c>
      <c r="AI107" s="22" t="e">
        <f t="shared" si="42"/>
        <v>#VALUE!</v>
      </c>
      <c r="AJ107" s="22" t="e">
        <f t="shared" si="43"/>
        <v>#VALUE!</v>
      </c>
      <c r="AK107" s="22" t="e">
        <f t="shared" si="44"/>
        <v>#VALUE!</v>
      </c>
      <c r="AL107" s="22">
        <f t="shared" si="45"/>
        <v>1</v>
      </c>
    </row>
    <row r="108" spans="1:38">
      <c r="A108" s="118" t="s">
        <v>403</v>
      </c>
      <c r="B108" s="126"/>
      <c r="C108" s="126"/>
      <c r="D108" s="126"/>
      <c r="E108" s="126"/>
      <c r="F108" s="125"/>
      <c r="G108" s="125"/>
      <c r="H108" s="181"/>
      <c r="I108" s="121" t="str">
        <f>IF(OR($B108="",$C108="",$D108="",$E108="",$F108&lt;AN_LIM,$F108&gt;AN_CONCURS,$P108=FALSE),"",IF($O108="OK",R_BDI_ROM*VLOOKUP(AL108,Coef!$E$5:$F$20,2,FALSE),""))</f>
        <v/>
      </c>
      <c r="J108" s="121" t="str">
        <f>IF(OR($B108="",$C108="",$D108="",$E108="",$F108="",$F108&gt;AN_CONCURS,$P108=FALSE),"",IF($O108="OK",R_BDI_ROM*VLOOKUP(AL108,Coef!$E$5:$F$20,2,FALSE),""))</f>
        <v/>
      </c>
      <c r="K108" s="153" t="str">
        <f t="shared" si="19"/>
        <v/>
      </c>
      <c r="L108" s="153" t="str">
        <f t="shared" si="20"/>
        <v/>
      </c>
      <c r="M108" s="153" t="str">
        <f t="shared" si="21"/>
        <v/>
      </c>
      <c r="N108" s="153" t="str">
        <f t="shared" si="22"/>
        <v/>
      </c>
      <c r="O108" s="212" t="str">
        <f>IF(E108="","NOK",VLOOKUP($E108,BDI!$B$5:$C$41,2,FALSE))</f>
        <v>NOK</v>
      </c>
      <c r="P108" s="236" t="b">
        <f t="shared" si="23"/>
        <v>0</v>
      </c>
      <c r="Q108" s="180"/>
      <c r="R108" s="21" t="e">
        <f t="shared" si="24"/>
        <v>#VALUE!</v>
      </c>
      <c r="S108" s="21" t="e">
        <f t="shared" si="26"/>
        <v>#VALUE!</v>
      </c>
      <c r="T108" s="21" t="e">
        <f t="shared" si="27"/>
        <v>#VALUE!</v>
      </c>
      <c r="U108" s="21" t="e">
        <f t="shared" si="28"/>
        <v>#VALUE!</v>
      </c>
      <c r="V108" s="21" t="e">
        <f t="shared" si="29"/>
        <v>#VALUE!</v>
      </c>
      <c r="W108" s="21" t="e">
        <f t="shared" si="30"/>
        <v>#VALUE!</v>
      </c>
      <c r="X108" s="21" t="e">
        <f t="shared" si="31"/>
        <v>#VALUE!</v>
      </c>
      <c r="Y108" s="21" t="e">
        <f t="shared" si="32"/>
        <v>#VALUE!</v>
      </c>
      <c r="Z108" s="21" t="e">
        <f t="shared" si="33"/>
        <v>#VALUE!</v>
      </c>
      <c r="AA108" s="21" t="e">
        <f t="shared" si="34"/>
        <v>#VALUE!</v>
      </c>
      <c r="AB108" s="22" t="e">
        <f t="shared" si="35"/>
        <v>#VALUE!</v>
      </c>
      <c r="AC108" s="22" t="e">
        <f t="shared" si="36"/>
        <v>#VALUE!</v>
      </c>
      <c r="AD108" s="22" t="e">
        <f t="shared" si="37"/>
        <v>#VALUE!</v>
      </c>
      <c r="AE108" s="22" t="e">
        <f t="shared" si="38"/>
        <v>#VALUE!</v>
      </c>
      <c r="AF108" s="22" t="e">
        <f t="shared" si="39"/>
        <v>#VALUE!</v>
      </c>
      <c r="AG108" s="22" t="e">
        <f t="shared" si="40"/>
        <v>#VALUE!</v>
      </c>
      <c r="AH108" s="22" t="e">
        <f t="shared" si="41"/>
        <v>#VALUE!</v>
      </c>
      <c r="AI108" s="22" t="e">
        <f t="shared" si="42"/>
        <v>#VALUE!</v>
      </c>
      <c r="AJ108" s="22" t="e">
        <f t="shared" si="43"/>
        <v>#VALUE!</v>
      </c>
      <c r="AK108" s="22" t="e">
        <f t="shared" si="44"/>
        <v>#VALUE!</v>
      </c>
      <c r="AL108" s="22">
        <f t="shared" si="45"/>
        <v>1</v>
      </c>
    </row>
    <row r="109" spans="1:38">
      <c r="A109" s="118" t="s">
        <v>404</v>
      </c>
      <c r="B109" s="126"/>
      <c r="C109" s="126"/>
      <c r="D109" s="126"/>
      <c r="E109" s="126"/>
      <c r="F109" s="125"/>
      <c r="G109" s="125"/>
      <c r="H109" s="181"/>
      <c r="I109" s="121" t="str">
        <f>IF(OR($B109="",$C109="",$D109="",$E109="",$F109&lt;AN_LIM,$F109&gt;AN_CONCURS,$P109=FALSE),"",IF($O109="OK",R_BDI_ROM*VLOOKUP(AL109,Coef!$E$5:$F$20,2,FALSE),""))</f>
        <v/>
      </c>
      <c r="J109" s="121" t="str">
        <f>IF(OR($B109="",$C109="",$D109="",$E109="",$F109="",$F109&gt;AN_CONCURS,$P109=FALSE),"",IF($O109="OK",R_BDI_ROM*VLOOKUP(AL109,Coef!$E$5:$F$20,2,FALSE),""))</f>
        <v/>
      </c>
      <c r="K109" s="153" t="str">
        <f t="shared" si="19"/>
        <v/>
      </c>
      <c r="L109" s="153" t="str">
        <f t="shared" si="20"/>
        <v/>
      </c>
      <c r="M109" s="153" t="str">
        <f t="shared" si="21"/>
        <v/>
      </c>
      <c r="N109" s="153" t="str">
        <f t="shared" si="22"/>
        <v/>
      </c>
      <c r="O109" s="212" t="str">
        <f>IF(E109="","NOK",VLOOKUP($E109,BDI!$B$5:$C$41,2,FALSE))</f>
        <v>NOK</v>
      </c>
      <c r="P109" s="236" t="b">
        <f t="shared" si="23"/>
        <v>0</v>
      </c>
      <c r="Q109" s="180"/>
      <c r="R109" s="21" t="e">
        <f t="shared" si="24"/>
        <v>#VALUE!</v>
      </c>
      <c r="S109" s="21" t="e">
        <f t="shared" si="26"/>
        <v>#VALUE!</v>
      </c>
      <c r="T109" s="21" t="e">
        <f t="shared" si="27"/>
        <v>#VALUE!</v>
      </c>
      <c r="U109" s="21" t="e">
        <f t="shared" si="28"/>
        <v>#VALUE!</v>
      </c>
      <c r="V109" s="21" t="e">
        <f t="shared" si="29"/>
        <v>#VALUE!</v>
      </c>
      <c r="W109" s="21" t="e">
        <f t="shared" si="30"/>
        <v>#VALUE!</v>
      </c>
      <c r="X109" s="21" t="e">
        <f t="shared" si="31"/>
        <v>#VALUE!</v>
      </c>
      <c r="Y109" s="21" t="e">
        <f t="shared" si="32"/>
        <v>#VALUE!</v>
      </c>
      <c r="Z109" s="21" t="e">
        <f t="shared" si="33"/>
        <v>#VALUE!</v>
      </c>
      <c r="AA109" s="21" t="e">
        <f t="shared" si="34"/>
        <v>#VALUE!</v>
      </c>
      <c r="AB109" s="22" t="e">
        <f t="shared" si="35"/>
        <v>#VALUE!</v>
      </c>
      <c r="AC109" s="22" t="e">
        <f t="shared" si="36"/>
        <v>#VALUE!</v>
      </c>
      <c r="AD109" s="22" t="e">
        <f t="shared" si="37"/>
        <v>#VALUE!</v>
      </c>
      <c r="AE109" s="22" t="e">
        <f t="shared" si="38"/>
        <v>#VALUE!</v>
      </c>
      <c r="AF109" s="22" t="e">
        <f t="shared" si="39"/>
        <v>#VALUE!</v>
      </c>
      <c r="AG109" s="22" t="e">
        <f t="shared" si="40"/>
        <v>#VALUE!</v>
      </c>
      <c r="AH109" s="22" t="e">
        <f t="shared" si="41"/>
        <v>#VALUE!</v>
      </c>
      <c r="AI109" s="22" t="e">
        <f t="shared" si="42"/>
        <v>#VALUE!</v>
      </c>
      <c r="AJ109" s="22" t="e">
        <f t="shared" si="43"/>
        <v>#VALUE!</v>
      </c>
      <c r="AK109" s="22" t="e">
        <f t="shared" si="44"/>
        <v>#VALUE!</v>
      </c>
      <c r="AL109" s="22">
        <f t="shared" si="45"/>
        <v>1</v>
      </c>
    </row>
    <row r="110" spans="1:38">
      <c r="A110" s="118" t="s">
        <v>405</v>
      </c>
      <c r="B110" s="126"/>
      <c r="C110" s="126"/>
      <c r="D110" s="126"/>
      <c r="E110" s="126"/>
      <c r="F110" s="125"/>
      <c r="G110" s="125"/>
      <c r="H110" s="181"/>
      <c r="I110" s="121" t="str">
        <f>IF(OR($B110="",$C110="",$D110="",$E110="",$F110&lt;AN_LIM,$F110&gt;AN_CONCURS,$P110=FALSE),"",IF($O110="OK",R_BDI_ROM*VLOOKUP(AL110,Coef!$E$5:$F$20,2,FALSE),""))</f>
        <v/>
      </c>
      <c r="J110" s="121" t="str">
        <f>IF(OR($B110="",$C110="",$D110="",$E110="",$F110="",$F110&gt;AN_CONCURS,$P110=FALSE),"",IF($O110="OK",R_BDI_ROM*VLOOKUP(AL110,Coef!$E$5:$F$20,2,FALSE),""))</f>
        <v/>
      </c>
      <c r="K110" s="153" t="str">
        <f t="shared" si="19"/>
        <v/>
      </c>
      <c r="L110" s="153" t="str">
        <f t="shared" si="20"/>
        <v/>
      </c>
      <c r="M110" s="153" t="str">
        <f t="shared" si="21"/>
        <v/>
      </c>
      <c r="N110" s="153" t="str">
        <f t="shared" si="22"/>
        <v/>
      </c>
      <c r="O110" s="212" t="str">
        <f>IF(E110="","NOK",VLOOKUP($E110,BDI!$B$5:$C$41,2,FALSE))</f>
        <v>NOK</v>
      </c>
      <c r="P110" s="236" t="b">
        <f t="shared" si="23"/>
        <v>0</v>
      </c>
      <c r="Q110" s="180"/>
      <c r="R110" s="21" t="e">
        <f t="shared" si="24"/>
        <v>#VALUE!</v>
      </c>
      <c r="S110" s="21" t="e">
        <f t="shared" si="26"/>
        <v>#VALUE!</v>
      </c>
      <c r="T110" s="21" t="e">
        <f t="shared" si="27"/>
        <v>#VALUE!</v>
      </c>
      <c r="U110" s="21" t="e">
        <f t="shared" si="28"/>
        <v>#VALUE!</v>
      </c>
      <c r="V110" s="21" t="e">
        <f t="shared" si="29"/>
        <v>#VALUE!</v>
      </c>
      <c r="W110" s="21" t="e">
        <f t="shared" si="30"/>
        <v>#VALUE!</v>
      </c>
      <c r="X110" s="21" t="e">
        <f t="shared" si="31"/>
        <v>#VALUE!</v>
      </c>
      <c r="Y110" s="21" t="e">
        <f t="shared" si="32"/>
        <v>#VALUE!</v>
      </c>
      <c r="Z110" s="21" t="e">
        <f t="shared" si="33"/>
        <v>#VALUE!</v>
      </c>
      <c r="AA110" s="21" t="e">
        <f t="shared" si="34"/>
        <v>#VALUE!</v>
      </c>
      <c r="AB110" s="22" t="e">
        <f t="shared" si="35"/>
        <v>#VALUE!</v>
      </c>
      <c r="AC110" s="22" t="e">
        <f t="shared" si="36"/>
        <v>#VALUE!</v>
      </c>
      <c r="AD110" s="22" t="e">
        <f t="shared" si="37"/>
        <v>#VALUE!</v>
      </c>
      <c r="AE110" s="22" t="e">
        <f t="shared" si="38"/>
        <v>#VALUE!</v>
      </c>
      <c r="AF110" s="22" t="e">
        <f t="shared" si="39"/>
        <v>#VALUE!</v>
      </c>
      <c r="AG110" s="22" t="e">
        <f t="shared" si="40"/>
        <v>#VALUE!</v>
      </c>
      <c r="AH110" s="22" t="e">
        <f t="shared" si="41"/>
        <v>#VALUE!</v>
      </c>
      <c r="AI110" s="22" t="e">
        <f t="shared" si="42"/>
        <v>#VALUE!</v>
      </c>
      <c r="AJ110" s="22" t="e">
        <f t="shared" si="43"/>
        <v>#VALUE!</v>
      </c>
      <c r="AK110" s="22" t="e">
        <f t="shared" si="44"/>
        <v>#VALUE!</v>
      </c>
      <c r="AL110" s="22">
        <f t="shared" si="45"/>
        <v>1</v>
      </c>
    </row>
    <row r="111" spans="1:38">
      <c r="A111" s="118" t="s">
        <v>406</v>
      </c>
      <c r="B111" s="126"/>
      <c r="C111" s="126"/>
      <c r="D111" s="126"/>
      <c r="E111" s="126"/>
      <c r="F111" s="125"/>
      <c r="G111" s="125"/>
      <c r="H111" s="181"/>
      <c r="I111" s="121" t="str">
        <f>IF(OR($B111="",$C111="",$D111="",$E111="",$F111&lt;AN_LIM,$F111&gt;AN_CONCURS,$P111=FALSE),"",IF($O111="OK",R_BDI_ROM*VLOOKUP(AL111,Coef!$E$5:$F$20,2,FALSE),""))</f>
        <v/>
      </c>
      <c r="J111" s="121" t="str">
        <f>IF(OR($B111="",$C111="",$D111="",$E111="",$F111="",$F111&gt;AN_CONCURS,$P111=FALSE),"",IF($O111="OK",R_BDI_ROM*VLOOKUP(AL111,Coef!$E$5:$F$20,2,FALSE),""))</f>
        <v/>
      </c>
      <c r="K111" s="153" t="str">
        <f t="shared" si="19"/>
        <v/>
      </c>
      <c r="L111" s="153" t="str">
        <f t="shared" si="20"/>
        <v/>
      </c>
      <c r="M111" s="153" t="str">
        <f t="shared" si="21"/>
        <v/>
      </c>
      <c r="N111" s="153" t="str">
        <f t="shared" si="22"/>
        <v/>
      </c>
      <c r="O111" s="212" t="str">
        <f>IF(E111="","NOK",VLOOKUP($E111,BDI!$B$5:$C$41,2,FALSE))</f>
        <v>NOK</v>
      </c>
      <c r="P111" s="236" t="b">
        <f t="shared" si="23"/>
        <v>0</v>
      </c>
      <c r="Q111" s="180"/>
      <c r="R111" s="21" t="e">
        <f t="shared" si="24"/>
        <v>#VALUE!</v>
      </c>
      <c r="S111" s="21" t="e">
        <f t="shared" si="26"/>
        <v>#VALUE!</v>
      </c>
      <c r="T111" s="21" t="e">
        <f t="shared" si="27"/>
        <v>#VALUE!</v>
      </c>
      <c r="U111" s="21" t="e">
        <f t="shared" si="28"/>
        <v>#VALUE!</v>
      </c>
      <c r="V111" s="21" t="e">
        <f t="shared" si="29"/>
        <v>#VALUE!</v>
      </c>
      <c r="W111" s="21" t="e">
        <f t="shared" si="30"/>
        <v>#VALUE!</v>
      </c>
      <c r="X111" s="21" t="e">
        <f t="shared" si="31"/>
        <v>#VALUE!</v>
      </c>
      <c r="Y111" s="21" t="e">
        <f t="shared" si="32"/>
        <v>#VALUE!</v>
      </c>
      <c r="Z111" s="21" t="e">
        <f t="shared" si="33"/>
        <v>#VALUE!</v>
      </c>
      <c r="AA111" s="21" t="e">
        <f t="shared" si="34"/>
        <v>#VALUE!</v>
      </c>
      <c r="AB111" s="22" t="e">
        <f t="shared" si="35"/>
        <v>#VALUE!</v>
      </c>
      <c r="AC111" s="22" t="e">
        <f t="shared" si="36"/>
        <v>#VALUE!</v>
      </c>
      <c r="AD111" s="22" t="e">
        <f t="shared" si="37"/>
        <v>#VALUE!</v>
      </c>
      <c r="AE111" s="22" t="e">
        <f t="shared" si="38"/>
        <v>#VALUE!</v>
      </c>
      <c r="AF111" s="22" t="e">
        <f t="shared" si="39"/>
        <v>#VALUE!</v>
      </c>
      <c r="AG111" s="22" t="e">
        <f t="shared" si="40"/>
        <v>#VALUE!</v>
      </c>
      <c r="AH111" s="22" t="e">
        <f t="shared" si="41"/>
        <v>#VALUE!</v>
      </c>
      <c r="AI111" s="22" t="e">
        <f t="shared" si="42"/>
        <v>#VALUE!</v>
      </c>
      <c r="AJ111" s="22" t="e">
        <f t="shared" si="43"/>
        <v>#VALUE!</v>
      </c>
      <c r="AK111" s="22" t="e">
        <f t="shared" si="44"/>
        <v>#VALUE!</v>
      </c>
      <c r="AL111" s="22">
        <f t="shared" si="45"/>
        <v>1</v>
      </c>
    </row>
    <row r="112" spans="1:38">
      <c r="A112" s="118" t="s">
        <v>407</v>
      </c>
      <c r="B112" s="126"/>
      <c r="C112" s="126"/>
      <c r="D112" s="126"/>
      <c r="E112" s="126"/>
      <c r="F112" s="125"/>
      <c r="G112" s="125"/>
      <c r="H112" s="181"/>
      <c r="I112" s="121" t="str">
        <f>IF(OR($B112="",$C112="",$D112="",$E112="",$F112&lt;AN_LIM,$F112&gt;AN_CONCURS,$P112=FALSE),"",IF($O112="OK",R_BDI_ROM*VLOOKUP(AL112,Coef!$E$5:$F$20,2,FALSE),""))</f>
        <v/>
      </c>
      <c r="J112" s="121" t="str">
        <f>IF(OR($B112="",$C112="",$D112="",$E112="",$F112="",$F112&gt;AN_CONCURS,$P112=FALSE),"",IF($O112="OK",R_BDI_ROM*VLOOKUP(AL112,Coef!$E$5:$F$20,2,FALSE),""))</f>
        <v/>
      </c>
      <c r="K112" s="153" t="str">
        <f t="shared" si="19"/>
        <v/>
      </c>
      <c r="L112" s="153" t="str">
        <f t="shared" si="20"/>
        <v/>
      </c>
      <c r="M112" s="153" t="str">
        <f t="shared" si="21"/>
        <v/>
      </c>
      <c r="N112" s="153" t="str">
        <f t="shared" si="22"/>
        <v/>
      </c>
      <c r="O112" s="212" t="str">
        <f>IF(E112="","NOK",VLOOKUP($E112,BDI!$B$5:$C$41,2,FALSE))</f>
        <v>NOK</v>
      </c>
      <c r="P112" s="236" t="b">
        <f t="shared" si="23"/>
        <v>0</v>
      </c>
      <c r="Q112" s="180"/>
      <c r="R112" s="21" t="e">
        <f t="shared" si="24"/>
        <v>#VALUE!</v>
      </c>
      <c r="S112" s="21" t="e">
        <f t="shared" si="26"/>
        <v>#VALUE!</v>
      </c>
      <c r="T112" s="21" t="e">
        <f t="shared" si="27"/>
        <v>#VALUE!</v>
      </c>
      <c r="U112" s="21" t="e">
        <f t="shared" si="28"/>
        <v>#VALUE!</v>
      </c>
      <c r="V112" s="21" t="e">
        <f t="shared" si="29"/>
        <v>#VALUE!</v>
      </c>
      <c r="W112" s="21" t="e">
        <f t="shared" si="30"/>
        <v>#VALUE!</v>
      </c>
      <c r="X112" s="21" t="e">
        <f t="shared" si="31"/>
        <v>#VALUE!</v>
      </c>
      <c r="Y112" s="21" t="e">
        <f t="shared" si="32"/>
        <v>#VALUE!</v>
      </c>
      <c r="Z112" s="21" t="e">
        <f t="shared" si="33"/>
        <v>#VALUE!</v>
      </c>
      <c r="AA112" s="21" t="e">
        <f t="shared" si="34"/>
        <v>#VALUE!</v>
      </c>
      <c r="AB112" s="22" t="e">
        <f t="shared" si="35"/>
        <v>#VALUE!</v>
      </c>
      <c r="AC112" s="22" t="e">
        <f t="shared" si="36"/>
        <v>#VALUE!</v>
      </c>
      <c r="AD112" s="22" t="e">
        <f t="shared" si="37"/>
        <v>#VALUE!</v>
      </c>
      <c r="AE112" s="22" t="e">
        <f t="shared" si="38"/>
        <v>#VALUE!</v>
      </c>
      <c r="AF112" s="22" t="e">
        <f t="shared" si="39"/>
        <v>#VALUE!</v>
      </c>
      <c r="AG112" s="22" t="e">
        <f t="shared" si="40"/>
        <v>#VALUE!</v>
      </c>
      <c r="AH112" s="22" t="e">
        <f t="shared" si="41"/>
        <v>#VALUE!</v>
      </c>
      <c r="AI112" s="22" t="e">
        <f t="shared" si="42"/>
        <v>#VALUE!</v>
      </c>
      <c r="AJ112" s="22" t="e">
        <f t="shared" si="43"/>
        <v>#VALUE!</v>
      </c>
      <c r="AK112" s="22" t="e">
        <f t="shared" si="44"/>
        <v>#VALUE!</v>
      </c>
      <c r="AL112" s="22">
        <f t="shared" si="45"/>
        <v>1</v>
      </c>
    </row>
    <row r="113" spans="1:38">
      <c r="A113" s="118" t="s">
        <v>408</v>
      </c>
      <c r="B113" s="126"/>
      <c r="C113" s="126"/>
      <c r="D113" s="126"/>
      <c r="E113" s="126"/>
      <c r="F113" s="125"/>
      <c r="G113" s="125"/>
      <c r="H113" s="181"/>
      <c r="I113" s="121" t="str">
        <f>IF(OR($B113="",$C113="",$D113="",$E113="",$F113&lt;AN_LIM,$F113&gt;AN_CONCURS,$P113=FALSE),"",IF($O113="OK",R_BDI_ROM*VLOOKUP(AL113,Coef!$E$5:$F$20,2,FALSE),""))</f>
        <v/>
      </c>
      <c r="J113" s="121" t="str">
        <f>IF(OR($B113="",$C113="",$D113="",$E113="",$F113="",$F113&gt;AN_CONCURS,$P113=FALSE),"",IF($O113="OK",R_BDI_ROM*VLOOKUP(AL113,Coef!$E$5:$F$20,2,FALSE),""))</f>
        <v/>
      </c>
      <c r="K113" s="153" t="str">
        <f t="shared" si="19"/>
        <v/>
      </c>
      <c r="L113" s="153" t="str">
        <f t="shared" si="20"/>
        <v/>
      </c>
      <c r="M113" s="153" t="str">
        <f t="shared" si="21"/>
        <v/>
      </c>
      <c r="N113" s="153" t="str">
        <f t="shared" si="22"/>
        <v/>
      </c>
      <c r="O113" s="212" t="str">
        <f>IF(E113="","NOK",VLOOKUP($E113,BDI!$B$5:$C$41,2,FALSE))</f>
        <v>NOK</v>
      </c>
      <c r="P113" s="236" t="b">
        <f t="shared" si="23"/>
        <v>0</v>
      </c>
      <c r="Q113" s="180"/>
      <c r="R113" s="21" t="e">
        <f t="shared" si="24"/>
        <v>#VALUE!</v>
      </c>
      <c r="S113" s="21" t="e">
        <f t="shared" si="26"/>
        <v>#VALUE!</v>
      </c>
      <c r="T113" s="21" t="e">
        <f t="shared" si="27"/>
        <v>#VALUE!</v>
      </c>
      <c r="U113" s="21" t="e">
        <f t="shared" si="28"/>
        <v>#VALUE!</v>
      </c>
      <c r="V113" s="21" t="e">
        <f t="shared" si="29"/>
        <v>#VALUE!</v>
      </c>
      <c r="W113" s="21" t="e">
        <f t="shared" si="30"/>
        <v>#VALUE!</v>
      </c>
      <c r="X113" s="21" t="e">
        <f t="shared" si="31"/>
        <v>#VALUE!</v>
      </c>
      <c r="Y113" s="21" t="e">
        <f t="shared" si="32"/>
        <v>#VALUE!</v>
      </c>
      <c r="Z113" s="21" t="e">
        <f t="shared" si="33"/>
        <v>#VALUE!</v>
      </c>
      <c r="AA113" s="21" t="e">
        <f t="shared" si="34"/>
        <v>#VALUE!</v>
      </c>
      <c r="AB113" s="22" t="e">
        <f t="shared" si="35"/>
        <v>#VALUE!</v>
      </c>
      <c r="AC113" s="22" t="e">
        <f t="shared" si="36"/>
        <v>#VALUE!</v>
      </c>
      <c r="AD113" s="22" t="e">
        <f t="shared" si="37"/>
        <v>#VALUE!</v>
      </c>
      <c r="AE113" s="22" t="e">
        <f t="shared" si="38"/>
        <v>#VALUE!</v>
      </c>
      <c r="AF113" s="22" t="e">
        <f t="shared" si="39"/>
        <v>#VALUE!</v>
      </c>
      <c r="AG113" s="22" t="e">
        <f t="shared" si="40"/>
        <v>#VALUE!</v>
      </c>
      <c r="AH113" s="22" t="e">
        <f t="shared" si="41"/>
        <v>#VALUE!</v>
      </c>
      <c r="AI113" s="22" t="e">
        <f t="shared" si="42"/>
        <v>#VALUE!</v>
      </c>
      <c r="AJ113" s="22" t="e">
        <f t="shared" si="43"/>
        <v>#VALUE!</v>
      </c>
      <c r="AK113" s="22" t="e">
        <f t="shared" si="44"/>
        <v>#VALUE!</v>
      </c>
      <c r="AL113" s="22">
        <f t="shared" si="45"/>
        <v>1</v>
      </c>
    </row>
    <row r="114" spans="1:38">
      <c r="A114" s="118" t="s">
        <v>409</v>
      </c>
      <c r="B114" s="126"/>
      <c r="C114" s="126"/>
      <c r="D114" s="126"/>
      <c r="E114" s="126"/>
      <c r="F114" s="125"/>
      <c r="G114" s="125"/>
      <c r="H114" s="181"/>
      <c r="I114" s="121" t="str">
        <f>IF(OR($B114="",$C114="",$D114="",$E114="",$F114&lt;AN_LIM,$F114&gt;AN_CONCURS,$P114=FALSE),"",IF($O114="OK",R_BDI_ROM*VLOOKUP(AL114,Coef!$E$5:$F$20,2,FALSE),""))</f>
        <v/>
      </c>
      <c r="J114" s="121" t="str">
        <f>IF(OR($B114="",$C114="",$D114="",$E114="",$F114="",$F114&gt;AN_CONCURS,$P114=FALSE),"",IF($O114="OK",R_BDI_ROM*VLOOKUP(AL114,Coef!$E$5:$F$20,2,FALSE),""))</f>
        <v/>
      </c>
      <c r="K114" s="153" t="str">
        <f t="shared" si="19"/>
        <v/>
      </c>
      <c r="L114" s="153" t="str">
        <f t="shared" si="20"/>
        <v/>
      </c>
      <c r="M114" s="153" t="str">
        <f t="shared" si="21"/>
        <v/>
      </c>
      <c r="N114" s="153" t="str">
        <f t="shared" si="22"/>
        <v/>
      </c>
      <c r="O114" s="212" t="str">
        <f>IF(E114="","NOK",VLOOKUP($E114,BDI!$B$5:$C$41,2,FALSE))</f>
        <v>NOK</v>
      </c>
      <c r="P114" s="236" t="b">
        <f t="shared" si="23"/>
        <v>0</v>
      </c>
      <c r="Q114" s="180"/>
      <c r="R114" s="21" t="e">
        <f t="shared" si="24"/>
        <v>#VALUE!</v>
      </c>
      <c r="S114" s="21" t="e">
        <f t="shared" si="26"/>
        <v>#VALUE!</v>
      </c>
      <c r="T114" s="21" t="e">
        <f t="shared" si="27"/>
        <v>#VALUE!</v>
      </c>
      <c r="U114" s="21" t="e">
        <f t="shared" si="28"/>
        <v>#VALUE!</v>
      </c>
      <c r="V114" s="21" t="e">
        <f t="shared" si="29"/>
        <v>#VALUE!</v>
      </c>
      <c r="W114" s="21" t="e">
        <f t="shared" si="30"/>
        <v>#VALUE!</v>
      </c>
      <c r="X114" s="21" t="e">
        <f t="shared" si="31"/>
        <v>#VALUE!</v>
      </c>
      <c r="Y114" s="21" t="e">
        <f t="shared" si="32"/>
        <v>#VALUE!</v>
      </c>
      <c r="Z114" s="21" t="e">
        <f t="shared" si="33"/>
        <v>#VALUE!</v>
      </c>
      <c r="AA114" s="21" t="e">
        <f t="shared" si="34"/>
        <v>#VALUE!</v>
      </c>
      <c r="AB114" s="22" t="e">
        <f t="shared" si="35"/>
        <v>#VALUE!</v>
      </c>
      <c r="AC114" s="22" t="e">
        <f t="shared" si="36"/>
        <v>#VALUE!</v>
      </c>
      <c r="AD114" s="22" t="e">
        <f t="shared" si="37"/>
        <v>#VALUE!</v>
      </c>
      <c r="AE114" s="22" t="e">
        <f t="shared" si="38"/>
        <v>#VALUE!</v>
      </c>
      <c r="AF114" s="22" t="e">
        <f t="shared" si="39"/>
        <v>#VALUE!</v>
      </c>
      <c r="AG114" s="22" t="e">
        <f t="shared" si="40"/>
        <v>#VALUE!</v>
      </c>
      <c r="AH114" s="22" t="e">
        <f t="shared" si="41"/>
        <v>#VALUE!</v>
      </c>
      <c r="AI114" s="22" t="e">
        <f t="shared" si="42"/>
        <v>#VALUE!</v>
      </c>
      <c r="AJ114" s="22" t="e">
        <f t="shared" si="43"/>
        <v>#VALUE!</v>
      </c>
      <c r="AK114" s="22" t="e">
        <f t="shared" si="44"/>
        <v>#VALUE!</v>
      </c>
      <c r="AL114" s="22">
        <f t="shared" si="45"/>
        <v>1</v>
      </c>
    </row>
    <row r="115" spans="1:38">
      <c r="A115" s="118" t="s">
        <v>410</v>
      </c>
      <c r="B115" s="126"/>
      <c r="C115" s="126"/>
      <c r="D115" s="126"/>
      <c r="E115" s="126"/>
      <c r="F115" s="125"/>
      <c r="G115" s="125"/>
      <c r="H115" s="181"/>
      <c r="I115" s="121" t="str">
        <f>IF(OR($B115="",$C115="",$D115="",$E115="",$F115&lt;AN_LIM,$F115&gt;AN_CONCURS,$P115=FALSE),"",IF($O115="OK",R_BDI_ROM*VLOOKUP(AL115,Coef!$E$5:$F$20,2,FALSE),""))</f>
        <v/>
      </c>
      <c r="J115" s="121" t="str">
        <f>IF(OR($B115="",$C115="",$D115="",$E115="",$F115="",$F115&gt;AN_CONCURS,$P115=FALSE),"",IF($O115="OK",R_BDI_ROM*VLOOKUP(AL115,Coef!$E$5:$F$20,2,FALSE),""))</f>
        <v/>
      </c>
      <c r="K115" s="153" t="str">
        <f t="shared" si="19"/>
        <v/>
      </c>
      <c r="L115" s="153" t="str">
        <f t="shared" si="20"/>
        <v/>
      </c>
      <c r="M115" s="153" t="str">
        <f t="shared" si="21"/>
        <v/>
      </c>
      <c r="N115" s="153" t="str">
        <f t="shared" si="22"/>
        <v/>
      </c>
      <c r="O115" s="212" t="str">
        <f>IF(E115="","NOK",VLOOKUP($E115,BDI!$B$5:$C$41,2,FALSE))</f>
        <v>NOK</v>
      </c>
      <c r="P115" s="236" t="b">
        <f t="shared" si="23"/>
        <v>0</v>
      </c>
      <c r="Q115" s="180"/>
      <c r="R115" s="21" t="e">
        <f t="shared" si="24"/>
        <v>#VALUE!</v>
      </c>
      <c r="S115" s="21" t="e">
        <f t="shared" si="26"/>
        <v>#VALUE!</v>
      </c>
      <c r="T115" s="21" t="e">
        <f t="shared" si="27"/>
        <v>#VALUE!</v>
      </c>
      <c r="U115" s="21" t="e">
        <f t="shared" si="28"/>
        <v>#VALUE!</v>
      </c>
      <c r="V115" s="21" t="e">
        <f t="shared" si="29"/>
        <v>#VALUE!</v>
      </c>
      <c r="W115" s="21" t="e">
        <f t="shared" si="30"/>
        <v>#VALUE!</v>
      </c>
      <c r="X115" s="21" t="e">
        <f t="shared" si="31"/>
        <v>#VALUE!</v>
      </c>
      <c r="Y115" s="21" t="e">
        <f t="shared" si="32"/>
        <v>#VALUE!</v>
      </c>
      <c r="Z115" s="21" t="e">
        <f t="shared" si="33"/>
        <v>#VALUE!</v>
      </c>
      <c r="AA115" s="21" t="e">
        <f t="shared" si="34"/>
        <v>#VALUE!</v>
      </c>
      <c r="AB115" s="22" t="e">
        <f t="shared" si="35"/>
        <v>#VALUE!</v>
      </c>
      <c r="AC115" s="22" t="e">
        <f t="shared" si="36"/>
        <v>#VALUE!</v>
      </c>
      <c r="AD115" s="22" t="e">
        <f t="shared" si="37"/>
        <v>#VALUE!</v>
      </c>
      <c r="AE115" s="22" t="e">
        <f t="shared" si="38"/>
        <v>#VALUE!</v>
      </c>
      <c r="AF115" s="22" t="e">
        <f t="shared" si="39"/>
        <v>#VALUE!</v>
      </c>
      <c r="AG115" s="22" t="e">
        <f t="shared" si="40"/>
        <v>#VALUE!</v>
      </c>
      <c r="AH115" s="22" t="e">
        <f t="shared" si="41"/>
        <v>#VALUE!</v>
      </c>
      <c r="AI115" s="22" t="e">
        <f t="shared" si="42"/>
        <v>#VALUE!</v>
      </c>
      <c r="AJ115" s="22" t="e">
        <f t="shared" si="43"/>
        <v>#VALUE!</v>
      </c>
      <c r="AK115" s="22" t="e">
        <f t="shared" si="44"/>
        <v>#VALUE!</v>
      </c>
      <c r="AL115" s="22">
        <f t="shared" si="45"/>
        <v>1</v>
      </c>
    </row>
    <row r="116" spans="1:38">
      <c r="A116" s="118" t="s">
        <v>411</v>
      </c>
      <c r="B116" s="126"/>
      <c r="C116" s="126"/>
      <c r="D116" s="126"/>
      <c r="E116" s="126"/>
      <c r="F116" s="125"/>
      <c r="G116" s="125"/>
      <c r="H116" s="181"/>
      <c r="I116" s="121" t="str">
        <f>IF(OR($B116="",$C116="",$D116="",$E116="",$F116&lt;AN_LIM,$F116&gt;AN_CONCURS,$P116=FALSE),"",IF($O116="OK",R_BDI_ROM*VLOOKUP(AL116,Coef!$E$5:$F$20,2,FALSE),""))</f>
        <v/>
      </c>
      <c r="J116" s="121" t="str">
        <f>IF(OR($B116="",$C116="",$D116="",$E116="",$F116="",$F116&gt;AN_CONCURS,$P116=FALSE),"",IF($O116="OK",R_BDI_ROM*VLOOKUP(AL116,Coef!$E$5:$F$20,2,FALSE),""))</f>
        <v/>
      </c>
      <c r="K116" s="153" t="str">
        <f t="shared" si="19"/>
        <v/>
      </c>
      <c r="L116" s="153" t="str">
        <f t="shared" si="20"/>
        <v/>
      </c>
      <c r="M116" s="153" t="str">
        <f t="shared" si="21"/>
        <v/>
      </c>
      <c r="N116" s="153" t="str">
        <f t="shared" si="22"/>
        <v/>
      </c>
      <c r="O116" s="212" t="str">
        <f>IF(E116="","NOK",VLOOKUP($E116,BDI!$B$5:$C$41,2,FALSE))</f>
        <v>NOK</v>
      </c>
      <c r="P116" s="236" t="b">
        <f t="shared" si="23"/>
        <v>0</v>
      </c>
      <c r="Q116" s="180"/>
      <c r="R116" s="21" t="e">
        <f t="shared" si="24"/>
        <v>#VALUE!</v>
      </c>
      <c r="S116" s="21" t="e">
        <f t="shared" si="26"/>
        <v>#VALUE!</v>
      </c>
      <c r="T116" s="21" t="e">
        <f t="shared" si="27"/>
        <v>#VALUE!</v>
      </c>
      <c r="U116" s="21" t="e">
        <f t="shared" si="28"/>
        <v>#VALUE!</v>
      </c>
      <c r="V116" s="21" t="e">
        <f t="shared" si="29"/>
        <v>#VALUE!</v>
      </c>
      <c r="W116" s="21" t="e">
        <f t="shared" si="30"/>
        <v>#VALUE!</v>
      </c>
      <c r="X116" s="21" t="e">
        <f t="shared" si="31"/>
        <v>#VALUE!</v>
      </c>
      <c r="Y116" s="21" t="e">
        <f t="shared" si="32"/>
        <v>#VALUE!</v>
      </c>
      <c r="Z116" s="21" t="e">
        <f t="shared" si="33"/>
        <v>#VALUE!</v>
      </c>
      <c r="AA116" s="21" t="e">
        <f t="shared" si="34"/>
        <v>#VALUE!</v>
      </c>
      <c r="AB116" s="22" t="e">
        <f t="shared" si="35"/>
        <v>#VALUE!</v>
      </c>
      <c r="AC116" s="22" t="e">
        <f t="shared" si="36"/>
        <v>#VALUE!</v>
      </c>
      <c r="AD116" s="22" t="e">
        <f t="shared" si="37"/>
        <v>#VALUE!</v>
      </c>
      <c r="AE116" s="22" t="e">
        <f t="shared" si="38"/>
        <v>#VALUE!</v>
      </c>
      <c r="AF116" s="22" t="e">
        <f t="shared" si="39"/>
        <v>#VALUE!</v>
      </c>
      <c r="AG116" s="22" t="e">
        <f t="shared" si="40"/>
        <v>#VALUE!</v>
      </c>
      <c r="AH116" s="22" t="e">
        <f t="shared" si="41"/>
        <v>#VALUE!</v>
      </c>
      <c r="AI116" s="22" t="e">
        <f t="shared" si="42"/>
        <v>#VALUE!</v>
      </c>
      <c r="AJ116" s="22" t="e">
        <f t="shared" si="43"/>
        <v>#VALUE!</v>
      </c>
      <c r="AK116" s="22" t="e">
        <f t="shared" si="44"/>
        <v>#VALUE!</v>
      </c>
      <c r="AL116" s="22">
        <f t="shared" si="45"/>
        <v>1</v>
      </c>
    </row>
    <row r="117" spans="1:38">
      <c r="A117" s="118" t="s">
        <v>412</v>
      </c>
      <c r="B117" s="126"/>
      <c r="C117" s="126"/>
      <c r="D117" s="126"/>
      <c r="E117" s="126"/>
      <c r="F117" s="125"/>
      <c r="G117" s="125"/>
      <c r="H117" s="181"/>
      <c r="I117" s="121" t="str">
        <f>IF(OR($B117="",$C117="",$D117="",$E117="",$F117&lt;AN_LIM,$F117&gt;AN_CONCURS,$P117=FALSE),"",IF($O117="OK",R_BDI_ROM*VLOOKUP(AL117,Coef!$E$5:$F$20,2,FALSE),""))</f>
        <v/>
      </c>
      <c r="J117" s="121" t="str">
        <f>IF(OR($B117="",$C117="",$D117="",$E117="",$F117="",$F117&gt;AN_CONCURS,$P117=FALSE),"",IF($O117="OK",R_BDI_ROM*VLOOKUP(AL117,Coef!$E$5:$F$20,2,FALSE),""))</f>
        <v/>
      </c>
      <c r="K117" s="153" t="str">
        <f t="shared" si="19"/>
        <v/>
      </c>
      <c r="L117" s="153" t="str">
        <f t="shared" si="20"/>
        <v/>
      </c>
      <c r="M117" s="153" t="str">
        <f t="shared" si="21"/>
        <v/>
      </c>
      <c r="N117" s="153" t="str">
        <f t="shared" si="22"/>
        <v/>
      </c>
      <c r="O117" s="212" t="str">
        <f>IF(E117="","NOK",VLOOKUP($E117,BDI!$B$5:$C$41,2,FALSE))</f>
        <v>NOK</v>
      </c>
      <c r="P117" s="236" t="b">
        <f t="shared" si="23"/>
        <v>0</v>
      </c>
      <c r="Q117" s="180"/>
      <c r="R117" s="21" t="e">
        <f t="shared" si="24"/>
        <v>#VALUE!</v>
      </c>
      <c r="S117" s="21" t="e">
        <f t="shared" si="26"/>
        <v>#VALUE!</v>
      </c>
      <c r="T117" s="21" t="e">
        <f t="shared" si="27"/>
        <v>#VALUE!</v>
      </c>
      <c r="U117" s="21" t="e">
        <f t="shared" si="28"/>
        <v>#VALUE!</v>
      </c>
      <c r="V117" s="21" t="e">
        <f t="shared" si="29"/>
        <v>#VALUE!</v>
      </c>
      <c r="W117" s="21" t="e">
        <f t="shared" si="30"/>
        <v>#VALUE!</v>
      </c>
      <c r="X117" s="21" t="e">
        <f t="shared" si="31"/>
        <v>#VALUE!</v>
      </c>
      <c r="Y117" s="21" t="e">
        <f t="shared" si="32"/>
        <v>#VALUE!</v>
      </c>
      <c r="Z117" s="21" t="e">
        <f t="shared" si="33"/>
        <v>#VALUE!</v>
      </c>
      <c r="AA117" s="21" t="e">
        <f t="shared" si="34"/>
        <v>#VALUE!</v>
      </c>
      <c r="AB117" s="22" t="e">
        <f t="shared" si="35"/>
        <v>#VALUE!</v>
      </c>
      <c r="AC117" s="22" t="e">
        <f t="shared" si="36"/>
        <v>#VALUE!</v>
      </c>
      <c r="AD117" s="22" t="e">
        <f t="shared" si="37"/>
        <v>#VALUE!</v>
      </c>
      <c r="AE117" s="22" t="e">
        <f t="shared" si="38"/>
        <v>#VALUE!</v>
      </c>
      <c r="AF117" s="22" t="e">
        <f t="shared" si="39"/>
        <v>#VALUE!</v>
      </c>
      <c r="AG117" s="22" t="e">
        <f t="shared" si="40"/>
        <v>#VALUE!</v>
      </c>
      <c r="AH117" s="22" t="e">
        <f t="shared" si="41"/>
        <v>#VALUE!</v>
      </c>
      <c r="AI117" s="22" t="e">
        <f t="shared" si="42"/>
        <v>#VALUE!</v>
      </c>
      <c r="AJ117" s="22" t="e">
        <f t="shared" si="43"/>
        <v>#VALUE!</v>
      </c>
      <c r="AK117" s="22" t="e">
        <f t="shared" si="44"/>
        <v>#VALUE!</v>
      </c>
      <c r="AL117" s="22">
        <f t="shared" si="45"/>
        <v>1</v>
      </c>
    </row>
    <row r="118" spans="1:38">
      <c r="A118" s="118" t="s">
        <v>413</v>
      </c>
      <c r="B118" s="126"/>
      <c r="C118" s="126"/>
      <c r="D118" s="126"/>
      <c r="E118" s="126"/>
      <c r="F118" s="125"/>
      <c r="G118" s="125"/>
      <c r="H118" s="181"/>
      <c r="I118" s="121" t="str">
        <f>IF(OR($B118="",$C118="",$D118="",$E118="",$F118&lt;AN_LIM,$F118&gt;AN_CONCURS,$P118=FALSE),"",IF($O118="OK",R_BDI_ROM*VLOOKUP(AL118,Coef!$E$5:$F$20,2,FALSE),""))</f>
        <v/>
      </c>
      <c r="J118" s="121" t="str">
        <f>IF(OR($B118="",$C118="",$D118="",$E118="",$F118="",$F118&gt;AN_CONCURS,$P118=FALSE),"",IF($O118="OK",R_BDI_ROM*VLOOKUP(AL118,Coef!$E$5:$F$20,2,FALSE),""))</f>
        <v/>
      </c>
      <c r="K118" s="153" t="str">
        <f t="shared" si="19"/>
        <v/>
      </c>
      <c r="L118" s="153" t="str">
        <f t="shared" si="20"/>
        <v/>
      </c>
      <c r="M118" s="153" t="str">
        <f t="shared" si="21"/>
        <v/>
      </c>
      <c r="N118" s="153" t="str">
        <f t="shared" si="22"/>
        <v/>
      </c>
      <c r="O118" s="212" t="str">
        <f>IF(E118="","NOK",VLOOKUP($E118,BDI!$B$5:$C$41,2,FALSE))</f>
        <v>NOK</v>
      </c>
      <c r="P118" s="236" t="b">
        <f t="shared" si="23"/>
        <v>0</v>
      </c>
      <c r="Q118" s="180"/>
      <c r="R118" s="21" t="e">
        <f t="shared" si="24"/>
        <v>#VALUE!</v>
      </c>
      <c r="S118" s="21" t="e">
        <f t="shared" si="26"/>
        <v>#VALUE!</v>
      </c>
      <c r="T118" s="21" t="e">
        <f t="shared" si="27"/>
        <v>#VALUE!</v>
      </c>
      <c r="U118" s="21" t="e">
        <f t="shared" si="28"/>
        <v>#VALUE!</v>
      </c>
      <c r="V118" s="21" t="e">
        <f t="shared" si="29"/>
        <v>#VALUE!</v>
      </c>
      <c r="W118" s="21" t="e">
        <f t="shared" si="30"/>
        <v>#VALUE!</v>
      </c>
      <c r="X118" s="21" t="e">
        <f t="shared" si="31"/>
        <v>#VALUE!</v>
      </c>
      <c r="Y118" s="21" t="e">
        <f t="shared" si="32"/>
        <v>#VALUE!</v>
      </c>
      <c r="Z118" s="21" t="e">
        <f t="shared" si="33"/>
        <v>#VALUE!</v>
      </c>
      <c r="AA118" s="21" t="e">
        <f t="shared" si="34"/>
        <v>#VALUE!</v>
      </c>
      <c r="AB118" s="22" t="e">
        <f t="shared" si="35"/>
        <v>#VALUE!</v>
      </c>
      <c r="AC118" s="22" t="e">
        <f t="shared" si="36"/>
        <v>#VALUE!</v>
      </c>
      <c r="AD118" s="22" t="e">
        <f t="shared" si="37"/>
        <v>#VALUE!</v>
      </c>
      <c r="AE118" s="22" t="e">
        <f t="shared" si="38"/>
        <v>#VALUE!</v>
      </c>
      <c r="AF118" s="22" t="e">
        <f t="shared" si="39"/>
        <v>#VALUE!</v>
      </c>
      <c r="AG118" s="22" t="e">
        <f t="shared" si="40"/>
        <v>#VALUE!</v>
      </c>
      <c r="AH118" s="22" t="e">
        <f t="shared" si="41"/>
        <v>#VALUE!</v>
      </c>
      <c r="AI118" s="22" t="e">
        <f t="shared" si="42"/>
        <v>#VALUE!</v>
      </c>
      <c r="AJ118" s="22" t="e">
        <f t="shared" si="43"/>
        <v>#VALUE!</v>
      </c>
      <c r="AK118" s="22" t="e">
        <f t="shared" si="44"/>
        <v>#VALUE!</v>
      </c>
      <c r="AL118" s="22">
        <f t="shared" si="45"/>
        <v>1</v>
      </c>
    </row>
    <row r="119" spans="1:38">
      <c r="A119" s="118" t="s">
        <v>414</v>
      </c>
      <c r="B119" s="126"/>
      <c r="C119" s="126"/>
      <c r="D119" s="126"/>
      <c r="E119" s="126"/>
      <c r="F119" s="125"/>
      <c r="G119" s="125"/>
      <c r="H119" s="181"/>
      <c r="I119" s="121" t="str">
        <f>IF(OR($B119="",$C119="",$D119="",$E119="",$F119&lt;AN_LIM,$F119&gt;AN_CONCURS,$P119=FALSE),"",IF($O119="OK",R_BDI_ROM*VLOOKUP(AL119,Coef!$E$5:$F$20,2,FALSE),""))</f>
        <v/>
      </c>
      <c r="J119" s="121" t="str">
        <f>IF(OR($B119="",$C119="",$D119="",$E119="",$F119="",$F119&gt;AN_CONCURS,$P119=FALSE),"",IF($O119="OK",R_BDI_ROM*VLOOKUP(AL119,Coef!$E$5:$F$20,2,FALSE),""))</f>
        <v/>
      </c>
      <c r="K119" s="153" t="str">
        <f t="shared" si="19"/>
        <v/>
      </c>
      <c r="L119" s="153" t="str">
        <f t="shared" si="20"/>
        <v/>
      </c>
      <c r="M119" s="153" t="str">
        <f t="shared" si="21"/>
        <v/>
      </c>
      <c r="N119" s="153" t="str">
        <f t="shared" si="22"/>
        <v/>
      </c>
      <c r="O119" s="212" t="str">
        <f>IF(E119="","NOK",VLOOKUP($E119,BDI!$B$5:$C$41,2,FALSE))</f>
        <v>NOK</v>
      </c>
      <c r="P119" s="236" t="b">
        <f t="shared" si="23"/>
        <v>0</v>
      </c>
      <c r="Q119" s="180"/>
      <c r="R119" s="21" t="e">
        <f t="shared" si="24"/>
        <v>#VALUE!</v>
      </c>
      <c r="S119" s="21" t="e">
        <f t="shared" si="26"/>
        <v>#VALUE!</v>
      </c>
      <c r="T119" s="21" t="e">
        <f t="shared" si="27"/>
        <v>#VALUE!</v>
      </c>
      <c r="U119" s="21" t="e">
        <f t="shared" si="28"/>
        <v>#VALUE!</v>
      </c>
      <c r="V119" s="21" t="e">
        <f t="shared" si="29"/>
        <v>#VALUE!</v>
      </c>
      <c r="W119" s="21" t="e">
        <f t="shared" si="30"/>
        <v>#VALUE!</v>
      </c>
      <c r="X119" s="21" t="e">
        <f t="shared" si="31"/>
        <v>#VALUE!</v>
      </c>
      <c r="Y119" s="21" t="e">
        <f t="shared" si="32"/>
        <v>#VALUE!</v>
      </c>
      <c r="Z119" s="21" t="e">
        <f t="shared" si="33"/>
        <v>#VALUE!</v>
      </c>
      <c r="AA119" s="21" t="e">
        <f t="shared" si="34"/>
        <v>#VALUE!</v>
      </c>
      <c r="AB119" s="22" t="e">
        <f t="shared" si="35"/>
        <v>#VALUE!</v>
      </c>
      <c r="AC119" s="22" t="e">
        <f t="shared" si="36"/>
        <v>#VALUE!</v>
      </c>
      <c r="AD119" s="22" t="e">
        <f t="shared" si="37"/>
        <v>#VALUE!</v>
      </c>
      <c r="AE119" s="22" t="e">
        <f t="shared" si="38"/>
        <v>#VALUE!</v>
      </c>
      <c r="AF119" s="22" t="e">
        <f t="shared" si="39"/>
        <v>#VALUE!</v>
      </c>
      <c r="AG119" s="22" t="e">
        <f t="shared" si="40"/>
        <v>#VALUE!</v>
      </c>
      <c r="AH119" s="22" t="e">
        <f t="shared" si="41"/>
        <v>#VALUE!</v>
      </c>
      <c r="AI119" s="22" t="e">
        <f t="shared" si="42"/>
        <v>#VALUE!</v>
      </c>
      <c r="AJ119" s="22" t="e">
        <f t="shared" si="43"/>
        <v>#VALUE!</v>
      </c>
      <c r="AK119" s="22" t="e">
        <f t="shared" si="44"/>
        <v>#VALUE!</v>
      </c>
      <c r="AL119" s="22">
        <f t="shared" si="45"/>
        <v>1</v>
      </c>
    </row>
    <row r="120" spans="1:38">
      <c r="A120" s="118" t="s">
        <v>415</v>
      </c>
      <c r="B120" s="126"/>
      <c r="C120" s="126"/>
      <c r="D120" s="126"/>
      <c r="E120" s="126"/>
      <c r="F120" s="125"/>
      <c r="G120" s="125"/>
      <c r="H120" s="181"/>
      <c r="I120" s="121" t="str">
        <f>IF(OR($B120="",$C120="",$D120="",$E120="",$F120&lt;AN_LIM,$F120&gt;AN_CONCURS,$P120=FALSE),"",IF($O120="OK",R_BDI_ROM*VLOOKUP(AL120,Coef!$E$5:$F$20,2,FALSE),""))</f>
        <v/>
      </c>
      <c r="J120" s="121" t="str">
        <f>IF(OR($B120="",$C120="",$D120="",$E120="",$F120="",$F120&gt;AN_CONCURS,$P120=FALSE),"",IF($O120="OK",R_BDI_ROM*VLOOKUP(AL120,Coef!$E$5:$F$20,2,FALSE),""))</f>
        <v/>
      </c>
      <c r="K120" s="153" t="str">
        <f t="shared" si="19"/>
        <v/>
      </c>
      <c r="L120" s="153" t="str">
        <f t="shared" si="20"/>
        <v/>
      </c>
      <c r="M120" s="153" t="str">
        <f t="shared" si="21"/>
        <v/>
      </c>
      <c r="N120" s="153" t="str">
        <f t="shared" si="22"/>
        <v/>
      </c>
      <c r="O120" s="212" t="str">
        <f>IF(E120="","NOK",VLOOKUP($E120,BDI!$B$5:$C$41,2,FALSE))</f>
        <v>NOK</v>
      </c>
      <c r="P120" s="236" t="b">
        <f t="shared" si="23"/>
        <v>0</v>
      </c>
      <c r="Q120" s="180"/>
      <c r="R120" s="21" t="e">
        <f t="shared" si="24"/>
        <v>#VALUE!</v>
      </c>
      <c r="S120" s="21" t="e">
        <f t="shared" si="26"/>
        <v>#VALUE!</v>
      </c>
      <c r="T120" s="21" t="e">
        <f t="shared" si="27"/>
        <v>#VALUE!</v>
      </c>
      <c r="U120" s="21" t="e">
        <f t="shared" si="28"/>
        <v>#VALUE!</v>
      </c>
      <c r="V120" s="21" t="e">
        <f t="shared" si="29"/>
        <v>#VALUE!</v>
      </c>
      <c r="W120" s="21" t="e">
        <f t="shared" si="30"/>
        <v>#VALUE!</v>
      </c>
      <c r="X120" s="21" t="e">
        <f t="shared" si="31"/>
        <v>#VALUE!</v>
      </c>
      <c r="Y120" s="21" t="e">
        <f t="shared" si="32"/>
        <v>#VALUE!</v>
      </c>
      <c r="Z120" s="21" t="e">
        <f t="shared" si="33"/>
        <v>#VALUE!</v>
      </c>
      <c r="AA120" s="21" t="e">
        <f t="shared" si="34"/>
        <v>#VALUE!</v>
      </c>
      <c r="AB120" s="22" t="e">
        <f t="shared" si="35"/>
        <v>#VALUE!</v>
      </c>
      <c r="AC120" s="22" t="e">
        <f t="shared" si="36"/>
        <v>#VALUE!</v>
      </c>
      <c r="AD120" s="22" t="e">
        <f t="shared" si="37"/>
        <v>#VALUE!</v>
      </c>
      <c r="AE120" s="22" t="e">
        <f t="shared" si="38"/>
        <v>#VALUE!</v>
      </c>
      <c r="AF120" s="22" t="e">
        <f t="shared" si="39"/>
        <v>#VALUE!</v>
      </c>
      <c r="AG120" s="22" t="e">
        <f t="shared" si="40"/>
        <v>#VALUE!</v>
      </c>
      <c r="AH120" s="22" t="e">
        <f t="shared" si="41"/>
        <v>#VALUE!</v>
      </c>
      <c r="AI120" s="22" t="e">
        <f t="shared" si="42"/>
        <v>#VALUE!</v>
      </c>
      <c r="AJ120" s="22" t="e">
        <f t="shared" si="43"/>
        <v>#VALUE!</v>
      </c>
      <c r="AK120" s="22" t="e">
        <f t="shared" si="44"/>
        <v>#VALUE!</v>
      </c>
      <c r="AL120" s="22">
        <f t="shared" si="45"/>
        <v>1</v>
      </c>
    </row>
    <row r="121" spans="1:38">
      <c r="A121" s="118" t="s">
        <v>416</v>
      </c>
      <c r="B121" s="126"/>
      <c r="C121" s="126"/>
      <c r="D121" s="126"/>
      <c r="E121" s="126"/>
      <c r="F121" s="125"/>
      <c r="G121" s="125"/>
      <c r="H121" s="181"/>
      <c r="I121" s="121" t="str">
        <f>IF(OR($B121="",$C121="",$D121="",$E121="",$F121&lt;AN_LIM,$F121&gt;AN_CONCURS,$P121=FALSE),"",IF($O121="OK",R_BDI_ROM*VLOOKUP(AL121,Coef!$E$5:$F$20,2,FALSE),""))</f>
        <v/>
      </c>
      <c r="J121" s="121" t="str">
        <f>IF(OR($B121="",$C121="",$D121="",$E121="",$F121="",$F121&gt;AN_CONCURS,$P121=FALSE),"",IF($O121="OK",R_BDI_ROM*VLOOKUP(AL121,Coef!$E$5:$F$20,2,FALSE),""))</f>
        <v/>
      </c>
      <c r="K121" s="153" t="str">
        <f t="shared" si="19"/>
        <v/>
      </c>
      <c r="L121" s="153" t="str">
        <f t="shared" si="20"/>
        <v/>
      </c>
      <c r="M121" s="153" t="str">
        <f t="shared" si="21"/>
        <v/>
      </c>
      <c r="N121" s="153" t="str">
        <f t="shared" si="22"/>
        <v/>
      </c>
      <c r="O121" s="212" t="str">
        <f>IF(E121="","NOK",VLOOKUP($E121,BDI!$B$5:$C$41,2,FALSE))</f>
        <v>NOK</v>
      </c>
      <c r="P121" s="236" t="b">
        <f t="shared" si="23"/>
        <v>0</v>
      </c>
      <c r="Q121" s="180"/>
      <c r="R121" s="21" t="e">
        <f t="shared" si="24"/>
        <v>#VALUE!</v>
      </c>
      <c r="S121" s="21" t="e">
        <f t="shared" si="26"/>
        <v>#VALUE!</v>
      </c>
      <c r="T121" s="21" t="e">
        <f t="shared" si="27"/>
        <v>#VALUE!</v>
      </c>
      <c r="U121" s="21" t="e">
        <f t="shared" si="28"/>
        <v>#VALUE!</v>
      </c>
      <c r="V121" s="21" t="e">
        <f t="shared" si="29"/>
        <v>#VALUE!</v>
      </c>
      <c r="W121" s="21" t="e">
        <f t="shared" si="30"/>
        <v>#VALUE!</v>
      </c>
      <c r="X121" s="21" t="e">
        <f t="shared" si="31"/>
        <v>#VALUE!</v>
      </c>
      <c r="Y121" s="21" t="e">
        <f t="shared" si="32"/>
        <v>#VALUE!</v>
      </c>
      <c r="Z121" s="21" t="e">
        <f t="shared" si="33"/>
        <v>#VALUE!</v>
      </c>
      <c r="AA121" s="21" t="e">
        <f t="shared" si="34"/>
        <v>#VALUE!</v>
      </c>
      <c r="AB121" s="22" t="e">
        <f t="shared" si="35"/>
        <v>#VALUE!</v>
      </c>
      <c r="AC121" s="22" t="e">
        <f t="shared" si="36"/>
        <v>#VALUE!</v>
      </c>
      <c r="AD121" s="22" t="e">
        <f t="shared" si="37"/>
        <v>#VALUE!</v>
      </c>
      <c r="AE121" s="22" t="e">
        <f t="shared" si="38"/>
        <v>#VALUE!</v>
      </c>
      <c r="AF121" s="22" t="e">
        <f t="shared" si="39"/>
        <v>#VALUE!</v>
      </c>
      <c r="AG121" s="22" t="e">
        <f t="shared" si="40"/>
        <v>#VALUE!</v>
      </c>
      <c r="AH121" s="22" t="e">
        <f t="shared" si="41"/>
        <v>#VALUE!</v>
      </c>
      <c r="AI121" s="22" t="e">
        <f t="shared" si="42"/>
        <v>#VALUE!</v>
      </c>
      <c r="AJ121" s="22" t="e">
        <f t="shared" si="43"/>
        <v>#VALUE!</v>
      </c>
      <c r="AK121" s="22" t="e">
        <f t="shared" si="44"/>
        <v>#VALUE!</v>
      </c>
      <c r="AL121" s="22">
        <f t="shared" si="45"/>
        <v>1</v>
      </c>
    </row>
    <row r="122" spans="1:38">
      <c r="A122" s="118" t="s">
        <v>417</v>
      </c>
      <c r="B122" s="126"/>
      <c r="C122" s="126"/>
      <c r="D122" s="126"/>
      <c r="E122" s="126"/>
      <c r="F122" s="125"/>
      <c r="G122" s="125"/>
      <c r="H122" s="181"/>
      <c r="I122" s="121" t="str">
        <f>IF(OR($B122="",$C122="",$D122="",$E122="",$F122&lt;AN_LIM,$F122&gt;AN_CONCURS,$P122=FALSE),"",IF($O122="OK",R_BDI_ROM*VLOOKUP(AL122,Coef!$E$5:$F$20,2,FALSE),""))</f>
        <v/>
      </c>
      <c r="J122" s="121" t="str">
        <f>IF(OR($B122="",$C122="",$D122="",$E122="",$F122="",$F122&gt;AN_CONCURS,$P122=FALSE),"",IF($O122="OK",R_BDI_ROM*VLOOKUP(AL122,Coef!$E$5:$F$20,2,FALSE),""))</f>
        <v/>
      </c>
      <c r="K122" s="153" t="str">
        <f t="shared" si="19"/>
        <v/>
      </c>
      <c r="L122" s="153" t="str">
        <f t="shared" si="20"/>
        <v/>
      </c>
      <c r="M122" s="153" t="str">
        <f t="shared" si="21"/>
        <v/>
      </c>
      <c r="N122" s="153" t="str">
        <f t="shared" si="22"/>
        <v/>
      </c>
      <c r="O122" s="212" t="str">
        <f>IF(E122="","NOK",VLOOKUP($E122,BDI!$B$5:$C$41,2,FALSE))</f>
        <v>NOK</v>
      </c>
      <c r="P122" s="236" t="b">
        <f t="shared" si="23"/>
        <v>0</v>
      </c>
      <c r="Q122" s="180"/>
      <c r="R122" s="21" t="e">
        <f t="shared" si="24"/>
        <v>#VALUE!</v>
      </c>
      <c r="S122" s="21" t="e">
        <f t="shared" si="26"/>
        <v>#VALUE!</v>
      </c>
      <c r="T122" s="21" t="e">
        <f t="shared" si="27"/>
        <v>#VALUE!</v>
      </c>
      <c r="U122" s="21" t="e">
        <f t="shared" si="28"/>
        <v>#VALUE!</v>
      </c>
      <c r="V122" s="21" t="e">
        <f t="shared" si="29"/>
        <v>#VALUE!</v>
      </c>
      <c r="W122" s="21" t="e">
        <f t="shared" si="30"/>
        <v>#VALUE!</v>
      </c>
      <c r="X122" s="21" t="e">
        <f t="shared" si="31"/>
        <v>#VALUE!</v>
      </c>
      <c r="Y122" s="21" t="e">
        <f t="shared" si="32"/>
        <v>#VALUE!</v>
      </c>
      <c r="Z122" s="21" t="e">
        <f t="shared" si="33"/>
        <v>#VALUE!</v>
      </c>
      <c r="AA122" s="21" t="e">
        <f t="shared" si="34"/>
        <v>#VALUE!</v>
      </c>
      <c r="AB122" s="22" t="e">
        <f t="shared" si="35"/>
        <v>#VALUE!</v>
      </c>
      <c r="AC122" s="22" t="e">
        <f t="shared" si="36"/>
        <v>#VALUE!</v>
      </c>
      <c r="AD122" s="22" t="e">
        <f t="shared" si="37"/>
        <v>#VALUE!</v>
      </c>
      <c r="AE122" s="22" t="e">
        <f t="shared" si="38"/>
        <v>#VALUE!</v>
      </c>
      <c r="AF122" s="22" t="e">
        <f t="shared" si="39"/>
        <v>#VALUE!</v>
      </c>
      <c r="AG122" s="22" t="e">
        <f t="shared" si="40"/>
        <v>#VALUE!</v>
      </c>
      <c r="AH122" s="22" t="e">
        <f t="shared" si="41"/>
        <v>#VALUE!</v>
      </c>
      <c r="AI122" s="22" t="e">
        <f t="shared" si="42"/>
        <v>#VALUE!</v>
      </c>
      <c r="AJ122" s="22" t="e">
        <f t="shared" si="43"/>
        <v>#VALUE!</v>
      </c>
      <c r="AK122" s="22" t="e">
        <f t="shared" si="44"/>
        <v>#VALUE!</v>
      </c>
      <c r="AL122" s="22">
        <f t="shared" si="45"/>
        <v>1</v>
      </c>
    </row>
    <row r="123" spans="1:38">
      <c r="A123" s="118" t="s">
        <v>418</v>
      </c>
      <c r="B123" s="126"/>
      <c r="C123" s="126"/>
      <c r="D123" s="126"/>
      <c r="E123" s="126"/>
      <c r="F123" s="125"/>
      <c r="G123" s="125"/>
      <c r="H123" s="181"/>
      <c r="I123" s="121" t="str">
        <f>IF(OR($B123="",$C123="",$D123="",$E123="",$F123&lt;AN_LIM,$F123&gt;AN_CONCURS,$P123=FALSE),"",IF($O123="OK",R_BDI_ROM*VLOOKUP(AL123,Coef!$E$5:$F$20,2,FALSE),""))</f>
        <v/>
      </c>
      <c r="J123" s="121" t="str">
        <f>IF(OR($B123="",$C123="",$D123="",$E123="",$F123="",$F123&gt;AN_CONCURS,$P123=FALSE),"",IF($O123="OK",R_BDI_ROM*VLOOKUP(AL123,Coef!$E$5:$F$20,2,FALSE),""))</f>
        <v/>
      </c>
      <c r="K123" s="153" t="str">
        <f t="shared" si="19"/>
        <v/>
      </c>
      <c r="L123" s="153" t="str">
        <f t="shared" si="20"/>
        <v/>
      </c>
      <c r="M123" s="153" t="str">
        <f t="shared" si="21"/>
        <v/>
      </c>
      <c r="N123" s="153" t="str">
        <f t="shared" si="22"/>
        <v/>
      </c>
      <c r="O123" s="212" t="str">
        <f>IF(E123="","NOK",VLOOKUP($E123,BDI!$B$5:$C$41,2,FALSE))</f>
        <v>NOK</v>
      </c>
      <c r="P123" s="236" t="b">
        <f t="shared" si="23"/>
        <v>0</v>
      </c>
      <c r="Q123" s="180"/>
      <c r="R123" s="21" t="e">
        <f t="shared" si="24"/>
        <v>#VALUE!</v>
      </c>
      <c r="S123" s="21" t="e">
        <f t="shared" si="26"/>
        <v>#VALUE!</v>
      </c>
      <c r="T123" s="21" t="e">
        <f t="shared" si="27"/>
        <v>#VALUE!</v>
      </c>
      <c r="U123" s="21" t="e">
        <f t="shared" si="28"/>
        <v>#VALUE!</v>
      </c>
      <c r="V123" s="21" t="e">
        <f t="shared" si="29"/>
        <v>#VALUE!</v>
      </c>
      <c r="W123" s="21" t="e">
        <f t="shared" si="30"/>
        <v>#VALUE!</v>
      </c>
      <c r="X123" s="21" t="e">
        <f t="shared" si="31"/>
        <v>#VALUE!</v>
      </c>
      <c r="Y123" s="21" t="e">
        <f t="shared" si="32"/>
        <v>#VALUE!</v>
      </c>
      <c r="Z123" s="21" t="e">
        <f t="shared" si="33"/>
        <v>#VALUE!</v>
      </c>
      <c r="AA123" s="21" t="e">
        <f t="shared" si="34"/>
        <v>#VALUE!</v>
      </c>
      <c r="AB123" s="22" t="e">
        <f t="shared" si="35"/>
        <v>#VALUE!</v>
      </c>
      <c r="AC123" s="22" t="e">
        <f t="shared" si="36"/>
        <v>#VALUE!</v>
      </c>
      <c r="AD123" s="22" t="e">
        <f t="shared" si="37"/>
        <v>#VALUE!</v>
      </c>
      <c r="AE123" s="22" t="e">
        <f t="shared" si="38"/>
        <v>#VALUE!</v>
      </c>
      <c r="AF123" s="22" t="e">
        <f t="shared" si="39"/>
        <v>#VALUE!</v>
      </c>
      <c r="AG123" s="22" t="e">
        <f t="shared" si="40"/>
        <v>#VALUE!</v>
      </c>
      <c r="AH123" s="22" t="e">
        <f t="shared" si="41"/>
        <v>#VALUE!</v>
      </c>
      <c r="AI123" s="22" t="e">
        <f t="shared" si="42"/>
        <v>#VALUE!</v>
      </c>
      <c r="AJ123" s="22" t="e">
        <f t="shared" si="43"/>
        <v>#VALUE!</v>
      </c>
      <c r="AK123" s="22" t="e">
        <f t="shared" si="44"/>
        <v>#VALUE!</v>
      </c>
      <c r="AL123" s="22">
        <f t="shared" si="45"/>
        <v>1</v>
      </c>
    </row>
    <row r="124" spans="1:38">
      <c r="A124" s="118" t="s">
        <v>419</v>
      </c>
      <c r="B124" s="126"/>
      <c r="C124" s="126"/>
      <c r="D124" s="126"/>
      <c r="E124" s="126"/>
      <c r="F124" s="125"/>
      <c r="G124" s="125"/>
      <c r="H124" s="181"/>
      <c r="I124" s="121" t="str">
        <f>IF(OR($B124="",$C124="",$D124="",$E124="",$F124&lt;AN_LIM,$F124&gt;AN_CONCURS,$P124=FALSE),"",IF($O124="OK",R_BDI_ROM*VLOOKUP(AL124,Coef!$E$5:$F$20,2,FALSE),""))</f>
        <v/>
      </c>
      <c r="J124" s="121" t="str">
        <f>IF(OR($B124="",$C124="",$D124="",$E124="",$F124="",$F124&gt;AN_CONCURS,$P124=FALSE),"",IF($O124="OK",R_BDI_ROM*VLOOKUP(AL124,Coef!$E$5:$F$20,2,FALSE),""))</f>
        <v/>
      </c>
      <c r="K124" s="153" t="str">
        <f t="shared" si="19"/>
        <v/>
      </c>
      <c r="L124" s="153" t="str">
        <f t="shared" si="20"/>
        <v/>
      </c>
      <c r="M124" s="153" t="str">
        <f t="shared" si="21"/>
        <v/>
      </c>
      <c r="N124" s="153" t="str">
        <f t="shared" si="22"/>
        <v/>
      </c>
      <c r="O124" s="212" t="str">
        <f>IF(E124="","NOK",VLOOKUP($E124,BDI!$B$5:$C$41,2,FALSE))</f>
        <v>NOK</v>
      </c>
      <c r="P124" s="236" t="b">
        <f t="shared" si="23"/>
        <v>0</v>
      </c>
      <c r="Q124" s="180"/>
      <c r="R124" s="21" t="e">
        <f t="shared" si="24"/>
        <v>#VALUE!</v>
      </c>
      <c r="S124" s="21" t="e">
        <f t="shared" si="26"/>
        <v>#VALUE!</v>
      </c>
      <c r="T124" s="21" t="e">
        <f t="shared" si="27"/>
        <v>#VALUE!</v>
      </c>
      <c r="U124" s="21" t="e">
        <f t="shared" si="28"/>
        <v>#VALUE!</v>
      </c>
      <c r="V124" s="21" t="e">
        <f t="shared" si="29"/>
        <v>#VALUE!</v>
      </c>
      <c r="W124" s="21" t="e">
        <f t="shared" si="30"/>
        <v>#VALUE!</v>
      </c>
      <c r="X124" s="21" t="e">
        <f t="shared" si="31"/>
        <v>#VALUE!</v>
      </c>
      <c r="Y124" s="21" t="e">
        <f t="shared" si="32"/>
        <v>#VALUE!</v>
      </c>
      <c r="Z124" s="21" t="e">
        <f t="shared" si="33"/>
        <v>#VALUE!</v>
      </c>
      <c r="AA124" s="21" t="e">
        <f t="shared" si="34"/>
        <v>#VALUE!</v>
      </c>
      <c r="AB124" s="22" t="e">
        <f t="shared" si="35"/>
        <v>#VALUE!</v>
      </c>
      <c r="AC124" s="22" t="e">
        <f t="shared" si="36"/>
        <v>#VALUE!</v>
      </c>
      <c r="AD124" s="22" t="e">
        <f t="shared" si="37"/>
        <v>#VALUE!</v>
      </c>
      <c r="AE124" s="22" t="e">
        <f t="shared" si="38"/>
        <v>#VALUE!</v>
      </c>
      <c r="AF124" s="22" t="e">
        <f t="shared" si="39"/>
        <v>#VALUE!</v>
      </c>
      <c r="AG124" s="22" t="e">
        <f t="shared" si="40"/>
        <v>#VALUE!</v>
      </c>
      <c r="AH124" s="22" t="e">
        <f t="shared" si="41"/>
        <v>#VALUE!</v>
      </c>
      <c r="AI124" s="22" t="e">
        <f t="shared" si="42"/>
        <v>#VALUE!</v>
      </c>
      <c r="AJ124" s="22" t="e">
        <f t="shared" si="43"/>
        <v>#VALUE!</v>
      </c>
      <c r="AK124" s="22" t="e">
        <f t="shared" si="44"/>
        <v>#VALUE!</v>
      </c>
      <c r="AL124" s="22">
        <f t="shared" si="45"/>
        <v>1</v>
      </c>
    </row>
    <row r="125" spans="1:38">
      <c r="A125" s="118" t="s">
        <v>420</v>
      </c>
      <c r="B125" s="126"/>
      <c r="C125" s="126"/>
      <c r="D125" s="126"/>
      <c r="E125" s="126"/>
      <c r="F125" s="125"/>
      <c r="G125" s="125"/>
      <c r="H125" s="181"/>
      <c r="I125" s="121" t="str">
        <f>IF(OR($B125="",$C125="",$D125="",$E125="",$F125&lt;AN_LIM,$F125&gt;AN_CONCURS,$P125=FALSE),"",IF($O125="OK",R_BDI_ROM*VLOOKUP(AL125,Coef!$E$5:$F$20,2,FALSE),""))</f>
        <v/>
      </c>
      <c r="J125" s="121" t="str">
        <f>IF(OR($B125="",$C125="",$D125="",$E125="",$F125="",$F125&gt;AN_CONCURS,$P125=FALSE),"",IF($O125="OK",R_BDI_ROM*VLOOKUP(AL125,Coef!$E$5:$F$20,2,FALSE),""))</f>
        <v/>
      </c>
      <c r="K125" s="153" t="str">
        <f t="shared" si="19"/>
        <v/>
      </c>
      <c r="L125" s="153" t="str">
        <f t="shared" si="20"/>
        <v/>
      </c>
      <c r="M125" s="153" t="str">
        <f t="shared" si="21"/>
        <v/>
      </c>
      <c r="N125" s="153" t="str">
        <f t="shared" si="22"/>
        <v/>
      </c>
      <c r="O125" s="212" t="str">
        <f>IF(E125="","NOK",VLOOKUP($E125,BDI!$B$5:$C$41,2,FALSE))</f>
        <v>NOK</v>
      </c>
      <c r="P125" s="236" t="b">
        <f t="shared" si="23"/>
        <v>0</v>
      </c>
      <c r="Q125" s="180"/>
      <c r="R125" s="21" t="e">
        <f t="shared" si="24"/>
        <v>#VALUE!</v>
      </c>
      <c r="S125" s="21" t="e">
        <f t="shared" si="26"/>
        <v>#VALUE!</v>
      </c>
      <c r="T125" s="21" t="e">
        <f t="shared" si="27"/>
        <v>#VALUE!</v>
      </c>
      <c r="U125" s="21" t="e">
        <f t="shared" si="28"/>
        <v>#VALUE!</v>
      </c>
      <c r="V125" s="21" t="e">
        <f t="shared" si="29"/>
        <v>#VALUE!</v>
      </c>
      <c r="W125" s="21" t="e">
        <f t="shared" si="30"/>
        <v>#VALUE!</v>
      </c>
      <c r="X125" s="21" t="e">
        <f t="shared" si="31"/>
        <v>#VALUE!</v>
      </c>
      <c r="Y125" s="21" t="e">
        <f t="shared" si="32"/>
        <v>#VALUE!</v>
      </c>
      <c r="Z125" s="21" t="e">
        <f t="shared" si="33"/>
        <v>#VALUE!</v>
      </c>
      <c r="AA125" s="21" t="e">
        <f t="shared" si="34"/>
        <v>#VALUE!</v>
      </c>
      <c r="AB125" s="22" t="e">
        <f t="shared" si="35"/>
        <v>#VALUE!</v>
      </c>
      <c r="AC125" s="22" t="e">
        <f t="shared" si="36"/>
        <v>#VALUE!</v>
      </c>
      <c r="AD125" s="22" t="e">
        <f t="shared" si="37"/>
        <v>#VALUE!</v>
      </c>
      <c r="AE125" s="22" t="e">
        <f t="shared" si="38"/>
        <v>#VALUE!</v>
      </c>
      <c r="AF125" s="22" t="e">
        <f t="shared" si="39"/>
        <v>#VALUE!</v>
      </c>
      <c r="AG125" s="22" t="e">
        <f t="shared" si="40"/>
        <v>#VALUE!</v>
      </c>
      <c r="AH125" s="22" t="e">
        <f t="shared" si="41"/>
        <v>#VALUE!</v>
      </c>
      <c r="AI125" s="22" t="e">
        <f t="shared" si="42"/>
        <v>#VALUE!</v>
      </c>
      <c r="AJ125" s="22" t="e">
        <f t="shared" si="43"/>
        <v>#VALUE!</v>
      </c>
      <c r="AK125" s="22" t="e">
        <f t="shared" si="44"/>
        <v>#VALUE!</v>
      </c>
      <c r="AL125" s="22">
        <f t="shared" si="45"/>
        <v>1</v>
      </c>
    </row>
    <row r="126" spans="1:38">
      <c r="A126" s="118" t="s">
        <v>421</v>
      </c>
      <c r="B126" s="126"/>
      <c r="C126" s="126"/>
      <c r="D126" s="126"/>
      <c r="E126" s="126"/>
      <c r="F126" s="125"/>
      <c r="G126" s="125"/>
      <c r="H126" s="181"/>
      <c r="I126" s="121" t="str">
        <f>IF(OR($B126="",$C126="",$D126="",$E126="",$F126&lt;AN_LIM,$F126&gt;AN_CONCURS,$P126=FALSE),"",IF($O126="OK",R_BDI_ROM*VLOOKUP(AL126,Coef!$E$5:$F$20,2,FALSE),""))</f>
        <v/>
      </c>
      <c r="J126" s="121" t="str">
        <f>IF(OR($B126="",$C126="",$D126="",$E126="",$F126="",$F126&gt;AN_CONCURS,$P126=FALSE),"",IF($O126="OK",R_BDI_ROM*VLOOKUP(AL126,Coef!$E$5:$F$20,2,FALSE),""))</f>
        <v/>
      </c>
      <c r="K126" s="153" t="str">
        <f t="shared" si="19"/>
        <v/>
      </c>
      <c r="L126" s="153" t="str">
        <f t="shared" si="20"/>
        <v/>
      </c>
      <c r="M126" s="153" t="str">
        <f t="shared" si="21"/>
        <v/>
      </c>
      <c r="N126" s="153" t="str">
        <f t="shared" si="22"/>
        <v/>
      </c>
      <c r="O126" s="212" t="str">
        <f>IF(E126="","NOK",VLOOKUP($E126,BDI!$B$5:$C$41,2,FALSE))</f>
        <v>NOK</v>
      </c>
      <c r="P126" s="236" t="b">
        <f t="shared" si="23"/>
        <v>0</v>
      </c>
      <c r="Q126" s="180"/>
      <c r="R126" s="21" t="e">
        <f t="shared" si="24"/>
        <v>#VALUE!</v>
      </c>
      <c r="S126" s="21" t="e">
        <f t="shared" si="26"/>
        <v>#VALUE!</v>
      </c>
      <c r="T126" s="21" t="e">
        <f t="shared" si="27"/>
        <v>#VALUE!</v>
      </c>
      <c r="U126" s="21" t="e">
        <f t="shared" si="28"/>
        <v>#VALUE!</v>
      </c>
      <c r="V126" s="21" t="e">
        <f t="shared" si="29"/>
        <v>#VALUE!</v>
      </c>
      <c r="W126" s="21" t="e">
        <f t="shared" si="30"/>
        <v>#VALUE!</v>
      </c>
      <c r="X126" s="21" t="e">
        <f t="shared" si="31"/>
        <v>#VALUE!</v>
      </c>
      <c r="Y126" s="21" t="e">
        <f t="shared" si="32"/>
        <v>#VALUE!</v>
      </c>
      <c r="Z126" s="21" t="e">
        <f t="shared" si="33"/>
        <v>#VALUE!</v>
      </c>
      <c r="AA126" s="21" t="e">
        <f t="shared" si="34"/>
        <v>#VALUE!</v>
      </c>
      <c r="AB126" s="22" t="e">
        <f t="shared" si="35"/>
        <v>#VALUE!</v>
      </c>
      <c r="AC126" s="22" t="e">
        <f t="shared" si="36"/>
        <v>#VALUE!</v>
      </c>
      <c r="AD126" s="22" t="e">
        <f t="shared" si="37"/>
        <v>#VALUE!</v>
      </c>
      <c r="AE126" s="22" t="e">
        <f t="shared" si="38"/>
        <v>#VALUE!</v>
      </c>
      <c r="AF126" s="22" t="e">
        <f t="shared" si="39"/>
        <v>#VALUE!</v>
      </c>
      <c r="AG126" s="22" t="e">
        <f t="shared" si="40"/>
        <v>#VALUE!</v>
      </c>
      <c r="AH126" s="22" t="e">
        <f t="shared" si="41"/>
        <v>#VALUE!</v>
      </c>
      <c r="AI126" s="22" t="e">
        <f t="shared" si="42"/>
        <v>#VALUE!</v>
      </c>
      <c r="AJ126" s="22" t="e">
        <f t="shared" si="43"/>
        <v>#VALUE!</v>
      </c>
      <c r="AK126" s="22" t="e">
        <f t="shared" si="44"/>
        <v>#VALUE!</v>
      </c>
      <c r="AL126" s="22">
        <f t="shared" si="45"/>
        <v>1</v>
      </c>
    </row>
    <row r="127" spans="1:38">
      <c r="A127" s="118" t="s">
        <v>422</v>
      </c>
      <c r="B127" s="126"/>
      <c r="C127" s="126"/>
      <c r="D127" s="126"/>
      <c r="E127" s="126"/>
      <c r="F127" s="125"/>
      <c r="G127" s="125"/>
      <c r="H127" s="181"/>
      <c r="I127" s="121" t="str">
        <f>IF(OR($B127="",$C127="",$D127="",$E127="",$F127&lt;AN_LIM,$F127&gt;AN_CONCURS,$P127=FALSE),"",IF($O127="OK",R_BDI_ROM*VLOOKUP(AL127,Coef!$E$5:$F$20,2,FALSE),""))</f>
        <v/>
      </c>
      <c r="J127" s="121" t="str">
        <f>IF(OR($B127="",$C127="",$D127="",$E127="",$F127="",$F127&gt;AN_CONCURS,$P127=FALSE),"",IF($O127="OK",R_BDI_ROM*VLOOKUP(AL127,Coef!$E$5:$F$20,2,FALSE),""))</f>
        <v/>
      </c>
      <c r="K127" s="153" t="str">
        <f t="shared" si="19"/>
        <v/>
      </c>
      <c r="L127" s="153" t="str">
        <f t="shared" si="20"/>
        <v/>
      </c>
      <c r="M127" s="153" t="str">
        <f t="shared" si="21"/>
        <v/>
      </c>
      <c r="N127" s="153" t="str">
        <f t="shared" si="22"/>
        <v/>
      </c>
      <c r="O127" s="212" t="str">
        <f>IF(E127="","NOK",VLOOKUP($E127,BDI!$B$5:$C$41,2,FALSE))</f>
        <v>NOK</v>
      </c>
      <c r="P127" s="236" t="b">
        <f t="shared" si="23"/>
        <v>0</v>
      </c>
      <c r="Q127" s="180"/>
      <c r="R127" s="21" t="e">
        <f t="shared" si="24"/>
        <v>#VALUE!</v>
      </c>
      <c r="S127" s="21" t="e">
        <f t="shared" si="26"/>
        <v>#VALUE!</v>
      </c>
      <c r="T127" s="21" t="e">
        <f t="shared" si="27"/>
        <v>#VALUE!</v>
      </c>
      <c r="U127" s="21" t="e">
        <f t="shared" si="28"/>
        <v>#VALUE!</v>
      </c>
      <c r="V127" s="21" t="e">
        <f t="shared" si="29"/>
        <v>#VALUE!</v>
      </c>
      <c r="W127" s="21" t="e">
        <f t="shared" si="30"/>
        <v>#VALUE!</v>
      </c>
      <c r="X127" s="21" t="e">
        <f t="shared" si="31"/>
        <v>#VALUE!</v>
      </c>
      <c r="Y127" s="21" t="e">
        <f t="shared" si="32"/>
        <v>#VALUE!</v>
      </c>
      <c r="Z127" s="21" t="e">
        <f t="shared" si="33"/>
        <v>#VALUE!</v>
      </c>
      <c r="AA127" s="21" t="e">
        <f t="shared" si="34"/>
        <v>#VALUE!</v>
      </c>
      <c r="AB127" s="22" t="e">
        <f t="shared" si="35"/>
        <v>#VALUE!</v>
      </c>
      <c r="AC127" s="22" t="e">
        <f t="shared" si="36"/>
        <v>#VALUE!</v>
      </c>
      <c r="AD127" s="22" t="e">
        <f t="shared" si="37"/>
        <v>#VALUE!</v>
      </c>
      <c r="AE127" s="22" t="e">
        <f t="shared" si="38"/>
        <v>#VALUE!</v>
      </c>
      <c r="AF127" s="22" t="e">
        <f t="shared" si="39"/>
        <v>#VALUE!</v>
      </c>
      <c r="AG127" s="22" t="e">
        <f t="shared" si="40"/>
        <v>#VALUE!</v>
      </c>
      <c r="AH127" s="22" t="e">
        <f t="shared" si="41"/>
        <v>#VALUE!</v>
      </c>
      <c r="AI127" s="22" t="e">
        <f t="shared" si="42"/>
        <v>#VALUE!</v>
      </c>
      <c r="AJ127" s="22" t="e">
        <f t="shared" si="43"/>
        <v>#VALUE!</v>
      </c>
      <c r="AK127" s="22" t="e">
        <f t="shared" si="44"/>
        <v>#VALUE!</v>
      </c>
      <c r="AL127" s="22">
        <f t="shared" si="45"/>
        <v>1</v>
      </c>
    </row>
    <row r="128" spans="1:38">
      <c r="A128" s="118" t="s">
        <v>423</v>
      </c>
      <c r="B128" s="126"/>
      <c r="C128" s="126"/>
      <c r="D128" s="126"/>
      <c r="E128" s="126"/>
      <c r="F128" s="125"/>
      <c r="G128" s="125"/>
      <c r="H128" s="181"/>
      <c r="I128" s="121" t="str">
        <f>IF(OR($B128="",$C128="",$D128="",$E128="",$F128&lt;AN_LIM,$F128&gt;AN_CONCURS,$P128=FALSE),"",IF($O128="OK",R_BDI_ROM*VLOOKUP(AL128,Coef!$E$5:$F$20,2,FALSE),""))</f>
        <v/>
      </c>
      <c r="J128" s="121" t="str">
        <f>IF(OR($B128="",$C128="",$D128="",$E128="",$F128="",$F128&gt;AN_CONCURS,$P128=FALSE),"",IF($O128="OK",R_BDI_ROM*VLOOKUP(AL128,Coef!$E$5:$F$20,2,FALSE),""))</f>
        <v/>
      </c>
      <c r="K128" s="153" t="str">
        <f t="shared" si="19"/>
        <v/>
      </c>
      <c r="L128" s="153" t="str">
        <f t="shared" si="20"/>
        <v/>
      </c>
      <c r="M128" s="153" t="str">
        <f t="shared" si="21"/>
        <v/>
      </c>
      <c r="N128" s="153" t="str">
        <f t="shared" si="22"/>
        <v/>
      </c>
      <c r="O128" s="212" t="str">
        <f>IF(E128="","NOK",VLOOKUP($E128,BDI!$B$5:$C$41,2,FALSE))</f>
        <v>NOK</v>
      </c>
      <c r="P128" s="236" t="b">
        <f t="shared" si="23"/>
        <v>0</v>
      </c>
      <c r="Q128" s="180"/>
      <c r="R128" s="21" t="e">
        <f t="shared" si="24"/>
        <v>#VALUE!</v>
      </c>
      <c r="S128" s="21" t="e">
        <f t="shared" si="26"/>
        <v>#VALUE!</v>
      </c>
      <c r="T128" s="21" t="e">
        <f t="shared" si="27"/>
        <v>#VALUE!</v>
      </c>
      <c r="U128" s="21" t="e">
        <f t="shared" si="28"/>
        <v>#VALUE!</v>
      </c>
      <c r="V128" s="21" t="e">
        <f t="shared" si="29"/>
        <v>#VALUE!</v>
      </c>
      <c r="W128" s="21" t="e">
        <f t="shared" si="30"/>
        <v>#VALUE!</v>
      </c>
      <c r="X128" s="21" t="e">
        <f t="shared" si="31"/>
        <v>#VALUE!</v>
      </c>
      <c r="Y128" s="21" t="e">
        <f t="shared" si="32"/>
        <v>#VALUE!</v>
      </c>
      <c r="Z128" s="21" t="e">
        <f t="shared" si="33"/>
        <v>#VALUE!</v>
      </c>
      <c r="AA128" s="21" t="e">
        <f t="shared" si="34"/>
        <v>#VALUE!</v>
      </c>
      <c r="AB128" s="22" t="e">
        <f t="shared" si="35"/>
        <v>#VALUE!</v>
      </c>
      <c r="AC128" s="22" t="e">
        <f t="shared" si="36"/>
        <v>#VALUE!</v>
      </c>
      <c r="AD128" s="22" t="e">
        <f t="shared" si="37"/>
        <v>#VALUE!</v>
      </c>
      <c r="AE128" s="22" t="e">
        <f t="shared" si="38"/>
        <v>#VALUE!</v>
      </c>
      <c r="AF128" s="22" t="e">
        <f t="shared" si="39"/>
        <v>#VALUE!</v>
      </c>
      <c r="AG128" s="22" t="e">
        <f t="shared" si="40"/>
        <v>#VALUE!</v>
      </c>
      <c r="AH128" s="22" t="e">
        <f t="shared" si="41"/>
        <v>#VALUE!</v>
      </c>
      <c r="AI128" s="22" t="e">
        <f t="shared" si="42"/>
        <v>#VALUE!</v>
      </c>
      <c r="AJ128" s="22" t="e">
        <f t="shared" si="43"/>
        <v>#VALUE!</v>
      </c>
      <c r="AK128" s="22" t="e">
        <f t="shared" si="44"/>
        <v>#VALUE!</v>
      </c>
      <c r="AL128" s="22">
        <f t="shared" si="45"/>
        <v>1</v>
      </c>
    </row>
    <row r="129" spans="1:38">
      <c r="A129" s="118" t="s">
        <v>424</v>
      </c>
      <c r="B129" s="126"/>
      <c r="C129" s="126"/>
      <c r="D129" s="126"/>
      <c r="E129" s="126"/>
      <c r="F129" s="125"/>
      <c r="G129" s="125"/>
      <c r="H129" s="181"/>
      <c r="I129" s="121" t="str">
        <f>IF(OR($B129="",$C129="",$D129="",$E129="",$F129&lt;AN_LIM,$F129&gt;AN_CONCURS,$P129=FALSE),"",IF($O129="OK",R_BDI_ROM*VLOOKUP(AL129,Coef!$E$5:$F$20,2,FALSE),""))</f>
        <v/>
      </c>
      <c r="J129" s="121" t="str">
        <f>IF(OR($B129="",$C129="",$D129="",$E129="",$F129="",$F129&gt;AN_CONCURS,$P129=FALSE),"",IF($O129="OK",R_BDI_ROM*VLOOKUP(AL129,Coef!$E$5:$F$20,2,FALSE),""))</f>
        <v/>
      </c>
      <c r="K129" s="153" t="str">
        <f t="shared" si="19"/>
        <v/>
      </c>
      <c r="L129" s="153" t="str">
        <f t="shared" si="20"/>
        <v/>
      </c>
      <c r="M129" s="153" t="str">
        <f t="shared" si="21"/>
        <v/>
      </c>
      <c r="N129" s="153" t="str">
        <f t="shared" si="22"/>
        <v/>
      </c>
      <c r="O129" s="212" t="str">
        <f>IF(E129="","NOK",VLOOKUP($E129,BDI!$B$5:$C$41,2,FALSE))</f>
        <v>NOK</v>
      </c>
      <c r="P129" s="236" t="b">
        <f t="shared" si="23"/>
        <v>0</v>
      </c>
      <c r="Q129" s="180"/>
      <c r="R129" s="21" t="e">
        <f t="shared" si="24"/>
        <v>#VALUE!</v>
      </c>
      <c r="S129" s="21" t="e">
        <f t="shared" si="26"/>
        <v>#VALUE!</v>
      </c>
      <c r="T129" s="21" t="e">
        <f t="shared" si="27"/>
        <v>#VALUE!</v>
      </c>
      <c r="U129" s="21" t="e">
        <f t="shared" si="28"/>
        <v>#VALUE!</v>
      </c>
      <c r="V129" s="21" t="e">
        <f t="shared" si="29"/>
        <v>#VALUE!</v>
      </c>
      <c r="W129" s="21" t="e">
        <f t="shared" si="30"/>
        <v>#VALUE!</v>
      </c>
      <c r="X129" s="21" t="e">
        <f t="shared" si="31"/>
        <v>#VALUE!</v>
      </c>
      <c r="Y129" s="21" t="e">
        <f t="shared" si="32"/>
        <v>#VALUE!</v>
      </c>
      <c r="Z129" s="21" t="e">
        <f t="shared" si="33"/>
        <v>#VALUE!</v>
      </c>
      <c r="AA129" s="21" t="e">
        <f t="shared" si="34"/>
        <v>#VALUE!</v>
      </c>
      <c r="AB129" s="22" t="e">
        <f t="shared" si="35"/>
        <v>#VALUE!</v>
      </c>
      <c r="AC129" s="22" t="e">
        <f t="shared" si="36"/>
        <v>#VALUE!</v>
      </c>
      <c r="AD129" s="22" t="e">
        <f t="shared" si="37"/>
        <v>#VALUE!</v>
      </c>
      <c r="AE129" s="22" t="e">
        <f t="shared" si="38"/>
        <v>#VALUE!</v>
      </c>
      <c r="AF129" s="22" t="e">
        <f t="shared" si="39"/>
        <v>#VALUE!</v>
      </c>
      <c r="AG129" s="22" t="e">
        <f t="shared" si="40"/>
        <v>#VALUE!</v>
      </c>
      <c r="AH129" s="22" t="e">
        <f t="shared" si="41"/>
        <v>#VALUE!</v>
      </c>
      <c r="AI129" s="22" t="e">
        <f t="shared" si="42"/>
        <v>#VALUE!</v>
      </c>
      <c r="AJ129" s="22" t="e">
        <f t="shared" si="43"/>
        <v>#VALUE!</v>
      </c>
      <c r="AK129" s="22" t="e">
        <f t="shared" si="44"/>
        <v>#VALUE!</v>
      </c>
      <c r="AL129" s="22">
        <f t="shared" si="45"/>
        <v>1</v>
      </c>
    </row>
    <row r="130" spans="1:38">
      <c r="A130" s="118" t="s">
        <v>425</v>
      </c>
      <c r="B130" s="126"/>
      <c r="C130" s="126"/>
      <c r="D130" s="126"/>
      <c r="E130" s="126"/>
      <c r="F130" s="125"/>
      <c r="G130" s="125"/>
      <c r="H130" s="181"/>
      <c r="I130" s="121" t="str">
        <f>IF(OR($B130="",$C130="",$D130="",$E130="",$F130&lt;AN_LIM,$F130&gt;AN_CONCURS,$P130=FALSE),"",IF($O130="OK",R_BDI_ROM*VLOOKUP(AL130,Coef!$E$5:$F$20,2,FALSE),""))</f>
        <v/>
      </c>
      <c r="J130" s="121" t="str">
        <f>IF(OR($B130="",$C130="",$D130="",$E130="",$F130="",$F130&gt;AN_CONCURS,$P130=FALSE),"",IF($O130="OK",R_BDI_ROM*VLOOKUP(AL130,Coef!$E$5:$F$20,2,FALSE),""))</f>
        <v/>
      </c>
      <c r="K130" s="153" t="str">
        <f t="shared" si="19"/>
        <v/>
      </c>
      <c r="L130" s="153" t="str">
        <f t="shared" si="20"/>
        <v/>
      </c>
      <c r="M130" s="153" t="str">
        <f t="shared" si="21"/>
        <v/>
      </c>
      <c r="N130" s="153" t="str">
        <f t="shared" si="22"/>
        <v/>
      </c>
      <c r="O130" s="212" t="str">
        <f>IF(E130="","NOK",VLOOKUP($E130,BDI!$B$5:$C$41,2,FALSE))</f>
        <v>NOK</v>
      </c>
      <c r="P130" s="236" t="b">
        <f t="shared" si="23"/>
        <v>0</v>
      </c>
      <c r="Q130" s="180"/>
      <c r="R130" s="21" t="e">
        <f t="shared" si="24"/>
        <v>#VALUE!</v>
      </c>
      <c r="S130" s="21" t="e">
        <f t="shared" si="26"/>
        <v>#VALUE!</v>
      </c>
      <c r="T130" s="21" t="e">
        <f t="shared" si="27"/>
        <v>#VALUE!</v>
      </c>
      <c r="U130" s="21" t="e">
        <f t="shared" si="28"/>
        <v>#VALUE!</v>
      </c>
      <c r="V130" s="21" t="e">
        <f t="shared" si="29"/>
        <v>#VALUE!</v>
      </c>
      <c r="W130" s="21" t="e">
        <f t="shared" si="30"/>
        <v>#VALUE!</v>
      </c>
      <c r="X130" s="21" t="e">
        <f t="shared" si="31"/>
        <v>#VALUE!</v>
      </c>
      <c r="Y130" s="21" t="e">
        <f t="shared" si="32"/>
        <v>#VALUE!</v>
      </c>
      <c r="Z130" s="21" t="e">
        <f t="shared" si="33"/>
        <v>#VALUE!</v>
      </c>
      <c r="AA130" s="21" t="e">
        <f t="shared" si="34"/>
        <v>#VALUE!</v>
      </c>
      <c r="AB130" s="22" t="e">
        <f t="shared" si="35"/>
        <v>#VALUE!</v>
      </c>
      <c r="AC130" s="22" t="e">
        <f t="shared" si="36"/>
        <v>#VALUE!</v>
      </c>
      <c r="AD130" s="22" t="e">
        <f t="shared" si="37"/>
        <v>#VALUE!</v>
      </c>
      <c r="AE130" s="22" t="e">
        <f t="shared" si="38"/>
        <v>#VALUE!</v>
      </c>
      <c r="AF130" s="22" t="e">
        <f t="shared" si="39"/>
        <v>#VALUE!</v>
      </c>
      <c r="AG130" s="22" t="e">
        <f t="shared" si="40"/>
        <v>#VALUE!</v>
      </c>
      <c r="AH130" s="22" t="e">
        <f t="shared" si="41"/>
        <v>#VALUE!</v>
      </c>
      <c r="AI130" s="22" t="e">
        <f t="shared" si="42"/>
        <v>#VALUE!</v>
      </c>
      <c r="AJ130" s="22" t="e">
        <f t="shared" si="43"/>
        <v>#VALUE!</v>
      </c>
      <c r="AK130" s="22" t="e">
        <f t="shared" si="44"/>
        <v>#VALUE!</v>
      </c>
      <c r="AL130" s="22">
        <f t="shared" si="45"/>
        <v>1</v>
      </c>
    </row>
    <row r="131" spans="1:38">
      <c r="A131" s="118" t="s">
        <v>426</v>
      </c>
      <c r="B131" s="126"/>
      <c r="C131" s="126"/>
      <c r="D131" s="126"/>
      <c r="E131" s="126"/>
      <c r="F131" s="125"/>
      <c r="G131" s="125"/>
      <c r="H131" s="181"/>
      <c r="I131" s="121" t="str">
        <f>IF(OR($B131="",$C131="",$D131="",$E131="",$F131&lt;AN_LIM,$F131&gt;AN_CONCURS,$P131=FALSE),"",IF($O131="OK",R_BDI_ROM*VLOOKUP(AL131,Coef!$E$5:$F$20,2,FALSE),""))</f>
        <v/>
      </c>
      <c r="J131" s="121" t="str">
        <f>IF(OR($B131="",$C131="",$D131="",$E131="",$F131="",$F131&gt;AN_CONCURS,$P131=FALSE),"",IF($O131="OK",R_BDI_ROM*VLOOKUP(AL131,Coef!$E$5:$F$20,2,FALSE),""))</f>
        <v/>
      </c>
      <c r="K131" s="153" t="str">
        <f t="shared" si="19"/>
        <v/>
      </c>
      <c r="L131" s="153" t="str">
        <f t="shared" si="20"/>
        <v/>
      </c>
      <c r="M131" s="153" t="str">
        <f t="shared" si="21"/>
        <v/>
      </c>
      <c r="N131" s="153" t="str">
        <f t="shared" si="22"/>
        <v/>
      </c>
      <c r="O131" s="212" t="str">
        <f>IF(E131="","NOK",VLOOKUP($E131,BDI!$B$5:$C$41,2,FALSE))</f>
        <v>NOK</v>
      </c>
      <c r="P131" s="236" t="b">
        <f t="shared" si="23"/>
        <v>0</v>
      </c>
      <c r="Q131" s="180"/>
      <c r="R131" s="21" t="e">
        <f t="shared" si="24"/>
        <v>#VALUE!</v>
      </c>
      <c r="S131" s="21" t="e">
        <f t="shared" si="26"/>
        <v>#VALUE!</v>
      </c>
      <c r="T131" s="21" t="e">
        <f t="shared" si="27"/>
        <v>#VALUE!</v>
      </c>
      <c r="U131" s="21" t="e">
        <f t="shared" si="28"/>
        <v>#VALUE!</v>
      </c>
      <c r="V131" s="21" t="e">
        <f t="shared" si="29"/>
        <v>#VALUE!</v>
      </c>
      <c r="W131" s="21" t="e">
        <f t="shared" si="30"/>
        <v>#VALUE!</v>
      </c>
      <c r="X131" s="21" t="e">
        <f t="shared" si="31"/>
        <v>#VALUE!</v>
      </c>
      <c r="Y131" s="21" t="e">
        <f t="shared" si="32"/>
        <v>#VALUE!</v>
      </c>
      <c r="Z131" s="21" t="e">
        <f t="shared" si="33"/>
        <v>#VALUE!</v>
      </c>
      <c r="AA131" s="21" t="e">
        <f t="shared" si="34"/>
        <v>#VALUE!</v>
      </c>
      <c r="AB131" s="22" t="e">
        <f t="shared" si="35"/>
        <v>#VALUE!</v>
      </c>
      <c r="AC131" s="22" t="e">
        <f t="shared" si="36"/>
        <v>#VALUE!</v>
      </c>
      <c r="AD131" s="22" t="e">
        <f t="shared" si="37"/>
        <v>#VALUE!</v>
      </c>
      <c r="AE131" s="22" t="e">
        <f t="shared" si="38"/>
        <v>#VALUE!</v>
      </c>
      <c r="AF131" s="22" t="e">
        <f t="shared" si="39"/>
        <v>#VALUE!</v>
      </c>
      <c r="AG131" s="22" t="e">
        <f t="shared" si="40"/>
        <v>#VALUE!</v>
      </c>
      <c r="AH131" s="22" t="e">
        <f t="shared" si="41"/>
        <v>#VALUE!</v>
      </c>
      <c r="AI131" s="22" t="e">
        <f t="shared" si="42"/>
        <v>#VALUE!</v>
      </c>
      <c r="AJ131" s="22" t="e">
        <f t="shared" si="43"/>
        <v>#VALUE!</v>
      </c>
      <c r="AK131" s="22" t="e">
        <f t="shared" si="44"/>
        <v>#VALUE!</v>
      </c>
      <c r="AL131" s="22">
        <f t="shared" si="45"/>
        <v>1</v>
      </c>
    </row>
    <row r="132" spans="1:38">
      <c r="A132" s="118" t="s">
        <v>427</v>
      </c>
      <c r="B132" s="126"/>
      <c r="C132" s="126"/>
      <c r="D132" s="126"/>
      <c r="E132" s="126"/>
      <c r="F132" s="125"/>
      <c r="G132" s="125"/>
      <c r="H132" s="181"/>
      <c r="I132" s="121" t="str">
        <f>IF(OR($B132="",$C132="",$D132="",$E132="",$F132&lt;AN_LIM,$F132&gt;AN_CONCURS,$P132=FALSE),"",IF($O132="OK",R_BDI_ROM*VLOOKUP(AL132,Coef!$E$5:$F$20,2,FALSE),""))</f>
        <v/>
      </c>
      <c r="J132" s="121" t="str">
        <f>IF(OR($B132="",$C132="",$D132="",$E132="",$F132="",$F132&gt;AN_CONCURS,$P132=FALSE),"",IF($O132="OK",R_BDI_ROM*VLOOKUP(AL132,Coef!$E$5:$F$20,2,FALSE),""))</f>
        <v/>
      </c>
      <c r="K132" s="153" t="str">
        <f t="shared" si="19"/>
        <v/>
      </c>
      <c r="L132" s="153" t="str">
        <f t="shared" si="20"/>
        <v/>
      </c>
      <c r="M132" s="153" t="str">
        <f t="shared" si="21"/>
        <v/>
      </c>
      <c r="N132" s="153" t="str">
        <f t="shared" si="22"/>
        <v/>
      </c>
      <c r="O132" s="212" t="str">
        <f>IF(E132="","NOK",VLOOKUP($E132,BDI!$B$5:$C$41,2,FALSE))</f>
        <v>NOK</v>
      </c>
      <c r="P132" s="236" t="b">
        <f t="shared" si="23"/>
        <v>0</v>
      </c>
      <c r="Q132" s="180"/>
      <c r="R132" s="21" t="e">
        <f t="shared" si="24"/>
        <v>#VALUE!</v>
      </c>
      <c r="S132" s="21" t="e">
        <f t="shared" si="26"/>
        <v>#VALUE!</v>
      </c>
      <c r="T132" s="21" t="e">
        <f t="shared" si="27"/>
        <v>#VALUE!</v>
      </c>
      <c r="U132" s="21" t="e">
        <f t="shared" si="28"/>
        <v>#VALUE!</v>
      </c>
      <c r="V132" s="21" t="e">
        <f t="shared" si="29"/>
        <v>#VALUE!</v>
      </c>
      <c r="W132" s="21" t="e">
        <f t="shared" si="30"/>
        <v>#VALUE!</v>
      </c>
      <c r="X132" s="21" t="e">
        <f t="shared" si="31"/>
        <v>#VALUE!</v>
      </c>
      <c r="Y132" s="21" t="e">
        <f t="shared" si="32"/>
        <v>#VALUE!</v>
      </c>
      <c r="Z132" s="21" t="e">
        <f t="shared" si="33"/>
        <v>#VALUE!</v>
      </c>
      <c r="AA132" s="21" t="e">
        <f t="shared" si="34"/>
        <v>#VALUE!</v>
      </c>
      <c r="AB132" s="22" t="e">
        <f t="shared" si="35"/>
        <v>#VALUE!</v>
      </c>
      <c r="AC132" s="22" t="e">
        <f t="shared" si="36"/>
        <v>#VALUE!</v>
      </c>
      <c r="AD132" s="22" t="e">
        <f t="shared" si="37"/>
        <v>#VALUE!</v>
      </c>
      <c r="AE132" s="22" t="e">
        <f t="shared" si="38"/>
        <v>#VALUE!</v>
      </c>
      <c r="AF132" s="22" t="e">
        <f t="shared" si="39"/>
        <v>#VALUE!</v>
      </c>
      <c r="AG132" s="22" t="e">
        <f t="shared" si="40"/>
        <v>#VALUE!</v>
      </c>
      <c r="AH132" s="22" t="e">
        <f t="shared" si="41"/>
        <v>#VALUE!</v>
      </c>
      <c r="AI132" s="22" t="e">
        <f t="shared" si="42"/>
        <v>#VALUE!</v>
      </c>
      <c r="AJ132" s="22" t="e">
        <f t="shared" si="43"/>
        <v>#VALUE!</v>
      </c>
      <c r="AK132" s="22" t="e">
        <f t="shared" si="44"/>
        <v>#VALUE!</v>
      </c>
      <c r="AL132" s="22">
        <f t="shared" si="45"/>
        <v>1</v>
      </c>
    </row>
    <row r="133" spans="1:38">
      <c r="A133" s="118" t="s">
        <v>428</v>
      </c>
      <c r="B133" s="126"/>
      <c r="C133" s="126"/>
      <c r="D133" s="126"/>
      <c r="E133" s="126"/>
      <c r="F133" s="125"/>
      <c r="G133" s="125"/>
      <c r="H133" s="181"/>
      <c r="I133" s="121" t="str">
        <f>IF(OR($B133="",$C133="",$D133="",$E133="",$F133&lt;AN_LIM,$F133&gt;AN_CONCURS,$P133=FALSE),"",IF($O133="OK",R_BDI_ROM*VLOOKUP(AL133,Coef!$E$5:$F$20,2,FALSE),""))</f>
        <v/>
      </c>
      <c r="J133" s="121" t="str">
        <f>IF(OR($B133="",$C133="",$D133="",$E133="",$F133="",$F133&gt;AN_CONCURS,$P133=FALSE),"",IF($O133="OK",R_BDI_ROM*VLOOKUP(AL133,Coef!$E$5:$F$20,2,FALSE),""))</f>
        <v/>
      </c>
      <c r="K133" s="153" t="str">
        <f t="shared" si="19"/>
        <v/>
      </c>
      <c r="L133" s="153" t="str">
        <f t="shared" si="20"/>
        <v/>
      </c>
      <c r="M133" s="153" t="str">
        <f t="shared" si="21"/>
        <v/>
      </c>
      <c r="N133" s="153" t="str">
        <f t="shared" si="22"/>
        <v/>
      </c>
      <c r="O133" s="212" t="str">
        <f>IF(E133="","NOK",VLOOKUP($E133,BDI!$B$5:$C$41,2,FALSE))</f>
        <v>NOK</v>
      </c>
      <c r="P133" s="236" t="b">
        <f t="shared" si="23"/>
        <v>0</v>
      </c>
      <c r="Q133" s="180"/>
      <c r="R133" s="21" t="e">
        <f t="shared" si="24"/>
        <v>#VALUE!</v>
      </c>
      <c r="S133" s="21" t="e">
        <f t="shared" si="26"/>
        <v>#VALUE!</v>
      </c>
      <c r="T133" s="21" t="e">
        <f t="shared" si="27"/>
        <v>#VALUE!</v>
      </c>
      <c r="U133" s="21" t="e">
        <f t="shared" si="28"/>
        <v>#VALUE!</v>
      </c>
      <c r="V133" s="21" t="e">
        <f t="shared" si="29"/>
        <v>#VALUE!</v>
      </c>
      <c r="W133" s="21" t="e">
        <f t="shared" si="30"/>
        <v>#VALUE!</v>
      </c>
      <c r="X133" s="21" t="e">
        <f t="shared" si="31"/>
        <v>#VALUE!</v>
      </c>
      <c r="Y133" s="21" t="e">
        <f t="shared" si="32"/>
        <v>#VALUE!</v>
      </c>
      <c r="Z133" s="21" t="e">
        <f t="shared" si="33"/>
        <v>#VALUE!</v>
      </c>
      <c r="AA133" s="21" t="e">
        <f t="shared" si="34"/>
        <v>#VALUE!</v>
      </c>
      <c r="AB133" s="22" t="e">
        <f t="shared" si="35"/>
        <v>#VALUE!</v>
      </c>
      <c r="AC133" s="22" t="e">
        <f t="shared" si="36"/>
        <v>#VALUE!</v>
      </c>
      <c r="AD133" s="22" t="e">
        <f t="shared" si="37"/>
        <v>#VALUE!</v>
      </c>
      <c r="AE133" s="22" t="e">
        <f t="shared" si="38"/>
        <v>#VALUE!</v>
      </c>
      <c r="AF133" s="22" t="e">
        <f t="shared" si="39"/>
        <v>#VALUE!</v>
      </c>
      <c r="AG133" s="22" t="e">
        <f t="shared" si="40"/>
        <v>#VALUE!</v>
      </c>
      <c r="AH133" s="22" t="e">
        <f t="shared" si="41"/>
        <v>#VALUE!</v>
      </c>
      <c r="AI133" s="22" t="e">
        <f t="shared" si="42"/>
        <v>#VALUE!</v>
      </c>
      <c r="AJ133" s="22" t="e">
        <f t="shared" si="43"/>
        <v>#VALUE!</v>
      </c>
      <c r="AK133" s="22" t="e">
        <f t="shared" si="44"/>
        <v>#VALUE!</v>
      </c>
      <c r="AL133" s="22">
        <f t="shared" si="45"/>
        <v>1</v>
      </c>
    </row>
    <row r="134" spans="1:38">
      <c r="A134" s="118" t="s">
        <v>429</v>
      </c>
      <c r="B134" s="126"/>
      <c r="C134" s="126"/>
      <c r="D134" s="126"/>
      <c r="E134" s="126"/>
      <c r="F134" s="125"/>
      <c r="G134" s="125"/>
      <c r="H134" s="181"/>
      <c r="I134" s="121" t="str">
        <f>IF(OR($B134="",$C134="",$D134="",$E134="",$F134&lt;AN_LIM,$F134&gt;AN_CONCURS,$P134=FALSE),"",IF($O134="OK",R_BDI_ROM*VLOOKUP(AL134,Coef!$E$5:$F$20,2,FALSE),""))</f>
        <v/>
      </c>
      <c r="J134" s="121" t="str">
        <f>IF(OR($B134="",$C134="",$D134="",$E134="",$F134="",$F134&gt;AN_CONCURS,$P134=FALSE),"",IF($O134="OK",R_BDI_ROM*VLOOKUP(AL134,Coef!$E$5:$F$20,2,FALSE),""))</f>
        <v/>
      </c>
      <c r="K134" s="153" t="str">
        <f t="shared" si="19"/>
        <v/>
      </c>
      <c r="L134" s="153" t="str">
        <f t="shared" si="20"/>
        <v/>
      </c>
      <c r="M134" s="153" t="str">
        <f t="shared" si="21"/>
        <v/>
      </c>
      <c r="N134" s="153" t="str">
        <f t="shared" si="22"/>
        <v/>
      </c>
      <c r="O134" s="212" t="str">
        <f>IF(E134="","NOK",VLOOKUP($E134,BDI!$B$5:$C$41,2,FALSE))</f>
        <v>NOK</v>
      </c>
      <c r="P134" s="236" t="b">
        <f t="shared" si="23"/>
        <v>0</v>
      </c>
      <c r="Q134" s="180"/>
      <c r="R134" s="21" t="e">
        <f t="shared" si="24"/>
        <v>#VALUE!</v>
      </c>
      <c r="S134" s="21" t="e">
        <f t="shared" si="26"/>
        <v>#VALUE!</v>
      </c>
      <c r="T134" s="21" t="e">
        <f t="shared" si="27"/>
        <v>#VALUE!</v>
      </c>
      <c r="U134" s="21" t="e">
        <f t="shared" si="28"/>
        <v>#VALUE!</v>
      </c>
      <c r="V134" s="21" t="e">
        <f t="shared" si="29"/>
        <v>#VALUE!</v>
      </c>
      <c r="W134" s="21" t="e">
        <f t="shared" si="30"/>
        <v>#VALUE!</v>
      </c>
      <c r="X134" s="21" t="e">
        <f t="shared" si="31"/>
        <v>#VALUE!</v>
      </c>
      <c r="Y134" s="21" t="e">
        <f t="shared" si="32"/>
        <v>#VALUE!</v>
      </c>
      <c r="Z134" s="21" t="e">
        <f t="shared" si="33"/>
        <v>#VALUE!</v>
      </c>
      <c r="AA134" s="21" t="e">
        <f t="shared" si="34"/>
        <v>#VALUE!</v>
      </c>
      <c r="AB134" s="22" t="e">
        <f t="shared" si="35"/>
        <v>#VALUE!</v>
      </c>
      <c r="AC134" s="22" t="e">
        <f t="shared" si="36"/>
        <v>#VALUE!</v>
      </c>
      <c r="AD134" s="22" t="e">
        <f t="shared" si="37"/>
        <v>#VALUE!</v>
      </c>
      <c r="AE134" s="22" t="e">
        <f t="shared" si="38"/>
        <v>#VALUE!</v>
      </c>
      <c r="AF134" s="22" t="e">
        <f t="shared" si="39"/>
        <v>#VALUE!</v>
      </c>
      <c r="AG134" s="22" t="e">
        <f t="shared" si="40"/>
        <v>#VALUE!</v>
      </c>
      <c r="AH134" s="22" t="e">
        <f t="shared" si="41"/>
        <v>#VALUE!</v>
      </c>
      <c r="AI134" s="22" t="e">
        <f t="shared" si="42"/>
        <v>#VALUE!</v>
      </c>
      <c r="AJ134" s="22" t="e">
        <f t="shared" si="43"/>
        <v>#VALUE!</v>
      </c>
      <c r="AK134" s="22" t="e">
        <f t="shared" si="44"/>
        <v>#VALUE!</v>
      </c>
      <c r="AL134" s="22">
        <f t="shared" si="45"/>
        <v>1</v>
      </c>
    </row>
    <row r="135" spans="1:38">
      <c r="A135" s="118" t="s">
        <v>430</v>
      </c>
      <c r="B135" s="126"/>
      <c r="C135" s="126"/>
      <c r="D135" s="126"/>
      <c r="E135" s="126"/>
      <c r="F135" s="125"/>
      <c r="G135" s="125"/>
      <c r="H135" s="181"/>
      <c r="I135" s="121" t="str">
        <f>IF(OR($B135="",$C135="",$D135="",$E135="",$F135&lt;AN_LIM,$F135&gt;AN_CONCURS,$P135=FALSE),"",IF($O135="OK",R_BDI_ROM*VLOOKUP(AL135,Coef!$E$5:$F$20,2,FALSE),""))</f>
        <v/>
      </c>
      <c r="J135" s="121" t="str">
        <f>IF(OR($B135="",$C135="",$D135="",$E135="",$F135="",$F135&gt;AN_CONCURS,$P135=FALSE),"",IF($O135="OK",R_BDI_ROM*VLOOKUP(AL135,Coef!$E$5:$F$20,2,FALSE),""))</f>
        <v/>
      </c>
      <c r="K135" s="153" t="str">
        <f t="shared" si="19"/>
        <v/>
      </c>
      <c r="L135" s="153" t="str">
        <f t="shared" si="20"/>
        <v/>
      </c>
      <c r="M135" s="153" t="str">
        <f t="shared" si="21"/>
        <v/>
      </c>
      <c r="N135" s="153" t="str">
        <f t="shared" si="22"/>
        <v/>
      </c>
      <c r="O135" s="212" t="str">
        <f>IF(E135="","NOK",VLOOKUP($E135,BDI!$B$5:$C$41,2,FALSE))</f>
        <v>NOK</v>
      </c>
      <c r="P135" s="236" t="b">
        <f t="shared" si="23"/>
        <v>0</v>
      </c>
      <c r="Q135" s="180"/>
      <c r="R135" s="21" t="e">
        <f t="shared" si="24"/>
        <v>#VALUE!</v>
      </c>
      <c r="S135" s="21" t="e">
        <f t="shared" si="26"/>
        <v>#VALUE!</v>
      </c>
      <c r="T135" s="21" t="e">
        <f t="shared" si="27"/>
        <v>#VALUE!</v>
      </c>
      <c r="U135" s="21" t="e">
        <f t="shared" si="28"/>
        <v>#VALUE!</v>
      </c>
      <c r="V135" s="21" t="e">
        <f t="shared" si="29"/>
        <v>#VALUE!</v>
      </c>
      <c r="W135" s="21" t="e">
        <f t="shared" si="30"/>
        <v>#VALUE!</v>
      </c>
      <c r="X135" s="21" t="e">
        <f t="shared" si="31"/>
        <v>#VALUE!</v>
      </c>
      <c r="Y135" s="21" t="e">
        <f t="shared" si="32"/>
        <v>#VALUE!</v>
      </c>
      <c r="Z135" s="21" t="e">
        <f t="shared" si="33"/>
        <v>#VALUE!</v>
      </c>
      <c r="AA135" s="21" t="e">
        <f t="shared" si="34"/>
        <v>#VALUE!</v>
      </c>
      <c r="AB135" s="22" t="e">
        <f t="shared" si="35"/>
        <v>#VALUE!</v>
      </c>
      <c r="AC135" s="22" t="e">
        <f t="shared" si="36"/>
        <v>#VALUE!</v>
      </c>
      <c r="AD135" s="22" t="e">
        <f t="shared" si="37"/>
        <v>#VALUE!</v>
      </c>
      <c r="AE135" s="22" t="e">
        <f t="shared" si="38"/>
        <v>#VALUE!</v>
      </c>
      <c r="AF135" s="22" t="e">
        <f t="shared" si="39"/>
        <v>#VALUE!</v>
      </c>
      <c r="AG135" s="22" t="e">
        <f t="shared" si="40"/>
        <v>#VALUE!</v>
      </c>
      <c r="AH135" s="22" t="e">
        <f t="shared" si="41"/>
        <v>#VALUE!</v>
      </c>
      <c r="AI135" s="22" t="e">
        <f t="shared" si="42"/>
        <v>#VALUE!</v>
      </c>
      <c r="AJ135" s="22" t="e">
        <f t="shared" si="43"/>
        <v>#VALUE!</v>
      </c>
      <c r="AK135" s="22" t="e">
        <f t="shared" si="44"/>
        <v>#VALUE!</v>
      </c>
      <c r="AL135" s="22">
        <f t="shared" si="45"/>
        <v>1</v>
      </c>
    </row>
    <row r="136" spans="1:38">
      <c r="A136" s="118" t="s">
        <v>431</v>
      </c>
      <c r="B136" s="126"/>
      <c r="C136" s="126"/>
      <c r="D136" s="126"/>
      <c r="E136" s="126"/>
      <c r="F136" s="125"/>
      <c r="G136" s="125"/>
      <c r="H136" s="181"/>
      <c r="I136" s="121" t="str">
        <f>IF(OR($B136="",$C136="",$D136="",$E136="",$F136&lt;AN_LIM,$F136&gt;AN_CONCURS,$P136=FALSE),"",IF($O136="OK",R_BDI_ROM*VLOOKUP(AL136,Coef!$E$5:$F$20,2,FALSE),""))</f>
        <v/>
      </c>
      <c r="J136" s="121" t="str">
        <f>IF(OR($B136="",$C136="",$D136="",$E136="",$F136="",$F136&gt;AN_CONCURS,$P136=FALSE),"",IF($O136="OK",R_BDI_ROM*VLOOKUP(AL136,Coef!$E$5:$F$20,2,FALSE),""))</f>
        <v/>
      </c>
      <c r="K136" s="153" t="str">
        <f t="shared" si="19"/>
        <v/>
      </c>
      <c r="L136" s="153" t="str">
        <f t="shared" si="20"/>
        <v/>
      </c>
      <c r="M136" s="153" t="str">
        <f t="shared" si="21"/>
        <v/>
      </c>
      <c r="N136" s="153" t="str">
        <f t="shared" si="22"/>
        <v/>
      </c>
      <c r="O136" s="212" t="str">
        <f>IF(E136="","NOK",VLOOKUP($E136,BDI!$B$5:$C$41,2,FALSE))</f>
        <v>NOK</v>
      </c>
      <c r="P136" s="236" t="b">
        <f t="shared" si="23"/>
        <v>0</v>
      </c>
      <c r="Q136" s="180"/>
      <c r="R136" s="21" t="e">
        <f t="shared" si="24"/>
        <v>#VALUE!</v>
      </c>
      <c r="S136" s="21" t="e">
        <f t="shared" si="26"/>
        <v>#VALUE!</v>
      </c>
      <c r="T136" s="21" t="e">
        <f t="shared" si="27"/>
        <v>#VALUE!</v>
      </c>
      <c r="U136" s="21" t="e">
        <f t="shared" si="28"/>
        <v>#VALUE!</v>
      </c>
      <c r="V136" s="21" t="e">
        <f t="shared" si="29"/>
        <v>#VALUE!</v>
      </c>
      <c r="W136" s="21" t="e">
        <f t="shared" si="30"/>
        <v>#VALUE!</v>
      </c>
      <c r="X136" s="21" t="e">
        <f t="shared" si="31"/>
        <v>#VALUE!</v>
      </c>
      <c r="Y136" s="21" t="e">
        <f t="shared" si="32"/>
        <v>#VALUE!</v>
      </c>
      <c r="Z136" s="21" t="e">
        <f t="shared" si="33"/>
        <v>#VALUE!</v>
      </c>
      <c r="AA136" s="21" t="e">
        <f t="shared" si="34"/>
        <v>#VALUE!</v>
      </c>
      <c r="AB136" s="22" t="e">
        <f t="shared" si="35"/>
        <v>#VALUE!</v>
      </c>
      <c r="AC136" s="22" t="e">
        <f t="shared" si="36"/>
        <v>#VALUE!</v>
      </c>
      <c r="AD136" s="22" t="e">
        <f t="shared" si="37"/>
        <v>#VALUE!</v>
      </c>
      <c r="AE136" s="22" t="e">
        <f t="shared" si="38"/>
        <v>#VALUE!</v>
      </c>
      <c r="AF136" s="22" t="e">
        <f t="shared" si="39"/>
        <v>#VALUE!</v>
      </c>
      <c r="AG136" s="22" t="e">
        <f t="shared" si="40"/>
        <v>#VALUE!</v>
      </c>
      <c r="AH136" s="22" t="e">
        <f t="shared" si="41"/>
        <v>#VALUE!</v>
      </c>
      <c r="AI136" s="22" t="e">
        <f t="shared" si="42"/>
        <v>#VALUE!</v>
      </c>
      <c r="AJ136" s="22" t="e">
        <f t="shared" si="43"/>
        <v>#VALUE!</v>
      </c>
      <c r="AK136" s="22" t="e">
        <f t="shared" si="44"/>
        <v>#VALUE!</v>
      </c>
      <c r="AL136" s="22">
        <f t="shared" si="45"/>
        <v>1</v>
      </c>
    </row>
    <row r="137" spans="1:38">
      <c r="A137" s="118" t="s">
        <v>432</v>
      </c>
      <c r="B137" s="126"/>
      <c r="C137" s="126"/>
      <c r="D137" s="126"/>
      <c r="E137" s="126"/>
      <c r="F137" s="125"/>
      <c r="G137" s="125"/>
      <c r="H137" s="181"/>
      <c r="I137" s="121" t="str">
        <f>IF(OR($B137="",$C137="",$D137="",$E137="",$F137&lt;AN_LIM,$F137&gt;AN_CONCURS,$P137=FALSE),"",IF($O137="OK",R_BDI_ROM*VLOOKUP(AL137,Coef!$E$5:$F$20,2,FALSE),""))</f>
        <v/>
      </c>
      <c r="J137" s="121" t="str">
        <f>IF(OR($B137="",$C137="",$D137="",$E137="",$F137="",$F137&gt;AN_CONCURS,$P137=FALSE),"",IF($O137="OK",R_BDI_ROM*VLOOKUP(AL137,Coef!$E$5:$F$20,2,FALSE),""))</f>
        <v/>
      </c>
      <c r="K137" s="153" t="str">
        <f t="shared" si="19"/>
        <v/>
      </c>
      <c r="L137" s="153" t="str">
        <f t="shared" si="20"/>
        <v/>
      </c>
      <c r="M137" s="153" t="str">
        <f t="shared" si="21"/>
        <v/>
      </c>
      <c r="N137" s="153" t="str">
        <f t="shared" si="22"/>
        <v/>
      </c>
      <c r="O137" s="212" t="str">
        <f>IF(E137="","NOK",VLOOKUP($E137,BDI!$B$5:$C$41,2,FALSE))</f>
        <v>NOK</v>
      </c>
      <c r="P137" s="236" t="b">
        <f t="shared" si="23"/>
        <v>0</v>
      </c>
      <c r="Q137" s="180"/>
      <c r="R137" s="21" t="e">
        <f t="shared" si="24"/>
        <v>#VALUE!</v>
      </c>
      <c r="S137" s="21" t="e">
        <f t="shared" si="26"/>
        <v>#VALUE!</v>
      </c>
      <c r="T137" s="21" t="e">
        <f t="shared" si="27"/>
        <v>#VALUE!</v>
      </c>
      <c r="U137" s="21" t="e">
        <f t="shared" si="28"/>
        <v>#VALUE!</v>
      </c>
      <c r="V137" s="21" t="e">
        <f t="shared" si="29"/>
        <v>#VALUE!</v>
      </c>
      <c r="W137" s="21" t="e">
        <f t="shared" si="30"/>
        <v>#VALUE!</v>
      </c>
      <c r="X137" s="21" t="e">
        <f t="shared" si="31"/>
        <v>#VALUE!</v>
      </c>
      <c r="Y137" s="21" t="e">
        <f t="shared" si="32"/>
        <v>#VALUE!</v>
      </c>
      <c r="Z137" s="21" t="e">
        <f t="shared" si="33"/>
        <v>#VALUE!</v>
      </c>
      <c r="AA137" s="21" t="e">
        <f t="shared" si="34"/>
        <v>#VALUE!</v>
      </c>
      <c r="AB137" s="22" t="e">
        <f t="shared" si="35"/>
        <v>#VALUE!</v>
      </c>
      <c r="AC137" s="22" t="e">
        <f t="shared" si="36"/>
        <v>#VALUE!</v>
      </c>
      <c r="AD137" s="22" t="e">
        <f t="shared" si="37"/>
        <v>#VALUE!</v>
      </c>
      <c r="AE137" s="22" t="e">
        <f t="shared" si="38"/>
        <v>#VALUE!</v>
      </c>
      <c r="AF137" s="22" t="e">
        <f t="shared" si="39"/>
        <v>#VALUE!</v>
      </c>
      <c r="AG137" s="22" t="e">
        <f t="shared" si="40"/>
        <v>#VALUE!</v>
      </c>
      <c r="AH137" s="22" t="e">
        <f t="shared" si="41"/>
        <v>#VALUE!</v>
      </c>
      <c r="AI137" s="22" t="e">
        <f t="shared" si="42"/>
        <v>#VALUE!</v>
      </c>
      <c r="AJ137" s="22" t="e">
        <f t="shared" si="43"/>
        <v>#VALUE!</v>
      </c>
      <c r="AK137" s="22" t="e">
        <f t="shared" si="44"/>
        <v>#VALUE!</v>
      </c>
      <c r="AL137" s="22">
        <f t="shared" si="45"/>
        <v>1</v>
      </c>
    </row>
    <row r="138" spans="1:38">
      <c r="A138" s="118" t="s">
        <v>433</v>
      </c>
      <c r="B138" s="126"/>
      <c r="C138" s="126"/>
      <c r="D138" s="126"/>
      <c r="E138" s="126"/>
      <c r="F138" s="125"/>
      <c r="G138" s="125"/>
      <c r="H138" s="181"/>
      <c r="I138" s="121" t="str">
        <f>IF(OR($B138="",$C138="",$D138="",$E138="",$F138&lt;AN_LIM,$F138&gt;AN_CONCURS,$P138=FALSE),"",IF($O138="OK",R_BDI_ROM*VLOOKUP(AL138,Coef!$E$5:$F$20,2,FALSE),""))</f>
        <v/>
      </c>
      <c r="J138" s="121" t="str">
        <f>IF(OR($B138="",$C138="",$D138="",$E138="",$F138="",$F138&gt;AN_CONCURS,$P138=FALSE),"",IF($O138="OK",R_BDI_ROM*VLOOKUP(AL138,Coef!$E$5:$F$20,2,FALSE),""))</f>
        <v/>
      </c>
      <c r="K138" s="153" t="str">
        <f t="shared" si="19"/>
        <v/>
      </c>
      <c r="L138" s="153" t="str">
        <f t="shared" si="20"/>
        <v/>
      </c>
      <c r="M138" s="153" t="str">
        <f t="shared" si="21"/>
        <v/>
      </c>
      <c r="N138" s="153" t="str">
        <f t="shared" si="22"/>
        <v/>
      </c>
      <c r="O138" s="212" t="str">
        <f>IF(E138="","NOK",VLOOKUP($E138,BDI!$B$5:$C$41,2,FALSE))</f>
        <v>NOK</v>
      </c>
      <c r="P138" s="236" t="b">
        <f t="shared" si="23"/>
        <v>0</v>
      </c>
      <c r="Q138" s="180"/>
      <c r="R138" s="21" t="e">
        <f t="shared" si="24"/>
        <v>#VALUE!</v>
      </c>
      <c r="S138" s="21" t="e">
        <f t="shared" si="26"/>
        <v>#VALUE!</v>
      </c>
      <c r="T138" s="21" t="e">
        <f t="shared" si="27"/>
        <v>#VALUE!</v>
      </c>
      <c r="U138" s="21" t="e">
        <f t="shared" si="28"/>
        <v>#VALUE!</v>
      </c>
      <c r="V138" s="21" t="e">
        <f t="shared" si="29"/>
        <v>#VALUE!</v>
      </c>
      <c r="W138" s="21" t="e">
        <f t="shared" si="30"/>
        <v>#VALUE!</v>
      </c>
      <c r="X138" s="21" t="e">
        <f t="shared" si="31"/>
        <v>#VALUE!</v>
      </c>
      <c r="Y138" s="21" t="e">
        <f t="shared" si="32"/>
        <v>#VALUE!</v>
      </c>
      <c r="Z138" s="21" t="e">
        <f t="shared" si="33"/>
        <v>#VALUE!</v>
      </c>
      <c r="AA138" s="21" t="e">
        <f t="shared" si="34"/>
        <v>#VALUE!</v>
      </c>
      <c r="AB138" s="22" t="e">
        <f t="shared" si="35"/>
        <v>#VALUE!</v>
      </c>
      <c r="AC138" s="22" t="e">
        <f t="shared" si="36"/>
        <v>#VALUE!</v>
      </c>
      <c r="AD138" s="22" t="e">
        <f t="shared" si="37"/>
        <v>#VALUE!</v>
      </c>
      <c r="AE138" s="22" t="e">
        <f t="shared" si="38"/>
        <v>#VALUE!</v>
      </c>
      <c r="AF138" s="22" t="e">
        <f t="shared" si="39"/>
        <v>#VALUE!</v>
      </c>
      <c r="AG138" s="22" t="e">
        <f t="shared" si="40"/>
        <v>#VALUE!</v>
      </c>
      <c r="AH138" s="22" t="e">
        <f t="shared" si="41"/>
        <v>#VALUE!</v>
      </c>
      <c r="AI138" s="22" t="e">
        <f t="shared" si="42"/>
        <v>#VALUE!</v>
      </c>
      <c r="AJ138" s="22" t="e">
        <f t="shared" si="43"/>
        <v>#VALUE!</v>
      </c>
      <c r="AK138" s="22" t="e">
        <f t="shared" si="44"/>
        <v>#VALUE!</v>
      </c>
      <c r="AL138" s="22">
        <f t="shared" si="45"/>
        <v>1</v>
      </c>
    </row>
    <row r="139" spans="1:38">
      <c r="A139" s="118" t="s">
        <v>434</v>
      </c>
      <c r="B139" s="126"/>
      <c r="C139" s="126"/>
      <c r="D139" s="126"/>
      <c r="E139" s="126"/>
      <c r="F139" s="125"/>
      <c r="G139" s="125"/>
      <c r="H139" s="181"/>
      <c r="I139" s="121" t="str">
        <f>IF(OR($B139="",$C139="",$D139="",$E139="",$F139&lt;AN_LIM,$F139&gt;AN_CONCURS,$P139=FALSE),"",IF($O139="OK",R_BDI_ROM*VLOOKUP(AL139,Coef!$E$5:$F$20,2,FALSE),""))</f>
        <v/>
      </c>
      <c r="J139" s="121" t="str">
        <f>IF(OR($B139="",$C139="",$D139="",$E139="",$F139="",$F139&gt;AN_CONCURS,$P139=FALSE),"",IF($O139="OK",R_BDI_ROM*VLOOKUP(AL139,Coef!$E$5:$F$20,2,FALSE),""))</f>
        <v/>
      </c>
      <c r="K139" s="153" t="str">
        <f t="shared" ref="K139:K202" si="46">IF(OR($B139="",$C139="",$D139="",$E139="",$F139&gt;AN_CONCURS,$O139&lt;&gt;"OK",$P139=FALSE),"",IF($F139&gt;=AN_LIM,1,""))</f>
        <v/>
      </c>
      <c r="L139" s="153" t="str">
        <f t="shared" ref="L139:L202" si="47">IF(OR($B139="",$C139="",$D139="",$E139="",$F139="",$F139&gt;AN_CONCURS,$O139&lt;&gt;"OK",$P139=FALSE),"",1)</f>
        <v/>
      </c>
      <c r="M139" s="153" t="str">
        <f t="shared" ref="M139:M202" si="48">IF($K139&lt;&gt;1,"",(IF(OR($B139="",$C139="",$D139="",$E139="",$F139="",$F139&gt;AN_CONCURS,$O139&lt;&gt;"OK",$P139=FALSE),"",IF((FIND(NUME,$B139,1)=1),1,""))))</f>
        <v/>
      </c>
      <c r="N139" s="153" t="str">
        <f t="shared" ref="N139:N202" si="49">IF(OR($B139="",$C139="",$D139="",$E139="",$F139="",$F139&gt;AN_CONCURS,$O139&lt;&gt;"OK",$P139=FALSE),"",IF((FIND(NUME,$B139,1)=1),1,""))</f>
        <v/>
      </c>
      <c r="O139" s="212" t="str">
        <f>IF(E139="","NOK",VLOOKUP($E139,BDI!$B$5:$C$41,2,FALSE))</f>
        <v>NOK</v>
      </c>
      <c r="P139" s="236" t="b">
        <f t="shared" ref="P139:P202" si="50">IF(NUME="",FALSE,ISNUMBER(SEARCH(NUME,$B139)))</f>
        <v>0</v>
      </c>
      <c r="Q139" s="180"/>
      <c r="R139" s="21" t="e">
        <f t="shared" ref="R139:R202" si="51">FIND(",",$B139,1)</f>
        <v>#VALUE!</v>
      </c>
      <c r="S139" s="21" t="e">
        <f t="shared" si="26"/>
        <v>#VALUE!</v>
      </c>
      <c r="T139" s="21" t="e">
        <f t="shared" si="27"/>
        <v>#VALUE!</v>
      </c>
      <c r="U139" s="21" t="e">
        <f t="shared" si="28"/>
        <v>#VALUE!</v>
      </c>
      <c r="V139" s="21" t="e">
        <f t="shared" si="29"/>
        <v>#VALUE!</v>
      </c>
      <c r="W139" s="21" t="e">
        <f t="shared" si="30"/>
        <v>#VALUE!</v>
      </c>
      <c r="X139" s="21" t="e">
        <f t="shared" si="31"/>
        <v>#VALUE!</v>
      </c>
      <c r="Y139" s="21" t="e">
        <f t="shared" si="32"/>
        <v>#VALUE!</v>
      </c>
      <c r="Z139" s="21" t="e">
        <f t="shared" si="33"/>
        <v>#VALUE!</v>
      </c>
      <c r="AA139" s="21" t="e">
        <f t="shared" si="34"/>
        <v>#VALUE!</v>
      </c>
      <c r="AB139" s="22" t="e">
        <f t="shared" si="35"/>
        <v>#VALUE!</v>
      </c>
      <c r="AC139" s="22" t="e">
        <f t="shared" si="36"/>
        <v>#VALUE!</v>
      </c>
      <c r="AD139" s="22" t="e">
        <f t="shared" si="37"/>
        <v>#VALUE!</v>
      </c>
      <c r="AE139" s="22" t="e">
        <f t="shared" si="38"/>
        <v>#VALUE!</v>
      </c>
      <c r="AF139" s="22" t="e">
        <f t="shared" si="39"/>
        <v>#VALUE!</v>
      </c>
      <c r="AG139" s="22" t="e">
        <f t="shared" si="40"/>
        <v>#VALUE!</v>
      </c>
      <c r="AH139" s="22" t="e">
        <f t="shared" si="41"/>
        <v>#VALUE!</v>
      </c>
      <c r="AI139" s="22" t="e">
        <f t="shared" si="42"/>
        <v>#VALUE!</v>
      </c>
      <c r="AJ139" s="22" t="e">
        <f t="shared" si="43"/>
        <v>#VALUE!</v>
      </c>
      <c r="AK139" s="22" t="e">
        <f t="shared" si="44"/>
        <v>#VALUE!</v>
      </c>
      <c r="AL139" s="22">
        <f t="shared" si="45"/>
        <v>1</v>
      </c>
    </row>
    <row r="140" spans="1:38">
      <c r="A140" s="118" t="s">
        <v>435</v>
      </c>
      <c r="B140" s="126"/>
      <c r="C140" s="126"/>
      <c r="D140" s="126"/>
      <c r="E140" s="126"/>
      <c r="F140" s="125"/>
      <c r="G140" s="125"/>
      <c r="H140" s="181"/>
      <c r="I140" s="121" t="str">
        <f>IF(OR($B140="",$C140="",$D140="",$E140="",$F140&lt;AN_LIM,$F140&gt;AN_CONCURS,$P140=FALSE),"",IF($O140="OK",R_BDI_ROM*VLOOKUP(AL140,Coef!$E$5:$F$20,2,FALSE),""))</f>
        <v/>
      </c>
      <c r="J140" s="121" t="str">
        <f>IF(OR($B140="",$C140="",$D140="",$E140="",$F140="",$F140&gt;AN_CONCURS,$P140=FALSE),"",IF($O140="OK",R_BDI_ROM*VLOOKUP(AL140,Coef!$E$5:$F$20,2,FALSE),""))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12" t="str">
        <f>IF(E140="","NOK",VLOOKUP($E140,BDI!$B$5:$C$41,2,FALSE))</f>
        <v>NOK</v>
      </c>
      <c r="P140" s="236" t="b">
        <f t="shared" si="50"/>
        <v>0</v>
      </c>
      <c r="Q140" s="180"/>
      <c r="R140" s="21" t="e">
        <f t="shared" si="51"/>
        <v>#VALUE!</v>
      </c>
      <c r="S140" s="21" t="e">
        <f t="shared" si="26"/>
        <v>#VALUE!</v>
      </c>
      <c r="T140" s="21" t="e">
        <f t="shared" si="27"/>
        <v>#VALUE!</v>
      </c>
      <c r="U140" s="21" t="e">
        <f t="shared" si="28"/>
        <v>#VALUE!</v>
      </c>
      <c r="V140" s="21" t="e">
        <f t="shared" si="29"/>
        <v>#VALUE!</v>
      </c>
      <c r="W140" s="21" t="e">
        <f t="shared" si="30"/>
        <v>#VALUE!</v>
      </c>
      <c r="X140" s="21" t="e">
        <f t="shared" si="31"/>
        <v>#VALUE!</v>
      </c>
      <c r="Y140" s="21" t="e">
        <f t="shared" si="32"/>
        <v>#VALUE!</v>
      </c>
      <c r="Z140" s="21" t="e">
        <f t="shared" si="33"/>
        <v>#VALUE!</v>
      </c>
      <c r="AA140" s="21" t="e">
        <f t="shared" si="34"/>
        <v>#VALUE!</v>
      </c>
      <c r="AB140" s="22" t="e">
        <f t="shared" si="35"/>
        <v>#VALUE!</v>
      </c>
      <c r="AC140" s="22" t="e">
        <f t="shared" si="36"/>
        <v>#VALUE!</v>
      </c>
      <c r="AD140" s="22" t="e">
        <f t="shared" si="37"/>
        <v>#VALUE!</v>
      </c>
      <c r="AE140" s="22" t="e">
        <f t="shared" si="38"/>
        <v>#VALUE!</v>
      </c>
      <c r="AF140" s="22" t="e">
        <f t="shared" si="39"/>
        <v>#VALUE!</v>
      </c>
      <c r="AG140" s="22" t="e">
        <f t="shared" si="40"/>
        <v>#VALUE!</v>
      </c>
      <c r="AH140" s="22" t="e">
        <f t="shared" si="41"/>
        <v>#VALUE!</v>
      </c>
      <c r="AI140" s="22" t="e">
        <f t="shared" si="42"/>
        <v>#VALUE!</v>
      </c>
      <c r="AJ140" s="22" t="e">
        <f t="shared" si="43"/>
        <v>#VALUE!</v>
      </c>
      <c r="AK140" s="22" t="e">
        <f t="shared" si="44"/>
        <v>#VALUE!</v>
      </c>
      <c r="AL140" s="22">
        <f t="shared" si="45"/>
        <v>1</v>
      </c>
    </row>
    <row r="141" spans="1:38">
      <c r="A141" s="118" t="s">
        <v>436</v>
      </c>
      <c r="B141" s="126"/>
      <c r="C141" s="126"/>
      <c r="D141" s="126"/>
      <c r="E141" s="126"/>
      <c r="F141" s="125"/>
      <c r="G141" s="125"/>
      <c r="H141" s="181"/>
      <c r="I141" s="121" t="str">
        <f>IF(OR($B141="",$C141="",$D141="",$E141="",$F141&lt;AN_LIM,$F141&gt;AN_CONCURS,$P141=FALSE),"",IF($O141="OK",R_BDI_ROM*VLOOKUP(AL141,Coef!$E$5:$F$20,2,FALSE),""))</f>
        <v/>
      </c>
      <c r="J141" s="121" t="str">
        <f>IF(OR($B141="",$C141="",$D141="",$E141="",$F141="",$F141&gt;AN_CONCURS,$P141=FALSE),"",IF($O141="OK",R_BDI_ROM*VLOOKUP(AL141,Coef!$E$5:$F$20,2,FALSE),""))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12" t="str">
        <f>IF(E141="","NOK",VLOOKUP($E141,BDI!$B$5:$C$41,2,FALSE))</f>
        <v>NOK</v>
      </c>
      <c r="P141" s="236" t="b">
        <f t="shared" si="50"/>
        <v>0</v>
      </c>
      <c r="Q141" s="180"/>
      <c r="R141" s="21" t="e">
        <f t="shared" si="51"/>
        <v>#VALUE!</v>
      </c>
      <c r="S141" s="21" t="e">
        <f t="shared" si="26"/>
        <v>#VALUE!</v>
      </c>
      <c r="T141" s="21" t="e">
        <f t="shared" si="27"/>
        <v>#VALUE!</v>
      </c>
      <c r="U141" s="21" t="e">
        <f t="shared" si="28"/>
        <v>#VALUE!</v>
      </c>
      <c r="V141" s="21" t="e">
        <f t="shared" si="29"/>
        <v>#VALUE!</v>
      </c>
      <c r="W141" s="21" t="e">
        <f t="shared" si="30"/>
        <v>#VALUE!</v>
      </c>
      <c r="X141" s="21" t="e">
        <f t="shared" si="31"/>
        <v>#VALUE!</v>
      </c>
      <c r="Y141" s="21" t="e">
        <f t="shared" si="32"/>
        <v>#VALUE!</v>
      </c>
      <c r="Z141" s="21" t="e">
        <f t="shared" si="33"/>
        <v>#VALUE!</v>
      </c>
      <c r="AA141" s="21" t="e">
        <f t="shared" si="34"/>
        <v>#VALUE!</v>
      </c>
      <c r="AB141" s="22" t="e">
        <f t="shared" si="35"/>
        <v>#VALUE!</v>
      </c>
      <c r="AC141" s="22" t="e">
        <f t="shared" si="36"/>
        <v>#VALUE!</v>
      </c>
      <c r="AD141" s="22" t="e">
        <f t="shared" si="37"/>
        <v>#VALUE!</v>
      </c>
      <c r="AE141" s="22" t="e">
        <f t="shared" si="38"/>
        <v>#VALUE!</v>
      </c>
      <c r="AF141" s="22" t="e">
        <f t="shared" si="39"/>
        <v>#VALUE!</v>
      </c>
      <c r="AG141" s="22" t="e">
        <f t="shared" si="40"/>
        <v>#VALUE!</v>
      </c>
      <c r="AH141" s="22" t="e">
        <f t="shared" si="41"/>
        <v>#VALUE!</v>
      </c>
      <c r="AI141" s="22" t="e">
        <f t="shared" si="42"/>
        <v>#VALUE!</v>
      </c>
      <c r="AJ141" s="22" t="e">
        <f t="shared" si="43"/>
        <v>#VALUE!</v>
      </c>
      <c r="AK141" s="22" t="e">
        <f t="shared" si="44"/>
        <v>#VALUE!</v>
      </c>
      <c r="AL141" s="22">
        <f t="shared" si="45"/>
        <v>1</v>
      </c>
    </row>
    <row r="142" spans="1:38">
      <c r="A142" s="118" t="s">
        <v>437</v>
      </c>
      <c r="B142" s="126"/>
      <c r="C142" s="126"/>
      <c r="D142" s="126"/>
      <c r="E142" s="126"/>
      <c r="F142" s="125"/>
      <c r="G142" s="125"/>
      <c r="H142" s="181"/>
      <c r="I142" s="121" t="str">
        <f>IF(OR($B142="",$C142="",$D142="",$E142="",$F142&lt;AN_LIM,$F142&gt;AN_CONCURS,$P142=FALSE),"",IF($O142="OK",R_BDI_ROM*VLOOKUP(AL142,Coef!$E$5:$F$20,2,FALSE),""))</f>
        <v/>
      </c>
      <c r="J142" s="121" t="str">
        <f>IF(OR($B142="",$C142="",$D142="",$E142="",$F142="",$F142&gt;AN_CONCURS,$P142=FALSE),"",IF($O142="OK",R_BDI_ROM*VLOOKUP(AL142,Coef!$E$5:$F$20,2,FALSE),""))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12" t="str">
        <f>IF(E142="","NOK",VLOOKUP($E142,BDI!$B$5:$C$41,2,FALSE))</f>
        <v>NOK</v>
      </c>
      <c r="P142" s="236" t="b">
        <f t="shared" si="50"/>
        <v>0</v>
      </c>
      <c r="Q142" s="180"/>
      <c r="R142" s="21" t="e">
        <f t="shared" si="51"/>
        <v>#VALUE!</v>
      </c>
      <c r="S142" s="21" t="e">
        <f t="shared" si="26"/>
        <v>#VALUE!</v>
      </c>
      <c r="T142" s="21" t="e">
        <f t="shared" si="27"/>
        <v>#VALUE!</v>
      </c>
      <c r="U142" s="21" t="e">
        <f t="shared" si="28"/>
        <v>#VALUE!</v>
      </c>
      <c r="V142" s="21" t="e">
        <f t="shared" si="29"/>
        <v>#VALUE!</v>
      </c>
      <c r="W142" s="21" t="e">
        <f t="shared" si="30"/>
        <v>#VALUE!</v>
      </c>
      <c r="X142" s="21" t="e">
        <f t="shared" si="31"/>
        <v>#VALUE!</v>
      </c>
      <c r="Y142" s="21" t="e">
        <f t="shared" si="32"/>
        <v>#VALUE!</v>
      </c>
      <c r="Z142" s="21" t="e">
        <f t="shared" si="33"/>
        <v>#VALUE!</v>
      </c>
      <c r="AA142" s="21" t="e">
        <f t="shared" si="34"/>
        <v>#VALUE!</v>
      </c>
      <c r="AB142" s="22" t="e">
        <f t="shared" si="35"/>
        <v>#VALUE!</v>
      </c>
      <c r="AC142" s="22" t="e">
        <f t="shared" si="36"/>
        <v>#VALUE!</v>
      </c>
      <c r="AD142" s="22" t="e">
        <f t="shared" si="37"/>
        <v>#VALUE!</v>
      </c>
      <c r="AE142" s="22" t="e">
        <f t="shared" si="38"/>
        <v>#VALUE!</v>
      </c>
      <c r="AF142" s="22" t="e">
        <f t="shared" si="39"/>
        <v>#VALUE!</v>
      </c>
      <c r="AG142" s="22" t="e">
        <f t="shared" si="40"/>
        <v>#VALUE!</v>
      </c>
      <c r="AH142" s="22" t="e">
        <f t="shared" si="41"/>
        <v>#VALUE!</v>
      </c>
      <c r="AI142" s="22" t="e">
        <f t="shared" si="42"/>
        <v>#VALUE!</v>
      </c>
      <c r="AJ142" s="22" t="e">
        <f t="shared" si="43"/>
        <v>#VALUE!</v>
      </c>
      <c r="AK142" s="22" t="e">
        <f t="shared" si="44"/>
        <v>#VALUE!</v>
      </c>
      <c r="AL142" s="22">
        <f t="shared" si="45"/>
        <v>1</v>
      </c>
    </row>
    <row r="143" spans="1:38">
      <c r="A143" s="118" t="s">
        <v>438</v>
      </c>
      <c r="B143" s="126"/>
      <c r="C143" s="126"/>
      <c r="D143" s="126"/>
      <c r="E143" s="126"/>
      <c r="F143" s="125"/>
      <c r="G143" s="125"/>
      <c r="H143" s="181"/>
      <c r="I143" s="121" t="str">
        <f>IF(OR($B143="",$C143="",$D143="",$E143="",$F143&lt;AN_LIM,$F143&gt;AN_CONCURS,$P143=FALSE),"",IF($O143="OK",R_BDI_ROM*VLOOKUP(AL143,Coef!$E$5:$F$20,2,FALSE),""))</f>
        <v/>
      </c>
      <c r="J143" s="121" t="str">
        <f>IF(OR($B143="",$C143="",$D143="",$E143="",$F143="",$F143&gt;AN_CONCURS,$P143=FALSE),"",IF($O143="OK",R_BDI_ROM*VLOOKUP(AL143,Coef!$E$5:$F$20,2,FALSE),""))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12" t="str">
        <f>IF(E143="","NOK",VLOOKUP($E143,BDI!$B$5:$C$41,2,FALSE))</f>
        <v>NOK</v>
      </c>
      <c r="P143" s="236" t="b">
        <f t="shared" si="50"/>
        <v>0</v>
      </c>
      <c r="Q143" s="180"/>
      <c r="R143" s="21" t="e">
        <f t="shared" si="51"/>
        <v>#VALUE!</v>
      </c>
      <c r="S143" s="21" t="e">
        <f t="shared" si="26"/>
        <v>#VALUE!</v>
      </c>
      <c r="T143" s="21" t="e">
        <f t="shared" si="27"/>
        <v>#VALUE!</v>
      </c>
      <c r="U143" s="21" t="e">
        <f t="shared" si="28"/>
        <v>#VALUE!</v>
      </c>
      <c r="V143" s="21" t="e">
        <f t="shared" si="29"/>
        <v>#VALUE!</v>
      </c>
      <c r="W143" s="21" t="e">
        <f t="shared" si="30"/>
        <v>#VALUE!</v>
      </c>
      <c r="X143" s="21" t="e">
        <f t="shared" si="31"/>
        <v>#VALUE!</v>
      </c>
      <c r="Y143" s="21" t="e">
        <f t="shared" si="32"/>
        <v>#VALUE!</v>
      </c>
      <c r="Z143" s="21" t="e">
        <f t="shared" si="33"/>
        <v>#VALUE!</v>
      </c>
      <c r="AA143" s="21" t="e">
        <f t="shared" si="34"/>
        <v>#VALUE!</v>
      </c>
      <c r="AB143" s="22" t="e">
        <f t="shared" si="35"/>
        <v>#VALUE!</v>
      </c>
      <c r="AC143" s="22" t="e">
        <f t="shared" si="36"/>
        <v>#VALUE!</v>
      </c>
      <c r="AD143" s="22" t="e">
        <f t="shared" si="37"/>
        <v>#VALUE!</v>
      </c>
      <c r="AE143" s="22" t="e">
        <f t="shared" si="38"/>
        <v>#VALUE!</v>
      </c>
      <c r="AF143" s="22" t="e">
        <f t="shared" si="39"/>
        <v>#VALUE!</v>
      </c>
      <c r="AG143" s="22" t="e">
        <f t="shared" si="40"/>
        <v>#VALUE!</v>
      </c>
      <c r="AH143" s="22" t="e">
        <f t="shared" si="41"/>
        <v>#VALUE!</v>
      </c>
      <c r="AI143" s="22" t="e">
        <f t="shared" si="42"/>
        <v>#VALUE!</v>
      </c>
      <c r="AJ143" s="22" t="e">
        <f t="shared" si="43"/>
        <v>#VALUE!</v>
      </c>
      <c r="AK143" s="22" t="e">
        <f t="shared" si="44"/>
        <v>#VALUE!</v>
      </c>
      <c r="AL143" s="22">
        <f t="shared" si="45"/>
        <v>1</v>
      </c>
    </row>
    <row r="144" spans="1:38">
      <c r="A144" s="118" t="s">
        <v>439</v>
      </c>
      <c r="B144" s="126"/>
      <c r="C144" s="126"/>
      <c r="D144" s="126"/>
      <c r="E144" s="126"/>
      <c r="F144" s="125"/>
      <c r="G144" s="125"/>
      <c r="H144" s="181"/>
      <c r="I144" s="121" t="str">
        <f>IF(OR($B144="",$C144="",$D144="",$E144="",$F144&lt;AN_LIM,$F144&gt;AN_CONCURS,$P144=FALSE),"",IF($O144="OK",R_BDI_ROM*VLOOKUP(AL144,Coef!$E$5:$F$20,2,FALSE),""))</f>
        <v/>
      </c>
      <c r="J144" s="121" t="str">
        <f>IF(OR($B144="",$C144="",$D144="",$E144="",$F144="",$F144&gt;AN_CONCURS,$P144=FALSE),"",IF($O144="OK",R_BDI_ROM*VLOOKUP(AL144,Coef!$E$5:$F$20,2,FALSE),""))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12" t="str">
        <f>IF(E144="","NOK",VLOOKUP($E144,BDI!$B$5:$C$41,2,FALSE))</f>
        <v>NOK</v>
      </c>
      <c r="P144" s="236" t="b">
        <f t="shared" si="50"/>
        <v>0</v>
      </c>
      <c r="Q144" s="180"/>
      <c r="R144" s="21" t="e">
        <f t="shared" si="51"/>
        <v>#VALUE!</v>
      </c>
      <c r="S144" s="21" t="e">
        <f t="shared" si="26"/>
        <v>#VALUE!</v>
      </c>
      <c r="T144" s="21" t="e">
        <f t="shared" si="27"/>
        <v>#VALUE!</v>
      </c>
      <c r="U144" s="21" t="e">
        <f t="shared" si="28"/>
        <v>#VALUE!</v>
      </c>
      <c r="V144" s="21" t="e">
        <f t="shared" si="29"/>
        <v>#VALUE!</v>
      </c>
      <c r="W144" s="21" t="e">
        <f t="shared" si="30"/>
        <v>#VALUE!</v>
      </c>
      <c r="X144" s="21" t="e">
        <f t="shared" si="31"/>
        <v>#VALUE!</v>
      </c>
      <c r="Y144" s="21" t="e">
        <f t="shared" si="32"/>
        <v>#VALUE!</v>
      </c>
      <c r="Z144" s="21" t="e">
        <f t="shared" si="33"/>
        <v>#VALUE!</v>
      </c>
      <c r="AA144" s="21" t="e">
        <f t="shared" si="34"/>
        <v>#VALUE!</v>
      </c>
      <c r="AB144" s="22" t="e">
        <f t="shared" si="35"/>
        <v>#VALUE!</v>
      </c>
      <c r="AC144" s="22" t="e">
        <f t="shared" si="36"/>
        <v>#VALUE!</v>
      </c>
      <c r="AD144" s="22" t="e">
        <f t="shared" si="37"/>
        <v>#VALUE!</v>
      </c>
      <c r="AE144" s="22" t="e">
        <f t="shared" si="38"/>
        <v>#VALUE!</v>
      </c>
      <c r="AF144" s="22" t="e">
        <f t="shared" si="39"/>
        <v>#VALUE!</v>
      </c>
      <c r="AG144" s="22" t="e">
        <f t="shared" si="40"/>
        <v>#VALUE!</v>
      </c>
      <c r="AH144" s="22" t="e">
        <f t="shared" si="41"/>
        <v>#VALUE!</v>
      </c>
      <c r="AI144" s="22" t="e">
        <f t="shared" si="42"/>
        <v>#VALUE!</v>
      </c>
      <c r="AJ144" s="22" t="e">
        <f t="shared" si="43"/>
        <v>#VALUE!</v>
      </c>
      <c r="AK144" s="22" t="e">
        <f t="shared" si="44"/>
        <v>#VALUE!</v>
      </c>
      <c r="AL144" s="22">
        <f t="shared" si="45"/>
        <v>1</v>
      </c>
    </row>
    <row r="145" spans="1:38">
      <c r="A145" s="118" t="s">
        <v>440</v>
      </c>
      <c r="B145" s="126"/>
      <c r="C145" s="126"/>
      <c r="D145" s="126"/>
      <c r="E145" s="126"/>
      <c r="F145" s="125"/>
      <c r="G145" s="125"/>
      <c r="H145" s="181"/>
      <c r="I145" s="121" t="str">
        <f>IF(OR($B145="",$C145="",$D145="",$E145="",$F145&lt;AN_LIM,$F145&gt;AN_CONCURS,$P145=FALSE),"",IF($O145="OK",R_BDI_ROM*VLOOKUP(AL145,Coef!$E$5:$F$20,2,FALSE),""))</f>
        <v/>
      </c>
      <c r="J145" s="121" t="str">
        <f>IF(OR($B145="",$C145="",$D145="",$E145="",$F145="",$F145&gt;AN_CONCURS,$P145=FALSE),"",IF($O145="OK",R_BDI_ROM*VLOOKUP(AL145,Coef!$E$5:$F$20,2,FALSE),""))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12" t="str">
        <f>IF(E145="","NOK",VLOOKUP($E145,BDI!$B$5:$C$41,2,FALSE))</f>
        <v>NOK</v>
      </c>
      <c r="P145" s="236" t="b">
        <f t="shared" si="50"/>
        <v>0</v>
      </c>
      <c r="Q145" s="180"/>
      <c r="R145" s="21" t="e">
        <f t="shared" si="51"/>
        <v>#VALUE!</v>
      </c>
      <c r="S145" s="21" t="e">
        <f t="shared" ref="S145:S208" si="52">FIND(",",$B145,R145+1)</f>
        <v>#VALUE!</v>
      </c>
      <c r="T145" s="21" t="e">
        <f t="shared" ref="T145:T208" si="53">FIND(",",$B145,S145+1)</f>
        <v>#VALUE!</v>
      </c>
      <c r="U145" s="21" t="e">
        <f t="shared" ref="U145:U208" si="54">FIND(",",$B145,T145+1)</f>
        <v>#VALUE!</v>
      </c>
      <c r="V145" s="21" t="e">
        <f t="shared" ref="V145:V208" si="55">FIND(",",$B145,U145+1)</f>
        <v>#VALUE!</v>
      </c>
      <c r="W145" s="21" t="e">
        <f t="shared" ref="W145:W208" si="56">FIND(",",$B145,V145+1)</f>
        <v>#VALUE!</v>
      </c>
      <c r="X145" s="21" t="e">
        <f t="shared" ref="X145:X208" si="57">FIND(",",$B145,W145+1)</f>
        <v>#VALUE!</v>
      </c>
      <c r="Y145" s="21" t="e">
        <f t="shared" ref="Y145:Y208" si="58">FIND(",",$B145,X145+1)</f>
        <v>#VALUE!</v>
      </c>
      <c r="Z145" s="21" t="e">
        <f t="shared" ref="Z145:Z208" si="59">FIND(",",$B145,Y145+1)</f>
        <v>#VALUE!</v>
      </c>
      <c r="AA145" s="21" t="e">
        <f t="shared" ref="AA145:AA208" si="60">FIND(",",$B145,Z145+1)</f>
        <v>#VALUE!</v>
      </c>
      <c r="AB145" s="22" t="e">
        <f t="shared" ref="AB145:AB208" si="61">IF(R145&gt;0,1,0)</f>
        <v>#VALUE!</v>
      </c>
      <c r="AC145" s="22" t="e">
        <f t="shared" ref="AC145:AC208" si="62">IF(S145&gt;0,1,0)</f>
        <v>#VALUE!</v>
      </c>
      <c r="AD145" s="22" t="e">
        <f t="shared" ref="AD145:AD208" si="63">IF(T145&gt;0,1,0)</f>
        <v>#VALUE!</v>
      </c>
      <c r="AE145" s="22" t="e">
        <f t="shared" ref="AE145:AE208" si="64">IF(U145&gt;0,1,0)</f>
        <v>#VALUE!</v>
      </c>
      <c r="AF145" s="22" t="e">
        <f t="shared" ref="AF145:AF208" si="65">IF(V145&gt;0,1,0)</f>
        <v>#VALUE!</v>
      </c>
      <c r="AG145" s="22" t="e">
        <f t="shared" ref="AG145:AG208" si="66">IF(W145&gt;0,1,0)</f>
        <v>#VALUE!</v>
      </c>
      <c r="AH145" s="22" t="e">
        <f t="shared" ref="AH145:AH208" si="67">IF(X145&gt;0,1,0)</f>
        <v>#VALUE!</v>
      </c>
      <c r="AI145" s="22" t="e">
        <f t="shared" ref="AI145:AI208" si="68">IF(Y145&gt;0,1,0)</f>
        <v>#VALUE!</v>
      </c>
      <c r="AJ145" s="22" t="e">
        <f t="shared" ref="AJ145:AJ208" si="69">IF(Z145&gt;0,1,0)</f>
        <v>#VALUE!</v>
      </c>
      <c r="AK145" s="22" t="e">
        <f t="shared" ref="AK145:AK208" si="70">IF(AA145&gt;0,1,0)</f>
        <v>#VALUE!</v>
      </c>
      <c r="AL145" s="22">
        <f t="shared" ref="AL145:AL208" si="71">1+SUMIF(AB145:AK145,"&gt;0",AB145:AK145)</f>
        <v>1</v>
      </c>
    </row>
    <row r="146" spans="1:38">
      <c r="A146" s="118" t="s">
        <v>441</v>
      </c>
      <c r="B146" s="126"/>
      <c r="C146" s="126"/>
      <c r="D146" s="126"/>
      <c r="E146" s="126"/>
      <c r="F146" s="125"/>
      <c r="G146" s="125"/>
      <c r="H146" s="181"/>
      <c r="I146" s="121" t="str">
        <f>IF(OR($B146="",$C146="",$D146="",$E146="",$F146&lt;AN_LIM,$F146&gt;AN_CONCURS,$P146=FALSE),"",IF($O146="OK",R_BDI_ROM*VLOOKUP(AL146,Coef!$E$5:$F$20,2,FALSE),""))</f>
        <v/>
      </c>
      <c r="J146" s="121" t="str">
        <f>IF(OR($B146="",$C146="",$D146="",$E146="",$F146="",$F146&gt;AN_CONCURS,$P146=FALSE),"",IF($O146="OK",R_BDI_ROM*VLOOKUP(AL146,Coef!$E$5:$F$20,2,FALSE),""))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12" t="str">
        <f>IF(E146="","NOK",VLOOKUP($E146,BDI!$B$5:$C$41,2,FALSE))</f>
        <v>NOK</v>
      </c>
      <c r="P146" s="236" t="b">
        <f t="shared" si="50"/>
        <v>0</v>
      </c>
      <c r="Q146" s="180"/>
      <c r="R146" s="21" t="e">
        <f t="shared" si="51"/>
        <v>#VALUE!</v>
      </c>
      <c r="S146" s="21" t="e">
        <f t="shared" si="52"/>
        <v>#VALUE!</v>
      </c>
      <c r="T146" s="21" t="e">
        <f t="shared" si="53"/>
        <v>#VALUE!</v>
      </c>
      <c r="U146" s="21" t="e">
        <f t="shared" si="54"/>
        <v>#VALUE!</v>
      </c>
      <c r="V146" s="21" t="e">
        <f t="shared" si="55"/>
        <v>#VALUE!</v>
      </c>
      <c r="W146" s="21" t="e">
        <f t="shared" si="56"/>
        <v>#VALUE!</v>
      </c>
      <c r="X146" s="21" t="e">
        <f t="shared" si="57"/>
        <v>#VALUE!</v>
      </c>
      <c r="Y146" s="21" t="e">
        <f t="shared" si="58"/>
        <v>#VALUE!</v>
      </c>
      <c r="Z146" s="21" t="e">
        <f t="shared" si="59"/>
        <v>#VALUE!</v>
      </c>
      <c r="AA146" s="21" t="e">
        <f t="shared" si="60"/>
        <v>#VALUE!</v>
      </c>
      <c r="AB146" s="22" t="e">
        <f t="shared" si="61"/>
        <v>#VALUE!</v>
      </c>
      <c r="AC146" s="22" t="e">
        <f t="shared" si="62"/>
        <v>#VALUE!</v>
      </c>
      <c r="AD146" s="22" t="e">
        <f t="shared" si="63"/>
        <v>#VALUE!</v>
      </c>
      <c r="AE146" s="22" t="e">
        <f t="shared" si="64"/>
        <v>#VALUE!</v>
      </c>
      <c r="AF146" s="22" t="e">
        <f t="shared" si="65"/>
        <v>#VALUE!</v>
      </c>
      <c r="AG146" s="22" t="e">
        <f t="shared" si="66"/>
        <v>#VALUE!</v>
      </c>
      <c r="AH146" s="22" t="e">
        <f t="shared" si="67"/>
        <v>#VALUE!</v>
      </c>
      <c r="AI146" s="22" t="e">
        <f t="shared" si="68"/>
        <v>#VALUE!</v>
      </c>
      <c r="AJ146" s="22" t="e">
        <f t="shared" si="69"/>
        <v>#VALUE!</v>
      </c>
      <c r="AK146" s="22" t="e">
        <f t="shared" si="70"/>
        <v>#VALUE!</v>
      </c>
      <c r="AL146" s="22">
        <f t="shared" si="71"/>
        <v>1</v>
      </c>
    </row>
    <row r="147" spans="1:38">
      <c r="A147" s="118" t="s">
        <v>442</v>
      </c>
      <c r="B147" s="126"/>
      <c r="C147" s="126"/>
      <c r="D147" s="126"/>
      <c r="E147" s="126"/>
      <c r="F147" s="125"/>
      <c r="G147" s="125"/>
      <c r="H147" s="181"/>
      <c r="I147" s="121" t="str">
        <f>IF(OR($B147="",$C147="",$D147="",$E147="",$F147&lt;AN_LIM,$F147&gt;AN_CONCURS,$P147=FALSE),"",IF($O147="OK",R_BDI_ROM*VLOOKUP(AL147,Coef!$E$5:$F$20,2,FALSE),""))</f>
        <v/>
      </c>
      <c r="J147" s="121" t="str">
        <f>IF(OR($B147="",$C147="",$D147="",$E147="",$F147="",$F147&gt;AN_CONCURS,$P147=FALSE),"",IF($O147="OK",R_BDI_ROM*VLOOKUP(AL147,Coef!$E$5:$F$20,2,FALSE),""))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12" t="str">
        <f>IF(E147="","NOK",VLOOKUP($E147,BDI!$B$5:$C$41,2,FALSE))</f>
        <v>NOK</v>
      </c>
      <c r="P147" s="236" t="b">
        <f t="shared" si="50"/>
        <v>0</v>
      </c>
      <c r="Q147" s="180"/>
      <c r="R147" s="21" t="e">
        <f t="shared" si="51"/>
        <v>#VALUE!</v>
      </c>
      <c r="S147" s="21" t="e">
        <f t="shared" si="52"/>
        <v>#VALUE!</v>
      </c>
      <c r="T147" s="21" t="e">
        <f t="shared" si="53"/>
        <v>#VALUE!</v>
      </c>
      <c r="U147" s="21" t="e">
        <f t="shared" si="54"/>
        <v>#VALUE!</v>
      </c>
      <c r="V147" s="21" t="e">
        <f t="shared" si="55"/>
        <v>#VALUE!</v>
      </c>
      <c r="W147" s="21" t="e">
        <f t="shared" si="56"/>
        <v>#VALUE!</v>
      </c>
      <c r="X147" s="21" t="e">
        <f t="shared" si="57"/>
        <v>#VALUE!</v>
      </c>
      <c r="Y147" s="21" t="e">
        <f t="shared" si="58"/>
        <v>#VALUE!</v>
      </c>
      <c r="Z147" s="21" t="e">
        <f t="shared" si="59"/>
        <v>#VALUE!</v>
      </c>
      <c r="AA147" s="21" t="e">
        <f t="shared" si="60"/>
        <v>#VALUE!</v>
      </c>
      <c r="AB147" s="22" t="e">
        <f t="shared" si="61"/>
        <v>#VALUE!</v>
      </c>
      <c r="AC147" s="22" t="e">
        <f t="shared" si="62"/>
        <v>#VALUE!</v>
      </c>
      <c r="AD147" s="22" t="e">
        <f t="shared" si="63"/>
        <v>#VALUE!</v>
      </c>
      <c r="AE147" s="22" t="e">
        <f t="shared" si="64"/>
        <v>#VALUE!</v>
      </c>
      <c r="AF147" s="22" t="e">
        <f t="shared" si="65"/>
        <v>#VALUE!</v>
      </c>
      <c r="AG147" s="22" t="e">
        <f t="shared" si="66"/>
        <v>#VALUE!</v>
      </c>
      <c r="AH147" s="22" t="e">
        <f t="shared" si="67"/>
        <v>#VALUE!</v>
      </c>
      <c r="AI147" s="22" t="e">
        <f t="shared" si="68"/>
        <v>#VALUE!</v>
      </c>
      <c r="AJ147" s="22" t="e">
        <f t="shared" si="69"/>
        <v>#VALUE!</v>
      </c>
      <c r="AK147" s="22" t="e">
        <f t="shared" si="70"/>
        <v>#VALUE!</v>
      </c>
      <c r="AL147" s="22">
        <f t="shared" si="71"/>
        <v>1</v>
      </c>
    </row>
    <row r="148" spans="1:38">
      <c r="A148" s="118" t="s">
        <v>443</v>
      </c>
      <c r="B148" s="126"/>
      <c r="C148" s="126"/>
      <c r="D148" s="126"/>
      <c r="E148" s="126"/>
      <c r="F148" s="125"/>
      <c r="G148" s="125"/>
      <c r="H148" s="181"/>
      <c r="I148" s="121" t="str">
        <f>IF(OR($B148="",$C148="",$D148="",$E148="",$F148&lt;AN_LIM,$F148&gt;AN_CONCURS,$P148=FALSE),"",IF($O148="OK",R_BDI_ROM*VLOOKUP(AL148,Coef!$E$5:$F$20,2,FALSE),""))</f>
        <v/>
      </c>
      <c r="J148" s="121" t="str">
        <f>IF(OR($B148="",$C148="",$D148="",$E148="",$F148="",$F148&gt;AN_CONCURS,$P148=FALSE),"",IF($O148="OK",R_BDI_ROM*VLOOKUP(AL148,Coef!$E$5:$F$20,2,FALSE),""))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12" t="str">
        <f>IF(E148="","NOK",VLOOKUP($E148,BDI!$B$5:$C$41,2,FALSE))</f>
        <v>NOK</v>
      </c>
      <c r="P148" s="236" t="b">
        <f t="shared" si="50"/>
        <v>0</v>
      </c>
      <c r="Q148" s="180"/>
      <c r="R148" s="21" t="e">
        <f t="shared" si="51"/>
        <v>#VALUE!</v>
      </c>
      <c r="S148" s="21" t="e">
        <f t="shared" si="52"/>
        <v>#VALUE!</v>
      </c>
      <c r="T148" s="21" t="e">
        <f t="shared" si="53"/>
        <v>#VALUE!</v>
      </c>
      <c r="U148" s="21" t="e">
        <f t="shared" si="54"/>
        <v>#VALUE!</v>
      </c>
      <c r="V148" s="21" t="e">
        <f t="shared" si="55"/>
        <v>#VALUE!</v>
      </c>
      <c r="W148" s="21" t="e">
        <f t="shared" si="56"/>
        <v>#VALUE!</v>
      </c>
      <c r="X148" s="21" t="e">
        <f t="shared" si="57"/>
        <v>#VALUE!</v>
      </c>
      <c r="Y148" s="21" t="e">
        <f t="shared" si="58"/>
        <v>#VALUE!</v>
      </c>
      <c r="Z148" s="21" t="e">
        <f t="shared" si="59"/>
        <v>#VALUE!</v>
      </c>
      <c r="AA148" s="21" t="e">
        <f t="shared" si="60"/>
        <v>#VALUE!</v>
      </c>
      <c r="AB148" s="22" t="e">
        <f t="shared" si="61"/>
        <v>#VALUE!</v>
      </c>
      <c r="AC148" s="22" t="e">
        <f t="shared" si="62"/>
        <v>#VALUE!</v>
      </c>
      <c r="AD148" s="22" t="e">
        <f t="shared" si="63"/>
        <v>#VALUE!</v>
      </c>
      <c r="AE148" s="22" t="e">
        <f t="shared" si="64"/>
        <v>#VALUE!</v>
      </c>
      <c r="AF148" s="22" t="e">
        <f t="shared" si="65"/>
        <v>#VALUE!</v>
      </c>
      <c r="AG148" s="22" t="e">
        <f t="shared" si="66"/>
        <v>#VALUE!</v>
      </c>
      <c r="AH148" s="22" t="e">
        <f t="shared" si="67"/>
        <v>#VALUE!</v>
      </c>
      <c r="AI148" s="22" t="e">
        <f t="shared" si="68"/>
        <v>#VALUE!</v>
      </c>
      <c r="AJ148" s="22" t="e">
        <f t="shared" si="69"/>
        <v>#VALUE!</v>
      </c>
      <c r="AK148" s="22" t="e">
        <f t="shared" si="70"/>
        <v>#VALUE!</v>
      </c>
      <c r="AL148" s="22">
        <f t="shared" si="71"/>
        <v>1</v>
      </c>
    </row>
    <row r="149" spans="1:38">
      <c r="A149" s="118" t="s">
        <v>444</v>
      </c>
      <c r="B149" s="126"/>
      <c r="C149" s="126"/>
      <c r="D149" s="126"/>
      <c r="E149" s="126"/>
      <c r="F149" s="125"/>
      <c r="G149" s="125"/>
      <c r="H149" s="181"/>
      <c r="I149" s="121" t="str">
        <f>IF(OR($B149="",$C149="",$D149="",$E149="",$F149&lt;AN_LIM,$F149&gt;AN_CONCURS,$P149=FALSE),"",IF($O149="OK",R_BDI_ROM*VLOOKUP(AL149,Coef!$E$5:$F$20,2,FALSE),""))</f>
        <v/>
      </c>
      <c r="J149" s="121" t="str">
        <f>IF(OR($B149="",$C149="",$D149="",$E149="",$F149="",$F149&gt;AN_CONCURS,$P149=FALSE),"",IF($O149="OK",R_BDI_ROM*VLOOKUP(AL149,Coef!$E$5:$F$20,2,FALSE),""))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12" t="str">
        <f>IF(E149="","NOK",VLOOKUP($E149,BDI!$B$5:$C$41,2,FALSE))</f>
        <v>NOK</v>
      </c>
      <c r="P149" s="236" t="b">
        <f t="shared" si="50"/>
        <v>0</v>
      </c>
      <c r="Q149" s="180"/>
      <c r="R149" s="21" t="e">
        <f t="shared" si="51"/>
        <v>#VALUE!</v>
      </c>
      <c r="S149" s="21" t="e">
        <f t="shared" si="52"/>
        <v>#VALUE!</v>
      </c>
      <c r="T149" s="21" t="e">
        <f t="shared" si="53"/>
        <v>#VALUE!</v>
      </c>
      <c r="U149" s="21" t="e">
        <f t="shared" si="54"/>
        <v>#VALUE!</v>
      </c>
      <c r="V149" s="21" t="e">
        <f t="shared" si="55"/>
        <v>#VALUE!</v>
      </c>
      <c r="W149" s="21" t="e">
        <f t="shared" si="56"/>
        <v>#VALUE!</v>
      </c>
      <c r="X149" s="21" t="e">
        <f t="shared" si="57"/>
        <v>#VALUE!</v>
      </c>
      <c r="Y149" s="21" t="e">
        <f t="shared" si="58"/>
        <v>#VALUE!</v>
      </c>
      <c r="Z149" s="21" t="e">
        <f t="shared" si="59"/>
        <v>#VALUE!</v>
      </c>
      <c r="AA149" s="21" t="e">
        <f t="shared" si="60"/>
        <v>#VALUE!</v>
      </c>
      <c r="AB149" s="22" t="e">
        <f t="shared" si="61"/>
        <v>#VALUE!</v>
      </c>
      <c r="AC149" s="22" t="e">
        <f t="shared" si="62"/>
        <v>#VALUE!</v>
      </c>
      <c r="AD149" s="22" t="e">
        <f t="shared" si="63"/>
        <v>#VALUE!</v>
      </c>
      <c r="AE149" s="22" t="e">
        <f t="shared" si="64"/>
        <v>#VALUE!</v>
      </c>
      <c r="AF149" s="22" t="e">
        <f t="shared" si="65"/>
        <v>#VALUE!</v>
      </c>
      <c r="AG149" s="22" t="e">
        <f t="shared" si="66"/>
        <v>#VALUE!</v>
      </c>
      <c r="AH149" s="22" t="e">
        <f t="shared" si="67"/>
        <v>#VALUE!</v>
      </c>
      <c r="AI149" s="22" t="e">
        <f t="shared" si="68"/>
        <v>#VALUE!</v>
      </c>
      <c r="AJ149" s="22" t="e">
        <f t="shared" si="69"/>
        <v>#VALUE!</v>
      </c>
      <c r="AK149" s="22" t="e">
        <f t="shared" si="70"/>
        <v>#VALUE!</v>
      </c>
      <c r="AL149" s="22">
        <f t="shared" si="71"/>
        <v>1</v>
      </c>
    </row>
    <row r="150" spans="1:38">
      <c r="A150" s="118" t="s">
        <v>445</v>
      </c>
      <c r="B150" s="126"/>
      <c r="C150" s="126"/>
      <c r="D150" s="126"/>
      <c r="E150" s="126"/>
      <c r="F150" s="125"/>
      <c r="G150" s="125"/>
      <c r="H150" s="181"/>
      <c r="I150" s="121" t="str">
        <f>IF(OR($B150="",$C150="",$D150="",$E150="",$F150&lt;AN_LIM,$F150&gt;AN_CONCURS,$P150=FALSE),"",IF($O150="OK",R_BDI_ROM*VLOOKUP(AL150,Coef!$E$5:$F$20,2,FALSE),""))</f>
        <v/>
      </c>
      <c r="J150" s="121" t="str">
        <f>IF(OR($B150="",$C150="",$D150="",$E150="",$F150="",$F150&gt;AN_CONCURS,$P150=FALSE),"",IF($O150="OK",R_BDI_ROM*VLOOKUP(AL150,Coef!$E$5:$F$20,2,FALSE),""))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12" t="str">
        <f>IF(E150="","NOK",VLOOKUP($E150,BDI!$B$5:$C$41,2,FALSE))</f>
        <v>NOK</v>
      </c>
      <c r="P150" s="236" t="b">
        <f t="shared" si="50"/>
        <v>0</v>
      </c>
      <c r="Q150" s="180"/>
      <c r="R150" s="21" t="e">
        <f t="shared" si="51"/>
        <v>#VALUE!</v>
      </c>
      <c r="S150" s="21" t="e">
        <f t="shared" si="52"/>
        <v>#VALUE!</v>
      </c>
      <c r="T150" s="21" t="e">
        <f t="shared" si="53"/>
        <v>#VALUE!</v>
      </c>
      <c r="U150" s="21" t="e">
        <f t="shared" si="54"/>
        <v>#VALUE!</v>
      </c>
      <c r="V150" s="21" t="e">
        <f t="shared" si="55"/>
        <v>#VALUE!</v>
      </c>
      <c r="W150" s="21" t="e">
        <f t="shared" si="56"/>
        <v>#VALUE!</v>
      </c>
      <c r="X150" s="21" t="e">
        <f t="shared" si="57"/>
        <v>#VALUE!</v>
      </c>
      <c r="Y150" s="21" t="e">
        <f t="shared" si="58"/>
        <v>#VALUE!</v>
      </c>
      <c r="Z150" s="21" t="e">
        <f t="shared" si="59"/>
        <v>#VALUE!</v>
      </c>
      <c r="AA150" s="21" t="e">
        <f t="shared" si="60"/>
        <v>#VALUE!</v>
      </c>
      <c r="AB150" s="22" t="e">
        <f t="shared" si="61"/>
        <v>#VALUE!</v>
      </c>
      <c r="AC150" s="22" t="e">
        <f t="shared" si="62"/>
        <v>#VALUE!</v>
      </c>
      <c r="AD150" s="22" t="e">
        <f t="shared" si="63"/>
        <v>#VALUE!</v>
      </c>
      <c r="AE150" s="22" t="e">
        <f t="shared" si="64"/>
        <v>#VALUE!</v>
      </c>
      <c r="AF150" s="22" t="e">
        <f t="shared" si="65"/>
        <v>#VALUE!</v>
      </c>
      <c r="AG150" s="22" t="e">
        <f t="shared" si="66"/>
        <v>#VALUE!</v>
      </c>
      <c r="AH150" s="22" t="e">
        <f t="shared" si="67"/>
        <v>#VALUE!</v>
      </c>
      <c r="AI150" s="22" t="e">
        <f t="shared" si="68"/>
        <v>#VALUE!</v>
      </c>
      <c r="AJ150" s="22" t="e">
        <f t="shared" si="69"/>
        <v>#VALUE!</v>
      </c>
      <c r="AK150" s="22" t="e">
        <f t="shared" si="70"/>
        <v>#VALUE!</v>
      </c>
      <c r="AL150" s="22">
        <f t="shared" si="71"/>
        <v>1</v>
      </c>
    </row>
    <row r="151" spans="1:38">
      <c r="A151" s="118" t="s">
        <v>446</v>
      </c>
      <c r="B151" s="126"/>
      <c r="C151" s="126"/>
      <c r="D151" s="126"/>
      <c r="E151" s="126"/>
      <c r="F151" s="125"/>
      <c r="G151" s="125"/>
      <c r="H151" s="181"/>
      <c r="I151" s="121" t="str">
        <f>IF(OR($B151="",$C151="",$D151="",$E151="",$F151&lt;AN_LIM,$F151&gt;AN_CONCURS,$P151=FALSE),"",IF($O151="OK",R_BDI_ROM*VLOOKUP(AL151,Coef!$E$5:$F$20,2,FALSE),""))</f>
        <v/>
      </c>
      <c r="J151" s="121" t="str">
        <f>IF(OR($B151="",$C151="",$D151="",$E151="",$F151="",$F151&gt;AN_CONCURS,$P151=FALSE),"",IF($O151="OK",R_BDI_ROM*VLOOKUP(AL151,Coef!$E$5:$F$20,2,FALSE),""))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12" t="str">
        <f>IF(E151="","NOK",VLOOKUP($E151,BDI!$B$5:$C$41,2,FALSE))</f>
        <v>NOK</v>
      </c>
      <c r="P151" s="236" t="b">
        <f t="shared" si="50"/>
        <v>0</v>
      </c>
      <c r="Q151" s="180"/>
      <c r="R151" s="21" t="e">
        <f t="shared" si="51"/>
        <v>#VALUE!</v>
      </c>
      <c r="S151" s="21" t="e">
        <f t="shared" si="52"/>
        <v>#VALUE!</v>
      </c>
      <c r="T151" s="21" t="e">
        <f t="shared" si="53"/>
        <v>#VALUE!</v>
      </c>
      <c r="U151" s="21" t="e">
        <f t="shared" si="54"/>
        <v>#VALUE!</v>
      </c>
      <c r="V151" s="21" t="e">
        <f t="shared" si="55"/>
        <v>#VALUE!</v>
      </c>
      <c r="W151" s="21" t="e">
        <f t="shared" si="56"/>
        <v>#VALUE!</v>
      </c>
      <c r="X151" s="21" t="e">
        <f t="shared" si="57"/>
        <v>#VALUE!</v>
      </c>
      <c r="Y151" s="21" t="e">
        <f t="shared" si="58"/>
        <v>#VALUE!</v>
      </c>
      <c r="Z151" s="21" t="e">
        <f t="shared" si="59"/>
        <v>#VALUE!</v>
      </c>
      <c r="AA151" s="21" t="e">
        <f t="shared" si="60"/>
        <v>#VALUE!</v>
      </c>
      <c r="AB151" s="22" t="e">
        <f t="shared" si="61"/>
        <v>#VALUE!</v>
      </c>
      <c r="AC151" s="22" t="e">
        <f t="shared" si="62"/>
        <v>#VALUE!</v>
      </c>
      <c r="AD151" s="22" t="e">
        <f t="shared" si="63"/>
        <v>#VALUE!</v>
      </c>
      <c r="AE151" s="22" t="e">
        <f t="shared" si="64"/>
        <v>#VALUE!</v>
      </c>
      <c r="AF151" s="22" t="e">
        <f t="shared" si="65"/>
        <v>#VALUE!</v>
      </c>
      <c r="AG151" s="22" t="e">
        <f t="shared" si="66"/>
        <v>#VALUE!</v>
      </c>
      <c r="AH151" s="22" t="e">
        <f t="shared" si="67"/>
        <v>#VALUE!</v>
      </c>
      <c r="AI151" s="22" t="e">
        <f t="shared" si="68"/>
        <v>#VALUE!</v>
      </c>
      <c r="AJ151" s="22" t="e">
        <f t="shared" si="69"/>
        <v>#VALUE!</v>
      </c>
      <c r="AK151" s="22" t="e">
        <f t="shared" si="70"/>
        <v>#VALUE!</v>
      </c>
      <c r="AL151" s="22">
        <f t="shared" si="71"/>
        <v>1</v>
      </c>
    </row>
    <row r="152" spans="1:38">
      <c r="A152" s="118" t="s">
        <v>447</v>
      </c>
      <c r="B152" s="126"/>
      <c r="C152" s="126"/>
      <c r="D152" s="126"/>
      <c r="E152" s="126"/>
      <c r="F152" s="125"/>
      <c r="G152" s="125"/>
      <c r="H152" s="181"/>
      <c r="I152" s="121" t="str">
        <f>IF(OR($B152="",$C152="",$D152="",$E152="",$F152&lt;AN_LIM,$F152&gt;AN_CONCURS,$P152=FALSE),"",IF($O152="OK",R_BDI_ROM*VLOOKUP(AL152,Coef!$E$5:$F$20,2,FALSE),""))</f>
        <v/>
      </c>
      <c r="J152" s="121" t="str">
        <f>IF(OR($B152="",$C152="",$D152="",$E152="",$F152="",$F152&gt;AN_CONCURS,$P152=FALSE),"",IF($O152="OK",R_BDI_ROM*VLOOKUP(AL152,Coef!$E$5:$F$20,2,FALSE),""))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12" t="str">
        <f>IF(E152="","NOK",VLOOKUP($E152,BDI!$B$5:$C$41,2,FALSE))</f>
        <v>NOK</v>
      </c>
      <c r="P152" s="236" t="b">
        <f t="shared" si="50"/>
        <v>0</v>
      </c>
      <c r="Q152" s="180"/>
      <c r="R152" s="21" t="e">
        <f t="shared" si="51"/>
        <v>#VALUE!</v>
      </c>
      <c r="S152" s="21" t="e">
        <f t="shared" si="52"/>
        <v>#VALUE!</v>
      </c>
      <c r="T152" s="21" t="e">
        <f t="shared" si="53"/>
        <v>#VALUE!</v>
      </c>
      <c r="U152" s="21" t="e">
        <f t="shared" si="54"/>
        <v>#VALUE!</v>
      </c>
      <c r="V152" s="21" t="e">
        <f t="shared" si="55"/>
        <v>#VALUE!</v>
      </c>
      <c r="W152" s="21" t="e">
        <f t="shared" si="56"/>
        <v>#VALUE!</v>
      </c>
      <c r="X152" s="21" t="e">
        <f t="shared" si="57"/>
        <v>#VALUE!</v>
      </c>
      <c r="Y152" s="21" t="e">
        <f t="shared" si="58"/>
        <v>#VALUE!</v>
      </c>
      <c r="Z152" s="21" t="e">
        <f t="shared" si="59"/>
        <v>#VALUE!</v>
      </c>
      <c r="AA152" s="21" t="e">
        <f t="shared" si="60"/>
        <v>#VALUE!</v>
      </c>
      <c r="AB152" s="22" t="e">
        <f t="shared" si="61"/>
        <v>#VALUE!</v>
      </c>
      <c r="AC152" s="22" t="e">
        <f t="shared" si="62"/>
        <v>#VALUE!</v>
      </c>
      <c r="AD152" s="22" t="e">
        <f t="shared" si="63"/>
        <v>#VALUE!</v>
      </c>
      <c r="AE152" s="22" t="e">
        <f t="shared" si="64"/>
        <v>#VALUE!</v>
      </c>
      <c r="AF152" s="22" t="e">
        <f t="shared" si="65"/>
        <v>#VALUE!</v>
      </c>
      <c r="AG152" s="22" t="e">
        <f t="shared" si="66"/>
        <v>#VALUE!</v>
      </c>
      <c r="AH152" s="22" t="e">
        <f t="shared" si="67"/>
        <v>#VALUE!</v>
      </c>
      <c r="AI152" s="22" t="e">
        <f t="shared" si="68"/>
        <v>#VALUE!</v>
      </c>
      <c r="AJ152" s="22" t="e">
        <f t="shared" si="69"/>
        <v>#VALUE!</v>
      </c>
      <c r="AK152" s="22" t="e">
        <f t="shared" si="70"/>
        <v>#VALUE!</v>
      </c>
      <c r="AL152" s="22">
        <f t="shared" si="71"/>
        <v>1</v>
      </c>
    </row>
    <row r="153" spans="1:38">
      <c r="A153" s="118" t="s">
        <v>448</v>
      </c>
      <c r="B153" s="126"/>
      <c r="C153" s="126"/>
      <c r="D153" s="126"/>
      <c r="E153" s="126"/>
      <c r="F153" s="125"/>
      <c r="G153" s="125"/>
      <c r="H153" s="181"/>
      <c r="I153" s="121" t="str">
        <f>IF(OR($B153="",$C153="",$D153="",$E153="",$F153&lt;AN_LIM,$F153&gt;AN_CONCURS,$P153=FALSE),"",IF($O153="OK",R_BDI_ROM*VLOOKUP(AL153,Coef!$E$5:$F$20,2,FALSE),""))</f>
        <v/>
      </c>
      <c r="J153" s="121" t="str">
        <f>IF(OR($B153="",$C153="",$D153="",$E153="",$F153="",$F153&gt;AN_CONCURS,$P153=FALSE),"",IF($O153="OK",R_BDI_ROM*VLOOKUP(AL153,Coef!$E$5:$F$20,2,FALSE),""))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12" t="str">
        <f>IF(E153="","NOK",VLOOKUP($E153,BDI!$B$5:$C$41,2,FALSE))</f>
        <v>NOK</v>
      </c>
      <c r="P153" s="236" t="b">
        <f t="shared" si="50"/>
        <v>0</v>
      </c>
      <c r="Q153" s="180"/>
      <c r="R153" s="21" t="e">
        <f t="shared" si="51"/>
        <v>#VALUE!</v>
      </c>
      <c r="S153" s="21" t="e">
        <f t="shared" si="52"/>
        <v>#VALUE!</v>
      </c>
      <c r="T153" s="21" t="e">
        <f t="shared" si="53"/>
        <v>#VALUE!</v>
      </c>
      <c r="U153" s="21" t="e">
        <f t="shared" si="54"/>
        <v>#VALUE!</v>
      </c>
      <c r="V153" s="21" t="e">
        <f t="shared" si="55"/>
        <v>#VALUE!</v>
      </c>
      <c r="W153" s="21" t="e">
        <f t="shared" si="56"/>
        <v>#VALUE!</v>
      </c>
      <c r="X153" s="21" t="e">
        <f t="shared" si="57"/>
        <v>#VALUE!</v>
      </c>
      <c r="Y153" s="21" t="e">
        <f t="shared" si="58"/>
        <v>#VALUE!</v>
      </c>
      <c r="Z153" s="21" t="e">
        <f t="shared" si="59"/>
        <v>#VALUE!</v>
      </c>
      <c r="AA153" s="21" t="e">
        <f t="shared" si="60"/>
        <v>#VALUE!</v>
      </c>
      <c r="AB153" s="22" t="e">
        <f t="shared" si="61"/>
        <v>#VALUE!</v>
      </c>
      <c r="AC153" s="22" t="e">
        <f t="shared" si="62"/>
        <v>#VALUE!</v>
      </c>
      <c r="AD153" s="22" t="e">
        <f t="shared" si="63"/>
        <v>#VALUE!</v>
      </c>
      <c r="AE153" s="22" t="e">
        <f t="shared" si="64"/>
        <v>#VALUE!</v>
      </c>
      <c r="AF153" s="22" t="e">
        <f t="shared" si="65"/>
        <v>#VALUE!</v>
      </c>
      <c r="AG153" s="22" t="e">
        <f t="shared" si="66"/>
        <v>#VALUE!</v>
      </c>
      <c r="AH153" s="22" t="e">
        <f t="shared" si="67"/>
        <v>#VALUE!</v>
      </c>
      <c r="AI153" s="22" t="e">
        <f t="shared" si="68"/>
        <v>#VALUE!</v>
      </c>
      <c r="AJ153" s="22" t="e">
        <f t="shared" si="69"/>
        <v>#VALUE!</v>
      </c>
      <c r="AK153" s="22" t="e">
        <f t="shared" si="70"/>
        <v>#VALUE!</v>
      </c>
      <c r="AL153" s="22">
        <f t="shared" si="71"/>
        <v>1</v>
      </c>
    </row>
    <row r="154" spans="1:38">
      <c r="A154" s="118" t="s">
        <v>449</v>
      </c>
      <c r="B154" s="126"/>
      <c r="C154" s="126"/>
      <c r="D154" s="126"/>
      <c r="E154" s="126"/>
      <c r="F154" s="125"/>
      <c r="G154" s="125"/>
      <c r="H154" s="181"/>
      <c r="I154" s="121" t="str">
        <f>IF(OR($B154="",$C154="",$D154="",$E154="",$F154&lt;AN_LIM,$F154&gt;AN_CONCURS,$P154=FALSE),"",IF($O154="OK",R_BDI_ROM*VLOOKUP(AL154,Coef!$E$5:$F$20,2,FALSE),""))</f>
        <v/>
      </c>
      <c r="J154" s="121" t="str">
        <f>IF(OR($B154="",$C154="",$D154="",$E154="",$F154="",$F154&gt;AN_CONCURS,$P154=FALSE),"",IF($O154="OK",R_BDI_ROM*VLOOKUP(AL154,Coef!$E$5:$F$20,2,FALSE),""))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12" t="str">
        <f>IF(E154="","NOK",VLOOKUP($E154,BDI!$B$5:$C$41,2,FALSE))</f>
        <v>NOK</v>
      </c>
      <c r="P154" s="236" t="b">
        <f t="shared" si="50"/>
        <v>0</v>
      </c>
      <c r="Q154" s="180"/>
      <c r="R154" s="21" t="e">
        <f t="shared" si="51"/>
        <v>#VALUE!</v>
      </c>
      <c r="S154" s="21" t="e">
        <f t="shared" si="52"/>
        <v>#VALUE!</v>
      </c>
      <c r="T154" s="21" t="e">
        <f t="shared" si="53"/>
        <v>#VALUE!</v>
      </c>
      <c r="U154" s="21" t="e">
        <f t="shared" si="54"/>
        <v>#VALUE!</v>
      </c>
      <c r="V154" s="21" t="e">
        <f t="shared" si="55"/>
        <v>#VALUE!</v>
      </c>
      <c r="W154" s="21" t="e">
        <f t="shared" si="56"/>
        <v>#VALUE!</v>
      </c>
      <c r="X154" s="21" t="e">
        <f t="shared" si="57"/>
        <v>#VALUE!</v>
      </c>
      <c r="Y154" s="21" t="e">
        <f t="shared" si="58"/>
        <v>#VALUE!</v>
      </c>
      <c r="Z154" s="21" t="e">
        <f t="shared" si="59"/>
        <v>#VALUE!</v>
      </c>
      <c r="AA154" s="21" t="e">
        <f t="shared" si="60"/>
        <v>#VALUE!</v>
      </c>
      <c r="AB154" s="22" t="e">
        <f t="shared" si="61"/>
        <v>#VALUE!</v>
      </c>
      <c r="AC154" s="22" t="e">
        <f t="shared" si="62"/>
        <v>#VALUE!</v>
      </c>
      <c r="AD154" s="22" t="e">
        <f t="shared" si="63"/>
        <v>#VALUE!</v>
      </c>
      <c r="AE154" s="22" t="e">
        <f t="shared" si="64"/>
        <v>#VALUE!</v>
      </c>
      <c r="AF154" s="22" t="e">
        <f t="shared" si="65"/>
        <v>#VALUE!</v>
      </c>
      <c r="AG154" s="22" t="e">
        <f t="shared" si="66"/>
        <v>#VALUE!</v>
      </c>
      <c r="AH154" s="22" t="e">
        <f t="shared" si="67"/>
        <v>#VALUE!</v>
      </c>
      <c r="AI154" s="22" t="e">
        <f t="shared" si="68"/>
        <v>#VALUE!</v>
      </c>
      <c r="AJ154" s="22" t="e">
        <f t="shared" si="69"/>
        <v>#VALUE!</v>
      </c>
      <c r="AK154" s="22" t="e">
        <f t="shared" si="70"/>
        <v>#VALUE!</v>
      </c>
      <c r="AL154" s="22">
        <f t="shared" si="71"/>
        <v>1</v>
      </c>
    </row>
    <row r="155" spans="1:38">
      <c r="A155" s="118" t="s">
        <v>450</v>
      </c>
      <c r="B155" s="126"/>
      <c r="C155" s="126"/>
      <c r="D155" s="126"/>
      <c r="E155" s="126"/>
      <c r="F155" s="125"/>
      <c r="G155" s="125"/>
      <c r="H155" s="181"/>
      <c r="I155" s="121" t="str">
        <f>IF(OR($B155="",$C155="",$D155="",$E155="",$F155&lt;AN_LIM,$F155&gt;AN_CONCURS,$P155=FALSE),"",IF($O155="OK",R_BDI_ROM*VLOOKUP(AL155,Coef!$E$5:$F$20,2,FALSE),""))</f>
        <v/>
      </c>
      <c r="J155" s="121" t="str">
        <f>IF(OR($B155="",$C155="",$D155="",$E155="",$F155="",$F155&gt;AN_CONCURS,$P155=FALSE),"",IF($O155="OK",R_BDI_ROM*VLOOKUP(AL155,Coef!$E$5:$F$20,2,FALSE),""))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12" t="str">
        <f>IF(E155="","NOK",VLOOKUP($E155,BDI!$B$5:$C$41,2,FALSE))</f>
        <v>NOK</v>
      </c>
      <c r="P155" s="236" t="b">
        <f t="shared" si="50"/>
        <v>0</v>
      </c>
      <c r="Q155" s="180"/>
      <c r="R155" s="21" t="e">
        <f t="shared" si="51"/>
        <v>#VALUE!</v>
      </c>
      <c r="S155" s="21" t="e">
        <f t="shared" si="52"/>
        <v>#VALUE!</v>
      </c>
      <c r="T155" s="21" t="e">
        <f t="shared" si="53"/>
        <v>#VALUE!</v>
      </c>
      <c r="U155" s="21" t="e">
        <f t="shared" si="54"/>
        <v>#VALUE!</v>
      </c>
      <c r="V155" s="21" t="e">
        <f t="shared" si="55"/>
        <v>#VALUE!</v>
      </c>
      <c r="W155" s="21" t="e">
        <f t="shared" si="56"/>
        <v>#VALUE!</v>
      </c>
      <c r="X155" s="21" t="e">
        <f t="shared" si="57"/>
        <v>#VALUE!</v>
      </c>
      <c r="Y155" s="21" t="e">
        <f t="shared" si="58"/>
        <v>#VALUE!</v>
      </c>
      <c r="Z155" s="21" t="e">
        <f t="shared" si="59"/>
        <v>#VALUE!</v>
      </c>
      <c r="AA155" s="21" t="e">
        <f t="shared" si="60"/>
        <v>#VALUE!</v>
      </c>
      <c r="AB155" s="22" t="e">
        <f t="shared" si="61"/>
        <v>#VALUE!</v>
      </c>
      <c r="AC155" s="22" t="e">
        <f t="shared" si="62"/>
        <v>#VALUE!</v>
      </c>
      <c r="AD155" s="22" t="e">
        <f t="shared" si="63"/>
        <v>#VALUE!</v>
      </c>
      <c r="AE155" s="22" t="e">
        <f t="shared" si="64"/>
        <v>#VALUE!</v>
      </c>
      <c r="AF155" s="22" t="e">
        <f t="shared" si="65"/>
        <v>#VALUE!</v>
      </c>
      <c r="AG155" s="22" t="e">
        <f t="shared" si="66"/>
        <v>#VALUE!</v>
      </c>
      <c r="AH155" s="22" t="e">
        <f t="shared" si="67"/>
        <v>#VALUE!</v>
      </c>
      <c r="AI155" s="22" t="e">
        <f t="shared" si="68"/>
        <v>#VALUE!</v>
      </c>
      <c r="AJ155" s="22" t="e">
        <f t="shared" si="69"/>
        <v>#VALUE!</v>
      </c>
      <c r="AK155" s="22" t="e">
        <f t="shared" si="70"/>
        <v>#VALUE!</v>
      </c>
      <c r="AL155" s="22">
        <f t="shared" si="71"/>
        <v>1</v>
      </c>
    </row>
    <row r="156" spans="1:38">
      <c r="A156" s="118" t="s">
        <v>451</v>
      </c>
      <c r="B156" s="126"/>
      <c r="C156" s="126"/>
      <c r="D156" s="126"/>
      <c r="E156" s="126"/>
      <c r="F156" s="125"/>
      <c r="G156" s="125"/>
      <c r="H156" s="181"/>
      <c r="I156" s="121" t="str">
        <f>IF(OR($B156="",$C156="",$D156="",$E156="",$F156&lt;AN_LIM,$F156&gt;AN_CONCURS,$P156=FALSE),"",IF($O156="OK",R_BDI_ROM*VLOOKUP(AL156,Coef!$E$5:$F$20,2,FALSE),""))</f>
        <v/>
      </c>
      <c r="J156" s="121" t="str">
        <f>IF(OR($B156="",$C156="",$D156="",$E156="",$F156="",$F156&gt;AN_CONCURS,$P156=FALSE),"",IF($O156="OK",R_BDI_ROM*VLOOKUP(AL156,Coef!$E$5:$F$20,2,FALSE),""))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12" t="str">
        <f>IF(E156="","NOK",VLOOKUP($E156,BDI!$B$5:$C$41,2,FALSE))</f>
        <v>NOK</v>
      </c>
      <c r="P156" s="236" t="b">
        <f t="shared" si="50"/>
        <v>0</v>
      </c>
      <c r="Q156" s="180"/>
      <c r="R156" s="21" t="e">
        <f t="shared" si="51"/>
        <v>#VALUE!</v>
      </c>
      <c r="S156" s="21" t="e">
        <f t="shared" si="52"/>
        <v>#VALUE!</v>
      </c>
      <c r="T156" s="21" t="e">
        <f t="shared" si="53"/>
        <v>#VALUE!</v>
      </c>
      <c r="U156" s="21" t="e">
        <f t="shared" si="54"/>
        <v>#VALUE!</v>
      </c>
      <c r="V156" s="21" t="e">
        <f t="shared" si="55"/>
        <v>#VALUE!</v>
      </c>
      <c r="W156" s="21" t="e">
        <f t="shared" si="56"/>
        <v>#VALUE!</v>
      </c>
      <c r="X156" s="21" t="e">
        <f t="shared" si="57"/>
        <v>#VALUE!</v>
      </c>
      <c r="Y156" s="21" t="e">
        <f t="shared" si="58"/>
        <v>#VALUE!</v>
      </c>
      <c r="Z156" s="21" t="e">
        <f t="shared" si="59"/>
        <v>#VALUE!</v>
      </c>
      <c r="AA156" s="21" t="e">
        <f t="shared" si="60"/>
        <v>#VALUE!</v>
      </c>
      <c r="AB156" s="22" t="e">
        <f t="shared" si="61"/>
        <v>#VALUE!</v>
      </c>
      <c r="AC156" s="22" t="e">
        <f t="shared" si="62"/>
        <v>#VALUE!</v>
      </c>
      <c r="AD156" s="22" t="e">
        <f t="shared" si="63"/>
        <v>#VALUE!</v>
      </c>
      <c r="AE156" s="22" t="e">
        <f t="shared" si="64"/>
        <v>#VALUE!</v>
      </c>
      <c r="AF156" s="22" t="e">
        <f t="shared" si="65"/>
        <v>#VALUE!</v>
      </c>
      <c r="AG156" s="22" t="e">
        <f t="shared" si="66"/>
        <v>#VALUE!</v>
      </c>
      <c r="AH156" s="22" t="e">
        <f t="shared" si="67"/>
        <v>#VALUE!</v>
      </c>
      <c r="AI156" s="22" t="e">
        <f t="shared" si="68"/>
        <v>#VALUE!</v>
      </c>
      <c r="AJ156" s="22" t="e">
        <f t="shared" si="69"/>
        <v>#VALUE!</v>
      </c>
      <c r="AK156" s="22" t="e">
        <f t="shared" si="70"/>
        <v>#VALUE!</v>
      </c>
      <c r="AL156" s="22">
        <f t="shared" si="71"/>
        <v>1</v>
      </c>
    </row>
    <row r="157" spans="1:38">
      <c r="A157" s="118" t="s">
        <v>452</v>
      </c>
      <c r="B157" s="126"/>
      <c r="C157" s="126"/>
      <c r="D157" s="126"/>
      <c r="E157" s="126"/>
      <c r="F157" s="125"/>
      <c r="G157" s="125"/>
      <c r="H157" s="181"/>
      <c r="I157" s="121" t="str">
        <f>IF(OR($B157="",$C157="",$D157="",$E157="",$F157&lt;AN_LIM,$F157&gt;AN_CONCURS,$P157=FALSE),"",IF($O157="OK",R_BDI_ROM*VLOOKUP(AL157,Coef!$E$5:$F$20,2,FALSE),""))</f>
        <v/>
      </c>
      <c r="J157" s="121" t="str">
        <f>IF(OR($B157="",$C157="",$D157="",$E157="",$F157="",$F157&gt;AN_CONCURS,$P157=FALSE),"",IF($O157="OK",R_BDI_ROM*VLOOKUP(AL157,Coef!$E$5:$F$20,2,FALSE),""))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12" t="str">
        <f>IF(E157="","NOK",VLOOKUP($E157,BDI!$B$5:$C$41,2,FALSE))</f>
        <v>NOK</v>
      </c>
      <c r="P157" s="236" t="b">
        <f t="shared" si="50"/>
        <v>0</v>
      </c>
      <c r="Q157" s="180"/>
      <c r="R157" s="21" t="e">
        <f t="shared" si="51"/>
        <v>#VALUE!</v>
      </c>
      <c r="S157" s="21" t="e">
        <f t="shared" si="52"/>
        <v>#VALUE!</v>
      </c>
      <c r="T157" s="21" t="e">
        <f t="shared" si="53"/>
        <v>#VALUE!</v>
      </c>
      <c r="U157" s="21" t="e">
        <f t="shared" si="54"/>
        <v>#VALUE!</v>
      </c>
      <c r="V157" s="21" t="e">
        <f t="shared" si="55"/>
        <v>#VALUE!</v>
      </c>
      <c r="W157" s="21" t="e">
        <f t="shared" si="56"/>
        <v>#VALUE!</v>
      </c>
      <c r="X157" s="21" t="e">
        <f t="shared" si="57"/>
        <v>#VALUE!</v>
      </c>
      <c r="Y157" s="21" t="e">
        <f t="shared" si="58"/>
        <v>#VALUE!</v>
      </c>
      <c r="Z157" s="21" t="e">
        <f t="shared" si="59"/>
        <v>#VALUE!</v>
      </c>
      <c r="AA157" s="21" t="e">
        <f t="shared" si="60"/>
        <v>#VALUE!</v>
      </c>
      <c r="AB157" s="22" t="e">
        <f t="shared" si="61"/>
        <v>#VALUE!</v>
      </c>
      <c r="AC157" s="22" t="e">
        <f t="shared" si="62"/>
        <v>#VALUE!</v>
      </c>
      <c r="AD157" s="22" t="e">
        <f t="shared" si="63"/>
        <v>#VALUE!</v>
      </c>
      <c r="AE157" s="22" t="e">
        <f t="shared" si="64"/>
        <v>#VALUE!</v>
      </c>
      <c r="AF157" s="22" t="e">
        <f t="shared" si="65"/>
        <v>#VALUE!</v>
      </c>
      <c r="AG157" s="22" t="e">
        <f t="shared" si="66"/>
        <v>#VALUE!</v>
      </c>
      <c r="AH157" s="22" t="e">
        <f t="shared" si="67"/>
        <v>#VALUE!</v>
      </c>
      <c r="AI157" s="22" t="e">
        <f t="shared" si="68"/>
        <v>#VALUE!</v>
      </c>
      <c r="AJ157" s="22" t="e">
        <f t="shared" si="69"/>
        <v>#VALUE!</v>
      </c>
      <c r="AK157" s="22" t="e">
        <f t="shared" si="70"/>
        <v>#VALUE!</v>
      </c>
      <c r="AL157" s="22">
        <f t="shared" si="71"/>
        <v>1</v>
      </c>
    </row>
    <row r="158" spans="1:38">
      <c r="A158" s="118" t="s">
        <v>453</v>
      </c>
      <c r="B158" s="126"/>
      <c r="C158" s="126"/>
      <c r="D158" s="126"/>
      <c r="E158" s="126"/>
      <c r="F158" s="125"/>
      <c r="G158" s="125"/>
      <c r="H158" s="181"/>
      <c r="I158" s="121" t="str">
        <f>IF(OR($B158="",$C158="",$D158="",$E158="",$F158&lt;AN_LIM,$F158&gt;AN_CONCURS,$P158=FALSE),"",IF($O158="OK",R_BDI_ROM*VLOOKUP(AL158,Coef!$E$5:$F$20,2,FALSE),""))</f>
        <v/>
      </c>
      <c r="J158" s="121" t="str">
        <f>IF(OR($B158="",$C158="",$D158="",$E158="",$F158="",$F158&gt;AN_CONCURS,$P158=FALSE),"",IF($O158="OK",R_BDI_ROM*VLOOKUP(AL158,Coef!$E$5:$F$20,2,FALSE),""))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12" t="str">
        <f>IF(E158="","NOK",VLOOKUP($E158,BDI!$B$5:$C$41,2,FALSE))</f>
        <v>NOK</v>
      </c>
      <c r="P158" s="236" t="b">
        <f t="shared" si="50"/>
        <v>0</v>
      </c>
      <c r="Q158" s="180"/>
      <c r="R158" s="21" t="e">
        <f t="shared" si="51"/>
        <v>#VALUE!</v>
      </c>
      <c r="S158" s="21" t="e">
        <f t="shared" si="52"/>
        <v>#VALUE!</v>
      </c>
      <c r="T158" s="21" t="e">
        <f t="shared" si="53"/>
        <v>#VALUE!</v>
      </c>
      <c r="U158" s="21" t="e">
        <f t="shared" si="54"/>
        <v>#VALUE!</v>
      </c>
      <c r="V158" s="21" t="e">
        <f t="shared" si="55"/>
        <v>#VALUE!</v>
      </c>
      <c r="W158" s="21" t="e">
        <f t="shared" si="56"/>
        <v>#VALUE!</v>
      </c>
      <c r="X158" s="21" t="e">
        <f t="shared" si="57"/>
        <v>#VALUE!</v>
      </c>
      <c r="Y158" s="21" t="e">
        <f t="shared" si="58"/>
        <v>#VALUE!</v>
      </c>
      <c r="Z158" s="21" t="e">
        <f t="shared" si="59"/>
        <v>#VALUE!</v>
      </c>
      <c r="AA158" s="21" t="e">
        <f t="shared" si="60"/>
        <v>#VALUE!</v>
      </c>
      <c r="AB158" s="22" t="e">
        <f t="shared" si="61"/>
        <v>#VALUE!</v>
      </c>
      <c r="AC158" s="22" t="e">
        <f t="shared" si="62"/>
        <v>#VALUE!</v>
      </c>
      <c r="AD158" s="22" t="e">
        <f t="shared" si="63"/>
        <v>#VALUE!</v>
      </c>
      <c r="AE158" s="22" t="e">
        <f t="shared" si="64"/>
        <v>#VALUE!</v>
      </c>
      <c r="AF158" s="22" t="e">
        <f t="shared" si="65"/>
        <v>#VALUE!</v>
      </c>
      <c r="AG158" s="22" t="e">
        <f t="shared" si="66"/>
        <v>#VALUE!</v>
      </c>
      <c r="AH158" s="22" t="e">
        <f t="shared" si="67"/>
        <v>#VALUE!</v>
      </c>
      <c r="AI158" s="22" t="e">
        <f t="shared" si="68"/>
        <v>#VALUE!</v>
      </c>
      <c r="AJ158" s="22" t="e">
        <f t="shared" si="69"/>
        <v>#VALUE!</v>
      </c>
      <c r="AK158" s="22" t="e">
        <f t="shared" si="70"/>
        <v>#VALUE!</v>
      </c>
      <c r="AL158" s="22">
        <f t="shared" si="71"/>
        <v>1</v>
      </c>
    </row>
    <row r="159" spans="1:38">
      <c r="A159" s="118" t="s">
        <v>454</v>
      </c>
      <c r="B159" s="126"/>
      <c r="C159" s="126"/>
      <c r="D159" s="126"/>
      <c r="E159" s="126"/>
      <c r="F159" s="125"/>
      <c r="G159" s="125"/>
      <c r="H159" s="181"/>
      <c r="I159" s="121" t="str">
        <f>IF(OR($B159="",$C159="",$D159="",$E159="",$F159&lt;AN_LIM,$F159&gt;AN_CONCURS,$P159=FALSE),"",IF($O159="OK",R_BDI_ROM*VLOOKUP(AL159,Coef!$E$5:$F$20,2,FALSE),""))</f>
        <v/>
      </c>
      <c r="J159" s="121" t="str">
        <f>IF(OR($B159="",$C159="",$D159="",$E159="",$F159="",$F159&gt;AN_CONCURS,$P159=FALSE),"",IF($O159="OK",R_BDI_ROM*VLOOKUP(AL159,Coef!$E$5:$F$20,2,FALSE),""))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12" t="str">
        <f>IF(E159="","NOK",VLOOKUP($E159,BDI!$B$5:$C$41,2,FALSE))</f>
        <v>NOK</v>
      </c>
      <c r="P159" s="236" t="b">
        <f t="shared" si="50"/>
        <v>0</v>
      </c>
      <c r="Q159" s="180"/>
      <c r="R159" s="21" t="e">
        <f t="shared" si="51"/>
        <v>#VALUE!</v>
      </c>
      <c r="S159" s="21" t="e">
        <f t="shared" si="52"/>
        <v>#VALUE!</v>
      </c>
      <c r="T159" s="21" t="e">
        <f t="shared" si="53"/>
        <v>#VALUE!</v>
      </c>
      <c r="U159" s="21" t="e">
        <f t="shared" si="54"/>
        <v>#VALUE!</v>
      </c>
      <c r="V159" s="21" t="e">
        <f t="shared" si="55"/>
        <v>#VALUE!</v>
      </c>
      <c r="W159" s="21" t="e">
        <f t="shared" si="56"/>
        <v>#VALUE!</v>
      </c>
      <c r="X159" s="21" t="e">
        <f t="shared" si="57"/>
        <v>#VALUE!</v>
      </c>
      <c r="Y159" s="21" t="e">
        <f t="shared" si="58"/>
        <v>#VALUE!</v>
      </c>
      <c r="Z159" s="21" t="e">
        <f t="shared" si="59"/>
        <v>#VALUE!</v>
      </c>
      <c r="AA159" s="21" t="e">
        <f t="shared" si="60"/>
        <v>#VALUE!</v>
      </c>
      <c r="AB159" s="22" t="e">
        <f t="shared" si="61"/>
        <v>#VALUE!</v>
      </c>
      <c r="AC159" s="22" t="e">
        <f t="shared" si="62"/>
        <v>#VALUE!</v>
      </c>
      <c r="AD159" s="22" t="e">
        <f t="shared" si="63"/>
        <v>#VALUE!</v>
      </c>
      <c r="AE159" s="22" t="e">
        <f t="shared" si="64"/>
        <v>#VALUE!</v>
      </c>
      <c r="AF159" s="22" t="e">
        <f t="shared" si="65"/>
        <v>#VALUE!</v>
      </c>
      <c r="AG159" s="22" t="e">
        <f t="shared" si="66"/>
        <v>#VALUE!</v>
      </c>
      <c r="AH159" s="22" t="e">
        <f t="shared" si="67"/>
        <v>#VALUE!</v>
      </c>
      <c r="AI159" s="22" t="e">
        <f t="shared" si="68"/>
        <v>#VALUE!</v>
      </c>
      <c r="AJ159" s="22" t="e">
        <f t="shared" si="69"/>
        <v>#VALUE!</v>
      </c>
      <c r="AK159" s="22" t="e">
        <f t="shared" si="70"/>
        <v>#VALUE!</v>
      </c>
      <c r="AL159" s="22">
        <f t="shared" si="71"/>
        <v>1</v>
      </c>
    </row>
    <row r="160" spans="1:38">
      <c r="A160" s="118" t="s">
        <v>455</v>
      </c>
      <c r="B160" s="126"/>
      <c r="C160" s="126"/>
      <c r="D160" s="126"/>
      <c r="E160" s="126"/>
      <c r="F160" s="125"/>
      <c r="G160" s="125"/>
      <c r="H160" s="181"/>
      <c r="I160" s="121" t="str">
        <f>IF(OR($B160="",$C160="",$D160="",$E160="",$F160&lt;AN_LIM,$F160&gt;AN_CONCURS,$P160=FALSE),"",IF($O160="OK",R_BDI_ROM*VLOOKUP(AL160,Coef!$E$5:$F$20,2,FALSE),""))</f>
        <v/>
      </c>
      <c r="J160" s="121" t="str">
        <f>IF(OR($B160="",$C160="",$D160="",$E160="",$F160="",$F160&gt;AN_CONCURS,$P160=FALSE),"",IF($O160="OK",R_BDI_ROM*VLOOKUP(AL160,Coef!$E$5:$F$20,2,FALSE),""))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12" t="str">
        <f>IF(E160="","NOK",VLOOKUP($E160,BDI!$B$5:$C$41,2,FALSE))</f>
        <v>NOK</v>
      </c>
      <c r="P160" s="236" t="b">
        <f t="shared" si="50"/>
        <v>0</v>
      </c>
      <c r="Q160" s="180"/>
      <c r="R160" s="21" t="e">
        <f t="shared" si="51"/>
        <v>#VALUE!</v>
      </c>
      <c r="S160" s="21" t="e">
        <f t="shared" si="52"/>
        <v>#VALUE!</v>
      </c>
      <c r="T160" s="21" t="e">
        <f t="shared" si="53"/>
        <v>#VALUE!</v>
      </c>
      <c r="U160" s="21" t="e">
        <f t="shared" si="54"/>
        <v>#VALUE!</v>
      </c>
      <c r="V160" s="21" t="e">
        <f t="shared" si="55"/>
        <v>#VALUE!</v>
      </c>
      <c r="W160" s="21" t="e">
        <f t="shared" si="56"/>
        <v>#VALUE!</v>
      </c>
      <c r="X160" s="21" t="e">
        <f t="shared" si="57"/>
        <v>#VALUE!</v>
      </c>
      <c r="Y160" s="21" t="e">
        <f t="shared" si="58"/>
        <v>#VALUE!</v>
      </c>
      <c r="Z160" s="21" t="e">
        <f t="shared" si="59"/>
        <v>#VALUE!</v>
      </c>
      <c r="AA160" s="21" t="e">
        <f t="shared" si="60"/>
        <v>#VALUE!</v>
      </c>
      <c r="AB160" s="22" t="e">
        <f t="shared" si="61"/>
        <v>#VALUE!</v>
      </c>
      <c r="AC160" s="22" t="e">
        <f t="shared" si="62"/>
        <v>#VALUE!</v>
      </c>
      <c r="AD160" s="22" t="e">
        <f t="shared" si="63"/>
        <v>#VALUE!</v>
      </c>
      <c r="AE160" s="22" t="e">
        <f t="shared" si="64"/>
        <v>#VALUE!</v>
      </c>
      <c r="AF160" s="22" t="e">
        <f t="shared" si="65"/>
        <v>#VALUE!</v>
      </c>
      <c r="AG160" s="22" t="e">
        <f t="shared" si="66"/>
        <v>#VALUE!</v>
      </c>
      <c r="AH160" s="22" t="e">
        <f t="shared" si="67"/>
        <v>#VALUE!</v>
      </c>
      <c r="AI160" s="22" t="e">
        <f t="shared" si="68"/>
        <v>#VALUE!</v>
      </c>
      <c r="AJ160" s="22" t="e">
        <f t="shared" si="69"/>
        <v>#VALUE!</v>
      </c>
      <c r="AK160" s="22" t="e">
        <f t="shared" si="70"/>
        <v>#VALUE!</v>
      </c>
      <c r="AL160" s="22">
        <f t="shared" si="71"/>
        <v>1</v>
      </c>
    </row>
    <row r="161" spans="1:38">
      <c r="A161" s="118" t="s">
        <v>456</v>
      </c>
      <c r="B161" s="126"/>
      <c r="C161" s="126"/>
      <c r="D161" s="126"/>
      <c r="E161" s="126"/>
      <c r="F161" s="125"/>
      <c r="G161" s="125"/>
      <c r="H161" s="181"/>
      <c r="I161" s="121" t="str">
        <f>IF(OR($B161="",$C161="",$D161="",$E161="",$F161&lt;AN_LIM,$F161&gt;AN_CONCURS,$P161=FALSE),"",IF($O161="OK",R_BDI_ROM*VLOOKUP(AL161,Coef!$E$5:$F$20,2,FALSE),""))</f>
        <v/>
      </c>
      <c r="J161" s="121" t="str">
        <f>IF(OR($B161="",$C161="",$D161="",$E161="",$F161="",$F161&gt;AN_CONCURS,$P161=FALSE),"",IF($O161="OK",R_BDI_ROM*VLOOKUP(AL161,Coef!$E$5:$F$20,2,FALSE),""))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12" t="str">
        <f>IF(E161="","NOK",VLOOKUP($E161,BDI!$B$5:$C$41,2,FALSE))</f>
        <v>NOK</v>
      </c>
      <c r="P161" s="236" t="b">
        <f t="shared" si="50"/>
        <v>0</v>
      </c>
      <c r="Q161" s="180"/>
      <c r="R161" s="21" t="e">
        <f t="shared" si="51"/>
        <v>#VALUE!</v>
      </c>
      <c r="S161" s="21" t="e">
        <f t="shared" si="52"/>
        <v>#VALUE!</v>
      </c>
      <c r="T161" s="21" t="e">
        <f t="shared" si="53"/>
        <v>#VALUE!</v>
      </c>
      <c r="U161" s="21" t="e">
        <f t="shared" si="54"/>
        <v>#VALUE!</v>
      </c>
      <c r="V161" s="21" t="e">
        <f t="shared" si="55"/>
        <v>#VALUE!</v>
      </c>
      <c r="W161" s="21" t="e">
        <f t="shared" si="56"/>
        <v>#VALUE!</v>
      </c>
      <c r="X161" s="21" t="e">
        <f t="shared" si="57"/>
        <v>#VALUE!</v>
      </c>
      <c r="Y161" s="21" t="e">
        <f t="shared" si="58"/>
        <v>#VALUE!</v>
      </c>
      <c r="Z161" s="21" t="e">
        <f t="shared" si="59"/>
        <v>#VALUE!</v>
      </c>
      <c r="AA161" s="21" t="e">
        <f t="shared" si="60"/>
        <v>#VALUE!</v>
      </c>
      <c r="AB161" s="22" t="e">
        <f t="shared" si="61"/>
        <v>#VALUE!</v>
      </c>
      <c r="AC161" s="22" t="e">
        <f t="shared" si="62"/>
        <v>#VALUE!</v>
      </c>
      <c r="AD161" s="22" t="e">
        <f t="shared" si="63"/>
        <v>#VALUE!</v>
      </c>
      <c r="AE161" s="22" t="e">
        <f t="shared" si="64"/>
        <v>#VALUE!</v>
      </c>
      <c r="AF161" s="22" t="e">
        <f t="shared" si="65"/>
        <v>#VALUE!</v>
      </c>
      <c r="AG161" s="22" t="e">
        <f t="shared" si="66"/>
        <v>#VALUE!</v>
      </c>
      <c r="AH161" s="22" t="e">
        <f t="shared" si="67"/>
        <v>#VALUE!</v>
      </c>
      <c r="AI161" s="22" t="e">
        <f t="shared" si="68"/>
        <v>#VALUE!</v>
      </c>
      <c r="AJ161" s="22" t="e">
        <f t="shared" si="69"/>
        <v>#VALUE!</v>
      </c>
      <c r="AK161" s="22" t="e">
        <f t="shared" si="70"/>
        <v>#VALUE!</v>
      </c>
      <c r="AL161" s="22">
        <f t="shared" si="71"/>
        <v>1</v>
      </c>
    </row>
    <row r="162" spans="1:38">
      <c r="A162" s="118" t="s">
        <v>457</v>
      </c>
      <c r="B162" s="126"/>
      <c r="C162" s="126"/>
      <c r="D162" s="126"/>
      <c r="E162" s="126"/>
      <c r="F162" s="125"/>
      <c r="G162" s="125"/>
      <c r="H162" s="181"/>
      <c r="I162" s="121" t="str">
        <f>IF(OR($B162="",$C162="",$D162="",$E162="",$F162&lt;AN_LIM,$F162&gt;AN_CONCURS,$P162=FALSE),"",IF($O162="OK",R_BDI_ROM*VLOOKUP(AL162,Coef!$E$5:$F$20,2,FALSE),""))</f>
        <v/>
      </c>
      <c r="J162" s="121" t="str">
        <f>IF(OR($B162="",$C162="",$D162="",$E162="",$F162="",$F162&gt;AN_CONCURS,$P162=FALSE),"",IF($O162="OK",R_BDI_ROM*VLOOKUP(AL162,Coef!$E$5:$F$20,2,FALSE),""))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12" t="str">
        <f>IF(E162="","NOK",VLOOKUP($E162,BDI!$B$5:$C$41,2,FALSE))</f>
        <v>NOK</v>
      </c>
      <c r="P162" s="236" t="b">
        <f t="shared" si="50"/>
        <v>0</v>
      </c>
      <c r="Q162" s="180"/>
      <c r="R162" s="21" t="e">
        <f t="shared" si="51"/>
        <v>#VALUE!</v>
      </c>
      <c r="S162" s="21" t="e">
        <f t="shared" si="52"/>
        <v>#VALUE!</v>
      </c>
      <c r="T162" s="21" t="e">
        <f t="shared" si="53"/>
        <v>#VALUE!</v>
      </c>
      <c r="U162" s="21" t="e">
        <f t="shared" si="54"/>
        <v>#VALUE!</v>
      </c>
      <c r="V162" s="21" t="e">
        <f t="shared" si="55"/>
        <v>#VALUE!</v>
      </c>
      <c r="W162" s="21" t="e">
        <f t="shared" si="56"/>
        <v>#VALUE!</v>
      </c>
      <c r="X162" s="21" t="e">
        <f t="shared" si="57"/>
        <v>#VALUE!</v>
      </c>
      <c r="Y162" s="21" t="e">
        <f t="shared" si="58"/>
        <v>#VALUE!</v>
      </c>
      <c r="Z162" s="21" t="e">
        <f t="shared" si="59"/>
        <v>#VALUE!</v>
      </c>
      <c r="AA162" s="21" t="e">
        <f t="shared" si="60"/>
        <v>#VALUE!</v>
      </c>
      <c r="AB162" s="22" t="e">
        <f t="shared" si="61"/>
        <v>#VALUE!</v>
      </c>
      <c r="AC162" s="22" t="e">
        <f t="shared" si="62"/>
        <v>#VALUE!</v>
      </c>
      <c r="AD162" s="22" t="e">
        <f t="shared" si="63"/>
        <v>#VALUE!</v>
      </c>
      <c r="AE162" s="22" t="e">
        <f t="shared" si="64"/>
        <v>#VALUE!</v>
      </c>
      <c r="AF162" s="22" t="e">
        <f t="shared" si="65"/>
        <v>#VALUE!</v>
      </c>
      <c r="AG162" s="22" t="e">
        <f t="shared" si="66"/>
        <v>#VALUE!</v>
      </c>
      <c r="AH162" s="22" t="e">
        <f t="shared" si="67"/>
        <v>#VALUE!</v>
      </c>
      <c r="AI162" s="22" t="e">
        <f t="shared" si="68"/>
        <v>#VALUE!</v>
      </c>
      <c r="AJ162" s="22" t="e">
        <f t="shared" si="69"/>
        <v>#VALUE!</v>
      </c>
      <c r="AK162" s="22" t="e">
        <f t="shared" si="70"/>
        <v>#VALUE!</v>
      </c>
      <c r="AL162" s="22">
        <f t="shared" si="71"/>
        <v>1</v>
      </c>
    </row>
    <row r="163" spans="1:38">
      <c r="A163" s="118" t="s">
        <v>458</v>
      </c>
      <c r="B163" s="126"/>
      <c r="C163" s="126"/>
      <c r="D163" s="126"/>
      <c r="E163" s="126"/>
      <c r="F163" s="125"/>
      <c r="G163" s="125"/>
      <c r="H163" s="181"/>
      <c r="I163" s="121" t="str">
        <f>IF(OR($B163="",$C163="",$D163="",$E163="",$F163&lt;AN_LIM,$F163&gt;AN_CONCURS,$P163=FALSE),"",IF($O163="OK",R_BDI_ROM*VLOOKUP(AL163,Coef!$E$5:$F$20,2,FALSE),""))</f>
        <v/>
      </c>
      <c r="J163" s="121" t="str">
        <f>IF(OR($B163="",$C163="",$D163="",$E163="",$F163="",$F163&gt;AN_CONCURS,$P163=FALSE),"",IF($O163="OK",R_BDI_ROM*VLOOKUP(AL163,Coef!$E$5:$F$20,2,FALSE),""))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12" t="str">
        <f>IF(E163="","NOK",VLOOKUP($E163,BDI!$B$5:$C$41,2,FALSE))</f>
        <v>NOK</v>
      </c>
      <c r="P163" s="236" t="b">
        <f t="shared" si="50"/>
        <v>0</v>
      </c>
      <c r="Q163" s="180"/>
      <c r="R163" s="21" t="e">
        <f t="shared" si="51"/>
        <v>#VALUE!</v>
      </c>
      <c r="S163" s="21" t="e">
        <f t="shared" si="52"/>
        <v>#VALUE!</v>
      </c>
      <c r="T163" s="21" t="e">
        <f t="shared" si="53"/>
        <v>#VALUE!</v>
      </c>
      <c r="U163" s="21" t="e">
        <f t="shared" si="54"/>
        <v>#VALUE!</v>
      </c>
      <c r="V163" s="21" t="e">
        <f t="shared" si="55"/>
        <v>#VALUE!</v>
      </c>
      <c r="W163" s="21" t="e">
        <f t="shared" si="56"/>
        <v>#VALUE!</v>
      </c>
      <c r="X163" s="21" t="e">
        <f t="shared" si="57"/>
        <v>#VALUE!</v>
      </c>
      <c r="Y163" s="21" t="e">
        <f t="shared" si="58"/>
        <v>#VALUE!</v>
      </c>
      <c r="Z163" s="21" t="e">
        <f t="shared" si="59"/>
        <v>#VALUE!</v>
      </c>
      <c r="AA163" s="21" t="e">
        <f t="shared" si="60"/>
        <v>#VALUE!</v>
      </c>
      <c r="AB163" s="22" t="e">
        <f t="shared" si="61"/>
        <v>#VALUE!</v>
      </c>
      <c r="AC163" s="22" t="e">
        <f t="shared" si="62"/>
        <v>#VALUE!</v>
      </c>
      <c r="AD163" s="22" t="e">
        <f t="shared" si="63"/>
        <v>#VALUE!</v>
      </c>
      <c r="AE163" s="22" t="e">
        <f t="shared" si="64"/>
        <v>#VALUE!</v>
      </c>
      <c r="AF163" s="22" t="e">
        <f t="shared" si="65"/>
        <v>#VALUE!</v>
      </c>
      <c r="AG163" s="22" t="e">
        <f t="shared" si="66"/>
        <v>#VALUE!</v>
      </c>
      <c r="AH163" s="22" t="e">
        <f t="shared" si="67"/>
        <v>#VALUE!</v>
      </c>
      <c r="AI163" s="22" t="e">
        <f t="shared" si="68"/>
        <v>#VALUE!</v>
      </c>
      <c r="AJ163" s="22" t="e">
        <f t="shared" si="69"/>
        <v>#VALUE!</v>
      </c>
      <c r="AK163" s="22" t="e">
        <f t="shared" si="70"/>
        <v>#VALUE!</v>
      </c>
      <c r="AL163" s="22">
        <f t="shared" si="71"/>
        <v>1</v>
      </c>
    </row>
    <row r="164" spans="1:38">
      <c r="A164" s="118" t="s">
        <v>459</v>
      </c>
      <c r="B164" s="126"/>
      <c r="C164" s="126"/>
      <c r="D164" s="126"/>
      <c r="E164" s="126"/>
      <c r="F164" s="125"/>
      <c r="G164" s="125"/>
      <c r="H164" s="181"/>
      <c r="I164" s="121" t="str">
        <f>IF(OR($B164="",$C164="",$D164="",$E164="",$F164&lt;AN_LIM,$F164&gt;AN_CONCURS,$P164=FALSE),"",IF($O164="OK",R_BDI_ROM*VLOOKUP(AL164,Coef!$E$5:$F$20,2,FALSE),""))</f>
        <v/>
      </c>
      <c r="J164" s="121" t="str">
        <f>IF(OR($B164="",$C164="",$D164="",$E164="",$F164="",$F164&gt;AN_CONCURS,$P164=FALSE),"",IF($O164="OK",R_BDI_ROM*VLOOKUP(AL164,Coef!$E$5:$F$20,2,FALSE),""))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12" t="str">
        <f>IF(E164="","NOK",VLOOKUP($E164,BDI!$B$5:$C$41,2,FALSE))</f>
        <v>NOK</v>
      </c>
      <c r="P164" s="236" t="b">
        <f t="shared" si="50"/>
        <v>0</v>
      </c>
      <c r="Q164" s="180"/>
      <c r="R164" s="21" t="e">
        <f t="shared" si="51"/>
        <v>#VALUE!</v>
      </c>
      <c r="S164" s="21" t="e">
        <f t="shared" si="52"/>
        <v>#VALUE!</v>
      </c>
      <c r="T164" s="21" t="e">
        <f t="shared" si="53"/>
        <v>#VALUE!</v>
      </c>
      <c r="U164" s="21" t="e">
        <f t="shared" si="54"/>
        <v>#VALUE!</v>
      </c>
      <c r="V164" s="21" t="e">
        <f t="shared" si="55"/>
        <v>#VALUE!</v>
      </c>
      <c r="W164" s="21" t="e">
        <f t="shared" si="56"/>
        <v>#VALUE!</v>
      </c>
      <c r="X164" s="21" t="e">
        <f t="shared" si="57"/>
        <v>#VALUE!</v>
      </c>
      <c r="Y164" s="21" t="e">
        <f t="shared" si="58"/>
        <v>#VALUE!</v>
      </c>
      <c r="Z164" s="21" t="e">
        <f t="shared" si="59"/>
        <v>#VALUE!</v>
      </c>
      <c r="AA164" s="21" t="e">
        <f t="shared" si="60"/>
        <v>#VALUE!</v>
      </c>
      <c r="AB164" s="22" t="e">
        <f t="shared" si="61"/>
        <v>#VALUE!</v>
      </c>
      <c r="AC164" s="22" t="e">
        <f t="shared" si="62"/>
        <v>#VALUE!</v>
      </c>
      <c r="AD164" s="22" t="e">
        <f t="shared" si="63"/>
        <v>#VALUE!</v>
      </c>
      <c r="AE164" s="22" t="e">
        <f t="shared" si="64"/>
        <v>#VALUE!</v>
      </c>
      <c r="AF164" s="22" t="e">
        <f t="shared" si="65"/>
        <v>#VALUE!</v>
      </c>
      <c r="AG164" s="22" t="e">
        <f t="shared" si="66"/>
        <v>#VALUE!</v>
      </c>
      <c r="AH164" s="22" t="e">
        <f t="shared" si="67"/>
        <v>#VALUE!</v>
      </c>
      <c r="AI164" s="22" t="e">
        <f t="shared" si="68"/>
        <v>#VALUE!</v>
      </c>
      <c r="AJ164" s="22" t="e">
        <f t="shared" si="69"/>
        <v>#VALUE!</v>
      </c>
      <c r="AK164" s="22" t="e">
        <f t="shared" si="70"/>
        <v>#VALUE!</v>
      </c>
      <c r="AL164" s="22">
        <f t="shared" si="71"/>
        <v>1</v>
      </c>
    </row>
    <row r="165" spans="1:38">
      <c r="A165" s="118" t="s">
        <v>460</v>
      </c>
      <c r="B165" s="126"/>
      <c r="C165" s="126"/>
      <c r="D165" s="126"/>
      <c r="E165" s="126"/>
      <c r="F165" s="125"/>
      <c r="G165" s="125"/>
      <c r="H165" s="181"/>
      <c r="I165" s="121" t="str">
        <f>IF(OR($B165="",$C165="",$D165="",$E165="",$F165&lt;AN_LIM,$F165&gt;AN_CONCURS,$P165=FALSE),"",IF($O165="OK",R_BDI_ROM*VLOOKUP(AL165,Coef!$E$5:$F$20,2,FALSE),""))</f>
        <v/>
      </c>
      <c r="J165" s="121" t="str">
        <f>IF(OR($B165="",$C165="",$D165="",$E165="",$F165="",$F165&gt;AN_CONCURS,$P165=FALSE),"",IF($O165="OK",R_BDI_ROM*VLOOKUP(AL165,Coef!$E$5:$F$20,2,FALSE),""))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12" t="str">
        <f>IF(E165="","NOK",VLOOKUP($E165,BDI!$B$5:$C$41,2,FALSE))</f>
        <v>NOK</v>
      </c>
      <c r="P165" s="236" t="b">
        <f t="shared" si="50"/>
        <v>0</v>
      </c>
      <c r="Q165" s="180"/>
      <c r="R165" s="21" t="e">
        <f t="shared" si="51"/>
        <v>#VALUE!</v>
      </c>
      <c r="S165" s="21" t="e">
        <f t="shared" si="52"/>
        <v>#VALUE!</v>
      </c>
      <c r="T165" s="21" t="e">
        <f t="shared" si="53"/>
        <v>#VALUE!</v>
      </c>
      <c r="U165" s="21" t="e">
        <f t="shared" si="54"/>
        <v>#VALUE!</v>
      </c>
      <c r="V165" s="21" t="e">
        <f t="shared" si="55"/>
        <v>#VALUE!</v>
      </c>
      <c r="W165" s="21" t="e">
        <f t="shared" si="56"/>
        <v>#VALUE!</v>
      </c>
      <c r="X165" s="21" t="e">
        <f t="shared" si="57"/>
        <v>#VALUE!</v>
      </c>
      <c r="Y165" s="21" t="e">
        <f t="shared" si="58"/>
        <v>#VALUE!</v>
      </c>
      <c r="Z165" s="21" t="e">
        <f t="shared" si="59"/>
        <v>#VALUE!</v>
      </c>
      <c r="AA165" s="21" t="e">
        <f t="shared" si="60"/>
        <v>#VALUE!</v>
      </c>
      <c r="AB165" s="22" t="e">
        <f t="shared" si="61"/>
        <v>#VALUE!</v>
      </c>
      <c r="AC165" s="22" t="e">
        <f t="shared" si="62"/>
        <v>#VALUE!</v>
      </c>
      <c r="AD165" s="22" t="e">
        <f t="shared" si="63"/>
        <v>#VALUE!</v>
      </c>
      <c r="AE165" s="22" t="e">
        <f t="shared" si="64"/>
        <v>#VALUE!</v>
      </c>
      <c r="AF165" s="22" t="e">
        <f t="shared" si="65"/>
        <v>#VALUE!</v>
      </c>
      <c r="AG165" s="22" t="e">
        <f t="shared" si="66"/>
        <v>#VALUE!</v>
      </c>
      <c r="AH165" s="22" t="e">
        <f t="shared" si="67"/>
        <v>#VALUE!</v>
      </c>
      <c r="AI165" s="22" t="e">
        <f t="shared" si="68"/>
        <v>#VALUE!</v>
      </c>
      <c r="AJ165" s="22" t="e">
        <f t="shared" si="69"/>
        <v>#VALUE!</v>
      </c>
      <c r="AK165" s="22" t="e">
        <f t="shared" si="70"/>
        <v>#VALUE!</v>
      </c>
      <c r="AL165" s="22">
        <f t="shared" si="71"/>
        <v>1</v>
      </c>
    </row>
    <row r="166" spans="1:38">
      <c r="A166" s="118" t="s">
        <v>461</v>
      </c>
      <c r="B166" s="126"/>
      <c r="C166" s="126"/>
      <c r="D166" s="126"/>
      <c r="E166" s="126"/>
      <c r="F166" s="125"/>
      <c r="G166" s="125"/>
      <c r="H166" s="181"/>
      <c r="I166" s="121" t="str">
        <f>IF(OR($B166="",$C166="",$D166="",$E166="",$F166&lt;AN_LIM,$F166&gt;AN_CONCURS,$P166=FALSE),"",IF($O166="OK",R_BDI_ROM*VLOOKUP(AL166,Coef!$E$5:$F$20,2,FALSE),""))</f>
        <v/>
      </c>
      <c r="J166" s="121" t="str">
        <f>IF(OR($B166="",$C166="",$D166="",$E166="",$F166="",$F166&gt;AN_CONCURS,$P166=FALSE),"",IF($O166="OK",R_BDI_ROM*VLOOKUP(AL166,Coef!$E$5:$F$20,2,FALSE),""))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12" t="str">
        <f>IF(E166="","NOK",VLOOKUP($E166,BDI!$B$5:$C$41,2,FALSE))</f>
        <v>NOK</v>
      </c>
      <c r="P166" s="236" t="b">
        <f t="shared" si="50"/>
        <v>0</v>
      </c>
      <c r="Q166" s="180"/>
      <c r="R166" s="21" t="e">
        <f t="shared" si="51"/>
        <v>#VALUE!</v>
      </c>
      <c r="S166" s="21" t="e">
        <f t="shared" si="52"/>
        <v>#VALUE!</v>
      </c>
      <c r="T166" s="21" t="e">
        <f t="shared" si="53"/>
        <v>#VALUE!</v>
      </c>
      <c r="U166" s="21" t="e">
        <f t="shared" si="54"/>
        <v>#VALUE!</v>
      </c>
      <c r="V166" s="21" t="e">
        <f t="shared" si="55"/>
        <v>#VALUE!</v>
      </c>
      <c r="W166" s="21" t="e">
        <f t="shared" si="56"/>
        <v>#VALUE!</v>
      </c>
      <c r="X166" s="21" t="e">
        <f t="shared" si="57"/>
        <v>#VALUE!</v>
      </c>
      <c r="Y166" s="21" t="e">
        <f t="shared" si="58"/>
        <v>#VALUE!</v>
      </c>
      <c r="Z166" s="21" t="e">
        <f t="shared" si="59"/>
        <v>#VALUE!</v>
      </c>
      <c r="AA166" s="21" t="e">
        <f t="shared" si="60"/>
        <v>#VALUE!</v>
      </c>
      <c r="AB166" s="22" t="e">
        <f t="shared" si="61"/>
        <v>#VALUE!</v>
      </c>
      <c r="AC166" s="22" t="e">
        <f t="shared" si="62"/>
        <v>#VALUE!</v>
      </c>
      <c r="AD166" s="22" t="e">
        <f t="shared" si="63"/>
        <v>#VALUE!</v>
      </c>
      <c r="AE166" s="22" t="e">
        <f t="shared" si="64"/>
        <v>#VALUE!</v>
      </c>
      <c r="AF166" s="22" t="e">
        <f t="shared" si="65"/>
        <v>#VALUE!</v>
      </c>
      <c r="AG166" s="22" t="e">
        <f t="shared" si="66"/>
        <v>#VALUE!</v>
      </c>
      <c r="AH166" s="22" t="e">
        <f t="shared" si="67"/>
        <v>#VALUE!</v>
      </c>
      <c r="AI166" s="22" t="e">
        <f t="shared" si="68"/>
        <v>#VALUE!</v>
      </c>
      <c r="AJ166" s="22" t="e">
        <f t="shared" si="69"/>
        <v>#VALUE!</v>
      </c>
      <c r="AK166" s="22" t="e">
        <f t="shared" si="70"/>
        <v>#VALUE!</v>
      </c>
      <c r="AL166" s="22">
        <f t="shared" si="71"/>
        <v>1</v>
      </c>
    </row>
    <row r="167" spans="1:38">
      <c r="A167" s="118" t="s">
        <v>462</v>
      </c>
      <c r="B167" s="126"/>
      <c r="C167" s="126"/>
      <c r="D167" s="126"/>
      <c r="E167" s="126"/>
      <c r="F167" s="125"/>
      <c r="G167" s="125"/>
      <c r="H167" s="181"/>
      <c r="I167" s="121" t="str">
        <f>IF(OR($B167="",$C167="",$D167="",$E167="",$F167&lt;AN_LIM,$F167&gt;AN_CONCURS,$P167=FALSE),"",IF($O167="OK",R_BDI_ROM*VLOOKUP(AL167,Coef!$E$5:$F$20,2,FALSE),""))</f>
        <v/>
      </c>
      <c r="J167" s="121" t="str">
        <f>IF(OR($B167="",$C167="",$D167="",$E167="",$F167="",$F167&gt;AN_CONCURS,$P167=FALSE),"",IF($O167="OK",R_BDI_ROM*VLOOKUP(AL167,Coef!$E$5:$F$20,2,FALSE),""))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12" t="str">
        <f>IF(E167="","NOK",VLOOKUP($E167,BDI!$B$5:$C$41,2,FALSE))</f>
        <v>NOK</v>
      </c>
      <c r="P167" s="236" t="b">
        <f t="shared" si="50"/>
        <v>0</v>
      </c>
      <c r="Q167" s="180"/>
      <c r="R167" s="21" t="e">
        <f t="shared" si="51"/>
        <v>#VALUE!</v>
      </c>
      <c r="S167" s="21" t="e">
        <f t="shared" si="52"/>
        <v>#VALUE!</v>
      </c>
      <c r="T167" s="21" t="e">
        <f t="shared" si="53"/>
        <v>#VALUE!</v>
      </c>
      <c r="U167" s="21" t="e">
        <f t="shared" si="54"/>
        <v>#VALUE!</v>
      </c>
      <c r="V167" s="21" t="e">
        <f t="shared" si="55"/>
        <v>#VALUE!</v>
      </c>
      <c r="W167" s="21" t="e">
        <f t="shared" si="56"/>
        <v>#VALUE!</v>
      </c>
      <c r="X167" s="21" t="e">
        <f t="shared" si="57"/>
        <v>#VALUE!</v>
      </c>
      <c r="Y167" s="21" t="e">
        <f t="shared" si="58"/>
        <v>#VALUE!</v>
      </c>
      <c r="Z167" s="21" t="e">
        <f t="shared" si="59"/>
        <v>#VALUE!</v>
      </c>
      <c r="AA167" s="21" t="e">
        <f t="shared" si="60"/>
        <v>#VALUE!</v>
      </c>
      <c r="AB167" s="22" t="e">
        <f t="shared" si="61"/>
        <v>#VALUE!</v>
      </c>
      <c r="AC167" s="22" t="e">
        <f t="shared" si="62"/>
        <v>#VALUE!</v>
      </c>
      <c r="AD167" s="22" t="e">
        <f t="shared" si="63"/>
        <v>#VALUE!</v>
      </c>
      <c r="AE167" s="22" t="e">
        <f t="shared" si="64"/>
        <v>#VALUE!</v>
      </c>
      <c r="AF167" s="22" t="e">
        <f t="shared" si="65"/>
        <v>#VALUE!</v>
      </c>
      <c r="AG167" s="22" t="e">
        <f t="shared" si="66"/>
        <v>#VALUE!</v>
      </c>
      <c r="AH167" s="22" t="e">
        <f t="shared" si="67"/>
        <v>#VALUE!</v>
      </c>
      <c r="AI167" s="22" t="e">
        <f t="shared" si="68"/>
        <v>#VALUE!</v>
      </c>
      <c r="AJ167" s="22" t="e">
        <f t="shared" si="69"/>
        <v>#VALUE!</v>
      </c>
      <c r="AK167" s="22" t="e">
        <f t="shared" si="70"/>
        <v>#VALUE!</v>
      </c>
      <c r="AL167" s="22">
        <f t="shared" si="71"/>
        <v>1</v>
      </c>
    </row>
    <row r="168" spans="1:38">
      <c r="A168" s="118" t="s">
        <v>463</v>
      </c>
      <c r="B168" s="126"/>
      <c r="C168" s="126"/>
      <c r="D168" s="126"/>
      <c r="E168" s="126"/>
      <c r="F168" s="125"/>
      <c r="G168" s="125"/>
      <c r="H168" s="181"/>
      <c r="I168" s="121" t="str">
        <f>IF(OR($B168="",$C168="",$D168="",$E168="",$F168&lt;AN_LIM,$F168&gt;AN_CONCURS,$P168=FALSE),"",IF($O168="OK",R_BDI_ROM*VLOOKUP(AL168,Coef!$E$5:$F$20,2,FALSE),""))</f>
        <v/>
      </c>
      <c r="J168" s="121" t="str">
        <f>IF(OR($B168="",$C168="",$D168="",$E168="",$F168="",$F168&gt;AN_CONCURS,$P168=FALSE),"",IF($O168="OK",R_BDI_ROM*VLOOKUP(AL168,Coef!$E$5:$F$20,2,FALSE),""))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12" t="str">
        <f>IF(E168="","NOK",VLOOKUP($E168,BDI!$B$5:$C$41,2,FALSE))</f>
        <v>NOK</v>
      </c>
      <c r="P168" s="236" t="b">
        <f t="shared" si="50"/>
        <v>0</v>
      </c>
      <c r="Q168" s="180"/>
      <c r="R168" s="21" t="e">
        <f t="shared" si="51"/>
        <v>#VALUE!</v>
      </c>
      <c r="S168" s="21" t="e">
        <f t="shared" si="52"/>
        <v>#VALUE!</v>
      </c>
      <c r="T168" s="21" t="e">
        <f t="shared" si="53"/>
        <v>#VALUE!</v>
      </c>
      <c r="U168" s="21" t="e">
        <f t="shared" si="54"/>
        <v>#VALUE!</v>
      </c>
      <c r="V168" s="21" t="e">
        <f t="shared" si="55"/>
        <v>#VALUE!</v>
      </c>
      <c r="W168" s="21" t="e">
        <f t="shared" si="56"/>
        <v>#VALUE!</v>
      </c>
      <c r="X168" s="21" t="e">
        <f t="shared" si="57"/>
        <v>#VALUE!</v>
      </c>
      <c r="Y168" s="21" t="e">
        <f t="shared" si="58"/>
        <v>#VALUE!</v>
      </c>
      <c r="Z168" s="21" t="e">
        <f t="shared" si="59"/>
        <v>#VALUE!</v>
      </c>
      <c r="AA168" s="21" t="e">
        <f t="shared" si="60"/>
        <v>#VALUE!</v>
      </c>
      <c r="AB168" s="22" t="e">
        <f t="shared" si="61"/>
        <v>#VALUE!</v>
      </c>
      <c r="AC168" s="22" t="e">
        <f t="shared" si="62"/>
        <v>#VALUE!</v>
      </c>
      <c r="AD168" s="22" t="e">
        <f t="shared" si="63"/>
        <v>#VALUE!</v>
      </c>
      <c r="AE168" s="22" t="e">
        <f t="shared" si="64"/>
        <v>#VALUE!</v>
      </c>
      <c r="AF168" s="22" t="e">
        <f t="shared" si="65"/>
        <v>#VALUE!</v>
      </c>
      <c r="AG168" s="22" t="e">
        <f t="shared" si="66"/>
        <v>#VALUE!</v>
      </c>
      <c r="AH168" s="22" t="e">
        <f t="shared" si="67"/>
        <v>#VALUE!</v>
      </c>
      <c r="AI168" s="22" t="e">
        <f t="shared" si="68"/>
        <v>#VALUE!</v>
      </c>
      <c r="AJ168" s="22" t="e">
        <f t="shared" si="69"/>
        <v>#VALUE!</v>
      </c>
      <c r="AK168" s="22" t="e">
        <f t="shared" si="70"/>
        <v>#VALUE!</v>
      </c>
      <c r="AL168" s="22">
        <f t="shared" si="71"/>
        <v>1</v>
      </c>
    </row>
    <row r="169" spans="1:38">
      <c r="A169" s="118" t="s">
        <v>464</v>
      </c>
      <c r="B169" s="126"/>
      <c r="C169" s="126"/>
      <c r="D169" s="126"/>
      <c r="E169" s="126"/>
      <c r="F169" s="125"/>
      <c r="G169" s="125"/>
      <c r="H169" s="181"/>
      <c r="I169" s="121" t="str">
        <f>IF(OR($B169="",$C169="",$D169="",$E169="",$F169&lt;AN_LIM,$F169&gt;AN_CONCURS,$P169=FALSE),"",IF($O169="OK",R_BDI_ROM*VLOOKUP(AL169,Coef!$E$5:$F$20,2,FALSE),""))</f>
        <v/>
      </c>
      <c r="J169" s="121" t="str">
        <f>IF(OR($B169="",$C169="",$D169="",$E169="",$F169="",$F169&gt;AN_CONCURS,$P169=FALSE),"",IF($O169="OK",R_BDI_ROM*VLOOKUP(AL169,Coef!$E$5:$F$20,2,FALSE),""))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12" t="str">
        <f>IF(E169="","NOK",VLOOKUP($E169,BDI!$B$5:$C$41,2,FALSE))</f>
        <v>NOK</v>
      </c>
      <c r="P169" s="236" t="b">
        <f t="shared" si="50"/>
        <v>0</v>
      </c>
      <c r="Q169" s="180"/>
      <c r="R169" s="21" t="e">
        <f t="shared" si="51"/>
        <v>#VALUE!</v>
      </c>
      <c r="S169" s="21" t="e">
        <f t="shared" si="52"/>
        <v>#VALUE!</v>
      </c>
      <c r="T169" s="21" t="e">
        <f t="shared" si="53"/>
        <v>#VALUE!</v>
      </c>
      <c r="U169" s="21" t="e">
        <f t="shared" si="54"/>
        <v>#VALUE!</v>
      </c>
      <c r="V169" s="21" t="e">
        <f t="shared" si="55"/>
        <v>#VALUE!</v>
      </c>
      <c r="W169" s="21" t="e">
        <f t="shared" si="56"/>
        <v>#VALUE!</v>
      </c>
      <c r="X169" s="21" t="e">
        <f t="shared" si="57"/>
        <v>#VALUE!</v>
      </c>
      <c r="Y169" s="21" t="e">
        <f t="shared" si="58"/>
        <v>#VALUE!</v>
      </c>
      <c r="Z169" s="21" t="e">
        <f t="shared" si="59"/>
        <v>#VALUE!</v>
      </c>
      <c r="AA169" s="21" t="e">
        <f t="shared" si="60"/>
        <v>#VALUE!</v>
      </c>
      <c r="AB169" s="22" t="e">
        <f t="shared" si="61"/>
        <v>#VALUE!</v>
      </c>
      <c r="AC169" s="22" t="e">
        <f t="shared" si="62"/>
        <v>#VALUE!</v>
      </c>
      <c r="AD169" s="22" t="e">
        <f t="shared" si="63"/>
        <v>#VALUE!</v>
      </c>
      <c r="AE169" s="22" t="e">
        <f t="shared" si="64"/>
        <v>#VALUE!</v>
      </c>
      <c r="AF169" s="22" t="e">
        <f t="shared" si="65"/>
        <v>#VALUE!</v>
      </c>
      <c r="AG169" s="22" t="e">
        <f t="shared" si="66"/>
        <v>#VALUE!</v>
      </c>
      <c r="AH169" s="22" t="e">
        <f t="shared" si="67"/>
        <v>#VALUE!</v>
      </c>
      <c r="AI169" s="22" t="e">
        <f t="shared" si="68"/>
        <v>#VALUE!</v>
      </c>
      <c r="AJ169" s="22" t="e">
        <f t="shared" si="69"/>
        <v>#VALUE!</v>
      </c>
      <c r="AK169" s="22" t="e">
        <f t="shared" si="70"/>
        <v>#VALUE!</v>
      </c>
      <c r="AL169" s="22">
        <f t="shared" si="71"/>
        <v>1</v>
      </c>
    </row>
    <row r="170" spans="1:38">
      <c r="A170" s="118" t="s">
        <v>465</v>
      </c>
      <c r="B170" s="126"/>
      <c r="C170" s="126"/>
      <c r="D170" s="126"/>
      <c r="E170" s="126"/>
      <c r="F170" s="125"/>
      <c r="G170" s="125"/>
      <c r="H170" s="181"/>
      <c r="I170" s="121" t="str">
        <f>IF(OR($B170="",$C170="",$D170="",$E170="",$F170&lt;AN_LIM,$F170&gt;AN_CONCURS,$P170=FALSE),"",IF($O170="OK",R_BDI_ROM*VLOOKUP(AL170,Coef!$E$5:$F$20,2,FALSE),""))</f>
        <v/>
      </c>
      <c r="J170" s="121" t="str">
        <f>IF(OR($B170="",$C170="",$D170="",$E170="",$F170="",$F170&gt;AN_CONCURS,$P170=FALSE),"",IF($O170="OK",R_BDI_ROM*VLOOKUP(AL170,Coef!$E$5:$F$20,2,FALSE),""))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12" t="str">
        <f>IF(E170="","NOK",VLOOKUP($E170,BDI!$B$5:$C$41,2,FALSE))</f>
        <v>NOK</v>
      </c>
      <c r="P170" s="236" t="b">
        <f t="shared" si="50"/>
        <v>0</v>
      </c>
      <c r="Q170" s="180"/>
      <c r="R170" s="21" t="e">
        <f t="shared" si="51"/>
        <v>#VALUE!</v>
      </c>
      <c r="S170" s="21" t="e">
        <f t="shared" si="52"/>
        <v>#VALUE!</v>
      </c>
      <c r="T170" s="21" t="e">
        <f t="shared" si="53"/>
        <v>#VALUE!</v>
      </c>
      <c r="U170" s="21" t="e">
        <f t="shared" si="54"/>
        <v>#VALUE!</v>
      </c>
      <c r="V170" s="21" t="e">
        <f t="shared" si="55"/>
        <v>#VALUE!</v>
      </c>
      <c r="W170" s="21" t="e">
        <f t="shared" si="56"/>
        <v>#VALUE!</v>
      </c>
      <c r="X170" s="21" t="e">
        <f t="shared" si="57"/>
        <v>#VALUE!</v>
      </c>
      <c r="Y170" s="21" t="e">
        <f t="shared" si="58"/>
        <v>#VALUE!</v>
      </c>
      <c r="Z170" s="21" t="e">
        <f t="shared" si="59"/>
        <v>#VALUE!</v>
      </c>
      <c r="AA170" s="21" t="e">
        <f t="shared" si="60"/>
        <v>#VALUE!</v>
      </c>
      <c r="AB170" s="22" t="e">
        <f t="shared" si="61"/>
        <v>#VALUE!</v>
      </c>
      <c r="AC170" s="22" t="e">
        <f t="shared" si="62"/>
        <v>#VALUE!</v>
      </c>
      <c r="AD170" s="22" t="e">
        <f t="shared" si="63"/>
        <v>#VALUE!</v>
      </c>
      <c r="AE170" s="22" t="e">
        <f t="shared" si="64"/>
        <v>#VALUE!</v>
      </c>
      <c r="AF170" s="22" t="e">
        <f t="shared" si="65"/>
        <v>#VALUE!</v>
      </c>
      <c r="AG170" s="22" t="e">
        <f t="shared" si="66"/>
        <v>#VALUE!</v>
      </c>
      <c r="AH170" s="22" t="e">
        <f t="shared" si="67"/>
        <v>#VALUE!</v>
      </c>
      <c r="AI170" s="22" t="e">
        <f t="shared" si="68"/>
        <v>#VALUE!</v>
      </c>
      <c r="AJ170" s="22" t="e">
        <f t="shared" si="69"/>
        <v>#VALUE!</v>
      </c>
      <c r="AK170" s="22" t="e">
        <f t="shared" si="70"/>
        <v>#VALUE!</v>
      </c>
      <c r="AL170" s="22">
        <f t="shared" si="71"/>
        <v>1</v>
      </c>
    </row>
    <row r="171" spans="1:38">
      <c r="A171" s="118" t="s">
        <v>466</v>
      </c>
      <c r="B171" s="126"/>
      <c r="C171" s="126"/>
      <c r="D171" s="126"/>
      <c r="E171" s="126"/>
      <c r="F171" s="125"/>
      <c r="G171" s="125"/>
      <c r="H171" s="181"/>
      <c r="I171" s="121" t="str">
        <f>IF(OR($B171="",$C171="",$D171="",$E171="",$F171&lt;AN_LIM,$F171&gt;AN_CONCURS,$P171=FALSE),"",IF($O171="OK",R_BDI_ROM*VLOOKUP(AL171,Coef!$E$5:$F$20,2,FALSE),""))</f>
        <v/>
      </c>
      <c r="J171" s="121" t="str">
        <f>IF(OR($B171="",$C171="",$D171="",$E171="",$F171="",$F171&gt;AN_CONCURS,$P171=FALSE),"",IF($O171="OK",R_BDI_ROM*VLOOKUP(AL171,Coef!$E$5:$F$20,2,FALSE),""))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12" t="str">
        <f>IF(E171="","NOK",VLOOKUP($E171,BDI!$B$5:$C$41,2,FALSE))</f>
        <v>NOK</v>
      </c>
      <c r="P171" s="236" t="b">
        <f t="shared" si="50"/>
        <v>0</v>
      </c>
      <c r="Q171" s="180"/>
      <c r="R171" s="21" t="e">
        <f t="shared" si="51"/>
        <v>#VALUE!</v>
      </c>
      <c r="S171" s="21" t="e">
        <f t="shared" si="52"/>
        <v>#VALUE!</v>
      </c>
      <c r="T171" s="21" t="e">
        <f t="shared" si="53"/>
        <v>#VALUE!</v>
      </c>
      <c r="U171" s="21" t="e">
        <f t="shared" si="54"/>
        <v>#VALUE!</v>
      </c>
      <c r="V171" s="21" t="e">
        <f t="shared" si="55"/>
        <v>#VALUE!</v>
      </c>
      <c r="W171" s="21" t="e">
        <f t="shared" si="56"/>
        <v>#VALUE!</v>
      </c>
      <c r="X171" s="21" t="e">
        <f t="shared" si="57"/>
        <v>#VALUE!</v>
      </c>
      <c r="Y171" s="21" t="e">
        <f t="shared" si="58"/>
        <v>#VALUE!</v>
      </c>
      <c r="Z171" s="21" t="e">
        <f t="shared" si="59"/>
        <v>#VALUE!</v>
      </c>
      <c r="AA171" s="21" t="e">
        <f t="shared" si="60"/>
        <v>#VALUE!</v>
      </c>
      <c r="AB171" s="22" t="e">
        <f t="shared" si="61"/>
        <v>#VALUE!</v>
      </c>
      <c r="AC171" s="22" t="e">
        <f t="shared" si="62"/>
        <v>#VALUE!</v>
      </c>
      <c r="AD171" s="22" t="e">
        <f t="shared" si="63"/>
        <v>#VALUE!</v>
      </c>
      <c r="AE171" s="22" t="e">
        <f t="shared" si="64"/>
        <v>#VALUE!</v>
      </c>
      <c r="AF171" s="22" t="e">
        <f t="shared" si="65"/>
        <v>#VALUE!</v>
      </c>
      <c r="AG171" s="22" t="e">
        <f t="shared" si="66"/>
        <v>#VALUE!</v>
      </c>
      <c r="AH171" s="22" t="e">
        <f t="shared" si="67"/>
        <v>#VALUE!</v>
      </c>
      <c r="AI171" s="22" t="e">
        <f t="shared" si="68"/>
        <v>#VALUE!</v>
      </c>
      <c r="AJ171" s="22" t="e">
        <f t="shared" si="69"/>
        <v>#VALUE!</v>
      </c>
      <c r="AK171" s="22" t="e">
        <f t="shared" si="70"/>
        <v>#VALUE!</v>
      </c>
      <c r="AL171" s="22">
        <f t="shared" si="71"/>
        <v>1</v>
      </c>
    </row>
    <row r="172" spans="1:38">
      <c r="A172" s="118" t="s">
        <v>467</v>
      </c>
      <c r="B172" s="126"/>
      <c r="C172" s="126"/>
      <c r="D172" s="126"/>
      <c r="E172" s="126"/>
      <c r="F172" s="125"/>
      <c r="G172" s="125"/>
      <c r="H172" s="181"/>
      <c r="I172" s="121" t="str">
        <f>IF(OR($B172="",$C172="",$D172="",$E172="",$F172&lt;AN_LIM,$F172&gt;AN_CONCURS,$P172=FALSE),"",IF($O172="OK",R_BDI_ROM*VLOOKUP(AL172,Coef!$E$5:$F$20,2,FALSE),""))</f>
        <v/>
      </c>
      <c r="J172" s="121" t="str">
        <f>IF(OR($B172="",$C172="",$D172="",$E172="",$F172="",$F172&gt;AN_CONCURS,$P172=FALSE),"",IF($O172="OK",R_BDI_ROM*VLOOKUP(AL172,Coef!$E$5:$F$20,2,FALSE),""))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12" t="str">
        <f>IF(E172="","NOK",VLOOKUP($E172,BDI!$B$5:$C$41,2,FALSE))</f>
        <v>NOK</v>
      </c>
      <c r="P172" s="236" t="b">
        <f t="shared" si="50"/>
        <v>0</v>
      </c>
      <c r="Q172" s="180"/>
      <c r="R172" s="21" t="e">
        <f t="shared" si="51"/>
        <v>#VALUE!</v>
      </c>
      <c r="S172" s="21" t="e">
        <f t="shared" si="52"/>
        <v>#VALUE!</v>
      </c>
      <c r="T172" s="21" t="e">
        <f t="shared" si="53"/>
        <v>#VALUE!</v>
      </c>
      <c r="U172" s="21" t="e">
        <f t="shared" si="54"/>
        <v>#VALUE!</v>
      </c>
      <c r="V172" s="21" t="e">
        <f t="shared" si="55"/>
        <v>#VALUE!</v>
      </c>
      <c r="W172" s="21" t="e">
        <f t="shared" si="56"/>
        <v>#VALUE!</v>
      </c>
      <c r="X172" s="21" t="e">
        <f t="shared" si="57"/>
        <v>#VALUE!</v>
      </c>
      <c r="Y172" s="21" t="e">
        <f t="shared" si="58"/>
        <v>#VALUE!</v>
      </c>
      <c r="Z172" s="21" t="e">
        <f t="shared" si="59"/>
        <v>#VALUE!</v>
      </c>
      <c r="AA172" s="21" t="e">
        <f t="shared" si="60"/>
        <v>#VALUE!</v>
      </c>
      <c r="AB172" s="22" t="e">
        <f t="shared" si="61"/>
        <v>#VALUE!</v>
      </c>
      <c r="AC172" s="22" t="e">
        <f t="shared" si="62"/>
        <v>#VALUE!</v>
      </c>
      <c r="AD172" s="22" t="e">
        <f t="shared" si="63"/>
        <v>#VALUE!</v>
      </c>
      <c r="AE172" s="22" t="e">
        <f t="shared" si="64"/>
        <v>#VALUE!</v>
      </c>
      <c r="AF172" s="22" t="e">
        <f t="shared" si="65"/>
        <v>#VALUE!</v>
      </c>
      <c r="AG172" s="22" t="e">
        <f t="shared" si="66"/>
        <v>#VALUE!</v>
      </c>
      <c r="AH172" s="22" t="e">
        <f t="shared" si="67"/>
        <v>#VALUE!</v>
      </c>
      <c r="AI172" s="22" t="e">
        <f t="shared" si="68"/>
        <v>#VALUE!</v>
      </c>
      <c r="AJ172" s="22" t="e">
        <f t="shared" si="69"/>
        <v>#VALUE!</v>
      </c>
      <c r="AK172" s="22" t="e">
        <f t="shared" si="70"/>
        <v>#VALUE!</v>
      </c>
      <c r="AL172" s="22">
        <f t="shared" si="71"/>
        <v>1</v>
      </c>
    </row>
    <row r="173" spans="1:38">
      <c r="A173" s="118" t="s">
        <v>468</v>
      </c>
      <c r="B173" s="126"/>
      <c r="C173" s="126"/>
      <c r="D173" s="126"/>
      <c r="E173" s="126"/>
      <c r="F173" s="125"/>
      <c r="G173" s="125"/>
      <c r="H173" s="181"/>
      <c r="I173" s="121" t="str">
        <f>IF(OR($B173="",$C173="",$D173="",$E173="",$F173&lt;AN_LIM,$F173&gt;AN_CONCURS,$P173=FALSE),"",IF($O173="OK",R_BDI_ROM*VLOOKUP(AL173,Coef!$E$5:$F$20,2,FALSE),""))</f>
        <v/>
      </c>
      <c r="J173" s="121" t="str">
        <f>IF(OR($B173="",$C173="",$D173="",$E173="",$F173="",$F173&gt;AN_CONCURS,$P173=FALSE),"",IF($O173="OK",R_BDI_ROM*VLOOKUP(AL173,Coef!$E$5:$F$20,2,FALSE),""))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12" t="str">
        <f>IF(E173="","NOK",VLOOKUP($E173,BDI!$B$5:$C$41,2,FALSE))</f>
        <v>NOK</v>
      </c>
      <c r="P173" s="236" t="b">
        <f t="shared" si="50"/>
        <v>0</v>
      </c>
      <c r="Q173" s="180"/>
      <c r="R173" s="21" t="e">
        <f t="shared" si="51"/>
        <v>#VALUE!</v>
      </c>
      <c r="S173" s="21" t="e">
        <f t="shared" si="52"/>
        <v>#VALUE!</v>
      </c>
      <c r="T173" s="21" t="e">
        <f t="shared" si="53"/>
        <v>#VALUE!</v>
      </c>
      <c r="U173" s="21" t="e">
        <f t="shared" si="54"/>
        <v>#VALUE!</v>
      </c>
      <c r="V173" s="21" t="e">
        <f t="shared" si="55"/>
        <v>#VALUE!</v>
      </c>
      <c r="W173" s="21" t="e">
        <f t="shared" si="56"/>
        <v>#VALUE!</v>
      </c>
      <c r="X173" s="21" t="e">
        <f t="shared" si="57"/>
        <v>#VALUE!</v>
      </c>
      <c r="Y173" s="21" t="e">
        <f t="shared" si="58"/>
        <v>#VALUE!</v>
      </c>
      <c r="Z173" s="21" t="e">
        <f t="shared" si="59"/>
        <v>#VALUE!</v>
      </c>
      <c r="AA173" s="21" t="e">
        <f t="shared" si="60"/>
        <v>#VALUE!</v>
      </c>
      <c r="AB173" s="22" t="e">
        <f t="shared" si="61"/>
        <v>#VALUE!</v>
      </c>
      <c r="AC173" s="22" t="e">
        <f t="shared" si="62"/>
        <v>#VALUE!</v>
      </c>
      <c r="AD173" s="22" t="e">
        <f t="shared" si="63"/>
        <v>#VALUE!</v>
      </c>
      <c r="AE173" s="22" t="e">
        <f t="shared" si="64"/>
        <v>#VALUE!</v>
      </c>
      <c r="AF173" s="22" t="e">
        <f t="shared" si="65"/>
        <v>#VALUE!</v>
      </c>
      <c r="AG173" s="22" t="e">
        <f t="shared" si="66"/>
        <v>#VALUE!</v>
      </c>
      <c r="AH173" s="22" t="e">
        <f t="shared" si="67"/>
        <v>#VALUE!</v>
      </c>
      <c r="AI173" s="22" t="e">
        <f t="shared" si="68"/>
        <v>#VALUE!</v>
      </c>
      <c r="AJ173" s="22" t="e">
        <f t="shared" si="69"/>
        <v>#VALUE!</v>
      </c>
      <c r="AK173" s="22" t="e">
        <f t="shared" si="70"/>
        <v>#VALUE!</v>
      </c>
      <c r="AL173" s="22">
        <f t="shared" si="71"/>
        <v>1</v>
      </c>
    </row>
    <row r="174" spans="1:38">
      <c r="A174" s="118" t="s">
        <v>469</v>
      </c>
      <c r="B174" s="126"/>
      <c r="C174" s="126"/>
      <c r="D174" s="126"/>
      <c r="E174" s="126"/>
      <c r="F174" s="125"/>
      <c r="G174" s="125"/>
      <c r="H174" s="181"/>
      <c r="I174" s="121" t="str">
        <f>IF(OR($B174="",$C174="",$D174="",$E174="",$F174&lt;AN_LIM,$F174&gt;AN_CONCURS,$P174=FALSE),"",IF($O174="OK",R_BDI_ROM*VLOOKUP(AL174,Coef!$E$5:$F$20,2,FALSE),""))</f>
        <v/>
      </c>
      <c r="J174" s="121" t="str">
        <f>IF(OR($B174="",$C174="",$D174="",$E174="",$F174="",$F174&gt;AN_CONCURS,$P174=FALSE),"",IF($O174="OK",R_BDI_ROM*VLOOKUP(AL174,Coef!$E$5:$F$20,2,FALSE),""))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12" t="str">
        <f>IF(E174="","NOK",VLOOKUP($E174,BDI!$B$5:$C$41,2,FALSE))</f>
        <v>NOK</v>
      </c>
      <c r="P174" s="236" t="b">
        <f t="shared" si="50"/>
        <v>0</v>
      </c>
      <c r="Q174" s="180"/>
      <c r="R174" s="21" t="e">
        <f t="shared" si="51"/>
        <v>#VALUE!</v>
      </c>
      <c r="S174" s="21" t="e">
        <f t="shared" si="52"/>
        <v>#VALUE!</v>
      </c>
      <c r="T174" s="21" t="e">
        <f t="shared" si="53"/>
        <v>#VALUE!</v>
      </c>
      <c r="U174" s="21" t="e">
        <f t="shared" si="54"/>
        <v>#VALUE!</v>
      </c>
      <c r="V174" s="21" t="e">
        <f t="shared" si="55"/>
        <v>#VALUE!</v>
      </c>
      <c r="W174" s="21" t="e">
        <f t="shared" si="56"/>
        <v>#VALUE!</v>
      </c>
      <c r="X174" s="21" t="e">
        <f t="shared" si="57"/>
        <v>#VALUE!</v>
      </c>
      <c r="Y174" s="21" t="e">
        <f t="shared" si="58"/>
        <v>#VALUE!</v>
      </c>
      <c r="Z174" s="21" t="e">
        <f t="shared" si="59"/>
        <v>#VALUE!</v>
      </c>
      <c r="AA174" s="21" t="e">
        <f t="shared" si="60"/>
        <v>#VALUE!</v>
      </c>
      <c r="AB174" s="22" t="e">
        <f t="shared" si="61"/>
        <v>#VALUE!</v>
      </c>
      <c r="AC174" s="22" t="e">
        <f t="shared" si="62"/>
        <v>#VALUE!</v>
      </c>
      <c r="AD174" s="22" t="e">
        <f t="shared" si="63"/>
        <v>#VALUE!</v>
      </c>
      <c r="AE174" s="22" t="e">
        <f t="shared" si="64"/>
        <v>#VALUE!</v>
      </c>
      <c r="AF174" s="22" t="e">
        <f t="shared" si="65"/>
        <v>#VALUE!</v>
      </c>
      <c r="AG174" s="22" t="e">
        <f t="shared" si="66"/>
        <v>#VALUE!</v>
      </c>
      <c r="AH174" s="22" t="e">
        <f t="shared" si="67"/>
        <v>#VALUE!</v>
      </c>
      <c r="AI174" s="22" t="e">
        <f t="shared" si="68"/>
        <v>#VALUE!</v>
      </c>
      <c r="AJ174" s="22" t="e">
        <f t="shared" si="69"/>
        <v>#VALUE!</v>
      </c>
      <c r="AK174" s="22" t="e">
        <f t="shared" si="70"/>
        <v>#VALUE!</v>
      </c>
      <c r="AL174" s="22">
        <f t="shared" si="71"/>
        <v>1</v>
      </c>
    </row>
    <row r="175" spans="1:38">
      <c r="A175" s="118" t="s">
        <v>470</v>
      </c>
      <c r="B175" s="126"/>
      <c r="C175" s="126"/>
      <c r="D175" s="126"/>
      <c r="E175" s="126"/>
      <c r="F175" s="125"/>
      <c r="G175" s="125"/>
      <c r="H175" s="181"/>
      <c r="I175" s="121" t="str">
        <f>IF(OR($B175="",$C175="",$D175="",$E175="",$F175&lt;AN_LIM,$F175&gt;AN_CONCURS,$P175=FALSE),"",IF($O175="OK",R_BDI_ROM*VLOOKUP(AL175,Coef!$E$5:$F$20,2,FALSE),""))</f>
        <v/>
      </c>
      <c r="J175" s="121" t="str">
        <f>IF(OR($B175="",$C175="",$D175="",$E175="",$F175="",$F175&gt;AN_CONCURS,$P175=FALSE),"",IF($O175="OK",R_BDI_ROM*VLOOKUP(AL175,Coef!$E$5:$F$20,2,FALSE),""))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12" t="str">
        <f>IF(E175="","NOK",VLOOKUP($E175,BDI!$B$5:$C$41,2,FALSE))</f>
        <v>NOK</v>
      </c>
      <c r="P175" s="236" t="b">
        <f t="shared" si="50"/>
        <v>0</v>
      </c>
      <c r="Q175" s="180"/>
      <c r="R175" s="21" t="e">
        <f t="shared" si="51"/>
        <v>#VALUE!</v>
      </c>
      <c r="S175" s="21" t="e">
        <f t="shared" si="52"/>
        <v>#VALUE!</v>
      </c>
      <c r="T175" s="21" t="e">
        <f t="shared" si="53"/>
        <v>#VALUE!</v>
      </c>
      <c r="U175" s="21" t="e">
        <f t="shared" si="54"/>
        <v>#VALUE!</v>
      </c>
      <c r="V175" s="21" t="e">
        <f t="shared" si="55"/>
        <v>#VALUE!</v>
      </c>
      <c r="W175" s="21" t="e">
        <f t="shared" si="56"/>
        <v>#VALUE!</v>
      </c>
      <c r="X175" s="21" t="e">
        <f t="shared" si="57"/>
        <v>#VALUE!</v>
      </c>
      <c r="Y175" s="21" t="e">
        <f t="shared" si="58"/>
        <v>#VALUE!</v>
      </c>
      <c r="Z175" s="21" t="e">
        <f t="shared" si="59"/>
        <v>#VALUE!</v>
      </c>
      <c r="AA175" s="21" t="e">
        <f t="shared" si="60"/>
        <v>#VALUE!</v>
      </c>
      <c r="AB175" s="22" t="e">
        <f t="shared" si="61"/>
        <v>#VALUE!</v>
      </c>
      <c r="AC175" s="22" t="e">
        <f t="shared" si="62"/>
        <v>#VALUE!</v>
      </c>
      <c r="AD175" s="22" t="e">
        <f t="shared" si="63"/>
        <v>#VALUE!</v>
      </c>
      <c r="AE175" s="22" t="e">
        <f t="shared" si="64"/>
        <v>#VALUE!</v>
      </c>
      <c r="AF175" s="22" t="e">
        <f t="shared" si="65"/>
        <v>#VALUE!</v>
      </c>
      <c r="AG175" s="22" t="e">
        <f t="shared" si="66"/>
        <v>#VALUE!</v>
      </c>
      <c r="AH175" s="22" t="e">
        <f t="shared" si="67"/>
        <v>#VALUE!</v>
      </c>
      <c r="AI175" s="22" t="e">
        <f t="shared" si="68"/>
        <v>#VALUE!</v>
      </c>
      <c r="AJ175" s="22" t="e">
        <f t="shared" si="69"/>
        <v>#VALUE!</v>
      </c>
      <c r="AK175" s="22" t="e">
        <f t="shared" si="70"/>
        <v>#VALUE!</v>
      </c>
      <c r="AL175" s="22">
        <f t="shared" si="71"/>
        <v>1</v>
      </c>
    </row>
    <row r="176" spans="1:38">
      <c r="A176" s="118" t="s">
        <v>471</v>
      </c>
      <c r="B176" s="126"/>
      <c r="C176" s="126"/>
      <c r="D176" s="126"/>
      <c r="E176" s="126"/>
      <c r="F176" s="125"/>
      <c r="G176" s="125"/>
      <c r="H176" s="181"/>
      <c r="I176" s="121" t="str">
        <f>IF(OR($B176="",$C176="",$D176="",$E176="",$F176&lt;AN_LIM,$F176&gt;AN_CONCURS,$P176=FALSE),"",IF($O176="OK",R_BDI_ROM*VLOOKUP(AL176,Coef!$E$5:$F$20,2,FALSE),""))</f>
        <v/>
      </c>
      <c r="J176" s="121" t="str">
        <f>IF(OR($B176="",$C176="",$D176="",$E176="",$F176="",$F176&gt;AN_CONCURS,$P176=FALSE),"",IF($O176="OK",R_BDI_ROM*VLOOKUP(AL176,Coef!$E$5:$F$20,2,FALSE),""))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12" t="str">
        <f>IF(E176="","NOK",VLOOKUP($E176,BDI!$B$5:$C$41,2,FALSE))</f>
        <v>NOK</v>
      </c>
      <c r="P176" s="236" t="b">
        <f t="shared" si="50"/>
        <v>0</v>
      </c>
      <c r="Q176" s="180"/>
      <c r="R176" s="21" t="e">
        <f t="shared" si="51"/>
        <v>#VALUE!</v>
      </c>
      <c r="S176" s="21" t="e">
        <f t="shared" si="52"/>
        <v>#VALUE!</v>
      </c>
      <c r="T176" s="21" t="e">
        <f t="shared" si="53"/>
        <v>#VALUE!</v>
      </c>
      <c r="U176" s="21" t="e">
        <f t="shared" si="54"/>
        <v>#VALUE!</v>
      </c>
      <c r="V176" s="21" t="e">
        <f t="shared" si="55"/>
        <v>#VALUE!</v>
      </c>
      <c r="W176" s="21" t="e">
        <f t="shared" si="56"/>
        <v>#VALUE!</v>
      </c>
      <c r="X176" s="21" t="e">
        <f t="shared" si="57"/>
        <v>#VALUE!</v>
      </c>
      <c r="Y176" s="21" t="e">
        <f t="shared" si="58"/>
        <v>#VALUE!</v>
      </c>
      <c r="Z176" s="21" t="e">
        <f t="shared" si="59"/>
        <v>#VALUE!</v>
      </c>
      <c r="AA176" s="21" t="e">
        <f t="shared" si="60"/>
        <v>#VALUE!</v>
      </c>
      <c r="AB176" s="22" t="e">
        <f t="shared" si="61"/>
        <v>#VALUE!</v>
      </c>
      <c r="AC176" s="22" t="e">
        <f t="shared" si="62"/>
        <v>#VALUE!</v>
      </c>
      <c r="AD176" s="22" t="e">
        <f t="shared" si="63"/>
        <v>#VALUE!</v>
      </c>
      <c r="AE176" s="22" t="e">
        <f t="shared" si="64"/>
        <v>#VALUE!</v>
      </c>
      <c r="AF176" s="22" t="e">
        <f t="shared" si="65"/>
        <v>#VALUE!</v>
      </c>
      <c r="AG176" s="22" t="e">
        <f t="shared" si="66"/>
        <v>#VALUE!</v>
      </c>
      <c r="AH176" s="22" t="e">
        <f t="shared" si="67"/>
        <v>#VALUE!</v>
      </c>
      <c r="AI176" s="22" t="e">
        <f t="shared" si="68"/>
        <v>#VALUE!</v>
      </c>
      <c r="AJ176" s="22" t="e">
        <f t="shared" si="69"/>
        <v>#VALUE!</v>
      </c>
      <c r="AK176" s="22" t="e">
        <f t="shared" si="70"/>
        <v>#VALUE!</v>
      </c>
      <c r="AL176" s="22">
        <f t="shared" si="71"/>
        <v>1</v>
      </c>
    </row>
    <row r="177" spans="1:38">
      <c r="A177" s="118" t="s">
        <v>472</v>
      </c>
      <c r="B177" s="126"/>
      <c r="C177" s="126"/>
      <c r="D177" s="126"/>
      <c r="E177" s="126"/>
      <c r="F177" s="125"/>
      <c r="G177" s="125"/>
      <c r="H177" s="181"/>
      <c r="I177" s="121" t="str">
        <f>IF(OR($B177="",$C177="",$D177="",$E177="",$F177&lt;AN_LIM,$F177&gt;AN_CONCURS,$P177=FALSE),"",IF($O177="OK",R_BDI_ROM*VLOOKUP(AL177,Coef!$E$5:$F$20,2,FALSE),""))</f>
        <v/>
      </c>
      <c r="J177" s="121" t="str">
        <f>IF(OR($B177="",$C177="",$D177="",$E177="",$F177="",$F177&gt;AN_CONCURS,$P177=FALSE),"",IF($O177="OK",R_BDI_ROM*VLOOKUP(AL177,Coef!$E$5:$F$20,2,FALSE),""))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12" t="str">
        <f>IF(E177="","NOK",VLOOKUP($E177,BDI!$B$5:$C$41,2,FALSE))</f>
        <v>NOK</v>
      </c>
      <c r="P177" s="236" t="b">
        <f t="shared" si="50"/>
        <v>0</v>
      </c>
      <c r="Q177" s="180"/>
      <c r="R177" s="21" t="e">
        <f t="shared" si="51"/>
        <v>#VALUE!</v>
      </c>
      <c r="S177" s="21" t="e">
        <f t="shared" si="52"/>
        <v>#VALUE!</v>
      </c>
      <c r="T177" s="21" t="e">
        <f t="shared" si="53"/>
        <v>#VALUE!</v>
      </c>
      <c r="U177" s="21" t="e">
        <f t="shared" si="54"/>
        <v>#VALUE!</v>
      </c>
      <c r="V177" s="21" t="e">
        <f t="shared" si="55"/>
        <v>#VALUE!</v>
      </c>
      <c r="W177" s="21" t="e">
        <f t="shared" si="56"/>
        <v>#VALUE!</v>
      </c>
      <c r="X177" s="21" t="e">
        <f t="shared" si="57"/>
        <v>#VALUE!</v>
      </c>
      <c r="Y177" s="21" t="e">
        <f t="shared" si="58"/>
        <v>#VALUE!</v>
      </c>
      <c r="Z177" s="21" t="e">
        <f t="shared" si="59"/>
        <v>#VALUE!</v>
      </c>
      <c r="AA177" s="21" t="e">
        <f t="shared" si="60"/>
        <v>#VALUE!</v>
      </c>
      <c r="AB177" s="22" t="e">
        <f t="shared" si="61"/>
        <v>#VALUE!</v>
      </c>
      <c r="AC177" s="22" t="e">
        <f t="shared" si="62"/>
        <v>#VALUE!</v>
      </c>
      <c r="AD177" s="22" t="e">
        <f t="shared" si="63"/>
        <v>#VALUE!</v>
      </c>
      <c r="AE177" s="22" t="e">
        <f t="shared" si="64"/>
        <v>#VALUE!</v>
      </c>
      <c r="AF177" s="22" t="e">
        <f t="shared" si="65"/>
        <v>#VALUE!</v>
      </c>
      <c r="AG177" s="22" t="e">
        <f t="shared" si="66"/>
        <v>#VALUE!</v>
      </c>
      <c r="AH177" s="22" t="e">
        <f t="shared" si="67"/>
        <v>#VALUE!</v>
      </c>
      <c r="AI177" s="22" t="e">
        <f t="shared" si="68"/>
        <v>#VALUE!</v>
      </c>
      <c r="AJ177" s="22" t="e">
        <f t="shared" si="69"/>
        <v>#VALUE!</v>
      </c>
      <c r="AK177" s="22" t="e">
        <f t="shared" si="70"/>
        <v>#VALUE!</v>
      </c>
      <c r="AL177" s="22">
        <f t="shared" si="71"/>
        <v>1</v>
      </c>
    </row>
    <row r="178" spans="1:38">
      <c r="A178" s="118" t="s">
        <v>473</v>
      </c>
      <c r="B178" s="126"/>
      <c r="C178" s="126"/>
      <c r="D178" s="126"/>
      <c r="E178" s="126"/>
      <c r="F178" s="125"/>
      <c r="G178" s="125"/>
      <c r="H178" s="181"/>
      <c r="I178" s="121" t="str">
        <f>IF(OR($B178="",$C178="",$D178="",$E178="",$F178&lt;AN_LIM,$F178&gt;AN_CONCURS,$P178=FALSE),"",IF($O178="OK",R_BDI_ROM*VLOOKUP(AL178,Coef!$E$5:$F$20,2,FALSE),""))</f>
        <v/>
      </c>
      <c r="J178" s="121" t="str">
        <f>IF(OR($B178="",$C178="",$D178="",$E178="",$F178="",$F178&gt;AN_CONCURS,$P178=FALSE),"",IF($O178="OK",R_BDI_ROM*VLOOKUP(AL178,Coef!$E$5:$F$20,2,FALSE),""))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12" t="str">
        <f>IF(E178="","NOK",VLOOKUP($E178,BDI!$B$5:$C$41,2,FALSE))</f>
        <v>NOK</v>
      </c>
      <c r="P178" s="236" t="b">
        <f t="shared" si="50"/>
        <v>0</v>
      </c>
      <c r="Q178" s="180"/>
      <c r="R178" s="21" t="e">
        <f t="shared" si="51"/>
        <v>#VALUE!</v>
      </c>
      <c r="S178" s="21" t="e">
        <f t="shared" si="52"/>
        <v>#VALUE!</v>
      </c>
      <c r="T178" s="21" t="e">
        <f t="shared" si="53"/>
        <v>#VALUE!</v>
      </c>
      <c r="U178" s="21" t="e">
        <f t="shared" si="54"/>
        <v>#VALUE!</v>
      </c>
      <c r="V178" s="21" t="e">
        <f t="shared" si="55"/>
        <v>#VALUE!</v>
      </c>
      <c r="W178" s="21" t="e">
        <f t="shared" si="56"/>
        <v>#VALUE!</v>
      </c>
      <c r="X178" s="21" t="e">
        <f t="shared" si="57"/>
        <v>#VALUE!</v>
      </c>
      <c r="Y178" s="21" t="e">
        <f t="shared" si="58"/>
        <v>#VALUE!</v>
      </c>
      <c r="Z178" s="21" t="e">
        <f t="shared" si="59"/>
        <v>#VALUE!</v>
      </c>
      <c r="AA178" s="21" t="e">
        <f t="shared" si="60"/>
        <v>#VALUE!</v>
      </c>
      <c r="AB178" s="22" t="e">
        <f t="shared" si="61"/>
        <v>#VALUE!</v>
      </c>
      <c r="AC178" s="22" t="e">
        <f t="shared" si="62"/>
        <v>#VALUE!</v>
      </c>
      <c r="AD178" s="22" t="e">
        <f t="shared" si="63"/>
        <v>#VALUE!</v>
      </c>
      <c r="AE178" s="22" t="e">
        <f t="shared" si="64"/>
        <v>#VALUE!</v>
      </c>
      <c r="AF178" s="22" t="e">
        <f t="shared" si="65"/>
        <v>#VALUE!</v>
      </c>
      <c r="AG178" s="22" t="e">
        <f t="shared" si="66"/>
        <v>#VALUE!</v>
      </c>
      <c r="AH178" s="22" t="e">
        <f t="shared" si="67"/>
        <v>#VALUE!</v>
      </c>
      <c r="AI178" s="22" t="e">
        <f t="shared" si="68"/>
        <v>#VALUE!</v>
      </c>
      <c r="AJ178" s="22" t="e">
        <f t="shared" si="69"/>
        <v>#VALUE!</v>
      </c>
      <c r="AK178" s="22" t="e">
        <f t="shared" si="70"/>
        <v>#VALUE!</v>
      </c>
      <c r="AL178" s="22">
        <f t="shared" si="71"/>
        <v>1</v>
      </c>
    </row>
    <row r="179" spans="1:38">
      <c r="A179" s="118" t="s">
        <v>474</v>
      </c>
      <c r="B179" s="126"/>
      <c r="C179" s="126"/>
      <c r="D179" s="126"/>
      <c r="E179" s="126"/>
      <c r="F179" s="125"/>
      <c r="G179" s="125"/>
      <c r="H179" s="181"/>
      <c r="I179" s="121" t="str">
        <f>IF(OR($B179="",$C179="",$D179="",$E179="",$F179&lt;AN_LIM,$F179&gt;AN_CONCURS,$P179=FALSE),"",IF($O179="OK",R_BDI_ROM*VLOOKUP(AL179,Coef!$E$5:$F$20,2,FALSE),""))</f>
        <v/>
      </c>
      <c r="J179" s="121" t="str">
        <f>IF(OR($B179="",$C179="",$D179="",$E179="",$F179="",$F179&gt;AN_CONCURS,$P179=FALSE),"",IF($O179="OK",R_BDI_ROM*VLOOKUP(AL179,Coef!$E$5:$F$20,2,FALSE),""))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12" t="str">
        <f>IF(E179="","NOK",VLOOKUP($E179,BDI!$B$5:$C$41,2,FALSE))</f>
        <v>NOK</v>
      </c>
      <c r="P179" s="236" t="b">
        <f t="shared" si="50"/>
        <v>0</v>
      </c>
      <c r="Q179" s="180"/>
      <c r="R179" s="21" t="e">
        <f t="shared" si="51"/>
        <v>#VALUE!</v>
      </c>
      <c r="S179" s="21" t="e">
        <f t="shared" si="52"/>
        <v>#VALUE!</v>
      </c>
      <c r="T179" s="21" t="e">
        <f t="shared" si="53"/>
        <v>#VALUE!</v>
      </c>
      <c r="U179" s="21" t="e">
        <f t="shared" si="54"/>
        <v>#VALUE!</v>
      </c>
      <c r="V179" s="21" t="e">
        <f t="shared" si="55"/>
        <v>#VALUE!</v>
      </c>
      <c r="W179" s="21" t="e">
        <f t="shared" si="56"/>
        <v>#VALUE!</v>
      </c>
      <c r="X179" s="21" t="e">
        <f t="shared" si="57"/>
        <v>#VALUE!</v>
      </c>
      <c r="Y179" s="21" t="e">
        <f t="shared" si="58"/>
        <v>#VALUE!</v>
      </c>
      <c r="Z179" s="21" t="e">
        <f t="shared" si="59"/>
        <v>#VALUE!</v>
      </c>
      <c r="AA179" s="21" t="e">
        <f t="shared" si="60"/>
        <v>#VALUE!</v>
      </c>
      <c r="AB179" s="22" t="e">
        <f t="shared" si="61"/>
        <v>#VALUE!</v>
      </c>
      <c r="AC179" s="22" t="e">
        <f t="shared" si="62"/>
        <v>#VALUE!</v>
      </c>
      <c r="AD179" s="22" t="e">
        <f t="shared" si="63"/>
        <v>#VALUE!</v>
      </c>
      <c r="AE179" s="22" t="e">
        <f t="shared" si="64"/>
        <v>#VALUE!</v>
      </c>
      <c r="AF179" s="22" t="e">
        <f t="shared" si="65"/>
        <v>#VALUE!</v>
      </c>
      <c r="AG179" s="22" t="e">
        <f t="shared" si="66"/>
        <v>#VALUE!</v>
      </c>
      <c r="AH179" s="22" t="e">
        <f t="shared" si="67"/>
        <v>#VALUE!</v>
      </c>
      <c r="AI179" s="22" t="e">
        <f t="shared" si="68"/>
        <v>#VALUE!</v>
      </c>
      <c r="AJ179" s="22" t="e">
        <f t="shared" si="69"/>
        <v>#VALUE!</v>
      </c>
      <c r="AK179" s="22" t="e">
        <f t="shared" si="70"/>
        <v>#VALUE!</v>
      </c>
      <c r="AL179" s="22">
        <f t="shared" si="71"/>
        <v>1</v>
      </c>
    </row>
    <row r="180" spans="1:38">
      <c r="A180" s="118" t="s">
        <v>475</v>
      </c>
      <c r="B180" s="126"/>
      <c r="C180" s="126"/>
      <c r="D180" s="126"/>
      <c r="E180" s="126"/>
      <c r="F180" s="125"/>
      <c r="G180" s="125"/>
      <c r="H180" s="181"/>
      <c r="I180" s="121" t="str">
        <f>IF(OR($B180="",$C180="",$D180="",$E180="",$F180&lt;AN_LIM,$F180&gt;AN_CONCURS,$P180=FALSE),"",IF($O180="OK",R_BDI_ROM*VLOOKUP(AL180,Coef!$E$5:$F$20,2,FALSE),""))</f>
        <v/>
      </c>
      <c r="J180" s="121" t="str">
        <f>IF(OR($B180="",$C180="",$D180="",$E180="",$F180="",$F180&gt;AN_CONCURS,$P180=FALSE),"",IF($O180="OK",R_BDI_ROM*VLOOKUP(AL180,Coef!$E$5:$F$20,2,FALSE),""))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12" t="str">
        <f>IF(E180="","NOK",VLOOKUP($E180,BDI!$B$5:$C$41,2,FALSE))</f>
        <v>NOK</v>
      </c>
      <c r="P180" s="236" t="b">
        <f t="shared" si="50"/>
        <v>0</v>
      </c>
      <c r="Q180" s="180"/>
      <c r="R180" s="21" t="e">
        <f t="shared" si="51"/>
        <v>#VALUE!</v>
      </c>
      <c r="S180" s="21" t="e">
        <f t="shared" si="52"/>
        <v>#VALUE!</v>
      </c>
      <c r="T180" s="21" t="e">
        <f t="shared" si="53"/>
        <v>#VALUE!</v>
      </c>
      <c r="U180" s="21" t="e">
        <f t="shared" si="54"/>
        <v>#VALUE!</v>
      </c>
      <c r="V180" s="21" t="e">
        <f t="shared" si="55"/>
        <v>#VALUE!</v>
      </c>
      <c r="W180" s="21" t="e">
        <f t="shared" si="56"/>
        <v>#VALUE!</v>
      </c>
      <c r="X180" s="21" t="e">
        <f t="shared" si="57"/>
        <v>#VALUE!</v>
      </c>
      <c r="Y180" s="21" t="e">
        <f t="shared" si="58"/>
        <v>#VALUE!</v>
      </c>
      <c r="Z180" s="21" t="e">
        <f t="shared" si="59"/>
        <v>#VALUE!</v>
      </c>
      <c r="AA180" s="21" t="e">
        <f t="shared" si="60"/>
        <v>#VALUE!</v>
      </c>
      <c r="AB180" s="22" t="e">
        <f t="shared" si="61"/>
        <v>#VALUE!</v>
      </c>
      <c r="AC180" s="22" t="e">
        <f t="shared" si="62"/>
        <v>#VALUE!</v>
      </c>
      <c r="AD180" s="22" t="e">
        <f t="shared" si="63"/>
        <v>#VALUE!</v>
      </c>
      <c r="AE180" s="22" t="e">
        <f t="shared" si="64"/>
        <v>#VALUE!</v>
      </c>
      <c r="AF180" s="22" t="e">
        <f t="shared" si="65"/>
        <v>#VALUE!</v>
      </c>
      <c r="AG180" s="22" t="e">
        <f t="shared" si="66"/>
        <v>#VALUE!</v>
      </c>
      <c r="AH180" s="22" t="e">
        <f t="shared" si="67"/>
        <v>#VALUE!</v>
      </c>
      <c r="AI180" s="22" t="e">
        <f t="shared" si="68"/>
        <v>#VALUE!</v>
      </c>
      <c r="AJ180" s="22" t="e">
        <f t="shared" si="69"/>
        <v>#VALUE!</v>
      </c>
      <c r="AK180" s="22" t="e">
        <f t="shared" si="70"/>
        <v>#VALUE!</v>
      </c>
      <c r="AL180" s="22">
        <f t="shared" si="71"/>
        <v>1</v>
      </c>
    </row>
    <row r="181" spans="1:38">
      <c r="A181" s="118" t="s">
        <v>476</v>
      </c>
      <c r="B181" s="126"/>
      <c r="C181" s="126"/>
      <c r="D181" s="126"/>
      <c r="E181" s="126"/>
      <c r="F181" s="125"/>
      <c r="G181" s="125"/>
      <c r="H181" s="181"/>
      <c r="I181" s="121" t="str">
        <f>IF(OR($B181="",$C181="",$D181="",$E181="",$F181&lt;AN_LIM,$F181&gt;AN_CONCURS,$P181=FALSE),"",IF($O181="OK",R_BDI_ROM*VLOOKUP(AL181,Coef!$E$5:$F$20,2,FALSE),""))</f>
        <v/>
      </c>
      <c r="J181" s="121" t="str">
        <f>IF(OR($B181="",$C181="",$D181="",$E181="",$F181="",$F181&gt;AN_CONCURS,$P181=FALSE),"",IF($O181="OK",R_BDI_ROM*VLOOKUP(AL181,Coef!$E$5:$F$20,2,FALSE),""))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12" t="str">
        <f>IF(E181="","NOK",VLOOKUP($E181,BDI!$B$5:$C$41,2,FALSE))</f>
        <v>NOK</v>
      </c>
      <c r="P181" s="236" t="b">
        <f t="shared" si="50"/>
        <v>0</v>
      </c>
      <c r="Q181" s="180"/>
      <c r="R181" s="21" t="e">
        <f t="shared" si="51"/>
        <v>#VALUE!</v>
      </c>
      <c r="S181" s="21" t="e">
        <f t="shared" si="52"/>
        <v>#VALUE!</v>
      </c>
      <c r="T181" s="21" t="e">
        <f t="shared" si="53"/>
        <v>#VALUE!</v>
      </c>
      <c r="U181" s="21" t="e">
        <f t="shared" si="54"/>
        <v>#VALUE!</v>
      </c>
      <c r="V181" s="21" t="e">
        <f t="shared" si="55"/>
        <v>#VALUE!</v>
      </c>
      <c r="W181" s="21" t="e">
        <f t="shared" si="56"/>
        <v>#VALUE!</v>
      </c>
      <c r="X181" s="21" t="e">
        <f t="shared" si="57"/>
        <v>#VALUE!</v>
      </c>
      <c r="Y181" s="21" t="e">
        <f t="shared" si="58"/>
        <v>#VALUE!</v>
      </c>
      <c r="Z181" s="21" t="e">
        <f t="shared" si="59"/>
        <v>#VALUE!</v>
      </c>
      <c r="AA181" s="21" t="e">
        <f t="shared" si="60"/>
        <v>#VALUE!</v>
      </c>
      <c r="AB181" s="22" t="e">
        <f t="shared" si="61"/>
        <v>#VALUE!</v>
      </c>
      <c r="AC181" s="22" t="e">
        <f t="shared" si="62"/>
        <v>#VALUE!</v>
      </c>
      <c r="AD181" s="22" t="e">
        <f t="shared" si="63"/>
        <v>#VALUE!</v>
      </c>
      <c r="AE181" s="22" t="e">
        <f t="shared" si="64"/>
        <v>#VALUE!</v>
      </c>
      <c r="AF181" s="22" t="e">
        <f t="shared" si="65"/>
        <v>#VALUE!</v>
      </c>
      <c r="AG181" s="22" t="e">
        <f t="shared" si="66"/>
        <v>#VALUE!</v>
      </c>
      <c r="AH181" s="22" t="e">
        <f t="shared" si="67"/>
        <v>#VALUE!</v>
      </c>
      <c r="AI181" s="22" t="e">
        <f t="shared" si="68"/>
        <v>#VALUE!</v>
      </c>
      <c r="AJ181" s="22" t="e">
        <f t="shared" si="69"/>
        <v>#VALUE!</v>
      </c>
      <c r="AK181" s="22" t="e">
        <f t="shared" si="70"/>
        <v>#VALUE!</v>
      </c>
      <c r="AL181" s="22">
        <f t="shared" si="71"/>
        <v>1</v>
      </c>
    </row>
    <row r="182" spans="1:38">
      <c r="A182" s="118" t="s">
        <v>477</v>
      </c>
      <c r="B182" s="126"/>
      <c r="C182" s="126"/>
      <c r="D182" s="126"/>
      <c r="E182" s="126"/>
      <c r="F182" s="125"/>
      <c r="G182" s="125"/>
      <c r="H182" s="181"/>
      <c r="I182" s="121" t="str">
        <f>IF(OR($B182="",$C182="",$D182="",$E182="",$F182&lt;AN_LIM,$F182&gt;AN_CONCURS,$P182=FALSE),"",IF($O182="OK",R_BDI_ROM*VLOOKUP(AL182,Coef!$E$5:$F$20,2,FALSE),""))</f>
        <v/>
      </c>
      <c r="J182" s="121" t="str">
        <f>IF(OR($B182="",$C182="",$D182="",$E182="",$F182="",$F182&gt;AN_CONCURS,$P182=FALSE),"",IF($O182="OK",R_BDI_ROM*VLOOKUP(AL182,Coef!$E$5:$F$20,2,FALSE),""))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12" t="str">
        <f>IF(E182="","NOK",VLOOKUP($E182,BDI!$B$5:$C$41,2,FALSE))</f>
        <v>NOK</v>
      </c>
      <c r="P182" s="236" t="b">
        <f t="shared" si="50"/>
        <v>0</v>
      </c>
      <c r="Q182" s="180"/>
      <c r="R182" s="21" t="e">
        <f t="shared" si="51"/>
        <v>#VALUE!</v>
      </c>
      <c r="S182" s="21" t="e">
        <f t="shared" si="52"/>
        <v>#VALUE!</v>
      </c>
      <c r="T182" s="21" t="e">
        <f t="shared" si="53"/>
        <v>#VALUE!</v>
      </c>
      <c r="U182" s="21" t="e">
        <f t="shared" si="54"/>
        <v>#VALUE!</v>
      </c>
      <c r="V182" s="21" t="e">
        <f t="shared" si="55"/>
        <v>#VALUE!</v>
      </c>
      <c r="W182" s="21" t="e">
        <f t="shared" si="56"/>
        <v>#VALUE!</v>
      </c>
      <c r="X182" s="21" t="e">
        <f t="shared" si="57"/>
        <v>#VALUE!</v>
      </c>
      <c r="Y182" s="21" t="e">
        <f t="shared" si="58"/>
        <v>#VALUE!</v>
      </c>
      <c r="Z182" s="21" t="e">
        <f t="shared" si="59"/>
        <v>#VALUE!</v>
      </c>
      <c r="AA182" s="21" t="e">
        <f t="shared" si="60"/>
        <v>#VALUE!</v>
      </c>
      <c r="AB182" s="22" t="e">
        <f t="shared" si="61"/>
        <v>#VALUE!</v>
      </c>
      <c r="AC182" s="22" t="e">
        <f t="shared" si="62"/>
        <v>#VALUE!</v>
      </c>
      <c r="AD182" s="22" t="e">
        <f t="shared" si="63"/>
        <v>#VALUE!</v>
      </c>
      <c r="AE182" s="22" t="e">
        <f t="shared" si="64"/>
        <v>#VALUE!</v>
      </c>
      <c r="AF182" s="22" t="e">
        <f t="shared" si="65"/>
        <v>#VALUE!</v>
      </c>
      <c r="AG182" s="22" t="e">
        <f t="shared" si="66"/>
        <v>#VALUE!</v>
      </c>
      <c r="AH182" s="22" t="e">
        <f t="shared" si="67"/>
        <v>#VALUE!</v>
      </c>
      <c r="AI182" s="22" t="e">
        <f t="shared" si="68"/>
        <v>#VALUE!</v>
      </c>
      <c r="AJ182" s="22" t="e">
        <f t="shared" si="69"/>
        <v>#VALUE!</v>
      </c>
      <c r="AK182" s="22" t="e">
        <f t="shared" si="70"/>
        <v>#VALUE!</v>
      </c>
      <c r="AL182" s="22">
        <f t="shared" si="71"/>
        <v>1</v>
      </c>
    </row>
    <row r="183" spans="1:38">
      <c r="A183" s="118" t="s">
        <v>478</v>
      </c>
      <c r="B183" s="126"/>
      <c r="C183" s="126"/>
      <c r="D183" s="126"/>
      <c r="E183" s="126"/>
      <c r="F183" s="125"/>
      <c r="G183" s="125"/>
      <c r="H183" s="181"/>
      <c r="I183" s="121" t="str">
        <f>IF(OR($B183="",$C183="",$D183="",$E183="",$F183&lt;AN_LIM,$F183&gt;AN_CONCURS,$P183=FALSE),"",IF($O183="OK",R_BDI_ROM*VLOOKUP(AL183,Coef!$E$5:$F$20,2,FALSE),""))</f>
        <v/>
      </c>
      <c r="J183" s="121" t="str">
        <f>IF(OR($B183="",$C183="",$D183="",$E183="",$F183="",$F183&gt;AN_CONCURS,$P183=FALSE),"",IF($O183="OK",R_BDI_ROM*VLOOKUP(AL183,Coef!$E$5:$F$20,2,FALSE),""))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12" t="str">
        <f>IF(E183="","NOK",VLOOKUP($E183,BDI!$B$5:$C$41,2,FALSE))</f>
        <v>NOK</v>
      </c>
      <c r="P183" s="236" t="b">
        <f t="shared" si="50"/>
        <v>0</v>
      </c>
      <c r="Q183" s="180"/>
      <c r="R183" s="21" t="e">
        <f t="shared" si="51"/>
        <v>#VALUE!</v>
      </c>
      <c r="S183" s="21" t="e">
        <f t="shared" si="52"/>
        <v>#VALUE!</v>
      </c>
      <c r="T183" s="21" t="e">
        <f t="shared" si="53"/>
        <v>#VALUE!</v>
      </c>
      <c r="U183" s="21" t="e">
        <f t="shared" si="54"/>
        <v>#VALUE!</v>
      </c>
      <c r="V183" s="21" t="e">
        <f t="shared" si="55"/>
        <v>#VALUE!</v>
      </c>
      <c r="W183" s="21" t="e">
        <f t="shared" si="56"/>
        <v>#VALUE!</v>
      </c>
      <c r="X183" s="21" t="e">
        <f t="shared" si="57"/>
        <v>#VALUE!</v>
      </c>
      <c r="Y183" s="21" t="e">
        <f t="shared" si="58"/>
        <v>#VALUE!</v>
      </c>
      <c r="Z183" s="21" t="e">
        <f t="shared" si="59"/>
        <v>#VALUE!</v>
      </c>
      <c r="AA183" s="21" t="e">
        <f t="shared" si="60"/>
        <v>#VALUE!</v>
      </c>
      <c r="AB183" s="22" t="e">
        <f t="shared" si="61"/>
        <v>#VALUE!</v>
      </c>
      <c r="AC183" s="22" t="e">
        <f t="shared" si="62"/>
        <v>#VALUE!</v>
      </c>
      <c r="AD183" s="22" t="e">
        <f t="shared" si="63"/>
        <v>#VALUE!</v>
      </c>
      <c r="AE183" s="22" t="e">
        <f t="shared" si="64"/>
        <v>#VALUE!</v>
      </c>
      <c r="AF183" s="22" t="e">
        <f t="shared" si="65"/>
        <v>#VALUE!</v>
      </c>
      <c r="AG183" s="22" t="e">
        <f t="shared" si="66"/>
        <v>#VALUE!</v>
      </c>
      <c r="AH183" s="22" t="e">
        <f t="shared" si="67"/>
        <v>#VALUE!</v>
      </c>
      <c r="AI183" s="22" t="e">
        <f t="shared" si="68"/>
        <v>#VALUE!</v>
      </c>
      <c r="AJ183" s="22" t="e">
        <f t="shared" si="69"/>
        <v>#VALUE!</v>
      </c>
      <c r="AK183" s="22" t="e">
        <f t="shared" si="70"/>
        <v>#VALUE!</v>
      </c>
      <c r="AL183" s="22">
        <f t="shared" si="71"/>
        <v>1</v>
      </c>
    </row>
    <row r="184" spans="1:38">
      <c r="A184" s="118" t="s">
        <v>479</v>
      </c>
      <c r="B184" s="126"/>
      <c r="C184" s="126"/>
      <c r="D184" s="126"/>
      <c r="E184" s="126"/>
      <c r="F184" s="125"/>
      <c r="G184" s="125"/>
      <c r="H184" s="181"/>
      <c r="I184" s="121" t="str">
        <f>IF(OR($B184="",$C184="",$D184="",$E184="",$F184&lt;AN_LIM,$F184&gt;AN_CONCURS,$P184=FALSE),"",IF($O184="OK",R_BDI_ROM*VLOOKUP(AL184,Coef!$E$5:$F$20,2,FALSE),""))</f>
        <v/>
      </c>
      <c r="J184" s="121" t="str">
        <f>IF(OR($B184="",$C184="",$D184="",$E184="",$F184="",$F184&gt;AN_CONCURS,$P184=FALSE),"",IF($O184="OK",R_BDI_ROM*VLOOKUP(AL184,Coef!$E$5:$F$20,2,FALSE),""))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12" t="str">
        <f>IF(E184="","NOK",VLOOKUP($E184,BDI!$B$5:$C$41,2,FALSE))</f>
        <v>NOK</v>
      </c>
      <c r="P184" s="236" t="b">
        <f t="shared" si="50"/>
        <v>0</v>
      </c>
      <c r="Q184" s="180"/>
      <c r="R184" s="21" t="e">
        <f t="shared" si="51"/>
        <v>#VALUE!</v>
      </c>
      <c r="S184" s="21" t="e">
        <f t="shared" si="52"/>
        <v>#VALUE!</v>
      </c>
      <c r="T184" s="21" t="e">
        <f t="shared" si="53"/>
        <v>#VALUE!</v>
      </c>
      <c r="U184" s="21" t="e">
        <f t="shared" si="54"/>
        <v>#VALUE!</v>
      </c>
      <c r="V184" s="21" t="e">
        <f t="shared" si="55"/>
        <v>#VALUE!</v>
      </c>
      <c r="W184" s="21" t="e">
        <f t="shared" si="56"/>
        <v>#VALUE!</v>
      </c>
      <c r="X184" s="21" t="e">
        <f t="shared" si="57"/>
        <v>#VALUE!</v>
      </c>
      <c r="Y184" s="21" t="e">
        <f t="shared" si="58"/>
        <v>#VALUE!</v>
      </c>
      <c r="Z184" s="21" t="e">
        <f t="shared" si="59"/>
        <v>#VALUE!</v>
      </c>
      <c r="AA184" s="21" t="e">
        <f t="shared" si="60"/>
        <v>#VALUE!</v>
      </c>
      <c r="AB184" s="22" t="e">
        <f t="shared" si="61"/>
        <v>#VALUE!</v>
      </c>
      <c r="AC184" s="22" t="e">
        <f t="shared" si="62"/>
        <v>#VALUE!</v>
      </c>
      <c r="AD184" s="22" t="e">
        <f t="shared" si="63"/>
        <v>#VALUE!</v>
      </c>
      <c r="AE184" s="22" t="e">
        <f t="shared" si="64"/>
        <v>#VALUE!</v>
      </c>
      <c r="AF184" s="22" t="e">
        <f t="shared" si="65"/>
        <v>#VALUE!</v>
      </c>
      <c r="AG184" s="22" t="e">
        <f t="shared" si="66"/>
        <v>#VALUE!</v>
      </c>
      <c r="AH184" s="22" t="e">
        <f t="shared" si="67"/>
        <v>#VALUE!</v>
      </c>
      <c r="AI184" s="22" t="e">
        <f t="shared" si="68"/>
        <v>#VALUE!</v>
      </c>
      <c r="AJ184" s="22" t="e">
        <f t="shared" si="69"/>
        <v>#VALUE!</v>
      </c>
      <c r="AK184" s="22" t="e">
        <f t="shared" si="70"/>
        <v>#VALUE!</v>
      </c>
      <c r="AL184" s="22">
        <f t="shared" si="71"/>
        <v>1</v>
      </c>
    </row>
    <row r="185" spans="1:38">
      <c r="A185" s="118" t="s">
        <v>480</v>
      </c>
      <c r="B185" s="126"/>
      <c r="C185" s="126"/>
      <c r="D185" s="126"/>
      <c r="E185" s="126"/>
      <c r="F185" s="125"/>
      <c r="G185" s="125"/>
      <c r="H185" s="181"/>
      <c r="I185" s="121" t="str">
        <f>IF(OR($B185="",$C185="",$D185="",$E185="",$F185&lt;AN_LIM,$F185&gt;AN_CONCURS,$P185=FALSE),"",IF($O185="OK",R_BDI_ROM*VLOOKUP(AL185,Coef!$E$5:$F$20,2,FALSE),""))</f>
        <v/>
      </c>
      <c r="J185" s="121" t="str">
        <f>IF(OR($B185="",$C185="",$D185="",$E185="",$F185="",$F185&gt;AN_CONCURS,$P185=FALSE),"",IF($O185="OK",R_BDI_ROM*VLOOKUP(AL185,Coef!$E$5:$F$20,2,FALSE),""))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12" t="str">
        <f>IF(E185="","NOK",VLOOKUP($E185,BDI!$B$5:$C$41,2,FALSE))</f>
        <v>NOK</v>
      </c>
      <c r="P185" s="236" t="b">
        <f t="shared" si="50"/>
        <v>0</v>
      </c>
      <c r="Q185" s="180"/>
      <c r="R185" s="21" t="e">
        <f t="shared" si="51"/>
        <v>#VALUE!</v>
      </c>
      <c r="S185" s="21" t="e">
        <f t="shared" si="52"/>
        <v>#VALUE!</v>
      </c>
      <c r="T185" s="21" t="e">
        <f t="shared" si="53"/>
        <v>#VALUE!</v>
      </c>
      <c r="U185" s="21" t="e">
        <f t="shared" si="54"/>
        <v>#VALUE!</v>
      </c>
      <c r="V185" s="21" t="e">
        <f t="shared" si="55"/>
        <v>#VALUE!</v>
      </c>
      <c r="W185" s="21" t="e">
        <f t="shared" si="56"/>
        <v>#VALUE!</v>
      </c>
      <c r="X185" s="21" t="e">
        <f t="shared" si="57"/>
        <v>#VALUE!</v>
      </c>
      <c r="Y185" s="21" t="e">
        <f t="shared" si="58"/>
        <v>#VALUE!</v>
      </c>
      <c r="Z185" s="21" t="e">
        <f t="shared" si="59"/>
        <v>#VALUE!</v>
      </c>
      <c r="AA185" s="21" t="e">
        <f t="shared" si="60"/>
        <v>#VALUE!</v>
      </c>
      <c r="AB185" s="22" t="e">
        <f t="shared" si="61"/>
        <v>#VALUE!</v>
      </c>
      <c r="AC185" s="22" t="e">
        <f t="shared" si="62"/>
        <v>#VALUE!</v>
      </c>
      <c r="AD185" s="22" t="e">
        <f t="shared" si="63"/>
        <v>#VALUE!</v>
      </c>
      <c r="AE185" s="22" t="e">
        <f t="shared" si="64"/>
        <v>#VALUE!</v>
      </c>
      <c r="AF185" s="22" t="e">
        <f t="shared" si="65"/>
        <v>#VALUE!</v>
      </c>
      <c r="AG185" s="22" t="e">
        <f t="shared" si="66"/>
        <v>#VALUE!</v>
      </c>
      <c r="AH185" s="22" t="e">
        <f t="shared" si="67"/>
        <v>#VALUE!</v>
      </c>
      <c r="AI185" s="22" t="e">
        <f t="shared" si="68"/>
        <v>#VALUE!</v>
      </c>
      <c r="AJ185" s="22" t="e">
        <f t="shared" si="69"/>
        <v>#VALUE!</v>
      </c>
      <c r="AK185" s="22" t="e">
        <f t="shared" si="70"/>
        <v>#VALUE!</v>
      </c>
      <c r="AL185" s="22">
        <f t="shared" si="71"/>
        <v>1</v>
      </c>
    </row>
    <row r="186" spans="1:38">
      <c r="A186" s="118" t="s">
        <v>481</v>
      </c>
      <c r="B186" s="126"/>
      <c r="C186" s="126"/>
      <c r="D186" s="126"/>
      <c r="E186" s="126"/>
      <c r="F186" s="125"/>
      <c r="G186" s="125"/>
      <c r="H186" s="181"/>
      <c r="I186" s="121" t="str">
        <f>IF(OR($B186="",$C186="",$D186="",$E186="",$F186&lt;AN_LIM,$F186&gt;AN_CONCURS,$P186=FALSE),"",IF($O186="OK",R_BDI_ROM*VLOOKUP(AL186,Coef!$E$5:$F$20,2,FALSE),""))</f>
        <v/>
      </c>
      <c r="J186" s="121" t="str">
        <f>IF(OR($B186="",$C186="",$D186="",$E186="",$F186="",$F186&gt;AN_CONCURS,$P186=FALSE),"",IF($O186="OK",R_BDI_ROM*VLOOKUP(AL186,Coef!$E$5:$F$20,2,FALSE),""))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12" t="str">
        <f>IF(E186="","NOK",VLOOKUP($E186,BDI!$B$5:$C$41,2,FALSE))</f>
        <v>NOK</v>
      </c>
      <c r="P186" s="236" t="b">
        <f t="shared" si="50"/>
        <v>0</v>
      </c>
      <c r="Q186" s="180"/>
      <c r="R186" s="21" t="e">
        <f t="shared" si="51"/>
        <v>#VALUE!</v>
      </c>
      <c r="S186" s="21" t="e">
        <f t="shared" si="52"/>
        <v>#VALUE!</v>
      </c>
      <c r="T186" s="21" t="e">
        <f t="shared" si="53"/>
        <v>#VALUE!</v>
      </c>
      <c r="U186" s="21" t="e">
        <f t="shared" si="54"/>
        <v>#VALUE!</v>
      </c>
      <c r="V186" s="21" t="e">
        <f t="shared" si="55"/>
        <v>#VALUE!</v>
      </c>
      <c r="W186" s="21" t="e">
        <f t="shared" si="56"/>
        <v>#VALUE!</v>
      </c>
      <c r="X186" s="21" t="e">
        <f t="shared" si="57"/>
        <v>#VALUE!</v>
      </c>
      <c r="Y186" s="21" t="e">
        <f t="shared" si="58"/>
        <v>#VALUE!</v>
      </c>
      <c r="Z186" s="21" t="e">
        <f t="shared" si="59"/>
        <v>#VALUE!</v>
      </c>
      <c r="AA186" s="21" t="e">
        <f t="shared" si="60"/>
        <v>#VALUE!</v>
      </c>
      <c r="AB186" s="22" t="e">
        <f t="shared" si="61"/>
        <v>#VALUE!</v>
      </c>
      <c r="AC186" s="22" t="e">
        <f t="shared" si="62"/>
        <v>#VALUE!</v>
      </c>
      <c r="AD186" s="22" t="e">
        <f t="shared" si="63"/>
        <v>#VALUE!</v>
      </c>
      <c r="AE186" s="22" t="e">
        <f t="shared" si="64"/>
        <v>#VALUE!</v>
      </c>
      <c r="AF186" s="22" t="e">
        <f t="shared" si="65"/>
        <v>#VALUE!</v>
      </c>
      <c r="AG186" s="22" t="e">
        <f t="shared" si="66"/>
        <v>#VALUE!</v>
      </c>
      <c r="AH186" s="22" t="e">
        <f t="shared" si="67"/>
        <v>#VALUE!</v>
      </c>
      <c r="AI186" s="22" t="e">
        <f t="shared" si="68"/>
        <v>#VALUE!</v>
      </c>
      <c r="AJ186" s="22" t="e">
        <f t="shared" si="69"/>
        <v>#VALUE!</v>
      </c>
      <c r="AK186" s="22" t="e">
        <f t="shared" si="70"/>
        <v>#VALUE!</v>
      </c>
      <c r="AL186" s="22">
        <f t="shared" si="71"/>
        <v>1</v>
      </c>
    </row>
    <row r="187" spans="1:38">
      <c r="A187" s="118" t="s">
        <v>482</v>
      </c>
      <c r="B187" s="126"/>
      <c r="C187" s="126"/>
      <c r="D187" s="126"/>
      <c r="E187" s="126"/>
      <c r="F187" s="125"/>
      <c r="G187" s="125"/>
      <c r="H187" s="181"/>
      <c r="I187" s="121" t="str">
        <f>IF(OR($B187="",$C187="",$D187="",$E187="",$F187&lt;AN_LIM,$F187&gt;AN_CONCURS,$P187=FALSE),"",IF($O187="OK",R_BDI_ROM*VLOOKUP(AL187,Coef!$E$5:$F$20,2,FALSE),""))</f>
        <v/>
      </c>
      <c r="J187" s="121" t="str">
        <f>IF(OR($B187="",$C187="",$D187="",$E187="",$F187="",$F187&gt;AN_CONCURS,$P187=FALSE),"",IF($O187="OK",R_BDI_ROM*VLOOKUP(AL187,Coef!$E$5:$F$20,2,FALSE),""))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12" t="str">
        <f>IF(E187="","NOK",VLOOKUP($E187,BDI!$B$5:$C$41,2,FALSE))</f>
        <v>NOK</v>
      </c>
      <c r="P187" s="236" t="b">
        <f t="shared" si="50"/>
        <v>0</v>
      </c>
      <c r="Q187" s="180"/>
      <c r="R187" s="21" t="e">
        <f t="shared" si="51"/>
        <v>#VALUE!</v>
      </c>
      <c r="S187" s="21" t="e">
        <f t="shared" si="52"/>
        <v>#VALUE!</v>
      </c>
      <c r="T187" s="21" t="e">
        <f t="shared" si="53"/>
        <v>#VALUE!</v>
      </c>
      <c r="U187" s="21" t="e">
        <f t="shared" si="54"/>
        <v>#VALUE!</v>
      </c>
      <c r="V187" s="21" t="e">
        <f t="shared" si="55"/>
        <v>#VALUE!</v>
      </c>
      <c r="W187" s="21" t="e">
        <f t="shared" si="56"/>
        <v>#VALUE!</v>
      </c>
      <c r="X187" s="21" t="e">
        <f t="shared" si="57"/>
        <v>#VALUE!</v>
      </c>
      <c r="Y187" s="21" t="e">
        <f t="shared" si="58"/>
        <v>#VALUE!</v>
      </c>
      <c r="Z187" s="21" t="e">
        <f t="shared" si="59"/>
        <v>#VALUE!</v>
      </c>
      <c r="AA187" s="21" t="e">
        <f t="shared" si="60"/>
        <v>#VALUE!</v>
      </c>
      <c r="AB187" s="22" t="e">
        <f t="shared" si="61"/>
        <v>#VALUE!</v>
      </c>
      <c r="AC187" s="22" t="e">
        <f t="shared" si="62"/>
        <v>#VALUE!</v>
      </c>
      <c r="AD187" s="22" t="e">
        <f t="shared" si="63"/>
        <v>#VALUE!</v>
      </c>
      <c r="AE187" s="22" t="e">
        <f t="shared" si="64"/>
        <v>#VALUE!</v>
      </c>
      <c r="AF187" s="22" t="e">
        <f t="shared" si="65"/>
        <v>#VALUE!</v>
      </c>
      <c r="AG187" s="22" t="e">
        <f t="shared" si="66"/>
        <v>#VALUE!</v>
      </c>
      <c r="AH187" s="22" t="e">
        <f t="shared" si="67"/>
        <v>#VALUE!</v>
      </c>
      <c r="AI187" s="22" t="e">
        <f t="shared" si="68"/>
        <v>#VALUE!</v>
      </c>
      <c r="AJ187" s="22" t="e">
        <f t="shared" si="69"/>
        <v>#VALUE!</v>
      </c>
      <c r="AK187" s="22" t="e">
        <f t="shared" si="70"/>
        <v>#VALUE!</v>
      </c>
      <c r="AL187" s="22">
        <f t="shared" si="71"/>
        <v>1</v>
      </c>
    </row>
    <row r="188" spans="1:38">
      <c r="A188" s="118" t="s">
        <v>483</v>
      </c>
      <c r="B188" s="126"/>
      <c r="C188" s="126"/>
      <c r="D188" s="126"/>
      <c r="E188" s="126"/>
      <c r="F188" s="125"/>
      <c r="G188" s="125"/>
      <c r="H188" s="181"/>
      <c r="I188" s="121" t="str">
        <f>IF(OR($B188="",$C188="",$D188="",$E188="",$F188&lt;AN_LIM,$F188&gt;AN_CONCURS,$P188=FALSE),"",IF($O188="OK",R_BDI_ROM*VLOOKUP(AL188,Coef!$E$5:$F$20,2,FALSE),""))</f>
        <v/>
      </c>
      <c r="J188" s="121" t="str">
        <f>IF(OR($B188="",$C188="",$D188="",$E188="",$F188="",$F188&gt;AN_CONCURS,$P188=FALSE),"",IF($O188="OK",R_BDI_ROM*VLOOKUP(AL188,Coef!$E$5:$F$20,2,FALSE),""))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12" t="str">
        <f>IF(E188="","NOK",VLOOKUP($E188,BDI!$B$5:$C$41,2,FALSE))</f>
        <v>NOK</v>
      </c>
      <c r="P188" s="236" t="b">
        <f t="shared" si="50"/>
        <v>0</v>
      </c>
      <c r="Q188" s="180"/>
      <c r="R188" s="21" t="e">
        <f t="shared" si="51"/>
        <v>#VALUE!</v>
      </c>
      <c r="S188" s="21" t="e">
        <f t="shared" si="52"/>
        <v>#VALUE!</v>
      </c>
      <c r="T188" s="21" t="e">
        <f t="shared" si="53"/>
        <v>#VALUE!</v>
      </c>
      <c r="U188" s="21" t="e">
        <f t="shared" si="54"/>
        <v>#VALUE!</v>
      </c>
      <c r="V188" s="21" t="e">
        <f t="shared" si="55"/>
        <v>#VALUE!</v>
      </c>
      <c r="W188" s="21" t="e">
        <f t="shared" si="56"/>
        <v>#VALUE!</v>
      </c>
      <c r="X188" s="21" t="e">
        <f t="shared" si="57"/>
        <v>#VALUE!</v>
      </c>
      <c r="Y188" s="21" t="e">
        <f t="shared" si="58"/>
        <v>#VALUE!</v>
      </c>
      <c r="Z188" s="21" t="e">
        <f t="shared" si="59"/>
        <v>#VALUE!</v>
      </c>
      <c r="AA188" s="21" t="e">
        <f t="shared" si="60"/>
        <v>#VALUE!</v>
      </c>
      <c r="AB188" s="22" t="e">
        <f t="shared" si="61"/>
        <v>#VALUE!</v>
      </c>
      <c r="AC188" s="22" t="e">
        <f t="shared" si="62"/>
        <v>#VALUE!</v>
      </c>
      <c r="AD188" s="22" t="e">
        <f t="shared" si="63"/>
        <v>#VALUE!</v>
      </c>
      <c r="AE188" s="22" t="e">
        <f t="shared" si="64"/>
        <v>#VALUE!</v>
      </c>
      <c r="AF188" s="22" t="e">
        <f t="shared" si="65"/>
        <v>#VALUE!</v>
      </c>
      <c r="AG188" s="22" t="e">
        <f t="shared" si="66"/>
        <v>#VALUE!</v>
      </c>
      <c r="AH188" s="22" t="e">
        <f t="shared" si="67"/>
        <v>#VALUE!</v>
      </c>
      <c r="AI188" s="22" t="e">
        <f t="shared" si="68"/>
        <v>#VALUE!</v>
      </c>
      <c r="AJ188" s="22" t="e">
        <f t="shared" si="69"/>
        <v>#VALUE!</v>
      </c>
      <c r="AK188" s="22" t="e">
        <f t="shared" si="70"/>
        <v>#VALUE!</v>
      </c>
      <c r="AL188" s="22">
        <f t="shared" si="71"/>
        <v>1</v>
      </c>
    </row>
    <row r="189" spans="1:38">
      <c r="A189" s="118" t="s">
        <v>484</v>
      </c>
      <c r="B189" s="126"/>
      <c r="C189" s="126"/>
      <c r="D189" s="126"/>
      <c r="E189" s="126"/>
      <c r="F189" s="125"/>
      <c r="G189" s="125"/>
      <c r="H189" s="181"/>
      <c r="I189" s="121" t="str">
        <f>IF(OR($B189="",$C189="",$D189="",$E189="",$F189&lt;AN_LIM,$F189&gt;AN_CONCURS,$P189=FALSE),"",IF($O189="OK",R_BDI_ROM*VLOOKUP(AL189,Coef!$E$5:$F$20,2,FALSE),""))</f>
        <v/>
      </c>
      <c r="J189" s="121" t="str">
        <f>IF(OR($B189="",$C189="",$D189="",$E189="",$F189="",$F189&gt;AN_CONCURS,$P189=FALSE),"",IF($O189="OK",R_BDI_ROM*VLOOKUP(AL189,Coef!$E$5:$F$20,2,FALSE),""))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12" t="str">
        <f>IF(E189="","NOK",VLOOKUP($E189,BDI!$B$5:$C$41,2,FALSE))</f>
        <v>NOK</v>
      </c>
      <c r="P189" s="236" t="b">
        <f t="shared" si="50"/>
        <v>0</v>
      </c>
      <c r="Q189" s="180"/>
      <c r="R189" s="21" t="e">
        <f t="shared" si="51"/>
        <v>#VALUE!</v>
      </c>
      <c r="S189" s="21" t="e">
        <f t="shared" si="52"/>
        <v>#VALUE!</v>
      </c>
      <c r="T189" s="21" t="e">
        <f t="shared" si="53"/>
        <v>#VALUE!</v>
      </c>
      <c r="U189" s="21" t="e">
        <f t="shared" si="54"/>
        <v>#VALUE!</v>
      </c>
      <c r="V189" s="21" t="e">
        <f t="shared" si="55"/>
        <v>#VALUE!</v>
      </c>
      <c r="W189" s="21" t="e">
        <f t="shared" si="56"/>
        <v>#VALUE!</v>
      </c>
      <c r="X189" s="21" t="e">
        <f t="shared" si="57"/>
        <v>#VALUE!</v>
      </c>
      <c r="Y189" s="21" t="e">
        <f t="shared" si="58"/>
        <v>#VALUE!</v>
      </c>
      <c r="Z189" s="21" t="e">
        <f t="shared" si="59"/>
        <v>#VALUE!</v>
      </c>
      <c r="AA189" s="21" t="e">
        <f t="shared" si="60"/>
        <v>#VALUE!</v>
      </c>
      <c r="AB189" s="22" t="e">
        <f t="shared" si="61"/>
        <v>#VALUE!</v>
      </c>
      <c r="AC189" s="22" t="e">
        <f t="shared" si="62"/>
        <v>#VALUE!</v>
      </c>
      <c r="AD189" s="22" t="e">
        <f t="shared" si="63"/>
        <v>#VALUE!</v>
      </c>
      <c r="AE189" s="22" t="e">
        <f t="shared" si="64"/>
        <v>#VALUE!</v>
      </c>
      <c r="AF189" s="22" t="e">
        <f t="shared" si="65"/>
        <v>#VALUE!</v>
      </c>
      <c r="AG189" s="22" t="e">
        <f t="shared" si="66"/>
        <v>#VALUE!</v>
      </c>
      <c r="AH189" s="22" t="e">
        <f t="shared" si="67"/>
        <v>#VALUE!</v>
      </c>
      <c r="AI189" s="22" t="e">
        <f t="shared" si="68"/>
        <v>#VALUE!</v>
      </c>
      <c r="AJ189" s="22" t="e">
        <f t="shared" si="69"/>
        <v>#VALUE!</v>
      </c>
      <c r="AK189" s="22" t="e">
        <f t="shared" si="70"/>
        <v>#VALUE!</v>
      </c>
      <c r="AL189" s="22">
        <f t="shared" si="71"/>
        <v>1</v>
      </c>
    </row>
    <row r="190" spans="1:38">
      <c r="A190" s="118" t="s">
        <v>485</v>
      </c>
      <c r="B190" s="126"/>
      <c r="C190" s="126"/>
      <c r="D190" s="126"/>
      <c r="E190" s="126"/>
      <c r="F190" s="125"/>
      <c r="G190" s="125"/>
      <c r="H190" s="181"/>
      <c r="I190" s="121" t="str">
        <f>IF(OR($B190="",$C190="",$D190="",$E190="",$F190&lt;AN_LIM,$F190&gt;AN_CONCURS,$P190=FALSE),"",IF($O190="OK",R_BDI_ROM*VLOOKUP(AL190,Coef!$E$5:$F$20,2,FALSE),""))</f>
        <v/>
      </c>
      <c r="J190" s="121" t="str">
        <f>IF(OR($B190="",$C190="",$D190="",$E190="",$F190="",$F190&gt;AN_CONCURS,$P190=FALSE),"",IF($O190="OK",R_BDI_ROM*VLOOKUP(AL190,Coef!$E$5:$F$20,2,FALSE),""))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12" t="str">
        <f>IF(E190="","NOK",VLOOKUP($E190,BDI!$B$5:$C$41,2,FALSE))</f>
        <v>NOK</v>
      </c>
      <c r="P190" s="236" t="b">
        <f t="shared" si="50"/>
        <v>0</v>
      </c>
      <c r="Q190" s="180"/>
      <c r="R190" s="21" t="e">
        <f t="shared" si="51"/>
        <v>#VALUE!</v>
      </c>
      <c r="S190" s="21" t="e">
        <f t="shared" si="52"/>
        <v>#VALUE!</v>
      </c>
      <c r="T190" s="21" t="e">
        <f t="shared" si="53"/>
        <v>#VALUE!</v>
      </c>
      <c r="U190" s="21" t="e">
        <f t="shared" si="54"/>
        <v>#VALUE!</v>
      </c>
      <c r="V190" s="21" t="e">
        <f t="shared" si="55"/>
        <v>#VALUE!</v>
      </c>
      <c r="W190" s="21" t="e">
        <f t="shared" si="56"/>
        <v>#VALUE!</v>
      </c>
      <c r="X190" s="21" t="e">
        <f t="shared" si="57"/>
        <v>#VALUE!</v>
      </c>
      <c r="Y190" s="21" t="e">
        <f t="shared" si="58"/>
        <v>#VALUE!</v>
      </c>
      <c r="Z190" s="21" t="e">
        <f t="shared" si="59"/>
        <v>#VALUE!</v>
      </c>
      <c r="AA190" s="21" t="e">
        <f t="shared" si="60"/>
        <v>#VALUE!</v>
      </c>
      <c r="AB190" s="22" t="e">
        <f t="shared" si="61"/>
        <v>#VALUE!</v>
      </c>
      <c r="AC190" s="22" t="e">
        <f t="shared" si="62"/>
        <v>#VALUE!</v>
      </c>
      <c r="AD190" s="22" t="e">
        <f t="shared" si="63"/>
        <v>#VALUE!</v>
      </c>
      <c r="AE190" s="22" t="e">
        <f t="shared" si="64"/>
        <v>#VALUE!</v>
      </c>
      <c r="AF190" s="22" t="e">
        <f t="shared" si="65"/>
        <v>#VALUE!</v>
      </c>
      <c r="AG190" s="22" t="e">
        <f t="shared" si="66"/>
        <v>#VALUE!</v>
      </c>
      <c r="AH190" s="22" t="e">
        <f t="shared" si="67"/>
        <v>#VALUE!</v>
      </c>
      <c r="AI190" s="22" t="e">
        <f t="shared" si="68"/>
        <v>#VALUE!</v>
      </c>
      <c r="AJ190" s="22" t="e">
        <f t="shared" si="69"/>
        <v>#VALUE!</v>
      </c>
      <c r="AK190" s="22" t="e">
        <f t="shared" si="70"/>
        <v>#VALUE!</v>
      </c>
      <c r="AL190" s="22">
        <f t="shared" si="71"/>
        <v>1</v>
      </c>
    </row>
    <row r="191" spans="1:38">
      <c r="A191" s="118" t="s">
        <v>486</v>
      </c>
      <c r="B191" s="126"/>
      <c r="C191" s="126"/>
      <c r="D191" s="126"/>
      <c r="E191" s="126"/>
      <c r="F191" s="125"/>
      <c r="G191" s="125"/>
      <c r="H191" s="181"/>
      <c r="I191" s="121" t="str">
        <f>IF(OR($B191="",$C191="",$D191="",$E191="",$F191&lt;AN_LIM,$F191&gt;AN_CONCURS,$P191=FALSE),"",IF($O191="OK",R_BDI_ROM*VLOOKUP(AL191,Coef!$E$5:$F$20,2,FALSE),""))</f>
        <v/>
      </c>
      <c r="J191" s="121" t="str">
        <f>IF(OR($B191="",$C191="",$D191="",$E191="",$F191="",$F191&gt;AN_CONCURS,$P191=FALSE),"",IF($O191="OK",R_BDI_ROM*VLOOKUP(AL191,Coef!$E$5:$F$20,2,FALSE),""))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12" t="str">
        <f>IF(E191="","NOK",VLOOKUP($E191,BDI!$B$5:$C$41,2,FALSE))</f>
        <v>NOK</v>
      </c>
      <c r="P191" s="236" t="b">
        <f t="shared" si="50"/>
        <v>0</v>
      </c>
      <c r="Q191" s="180"/>
      <c r="R191" s="21" t="e">
        <f t="shared" si="51"/>
        <v>#VALUE!</v>
      </c>
      <c r="S191" s="21" t="e">
        <f t="shared" si="52"/>
        <v>#VALUE!</v>
      </c>
      <c r="T191" s="21" t="e">
        <f t="shared" si="53"/>
        <v>#VALUE!</v>
      </c>
      <c r="U191" s="21" t="e">
        <f t="shared" si="54"/>
        <v>#VALUE!</v>
      </c>
      <c r="V191" s="21" t="e">
        <f t="shared" si="55"/>
        <v>#VALUE!</v>
      </c>
      <c r="W191" s="21" t="e">
        <f t="shared" si="56"/>
        <v>#VALUE!</v>
      </c>
      <c r="X191" s="21" t="e">
        <f t="shared" si="57"/>
        <v>#VALUE!</v>
      </c>
      <c r="Y191" s="21" t="e">
        <f t="shared" si="58"/>
        <v>#VALUE!</v>
      </c>
      <c r="Z191" s="21" t="e">
        <f t="shared" si="59"/>
        <v>#VALUE!</v>
      </c>
      <c r="AA191" s="21" t="e">
        <f t="shared" si="60"/>
        <v>#VALUE!</v>
      </c>
      <c r="AB191" s="22" t="e">
        <f t="shared" si="61"/>
        <v>#VALUE!</v>
      </c>
      <c r="AC191" s="22" t="e">
        <f t="shared" si="62"/>
        <v>#VALUE!</v>
      </c>
      <c r="AD191" s="22" t="e">
        <f t="shared" si="63"/>
        <v>#VALUE!</v>
      </c>
      <c r="AE191" s="22" t="e">
        <f t="shared" si="64"/>
        <v>#VALUE!</v>
      </c>
      <c r="AF191" s="22" t="e">
        <f t="shared" si="65"/>
        <v>#VALUE!</v>
      </c>
      <c r="AG191" s="22" t="e">
        <f t="shared" si="66"/>
        <v>#VALUE!</v>
      </c>
      <c r="AH191" s="22" t="e">
        <f t="shared" si="67"/>
        <v>#VALUE!</v>
      </c>
      <c r="AI191" s="22" t="e">
        <f t="shared" si="68"/>
        <v>#VALUE!</v>
      </c>
      <c r="AJ191" s="22" t="e">
        <f t="shared" si="69"/>
        <v>#VALUE!</v>
      </c>
      <c r="AK191" s="22" t="e">
        <f t="shared" si="70"/>
        <v>#VALUE!</v>
      </c>
      <c r="AL191" s="22">
        <f t="shared" si="71"/>
        <v>1</v>
      </c>
    </row>
    <row r="192" spans="1:38">
      <c r="A192" s="118" t="s">
        <v>487</v>
      </c>
      <c r="B192" s="126"/>
      <c r="C192" s="126"/>
      <c r="D192" s="126"/>
      <c r="E192" s="126"/>
      <c r="F192" s="125"/>
      <c r="G192" s="125"/>
      <c r="H192" s="181"/>
      <c r="I192" s="121" t="str">
        <f>IF(OR($B192="",$C192="",$D192="",$E192="",$F192&lt;AN_LIM,$F192&gt;AN_CONCURS,$P192=FALSE),"",IF($O192="OK",R_BDI_ROM*VLOOKUP(AL192,Coef!$E$5:$F$20,2,FALSE),""))</f>
        <v/>
      </c>
      <c r="J192" s="121" t="str">
        <f>IF(OR($B192="",$C192="",$D192="",$E192="",$F192="",$F192&gt;AN_CONCURS,$P192=FALSE),"",IF($O192="OK",R_BDI_ROM*VLOOKUP(AL192,Coef!$E$5:$F$20,2,FALSE),""))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12" t="str">
        <f>IF(E192="","NOK",VLOOKUP($E192,BDI!$B$5:$C$41,2,FALSE))</f>
        <v>NOK</v>
      </c>
      <c r="P192" s="236" t="b">
        <f t="shared" si="50"/>
        <v>0</v>
      </c>
      <c r="Q192" s="180"/>
      <c r="R192" s="21" t="e">
        <f t="shared" si="51"/>
        <v>#VALUE!</v>
      </c>
      <c r="S192" s="21" t="e">
        <f t="shared" si="52"/>
        <v>#VALUE!</v>
      </c>
      <c r="T192" s="21" t="e">
        <f t="shared" si="53"/>
        <v>#VALUE!</v>
      </c>
      <c r="U192" s="21" t="e">
        <f t="shared" si="54"/>
        <v>#VALUE!</v>
      </c>
      <c r="V192" s="21" t="e">
        <f t="shared" si="55"/>
        <v>#VALUE!</v>
      </c>
      <c r="W192" s="21" t="e">
        <f t="shared" si="56"/>
        <v>#VALUE!</v>
      </c>
      <c r="X192" s="21" t="e">
        <f t="shared" si="57"/>
        <v>#VALUE!</v>
      </c>
      <c r="Y192" s="21" t="e">
        <f t="shared" si="58"/>
        <v>#VALUE!</v>
      </c>
      <c r="Z192" s="21" t="e">
        <f t="shared" si="59"/>
        <v>#VALUE!</v>
      </c>
      <c r="AA192" s="21" t="e">
        <f t="shared" si="60"/>
        <v>#VALUE!</v>
      </c>
      <c r="AB192" s="22" t="e">
        <f t="shared" si="61"/>
        <v>#VALUE!</v>
      </c>
      <c r="AC192" s="22" t="e">
        <f t="shared" si="62"/>
        <v>#VALUE!</v>
      </c>
      <c r="AD192" s="22" t="e">
        <f t="shared" si="63"/>
        <v>#VALUE!</v>
      </c>
      <c r="AE192" s="22" t="e">
        <f t="shared" si="64"/>
        <v>#VALUE!</v>
      </c>
      <c r="AF192" s="22" t="e">
        <f t="shared" si="65"/>
        <v>#VALUE!</v>
      </c>
      <c r="AG192" s="22" t="e">
        <f t="shared" si="66"/>
        <v>#VALUE!</v>
      </c>
      <c r="AH192" s="22" t="e">
        <f t="shared" si="67"/>
        <v>#VALUE!</v>
      </c>
      <c r="AI192" s="22" t="e">
        <f t="shared" si="68"/>
        <v>#VALUE!</v>
      </c>
      <c r="AJ192" s="22" t="e">
        <f t="shared" si="69"/>
        <v>#VALUE!</v>
      </c>
      <c r="AK192" s="22" t="e">
        <f t="shared" si="70"/>
        <v>#VALUE!</v>
      </c>
      <c r="AL192" s="22">
        <f t="shared" si="71"/>
        <v>1</v>
      </c>
    </row>
    <row r="193" spans="1:38">
      <c r="A193" s="118" t="s">
        <v>488</v>
      </c>
      <c r="B193" s="126"/>
      <c r="C193" s="126"/>
      <c r="D193" s="126"/>
      <c r="E193" s="126"/>
      <c r="F193" s="125"/>
      <c r="G193" s="125"/>
      <c r="H193" s="181"/>
      <c r="I193" s="121" t="str">
        <f>IF(OR($B193="",$C193="",$D193="",$E193="",$F193&lt;AN_LIM,$F193&gt;AN_CONCURS,$P193=FALSE),"",IF($O193="OK",R_BDI_ROM*VLOOKUP(AL193,Coef!$E$5:$F$20,2,FALSE),""))</f>
        <v/>
      </c>
      <c r="J193" s="121" t="str">
        <f>IF(OR($B193="",$C193="",$D193="",$E193="",$F193="",$F193&gt;AN_CONCURS,$P193=FALSE),"",IF($O193="OK",R_BDI_ROM*VLOOKUP(AL193,Coef!$E$5:$F$20,2,FALSE),""))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12" t="str">
        <f>IF(E193="","NOK",VLOOKUP($E193,BDI!$B$5:$C$41,2,FALSE))</f>
        <v>NOK</v>
      </c>
      <c r="P193" s="236" t="b">
        <f t="shared" si="50"/>
        <v>0</v>
      </c>
      <c r="Q193" s="180"/>
      <c r="R193" s="21" t="e">
        <f t="shared" si="51"/>
        <v>#VALUE!</v>
      </c>
      <c r="S193" s="21" t="e">
        <f t="shared" si="52"/>
        <v>#VALUE!</v>
      </c>
      <c r="T193" s="21" t="e">
        <f t="shared" si="53"/>
        <v>#VALUE!</v>
      </c>
      <c r="U193" s="21" t="e">
        <f t="shared" si="54"/>
        <v>#VALUE!</v>
      </c>
      <c r="V193" s="21" t="e">
        <f t="shared" si="55"/>
        <v>#VALUE!</v>
      </c>
      <c r="W193" s="21" t="e">
        <f t="shared" si="56"/>
        <v>#VALUE!</v>
      </c>
      <c r="X193" s="21" t="e">
        <f t="shared" si="57"/>
        <v>#VALUE!</v>
      </c>
      <c r="Y193" s="21" t="e">
        <f t="shared" si="58"/>
        <v>#VALUE!</v>
      </c>
      <c r="Z193" s="21" t="e">
        <f t="shared" si="59"/>
        <v>#VALUE!</v>
      </c>
      <c r="AA193" s="21" t="e">
        <f t="shared" si="60"/>
        <v>#VALUE!</v>
      </c>
      <c r="AB193" s="22" t="e">
        <f t="shared" si="61"/>
        <v>#VALUE!</v>
      </c>
      <c r="AC193" s="22" t="e">
        <f t="shared" si="62"/>
        <v>#VALUE!</v>
      </c>
      <c r="AD193" s="22" t="e">
        <f t="shared" si="63"/>
        <v>#VALUE!</v>
      </c>
      <c r="AE193" s="22" t="e">
        <f t="shared" si="64"/>
        <v>#VALUE!</v>
      </c>
      <c r="AF193" s="22" t="e">
        <f t="shared" si="65"/>
        <v>#VALUE!</v>
      </c>
      <c r="AG193" s="22" t="e">
        <f t="shared" si="66"/>
        <v>#VALUE!</v>
      </c>
      <c r="AH193" s="22" t="e">
        <f t="shared" si="67"/>
        <v>#VALUE!</v>
      </c>
      <c r="AI193" s="22" t="e">
        <f t="shared" si="68"/>
        <v>#VALUE!</v>
      </c>
      <c r="AJ193" s="22" t="e">
        <f t="shared" si="69"/>
        <v>#VALUE!</v>
      </c>
      <c r="AK193" s="22" t="e">
        <f t="shared" si="70"/>
        <v>#VALUE!</v>
      </c>
      <c r="AL193" s="22">
        <f t="shared" si="71"/>
        <v>1</v>
      </c>
    </row>
    <row r="194" spans="1:38">
      <c r="A194" s="118" t="s">
        <v>489</v>
      </c>
      <c r="B194" s="126"/>
      <c r="C194" s="126"/>
      <c r="D194" s="126"/>
      <c r="E194" s="126"/>
      <c r="F194" s="125"/>
      <c r="G194" s="125"/>
      <c r="H194" s="181"/>
      <c r="I194" s="121" t="str">
        <f>IF(OR($B194="",$C194="",$D194="",$E194="",$F194&lt;AN_LIM,$F194&gt;AN_CONCURS,$P194=FALSE),"",IF($O194="OK",R_BDI_ROM*VLOOKUP(AL194,Coef!$E$5:$F$20,2,FALSE),""))</f>
        <v/>
      </c>
      <c r="J194" s="121" t="str">
        <f>IF(OR($B194="",$C194="",$D194="",$E194="",$F194="",$F194&gt;AN_CONCURS,$P194=FALSE),"",IF($O194="OK",R_BDI_ROM*VLOOKUP(AL194,Coef!$E$5:$F$20,2,FALSE),""))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12" t="str">
        <f>IF(E194="","NOK",VLOOKUP($E194,BDI!$B$5:$C$41,2,FALSE))</f>
        <v>NOK</v>
      </c>
      <c r="P194" s="236" t="b">
        <f t="shared" si="50"/>
        <v>0</v>
      </c>
      <c r="Q194" s="180"/>
      <c r="R194" s="21" t="e">
        <f t="shared" si="51"/>
        <v>#VALUE!</v>
      </c>
      <c r="S194" s="21" t="e">
        <f t="shared" si="52"/>
        <v>#VALUE!</v>
      </c>
      <c r="T194" s="21" t="e">
        <f t="shared" si="53"/>
        <v>#VALUE!</v>
      </c>
      <c r="U194" s="21" t="e">
        <f t="shared" si="54"/>
        <v>#VALUE!</v>
      </c>
      <c r="V194" s="21" t="e">
        <f t="shared" si="55"/>
        <v>#VALUE!</v>
      </c>
      <c r="W194" s="21" t="e">
        <f t="shared" si="56"/>
        <v>#VALUE!</v>
      </c>
      <c r="X194" s="21" t="e">
        <f t="shared" si="57"/>
        <v>#VALUE!</v>
      </c>
      <c r="Y194" s="21" t="e">
        <f t="shared" si="58"/>
        <v>#VALUE!</v>
      </c>
      <c r="Z194" s="21" t="e">
        <f t="shared" si="59"/>
        <v>#VALUE!</v>
      </c>
      <c r="AA194" s="21" t="e">
        <f t="shared" si="60"/>
        <v>#VALUE!</v>
      </c>
      <c r="AB194" s="22" t="e">
        <f t="shared" si="61"/>
        <v>#VALUE!</v>
      </c>
      <c r="AC194" s="22" t="e">
        <f t="shared" si="62"/>
        <v>#VALUE!</v>
      </c>
      <c r="AD194" s="22" t="e">
        <f t="shared" si="63"/>
        <v>#VALUE!</v>
      </c>
      <c r="AE194" s="22" t="e">
        <f t="shared" si="64"/>
        <v>#VALUE!</v>
      </c>
      <c r="AF194" s="22" t="e">
        <f t="shared" si="65"/>
        <v>#VALUE!</v>
      </c>
      <c r="AG194" s="22" t="e">
        <f t="shared" si="66"/>
        <v>#VALUE!</v>
      </c>
      <c r="AH194" s="22" t="e">
        <f t="shared" si="67"/>
        <v>#VALUE!</v>
      </c>
      <c r="AI194" s="22" t="e">
        <f t="shared" si="68"/>
        <v>#VALUE!</v>
      </c>
      <c r="AJ194" s="22" t="e">
        <f t="shared" si="69"/>
        <v>#VALUE!</v>
      </c>
      <c r="AK194" s="22" t="e">
        <f t="shared" si="70"/>
        <v>#VALUE!</v>
      </c>
      <c r="AL194" s="22">
        <f t="shared" si="71"/>
        <v>1</v>
      </c>
    </row>
    <row r="195" spans="1:38">
      <c r="A195" s="118" t="s">
        <v>490</v>
      </c>
      <c r="B195" s="126"/>
      <c r="C195" s="126"/>
      <c r="D195" s="126"/>
      <c r="E195" s="126"/>
      <c r="F195" s="125"/>
      <c r="G195" s="125"/>
      <c r="H195" s="181"/>
      <c r="I195" s="121" t="str">
        <f>IF(OR($B195="",$C195="",$D195="",$E195="",$F195&lt;AN_LIM,$F195&gt;AN_CONCURS,$P195=FALSE),"",IF($O195="OK",R_BDI_ROM*VLOOKUP(AL195,Coef!$E$5:$F$20,2,FALSE),""))</f>
        <v/>
      </c>
      <c r="J195" s="121" t="str">
        <f>IF(OR($B195="",$C195="",$D195="",$E195="",$F195="",$F195&gt;AN_CONCURS,$P195=FALSE),"",IF($O195="OK",R_BDI_ROM*VLOOKUP(AL195,Coef!$E$5:$F$20,2,FALSE),""))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12" t="str">
        <f>IF(E195="","NOK",VLOOKUP($E195,BDI!$B$5:$C$41,2,FALSE))</f>
        <v>NOK</v>
      </c>
      <c r="P195" s="236" t="b">
        <f t="shared" si="50"/>
        <v>0</v>
      </c>
      <c r="Q195" s="180"/>
      <c r="R195" s="21" t="e">
        <f t="shared" si="51"/>
        <v>#VALUE!</v>
      </c>
      <c r="S195" s="21" t="e">
        <f t="shared" si="52"/>
        <v>#VALUE!</v>
      </c>
      <c r="T195" s="21" t="e">
        <f t="shared" si="53"/>
        <v>#VALUE!</v>
      </c>
      <c r="U195" s="21" t="e">
        <f t="shared" si="54"/>
        <v>#VALUE!</v>
      </c>
      <c r="V195" s="21" t="e">
        <f t="shared" si="55"/>
        <v>#VALUE!</v>
      </c>
      <c r="W195" s="21" t="e">
        <f t="shared" si="56"/>
        <v>#VALUE!</v>
      </c>
      <c r="X195" s="21" t="e">
        <f t="shared" si="57"/>
        <v>#VALUE!</v>
      </c>
      <c r="Y195" s="21" t="e">
        <f t="shared" si="58"/>
        <v>#VALUE!</v>
      </c>
      <c r="Z195" s="21" t="e">
        <f t="shared" si="59"/>
        <v>#VALUE!</v>
      </c>
      <c r="AA195" s="21" t="e">
        <f t="shared" si="60"/>
        <v>#VALUE!</v>
      </c>
      <c r="AB195" s="22" t="e">
        <f t="shared" si="61"/>
        <v>#VALUE!</v>
      </c>
      <c r="AC195" s="22" t="e">
        <f t="shared" si="62"/>
        <v>#VALUE!</v>
      </c>
      <c r="AD195" s="22" t="e">
        <f t="shared" si="63"/>
        <v>#VALUE!</v>
      </c>
      <c r="AE195" s="22" t="e">
        <f t="shared" si="64"/>
        <v>#VALUE!</v>
      </c>
      <c r="AF195" s="22" t="e">
        <f t="shared" si="65"/>
        <v>#VALUE!</v>
      </c>
      <c r="AG195" s="22" t="e">
        <f t="shared" si="66"/>
        <v>#VALUE!</v>
      </c>
      <c r="AH195" s="22" t="e">
        <f t="shared" si="67"/>
        <v>#VALUE!</v>
      </c>
      <c r="AI195" s="22" t="e">
        <f t="shared" si="68"/>
        <v>#VALUE!</v>
      </c>
      <c r="AJ195" s="22" t="e">
        <f t="shared" si="69"/>
        <v>#VALUE!</v>
      </c>
      <c r="AK195" s="22" t="e">
        <f t="shared" si="70"/>
        <v>#VALUE!</v>
      </c>
      <c r="AL195" s="22">
        <f t="shared" si="71"/>
        <v>1</v>
      </c>
    </row>
    <row r="196" spans="1:38">
      <c r="A196" s="118" t="s">
        <v>491</v>
      </c>
      <c r="B196" s="126"/>
      <c r="C196" s="126"/>
      <c r="D196" s="126"/>
      <c r="E196" s="126"/>
      <c r="F196" s="125"/>
      <c r="G196" s="125"/>
      <c r="H196" s="181"/>
      <c r="I196" s="121" t="str">
        <f>IF(OR($B196="",$C196="",$D196="",$E196="",$F196&lt;AN_LIM,$F196&gt;AN_CONCURS,$P196=FALSE),"",IF($O196="OK",R_BDI_ROM*VLOOKUP(AL196,Coef!$E$5:$F$20,2,FALSE),""))</f>
        <v/>
      </c>
      <c r="J196" s="121" t="str">
        <f>IF(OR($B196="",$C196="",$D196="",$E196="",$F196="",$F196&gt;AN_CONCURS,$P196=FALSE),"",IF($O196="OK",R_BDI_ROM*VLOOKUP(AL196,Coef!$E$5:$F$20,2,FALSE),""))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12" t="str">
        <f>IF(E196="","NOK",VLOOKUP($E196,BDI!$B$5:$C$41,2,FALSE))</f>
        <v>NOK</v>
      </c>
      <c r="P196" s="236" t="b">
        <f t="shared" si="50"/>
        <v>0</v>
      </c>
      <c r="Q196" s="180"/>
      <c r="R196" s="21" t="e">
        <f t="shared" si="51"/>
        <v>#VALUE!</v>
      </c>
      <c r="S196" s="21" t="e">
        <f t="shared" si="52"/>
        <v>#VALUE!</v>
      </c>
      <c r="T196" s="21" t="e">
        <f t="shared" si="53"/>
        <v>#VALUE!</v>
      </c>
      <c r="U196" s="21" t="e">
        <f t="shared" si="54"/>
        <v>#VALUE!</v>
      </c>
      <c r="V196" s="21" t="e">
        <f t="shared" si="55"/>
        <v>#VALUE!</v>
      </c>
      <c r="W196" s="21" t="e">
        <f t="shared" si="56"/>
        <v>#VALUE!</v>
      </c>
      <c r="X196" s="21" t="e">
        <f t="shared" si="57"/>
        <v>#VALUE!</v>
      </c>
      <c r="Y196" s="21" t="e">
        <f t="shared" si="58"/>
        <v>#VALUE!</v>
      </c>
      <c r="Z196" s="21" t="e">
        <f t="shared" si="59"/>
        <v>#VALUE!</v>
      </c>
      <c r="AA196" s="21" t="e">
        <f t="shared" si="60"/>
        <v>#VALUE!</v>
      </c>
      <c r="AB196" s="22" t="e">
        <f t="shared" si="61"/>
        <v>#VALUE!</v>
      </c>
      <c r="AC196" s="22" t="e">
        <f t="shared" si="62"/>
        <v>#VALUE!</v>
      </c>
      <c r="AD196" s="22" t="e">
        <f t="shared" si="63"/>
        <v>#VALUE!</v>
      </c>
      <c r="AE196" s="22" t="e">
        <f t="shared" si="64"/>
        <v>#VALUE!</v>
      </c>
      <c r="AF196" s="22" t="e">
        <f t="shared" si="65"/>
        <v>#VALUE!</v>
      </c>
      <c r="AG196" s="22" t="e">
        <f t="shared" si="66"/>
        <v>#VALUE!</v>
      </c>
      <c r="AH196" s="22" t="e">
        <f t="shared" si="67"/>
        <v>#VALUE!</v>
      </c>
      <c r="AI196" s="22" t="e">
        <f t="shared" si="68"/>
        <v>#VALUE!</v>
      </c>
      <c r="AJ196" s="22" t="e">
        <f t="shared" si="69"/>
        <v>#VALUE!</v>
      </c>
      <c r="AK196" s="22" t="e">
        <f t="shared" si="70"/>
        <v>#VALUE!</v>
      </c>
      <c r="AL196" s="22">
        <f t="shared" si="71"/>
        <v>1</v>
      </c>
    </row>
    <row r="197" spans="1:38">
      <c r="A197" s="118" t="s">
        <v>492</v>
      </c>
      <c r="B197" s="126"/>
      <c r="C197" s="126"/>
      <c r="D197" s="126"/>
      <c r="E197" s="126"/>
      <c r="F197" s="125"/>
      <c r="G197" s="125"/>
      <c r="H197" s="181"/>
      <c r="I197" s="121" t="str">
        <f>IF(OR($B197="",$C197="",$D197="",$E197="",$F197&lt;AN_LIM,$F197&gt;AN_CONCURS,$P197=FALSE),"",IF($O197="OK",R_BDI_ROM*VLOOKUP(AL197,Coef!$E$5:$F$20,2,FALSE),""))</f>
        <v/>
      </c>
      <c r="J197" s="121" t="str">
        <f>IF(OR($B197="",$C197="",$D197="",$E197="",$F197="",$F197&gt;AN_CONCURS,$P197=FALSE),"",IF($O197="OK",R_BDI_ROM*VLOOKUP(AL197,Coef!$E$5:$F$20,2,FALSE),""))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12" t="str">
        <f>IF(E197="","NOK",VLOOKUP($E197,BDI!$B$5:$C$41,2,FALSE))</f>
        <v>NOK</v>
      </c>
      <c r="P197" s="236" t="b">
        <f t="shared" si="50"/>
        <v>0</v>
      </c>
      <c r="Q197" s="180"/>
      <c r="R197" s="21" t="e">
        <f t="shared" si="51"/>
        <v>#VALUE!</v>
      </c>
      <c r="S197" s="21" t="e">
        <f t="shared" si="52"/>
        <v>#VALUE!</v>
      </c>
      <c r="T197" s="21" t="e">
        <f t="shared" si="53"/>
        <v>#VALUE!</v>
      </c>
      <c r="U197" s="21" t="e">
        <f t="shared" si="54"/>
        <v>#VALUE!</v>
      </c>
      <c r="V197" s="21" t="e">
        <f t="shared" si="55"/>
        <v>#VALUE!</v>
      </c>
      <c r="W197" s="21" t="e">
        <f t="shared" si="56"/>
        <v>#VALUE!</v>
      </c>
      <c r="X197" s="21" t="e">
        <f t="shared" si="57"/>
        <v>#VALUE!</v>
      </c>
      <c r="Y197" s="21" t="e">
        <f t="shared" si="58"/>
        <v>#VALUE!</v>
      </c>
      <c r="Z197" s="21" t="e">
        <f t="shared" si="59"/>
        <v>#VALUE!</v>
      </c>
      <c r="AA197" s="21" t="e">
        <f t="shared" si="60"/>
        <v>#VALUE!</v>
      </c>
      <c r="AB197" s="22" t="e">
        <f t="shared" si="61"/>
        <v>#VALUE!</v>
      </c>
      <c r="AC197" s="22" t="e">
        <f t="shared" si="62"/>
        <v>#VALUE!</v>
      </c>
      <c r="AD197" s="22" t="e">
        <f t="shared" si="63"/>
        <v>#VALUE!</v>
      </c>
      <c r="AE197" s="22" t="e">
        <f t="shared" si="64"/>
        <v>#VALUE!</v>
      </c>
      <c r="AF197" s="22" t="e">
        <f t="shared" si="65"/>
        <v>#VALUE!</v>
      </c>
      <c r="AG197" s="22" t="e">
        <f t="shared" si="66"/>
        <v>#VALUE!</v>
      </c>
      <c r="AH197" s="22" t="e">
        <f t="shared" si="67"/>
        <v>#VALUE!</v>
      </c>
      <c r="AI197" s="22" t="e">
        <f t="shared" si="68"/>
        <v>#VALUE!</v>
      </c>
      <c r="AJ197" s="22" t="e">
        <f t="shared" si="69"/>
        <v>#VALUE!</v>
      </c>
      <c r="AK197" s="22" t="e">
        <f t="shared" si="70"/>
        <v>#VALUE!</v>
      </c>
      <c r="AL197" s="22">
        <f t="shared" si="71"/>
        <v>1</v>
      </c>
    </row>
    <row r="198" spans="1:38">
      <c r="A198" s="118" t="s">
        <v>493</v>
      </c>
      <c r="B198" s="126"/>
      <c r="C198" s="126"/>
      <c r="D198" s="126"/>
      <c r="E198" s="126"/>
      <c r="F198" s="125"/>
      <c r="G198" s="125"/>
      <c r="H198" s="181"/>
      <c r="I198" s="121" t="str">
        <f>IF(OR($B198="",$C198="",$D198="",$E198="",$F198&lt;AN_LIM,$F198&gt;AN_CONCURS,$P198=FALSE),"",IF($O198="OK",R_BDI_ROM*VLOOKUP(AL198,Coef!$E$5:$F$20,2,FALSE),""))</f>
        <v/>
      </c>
      <c r="J198" s="121" t="str">
        <f>IF(OR($B198="",$C198="",$D198="",$E198="",$F198="",$F198&gt;AN_CONCURS,$P198=FALSE),"",IF($O198="OK",R_BDI_ROM*VLOOKUP(AL198,Coef!$E$5:$F$20,2,FALSE),""))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12" t="str">
        <f>IF(E198="","NOK",VLOOKUP($E198,BDI!$B$5:$C$41,2,FALSE))</f>
        <v>NOK</v>
      </c>
      <c r="P198" s="236" t="b">
        <f t="shared" si="50"/>
        <v>0</v>
      </c>
      <c r="Q198" s="180"/>
      <c r="R198" s="21" t="e">
        <f t="shared" si="51"/>
        <v>#VALUE!</v>
      </c>
      <c r="S198" s="21" t="e">
        <f t="shared" si="52"/>
        <v>#VALUE!</v>
      </c>
      <c r="T198" s="21" t="e">
        <f t="shared" si="53"/>
        <v>#VALUE!</v>
      </c>
      <c r="U198" s="21" t="e">
        <f t="shared" si="54"/>
        <v>#VALUE!</v>
      </c>
      <c r="V198" s="21" t="e">
        <f t="shared" si="55"/>
        <v>#VALUE!</v>
      </c>
      <c r="W198" s="21" t="e">
        <f t="shared" si="56"/>
        <v>#VALUE!</v>
      </c>
      <c r="X198" s="21" t="e">
        <f t="shared" si="57"/>
        <v>#VALUE!</v>
      </c>
      <c r="Y198" s="21" t="e">
        <f t="shared" si="58"/>
        <v>#VALUE!</v>
      </c>
      <c r="Z198" s="21" t="e">
        <f t="shared" si="59"/>
        <v>#VALUE!</v>
      </c>
      <c r="AA198" s="21" t="e">
        <f t="shared" si="60"/>
        <v>#VALUE!</v>
      </c>
      <c r="AB198" s="22" t="e">
        <f t="shared" si="61"/>
        <v>#VALUE!</v>
      </c>
      <c r="AC198" s="22" t="e">
        <f t="shared" si="62"/>
        <v>#VALUE!</v>
      </c>
      <c r="AD198" s="22" t="e">
        <f t="shared" si="63"/>
        <v>#VALUE!</v>
      </c>
      <c r="AE198" s="22" t="e">
        <f t="shared" si="64"/>
        <v>#VALUE!</v>
      </c>
      <c r="AF198" s="22" t="e">
        <f t="shared" si="65"/>
        <v>#VALUE!</v>
      </c>
      <c r="AG198" s="22" t="e">
        <f t="shared" si="66"/>
        <v>#VALUE!</v>
      </c>
      <c r="AH198" s="22" t="e">
        <f t="shared" si="67"/>
        <v>#VALUE!</v>
      </c>
      <c r="AI198" s="22" t="e">
        <f t="shared" si="68"/>
        <v>#VALUE!</v>
      </c>
      <c r="AJ198" s="22" t="e">
        <f t="shared" si="69"/>
        <v>#VALUE!</v>
      </c>
      <c r="AK198" s="22" t="e">
        <f t="shared" si="70"/>
        <v>#VALUE!</v>
      </c>
      <c r="AL198" s="22">
        <f t="shared" si="71"/>
        <v>1</v>
      </c>
    </row>
    <row r="199" spans="1:38">
      <c r="A199" s="118" t="s">
        <v>494</v>
      </c>
      <c r="B199" s="126"/>
      <c r="C199" s="126"/>
      <c r="D199" s="126"/>
      <c r="E199" s="126"/>
      <c r="F199" s="125"/>
      <c r="G199" s="125"/>
      <c r="H199" s="181"/>
      <c r="I199" s="121" t="str">
        <f>IF(OR($B199="",$C199="",$D199="",$E199="",$F199&lt;AN_LIM,$F199&gt;AN_CONCURS,$P199=FALSE),"",IF($O199="OK",R_BDI_ROM*VLOOKUP(AL199,Coef!$E$5:$F$20,2,FALSE),""))</f>
        <v/>
      </c>
      <c r="J199" s="121" t="str">
        <f>IF(OR($B199="",$C199="",$D199="",$E199="",$F199="",$F199&gt;AN_CONCURS,$P199=FALSE),"",IF($O199="OK",R_BDI_ROM*VLOOKUP(AL199,Coef!$E$5:$F$20,2,FALSE),""))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12" t="str">
        <f>IF(E199="","NOK",VLOOKUP($E199,BDI!$B$5:$C$41,2,FALSE))</f>
        <v>NOK</v>
      </c>
      <c r="P199" s="236" t="b">
        <f t="shared" si="50"/>
        <v>0</v>
      </c>
      <c r="Q199" s="180"/>
      <c r="R199" s="21" t="e">
        <f t="shared" si="51"/>
        <v>#VALUE!</v>
      </c>
      <c r="S199" s="21" t="e">
        <f t="shared" si="52"/>
        <v>#VALUE!</v>
      </c>
      <c r="T199" s="21" t="e">
        <f t="shared" si="53"/>
        <v>#VALUE!</v>
      </c>
      <c r="U199" s="21" t="e">
        <f t="shared" si="54"/>
        <v>#VALUE!</v>
      </c>
      <c r="V199" s="21" t="e">
        <f t="shared" si="55"/>
        <v>#VALUE!</v>
      </c>
      <c r="W199" s="21" t="e">
        <f t="shared" si="56"/>
        <v>#VALUE!</v>
      </c>
      <c r="X199" s="21" t="e">
        <f t="shared" si="57"/>
        <v>#VALUE!</v>
      </c>
      <c r="Y199" s="21" t="e">
        <f t="shared" si="58"/>
        <v>#VALUE!</v>
      </c>
      <c r="Z199" s="21" t="e">
        <f t="shared" si="59"/>
        <v>#VALUE!</v>
      </c>
      <c r="AA199" s="21" t="e">
        <f t="shared" si="60"/>
        <v>#VALUE!</v>
      </c>
      <c r="AB199" s="22" t="e">
        <f t="shared" si="61"/>
        <v>#VALUE!</v>
      </c>
      <c r="AC199" s="22" t="e">
        <f t="shared" si="62"/>
        <v>#VALUE!</v>
      </c>
      <c r="AD199" s="22" t="e">
        <f t="shared" si="63"/>
        <v>#VALUE!</v>
      </c>
      <c r="AE199" s="22" t="e">
        <f t="shared" si="64"/>
        <v>#VALUE!</v>
      </c>
      <c r="AF199" s="22" t="e">
        <f t="shared" si="65"/>
        <v>#VALUE!</v>
      </c>
      <c r="AG199" s="22" t="e">
        <f t="shared" si="66"/>
        <v>#VALUE!</v>
      </c>
      <c r="AH199" s="22" t="e">
        <f t="shared" si="67"/>
        <v>#VALUE!</v>
      </c>
      <c r="AI199" s="22" t="e">
        <f t="shared" si="68"/>
        <v>#VALUE!</v>
      </c>
      <c r="AJ199" s="22" t="e">
        <f t="shared" si="69"/>
        <v>#VALUE!</v>
      </c>
      <c r="AK199" s="22" t="e">
        <f t="shared" si="70"/>
        <v>#VALUE!</v>
      </c>
      <c r="AL199" s="22">
        <f t="shared" si="71"/>
        <v>1</v>
      </c>
    </row>
    <row r="200" spans="1:38">
      <c r="A200" s="118" t="s">
        <v>495</v>
      </c>
      <c r="B200" s="126"/>
      <c r="C200" s="126"/>
      <c r="D200" s="126"/>
      <c r="E200" s="126"/>
      <c r="F200" s="125"/>
      <c r="G200" s="125"/>
      <c r="H200" s="181"/>
      <c r="I200" s="121" t="str">
        <f>IF(OR($B200="",$C200="",$D200="",$E200="",$F200&lt;AN_LIM,$F200&gt;AN_CONCURS,$P200=FALSE),"",IF($O200="OK",R_BDI_ROM*VLOOKUP(AL200,Coef!$E$5:$F$20,2,FALSE),""))</f>
        <v/>
      </c>
      <c r="J200" s="121" t="str">
        <f>IF(OR($B200="",$C200="",$D200="",$E200="",$F200="",$F200&gt;AN_CONCURS,$P200=FALSE),"",IF($O200="OK",R_BDI_ROM*VLOOKUP(AL200,Coef!$E$5:$F$20,2,FALSE),""))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12" t="str">
        <f>IF(E200="","NOK",VLOOKUP($E200,BDI!$B$5:$C$41,2,FALSE))</f>
        <v>NOK</v>
      </c>
      <c r="P200" s="236" t="b">
        <f t="shared" si="50"/>
        <v>0</v>
      </c>
      <c r="Q200" s="180"/>
      <c r="R200" s="21" t="e">
        <f t="shared" si="51"/>
        <v>#VALUE!</v>
      </c>
      <c r="S200" s="21" t="e">
        <f t="shared" si="52"/>
        <v>#VALUE!</v>
      </c>
      <c r="T200" s="21" t="e">
        <f t="shared" si="53"/>
        <v>#VALUE!</v>
      </c>
      <c r="U200" s="21" t="e">
        <f t="shared" si="54"/>
        <v>#VALUE!</v>
      </c>
      <c r="V200" s="21" t="e">
        <f t="shared" si="55"/>
        <v>#VALUE!</v>
      </c>
      <c r="W200" s="21" t="e">
        <f t="shared" si="56"/>
        <v>#VALUE!</v>
      </c>
      <c r="X200" s="21" t="e">
        <f t="shared" si="57"/>
        <v>#VALUE!</v>
      </c>
      <c r="Y200" s="21" t="e">
        <f t="shared" si="58"/>
        <v>#VALUE!</v>
      </c>
      <c r="Z200" s="21" t="e">
        <f t="shared" si="59"/>
        <v>#VALUE!</v>
      </c>
      <c r="AA200" s="21" t="e">
        <f t="shared" si="60"/>
        <v>#VALUE!</v>
      </c>
      <c r="AB200" s="22" t="e">
        <f t="shared" si="61"/>
        <v>#VALUE!</v>
      </c>
      <c r="AC200" s="22" t="e">
        <f t="shared" si="62"/>
        <v>#VALUE!</v>
      </c>
      <c r="AD200" s="22" t="e">
        <f t="shared" si="63"/>
        <v>#VALUE!</v>
      </c>
      <c r="AE200" s="22" t="e">
        <f t="shared" si="64"/>
        <v>#VALUE!</v>
      </c>
      <c r="AF200" s="22" t="e">
        <f t="shared" si="65"/>
        <v>#VALUE!</v>
      </c>
      <c r="AG200" s="22" t="e">
        <f t="shared" si="66"/>
        <v>#VALUE!</v>
      </c>
      <c r="AH200" s="22" t="e">
        <f t="shared" si="67"/>
        <v>#VALUE!</v>
      </c>
      <c r="AI200" s="22" t="e">
        <f t="shared" si="68"/>
        <v>#VALUE!</v>
      </c>
      <c r="AJ200" s="22" t="e">
        <f t="shared" si="69"/>
        <v>#VALUE!</v>
      </c>
      <c r="AK200" s="22" t="e">
        <f t="shared" si="70"/>
        <v>#VALUE!</v>
      </c>
      <c r="AL200" s="22">
        <f t="shared" si="71"/>
        <v>1</v>
      </c>
    </row>
    <row r="201" spans="1:38">
      <c r="A201" s="118" t="s">
        <v>496</v>
      </c>
      <c r="B201" s="126"/>
      <c r="C201" s="126"/>
      <c r="D201" s="126"/>
      <c r="E201" s="126"/>
      <c r="F201" s="125"/>
      <c r="G201" s="125"/>
      <c r="H201" s="181"/>
      <c r="I201" s="121" t="str">
        <f>IF(OR($B201="",$C201="",$D201="",$E201="",$F201&lt;AN_LIM,$F201&gt;AN_CONCURS,$P201=FALSE),"",IF($O201="OK",R_BDI_ROM*VLOOKUP(AL201,Coef!$E$5:$F$20,2,FALSE),""))</f>
        <v/>
      </c>
      <c r="J201" s="121" t="str">
        <f>IF(OR($B201="",$C201="",$D201="",$E201="",$F201="",$F201&gt;AN_CONCURS,$P201=FALSE),"",IF($O201="OK",R_BDI_ROM*VLOOKUP(AL201,Coef!$E$5:$F$20,2,FALSE),""))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12" t="str">
        <f>IF(E201="","NOK",VLOOKUP($E201,BDI!$B$5:$C$41,2,FALSE))</f>
        <v>NOK</v>
      </c>
      <c r="P201" s="236" t="b">
        <f t="shared" si="50"/>
        <v>0</v>
      </c>
      <c r="Q201" s="180"/>
      <c r="R201" s="21" t="e">
        <f t="shared" si="51"/>
        <v>#VALUE!</v>
      </c>
      <c r="S201" s="21" t="e">
        <f t="shared" si="52"/>
        <v>#VALUE!</v>
      </c>
      <c r="T201" s="21" t="e">
        <f t="shared" si="53"/>
        <v>#VALUE!</v>
      </c>
      <c r="U201" s="21" t="e">
        <f t="shared" si="54"/>
        <v>#VALUE!</v>
      </c>
      <c r="V201" s="21" t="e">
        <f t="shared" si="55"/>
        <v>#VALUE!</v>
      </c>
      <c r="W201" s="21" t="e">
        <f t="shared" si="56"/>
        <v>#VALUE!</v>
      </c>
      <c r="X201" s="21" t="e">
        <f t="shared" si="57"/>
        <v>#VALUE!</v>
      </c>
      <c r="Y201" s="21" t="e">
        <f t="shared" si="58"/>
        <v>#VALUE!</v>
      </c>
      <c r="Z201" s="21" t="e">
        <f t="shared" si="59"/>
        <v>#VALUE!</v>
      </c>
      <c r="AA201" s="21" t="e">
        <f t="shared" si="60"/>
        <v>#VALUE!</v>
      </c>
      <c r="AB201" s="22" t="e">
        <f t="shared" si="61"/>
        <v>#VALUE!</v>
      </c>
      <c r="AC201" s="22" t="e">
        <f t="shared" si="62"/>
        <v>#VALUE!</v>
      </c>
      <c r="AD201" s="22" t="e">
        <f t="shared" si="63"/>
        <v>#VALUE!</v>
      </c>
      <c r="AE201" s="22" t="e">
        <f t="shared" si="64"/>
        <v>#VALUE!</v>
      </c>
      <c r="AF201" s="22" t="e">
        <f t="shared" si="65"/>
        <v>#VALUE!</v>
      </c>
      <c r="AG201" s="22" t="e">
        <f t="shared" si="66"/>
        <v>#VALUE!</v>
      </c>
      <c r="AH201" s="22" t="e">
        <f t="shared" si="67"/>
        <v>#VALUE!</v>
      </c>
      <c r="AI201" s="22" t="e">
        <f t="shared" si="68"/>
        <v>#VALUE!</v>
      </c>
      <c r="AJ201" s="22" t="e">
        <f t="shared" si="69"/>
        <v>#VALUE!</v>
      </c>
      <c r="AK201" s="22" t="e">
        <f t="shared" si="70"/>
        <v>#VALUE!</v>
      </c>
      <c r="AL201" s="22">
        <f t="shared" si="71"/>
        <v>1</v>
      </c>
    </row>
    <row r="202" spans="1:38">
      <c r="A202" s="118" t="s">
        <v>497</v>
      </c>
      <c r="B202" s="126"/>
      <c r="C202" s="126"/>
      <c r="D202" s="126"/>
      <c r="E202" s="126"/>
      <c r="F202" s="125"/>
      <c r="G202" s="125"/>
      <c r="H202" s="181"/>
      <c r="I202" s="121" t="str">
        <f>IF(OR($B202="",$C202="",$D202="",$E202="",$F202&lt;AN_LIM,$F202&gt;AN_CONCURS,$P202=FALSE),"",IF($O202="OK",R_BDI_ROM*VLOOKUP(AL202,Coef!$E$5:$F$20,2,FALSE),""))</f>
        <v/>
      </c>
      <c r="J202" s="121" t="str">
        <f>IF(OR($B202="",$C202="",$D202="",$E202="",$F202="",$F202&gt;AN_CONCURS,$P202=FALSE),"",IF($O202="OK",R_BDI_ROM*VLOOKUP(AL202,Coef!$E$5:$F$20,2,FALSE),""))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12" t="str">
        <f>IF(E202="","NOK",VLOOKUP($E202,BDI!$B$5:$C$41,2,FALSE))</f>
        <v>NOK</v>
      </c>
      <c r="P202" s="236" t="b">
        <f t="shared" si="50"/>
        <v>0</v>
      </c>
      <c r="Q202" s="180"/>
      <c r="R202" s="21" t="e">
        <f t="shared" si="51"/>
        <v>#VALUE!</v>
      </c>
      <c r="S202" s="21" t="e">
        <f t="shared" si="52"/>
        <v>#VALUE!</v>
      </c>
      <c r="T202" s="21" t="e">
        <f t="shared" si="53"/>
        <v>#VALUE!</v>
      </c>
      <c r="U202" s="21" t="e">
        <f t="shared" si="54"/>
        <v>#VALUE!</v>
      </c>
      <c r="V202" s="21" t="e">
        <f t="shared" si="55"/>
        <v>#VALUE!</v>
      </c>
      <c r="W202" s="21" t="e">
        <f t="shared" si="56"/>
        <v>#VALUE!</v>
      </c>
      <c r="X202" s="21" t="e">
        <f t="shared" si="57"/>
        <v>#VALUE!</v>
      </c>
      <c r="Y202" s="21" t="e">
        <f t="shared" si="58"/>
        <v>#VALUE!</v>
      </c>
      <c r="Z202" s="21" t="e">
        <f t="shared" si="59"/>
        <v>#VALUE!</v>
      </c>
      <c r="AA202" s="21" t="e">
        <f t="shared" si="60"/>
        <v>#VALUE!</v>
      </c>
      <c r="AB202" s="22" t="e">
        <f t="shared" si="61"/>
        <v>#VALUE!</v>
      </c>
      <c r="AC202" s="22" t="e">
        <f t="shared" si="62"/>
        <v>#VALUE!</v>
      </c>
      <c r="AD202" s="22" t="e">
        <f t="shared" si="63"/>
        <v>#VALUE!</v>
      </c>
      <c r="AE202" s="22" t="e">
        <f t="shared" si="64"/>
        <v>#VALUE!</v>
      </c>
      <c r="AF202" s="22" t="e">
        <f t="shared" si="65"/>
        <v>#VALUE!</v>
      </c>
      <c r="AG202" s="22" t="e">
        <f t="shared" si="66"/>
        <v>#VALUE!</v>
      </c>
      <c r="AH202" s="22" t="e">
        <f t="shared" si="67"/>
        <v>#VALUE!</v>
      </c>
      <c r="AI202" s="22" t="e">
        <f t="shared" si="68"/>
        <v>#VALUE!</v>
      </c>
      <c r="AJ202" s="22" t="e">
        <f t="shared" si="69"/>
        <v>#VALUE!</v>
      </c>
      <c r="AK202" s="22" t="e">
        <f t="shared" si="70"/>
        <v>#VALUE!</v>
      </c>
      <c r="AL202" s="22">
        <f t="shared" si="71"/>
        <v>1</v>
      </c>
    </row>
    <row r="203" spans="1:38">
      <c r="A203" s="118" t="s">
        <v>498</v>
      </c>
      <c r="B203" s="126"/>
      <c r="C203" s="126"/>
      <c r="D203" s="126"/>
      <c r="E203" s="126"/>
      <c r="F203" s="125"/>
      <c r="G203" s="125"/>
      <c r="H203" s="181"/>
      <c r="I203" s="121" t="str">
        <f>IF(OR($B203="",$C203="",$D203="",$E203="",$F203&lt;AN_LIM,$F203&gt;AN_CONCURS,$P203=FALSE),"",IF($O203="OK",R_BDI_ROM*VLOOKUP(AL203,Coef!$E$5:$F$20,2,FALSE),""))</f>
        <v/>
      </c>
      <c r="J203" s="121" t="str">
        <f>IF(OR($B203="",$C203="",$D203="",$E203="",$F203="",$F203&gt;AN_CONCURS,$P203=FALSE),"",IF($O203="OK",R_BDI_ROM*VLOOKUP(AL203,Coef!$E$5:$F$20,2,FALSE),""))</f>
        <v/>
      </c>
      <c r="K203" s="153" t="str">
        <f t="shared" ref="K203:K260" si="72">IF(OR($B203="",$C203="",$D203="",$E203="",$F203&gt;AN_CONCURS,$O203&lt;&gt;"OK",$P203=FALSE),"",IF($F203&gt;=AN_LIM,1,""))</f>
        <v/>
      </c>
      <c r="L203" s="153" t="str">
        <f t="shared" ref="L203:L260" si="73">IF(OR($B203="",$C203="",$D203="",$E203="",$F203="",$F203&gt;AN_CONCURS,$O203&lt;&gt;"OK",$P203=FALSE),"",1)</f>
        <v/>
      </c>
      <c r="M203" s="153" t="str">
        <f t="shared" ref="M203:M260" si="74">IF($K203&lt;&gt;1,"",(IF(OR($B203="",$C203="",$D203="",$E203="",$F203="",$F203&gt;AN_CONCURS,$O203&lt;&gt;"OK",$P203=FALSE),"",IF((FIND(NUME,$B203,1)=1),1,""))))</f>
        <v/>
      </c>
      <c r="N203" s="153" t="str">
        <f t="shared" ref="N203:N260" si="75">IF(OR($B203="",$C203="",$D203="",$E203="",$F203="",$F203&gt;AN_CONCURS,$O203&lt;&gt;"OK",$P203=FALSE),"",IF((FIND(NUME,$B203,1)=1),1,""))</f>
        <v/>
      </c>
      <c r="O203" s="212" t="str">
        <f>IF(E203="","NOK",VLOOKUP($E203,BDI!$B$5:$C$41,2,FALSE))</f>
        <v>NOK</v>
      </c>
      <c r="P203" s="236" t="b">
        <f t="shared" ref="P203:P260" si="76">IF(NUME="",FALSE,ISNUMBER(SEARCH(NUME,$B203)))</f>
        <v>0</v>
      </c>
      <c r="Q203" s="180"/>
      <c r="R203" s="21" t="e">
        <f t="shared" ref="R203:R260" si="77">FIND(",",$B203,1)</f>
        <v>#VALUE!</v>
      </c>
      <c r="S203" s="21" t="e">
        <f t="shared" si="52"/>
        <v>#VALUE!</v>
      </c>
      <c r="T203" s="21" t="e">
        <f t="shared" si="53"/>
        <v>#VALUE!</v>
      </c>
      <c r="U203" s="21" t="e">
        <f t="shared" si="54"/>
        <v>#VALUE!</v>
      </c>
      <c r="V203" s="21" t="e">
        <f t="shared" si="55"/>
        <v>#VALUE!</v>
      </c>
      <c r="W203" s="21" t="e">
        <f t="shared" si="56"/>
        <v>#VALUE!</v>
      </c>
      <c r="X203" s="21" t="e">
        <f t="shared" si="57"/>
        <v>#VALUE!</v>
      </c>
      <c r="Y203" s="21" t="e">
        <f t="shared" si="58"/>
        <v>#VALUE!</v>
      </c>
      <c r="Z203" s="21" t="e">
        <f t="shared" si="59"/>
        <v>#VALUE!</v>
      </c>
      <c r="AA203" s="21" t="e">
        <f t="shared" si="60"/>
        <v>#VALUE!</v>
      </c>
      <c r="AB203" s="22" t="e">
        <f t="shared" si="61"/>
        <v>#VALUE!</v>
      </c>
      <c r="AC203" s="22" t="e">
        <f t="shared" si="62"/>
        <v>#VALUE!</v>
      </c>
      <c r="AD203" s="22" t="e">
        <f t="shared" si="63"/>
        <v>#VALUE!</v>
      </c>
      <c r="AE203" s="22" t="e">
        <f t="shared" si="64"/>
        <v>#VALUE!</v>
      </c>
      <c r="AF203" s="22" t="e">
        <f t="shared" si="65"/>
        <v>#VALUE!</v>
      </c>
      <c r="AG203" s="22" t="e">
        <f t="shared" si="66"/>
        <v>#VALUE!</v>
      </c>
      <c r="AH203" s="22" t="e">
        <f t="shared" si="67"/>
        <v>#VALUE!</v>
      </c>
      <c r="AI203" s="22" t="e">
        <f t="shared" si="68"/>
        <v>#VALUE!</v>
      </c>
      <c r="AJ203" s="22" t="e">
        <f t="shared" si="69"/>
        <v>#VALUE!</v>
      </c>
      <c r="AK203" s="22" t="e">
        <f t="shared" si="70"/>
        <v>#VALUE!</v>
      </c>
      <c r="AL203" s="22">
        <f t="shared" si="71"/>
        <v>1</v>
      </c>
    </row>
    <row r="204" spans="1:38">
      <c r="A204" s="118" t="s">
        <v>499</v>
      </c>
      <c r="B204" s="126"/>
      <c r="C204" s="126"/>
      <c r="D204" s="126"/>
      <c r="E204" s="126"/>
      <c r="F204" s="125"/>
      <c r="G204" s="125"/>
      <c r="H204" s="181"/>
      <c r="I204" s="121" t="str">
        <f>IF(OR($B204="",$C204="",$D204="",$E204="",$F204&lt;AN_LIM,$F204&gt;AN_CONCURS,$P204=FALSE),"",IF($O204="OK",R_BDI_ROM*VLOOKUP(AL204,Coef!$E$5:$F$20,2,FALSE),""))</f>
        <v/>
      </c>
      <c r="J204" s="121" t="str">
        <f>IF(OR($B204="",$C204="",$D204="",$E204="",$F204="",$F204&gt;AN_CONCURS,$P204=FALSE),"",IF($O204="OK",R_BDI_ROM*VLOOKUP(AL204,Coef!$E$5:$F$20,2,FALSE),""))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12" t="str">
        <f>IF(E204="","NOK",VLOOKUP($E204,BDI!$B$5:$C$41,2,FALSE))</f>
        <v>NOK</v>
      </c>
      <c r="P204" s="236" t="b">
        <f t="shared" si="76"/>
        <v>0</v>
      </c>
      <c r="Q204" s="180"/>
      <c r="R204" s="21" t="e">
        <f t="shared" si="77"/>
        <v>#VALUE!</v>
      </c>
      <c r="S204" s="21" t="e">
        <f t="shared" si="52"/>
        <v>#VALUE!</v>
      </c>
      <c r="T204" s="21" t="e">
        <f t="shared" si="53"/>
        <v>#VALUE!</v>
      </c>
      <c r="U204" s="21" t="e">
        <f t="shared" si="54"/>
        <v>#VALUE!</v>
      </c>
      <c r="V204" s="21" t="e">
        <f t="shared" si="55"/>
        <v>#VALUE!</v>
      </c>
      <c r="W204" s="21" t="e">
        <f t="shared" si="56"/>
        <v>#VALUE!</v>
      </c>
      <c r="X204" s="21" t="e">
        <f t="shared" si="57"/>
        <v>#VALUE!</v>
      </c>
      <c r="Y204" s="21" t="e">
        <f t="shared" si="58"/>
        <v>#VALUE!</v>
      </c>
      <c r="Z204" s="21" t="e">
        <f t="shared" si="59"/>
        <v>#VALUE!</v>
      </c>
      <c r="AA204" s="21" t="e">
        <f t="shared" si="60"/>
        <v>#VALUE!</v>
      </c>
      <c r="AB204" s="22" t="e">
        <f t="shared" si="61"/>
        <v>#VALUE!</v>
      </c>
      <c r="AC204" s="22" t="e">
        <f t="shared" si="62"/>
        <v>#VALUE!</v>
      </c>
      <c r="AD204" s="22" t="e">
        <f t="shared" si="63"/>
        <v>#VALUE!</v>
      </c>
      <c r="AE204" s="22" t="e">
        <f t="shared" si="64"/>
        <v>#VALUE!</v>
      </c>
      <c r="AF204" s="22" t="e">
        <f t="shared" si="65"/>
        <v>#VALUE!</v>
      </c>
      <c r="AG204" s="22" t="e">
        <f t="shared" si="66"/>
        <v>#VALUE!</v>
      </c>
      <c r="AH204" s="22" t="e">
        <f t="shared" si="67"/>
        <v>#VALUE!</v>
      </c>
      <c r="AI204" s="22" t="e">
        <f t="shared" si="68"/>
        <v>#VALUE!</v>
      </c>
      <c r="AJ204" s="22" t="e">
        <f t="shared" si="69"/>
        <v>#VALUE!</v>
      </c>
      <c r="AK204" s="22" t="e">
        <f t="shared" si="70"/>
        <v>#VALUE!</v>
      </c>
      <c r="AL204" s="22">
        <f t="shared" si="71"/>
        <v>1</v>
      </c>
    </row>
    <row r="205" spans="1:38">
      <c r="A205" s="118" t="s">
        <v>500</v>
      </c>
      <c r="B205" s="126"/>
      <c r="C205" s="126"/>
      <c r="D205" s="126"/>
      <c r="E205" s="126"/>
      <c r="F205" s="125"/>
      <c r="G205" s="125"/>
      <c r="H205" s="181"/>
      <c r="I205" s="121" t="str">
        <f>IF(OR($B205="",$C205="",$D205="",$E205="",$F205&lt;AN_LIM,$F205&gt;AN_CONCURS,$P205=FALSE),"",IF($O205="OK",R_BDI_ROM*VLOOKUP(AL205,Coef!$E$5:$F$20,2,FALSE),""))</f>
        <v/>
      </c>
      <c r="J205" s="121" t="str">
        <f>IF(OR($B205="",$C205="",$D205="",$E205="",$F205="",$F205&gt;AN_CONCURS,$P205=FALSE),"",IF($O205="OK",R_BDI_ROM*VLOOKUP(AL205,Coef!$E$5:$F$20,2,FALSE),""))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12" t="str">
        <f>IF(E205="","NOK",VLOOKUP($E205,BDI!$B$5:$C$41,2,FALSE))</f>
        <v>NOK</v>
      </c>
      <c r="P205" s="236" t="b">
        <f t="shared" si="76"/>
        <v>0</v>
      </c>
      <c r="Q205" s="180"/>
      <c r="R205" s="21" t="e">
        <f t="shared" si="77"/>
        <v>#VALUE!</v>
      </c>
      <c r="S205" s="21" t="e">
        <f t="shared" si="52"/>
        <v>#VALUE!</v>
      </c>
      <c r="T205" s="21" t="e">
        <f t="shared" si="53"/>
        <v>#VALUE!</v>
      </c>
      <c r="U205" s="21" t="e">
        <f t="shared" si="54"/>
        <v>#VALUE!</v>
      </c>
      <c r="V205" s="21" t="e">
        <f t="shared" si="55"/>
        <v>#VALUE!</v>
      </c>
      <c r="W205" s="21" t="e">
        <f t="shared" si="56"/>
        <v>#VALUE!</v>
      </c>
      <c r="X205" s="21" t="e">
        <f t="shared" si="57"/>
        <v>#VALUE!</v>
      </c>
      <c r="Y205" s="21" t="e">
        <f t="shared" si="58"/>
        <v>#VALUE!</v>
      </c>
      <c r="Z205" s="21" t="e">
        <f t="shared" si="59"/>
        <v>#VALUE!</v>
      </c>
      <c r="AA205" s="21" t="e">
        <f t="shared" si="60"/>
        <v>#VALUE!</v>
      </c>
      <c r="AB205" s="22" t="e">
        <f t="shared" si="61"/>
        <v>#VALUE!</v>
      </c>
      <c r="AC205" s="22" t="e">
        <f t="shared" si="62"/>
        <v>#VALUE!</v>
      </c>
      <c r="AD205" s="22" t="e">
        <f t="shared" si="63"/>
        <v>#VALUE!</v>
      </c>
      <c r="AE205" s="22" t="e">
        <f t="shared" si="64"/>
        <v>#VALUE!</v>
      </c>
      <c r="AF205" s="22" t="e">
        <f t="shared" si="65"/>
        <v>#VALUE!</v>
      </c>
      <c r="AG205" s="22" t="e">
        <f t="shared" si="66"/>
        <v>#VALUE!</v>
      </c>
      <c r="AH205" s="22" t="e">
        <f t="shared" si="67"/>
        <v>#VALUE!</v>
      </c>
      <c r="AI205" s="22" t="e">
        <f t="shared" si="68"/>
        <v>#VALUE!</v>
      </c>
      <c r="AJ205" s="22" t="e">
        <f t="shared" si="69"/>
        <v>#VALUE!</v>
      </c>
      <c r="AK205" s="22" t="e">
        <f t="shared" si="70"/>
        <v>#VALUE!</v>
      </c>
      <c r="AL205" s="22">
        <f t="shared" si="71"/>
        <v>1</v>
      </c>
    </row>
    <row r="206" spans="1:38">
      <c r="A206" s="118" t="s">
        <v>501</v>
      </c>
      <c r="B206" s="126"/>
      <c r="C206" s="126"/>
      <c r="D206" s="126"/>
      <c r="E206" s="126"/>
      <c r="F206" s="125"/>
      <c r="G206" s="125"/>
      <c r="H206" s="181"/>
      <c r="I206" s="121" t="str">
        <f>IF(OR($B206="",$C206="",$D206="",$E206="",$F206&lt;AN_LIM,$F206&gt;AN_CONCURS,$P206=FALSE),"",IF($O206="OK",R_BDI_ROM*VLOOKUP(AL206,Coef!$E$5:$F$20,2,FALSE),""))</f>
        <v/>
      </c>
      <c r="J206" s="121" t="str">
        <f>IF(OR($B206="",$C206="",$D206="",$E206="",$F206="",$F206&gt;AN_CONCURS,$P206=FALSE),"",IF($O206="OK",R_BDI_ROM*VLOOKUP(AL206,Coef!$E$5:$F$20,2,FALSE),""))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12" t="str">
        <f>IF(E206="","NOK",VLOOKUP($E206,BDI!$B$5:$C$41,2,FALSE))</f>
        <v>NOK</v>
      </c>
      <c r="P206" s="236" t="b">
        <f t="shared" si="76"/>
        <v>0</v>
      </c>
      <c r="Q206" s="180"/>
      <c r="R206" s="21" t="e">
        <f t="shared" si="77"/>
        <v>#VALUE!</v>
      </c>
      <c r="S206" s="21" t="e">
        <f t="shared" si="52"/>
        <v>#VALUE!</v>
      </c>
      <c r="T206" s="21" t="e">
        <f t="shared" si="53"/>
        <v>#VALUE!</v>
      </c>
      <c r="U206" s="21" t="e">
        <f t="shared" si="54"/>
        <v>#VALUE!</v>
      </c>
      <c r="V206" s="21" t="e">
        <f t="shared" si="55"/>
        <v>#VALUE!</v>
      </c>
      <c r="W206" s="21" t="e">
        <f t="shared" si="56"/>
        <v>#VALUE!</v>
      </c>
      <c r="X206" s="21" t="e">
        <f t="shared" si="57"/>
        <v>#VALUE!</v>
      </c>
      <c r="Y206" s="21" t="e">
        <f t="shared" si="58"/>
        <v>#VALUE!</v>
      </c>
      <c r="Z206" s="21" t="e">
        <f t="shared" si="59"/>
        <v>#VALUE!</v>
      </c>
      <c r="AA206" s="21" t="e">
        <f t="shared" si="60"/>
        <v>#VALUE!</v>
      </c>
      <c r="AB206" s="22" t="e">
        <f t="shared" si="61"/>
        <v>#VALUE!</v>
      </c>
      <c r="AC206" s="22" t="e">
        <f t="shared" si="62"/>
        <v>#VALUE!</v>
      </c>
      <c r="AD206" s="22" t="e">
        <f t="shared" si="63"/>
        <v>#VALUE!</v>
      </c>
      <c r="AE206" s="22" t="e">
        <f t="shared" si="64"/>
        <v>#VALUE!</v>
      </c>
      <c r="AF206" s="22" t="e">
        <f t="shared" si="65"/>
        <v>#VALUE!</v>
      </c>
      <c r="AG206" s="22" t="e">
        <f t="shared" si="66"/>
        <v>#VALUE!</v>
      </c>
      <c r="AH206" s="22" t="e">
        <f t="shared" si="67"/>
        <v>#VALUE!</v>
      </c>
      <c r="AI206" s="22" t="e">
        <f t="shared" si="68"/>
        <v>#VALUE!</v>
      </c>
      <c r="AJ206" s="22" t="e">
        <f t="shared" si="69"/>
        <v>#VALUE!</v>
      </c>
      <c r="AK206" s="22" t="e">
        <f t="shared" si="70"/>
        <v>#VALUE!</v>
      </c>
      <c r="AL206" s="22">
        <f t="shared" si="71"/>
        <v>1</v>
      </c>
    </row>
    <row r="207" spans="1:38">
      <c r="A207" s="118" t="s">
        <v>502</v>
      </c>
      <c r="B207" s="126"/>
      <c r="C207" s="126"/>
      <c r="D207" s="126"/>
      <c r="E207" s="126"/>
      <c r="F207" s="125"/>
      <c r="G207" s="125"/>
      <c r="H207" s="181"/>
      <c r="I207" s="121" t="str">
        <f>IF(OR($B207="",$C207="",$D207="",$E207="",$F207&lt;AN_LIM,$F207&gt;AN_CONCURS,$P207=FALSE),"",IF($O207="OK",R_BDI_ROM*VLOOKUP(AL207,Coef!$E$5:$F$20,2,FALSE),""))</f>
        <v/>
      </c>
      <c r="J207" s="121" t="str">
        <f>IF(OR($B207="",$C207="",$D207="",$E207="",$F207="",$F207&gt;AN_CONCURS,$P207=FALSE),"",IF($O207="OK",R_BDI_ROM*VLOOKUP(AL207,Coef!$E$5:$F$20,2,FALSE),""))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12" t="str">
        <f>IF(E207="","NOK",VLOOKUP($E207,BDI!$B$5:$C$41,2,FALSE))</f>
        <v>NOK</v>
      </c>
      <c r="P207" s="236" t="b">
        <f t="shared" si="76"/>
        <v>0</v>
      </c>
      <c r="Q207" s="180"/>
      <c r="R207" s="21" t="e">
        <f t="shared" si="77"/>
        <v>#VALUE!</v>
      </c>
      <c r="S207" s="21" t="e">
        <f t="shared" si="52"/>
        <v>#VALUE!</v>
      </c>
      <c r="T207" s="21" t="e">
        <f t="shared" si="53"/>
        <v>#VALUE!</v>
      </c>
      <c r="U207" s="21" t="e">
        <f t="shared" si="54"/>
        <v>#VALUE!</v>
      </c>
      <c r="V207" s="21" t="e">
        <f t="shared" si="55"/>
        <v>#VALUE!</v>
      </c>
      <c r="W207" s="21" t="e">
        <f t="shared" si="56"/>
        <v>#VALUE!</v>
      </c>
      <c r="X207" s="21" t="e">
        <f t="shared" si="57"/>
        <v>#VALUE!</v>
      </c>
      <c r="Y207" s="21" t="e">
        <f t="shared" si="58"/>
        <v>#VALUE!</v>
      </c>
      <c r="Z207" s="21" t="e">
        <f t="shared" si="59"/>
        <v>#VALUE!</v>
      </c>
      <c r="AA207" s="21" t="e">
        <f t="shared" si="60"/>
        <v>#VALUE!</v>
      </c>
      <c r="AB207" s="22" t="e">
        <f t="shared" si="61"/>
        <v>#VALUE!</v>
      </c>
      <c r="AC207" s="22" t="e">
        <f t="shared" si="62"/>
        <v>#VALUE!</v>
      </c>
      <c r="AD207" s="22" t="e">
        <f t="shared" si="63"/>
        <v>#VALUE!</v>
      </c>
      <c r="AE207" s="22" t="e">
        <f t="shared" si="64"/>
        <v>#VALUE!</v>
      </c>
      <c r="AF207" s="22" t="e">
        <f t="shared" si="65"/>
        <v>#VALUE!</v>
      </c>
      <c r="AG207" s="22" t="e">
        <f t="shared" si="66"/>
        <v>#VALUE!</v>
      </c>
      <c r="AH207" s="22" t="e">
        <f t="shared" si="67"/>
        <v>#VALUE!</v>
      </c>
      <c r="AI207" s="22" t="e">
        <f t="shared" si="68"/>
        <v>#VALUE!</v>
      </c>
      <c r="AJ207" s="22" t="e">
        <f t="shared" si="69"/>
        <v>#VALUE!</v>
      </c>
      <c r="AK207" s="22" t="e">
        <f t="shared" si="70"/>
        <v>#VALUE!</v>
      </c>
      <c r="AL207" s="22">
        <f t="shared" si="71"/>
        <v>1</v>
      </c>
    </row>
    <row r="208" spans="1:38">
      <c r="A208" s="118" t="s">
        <v>503</v>
      </c>
      <c r="B208" s="126"/>
      <c r="C208" s="126"/>
      <c r="D208" s="126"/>
      <c r="E208" s="126"/>
      <c r="F208" s="125"/>
      <c r="G208" s="125"/>
      <c r="H208" s="181"/>
      <c r="I208" s="121" t="str">
        <f>IF(OR($B208="",$C208="",$D208="",$E208="",$F208&lt;AN_LIM,$F208&gt;AN_CONCURS,$P208=FALSE),"",IF($O208="OK",R_BDI_ROM*VLOOKUP(AL208,Coef!$E$5:$F$20,2,FALSE),""))</f>
        <v/>
      </c>
      <c r="J208" s="121" t="str">
        <f>IF(OR($B208="",$C208="",$D208="",$E208="",$F208="",$F208&gt;AN_CONCURS,$P208=FALSE),"",IF($O208="OK",R_BDI_ROM*VLOOKUP(AL208,Coef!$E$5:$F$20,2,FALSE),""))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12" t="str">
        <f>IF(E208="","NOK",VLOOKUP($E208,BDI!$B$5:$C$41,2,FALSE))</f>
        <v>NOK</v>
      </c>
      <c r="P208" s="236" t="b">
        <f t="shared" si="76"/>
        <v>0</v>
      </c>
      <c r="Q208" s="180"/>
      <c r="R208" s="21" t="e">
        <f t="shared" si="77"/>
        <v>#VALUE!</v>
      </c>
      <c r="S208" s="21" t="e">
        <f t="shared" si="52"/>
        <v>#VALUE!</v>
      </c>
      <c r="T208" s="21" t="e">
        <f t="shared" si="53"/>
        <v>#VALUE!</v>
      </c>
      <c r="U208" s="21" t="e">
        <f t="shared" si="54"/>
        <v>#VALUE!</v>
      </c>
      <c r="V208" s="21" t="e">
        <f t="shared" si="55"/>
        <v>#VALUE!</v>
      </c>
      <c r="W208" s="21" t="e">
        <f t="shared" si="56"/>
        <v>#VALUE!</v>
      </c>
      <c r="X208" s="21" t="e">
        <f t="shared" si="57"/>
        <v>#VALUE!</v>
      </c>
      <c r="Y208" s="21" t="e">
        <f t="shared" si="58"/>
        <v>#VALUE!</v>
      </c>
      <c r="Z208" s="21" t="e">
        <f t="shared" si="59"/>
        <v>#VALUE!</v>
      </c>
      <c r="AA208" s="21" t="e">
        <f t="shared" si="60"/>
        <v>#VALUE!</v>
      </c>
      <c r="AB208" s="22" t="e">
        <f t="shared" si="61"/>
        <v>#VALUE!</v>
      </c>
      <c r="AC208" s="22" t="e">
        <f t="shared" si="62"/>
        <v>#VALUE!</v>
      </c>
      <c r="AD208" s="22" t="e">
        <f t="shared" si="63"/>
        <v>#VALUE!</v>
      </c>
      <c r="AE208" s="22" t="e">
        <f t="shared" si="64"/>
        <v>#VALUE!</v>
      </c>
      <c r="AF208" s="22" t="e">
        <f t="shared" si="65"/>
        <v>#VALUE!</v>
      </c>
      <c r="AG208" s="22" t="e">
        <f t="shared" si="66"/>
        <v>#VALUE!</v>
      </c>
      <c r="AH208" s="22" t="e">
        <f t="shared" si="67"/>
        <v>#VALUE!</v>
      </c>
      <c r="AI208" s="22" t="e">
        <f t="shared" si="68"/>
        <v>#VALUE!</v>
      </c>
      <c r="AJ208" s="22" t="e">
        <f t="shared" si="69"/>
        <v>#VALUE!</v>
      </c>
      <c r="AK208" s="22" t="e">
        <f t="shared" si="70"/>
        <v>#VALUE!</v>
      </c>
      <c r="AL208" s="22">
        <f t="shared" si="71"/>
        <v>1</v>
      </c>
    </row>
    <row r="209" spans="1:38">
      <c r="A209" s="118" t="s">
        <v>504</v>
      </c>
      <c r="B209" s="126"/>
      <c r="C209" s="126"/>
      <c r="D209" s="126"/>
      <c r="E209" s="126"/>
      <c r="F209" s="125"/>
      <c r="G209" s="125"/>
      <c r="H209" s="181"/>
      <c r="I209" s="121" t="str">
        <f>IF(OR($B209="",$C209="",$D209="",$E209="",$F209&lt;AN_LIM,$F209&gt;AN_CONCURS,$P209=FALSE),"",IF($O209="OK",R_BDI_ROM*VLOOKUP(AL209,Coef!$E$5:$F$20,2,FALSE),""))</f>
        <v/>
      </c>
      <c r="J209" s="121" t="str">
        <f>IF(OR($B209="",$C209="",$D209="",$E209="",$F209="",$F209&gt;AN_CONCURS,$P209=FALSE),"",IF($O209="OK",R_BDI_ROM*VLOOKUP(AL209,Coef!$E$5:$F$20,2,FALSE),""))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12" t="str">
        <f>IF(E209="","NOK",VLOOKUP($E209,BDI!$B$5:$C$41,2,FALSE))</f>
        <v>NOK</v>
      </c>
      <c r="P209" s="236" t="b">
        <f t="shared" si="76"/>
        <v>0</v>
      </c>
      <c r="Q209" s="180"/>
      <c r="R209" s="21" t="e">
        <f t="shared" si="77"/>
        <v>#VALUE!</v>
      </c>
      <c r="S209" s="21" t="e">
        <f t="shared" ref="S209:S260" si="78">FIND(",",$B209,R209+1)</f>
        <v>#VALUE!</v>
      </c>
      <c r="T209" s="21" t="e">
        <f t="shared" ref="T209:T260" si="79">FIND(",",$B209,S209+1)</f>
        <v>#VALUE!</v>
      </c>
      <c r="U209" s="21" t="e">
        <f t="shared" ref="U209:U260" si="80">FIND(",",$B209,T209+1)</f>
        <v>#VALUE!</v>
      </c>
      <c r="V209" s="21" t="e">
        <f t="shared" ref="V209:V260" si="81">FIND(",",$B209,U209+1)</f>
        <v>#VALUE!</v>
      </c>
      <c r="W209" s="21" t="e">
        <f t="shared" ref="W209:W260" si="82">FIND(",",$B209,V209+1)</f>
        <v>#VALUE!</v>
      </c>
      <c r="X209" s="21" t="e">
        <f t="shared" ref="X209:X260" si="83">FIND(",",$B209,W209+1)</f>
        <v>#VALUE!</v>
      </c>
      <c r="Y209" s="21" t="e">
        <f t="shared" ref="Y209:Y260" si="84">FIND(",",$B209,X209+1)</f>
        <v>#VALUE!</v>
      </c>
      <c r="Z209" s="21" t="e">
        <f t="shared" ref="Z209:Z260" si="85">FIND(",",$B209,Y209+1)</f>
        <v>#VALUE!</v>
      </c>
      <c r="AA209" s="21" t="e">
        <f t="shared" ref="AA209:AA260" si="86">FIND(",",$B209,Z209+1)</f>
        <v>#VALUE!</v>
      </c>
      <c r="AB209" s="22" t="e">
        <f t="shared" ref="AB209:AB260" si="87">IF(R209&gt;0,1,0)</f>
        <v>#VALUE!</v>
      </c>
      <c r="AC209" s="22" t="e">
        <f t="shared" ref="AC209:AC260" si="88">IF(S209&gt;0,1,0)</f>
        <v>#VALUE!</v>
      </c>
      <c r="AD209" s="22" t="e">
        <f t="shared" ref="AD209:AD260" si="89">IF(T209&gt;0,1,0)</f>
        <v>#VALUE!</v>
      </c>
      <c r="AE209" s="22" t="e">
        <f t="shared" ref="AE209:AE260" si="90">IF(U209&gt;0,1,0)</f>
        <v>#VALUE!</v>
      </c>
      <c r="AF209" s="22" t="e">
        <f t="shared" ref="AF209:AF260" si="91">IF(V209&gt;0,1,0)</f>
        <v>#VALUE!</v>
      </c>
      <c r="AG209" s="22" t="e">
        <f t="shared" ref="AG209:AG260" si="92">IF(W209&gt;0,1,0)</f>
        <v>#VALUE!</v>
      </c>
      <c r="AH209" s="22" t="e">
        <f t="shared" ref="AH209:AH260" si="93">IF(X209&gt;0,1,0)</f>
        <v>#VALUE!</v>
      </c>
      <c r="AI209" s="22" t="e">
        <f t="shared" ref="AI209:AI260" si="94">IF(Y209&gt;0,1,0)</f>
        <v>#VALUE!</v>
      </c>
      <c r="AJ209" s="22" t="e">
        <f t="shared" ref="AJ209:AJ260" si="95">IF(Z209&gt;0,1,0)</f>
        <v>#VALUE!</v>
      </c>
      <c r="AK209" s="22" t="e">
        <f t="shared" ref="AK209:AK260" si="96">IF(AA209&gt;0,1,0)</f>
        <v>#VALUE!</v>
      </c>
      <c r="AL209" s="22">
        <f t="shared" ref="AL209:AL260" si="97">1+SUMIF(AB209:AK209,"&gt;0",AB209:AK209)</f>
        <v>1</v>
      </c>
    </row>
    <row r="210" spans="1:38">
      <c r="A210" s="118" t="s">
        <v>505</v>
      </c>
      <c r="B210" s="126"/>
      <c r="C210" s="126"/>
      <c r="D210" s="126"/>
      <c r="E210" s="126"/>
      <c r="F210" s="125"/>
      <c r="G210" s="125"/>
      <c r="H210" s="181"/>
      <c r="I210" s="121" t="str">
        <f>IF(OR($B210="",$C210="",$D210="",$E210="",$F210&lt;AN_LIM,$F210&gt;AN_CONCURS,$P210=FALSE),"",IF($O210="OK",R_BDI_ROM*VLOOKUP(AL210,Coef!$E$5:$F$20,2,FALSE),""))</f>
        <v/>
      </c>
      <c r="J210" s="121" t="str">
        <f>IF(OR($B210="",$C210="",$D210="",$E210="",$F210="",$F210&gt;AN_CONCURS,$P210=FALSE),"",IF($O210="OK",R_BDI_ROM*VLOOKUP(AL210,Coef!$E$5:$F$20,2,FALSE),""))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12" t="str">
        <f>IF(E210="","NOK",VLOOKUP($E210,BDI!$B$5:$C$41,2,FALSE))</f>
        <v>NOK</v>
      </c>
      <c r="P210" s="236" t="b">
        <f t="shared" si="76"/>
        <v>0</v>
      </c>
      <c r="Q210" s="180"/>
      <c r="R210" s="21" t="e">
        <f t="shared" si="77"/>
        <v>#VALUE!</v>
      </c>
      <c r="S210" s="21" t="e">
        <f t="shared" si="78"/>
        <v>#VALUE!</v>
      </c>
      <c r="T210" s="21" t="e">
        <f t="shared" si="79"/>
        <v>#VALUE!</v>
      </c>
      <c r="U210" s="21" t="e">
        <f t="shared" si="80"/>
        <v>#VALUE!</v>
      </c>
      <c r="V210" s="21" t="e">
        <f t="shared" si="81"/>
        <v>#VALUE!</v>
      </c>
      <c r="W210" s="21" t="e">
        <f t="shared" si="82"/>
        <v>#VALUE!</v>
      </c>
      <c r="X210" s="21" t="e">
        <f t="shared" si="83"/>
        <v>#VALUE!</v>
      </c>
      <c r="Y210" s="21" t="e">
        <f t="shared" si="84"/>
        <v>#VALUE!</v>
      </c>
      <c r="Z210" s="21" t="e">
        <f t="shared" si="85"/>
        <v>#VALUE!</v>
      </c>
      <c r="AA210" s="21" t="e">
        <f t="shared" si="86"/>
        <v>#VALUE!</v>
      </c>
      <c r="AB210" s="22" t="e">
        <f t="shared" si="87"/>
        <v>#VALUE!</v>
      </c>
      <c r="AC210" s="22" t="e">
        <f t="shared" si="88"/>
        <v>#VALUE!</v>
      </c>
      <c r="AD210" s="22" t="e">
        <f t="shared" si="89"/>
        <v>#VALUE!</v>
      </c>
      <c r="AE210" s="22" t="e">
        <f t="shared" si="90"/>
        <v>#VALUE!</v>
      </c>
      <c r="AF210" s="22" t="e">
        <f t="shared" si="91"/>
        <v>#VALUE!</v>
      </c>
      <c r="AG210" s="22" t="e">
        <f t="shared" si="92"/>
        <v>#VALUE!</v>
      </c>
      <c r="AH210" s="22" t="e">
        <f t="shared" si="93"/>
        <v>#VALUE!</v>
      </c>
      <c r="AI210" s="22" t="e">
        <f t="shared" si="94"/>
        <v>#VALUE!</v>
      </c>
      <c r="AJ210" s="22" t="e">
        <f t="shared" si="95"/>
        <v>#VALUE!</v>
      </c>
      <c r="AK210" s="22" t="e">
        <f t="shared" si="96"/>
        <v>#VALUE!</v>
      </c>
      <c r="AL210" s="22">
        <f t="shared" si="97"/>
        <v>1</v>
      </c>
    </row>
    <row r="211" spans="1:38">
      <c r="A211" s="118" t="s">
        <v>506</v>
      </c>
      <c r="B211" s="126"/>
      <c r="C211" s="126"/>
      <c r="D211" s="126"/>
      <c r="E211" s="126"/>
      <c r="F211" s="125"/>
      <c r="G211" s="125"/>
      <c r="H211" s="181"/>
      <c r="I211" s="121" t="str">
        <f>IF(OR($B211="",$C211="",$D211="",$E211="",$F211&lt;AN_LIM,$F211&gt;AN_CONCURS,$P211=FALSE),"",IF($O211="OK",R_BDI_ROM*VLOOKUP(AL211,Coef!$E$5:$F$20,2,FALSE),""))</f>
        <v/>
      </c>
      <c r="J211" s="121" t="str">
        <f>IF(OR($B211="",$C211="",$D211="",$E211="",$F211="",$F211&gt;AN_CONCURS,$P211=FALSE),"",IF($O211="OK",R_BDI_ROM*VLOOKUP(AL211,Coef!$E$5:$F$20,2,FALSE),""))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12" t="str">
        <f>IF(E211="","NOK",VLOOKUP($E211,BDI!$B$5:$C$41,2,FALSE))</f>
        <v>NOK</v>
      </c>
      <c r="P211" s="236" t="b">
        <f t="shared" si="76"/>
        <v>0</v>
      </c>
      <c r="Q211" s="180"/>
      <c r="R211" s="21" t="e">
        <f t="shared" si="77"/>
        <v>#VALUE!</v>
      </c>
      <c r="S211" s="21" t="e">
        <f t="shared" si="78"/>
        <v>#VALUE!</v>
      </c>
      <c r="T211" s="21" t="e">
        <f t="shared" si="79"/>
        <v>#VALUE!</v>
      </c>
      <c r="U211" s="21" t="e">
        <f t="shared" si="80"/>
        <v>#VALUE!</v>
      </c>
      <c r="V211" s="21" t="e">
        <f t="shared" si="81"/>
        <v>#VALUE!</v>
      </c>
      <c r="W211" s="21" t="e">
        <f t="shared" si="82"/>
        <v>#VALUE!</v>
      </c>
      <c r="X211" s="21" t="e">
        <f t="shared" si="83"/>
        <v>#VALUE!</v>
      </c>
      <c r="Y211" s="21" t="e">
        <f t="shared" si="84"/>
        <v>#VALUE!</v>
      </c>
      <c r="Z211" s="21" t="e">
        <f t="shared" si="85"/>
        <v>#VALUE!</v>
      </c>
      <c r="AA211" s="21" t="e">
        <f t="shared" si="86"/>
        <v>#VALUE!</v>
      </c>
      <c r="AB211" s="22" t="e">
        <f t="shared" si="87"/>
        <v>#VALUE!</v>
      </c>
      <c r="AC211" s="22" t="e">
        <f t="shared" si="88"/>
        <v>#VALUE!</v>
      </c>
      <c r="AD211" s="22" t="e">
        <f t="shared" si="89"/>
        <v>#VALUE!</v>
      </c>
      <c r="AE211" s="22" t="e">
        <f t="shared" si="90"/>
        <v>#VALUE!</v>
      </c>
      <c r="AF211" s="22" t="e">
        <f t="shared" si="91"/>
        <v>#VALUE!</v>
      </c>
      <c r="AG211" s="22" t="e">
        <f t="shared" si="92"/>
        <v>#VALUE!</v>
      </c>
      <c r="AH211" s="22" t="e">
        <f t="shared" si="93"/>
        <v>#VALUE!</v>
      </c>
      <c r="AI211" s="22" t="e">
        <f t="shared" si="94"/>
        <v>#VALUE!</v>
      </c>
      <c r="AJ211" s="22" t="e">
        <f t="shared" si="95"/>
        <v>#VALUE!</v>
      </c>
      <c r="AK211" s="22" t="e">
        <f t="shared" si="96"/>
        <v>#VALUE!</v>
      </c>
      <c r="AL211" s="22">
        <f t="shared" si="97"/>
        <v>1</v>
      </c>
    </row>
    <row r="212" spans="1:38">
      <c r="A212" s="118" t="s">
        <v>507</v>
      </c>
      <c r="B212" s="126"/>
      <c r="C212" s="126"/>
      <c r="D212" s="126"/>
      <c r="E212" s="126"/>
      <c r="F212" s="125"/>
      <c r="G212" s="125"/>
      <c r="H212" s="181"/>
      <c r="I212" s="121" t="str">
        <f>IF(OR($B212="",$C212="",$D212="",$E212="",$F212&lt;AN_LIM,$F212&gt;AN_CONCURS,$P212=FALSE),"",IF($O212="OK",R_BDI_ROM*VLOOKUP(AL212,Coef!$E$5:$F$20,2,FALSE),""))</f>
        <v/>
      </c>
      <c r="J212" s="121" t="str">
        <f>IF(OR($B212="",$C212="",$D212="",$E212="",$F212="",$F212&gt;AN_CONCURS,$P212=FALSE),"",IF($O212="OK",R_BDI_ROM*VLOOKUP(AL212,Coef!$E$5:$F$20,2,FALSE),""))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12" t="str">
        <f>IF(E212="","NOK",VLOOKUP($E212,BDI!$B$5:$C$41,2,FALSE))</f>
        <v>NOK</v>
      </c>
      <c r="P212" s="236" t="b">
        <f t="shared" si="76"/>
        <v>0</v>
      </c>
      <c r="Q212" s="180"/>
      <c r="R212" s="21" t="e">
        <f t="shared" si="77"/>
        <v>#VALUE!</v>
      </c>
      <c r="S212" s="21" t="e">
        <f t="shared" si="78"/>
        <v>#VALUE!</v>
      </c>
      <c r="T212" s="21" t="e">
        <f t="shared" si="79"/>
        <v>#VALUE!</v>
      </c>
      <c r="U212" s="21" t="e">
        <f t="shared" si="80"/>
        <v>#VALUE!</v>
      </c>
      <c r="V212" s="21" t="e">
        <f t="shared" si="81"/>
        <v>#VALUE!</v>
      </c>
      <c r="W212" s="21" t="e">
        <f t="shared" si="82"/>
        <v>#VALUE!</v>
      </c>
      <c r="X212" s="21" t="e">
        <f t="shared" si="83"/>
        <v>#VALUE!</v>
      </c>
      <c r="Y212" s="21" t="e">
        <f t="shared" si="84"/>
        <v>#VALUE!</v>
      </c>
      <c r="Z212" s="21" t="e">
        <f t="shared" si="85"/>
        <v>#VALUE!</v>
      </c>
      <c r="AA212" s="21" t="e">
        <f t="shared" si="86"/>
        <v>#VALUE!</v>
      </c>
      <c r="AB212" s="22" t="e">
        <f t="shared" si="87"/>
        <v>#VALUE!</v>
      </c>
      <c r="AC212" s="22" t="e">
        <f t="shared" si="88"/>
        <v>#VALUE!</v>
      </c>
      <c r="AD212" s="22" t="e">
        <f t="shared" si="89"/>
        <v>#VALUE!</v>
      </c>
      <c r="AE212" s="22" t="e">
        <f t="shared" si="90"/>
        <v>#VALUE!</v>
      </c>
      <c r="AF212" s="22" t="e">
        <f t="shared" si="91"/>
        <v>#VALUE!</v>
      </c>
      <c r="AG212" s="22" t="e">
        <f t="shared" si="92"/>
        <v>#VALUE!</v>
      </c>
      <c r="AH212" s="22" t="e">
        <f t="shared" si="93"/>
        <v>#VALUE!</v>
      </c>
      <c r="AI212" s="22" t="e">
        <f t="shared" si="94"/>
        <v>#VALUE!</v>
      </c>
      <c r="AJ212" s="22" t="e">
        <f t="shared" si="95"/>
        <v>#VALUE!</v>
      </c>
      <c r="AK212" s="22" t="e">
        <f t="shared" si="96"/>
        <v>#VALUE!</v>
      </c>
      <c r="AL212" s="22">
        <f t="shared" si="97"/>
        <v>1</v>
      </c>
    </row>
    <row r="213" spans="1:38">
      <c r="A213" s="118" t="s">
        <v>508</v>
      </c>
      <c r="B213" s="126"/>
      <c r="C213" s="126"/>
      <c r="D213" s="126"/>
      <c r="E213" s="126"/>
      <c r="F213" s="125"/>
      <c r="G213" s="125"/>
      <c r="H213" s="181"/>
      <c r="I213" s="121" t="str">
        <f>IF(OR($B213="",$C213="",$D213="",$E213="",$F213&lt;AN_LIM,$F213&gt;AN_CONCURS,$P213=FALSE),"",IF($O213="OK",R_BDI_ROM*VLOOKUP(AL213,Coef!$E$5:$F$20,2,FALSE),""))</f>
        <v/>
      </c>
      <c r="J213" s="121" t="str">
        <f>IF(OR($B213="",$C213="",$D213="",$E213="",$F213="",$F213&gt;AN_CONCURS,$P213=FALSE),"",IF($O213="OK",R_BDI_ROM*VLOOKUP(AL213,Coef!$E$5:$F$20,2,FALSE),""))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12" t="str">
        <f>IF(E213="","NOK",VLOOKUP($E213,BDI!$B$5:$C$41,2,FALSE))</f>
        <v>NOK</v>
      </c>
      <c r="P213" s="236" t="b">
        <f t="shared" si="76"/>
        <v>0</v>
      </c>
      <c r="Q213" s="180"/>
      <c r="R213" s="21" t="e">
        <f t="shared" si="77"/>
        <v>#VALUE!</v>
      </c>
      <c r="S213" s="21" t="e">
        <f t="shared" si="78"/>
        <v>#VALUE!</v>
      </c>
      <c r="T213" s="21" t="e">
        <f t="shared" si="79"/>
        <v>#VALUE!</v>
      </c>
      <c r="U213" s="21" t="e">
        <f t="shared" si="80"/>
        <v>#VALUE!</v>
      </c>
      <c r="V213" s="21" t="e">
        <f t="shared" si="81"/>
        <v>#VALUE!</v>
      </c>
      <c r="W213" s="21" t="e">
        <f t="shared" si="82"/>
        <v>#VALUE!</v>
      </c>
      <c r="X213" s="21" t="e">
        <f t="shared" si="83"/>
        <v>#VALUE!</v>
      </c>
      <c r="Y213" s="21" t="e">
        <f t="shared" si="84"/>
        <v>#VALUE!</v>
      </c>
      <c r="Z213" s="21" t="e">
        <f t="shared" si="85"/>
        <v>#VALUE!</v>
      </c>
      <c r="AA213" s="21" t="e">
        <f t="shared" si="86"/>
        <v>#VALUE!</v>
      </c>
      <c r="AB213" s="22" t="e">
        <f t="shared" si="87"/>
        <v>#VALUE!</v>
      </c>
      <c r="AC213" s="22" t="e">
        <f t="shared" si="88"/>
        <v>#VALUE!</v>
      </c>
      <c r="AD213" s="22" t="e">
        <f t="shared" si="89"/>
        <v>#VALUE!</v>
      </c>
      <c r="AE213" s="22" t="e">
        <f t="shared" si="90"/>
        <v>#VALUE!</v>
      </c>
      <c r="AF213" s="22" t="e">
        <f t="shared" si="91"/>
        <v>#VALUE!</v>
      </c>
      <c r="AG213" s="22" t="e">
        <f t="shared" si="92"/>
        <v>#VALUE!</v>
      </c>
      <c r="AH213" s="22" t="e">
        <f t="shared" si="93"/>
        <v>#VALUE!</v>
      </c>
      <c r="AI213" s="22" t="e">
        <f t="shared" si="94"/>
        <v>#VALUE!</v>
      </c>
      <c r="AJ213" s="22" t="e">
        <f t="shared" si="95"/>
        <v>#VALUE!</v>
      </c>
      <c r="AK213" s="22" t="e">
        <f t="shared" si="96"/>
        <v>#VALUE!</v>
      </c>
      <c r="AL213" s="22">
        <f t="shared" si="97"/>
        <v>1</v>
      </c>
    </row>
    <row r="214" spans="1:38">
      <c r="A214" s="118" t="s">
        <v>509</v>
      </c>
      <c r="B214" s="126"/>
      <c r="C214" s="126"/>
      <c r="D214" s="126"/>
      <c r="E214" s="126"/>
      <c r="F214" s="125"/>
      <c r="G214" s="125"/>
      <c r="H214" s="181"/>
      <c r="I214" s="121" t="str">
        <f>IF(OR($B214="",$C214="",$D214="",$E214="",$F214&lt;AN_LIM,$F214&gt;AN_CONCURS,$P214=FALSE),"",IF($O214="OK",R_BDI_ROM*VLOOKUP(AL214,Coef!$E$5:$F$20,2,FALSE),""))</f>
        <v/>
      </c>
      <c r="J214" s="121" t="str">
        <f>IF(OR($B214="",$C214="",$D214="",$E214="",$F214="",$F214&gt;AN_CONCURS,$P214=FALSE),"",IF($O214="OK",R_BDI_ROM*VLOOKUP(AL214,Coef!$E$5:$F$20,2,FALSE),""))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12" t="str">
        <f>IF(E214="","NOK",VLOOKUP($E214,BDI!$B$5:$C$41,2,FALSE))</f>
        <v>NOK</v>
      </c>
      <c r="P214" s="236" t="b">
        <f t="shared" si="76"/>
        <v>0</v>
      </c>
      <c r="Q214" s="180"/>
      <c r="R214" s="21" t="e">
        <f t="shared" si="77"/>
        <v>#VALUE!</v>
      </c>
      <c r="S214" s="21" t="e">
        <f t="shared" si="78"/>
        <v>#VALUE!</v>
      </c>
      <c r="T214" s="21" t="e">
        <f t="shared" si="79"/>
        <v>#VALUE!</v>
      </c>
      <c r="U214" s="21" t="e">
        <f t="shared" si="80"/>
        <v>#VALUE!</v>
      </c>
      <c r="V214" s="21" t="e">
        <f t="shared" si="81"/>
        <v>#VALUE!</v>
      </c>
      <c r="W214" s="21" t="e">
        <f t="shared" si="82"/>
        <v>#VALUE!</v>
      </c>
      <c r="X214" s="21" t="e">
        <f t="shared" si="83"/>
        <v>#VALUE!</v>
      </c>
      <c r="Y214" s="21" t="e">
        <f t="shared" si="84"/>
        <v>#VALUE!</v>
      </c>
      <c r="Z214" s="21" t="e">
        <f t="shared" si="85"/>
        <v>#VALUE!</v>
      </c>
      <c r="AA214" s="21" t="e">
        <f t="shared" si="86"/>
        <v>#VALUE!</v>
      </c>
      <c r="AB214" s="22" t="e">
        <f t="shared" si="87"/>
        <v>#VALUE!</v>
      </c>
      <c r="AC214" s="22" t="e">
        <f t="shared" si="88"/>
        <v>#VALUE!</v>
      </c>
      <c r="AD214" s="22" t="e">
        <f t="shared" si="89"/>
        <v>#VALUE!</v>
      </c>
      <c r="AE214" s="22" t="e">
        <f t="shared" si="90"/>
        <v>#VALUE!</v>
      </c>
      <c r="AF214" s="22" t="e">
        <f t="shared" si="91"/>
        <v>#VALUE!</v>
      </c>
      <c r="AG214" s="22" t="e">
        <f t="shared" si="92"/>
        <v>#VALUE!</v>
      </c>
      <c r="AH214" s="22" t="e">
        <f t="shared" si="93"/>
        <v>#VALUE!</v>
      </c>
      <c r="AI214" s="22" t="e">
        <f t="shared" si="94"/>
        <v>#VALUE!</v>
      </c>
      <c r="AJ214" s="22" t="e">
        <f t="shared" si="95"/>
        <v>#VALUE!</v>
      </c>
      <c r="AK214" s="22" t="e">
        <f t="shared" si="96"/>
        <v>#VALUE!</v>
      </c>
      <c r="AL214" s="22">
        <f t="shared" si="97"/>
        <v>1</v>
      </c>
    </row>
    <row r="215" spans="1:38">
      <c r="A215" s="118" t="s">
        <v>510</v>
      </c>
      <c r="B215" s="126"/>
      <c r="C215" s="126"/>
      <c r="D215" s="126"/>
      <c r="E215" s="126"/>
      <c r="F215" s="125"/>
      <c r="G215" s="125"/>
      <c r="H215" s="181"/>
      <c r="I215" s="121" t="str">
        <f>IF(OR($B215="",$C215="",$D215="",$E215="",$F215&lt;AN_LIM,$F215&gt;AN_CONCURS,$P215=FALSE),"",IF($O215="OK",R_BDI_ROM*VLOOKUP(AL215,Coef!$E$5:$F$20,2,FALSE),""))</f>
        <v/>
      </c>
      <c r="J215" s="121" t="str">
        <f>IF(OR($B215="",$C215="",$D215="",$E215="",$F215="",$F215&gt;AN_CONCURS,$P215=FALSE),"",IF($O215="OK",R_BDI_ROM*VLOOKUP(AL215,Coef!$E$5:$F$20,2,FALSE),""))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12" t="str">
        <f>IF(E215="","NOK",VLOOKUP($E215,BDI!$B$5:$C$41,2,FALSE))</f>
        <v>NOK</v>
      </c>
      <c r="P215" s="236" t="b">
        <f t="shared" si="76"/>
        <v>0</v>
      </c>
      <c r="Q215" s="180"/>
      <c r="R215" s="21" t="e">
        <f t="shared" si="77"/>
        <v>#VALUE!</v>
      </c>
      <c r="S215" s="21" t="e">
        <f t="shared" si="78"/>
        <v>#VALUE!</v>
      </c>
      <c r="T215" s="21" t="e">
        <f t="shared" si="79"/>
        <v>#VALUE!</v>
      </c>
      <c r="U215" s="21" t="e">
        <f t="shared" si="80"/>
        <v>#VALUE!</v>
      </c>
      <c r="V215" s="21" t="e">
        <f t="shared" si="81"/>
        <v>#VALUE!</v>
      </c>
      <c r="W215" s="21" t="e">
        <f t="shared" si="82"/>
        <v>#VALUE!</v>
      </c>
      <c r="X215" s="21" t="e">
        <f t="shared" si="83"/>
        <v>#VALUE!</v>
      </c>
      <c r="Y215" s="21" t="e">
        <f t="shared" si="84"/>
        <v>#VALUE!</v>
      </c>
      <c r="Z215" s="21" t="e">
        <f t="shared" si="85"/>
        <v>#VALUE!</v>
      </c>
      <c r="AA215" s="21" t="e">
        <f t="shared" si="86"/>
        <v>#VALUE!</v>
      </c>
      <c r="AB215" s="22" t="e">
        <f t="shared" si="87"/>
        <v>#VALUE!</v>
      </c>
      <c r="AC215" s="22" t="e">
        <f t="shared" si="88"/>
        <v>#VALUE!</v>
      </c>
      <c r="AD215" s="22" t="e">
        <f t="shared" si="89"/>
        <v>#VALUE!</v>
      </c>
      <c r="AE215" s="22" t="e">
        <f t="shared" si="90"/>
        <v>#VALUE!</v>
      </c>
      <c r="AF215" s="22" t="e">
        <f t="shared" si="91"/>
        <v>#VALUE!</v>
      </c>
      <c r="AG215" s="22" t="e">
        <f t="shared" si="92"/>
        <v>#VALUE!</v>
      </c>
      <c r="AH215" s="22" t="e">
        <f t="shared" si="93"/>
        <v>#VALUE!</v>
      </c>
      <c r="AI215" s="22" t="e">
        <f t="shared" si="94"/>
        <v>#VALUE!</v>
      </c>
      <c r="AJ215" s="22" t="e">
        <f t="shared" si="95"/>
        <v>#VALUE!</v>
      </c>
      <c r="AK215" s="22" t="e">
        <f t="shared" si="96"/>
        <v>#VALUE!</v>
      </c>
      <c r="AL215" s="22">
        <f t="shared" si="97"/>
        <v>1</v>
      </c>
    </row>
    <row r="216" spans="1:38">
      <c r="A216" s="118" t="s">
        <v>511</v>
      </c>
      <c r="B216" s="126"/>
      <c r="C216" s="126"/>
      <c r="D216" s="126"/>
      <c r="E216" s="126"/>
      <c r="F216" s="125"/>
      <c r="G216" s="125"/>
      <c r="H216" s="181"/>
      <c r="I216" s="121" t="str">
        <f>IF(OR($B216="",$C216="",$D216="",$E216="",$F216&lt;AN_LIM,$F216&gt;AN_CONCURS,$P216=FALSE),"",IF($O216="OK",R_BDI_ROM*VLOOKUP(AL216,Coef!$E$5:$F$20,2,FALSE),""))</f>
        <v/>
      </c>
      <c r="J216" s="121" t="str">
        <f>IF(OR($B216="",$C216="",$D216="",$E216="",$F216="",$F216&gt;AN_CONCURS,$P216=FALSE),"",IF($O216="OK",R_BDI_ROM*VLOOKUP(AL216,Coef!$E$5:$F$20,2,FALSE),""))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12" t="str">
        <f>IF(E216="","NOK",VLOOKUP($E216,BDI!$B$5:$C$41,2,FALSE))</f>
        <v>NOK</v>
      </c>
      <c r="P216" s="236" t="b">
        <f t="shared" si="76"/>
        <v>0</v>
      </c>
      <c r="Q216" s="180"/>
      <c r="R216" s="21" t="e">
        <f t="shared" si="77"/>
        <v>#VALUE!</v>
      </c>
      <c r="S216" s="21" t="e">
        <f t="shared" si="78"/>
        <v>#VALUE!</v>
      </c>
      <c r="T216" s="21" t="e">
        <f t="shared" si="79"/>
        <v>#VALUE!</v>
      </c>
      <c r="U216" s="21" t="e">
        <f t="shared" si="80"/>
        <v>#VALUE!</v>
      </c>
      <c r="V216" s="21" t="e">
        <f t="shared" si="81"/>
        <v>#VALUE!</v>
      </c>
      <c r="W216" s="21" t="e">
        <f t="shared" si="82"/>
        <v>#VALUE!</v>
      </c>
      <c r="X216" s="21" t="e">
        <f t="shared" si="83"/>
        <v>#VALUE!</v>
      </c>
      <c r="Y216" s="21" t="e">
        <f t="shared" si="84"/>
        <v>#VALUE!</v>
      </c>
      <c r="Z216" s="21" t="e">
        <f t="shared" si="85"/>
        <v>#VALUE!</v>
      </c>
      <c r="AA216" s="21" t="e">
        <f t="shared" si="86"/>
        <v>#VALUE!</v>
      </c>
      <c r="AB216" s="22" t="e">
        <f t="shared" si="87"/>
        <v>#VALUE!</v>
      </c>
      <c r="AC216" s="22" t="e">
        <f t="shared" si="88"/>
        <v>#VALUE!</v>
      </c>
      <c r="AD216" s="22" t="e">
        <f t="shared" si="89"/>
        <v>#VALUE!</v>
      </c>
      <c r="AE216" s="22" t="e">
        <f t="shared" si="90"/>
        <v>#VALUE!</v>
      </c>
      <c r="AF216" s="22" t="e">
        <f t="shared" si="91"/>
        <v>#VALUE!</v>
      </c>
      <c r="AG216" s="22" t="e">
        <f t="shared" si="92"/>
        <v>#VALUE!</v>
      </c>
      <c r="AH216" s="22" t="e">
        <f t="shared" si="93"/>
        <v>#VALUE!</v>
      </c>
      <c r="AI216" s="22" t="e">
        <f t="shared" si="94"/>
        <v>#VALUE!</v>
      </c>
      <c r="AJ216" s="22" t="e">
        <f t="shared" si="95"/>
        <v>#VALUE!</v>
      </c>
      <c r="AK216" s="22" t="e">
        <f t="shared" si="96"/>
        <v>#VALUE!</v>
      </c>
      <c r="AL216" s="22">
        <f t="shared" si="97"/>
        <v>1</v>
      </c>
    </row>
    <row r="217" spans="1:38">
      <c r="A217" s="118" t="s">
        <v>512</v>
      </c>
      <c r="B217" s="126"/>
      <c r="C217" s="126"/>
      <c r="D217" s="126"/>
      <c r="E217" s="126"/>
      <c r="F217" s="125"/>
      <c r="G217" s="125"/>
      <c r="H217" s="181"/>
      <c r="I217" s="121" t="str">
        <f>IF(OR($B217="",$C217="",$D217="",$E217="",$F217&lt;AN_LIM,$F217&gt;AN_CONCURS,$P217=FALSE),"",IF($O217="OK",R_BDI_ROM*VLOOKUP(AL217,Coef!$E$5:$F$20,2,FALSE),""))</f>
        <v/>
      </c>
      <c r="J217" s="121" t="str">
        <f>IF(OR($B217="",$C217="",$D217="",$E217="",$F217="",$F217&gt;AN_CONCURS,$P217=FALSE),"",IF($O217="OK",R_BDI_ROM*VLOOKUP(AL217,Coef!$E$5:$F$20,2,FALSE),""))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12" t="str">
        <f>IF(E217="","NOK",VLOOKUP($E217,BDI!$B$5:$C$41,2,FALSE))</f>
        <v>NOK</v>
      </c>
      <c r="P217" s="236" t="b">
        <f t="shared" si="76"/>
        <v>0</v>
      </c>
      <c r="Q217" s="180"/>
      <c r="R217" s="21" t="e">
        <f t="shared" si="77"/>
        <v>#VALUE!</v>
      </c>
      <c r="S217" s="21" t="e">
        <f t="shared" si="78"/>
        <v>#VALUE!</v>
      </c>
      <c r="T217" s="21" t="e">
        <f t="shared" si="79"/>
        <v>#VALUE!</v>
      </c>
      <c r="U217" s="21" t="e">
        <f t="shared" si="80"/>
        <v>#VALUE!</v>
      </c>
      <c r="V217" s="21" t="e">
        <f t="shared" si="81"/>
        <v>#VALUE!</v>
      </c>
      <c r="W217" s="21" t="e">
        <f t="shared" si="82"/>
        <v>#VALUE!</v>
      </c>
      <c r="X217" s="21" t="e">
        <f t="shared" si="83"/>
        <v>#VALUE!</v>
      </c>
      <c r="Y217" s="21" t="e">
        <f t="shared" si="84"/>
        <v>#VALUE!</v>
      </c>
      <c r="Z217" s="21" t="e">
        <f t="shared" si="85"/>
        <v>#VALUE!</v>
      </c>
      <c r="AA217" s="21" t="e">
        <f t="shared" si="86"/>
        <v>#VALUE!</v>
      </c>
      <c r="AB217" s="22" t="e">
        <f t="shared" si="87"/>
        <v>#VALUE!</v>
      </c>
      <c r="AC217" s="22" t="e">
        <f t="shared" si="88"/>
        <v>#VALUE!</v>
      </c>
      <c r="AD217" s="22" t="e">
        <f t="shared" si="89"/>
        <v>#VALUE!</v>
      </c>
      <c r="AE217" s="22" t="e">
        <f t="shared" si="90"/>
        <v>#VALUE!</v>
      </c>
      <c r="AF217" s="22" t="e">
        <f t="shared" si="91"/>
        <v>#VALUE!</v>
      </c>
      <c r="AG217" s="22" t="e">
        <f t="shared" si="92"/>
        <v>#VALUE!</v>
      </c>
      <c r="AH217" s="22" t="e">
        <f t="shared" si="93"/>
        <v>#VALUE!</v>
      </c>
      <c r="AI217" s="22" t="e">
        <f t="shared" si="94"/>
        <v>#VALUE!</v>
      </c>
      <c r="AJ217" s="22" t="e">
        <f t="shared" si="95"/>
        <v>#VALUE!</v>
      </c>
      <c r="AK217" s="22" t="e">
        <f t="shared" si="96"/>
        <v>#VALUE!</v>
      </c>
      <c r="AL217" s="22">
        <f t="shared" si="97"/>
        <v>1</v>
      </c>
    </row>
    <row r="218" spans="1:38">
      <c r="A218" s="118" t="s">
        <v>513</v>
      </c>
      <c r="B218" s="126"/>
      <c r="C218" s="126"/>
      <c r="D218" s="126"/>
      <c r="E218" s="126"/>
      <c r="F218" s="125"/>
      <c r="G218" s="125"/>
      <c r="H218" s="181"/>
      <c r="I218" s="121" t="str">
        <f>IF(OR($B218="",$C218="",$D218="",$E218="",$F218&lt;AN_LIM,$F218&gt;AN_CONCURS,$P218=FALSE),"",IF($O218="OK",R_BDI_ROM*VLOOKUP(AL218,Coef!$E$5:$F$20,2,FALSE),""))</f>
        <v/>
      </c>
      <c r="J218" s="121" t="str">
        <f>IF(OR($B218="",$C218="",$D218="",$E218="",$F218="",$F218&gt;AN_CONCURS,$P218=FALSE),"",IF($O218="OK",R_BDI_ROM*VLOOKUP(AL218,Coef!$E$5:$F$20,2,FALSE),""))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12" t="str">
        <f>IF(E218="","NOK",VLOOKUP($E218,BDI!$B$5:$C$41,2,FALSE))</f>
        <v>NOK</v>
      </c>
      <c r="P218" s="236" t="b">
        <f t="shared" si="76"/>
        <v>0</v>
      </c>
      <c r="Q218" s="180"/>
      <c r="R218" s="21" t="e">
        <f t="shared" si="77"/>
        <v>#VALUE!</v>
      </c>
      <c r="S218" s="21" t="e">
        <f t="shared" si="78"/>
        <v>#VALUE!</v>
      </c>
      <c r="T218" s="21" t="e">
        <f t="shared" si="79"/>
        <v>#VALUE!</v>
      </c>
      <c r="U218" s="21" t="e">
        <f t="shared" si="80"/>
        <v>#VALUE!</v>
      </c>
      <c r="V218" s="21" t="e">
        <f t="shared" si="81"/>
        <v>#VALUE!</v>
      </c>
      <c r="W218" s="21" t="e">
        <f t="shared" si="82"/>
        <v>#VALUE!</v>
      </c>
      <c r="X218" s="21" t="e">
        <f t="shared" si="83"/>
        <v>#VALUE!</v>
      </c>
      <c r="Y218" s="21" t="e">
        <f t="shared" si="84"/>
        <v>#VALUE!</v>
      </c>
      <c r="Z218" s="21" t="e">
        <f t="shared" si="85"/>
        <v>#VALUE!</v>
      </c>
      <c r="AA218" s="21" t="e">
        <f t="shared" si="86"/>
        <v>#VALUE!</v>
      </c>
      <c r="AB218" s="22" t="e">
        <f t="shared" si="87"/>
        <v>#VALUE!</v>
      </c>
      <c r="AC218" s="22" t="e">
        <f t="shared" si="88"/>
        <v>#VALUE!</v>
      </c>
      <c r="AD218" s="22" t="e">
        <f t="shared" si="89"/>
        <v>#VALUE!</v>
      </c>
      <c r="AE218" s="22" t="e">
        <f t="shared" si="90"/>
        <v>#VALUE!</v>
      </c>
      <c r="AF218" s="22" t="e">
        <f t="shared" si="91"/>
        <v>#VALUE!</v>
      </c>
      <c r="AG218" s="22" t="e">
        <f t="shared" si="92"/>
        <v>#VALUE!</v>
      </c>
      <c r="AH218" s="22" t="e">
        <f t="shared" si="93"/>
        <v>#VALUE!</v>
      </c>
      <c r="AI218" s="22" t="e">
        <f t="shared" si="94"/>
        <v>#VALUE!</v>
      </c>
      <c r="AJ218" s="22" t="e">
        <f t="shared" si="95"/>
        <v>#VALUE!</v>
      </c>
      <c r="AK218" s="22" t="e">
        <f t="shared" si="96"/>
        <v>#VALUE!</v>
      </c>
      <c r="AL218" s="22">
        <f t="shared" si="97"/>
        <v>1</v>
      </c>
    </row>
    <row r="219" spans="1:38">
      <c r="A219" s="118" t="s">
        <v>514</v>
      </c>
      <c r="B219" s="126"/>
      <c r="C219" s="126"/>
      <c r="D219" s="126"/>
      <c r="E219" s="126"/>
      <c r="F219" s="125"/>
      <c r="G219" s="125"/>
      <c r="H219" s="181"/>
      <c r="I219" s="121" t="str">
        <f>IF(OR($B219="",$C219="",$D219="",$E219="",$F219&lt;AN_LIM,$F219&gt;AN_CONCURS,$P219=FALSE),"",IF($O219="OK",R_BDI_ROM*VLOOKUP(AL219,Coef!$E$5:$F$20,2,FALSE),""))</f>
        <v/>
      </c>
      <c r="J219" s="121" t="str">
        <f>IF(OR($B219="",$C219="",$D219="",$E219="",$F219="",$F219&gt;AN_CONCURS,$P219=FALSE),"",IF($O219="OK",R_BDI_ROM*VLOOKUP(AL219,Coef!$E$5:$F$20,2,FALSE),""))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12" t="str">
        <f>IF(E219="","NOK",VLOOKUP($E219,BDI!$B$5:$C$41,2,FALSE))</f>
        <v>NOK</v>
      </c>
      <c r="P219" s="236" t="b">
        <f t="shared" si="76"/>
        <v>0</v>
      </c>
      <c r="Q219" s="180"/>
      <c r="R219" s="21" t="e">
        <f t="shared" si="77"/>
        <v>#VALUE!</v>
      </c>
      <c r="S219" s="21" t="e">
        <f t="shared" si="78"/>
        <v>#VALUE!</v>
      </c>
      <c r="T219" s="21" t="e">
        <f t="shared" si="79"/>
        <v>#VALUE!</v>
      </c>
      <c r="U219" s="21" t="e">
        <f t="shared" si="80"/>
        <v>#VALUE!</v>
      </c>
      <c r="V219" s="21" t="e">
        <f t="shared" si="81"/>
        <v>#VALUE!</v>
      </c>
      <c r="W219" s="21" t="e">
        <f t="shared" si="82"/>
        <v>#VALUE!</v>
      </c>
      <c r="X219" s="21" t="e">
        <f t="shared" si="83"/>
        <v>#VALUE!</v>
      </c>
      <c r="Y219" s="21" t="e">
        <f t="shared" si="84"/>
        <v>#VALUE!</v>
      </c>
      <c r="Z219" s="21" t="e">
        <f t="shared" si="85"/>
        <v>#VALUE!</v>
      </c>
      <c r="AA219" s="21" t="e">
        <f t="shared" si="86"/>
        <v>#VALUE!</v>
      </c>
      <c r="AB219" s="22" t="e">
        <f t="shared" si="87"/>
        <v>#VALUE!</v>
      </c>
      <c r="AC219" s="22" t="e">
        <f t="shared" si="88"/>
        <v>#VALUE!</v>
      </c>
      <c r="AD219" s="22" t="e">
        <f t="shared" si="89"/>
        <v>#VALUE!</v>
      </c>
      <c r="AE219" s="22" t="e">
        <f t="shared" si="90"/>
        <v>#VALUE!</v>
      </c>
      <c r="AF219" s="22" t="e">
        <f t="shared" si="91"/>
        <v>#VALUE!</v>
      </c>
      <c r="AG219" s="22" t="e">
        <f t="shared" si="92"/>
        <v>#VALUE!</v>
      </c>
      <c r="AH219" s="22" t="e">
        <f t="shared" si="93"/>
        <v>#VALUE!</v>
      </c>
      <c r="AI219" s="22" t="e">
        <f t="shared" si="94"/>
        <v>#VALUE!</v>
      </c>
      <c r="AJ219" s="22" t="e">
        <f t="shared" si="95"/>
        <v>#VALUE!</v>
      </c>
      <c r="AK219" s="22" t="e">
        <f t="shared" si="96"/>
        <v>#VALUE!</v>
      </c>
      <c r="AL219" s="22">
        <f t="shared" si="97"/>
        <v>1</v>
      </c>
    </row>
    <row r="220" spans="1:38">
      <c r="A220" s="118" t="s">
        <v>515</v>
      </c>
      <c r="B220" s="126"/>
      <c r="C220" s="126"/>
      <c r="D220" s="126"/>
      <c r="E220" s="126"/>
      <c r="F220" s="125"/>
      <c r="G220" s="125"/>
      <c r="H220" s="181"/>
      <c r="I220" s="121" t="str">
        <f>IF(OR($B220="",$C220="",$D220="",$E220="",$F220&lt;AN_LIM,$F220&gt;AN_CONCURS,$P220=FALSE),"",IF($O220="OK",R_BDI_ROM*VLOOKUP(AL220,Coef!$E$5:$F$20,2,FALSE),""))</f>
        <v/>
      </c>
      <c r="J220" s="121" t="str">
        <f>IF(OR($B220="",$C220="",$D220="",$E220="",$F220="",$F220&gt;AN_CONCURS,$P220=FALSE),"",IF($O220="OK",R_BDI_ROM*VLOOKUP(AL220,Coef!$E$5:$F$20,2,FALSE),""))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12" t="str">
        <f>IF(E220="","NOK",VLOOKUP($E220,BDI!$B$5:$C$41,2,FALSE))</f>
        <v>NOK</v>
      </c>
      <c r="P220" s="236" t="b">
        <f t="shared" si="76"/>
        <v>0</v>
      </c>
      <c r="Q220" s="180"/>
      <c r="R220" s="21" t="e">
        <f t="shared" si="77"/>
        <v>#VALUE!</v>
      </c>
      <c r="S220" s="21" t="e">
        <f t="shared" si="78"/>
        <v>#VALUE!</v>
      </c>
      <c r="T220" s="21" t="e">
        <f t="shared" si="79"/>
        <v>#VALUE!</v>
      </c>
      <c r="U220" s="21" t="e">
        <f t="shared" si="80"/>
        <v>#VALUE!</v>
      </c>
      <c r="V220" s="21" t="e">
        <f t="shared" si="81"/>
        <v>#VALUE!</v>
      </c>
      <c r="W220" s="21" t="e">
        <f t="shared" si="82"/>
        <v>#VALUE!</v>
      </c>
      <c r="X220" s="21" t="e">
        <f t="shared" si="83"/>
        <v>#VALUE!</v>
      </c>
      <c r="Y220" s="21" t="e">
        <f t="shared" si="84"/>
        <v>#VALUE!</v>
      </c>
      <c r="Z220" s="21" t="e">
        <f t="shared" si="85"/>
        <v>#VALUE!</v>
      </c>
      <c r="AA220" s="21" t="e">
        <f t="shared" si="86"/>
        <v>#VALUE!</v>
      </c>
      <c r="AB220" s="22" t="e">
        <f t="shared" si="87"/>
        <v>#VALUE!</v>
      </c>
      <c r="AC220" s="22" t="e">
        <f t="shared" si="88"/>
        <v>#VALUE!</v>
      </c>
      <c r="AD220" s="22" t="e">
        <f t="shared" si="89"/>
        <v>#VALUE!</v>
      </c>
      <c r="AE220" s="22" t="e">
        <f t="shared" si="90"/>
        <v>#VALUE!</v>
      </c>
      <c r="AF220" s="22" t="e">
        <f t="shared" si="91"/>
        <v>#VALUE!</v>
      </c>
      <c r="AG220" s="22" t="e">
        <f t="shared" si="92"/>
        <v>#VALUE!</v>
      </c>
      <c r="AH220" s="22" t="e">
        <f t="shared" si="93"/>
        <v>#VALUE!</v>
      </c>
      <c r="AI220" s="22" t="e">
        <f t="shared" si="94"/>
        <v>#VALUE!</v>
      </c>
      <c r="AJ220" s="22" t="e">
        <f t="shared" si="95"/>
        <v>#VALUE!</v>
      </c>
      <c r="AK220" s="22" t="e">
        <f t="shared" si="96"/>
        <v>#VALUE!</v>
      </c>
      <c r="AL220" s="22">
        <f t="shared" si="97"/>
        <v>1</v>
      </c>
    </row>
    <row r="221" spans="1:38">
      <c r="A221" s="118" t="s">
        <v>516</v>
      </c>
      <c r="B221" s="126"/>
      <c r="C221" s="126"/>
      <c r="D221" s="126"/>
      <c r="E221" s="126"/>
      <c r="F221" s="125"/>
      <c r="G221" s="125"/>
      <c r="H221" s="181"/>
      <c r="I221" s="121" t="str">
        <f>IF(OR($B221="",$C221="",$D221="",$E221="",$F221&lt;AN_LIM,$F221&gt;AN_CONCURS,$P221=FALSE),"",IF($O221="OK",R_BDI_ROM*VLOOKUP(AL221,Coef!$E$5:$F$20,2,FALSE),""))</f>
        <v/>
      </c>
      <c r="J221" s="121" t="str">
        <f>IF(OR($B221="",$C221="",$D221="",$E221="",$F221="",$F221&gt;AN_CONCURS,$P221=FALSE),"",IF($O221="OK",R_BDI_ROM*VLOOKUP(AL221,Coef!$E$5:$F$20,2,FALSE),""))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12" t="str">
        <f>IF(E221="","NOK",VLOOKUP($E221,BDI!$B$5:$C$41,2,FALSE))</f>
        <v>NOK</v>
      </c>
      <c r="P221" s="236" t="b">
        <f t="shared" si="76"/>
        <v>0</v>
      </c>
      <c r="Q221" s="180"/>
      <c r="R221" s="21" t="e">
        <f t="shared" si="77"/>
        <v>#VALUE!</v>
      </c>
      <c r="S221" s="21" t="e">
        <f t="shared" si="78"/>
        <v>#VALUE!</v>
      </c>
      <c r="T221" s="21" t="e">
        <f t="shared" si="79"/>
        <v>#VALUE!</v>
      </c>
      <c r="U221" s="21" t="e">
        <f t="shared" si="80"/>
        <v>#VALUE!</v>
      </c>
      <c r="V221" s="21" t="e">
        <f t="shared" si="81"/>
        <v>#VALUE!</v>
      </c>
      <c r="W221" s="21" t="e">
        <f t="shared" si="82"/>
        <v>#VALUE!</v>
      </c>
      <c r="X221" s="21" t="e">
        <f t="shared" si="83"/>
        <v>#VALUE!</v>
      </c>
      <c r="Y221" s="21" t="e">
        <f t="shared" si="84"/>
        <v>#VALUE!</v>
      </c>
      <c r="Z221" s="21" t="e">
        <f t="shared" si="85"/>
        <v>#VALUE!</v>
      </c>
      <c r="AA221" s="21" t="e">
        <f t="shared" si="86"/>
        <v>#VALUE!</v>
      </c>
      <c r="AB221" s="22" t="e">
        <f t="shared" si="87"/>
        <v>#VALUE!</v>
      </c>
      <c r="AC221" s="22" t="e">
        <f t="shared" si="88"/>
        <v>#VALUE!</v>
      </c>
      <c r="AD221" s="22" t="e">
        <f t="shared" si="89"/>
        <v>#VALUE!</v>
      </c>
      <c r="AE221" s="22" t="e">
        <f t="shared" si="90"/>
        <v>#VALUE!</v>
      </c>
      <c r="AF221" s="22" t="e">
        <f t="shared" si="91"/>
        <v>#VALUE!</v>
      </c>
      <c r="AG221" s="22" t="e">
        <f t="shared" si="92"/>
        <v>#VALUE!</v>
      </c>
      <c r="AH221" s="22" t="e">
        <f t="shared" si="93"/>
        <v>#VALUE!</v>
      </c>
      <c r="AI221" s="22" t="e">
        <f t="shared" si="94"/>
        <v>#VALUE!</v>
      </c>
      <c r="AJ221" s="22" t="e">
        <f t="shared" si="95"/>
        <v>#VALUE!</v>
      </c>
      <c r="AK221" s="22" t="e">
        <f t="shared" si="96"/>
        <v>#VALUE!</v>
      </c>
      <c r="AL221" s="22">
        <f t="shared" si="97"/>
        <v>1</v>
      </c>
    </row>
    <row r="222" spans="1:38">
      <c r="A222" s="118" t="s">
        <v>517</v>
      </c>
      <c r="B222" s="126"/>
      <c r="C222" s="126"/>
      <c r="D222" s="126"/>
      <c r="E222" s="126"/>
      <c r="F222" s="125"/>
      <c r="G222" s="125"/>
      <c r="H222" s="181"/>
      <c r="I222" s="121" t="str">
        <f>IF(OR($B222="",$C222="",$D222="",$E222="",$F222&lt;AN_LIM,$F222&gt;AN_CONCURS,$P222=FALSE),"",IF($O222="OK",R_BDI_ROM*VLOOKUP(AL222,Coef!$E$5:$F$20,2,FALSE),""))</f>
        <v/>
      </c>
      <c r="J222" s="121" t="str">
        <f>IF(OR($B222="",$C222="",$D222="",$E222="",$F222="",$F222&gt;AN_CONCURS,$P222=FALSE),"",IF($O222="OK",R_BDI_ROM*VLOOKUP(AL222,Coef!$E$5:$F$20,2,FALSE),""))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12" t="str">
        <f>IF(E222="","NOK",VLOOKUP($E222,BDI!$B$5:$C$41,2,FALSE))</f>
        <v>NOK</v>
      </c>
      <c r="P222" s="236" t="b">
        <f t="shared" si="76"/>
        <v>0</v>
      </c>
      <c r="Q222" s="180"/>
      <c r="R222" s="21" t="e">
        <f t="shared" si="77"/>
        <v>#VALUE!</v>
      </c>
      <c r="S222" s="21" t="e">
        <f t="shared" si="78"/>
        <v>#VALUE!</v>
      </c>
      <c r="T222" s="21" t="e">
        <f t="shared" si="79"/>
        <v>#VALUE!</v>
      </c>
      <c r="U222" s="21" t="e">
        <f t="shared" si="80"/>
        <v>#VALUE!</v>
      </c>
      <c r="V222" s="21" t="e">
        <f t="shared" si="81"/>
        <v>#VALUE!</v>
      </c>
      <c r="W222" s="21" t="e">
        <f t="shared" si="82"/>
        <v>#VALUE!</v>
      </c>
      <c r="X222" s="21" t="e">
        <f t="shared" si="83"/>
        <v>#VALUE!</v>
      </c>
      <c r="Y222" s="21" t="e">
        <f t="shared" si="84"/>
        <v>#VALUE!</v>
      </c>
      <c r="Z222" s="21" t="e">
        <f t="shared" si="85"/>
        <v>#VALUE!</v>
      </c>
      <c r="AA222" s="21" t="e">
        <f t="shared" si="86"/>
        <v>#VALUE!</v>
      </c>
      <c r="AB222" s="22" t="e">
        <f t="shared" si="87"/>
        <v>#VALUE!</v>
      </c>
      <c r="AC222" s="22" t="e">
        <f t="shared" si="88"/>
        <v>#VALUE!</v>
      </c>
      <c r="AD222" s="22" t="e">
        <f t="shared" si="89"/>
        <v>#VALUE!</v>
      </c>
      <c r="AE222" s="22" t="e">
        <f t="shared" si="90"/>
        <v>#VALUE!</v>
      </c>
      <c r="AF222" s="22" t="e">
        <f t="shared" si="91"/>
        <v>#VALUE!</v>
      </c>
      <c r="AG222" s="22" t="e">
        <f t="shared" si="92"/>
        <v>#VALUE!</v>
      </c>
      <c r="AH222" s="22" t="e">
        <f t="shared" si="93"/>
        <v>#VALUE!</v>
      </c>
      <c r="AI222" s="22" t="e">
        <f t="shared" si="94"/>
        <v>#VALUE!</v>
      </c>
      <c r="AJ222" s="22" t="e">
        <f t="shared" si="95"/>
        <v>#VALUE!</v>
      </c>
      <c r="AK222" s="22" t="e">
        <f t="shared" si="96"/>
        <v>#VALUE!</v>
      </c>
      <c r="AL222" s="22">
        <f t="shared" si="97"/>
        <v>1</v>
      </c>
    </row>
    <row r="223" spans="1:38">
      <c r="A223" s="118" t="s">
        <v>518</v>
      </c>
      <c r="B223" s="126"/>
      <c r="C223" s="126"/>
      <c r="D223" s="126"/>
      <c r="E223" s="126"/>
      <c r="F223" s="125"/>
      <c r="G223" s="125"/>
      <c r="H223" s="181"/>
      <c r="I223" s="121" t="str">
        <f>IF(OR($B223="",$C223="",$D223="",$E223="",$F223&lt;AN_LIM,$F223&gt;AN_CONCURS,$P223=FALSE),"",IF($O223="OK",R_BDI_ROM*VLOOKUP(AL223,Coef!$E$5:$F$20,2,FALSE),""))</f>
        <v/>
      </c>
      <c r="J223" s="121" t="str">
        <f>IF(OR($B223="",$C223="",$D223="",$E223="",$F223="",$F223&gt;AN_CONCURS,$P223=FALSE),"",IF($O223="OK",R_BDI_ROM*VLOOKUP(AL223,Coef!$E$5:$F$20,2,FALSE),""))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12" t="str">
        <f>IF(E223="","NOK",VLOOKUP($E223,BDI!$B$5:$C$41,2,FALSE))</f>
        <v>NOK</v>
      </c>
      <c r="P223" s="236" t="b">
        <f t="shared" si="76"/>
        <v>0</v>
      </c>
      <c r="Q223" s="180"/>
      <c r="R223" s="21" t="e">
        <f t="shared" si="77"/>
        <v>#VALUE!</v>
      </c>
      <c r="S223" s="21" t="e">
        <f t="shared" si="78"/>
        <v>#VALUE!</v>
      </c>
      <c r="T223" s="21" t="e">
        <f t="shared" si="79"/>
        <v>#VALUE!</v>
      </c>
      <c r="U223" s="21" t="e">
        <f t="shared" si="80"/>
        <v>#VALUE!</v>
      </c>
      <c r="V223" s="21" t="e">
        <f t="shared" si="81"/>
        <v>#VALUE!</v>
      </c>
      <c r="W223" s="21" t="e">
        <f t="shared" si="82"/>
        <v>#VALUE!</v>
      </c>
      <c r="X223" s="21" t="e">
        <f t="shared" si="83"/>
        <v>#VALUE!</v>
      </c>
      <c r="Y223" s="21" t="e">
        <f t="shared" si="84"/>
        <v>#VALUE!</v>
      </c>
      <c r="Z223" s="21" t="e">
        <f t="shared" si="85"/>
        <v>#VALUE!</v>
      </c>
      <c r="AA223" s="21" t="e">
        <f t="shared" si="86"/>
        <v>#VALUE!</v>
      </c>
      <c r="AB223" s="22" t="e">
        <f t="shared" si="87"/>
        <v>#VALUE!</v>
      </c>
      <c r="AC223" s="22" t="e">
        <f t="shared" si="88"/>
        <v>#VALUE!</v>
      </c>
      <c r="AD223" s="22" t="e">
        <f t="shared" si="89"/>
        <v>#VALUE!</v>
      </c>
      <c r="AE223" s="22" t="e">
        <f t="shared" si="90"/>
        <v>#VALUE!</v>
      </c>
      <c r="AF223" s="22" t="e">
        <f t="shared" si="91"/>
        <v>#VALUE!</v>
      </c>
      <c r="AG223" s="22" t="e">
        <f t="shared" si="92"/>
        <v>#VALUE!</v>
      </c>
      <c r="AH223" s="22" t="e">
        <f t="shared" si="93"/>
        <v>#VALUE!</v>
      </c>
      <c r="AI223" s="22" t="e">
        <f t="shared" si="94"/>
        <v>#VALUE!</v>
      </c>
      <c r="AJ223" s="22" t="e">
        <f t="shared" si="95"/>
        <v>#VALUE!</v>
      </c>
      <c r="AK223" s="22" t="e">
        <f t="shared" si="96"/>
        <v>#VALUE!</v>
      </c>
      <c r="AL223" s="22">
        <f t="shared" si="97"/>
        <v>1</v>
      </c>
    </row>
    <row r="224" spans="1:38">
      <c r="A224" s="118" t="s">
        <v>519</v>
      </c>
      <c r="B224" s="126"/>
      <c r="C224" s="126"/>
      <c r="D224" s="126"/>
      <c r="E224" s="126"/>
      <c r="F224" s="125"/>
      <c r="G224" s="125"/>
      <c r="H224" s="181"/>
      <c r="I224" s="121" t="str">
        <f>IF(OR($B224="",$C224="",$D224="",$E224="",$F224&lt;AN_LIM,$F224&gt;AN_CONCURS,$P224=FALSE),"",IF($O224="OK",R_BDI_ROM*VLOOKUP(AL224,Coef!$E$5:$F$20,2,FALSE),""))</f>
        <v/>
      </c>
      <c r="J224" s="121" t="str">
        <f>IF(OR($B224="",$C224="",$D224="",$E224="",$F224="",$F224&gt;AN_CONCURS,$P224=FALSE),"",IF($O224="OK",R_BDI_ROM*VLOOKUP(AL224,Coef!$E$5:$F$20,2,FALSE),""))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12" t="str">
        <f>IF(E224="","NOK",VLOOKUP($E224,BDI!$B$5:$C$41,2,FALSE))</f>
        <v>NOK</v>
      </c>
      <c r="P224" s="236" t="b">
        <f t="shared" si="76"/>
        <v>0</v>
      </c>
      <c r="Q224" s="180"/>
      <c r="R224" s="21" t="e">
        <f t="shared" si="77"/>
        <v>#VALUE!</v>
      </c>
      <c r="S224" s="21" t="e">
        <f t="shared" si="78"/>
        <v>#VALUE!</v>
      </c>
      <c r="T224" s="21" t="e">
        <f t="shared" si="79"/>
        <v>#VALUE!</v>
      </c>
      <c r="U224" s="21" t="e">
        <f t="shared" si="80"/>
        <v>#VALUE!</v>
      </c>
      <c r="V224" s="21" t="e">
        <f t="shared" si="81"/>
        <v>#VALUE!</v>
      </c>
      <c r="W224" s="21" t="e">
        <f t="shared" si="82"/>
        <v>#VALUE!</v>
      </c>
      <c r="X224" s="21" t="e">
        <f t="shared" si="83"/>
        <v>#VALUE!</v>
      </c>
      <c r="Y224" s="21" t="e">
        <f t="shared" si="84"/>
        <v>#VALUE!</v>
      </c>
      <c r="Z224" s="21" t="e">
        <f t="shared" si="85"/>
        <v>#VALUE!</v>
      </c>
      <c r="AA224" s="21" t="e">
        <f t="shared" si="86"/>
        <v>#VALUE!</v>
      </c>
      <c r="AB224" s="22" t="e">
        <f t="shared" si="87"/>
        <v>#VALUE!</v>
      </c>
      <c r="AC224" s="22" t="e">
        <f t="shared" si="88"/>
        <v>#VALUE!</v>
      </c>
      <c r="AD224" s="22" t="e">
        <f t="shared" si="89"/>
        <v>#VALUE!</v>
      </c>
      <c r="AE224" s="22" t="e">
        <f t="shared" si="90"/>
        <v>#VALUE!</v>
      </c>
      <c r="AF224" s="22" t="e">
        <f t="shared" si="91"/>
        <v>#VALUE!</v>
      </c>
      <c r="AG224" s="22" t="e">
        <f t="shared" si="92"/>
        <v>#VALUE!</v>
      </c>
      <c r="AH224" s="22" t="e">
        <f t="shared" si="93"/>
        <v>#VALUE!</v>
      </c>
      <c r="AI224" s="22" t="e">
        <f t="shared" si="94"/>
        <v>#VALUE!</v>
      </c>
      <c r="AJ224" s="22" t="e">
        <f t="shared" si="95"/>
        <v>#VALUE!</v>
      </c>
      <c r="AK224" s="22" t="e">
        <f t="shared" si="96"/>
        <v>#VALUE!</v>
      </c>
      <c r="AL224" s="22">
        <f t="shared" si="97"/>
        <v>1</v>
      </c>
    </row>
    <row r="225" spans="1:38">
      <c r="A225" s="118" t="s">
        <v>520</v>
      </c>
      <c r="B225" s="126"/>
      <c r="C225" s="126"/>
      <c r="D225" s="126"/>
      <c r="E225" s="126"/>
      <c r="F225" s="125"/>
      <c r="G225" s="125"/>
      <c r="H225" s="181"/>
      <c r="I225" s="121" t="str">
        <f>IF(OR($B225="",$C225="",$D225="",$E225="",$F225&lt;AN_LIM,$F225&gt;AN_CONCURS,$P225=FALSE),"",IF($O225="OK",R_BDI_ROM*VLOOKUP(AL225,Coef!$E$5:$F$20,2,FALSE),""))</f>
        <v/>
      </c>
      <c r="J225" s="121" t="str">
        <f>IF(OR($B225="",$C225="",$D225="",$E225="",$F225="",$F225&gt;AN_CONCURS,$P225=FALSE),"",IF($O225="OK",R_BDI_ROM*VLOOKUP(AL225,Coef!$E$5:$F$20,2,FALSE),""))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12" t="str">
        <f>IF(E225="","NOK",VLOOKUP($E225,BDI!$B$5:$C$41,2,FALSE))</f>
        <v>NOK</v>
      </c>
      <c r="P225" s="236" t="b">
        <f t="shared" si="76"/>
        <v>0</v>
      </c>
      <c r="Q225" s="180"/>
      <c r="R225" s="21" t="e">
        <f t="shared" si="77"/>
        <v>#VALUE!</v>
      </c>
      <c r="S225" s="21" t="e">
        <f t="shared" si="78"/>
        <v>#VALUE!</v>
      </c>
      <c r="T225" s="21" t="e">
        <f t="shared" si="79"/>
        <v>#VALUE!</v>
      </c>
      <c r="U225" s="21" t="e">
        <f t="shared" si="80"/>
        <v>#VALUE!</v>
      </c>
      <c r="V225" s="21" t="e">
        <f t="shared" si="81"/>
        <v>#VALUE!</v>
      </c>
      <c r="W225" s="21" t="e">
        <f t="shared" si="82"/>
        <v>#VALUE!</v>
      </c>
      <c r="X225" s="21" t="e">
        <f t="shared" si="83"/>
        <v>#VALUE!</v>
      </c>
      <c r="Y225" s="21" t="e">
        <f t="shared" si="84"/>
        <v>#VALUE!</v>
      </c>
      <c r="Z225" s="21" t="e">
        <f t="shared" si="85"/>
        <v>#VALUE!</v>
      </c>
      <c r="AA225" s="21" t="e">
        <f t="shared" si="86"/>
        <v>#VALUE!</v>
      </c>
      <c r="AB225" s="22" t="e">
        <f t="shared" si="87"/>
        <v>#VALUE!</v>
      </c>
      <c r="AC225" s="22" t="e">
        <f t="shared" si="88"/>
        <v>#VALUE!</v>
      </c>
      <c r="AD225" s="22" t="e">
        <f t="shared" si="89"/>
        <v>#VALUE!</v>
      </c>
      <c r="AE225" s="22" t="e">
        <f t="shared" si="90"/>
        <v>#VALUE!</v>
      </c>
      <c r="AF225" s="22" t="e">
        <f t="shared" si="91"/>
        <v>#VALUE!</v>
      </c>
      <c r="AG225" s="22" t="e">
        <f t="shared" si="92"/>
        <v>#VALUE!</v>
      </c>
      <c r="AH225" s="22" t="e">
        <f t="shared" si="93"/>
        <v>#VALUE!</v>
      </c>
      <c r="AI225" s="22" t="e">
        <f t="shared" si="94"/>
        <v>#VALUE!</v>
      </c>
      <c r="AJ225" s="22" t="e">
        <f t="shared" si="95"/>
        <v>#VALUE!</v>
      </c>
      <c r="AK225" s="22" t="e">
        <f t="shared" si="96"/>
        <v>#VALUE!</v>
      </c>
      <c r="AL225" s="22">
        <f t="shared" si="97"/>
        <v>1</v>
      </c>
    </row>
    <row r="226" spans="1:38">
      <c r="A226" s="118" t="s">
        <v>521</v>
      </c>
      <c r="B226" s="126"/>
      <c r="C226" s="126"/>
      <c r="D226" s="126"/>
      <c r="E226" s="126"/>
      <c r="F226" s="125"/>
      <c r="G226" s="125"/>
      <c r="H226" s="181"/>
      <c r="I226" s="121" t="str">
        <f>IF(OR($B226="",$C226="",$D226="",$E226="",$F226&lt;AN_LIM,$F226&gt;AN_CONCURS,$P226=FALSE),"",IF($O226="OK",R_BDI_ROM*VLOOKUP(AL226,Coef!$E$5:$F$20,2,FALSE),""))</f>
        <v/>
      </c>
      <c r="J226" s="121" t="str">
        <f>IF(OR($B226="",$C226="",$D226="",$E226="",$F226="",$F226&gt;AN_CONCURS,$P226=FALSE),"",IF($O226="OK",R_BDI_ROM*VLOOKUP(AL226,Coef!$E$5:$F$20,2,FALSE),""))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12" t="str">
        <f>IF(E226="","NOK",VLOOKUP($E226,BDI!$B$5:$C$41,2,FALSE))</f>
        <v>NOK</v>
      </c>
      <c r="P226" s="236" t="b">
        <f t="shared" si="76"/>
        <v>0</v>
      </c>
      <c r="Q226" s="180"/>
      <c r="R226" s="21" t="e">
        <f t="shared" si="77"/>
        <v>#VALUE!</v>
      </c>
      <c r="S226" s="21" t="e">
        <f t="shared" si="78"/>
        <v>#VALUE!</v>
      </c>
      <c r="T226" s="21" t="e">
        <f t="shared" si="79"/>
        <v>#VALUE!</v>
      </c>
      <c r="U226" s="21" t="e">
        <f t="shared" si="80"/>
        <v>#VALUE!</v>
      </c>
      <c r="V226" s="21" t="e">
        <f t="shared" si="81"/>
        <v>#VALUE!</v>
      </c>
      <c r="W226" s="21" t="e">
        <f t="shared" si="82"/>
        <v>#VALUE!</v>
      </c>
      <c r="X226" s="21" t="e">
        <f t="shared" si="83"/>
        <v>#VALUE!</v>
      </c>
      <c r="Y226" s="21" t="e">
        <f t="shared" si="84"/>
        <v>#VALUE!</v>
      </c>
      <c r="Z226" s="21" t="e">
        <f t="shared" si="85"/>
        <v>#VALUE!</v>
      </c>
      <c r="AA226" s="21" t="e">
        <f t="shared" si="86"/>
        <v>#VALUE!</v>
      </c>
      <c r="AB226" s="22" t="e">
        <f t="shared" si="87"/>
        <v>#VALUE!</v>
      </c>
      <c r="AC226" s="22" t="e">
        <f t="shared" si="88"/>
        <v>#VALUE!</v>
      </c>
      <c r="AD226" s="22" t="e">
        <f t="shared" si="89"/>
        <v>#VALUE!</v>
      </c>
      <c r="AE226" s="22" t="e">
        <f t="shared" si="90"/>
        <v>#VALUE!</v>
      </c>
      <c r="AF226" s="22" t="e">
        <f t="shared" si="91"/>
        <v>#VALUE!</v>
      </c>
      <c r="AG226" s="22" t="e">
        <f t="shared" si="92"/>
        <v>#VALUE!</v>
      </c>
      <c r="AH226" s="22" t="e">
        <f t="shared" si="93"/>
        <v>#VALUE!</v>
      </c>
      <c r="AI226" s="22" t="e">
        <f t="shared" si="94"/>
        <v>#VALUE!</v>
      </c>
      <c r="AJ226" s="22" t="e">
        <f t="shared" si="95"/>
        <v>#VALUE!</v>
      </c>
      <c r="AK226" s="22" t="e">
        <f t="shared" si="96"/>
        <v>#VALUE!</v>
      </c>
      <c r="AL226" s="22">
        <f t="shared" si="97"/>
        <v>1</v>
      </c>
    </row>
    <row r="227" spans="1:38">
      <c r="A227" s="118" t="s">
        <v>522</v>
      </c>
      <c r="B227" s="126"/>
      <c r="C227" s="126"/>
      <c r="D227" s="126"/>
      <c r="E227" s="126"/>
      <c r="F227" s="125"/>
      <c r="G227" s="125"/>
      <c r="H227" s="181"/>
      <c r="I227" s="121" t="str">
        <f>IF(OR($B227="",$C227="",$D227="",$E227="",$F227&lt;AN_LIM,$F227&gt;AN_CONCURS,$P227=FALSE),"",IF($O227="OK",R_BDI_ROM*VLOOKUP(AL227,Coef!$E$5:$F$20,2,FALSE),""))</f>
        <v/>
      </c>
      <c r="J227" s="121" t="str">
        <f>IF(OR($B227="",$C227="",$D227="",$E227="",$F227="",$F227&gt;AN_CONCURS,$P227=FALSE),"",IF($O227="OK",R_BDI_ROM*VLOOKUP(AL227,Coef!$E$5:$F$20,2,FALSE),""))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12" t="str">
        <f>IF(E227="","NOK",VLOOKUP($E227,BDI!$B$5:$C$41,2,FALSE))</f>
        <v>NOK</v>
      </c>
      <c r="P227" s="236" t="b">
        <f t="shared" si="76"/>
        <v>0</v>
      </c>
      <c r="Q227" s="180"/>
      <c r="R227" s="21" t="e">
        <f t="shared" si="77"/>
        <v>#VALUE!</v>
      </c>
      <c r="S227" s="21" t="e">
        <f t="shared" si="78"/>
        <v>#VALUE!</v>
      </c>
      <c r="T227" s="21" t="e">
        <f t="shared" si="79"/>
        <v>#VALUE!</v>
      </c>
      <c r="U227" s="21" t="e">
        <f t="shared" si="80"/>
        <v>#VALUE!</v>
      </c>
      <c r="V227" s="21" t="e">
        <f t="shared" si="81"/>
        <v>#VALUE!</v>
      </c>
      <c r="W227" s="21" t="e">
        <f t="shared" si="82"/>
        <v>#VALUE!</v>
      </c>
      <c r="X227" s="21" t="e">
        <f t="shared" si="83"/>
        <v>#VALUE!</v>
      </c>
      <c r="Y227" s="21" t="e">
        <f t="shared" si="84"/>
        <v>#VALUE!</v>
      </c>
      <c r="Z227" s="21" t="e">
        <f t="shared" si="85"/>
        <v>#VALUE!</v>
      </c>
      <c r="AA227" s="21" t="e">
        <f t="shared" si="86"/>
        <v>#VALUE!</v>
      </c>
      <c r="AB227" s="22" t="e">
        <f t="shared" si="87"/>
        <v>#VALUE!</v>
      </c>
      <c r="AC227" s="22" t="e">
        <f t="shared" si="88"/>
        <v>#VALUE!</v>
      </c>
      <c r="AD227" s="22" t="e">
        <f t="shared" si="89"/>
        <v>#VALUE!</v>
      </c>
      <c r="AE227" s="22" t="e">
        <f t="shared" si="90"/>
        <v>#VALUE!</v>
      </c>
      <c r="AF227" s="22" t="e">
        <f t="shared" si="91"/>
        <v>#VALUE!</v>
      </c>
      <c r="AG227" s="22" t="e">
        <f t="shared" si="92"/>
        <v>#VALUE!</v>
      </c>
      <c r="AH227" s="22" t="e">
        <f t="shared" si="93"/>
        <v>#VALUE!</v>
      </c>
      <c r="AI227" s="22" t="e">
        <f t="shared" si="94"/>
        <v>#VALUE!</v>
      </c>
      <c r="AJ227" s="22" t="e">
        <f t="shared" si="95"/>
        <v>#VALUE!</v>
      </c>
      <c r="AK227" s="22" t="e">
        <f t="shared" si="96"/>
        <v>#VALUE!</v>
      </c>
      <c r="AL227" s="22">
        <f t="shared" si="97"/>
        <v>1</v>
      </c>
    </row>
    <row r="228" spans="1:38">
      <c r="A228" s="118" t="s">
        <v>523</v>
      </c>
      <c r="B228" s="126"/>
      <c r="C228" s="126"/>
      <c r="D228" s="126"/>
      <c r="E228" s="126"/>
      <c r="F228" s="125"/>
      <c r="G228" s="125"/>
      <c r="H228" s="181"/>
      <c r="I228" s="121" t="str">
        <f>IF(OR($B228="",$C228="",$D228="",$E228="",$F228&lt;AN_LIM,$F228&gt;AN_CONCURS,$P228=FALSE),"",IF($O228="OK",R_BDI_ROM*VLOOKUP(AL228,Coef!$E$5:$F$20,2,FALSE),""))</f>
        <v/>
      </c>
      <c r="J228" s="121" t="str">
        <f>IF(OR($B228="",$C228="",$D228="",$E228="",$F228="",$F228&gt;AN_CONCURS,$P228=FALSE),"",IF($O228="OK",R_BDI_ROM*VLOOKUP(AL228,Coef!$E$5:$F$20,2,FALSE),""))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12" t="str">
        <f>IF(E228="","NOK",VLOOKUP($E228,BDI!$B$5:$C$41,2,FALSE))</f>
        <v>NOK</v>
      </c>
      <c r="P228" s="236" t="b">
        <f t="shared" si="76"/>
        <v>0</v>
      </c>
      <c r="Q228" s="180"/>
      <c r="R228" s="21" t="e">
        <f t="shared" si="77"/>
        <v>#VALUE!</v>
      </c>
      <c r="S228" s="21" t="e">
        <f t="shared" si="78"/>
        <v>#VALUE!</v>
      </c>
      <c r="T228" s="21" t="e">
        <f t="shared" si="79"/>
        <v>#VALUE!</v>
      </c>
      <c r="U228" s="21" t="e">
        <f t="shared" si="80"/>
        <v>#VALUE!</v>
      </c>
      <c r="V228" s="21" t="e">
        <f t="shared" si="81"/>
        <v>#VALUE!</v>
      </c>
      <c r="W228" s="21" t="e">
        <f t="shared" si="82"/>
        <v>#VALUE!</v>
      </c>
      <c r="X228" s="21" t="e">
        <f t="shared" si="83"/>
        <v>#VALUE!</v>
      </c>
      <c r="Y228" s="21" t="e">
        <f t="shared" si="84"/>
        <v>#VALUE!</v>
      </c>
      <c r="Z228" s="21" t="e">
        <f t="shared" si="85"/>
        <v>#VALUE!</v>
      </c>
      <c r="AA228" s="21" t="e">
        <f t="shared" si="86"/>
        <v>#VALUE!</v>
      </c>
      <c r="AB228" s="22" t="e">
        <f t="shared" si="87"/>
        <v>#VALUE!</v>
      </c>
      <c r="AC228" s="22" t="e">
        <f t="shared" si="88"/>
        <v>#VALUE!</v>
      </c>
      <c r="AD228" s="22" t="e">
        <f t="shared" si="89"/>
        <v>#VALUE!</v>
      </c>
      <c r="AE228" s="22" t="e">
        <f t="shared" si="90"/>
        <v>#VALUE!</v>
      </c>
      <c r="AF228" s="22" t="e">
        <f t="shared" si="91"/>
        <v>#VALUE!</v>
      </c>
      <c r="AG228" s="22" t="e">
        <f t="shared" si="92"/>
        <v>#VALUE!</v>
      </c>
      <c r="AH228" s="22" t="e">
        <f t="shared" si="93"/>
        <v>#VALUE!</v>
      </c>
      <c r="AI228" s="22" t="e">
        <f t="shared" si="94"/>
        <v>#VALUE!</v>
      </c>
      <c r="AJ228" s="22" t="e">
        <f t="shared" si="95"/>
        <v>#VALUE!</v>
      </c>
      <c r="AK228" s="22" t="e">
        <f t="shared" si="96"/>
        <v>#VALUE!</v>
      </c>
      <c r="AL228" s="22">
        <f t="shared" si="97"/>
        <v>1</v>
      </c>
    </row>
    <row r="229" spans="1:38">
      <c r="A229" s="118" t="s">
        <v>524</v>
      </c>
      <c r="B229" s="126"/>
      <c r="C229" s="126"/>
      <c r="D229" s="126"/>
      <c r="E229" s="126"/>
      <c r="F229" s="125"/>
      <c r="G229" s="125"/>
      <c r="H229" s="181"/>
      <c r="I229" s="121" t="str">
        <f>IF(OR($B229="",$C229="",$D229="",$E229="",$F229&lt;AN_LIM,$F229&gt;AN_CONCURS,$P229=FALSE),"",IF($O229="OK",R_BDI_ROM*VLOOKUP(AL229,Coef!$E$5:$F$20,2,FALSE),""))</f>
        <v/>
      </c>
      <c r="J229" s="121" t="str">
        <f>IF(OR($B229="",$C229="",$D229="",$E229="",$F229="",$F229&gt;AN_CONCURS,$P229=FALSE),"",IF($O229="OK",R_BDI_ROM*VLOOKUP(AL229,Coef!$E$5:$F$20,2,FALSE),""))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12" t="str">
        <f>IF(E229="","NOK",VLOOKUP($E229,BDI!$B$5:$C$41,2,FALSE))</f>
        <v>NOK</v>
      </c>
      <c r="P229" s="236" t="b">
        <f t="shared" si="76"/>
        <v>0</v>
      </c>
      <c r="Q229" s="180"/>
      <c r="R229" s="21" t="e">
        <f t="shared" si="77"/>
        <v>#VALUE!</v>
      </c>
      <c r="S229" s="21" t="e">
        <f t="shared" si="78"/>
        <v>#VALUE!</v>
      </c>
      <c r="T229" s="21" t="e">
        <f t="shared" si="79"/>
        <v>#VALUE!</v>
      </c>
      <c r="U229" s="21" t="e">
        <f t="shared" si="80"/>
        <v>#VALUE!</v>
      </c>
      <c r="V229" s="21" t="e">
        <f t="shared" si="81"/>
        <v>#VALUE!</v>
      </c>
      <c r="W229" s="21" t="e">
        <f t="shared" si="82"/>
        <v>#VALUE!</v>
      </c>
      <c r="X229" s="21" t="e">
        <f t="shared" si="83"/>
        <v>#VALUE!</v>
      </c>
      <c r="Y229" s="21" t="e">
        <f t="shared" si="84"/>
        <v>#VALUE!</v>
      </c>
      <c r="Z229" s="21" t="e">
        <f t="shared" si="85"/>
        <v>#VALUE!</v>
      </c>
      <c r="AA229" s="21" t="e">
        <f t="shared" si="86"/>
        <v>#VALUE!</v>
      </c>
      <c r="AB229" s="22" t="e">
        <f t="shared" si="87"/>
        <v>#VALUE!</v>
      </c>
      <c r="AC229" s="22" t="e">
        <f t="shared" si="88"/>
        <v>#VALUE!</v>
      </c>
      <c r="AD229" s="22" t="e">
        <f t="shared" si="89"/>
        <v>#VALUE!</v>
      </c>
      <c r="AE229" s="22" t="e">
        <f t="shared" si="90"/>
        <v>#VALUE!</v>
      </c>
      <c r="AF229" s="22" t="e">
        <f t="shared" si="91"/>
        <v>#VALUE!</v>
      </c>
      <c r="AG229" s="22" t="e">
        <f t="shared" si="92"/>
        <v>#VALUE!</v>
      </c>
      <c r="AH229" s="22" t="e">
        <f t="shared" si="93"/>
        <v>#VALUE!</v>
      </c>
      <c r="AI229" s="22" t="e">
        <f t="shared" si="94"/>
        <v>#VALUE!</v>
      </c>
      <c r="AJ229" s="22" t="e">
        <f t="shared" si="95"/>
        <v>#VALUE!</v>
      </c>
      <c r="AK229" s="22" t="e">
        <f t="shared" si="96"/>
        <v>#VALUE!</v>
      </c>
      <c r="AL229" s="22">
        <f t="shared" si="97"/>
        <v>1</v>
      </c>
    </row>
    <row r="230" spans="1:38">
      <c r="A230" s="118" t="s">
        <v>525</v>
      </c>
      <c r="B230" s="126"/>
      <c r="C230" s="126"/>
      <c r="D230" s="126"/>
      <c r="E230" s="126"/>
      <c r="F230" s="125"/>
      <c r="G230" s="125"/>
      <c r="H230" s="181"/>
      <c r="I230" s="121" t="str">
        <f>IF(OR($B230="",$C230="",$D230="",$E230="",$F230&lt;AN_LIM,$F230&gt;AN_CONCURS,$P230=FALSE),"",IF($O230="OK",R_BDI_ROM*VLOOKUP(AL230,Coef!$E$5:$F$20,2,FALSE),""))</f>
        <v/>
      </c>
      <c r="J230" s="121" t="str">
        <f>IF(OR($B230="",$C230="",$D230="",$E230="",$F230="",$F230&gt;AN_CONCURS,$P230=FALSE),"",IF($O230="OK",R_BDI_ROM*VLOOKUP(AL230,Coef!$E$5:$F$20,2,FALSE),""))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12" t="str">
        <f>IF(E230="","NOK",VLOOKUP($E230,BDI!$B$5:$C$41,2,FALSE))</f>
        <v>NOK</v>
      </c>
      <c r="P230" s="236" t="b">
        <f t="shared" si="76"/>
        <v>0</v>
      </c>
      <c r="Q230" s="180"/>
      <c r="R230" s="21" t="e">
        <f t="shared" si="77"/>
        <v>#VALUE!</v>
      </c>
      <c r="S230" s="21" t="e">
        <f t="shared" si="78"/>
        <v>#VALUE!</v>
      </c>
      <c r="T230" s="21" t="e">
        <f t="shared" si="79"/>
        <v>#VALUE!</v>
      </c>
      <c r="U230" s="21" t="e">
        <f t="shared" si="80"/>
        <v>#VALUE!</v>
      </c>
      <c r="V230" s="21" t="e">
        <f t="shared" si="81"/>
        <v>#VALUE!</v>
      </c>
      <c r="W230" s="21" t="e">
        <f t="shared" si="82"/>
        <v>#VALUE!</v>
      </c>
      <c r="X230" s="21" t="e">
        <f t="shared" si="83"/>
        <v>#VALUE!</v>
      </c>
      <c r="Y230" s="21" t="e">
        <f t="shared" si="84"/>
        <v>#VALUE!</v>
      </c>
      <c r="Z230" s="21" t="e">
        <f t="shared" si="85"/>
        <v>#VALUE!</v>
      </c>
      <c r="AA230" s="21" t="e">
        <f t="shared" si="86"/>
        <v>#VALUE!</v>
      </c>
      <c r="AB230" s="22" t="e">
        <f t="shared" si="87"/>
        <v>#VALUE!</v>
      </c>
      <c r="AC230" s="22" t="e">
        <f t="shared" si="88"/>
        <v>#VALUE!</v>
      </c>
      <c r="AD230" s="22" t="e">
        <f t="shared" si="89"/>
        <v>#VALUE!</v>
      </c>
      <c r="AE230" s="22" t="e">
        <f t="shared" si="90"/>
        <v>#VALUE!</v>
      </c>
      <c r="AF230" s="22" t="e">
        <f t="shared" si="91"/>
        <v>#VALUE!</v>
      </c>
      <c r="AG230" s="22" t="e">
        <f t="shared" si="92"/>
        <v>#VALUE!</v>
      </c>
      <c r="AH230" s="22" t="e">
        <f t="shared" si="93"/>
        <v>#VALUE!</v>
      </c>
      <c r="AI230" s="22" t="e">
        <f t="shared" si="94"/>
        <v>#VALUE!</v>
      </c>
      <c r="AJ230" s="22" t="e">
        <f t="shared" si="95"/>
        <v>#VALUE!</v>
      </c>
      <c r="AK230" s="22" t="e">
        <f t="shared" si="96"/>
        <v>#VALUE!</v>
      </c>
      <c r="AL230" s="22">
        <f t="shared" si="97"/>
        <v>1</v>
      </c>
    </row>
    <row r="231" spans="1:38">
      <c r="A231" s="118" t="s">
        <v>526</v>
      </c>
      <c r="B231" s="126"/>
      <c r="C231" s="126"/>
      <c r="D231" s="126"/>
      <c r="E231" s="126"/>
      <c r="F231" s="125"/>
      <c r="G231" s="125"/>
      <c r="H231" s="181"/>
      <c r="I231" s="121" t="str">
        <f>IF(OR($B231="",$C231="",$D231="",$E231="",$F231&lt;AN_LIM,$F231&gt;AN_CONCURS,$P231=FALSE),"",IF($O231="OK",R_BDI_ROM*VLOOKUP(AL231,Coef!$E$5:$F$20,2,FALSE),""))</f>
        <v/>
      </c>
      <c r="J231" s="121" t="str">
        <f>IF(OR($B231="",$C231="",$D231="",$E231="",$F231="",$F231&gt;AN_CONCURS,$P231=FALSE),"",IF($O231="OK",R_BDI_ROM*VLOOKUP(AL231,Coef!$E$5:$F$20,2,FALSE),""))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12" t="str">
        <f>IF(E231="","NOK",VLOOKUP($E231,BDI!$B$5:$C$41,2,FALSE))</f>
        <v>NOK</v>
      </c>
      <c r="P231" s="236" t="b">
        <f t="shared" si="76"/>
        <v>0</v>
      </c>
      <c r="Q231" s="180"/>
      <c r="R231" s="21" t="e">
        <f t="shared" si="77"/>
        <v>#VALUE!</v>
      </c>
      <c r="S231" s="21" t="e">
        <f t="shared" si="78"/>
        <v>#VALUE!</v>
      </c>
      <c r="T231" s="21" t="e">
        <f t="shared" si="79"/>
        <v>#VALUE!</v>
      </c>
      <c r="U231" s="21" t="e">
        <f t="shared" si="80"/>
        <v>#VALUE!</v>
      </c>
      <c r="V231" s="21" t="e">
        <f t="shared" si="81"/>
        <v>#VALUE!</v>
      </c>
      <c r="W231" s="21" t="e">
        <f t="shared" si="82"/>
        <v>#VALUE!</v>
      </c>
      <c r="X231" s="21" t="e">
        <f t="shared" si="83"/>
        <v>#VALUE!</v>
      </c>
      <c r="Y231" s="21" t="e">
        <f t="shared" si="84"/>
        <v>#VALUE!</v>
      </c>
      <c r="Z231" s="21" t="e">
        <f t="shared" si="85"/>
        <v>#VALUE!</v>
      </c>
      <c r="AA231" s="21" t="e">
        <f t="shared" si="86"/>
        <v>#VALUE!</v>
      </c>
      <c r="AB231" s="22" t="e">
        <f t="shared" si="87"/>
        <v>#VALUE!</v>
      </c>
      <c r="AC231" s="22" t="e">
        <f t="shared" si="88"/>
        <v>#VALUE!</v>
      </c>
      <c r="AD231" s="22" t="e">
        <f t="shared" si="89"/>
        <v>#VALUE!</v>
      </c>
      <c r="AE231" s="22" t="e">
        <f t="shared" si="90"/>
        <v>#VALUE!</v>
      </c>
      <c r="AF231" s="22" t="e">
        <f t="shared" si="91"/>
        <v>#VALUE!</v>
      </c>
      <c r="AG231" s="22" t="e">
        <f t="shared" si="92"/>
        <v>#VALUE!</v>
      </c>
      <c r="AH231" s="22" t="e">
        <f t="shared" si="93"/>
        <v>#VALUE!</v>
      </c>
      <c r="AI231" s="22" t="e">
        <f t="shared" si="94"/>
        <v>#VALUE!</v>
      </c>
      <c r="AJ231" s="22" t="e">
        <f t="shared" si="95"/>
        <v>#VALUE!</v>
      </c>
      <c r="AK231" s="22" t="e">
        <f t="shared" si="96"/>
        <v>#VALUE!</v>
      </c>
      <c r="AL231" s="22">
        <f t="shared" si="97"/>
        <v>1</v>
      </c>
    </row>
    <row r="232" spans="1:38">
      <c r="A232" s="118" t="s">
        <v>527</v>
      </c>
      <c r="B232" s="126"/>
      <c r="C232" s="126"/>
      <c r="D232" s="126"/>
      <c r="E232" s="126"/>
      <c r="F232" s="125"/>
      <c r="G232" s="125"/>
      <c r="H232" s="181"/>
      <c r="I232" s="121" t="str">
        <f>IF(OR($B232="",$C232="",$D232="",$E232="",$F232&lt;AN_LIM,$F232&gt;AN_CONCURS,$P232=FALSE),"",IF($O232="OK",R_BDI_ROM*VLOOKUP(AL232,Coef!$E$5:$F$20,2,FALSE),""))</f>
        <v/>
      </c>
      <c r="J232" s="121" t="str">
        <f>IF(OR($B232="",$C232="",$D232="",$E232="",$F232="",$F232&gt;AN_CONCURS,$P232=FALSE),"",IF($O232="OK",R_BDI_ROM*VLOOKUP(AL232,Coef!$E$5:$F$20,2,FALSE),""))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12" t="str">
        <f>IF(E232="","NOK",VLOOKUP($E232,BDI!$B$5:$C$41,2,FALSE))</f>
        <v>NOK</v>
      </c>
      <c r="P232" s="236" t="b">
        <f t="shared" si="76"/>
        <v>0</v>
      </c>
      <c r="Q232" s="180"/>
      <c r="R232" s="21" t="e">
        <f t="shared" si="77"/>
        <v>#VALUE!</v>
      </c>
      <c r="S232" s="21" t="e">
        <f t="shared" si="78"/>
        <v>#VALUE!</v>
      </c>
      <c r="T232" s="21" t="e">
        <f t="shared" si="79"/>
        <v>#VALUE!</v>
      </c>
      <c r="U232" s="21" t="e">
        <f t="shared" si="80"/>
        <v>#VALUE!</v>
      </c>
      <c r="V232" s="21" t="e">
        <f t="shared" si="81"/>
        <v>#VALUE!</v>
      </c>
      <c r="W232" s="21" t="e">
        <f t="shared" si="82"/>
        <v>#VALUE!</v>
      </c>
      <c r="X232" s="21" t="e">
        <f t="shared" si="83"/>
        <v>#VALUE!</v>
      </c>
      <c r="Y232" s="21" t="e">
        <f t="shared" si="84"/>
        <v>#VALUE!</v>
      </c>
      <c r="Z232" s="21" t="e">
        <f t="shared" si="85"/>
        <v>#VALUE!</v>
      </c>
      <c r="AA232" s="21" t="e">
        <f t="shared" si="86"/>
        <v>#VALUE!</v>
      </c>
      <c r="AB232" s="22" t="e">
        <f t="shared" si="87"/>
        <v>#VALUE!</v>
      </c>
      <c r="AC232" s="22" t="e">
        <f t="shared" si="88"/>
        <v>#VALUE!</v>
      </c>
      <c r="AD232" s="22" t="e">
        <f t="shared" si="89"/>
        <v>#VALUE!</v>
      </c>
      <c r="AE232" s="22" t="e">
        <f t="shared" si="90"/>
        <v>#VALUE!</v>
      </c>
      <c r="AF232" s="22" t="e">
        <f t="shared" si="91"/>
        <v>#VALUE!</v>
      </c>
      <c r="AG232" s="22" t="e">
        <f t="shared" si="92"/>
        <v>#VALUE!</v>
      </c>
      <c r="AH232" s="22" t="e">
        <f t="shared" si="93"/>
        <v>#VALUE!</v>
      </c>
      <c r="AI232" s="22" t="e">
        <f t="shared" si="94"/>
        <v>#VALUE!</v>
      </c>
      <c r="AJ232" s="22" t="e">
        <f t="shared" si="95"/>
        <v>#VALUE!</v>
      </c>
      <c r="AK232" s="22" t="e">
        <f t="shared" si="96"/>
        <v>#VALUE!</v>
      </c>
      <c r="AL232" s="22">
        <f t="shared" si="97"/>
        <v>1</v>
      </c>
    </row>
    <row r="233" spans="1:38">
      <c r="A233" s="118" t="s">
        <v>528</v>
      </c>
      <c r="B233" s="126"/>
      <c r="C233" s="126"/>
      <c r="D233" s="126"/>
      <c r="E233" s="126"/>
      <c r="F233" s="125"/>
      <c r="G233" s="125"/>
      <c r="H233" s="181"/>
      <c r="I233" s="121" t="str">
        <f>IF(OR($B233="",$C233="",$D233="",$E233="",$F233&lt;AN_LIM,$F233&gt;AN_CONCURS,$P233=FALSE),"",IF($O233="OK",R_BDI_ROM*VLOOKUP(AL233,Coef!$E$5:$F$20,2,FALSE),""))</f>
        <v/>
      </c>
      <c r="J233" s="121" t="str">
        <f>IF(OR($B233="",$C233="",$D233="",$E233="",$F233="",$F233&gt;AN_CONCURS,$P233=FALSE),"",IF($O233="OK",R_BDI_ROM*VLOOKUP(AL233,Coef!$E$5:$F$20,2,FALSE),""))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12" t="str">
        <f>IF(E233="","NOK",VLOOKUP($E233,BDI!$B$5:$C$41,2,FALSE))</f>
        <v>NOK</v>
      </c>
      <c r="P233" s="236" t="b">
        <f t="shared" si="76"/>
        <v>0</v>
      </c>
      <c r="Q233" s="180"/>
      <c r="R233" s="21" t="e">
        <f t="shared" si="77"/>
        <v>#VALUE!</v>
      </c>
      <c r="S233" s="21" t="e">
        <f t="shared" si="78"/>
        <v>#VALUE!</v>
      </c>
      <c r="T233" s="21" t="e">
        <f t="shared" si="79"/>
        <v>#VALUE!</v>
      </c>
      <c r="U233" s="21" t="e">
        <f t="shared" si="80"/>
        <v>#VALUE!</v>
      </c>
      <c r="V233" s="21" t="e">
        <f t="shared" si="81"/>
        <v>#VALUE!</v>
      </c>
      <c r="W233" s="21" t="e">
        <f t="shared" si="82"/>
        <v>#VALUE!</v>
      </c>
      <c r="X233" s="21" t="e">
        <f t="shared" si="83"/>
        <v>#VALUE!</v>
      </c>
      <c r="Y233" s="21" t="e">
        <f t="shared" si="84"/>
        <v>#VALUE!</v>
      </c>
      <c r="Z233" s="21" t="e">
        <f t="shared" si="85"/>
        <v>#VALUE!</v>
      </c>
      <c r="AA233" s="21" t="e">
        <f t="shared" si="86"/>
        <v>#VALUE!</v>
      </c>
      <c r="AB233" s="22" t="e">
        <f t="shared" si="87"/>
        <v>#VALUE!</v>
      </c>
      <c r="AC233" s="22" t="e">
        <f t="shared" si="88"/>
        <v>#VALUE!</v>
      </c>
      <c r="AD233" s="22" t="e">
        <f t="shared" si="89"/>
        <v>#VALUE!</v>
      </c>
      <c r="AE233" s="22" t="e">
        <f t="shared" si="90"/>
        <v>#VALUE!</v>
      </c>
      <c r="AF233" s="22" t="e">
        <f t="shared" si="91"/>
        <v>#VALUE!</v>
      </c>
      <c r="AG233" s="22" t="e">
        <f t="shared" si="92"/>
        <v>#VALUE!</v>
      </c>
      <c r="AH233" s="22" t="e">
        <f t="shared" si="93"/>
        <v>#VALUE!</v>
      </c>
      <c r="AI233" s="22" t="e">
        <f t="shared" si="94"/>
        <v>#VALUE!</v>
      </c>
      <c r="AJ233" s="22" t="e">
        <f t="shared" si="95"/>
        <v>#VALUE!</v>
      </c>
      <c r="AK233" s="22" t="e">
        <f t="shared" si="96"/>
        <v>#VALUE!</v>
      </c>
      <c r="AL233" s="22">
        <f t="shared" si="97"/>
        <v>1</v>
      </c>
    </row>
    <row r="234" spans="1:38">
      <c r="A234" s="118" t="s">
        <v>529</v>
      </c>
      <c r="B234" s="126"/>
      <c r="C234" s="126"/>
      <c r="D234" s="126"/>
      <c r="E234" s="126"/>
      <c r="F234" s="125"/>
      <c r="G234" s="125"/>
      <c r="H234" s="181"/>
      <c r="I234" s="121" t="str">
        <f>IF(OR($B234="",$C234="",$D234="",$E234="",$F234&lt;AN_LIM,$F234&gt;AN_CONCURS,$P234=FALSE),"",IF($O234="OK",R_BDI_ROM*VLOOKUP(AL234,Coef!$E$5:$F$20,2,FALSE),""))</f>
        <v/>
      </c>
      <c r="J234" s="121" t="str">
        <f>IF(OR($B234="",$C234="",$D234="",$E234="",$F234="",$F234&gt;AN_CONCURS,$P234=FALSE),"",IF($O234="OK",R_BDI_ROM*VLOOKUP(AL234,Coef!$E$5:$F$20,2,FALSE),""))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12" t="str">
        <f>IF(E234="","NOK",VLOOKUP($E234,BDI!$B$5:$C$41,2,FALSE))</f>
        <v>NOK</v>
      </c>
      <c r="P234" s="236" t="b">
        <f t="shared" si="76"/>
        <v>0</v>
      </c>
      <c r="Q234" s="180"/>
      <c r="R234" s="21" t="e">
        <f t="shared" si="77"/>
        <v>#VALUE!</v>
      </c>
      <c r="S234" s="21" t="e">
        <f t="shared" si="78"/>
        <v>#VALUE!</v>
      </c>
      <c r="T234" s="21" t="e">
        <f t="shared" si="79"/>
        <v>#VALUE!</v>
      </c>
      <c r="U234" s="21" t="e">
        <f t="shared" si="80"/>
        <v>#VALUE!</v>
      </c>
      <c r="V234" s="21" t="e">
        <f t="shared" si="81"/>
        <v>#VALUE!</v>
      </c>
      <c r="W234" s="21" t="e">
        <f t="shared" si="82"/>
        <v>#VALUE!</v>
      </c>
      <c r="X234" s="21" t="e">
        <f t="shared" si="83"/>
        <v>#VALUE!</v>
      </c>
      <c r="Y234" s="21" t="e">
        <f t="shared" si="84"/>
        <v>#VALUE!</v>
      </c>
      <c r="Z234" s="21" t="e">
        <f t="shared" si="85"/>
        <v>#VALUE!</v>
      </c>
      <c r="AA234" s="21" t="e">
        <f t="shared" si="86"/>
        <v>#VALUE!</v>
      </c>
      <c r="AB234" s="22" t="e">
        <f t="shared" si="87"/>
        <v>#VALUE!</v>
      </c>
      <c r="AC234" s="22" t="e">
        <f t="shared" si="88"/>
        <v>#VALUE!</v>
      </c>
      <c r="AD234" s="22" t="e">
        <f t="shared" si="89"/>
        <v>#VALUE!</v>
      </c>
      <c r="AE234" s="22" t="e">
        <f t="shared" si="90"/>
        <v>#VALUE!</v>
      </c>
      <c r="AF234" s="22" t="e">
        <f t="shared" si="91"/>
        <v>#VALUE!</v>
      </c>
      <c r="AG234" s="22" t="e">
        <f t="shared" si="92"/>
        <v>#VALUE!</v>
      </c>
      <c r="AH234" s="22" t="e">
        <f t="shared" si="93"/>
        <v>#VALUE!</v>
      </c>
      <c r="AI234" s="22" t="e">
        <f t="shared" si="94"/>
        <v>#VALUE!</v>
      </c>
      <c r="AJ234" s="22" t="e">
        <f t="shared" si="95"/>
        <v>#VALUE!</v>
      </c>
      <c r="AK234" s="22" t="e">
        <f t="shared" si="96"/>
        <v>#VALUE!</v>
      </c>
      <c r="AL234" s="22">
        <f t="shared" si="97"/>
        <v>1</v>
      </c>
    </row>
    <row r="235" spans="1:38">
      <c r="A235" s="118" t="s">
        <v>530</v>
      </c>
      <c r="B235" s="126"/>
      <c r="C235" s="126"/>
      <c r="D235" s="126"/>
      <c r="E235" s="126"/>
      <c r="F235" s="125"/>
      <c r="G235" s="125"/>
      <c r="H235" s="181"/>
      <c r="I235" s="121" t="str">
        <f>IF(OR($B235="",$C235="",$D235="",$E235="",$F235&lt;AN_LIM,$F235&gt;AN_CONCURS,$P235=FALSE),"",IF($O235="OK",R_BDI_ROM*VLOOKUP(AL235,Coef!$E$5:$F$20,2,FALSE),""))</f>
        <v/>
      </c>
      <c r="J235" s="121" t="str">
        <f>IF(OR($B235="",$C235="",$D235="",$E235="",$F235="",$F235&gt;AN_CONCURS,$P235=FALSE),"",IF($O235="OK",R_BDI_ROM*VLOOKUP(AL235,Coef!$E$5:$F$20,2,FALSE),""))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12" t="str">
        <f>IF(E235="","NOK",VLOOKUP($E235,BDI!$B$5:$C$41,2,FALSE))</f>
        <v>NOK</v>
      </c>
      <c r="P235" s="236" t="b">
        <f t="shared" si="76"/>
        <v>0</v>
      </c>
      <c r="Q235" s="180"/>
      <c r="R235" s="21" t="e">
        <f t="shared" si="77"/>
        <v>#VALUE!</v>
      </c>
      <c r="S235" s="21" t="e">
        <f t="shared" si="78"/>
        <v>#VALUE!</v>
      </c>
      <c r="T235" s="21" t="e">
        <f t="shared" si="79"/>
        <v>#VALUE!</v>
      </c>
      <c r="U235" s="21" t="e">
        <f t="shared" si="80"/>
        <v>#VALUE!</v>
      </c>
      <c r="V235" s="21" t="e">
        <f t="shared" si="81"/>
        <v>#VALUE!</v>
      </c>
      <c r="W235" s="21" t="e">
        <f t="shared" si="82"/>
        <v>#VALUE!</v>
      </c>
      <c r="X235" s="21" t="e">
        <f t="shared" si="83"/>
        <v>#VALUE!</v>
      </c>
      <c r="Y235" s="21" t="e">
        <f t="shared" si="84"/>
        <v>#VALUE!</v>
      </c>
      <c r="Z235" s="21" t="e">
        <f t="shared" si="85"/>
        <v>#VALUE!</v>
      </c>
      <c r="AA235" s="21" t="e">
        <f t="shared" si="86"/>
        <v>#VALUE!</v>
      </c>
      <c r="AB235" s="22" t="e">
        <f t="shared" si="87"/>
        <v>#VALUE!</v>
      </c>
      <c r="AC235" s="22" t="e">
        <f t="shared" si="88"/>
        <v>#VALUE!</v>
      </c>
      <c r="AD235" s="22" t="e">
        <f t="shared" si="89"/>
        <v>#VALUE!</v>
      </c>
      <c r="AE235" s="22" t="e">
        <f t="shared" si="90"/>
        <v>#VALUE!</v>
      </c>
      <c r="AF235" s="22" t="e">
        <f t="shared" si="91"/>
        <v>#VALUE!</v>
      </c>
      <c r="AG235" s="22" t="e">
        <f t="shared" si="92"/>
        <v>#VALUE!</v>
      </c>
      <c r="AH235" s="22" t="e">
        <f t="shared" si="93"/>
        <v>#VALUE!</v>
      </c>
      <c r="AI235" s="22" t="e">
        <f t="shared" si="94"/>
        <v>#VALUE!</v>
      </c>
      <c r="AJ235" s="22" t="e">
        <f t="shared" si="95"/>
        <v>#VALUE!</v>
      </c>
      <c r="AK235" s="22" t="e">
        <f t="shared" si="96"/>
        <v>#VALUE!</v>
      </c>
      <c r="AL235" s="22">
        <f t="shared" si="97"/>
        <v>1</v>
      </c>
    </row>
    <row r="236" spans="1:38">
      <c r="A236" s="118" t="s">
        <v>531</v>
      </c>
      <c r="B236" s="126"/>
      <c r="C236" s="126"/>
      <c r="D236" s="126"/>
      <c r="E236" s="126"/>
      <c r="F236" s="125"/>
      <c r="G236" s="125"/>
      <c r="H236" s="181"/>
      <c r="I236" s="121" t="str">
        <f>IF(OR($B236="",$C236="",$D236="",$E236="",$F236&lt;AN_LIM,$F236&gt;AN_CONCURS,$P236=FALSE),"",IF($O236="OK",R_BDI_ROM*VLOOKUP(AL236,Coef!$E$5:$F$20,2,FALSE),""))</f>
        <v/>
      </c>
      <c r="J236" s="121" t="str">
        <f>IF(OR($B236="",$C236="",$D236="",$E236="",$F236="",$F236&gt;AN_CONCURS,$P236=FALSE),"",IF($O236="OK",R_BDI_ROM*VLOOKUP(AL236,Coef!$E$5:$F$20,2,FALSE),""))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12" t="str">
        <f>IF(E236="","NOK",VLOOKUP($E236,BDI!$B$5:$C$41,2,FALSE))</f>
        <v>NOK</v>
      </c>
      <c r="P236" s="236" t="b">
        <f t="shared" si="76"/>
        <v>0</v>
      </c>
      <c r="Q236" s="180"/>
      <c r="R236" s="21" t="e">
        <f t="shared" si="77"/>
        <v>#VALUE!</v>
      </c>
      <c r="S236" s="21" t="e">
        <f t="shared" si="78"/>
        <v>#VALUE!</v>
      </c>
      <c r="T236" s="21" t="e">
        <f t="shared" si="79"/>
        <v>#VALUE!</v>
      </c>
      <c r="U236" s="21" t="e">
        <f t="shared" si="80"/>
        <v>#VALUE!</v>
      </c>
      <c r="V236" s="21" t="e">
        <f t="shared" si="81"/>
        <v>#VALUE!</v>
      </c>
      <c r="W236" s="21" t="e">
        <f t="shared" si="82"/>
        <v>#VALUE!</v>
      </c>
      <c r="X236" s="21" t="e">
        <f t="shared" si="83"/>
        <v>#VALUE!</v>
      </c>
      <c r="Y236" s="21" t="e">
        <f t="shared" si="84"/>
        <v>#VALUE!</v>
      </c>
      <c r="Z236" s="21" t="e">
        <f t="shared" si="85"/>
        <v>#VALUE!</v>
      </c>
      <c r="AA236" s="21" t="e">
        <f t="shared" si="86"/>
        <v>#VALUE!</v>
      </c>
      <c r="AB236" s="22" t="e">
        <f t="shared" si="87"/>
        <v>#VALUE!</v>
      </c>
      <c r="AC236" s="22" t="e">
        <f t="shared" si="88"/>
        <v>#VALUE!</v>
      </c>
      <c r="AD236" s="22" t="e">
        <f t="shared" si="89"/>
        <v>#VALUE!</v>
      </c>
      <c r="AE236" s="22" t="e">
        <f t="shared" si="90"/>
        <v>#VALUE!</v>
      </c>
      <c r="AF236" s="22" t="e">
        <f t="shared" si="91"/>
        <v>#VALUE!</v>
      </c>
      <c r="AG236" s="22" t="e">
        <f t="shared" si="92"/>
        <v>#VALUE!</v>
      </c>
      <c r="AH236" s="22" t="e">
        <f t="shared" si="93"/>
        <v>#VALUE!</v>
      </c>
      <c r="AI236" s="22" t="e">
        <f t="shared" si="94"/>
        <v>#VALUE!</v>
      </c>
      <c r="AJ236" s="22" t="e">
        <f t="shared" si="95"/>
        <v>#VALUE!</v>
      </c>
      <c r="AK236" s="22" t="e">
        <f t="shared" si="96"/>
        <v>#VALUE!</v>
      </c>
      <c r="AL236" s="22">
        <f t="shared" si="97"/>
        <v>1</v>
      </c>
    </row>
    <row r="237" spans="1:38">
      <c r="A237" s="118" t="s">
        <v>532</v>
      </c>
      <c r="B237" s="126"/>
      <c r="C237" s="126"/>
      <c r="D237" s="126"/>
      <c r="E237" s="126"/>
      <c r="F237" s="125"/>
      <c r="G237" s="125"/>
      <c r="H237" s="181"/>
      <c r="I237" s="121" t="str">
        <f>IF(OR($B237="",$C237="",$D237="",$E237="",$F237&lt;AN_LIM,$F237&gt;AN_CONCURS,$P237=FALSE),"",IF($O237="OK",R_BDI_ROM*VLOOKUP(AL237,Coef!$E$5:$F$20,2,FALSE),""))</f>
        <v/>
      </c>
      <c r="J237" s="121" t="str">
        <f>IF(OR($B237="",$C237="",$D237="",$E237="",$F237="",$F237&gt;AN_CONCURS,$P237=FALSE),"",IF($O237="OK",R_BDI_ROM*VLOOKUP(AL237,Coef!$E$5:$F$20,2,FALSE),""))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12" t="str">
        <f>IF(E237="","NOK",VLOOKUP($E237,BDI!$B$5:$C$41,2,FALSE))</f>
        <v>NOK</v>
      </c>
      <c r="P237" s="236" t="b">
        <f t="shared" si="76"/>
        <v>0</v>
      </c>
      <c r="Q237" s="180"/>
      <c r="R237" s="21" t="e">
        <f t="shared" si="77"/>
        <v>#VALUE!</v>
      </c>
      <c r="S237" s="21" t="e">
        <f t="shared" si="78"/>
        <v>#VALUE!</v>
      </c>
      <c r="T237" s="21" t="e">
        <f t="shared" si="79"/>
        <v>#VALUE!</v>
      </c>
      <c r="U237" s="21" t="e">
        <f t="shared" si="80"/>
        <v>#VALUE!</v>
      </c>
      <c r="V237" s="21" t="e">
        <f t="shared" si="81"/>
        <v>#VALUE!</v>
      </c>
      <c r="W237" s="21" t="e">
        <f t="shared" si="82"/>
        <v>#VALUE!</v>
      </c>
      <c r="X237" s="21" t="e">
        <f t="shared" si="83"/>
        <v>#VALUE!</v>
      </c>
      <c r="Y237" s="21" t="e">
        <f t="shared" si="84"/>
        <v>#VALUE!</v>
      </c>
      <c r="Z237" s="21" t="e">
        <f t="shared" si="85"/>
        <v>#VALUE!</v>
      </c>
      <c r="AA237" s="21" t="e">
        <f t="shared" si="86"/>
        <v>#VALUE!</v>
      </c>
      <c r="AB237" s="22" t="e">
        <f t="shared" si="87"/>
        <v>#VALUE!</v>
      </c>
      <c r="AC237" s="22" t="e">
        <f t="shared" si="88"/>
        <v>#VALUE!</v>
      </c>
      <c r="AD237" s="22" t="e">
        <f t="shared" si="89"/>
        <v>#VALUE!</v>
      </c>
      <c r="AE237" s="22" t="e">
        <f t="shared" si="90"/>
        <v>#VALUE!</v>
      </c>
      <c r="AF237" s="22" t="e">
        <f t="shared" si="91"/>
        <v>#VALUE!</v>
      </c>
      <c r="AG237" s="22" t="e">
        <f t="shared" si="92"/>
        <v>#VALUE!</v>
      </c>
      <c r="AH237" s="22" t="e">
        <f t="shared" si="93"/>
        <v>#VALUE!</v>
      </c>
      <c r="AI237" s="22" t="e">
        <f t="shared" si="94"/>
        <v>#VALUE!</v>
      </c>
      <c r="AJ237" s="22" t="e">
        <f t="shared" si="95"/>
        <v>#VALUE!</v>
      </c>
      <c r="AK237" s="22" t="e">
        <f t="shared" si="96"/>
        <v>#VALUE!</v>
      </c>
      <c r="AL237" s="22">
        <f t="shared" si="97"/>
        <v>1</v>
      </c>
    </row>
    <row r="238" spans="1:38">
      <c r="A238" s="118" t="s">
        <v>533</v>
      </c>
      <c r="B238" s="126"/>
      <c r="C238" s="126"/>
      <c r="D238" s="126"/>
      <c r="E238" s="126"/>
      <c r="F238" s="125"/>
      <c r="G238" s="125"/>
      <c r="H238" s="181"/>
      <c r="I238" s="121" t="str">
        <f>IF(OR($B238="",$C238="",$D238="",$E238="",$F238&lt;AN_LIM,$F238&gt;AN_CONCURS,$P238=FALSE),"",IF($O238="OK",R_BDI_ROM*VLOOKUP(AL238,Coef!$E$5:$F$20,2,FALSE),""))</f>
        <v/>
      </c>
      <c r="J238" s="121" t="str">
        <f>IF(OR($B238="",$C238="",$D238="",$E238="",$F238="",$F238&gt;AN_CONCURS,$P238=FALSE),"",IF($O238="OK",R_BDI_ROM*VLOOKUP(AL238,Coef!$E$5:$F$20,2,FALSE),""))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12" t="str">
        <f>IF(E238="","NOK",VLOOKUP($E238,BDI!$B$5:$C$41,2,FALSE))</f>
        <v>NOK</v>
      </c>
      <c r="P238" s="236" t="b">
        <f t="shared" si="76"/>
        <v>0</v>
      </c>
      <c r="Q238" s="180"/>
      <c r="R238" s="21" t="e">
        <f t="shared" si="77"/>
        <v>#VALUE!</v>
      </c>
      <c r="S238" s="21" t="e">
        <f t="shared" si="78"/>
        <v>#VALUE!</v>
      </c>
      <c r="T238" s="21" t="e">
        <f t="shared" si="79"/>
        <v>#VALUE!</v>
      </c>
      <c r="U238" s="21" t="e">
        <f t="shared" si="80"/>
        <v>#VALUE!</v>
      </c>
      <c r="V238" s="21" t="e">
        <f t="shared" si="81"/>
        <v>#VALUE!</v>
      </c>
      <c r="W238" s="21" t="e">
        <f t="shared" si="82"/>
        <v>#VALUE!</v>
      </c>
      <c r="X238" s="21" t="e">
        <f t="shared" si="83"/>
        <v>#VALUE!</v>
      </c>
      <c r="Y238" s="21" t="e">
        <f t="shared" si="84"/>
        <v>#VALUE!</v>
      </c>
      <c r="Z238" s="21" t="e">
        <f t="shared" si="85"/>
        <v>#VALUE!</v>
      </c>
      <c r="AA238" s="21" t="e">
        <f t="shared" si="86"/>
        <v>#VALUE!</v>
      </c>
      <c r="AB238" s="22" t="e">
        <f t="shared" si="87"/>
        <v>#VALUE!</v>
      </c>
      <c r="AC238" s="22" t="e">
        <f t="shared" si="88"/>
        <v>#VALUE!</v>
      </c>
      <c r="AD238" s="22" t="e">
        <f t="shared" si="89"/>
        <v>#VALUE!</v>
      </c>
      <c r="AE238" s="22" t="e">
        <f t="shared" si="90"/>
        <v>#VALUE!</v>
      </c>
      <c r="AF238" s="22" t="e">
        <f t="shared" si="91"/>
        <v>#VALUE!</v>
      </c>
      <c r="AG238" s="22" t="e">
        <f t="shared" si="92"/>
        <v>#VALUE!</v>
      </c>
      <c r="AH238" s="22" t="e">
        <f t="shared" si="93"/>
        <v>#VALUE!</v>
      </c>
      <c r="AI238" s="22" t="e">
        <f t="shared" si="94"/>
        <v>#VALUE!</v>
      </c>
      <c r="AJ238" s="22" t="e">
        <f t="shared" si="95"/>
        <v>#VALUE!</v>
      </c>
      <c r="AK238" s="22" t="e">
        <f t="shared" si="96"/>
        <v>#VALUE!</v>
      </c>
      <c r="AL238" s="22">
        <f t="shared" si="97"/>
        <v>1</v>
      </c>
    </row>
    <row r="239" spans="1:38">
      <c r="A239" s="118" t="s">
        <v>534</v>
      </c>
      <c r="B239" s="126"/>
      <c r="C239" s="126"/>
      <c r="D239" s="126"/>
      <c r="E239" s="126"/>
      <c r="F239" s="125"/>
      <c r="G239" s="125"/>
      <c r="H239" s="181"/>
      <c r="I239" s="121" t="str">
        <f>IF(OR($B239="",$C239="",$D239="",$E239="",$F239&lt;AN_LIM,$F239&gt;AN_CONCURS,$P239=FALSE),"",IF($O239="OK",R_BDI_ROM*VLOOKUP(AL239,Coef!$E$5:$F$20,2,FALSE),""))</f>
        <v/>
      </c>
      <c r="J239" s="121" t="str">
        <f>IF(OR($B239="",$C239="",$D239="",$E239="",$F239="",$F239&gt;AN_CONCURS,$P239=FALSE),"",IF($O239="OK",R_BDI_ROM*VLOOKUP(AL239,Coef!$E$5:$F$20,2,FALSE),""))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12" t="str">
        <f>IF(E239="","NOK",VLOOKUP($E239,BDI!$B$5:$C$41,2,FALSE))</f>
        <v>NOK</v>
      </c>
      <c r="P239" s="236" t="b">
        <f t="shared" si="76"/>
        <v>0</v>
      </c>
      <c r="Q239" s="180"/>
      <c r="R239" s="21" t="e">
        <f t="shared" si="77"/>
        <v>#VALUE!</v>
      </c>
      <c r="S239" s="21" t="e">
        <f t="shared" si="78"/>
        <v>#VALUE!</v>
      </c>
      <c r="T239" s="21" t="e">
        <f t="shared" si="79"/>
        <v>#VALUE!</v>
      </c>
      <c r="U239" s="21" t="e">
        <f t="shared" si="80"/>
        <v>#VALUE!</v>
      </c>
      <c r="V239" s="21" t="e">
        <f t="shared" si="81"/>
        <v>#VALUE!</v>
      </c>
      <c r="W239" s="21" t="e">
        <f t="shared" si="82"/>
        <v>#VALUE!</v>
      </c>
      <c r="X239" s="21" t="e">
        <f t="shared" si="83"/>
        <v>#VALUE!</v>
      </c>
      <c r="Y239" s="21" t="e">
        <f t="shared" si="84"/>
        <v>#VALUE!</v>
      </c>
      <c r="Z239" s="21" t="e">
        <f t="shared" si="85"/>
        <v>#VALUE!</v>
      </c>
      <c r="AA239" s="21" t="e">
        <f t="shared" si="86"/>
        <v>#VALUE!</v>
      </c>
      <c r="AB239" s="22" t="e">
        <f t="shared" si="87"/>
        <v>#VALUE!</v>
      </c>
      <c r="AC239" s="22" t="e">
        <f t="shared" si="88"/>
        <v>#VALUE!</v>
      </c>
      <c r="AD239" s="22" t="e">
        <f t="shared" si="89"/>
        <v>#VALUE!</v>
      </c>
      <c r="AE239" s="22" t="e">
        <f t="shared" si="90"/>
        <v>#VALUE!</v>
      </c>
      <c r="AF239" s="22" t="e">
        <f t="shared" si="91"/>
        <v>#VALUE!</v>
      </c>
      <c r="AG239" s="22" t="e">
        <f t="shared" si="92"/>
        <v>#VALUE!</v>
      </c>
      <c r="AH239" s="22" t="e">
        <f t="shared" si="93"/>
        <v>#VALUE!</v>
      </c>
      <c r="AI239" s="22" t="e">
        <f t="shared" si="94"/>
        <v>#VALUE!</v>
      </c>
      <c r="AJ239" s="22" t="e">
        <f t="shared" si="95"/>
        <v>#VALUE!</v>
      </c>
      <c r="AK239" s="22" t="e">
        <f t="shared" si="96"/>
        <v>#VALUE!</v>
      </c>
      <c r="AL239" s="22">
        <f t="shared" si="97"/>
        <v>1</v>
      </c>
    </row>
    <row r="240" spans="1:38">
      <c r="A240" s="118" t="s">
        <v>535</v>
      </c>
      <c r="B240" s="126"/>
      <c r="C240" s="126"/>
      <c r="D240" s="126"/>
      <c r="E240" s="126"/>
      <c r="F240" s="125"/>
      <c r="G240" s="125"/>
      <c r="H240" s="181"/>
      <c r="I240" s="121" t="str">
        <f>IF(OR($B240="",$C240="",$D240="",$E240="",$F240&lt;AN_LIM,$F240&gt;AN_CONCURS,$P240=FALSE),"",IF($O240="OK",R_BDI_ROM*VLOOKUP(AL240,Coef!$E$5:$F$20,2,FALSE),""))</f>
        <v/>
      </c>
      <c r="J240" s="121" t="str">
        <f>IF(OR($B240="",$C240="",$D240="",$E240="",$F240="",$F240&gt;AN_CONCURS,$P240=FALSE),"",IF($O240="OK",R_BDI_ROM*VLOOKUP(AL240,Coef!$E$5:$F$20,2,FALSE),""))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12" t="str">
        <f>IF(E240="","NOK",VLOOKUP($E240,BDI!$B$5:$C$41,2,FALSE))</f>
        <v>NOK</v>
      </c>
      <c r="P240" s="236" t="b">
        <f t="shared" si="76"/>
        <v>0</v>
      </c>
      <c r="Q240" s="180"/>
      <c r="R240" s="21" t="e">
        <f t="shared" si="77"/>
        <v>#VALUE!</v>
      </c>
      <c r="S240" s="21" t="e">
        <f t="shared" si="78"/>
        <v>#VALUE!</v>
      </c>
      <c r="T240" s="21" t="e">
        <f t="shared" si="79"/>
        <v>#VALUE!</v>
      </c>
      <c r="U240" s="21" t="e">
        <f t="shared" si="80"/>
        <v>#VALUE!</v>
      </c>
      <c r="V240" s="21" t="e">
        <f t="shared" si="81"/>
        <v>#VALUE!</v>
      </c>
      <c r="W240" s="21" t="e">
        <f t="shared" si="82"/>
        <v>#VALUE!</v>
      </c>
      <c r="X240" s="21" t="e">
        <f t="shared" si="83"/>
        <v>#VALUE!</v>
      </c>
      <c r="Y240" s="21" t="e">
        <f t="shared" si="84"/>
        <v>#VALUE!</v>
      </c>
      <c r="Z240" s="21" t="e">
        <f t="shared" si="85"/>
        <v>#VALUE!</v>
      </c>
      <c r="AA240" s="21" t="e">
        <f t="shared" si="86"/>
        <v>#VALUE!</v>
      </c>
      <c r="AB240" s="22" t="e">
        <f t="shared" si="87"/>
        <v>#VALUE!</v>
      </c>
      <c r="AC240" s="22" t="e">
        <f t="shared" si="88"/>
        <v>#VALUE!</v>
      </c>
      <c r="AD240" s="22" t="e">
        <f t="shared" si="89"/>
        <v>#VALUE!</v>
      </c>
      <c r="AE240" s="22" t="e">
        <f t="shared" si="90"/>
        <v>#VALUE!</v>
      </c>
      <c r="AF240" s="22" t="e">
        <f t="shared" si="91"/>
        <v>#VALUE!</v>
      </c>
      <c r="AG240" s="22" t="e">
        <f t="shared" si="92"/>
        <v>#VALUE!</v>
      </c>
      <c r="AH240" s="22" t="e">
        <f t="shared" si="93"/>
        <v>#VALUE!</v>
      </c>
      <c r="AI240" s="22" t="e">
        <f t="shared" si="94"/>
        <v>#VALUE!</v>
      </c>
      <c r="AJ240" s="22" t="e">
        <f t="shared" si="95"/>
        <v>#VALUE!</v>
      </c>
      <c r="AK240" s="22" t="e">
        <f t="shared" si="96"/>
        <v>#VALUE!</v>
      </c>
      <c r="AL240" s="22">
        <f t="shared" si="97"/>
        <v>1</v>
      </c>
    </row>
    <row r="241" spans="1:38">
      <c r="A241" s="118" t="s">
        <v>536</v>
      </c>
      <c r="B241" s="126"/>
      <c r="C241" s="126"/>
      <c r="D241" s="126"/>
      <c r="E241" s="126"/>
      <c r="F241" s="125"/>
      <c r="G241" s="125"/>
      <c r="H241" s="181"/>
      <c r="I241" s="121" t="str">
        <f>IF(OR($B241="",$C241="",$D241="",$E241="",$F241&lt;AN_LIM,$F241&gt;AN_CONCURS,$P241=FALSE),"",IF($O241="OK",R_BDI_ROM*VLOOKUP(AL241,Coef!$E$5:$F$20,2,FALSE),""))</f>
        <v/>
      </c>
      <c r="J241" s="121" t="str">
        <f>IF(OR($B241="",$C241="",$D241="",$E241="",$F241="",$F241&gt;AN_CONCURS,$P241=FALSE),"",IF($O241="OK",R_BDI_ROM*VLOOKUP(AL241,Coef!$E$5:$F$20,2,FALSE),""))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12" t="str">
        <f>IF(E241="","NOK",VLOOKUP($E241,BDI!$B$5:$C$41,2,FALSE))</f>
        <v>NOK</v>
      </c>
      <c r="P241" s="236" t="b">
        <f t="shared" si="76"/>
        <v>0</v>
      </c>
      <c r="Q241" s="180"/>
      <c r="R241" s="21" t="e">
        <f t="shared" si="77"/>
        <v>#VALUE!</v>
      </c>
      <c r="S241" s="21" t="e">
        <f t="shared" si="78"/>
        <v>#VALUE!</v>
      </c>
      <c r="T241" s="21" t="e">
        <f t="shared" si="79"/>
        <v>#VALUE!</v>
      </c>
      <c r="U241" s="21" t="e">
        <f t="shared" si="80"/>
        <v>#VALUE!</v>
      </c>
      <c r="V241" s="21" t="e">
        <f t="shared" si="81"/>
        <v>#VALUE!</v>
      </c>
      <c r="W241" s="21" t="e">
        <f t="shared" si="82"/>
        <v>#VALUE!</v>
      </c>
      <c r="X241" s="21" t="e">
        <f t="shared" si="83"/>
        <v>#VALUE!</v>
      </c>
      <c r="Y241" s="21" t="e">
        <f t="shared" si="84"/>
        <v>#VALUE!</v>
      </c>
      <c r="Z241" s="21" t="e">
        <f t="shared" si="85"/>
        <v>#VALUE!</v>
      </c>
      <c r="AA241" s="21" t="e">
        <f t="shared" si="86"/>
        <v>#VALUE!</v>
      </c>
      <c r="AB241" s="22" t="e">
        <f t="shared" si="87"/>
        <v>#VALUE!</v>
      </c>
      <c r="AC241" s="22" t="e">
        <f t="shared" si="88"/>
        <v>#VALUE!</v>
      </c>
      <c r="AD241" s="22" t="e">
        <f t="shared" si="89"/>
        <v>#VALUE!</v>
      </c>
      <c r="AE241" s="22" t="e">
        <f t="shared" si="90"/>
        <v>#VALUE!</v>
      </c>
      <c r="AF241" s="22" t="e">
        <f t="shared" si="91"/>
        <v>#VALUE!</v>
      </c>
      <c r="AG241" s="22" t="e">
        <f t="shared" si="92"/>
        <v>#VALUE!</v>
      </c>
      <c r="AH241" s="22" t="e">
        <f t="shared" si="93"/>
        <v>#VALUE!</v>
      </c>
      <c r="AI241" s="22" t="e">
        <f t="shared" si="94"/>
        <v>#VALUE!</v>
      </c>
      <c r="AJ241" s="22" t="e">
        <f t="shared" si="95"/>
        <v>#VALUE!</v>
      </c>
      <c r="AK241" s="22" t="e">
        <f t="shared" si="96"/>
        <v>#VALUE!</v>
      </c>
      <c r="AL241" s="22">
        <f t="shared" si="97"/>
        <v>1</v>
      </c>
    </row>
    <row r="242" spans="1:38">
      <c r="A242" s="118" t="s">
        <v>537</v>
      </c>
      <c r="B242" s="126"/>
      <c r="C242" s="126"/>
      <c r="D242" s="126"/>
      <c r="E242" s="126"/>
      <c r="F242" s="125"/>
      <c r="G242" s="125"/>
      <c r="H242" s="181"/>
      <c r="I242" s="121" t="str">
        <f>IF(OR($B242="",$C242="",$D242="",$E242="",$F242&lt;AN_LIM,$F242&gt;AN_CONCURS,$P242=FALSE),"",IF($O242="OK",R_BDI_ROM*VLOOKUP(AL242,Coef!$E$5:$F$20,2,FALSE),""))</f>
        <v/>
      </c>
      <c r="J242" s="121" t="str">
        <f>IF(OR($B242="",$C242="",$D242="",$E242="",$F242="",$F242&gt;AN_CONCURS,$P242=FALSE),"",IF($O242="OK",R_BDI_ROM*VLOOKUP(AL242,Coef!$E$5:$F$20,2,FALSE),""))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12" t="str">
        <f>IF(E242="","NOK",VLOOKUP($E242,BDI!$B$5:$C$41,2,FALSE))</f>
        <v>NOK</v>
      </c>
      <c r="P242" s="236" t="b">
        <f t="shared" si="76"/>
        <v>0</v>
      </c>
      <c r="Q242" s="180"/>
      <c r="R242" s="21" t="e">
        <f t="shared" si="77"/>
        <v>#VALUE!</v>
      </c>
      <c r="S242" s="21" t="e">
        <f t="shared" si="78"/>
        <v>#VALUE!</v>
      </c>
      <c r="T242" s="21" t="e">
        <f t="shared" si="79"/>
        <v>#VALUE!</v>
      </c>
      <c r="U242" s="21" t="e">
        <f t="shared" si="80"/>
        <v>#VALUE!</v>
      </c>
      <c r="V242" s="21" t="e">
        <f t="shared" si="81"/>
        <v>#VALUE!</v>
      </c>
      <c r="W242" s="21" t="e">
        <f t="shared" si="82"/>
        <v>#VALUE!</v>
      </c>
      <c r="X242" s="21" t="e">
        <f t="shared" si="83"/>
        <v>#VALUE!</v>
      </c>
      <c r="Y242" s="21" t="e">
        <f t="shared" si="84"/>
        <v>#VALUE!</v>
      </c>
      <c r="Z242" s="21" t="e">
        <f t="shared" si="85"/>
        <v>#VALUE!</v>
      </c>
      <c r="AA242" s="21" t="e">
        <f t="shared" si="86"/>
        <v>#VALUE!</v>
      </c>
      <c r="AB242" s="22" t="e">
        <f t="shared" si="87"/>
        <v>#VALUE!</v>
      </c>
      <c r="AC242" s="22" t="e">
        <f t="shared" si="88"/>
        <v>#VALUE!</v>
      </c>
      <c r="AD242" s="22" t="e">
        <f t="shared" si="89"/>
        <v>#VALUE!</v>
      </c>
      <c r="AE242" s="22" t="e">
        <f t="shared" si="90"/>
        <v>#VALUE!</v>
      </c>
      <c r="AF242" s="22" t="e">
        <f t="shared" si="91"/>
        <v>#VALUE!</v>
      </c>
      <c r="AG242" s="22" t="e">
        <f t="shared" si="92"/>
        <v>#VALUE!</v>
      </c>
      <c r="AH242" s="22" t="e">
        <f t="shared" si="93"/>
        <v>#VALUE!</v>
      </c>
      <c r="AI242" s="22" t="e">
        <f t="shared" si="94"/>
        <v>#VALUE!</v>
      </c>
      <c r="AJ242" s="22" t="e">
        <f t="shared" si="95"/>
        <v>#VALUE!</v>
      </c>
      <c r="AK242" s="22" t="e">
        <f t="shared" si="96"/>
        <v>#VALUE!</v>
      </c>
      <c r="AL242" s="22">
        <f t="shared" si="97"/>
        <v>1</v>
      </c>
    </row>
    <row r="243" spans="1:38">
      <c r="A243" s="118" t="s">
        <v>538</v>
      </c>
      <c r="B243" s="126"/>
      <c r="C243" s="126"/>
      <c r="D243" s="126"/>
      <c r="E243" s="126"/>
      <c r="F243" s="125"/>
      <c r="G243" s="125"/>
      <c r="H243" s="181"/>
      <c r="I243" s="121" t="str">
        <f>IF(OR($B243="",$C243="",$D243="",$E243="",$F243&lt;AN_LIM,$F243&gt;AN_CONCURS,$P243=FALSE),"",IF($O243="OK",R_BDI_ROM*VLOOKUP(AL243,Coef!$E$5:$F$20,2,FALSE),""))</f>
        <v/>
      </c>
      <c r="J243" s="121" t="str">
        <f>IF(OR($B243="",$C243="",$D243="",$E243="",$F243="",$F243&gt;AN_CONCURS,$P243=FALSE),"",IF($O243="OK",R_BDI_ROM*VLOOKUP(AL243,Coef!$E$5:$F$20,2,FALSE),""))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12" t="str">
        <f>IF(E243="","NOK",VLOOKUP($E243,BDI!$B$5:$C$41,2,FALSE))</f>
        <v>NOK</v>
      </c>
      <c r="P243" s="236" t="b">
        <f t="shared" si="76"/>
        <v>0</v>
      </c>
      <c r="Q243" s="180"/>
      <c r="R243" s="21" t="e">
        <f t="shared" si="77"/>
        <v>#VALUE!</v>
      </c>
      <c r="S243" s="21" t="e">
        <f t="shared" si="78"/>
        <v>#VALUE!</v>
      </c>
      <c r="T243" s="21" t="e">
        <f t="shared" si="79"/>
        <v>#VALUE!</v>
      </c>
      <c r="U243" s="21" t="e">
        <f t="shared" si="80"/>
        <v>#VALUE!</v>
      </c>
      <c r="V243" s="21" t="e">
        <f t="shared" si="81"/>
        <v>#VALUE!</v>
      </c>
      <c r="W243" s="21" t="e">
        <f t="shared" si="82"/>
        <v>#VALUE!</v>
      </c>
      <c r="X243" s="21" t="e">
        <f t="shared" si="83"/>
        <v>#VALUE!</v>
      </c>
      <c r="Y243" s="21" t="e">
        <f t="shared" si="84"/>
        <v>#VALUE!</v>
      </c>
      <c r="Z243" s="21" t="e">
        <f t="shared" si="85"/>
        <v>#VALUE!</v>
      </c>
      <c r="AA243" s="21" t="e">
        <f t="shared" si="86"/>
        <v>#VALUE!</v>
      </c>
      <c r="AB243" s="22" t="e">
        <f t="shared" si="87"/>
        <v>#VALUE!</v>
      </c>
      <c r="AC243" s="22" t="e">
        <f t="shared" si="88"/>
        <v>#VALUE!</v>
      </c>
      <c r="AD243" s="22" t="e">
        <f t="shared" si="89"/>
        <v>#VALUE!</v>
      </c>
      <c r="AE243" s="22" t="e">
        <f t="shared" si="90"/>
        <v>#VALUE!</v>
      </c>
      <c r="AF243" s="22" t="e">
        <f t="shared" si="91"/>
        <v>#VALUE!</v>
      </c>
      <c r="AG243" s="22" t="e">
        <f t="shared" si="92"/>
        <v>#VALUE!</v>
      </c>
      <c r="AH243" s="22" t="e">
        <f t="shared" si="93"/>
        <v>#VALUE!</v>
      </c>
      <c r="AI243" s="22" t="e">
        <f t="shared" si="94"/>
        <v>#VALUE!</v>
      </c>
      <c r="AJ243" s="22" t="e">
        <f t="shared" si="95"/>
        <v>#VALUE!</v>
      </c>
      <c r="AK243" s="22" t="e">
        <f t="shared" si="96"/>
        <v>#VALUE!</v>
      </c>
      <c r="AL243" s="22">
        <f t="shared" si="97"/>
        <v>1</v>
      </c>
    </row>
    <row r="244" spans="1:38">
      <c r="A244" s="118" t="s">
        <v>539</v>
      </c>
      <c r="B244" s="126"/>
      <c r="C244" s="126"/>
      <c r="D244" s="126"/>
      <c r="E244" s="126"/>
      <c r="F244" s="125"/>
      <c r="G244" s="125"/>
      <c r="H244" s="181"/>
      <c r="I244" s="121" t="str">
        <f>IF(OR($B244="",$C244="",$D244="",$E244="",$F244&lt;AN_LIM,$F244&gt;AN_CONCURS,$P244=FALSE),"",IF($O244="OK",R_BDI_ROM*VLOOKUP(AL244,Coef!$E$5:$F$20,2,FALSE),""))</f>
        <v/>
      </c>
      <c r="J244" s="121" t="str">
        <f>IF(OR($B244="",$C244="",$D244="",$E244="",$F244="",$F244&gt;AN_CONCURS,$P244=FALSE),"",IF($O244="OK",R_BDI_ROM*VLOOKUP(AL244,Coef!$E$5:$F$20,2,FALSE),""))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12" t="str">
        <f>IF(E244="","NOK",VLOOKUP($E244,BDI!$B$5:$C$41,2,FALSE))</f>
        <v>NOK</v>
      </c>
      <c r="P244" s="236" t="b">
        <f t="shared" si="76"/>
        <v>0</v>
      </c>
      <c r="Q244" s="180"/>
      <c r="R244" s="21" t="e">
        <f t="shared" si="77"/>
        <v>#VALUE!</v>
      </c>
      <c r="S244" s="21" t="e">
        <f t="shared" si="78"/>
        <v>#VALUE!</v>
      </c>
      <c r="T244" s="21" t="e">
        <f t="shared" si="79"/>
        <v>#VALUE!</v>
      </c>
      <c r="U244" s="21" t="e">
        <f t="shared" si="80"/>
        <v>#VALUE!</v>
      </c>
      <c r="V244" s="21" t="e">
        <f t="shared" si="81"/>
        <v>#VALUE!</v>
      </c>
      <c r="W244" s="21" t="e">
        <f t="shared" si="82"/>
        <v>#VALUE!</v>
      </c>
      <c r="X244" s="21" t="e">
        <f t="shared" si="83"/>
        <v>#VALUE!</v>
      </c>
      <c r="Y244" s="21" t="e">
        <f t="shared" si="84"/>
        <v>#VALUE!</v>
      </c>
      <c r="Z244" s="21" t="e">
        <f t="shared" si="85"/>
        <v>#VALUE!</v>
      </c>
      <c r="AA244" s="21" t="e">
        <f t="shared" si="86"/>
        <v>#VALUE!</v>
      </c>
      <c r="AB244" s="22" t="e">
        <f t="shared" si="87"/>
        <v>#VALUE!</v>
      </c>
      <c r="AC244" s="22" t="e">
        <f t="shared" si="88"/>
        <v>#VALUE!</v>
      </c>
      <c r="AD244" s="22" t="e">
        <f t="shared" si="89"/>
        <v>#VALUE!</v>
      </c>
      <c r="AE244" s="22" t="e">
        <f t="shared" si="90"/>
        <v>#VALUE!</v>
      </c>
      <c r="AF244" s="22" t="e">
        <f t="shared" si="91"/>
        <v>#VALUE!</v>
      </c>
      <c r="AG244" s="22" t="e">
        <f t="shared" si="92"/>
        <v>#VALUE!</v>
      </c>
      <c r="AH244" s="22" t="e">
        <f t="shared" si="93"/>
        <v>#VALUE!</v>
      </c>
      <c r="AI244" s="22" t="e">
        <f t="shared" si="94"/>
        <v>#VALUE!</v>
      </c>
      <c r="AJ244" s="22" t="e">
        <f t="shared" si="95"/>
        <v>#VALUE!</v>
      </c>
      <c r="AK244" s="22" t="e">
        <f t="shared" si="96"/>
        <v>#VALUE!</v>
      </c>
      <c r="AL244" s="22">
        <f t="shared" si="97"/>
        <v>1</v>
      </c>
    </row>
    <row r="245" spans="1:38">
      <c r="A245" s="118" t="s">
        <v>540</v>
      </c>
      <c r="B245" s="126"/>
      <c r="C245" s="126"/>
      <c r="D245" s="126"/>
      <c r="E245" s="126"/>
      <c r="F245" s="125"/>
      <c r="G245" s="125"/>
      <c r="H245" s="181"/>
      <c r="I245" s="121" t="str">
        <f>IF(OR($B245="",$C245="",$D245="",$E245="",$F245&lt;AN_LIM,$F245&gt;AN_CONCURS,$P245=FALSE),"",IF($O245="OK",R_BDI_ROM*VLOOKUP(AL245,Coef!$E$5:$F$20,2,FALSE),""))</f>
        <v/>
      </c>
      <c r="J245" s="121" t="str">
        <f>IF(OR($B245="",$C245="",$D245="",$E245="",$F245="",$F245&gt;AN_CONCURS,$P245=FALSE),"",IF($O245="OK",R_BDI_ROM*VLOOKUP(AL245,Coef!$E$5:$F$20,2,FALSE),""))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12" t="str">
        <f>IF(E245="","NOK",VLOOKUP($E245,BDI!$B$5:$C$41,2,FALSE))</f>
        <v>NOK</v>
      </c>
      <c r="P245" s="236" t="b">
        <f t="shared" si="76"/>
        <v>0</v>
      </c>
      <c r="Q245" s="180"/>
      <c r="R245" s="21" t="e">
        <f t="shared" si="77"/>
        <v>#VALUE!</v>
      </c>
      <c r="S245" s="21" t="e">
        <f t="shared" si="78"/>
        <v>#VALUE!</v>
      </c>
      <c r="T245" s="21" t="e">
        <f t="shared" si="79"/>
        <v>#VALUE!</v>
      </c>
      <c r="U245" s="21" t="e">
        <f t="shared" si="80"/>
        <v>#VALUE!</v>
      </c>
      <c r="V245" s="21" t="e">
        <f t="shared" si="81"/>
        <v>#VALUE!</v>
      </c>
      <c r="W245" s="21" t="e">
        <f t="shared" si="82"/>
        <v>#VALUE!</v>
      </c>
      <c r="X245" s="21" t="e">
        <f t="shared" si="83"/>
        <v>#VALUE!</v>
      </c>
      <c r="Y245" s="21" t="e">
        <f t="shared" si="84"/>
        <v>#VALUE!</v>
      </c>
      <c r="Z245" s="21" t="e">
        <f t="shared" si="85"/>
        <v>#VALUE!</v>
      </c>
      <c r="AA245" s="21" t="e">
        <f t="shared" si="86"/>
        <v>#VALUE!</v>
      </c>
      <c r="AB245" s="22" t="e">
        <f t="shared" si="87"/>
        <v>#VALUE!</v>
      </c>
      <c r="AC245" s="22" t="e">
        <f t="shared" si="88"/>
        <v>#VALUE!</v>
      </c>
      <c r="AD245" s="22" t="e">
        <f t="shared" si="89"/>
        <v>#VALUE!</v>
      </c>
      <c r="AE245" s="22" t="e">
        <f t="shared" si="90"/>
        <v>#VALUE!</v>
      </c>
      <c r="AF245" s="22" t="e">
        <f t="shared" si="91"/>
        <v>#VALUE!</v>
      </c>
      <c r="AG245" s="22" t="e">
        <f t="shared" si="92"/>
        <v>#VALUE!</v>
      </c>
      <c r="AH245" s="22" t="e">
        <f t="shared" si="93"/>
        <v>#VALUE!</v>
      </c>
      <c r="AI245" s="22" t="e">
        <f t="shared" si="94"/>
        <v>#VALUE!</v>
      </c>
      <c r="AJ245" s="22" t="e">
        <f t="shared" si="95"/>
        <v>#VALUE!</v>
      </c>
      <c r="AK245" s="22" t="e">
        <f t="shared" si="96"/>
        <v>#VALUE!</v>
      </c>
      <c r="AL245" s="22">
        <f t="shared" si="97"/>
        <v>1</v>
      </c>
    </row>
    <row r="246" spans="1:38">
      <c r="A246" s="118" t="s">
        <v>541</v>
      </c>
      <c r="B246" s="126"/>
      <c r="C246" s="126"/>
      <c r="D246" s="126"/>
      <c r="E246" s="126"/>
      <c r="F246" s="125"/>
      <c r="G246" s="125"/>
      <c r="H246" s="181"/>
      <c r="I246" s="121" t="str">
        <f>IF(OR($B246="",$C246="",$D246="",$E246="",$F246&lt;AN_LIM,$F246&gt;AN_CONCURS,$P246=FALSE),"",IF($O246="OK",R_BDI_ROM*VLOOKUP(AL246,Coef!$E$5:$F$20,2,FALSE),""))</f>
        <v/>
      </c>
      <c r="J246" s="121" t="str">
        <f>IF(OR($B246="",$C246="",$D246="",$E246="",$F246="",$F246&gt;AN_CONCURS,$P246=FALSE),"",IF($O246="OK",R_BDI_ROM*VLOOKUP(AL246,Coef!$E$5:$F$20,2,FALSE),""))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12" t="str">
        <f>IF(E246="","NOK",VLOOKUP($E246,BDI!$B$5:$C$41,2,FALSE))</f>
        <v>NOK</v>
      </c>
      <c r="P246" s="236" t="b">
        <f t="shared" si="76"/>
        <v>0</v>
      </c>
      <c r="Q246" s="180"/>
      <c r="R246" s="21" t="e">
        <f t="shared" si="77"/>
        <v>#VALUE!</v>
      </c>
      <c r="S246" s="21" t="e">
        <f t="shared" si="78"/>
        <v>#VALUE!</v>
      </c>
      <c r="T246" s="21" t="e">
        <f t="shared" si="79"/>
        <v>#VALUE!</v>
      </c>
      <c r="U246" s="21" t="e">
        <f t="shared" si="80"/>
        <v>#VALUE!</v>
      </c>
      <c r="V246" s="21" t="e">
        <f t="shared" si="81"/>
        <v>#VALUE!</v>
      </c>
      <c r="W246" s="21" t="e">
        <f t="shared" si="82"/>
        <v>#VALUE!</v>
      </c>
      <c r="X246" s="21" t="e">
        <f t="shared" si="83"/>
        <v>#VALUE!</v>
      </c>
      <c r="Y246" s="21" t="e">
        <f t="shared" si="84"/>
        <v>#VALUE!</v>
      </c>
      <c r="Z246" s="21" t="e">
        <f t="shared" si="85"/>
        <v>#VALUE!</v>
      </c>
      <c r="AA246" s="21" t="e">
        <f t="shared" si="86"/>
        <v>#VALUE!</v>
      </c>
      <c r="AB246" s="22" t="e">
        <f t="shared" si="87"/>
        <v>#VALUE!</v>
      </c>
      <c r="AC246" s="22" t="e">
        <f t="shared" si="88"/>
        <v>#VALUE!</v>
      </c>
      <c r="AD246" s="22" t="e">
        <f t="shared" si="89"/>
        <v>#VALUE!</v>
      </c>
      <c r="AE246" s="22" t="e">
        <f t="shared" si="90"/>
        <v>#VALUE!</v>
      </c>
      <c r="AF246" s="22" t="e">
        <f t="shared" si="91"/>
        <v>#VALUE!</v>
      </c>
      <c r="AG246" s="22" t="e">
        <f t="shared" si="92"/>
        <v>#VALUE!</v>
      </c>
      <c r="AH246" s="22" t="e">
        <f t="shared" si="93"/>
        <v>#VALUE!</v>
      </c>
      <c r="AI246" s="22" t="e">
        <f t="shared" si="94"/>
        <v>#VALUE!</v>
      </c>
      <c r="AJ246" s="22" t="e">
        <f t="shared" si="95"/>
        <v>#VALUE!</v>
      </c>
      <c r="AK246" s="22" t="e">
        <f t="shared" si="96"/>
        <v>#VALUE!</v>
      </c>
      <c r="AL246" s="22">
        <f t="shared" si="97"/>
        <v>1</v>
      </c>
    </row>
    <row r="247" spans="1:38">
      <c r="A247" s="118" t="s">
        <v>542</v>
      </c>
      <c r="B247" s="126"/>
      <c r="C247" s="126"/>
      <c r="D247" s="126"/>
      <c r="E247" s="126"/>
      <c r="F247" s="125"/>
      <c r="G247" s="125"/>
      <c r="H247" s="181"/>
      <c r="I247" s="121" t="str">
        <f>IF(OR($B247="",$C247="",$D247="",$E247="",$F247&lt;AN_LIM,$F247&gt;AN_CONCURS,$P247=FALSE),"",IF($O247="OK",R_BDI_ROM*VLOOKUP(AL247,Coef!$E$5:$F$20,2,FALSE),""))</f>
        <v/>
      </c>
      <c r="J247" s="121" t="str">
        <f>IF(OR($B247="",$C247="",$D247="",$E247="",$F247="",$F247&gt;AN_CONCURS,$P247=FALSE),"",IF($O247="OK",R_BDI_ROM*VLOOKUP(AL247,Coef!$E$5:$F$20,2,FALSE),""))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12" t="str">
        <f>IF(E247="","NOK",VLOOKUP($E247,BDI!$B$5:$C$41,2,FALSE))</f>
        <v>NOK</v>
      </c>
      <c r="P247" s="236" t="b">
        <f t="shared" si="76"/>
        <v>0</v>
      </c>
      <c r="Q247" s="180"/>
      <c r="R247" s="21" t="e">
        <f t="shared" si="77"/>
        <v>#VALUE!</v>
      </c>
      <c r="S247" s="21" t="e">
        <f t="shared" si="78"/>
        <v>#VALUE!</v>
      </c>
      <c r="T247" s="21" t="e">
        <f t="shared" si="79"/>
        <v>#VALUE!</v>
      </c>
      <c r="U247" s="21" t="e">
        <f t="shared" si="80"/>
        <v>#VALUE!</v>
      </c>
      <c r="V247" s="21" t="e">
        <f t="shared" si="81"/>
        <v>#VALUE!</v>
      </c>
      <c r="W247" s="21" t="e">
        <f t="shared" si="82"/>
        <v>#VALUE!</v>
      </c>
      <c r="X247" s="21" t="e">
        <f t="shared" si="83"/>
        <v>#VALUE!</v>
      </c>
      <c r="Y247" s="21" t="e">
        <f t="shared" si="84"/>
        <v>#VALUE!</v>
      </c>
      <c r="Z247" s="21" t="e">
        <f t="shared" si="85"/>
        <v>#VALUE!</v>
      </c>
      <c r="AA247" s="21" t="e">
        <f t="shared" si="86"/>
        <v>#VALUE!</v>
      </c>
      <c r="AB247" s="22" t="e">
        <f t="shared" si="87"/>
        <v>#VALUE!</v>
      </c>
      <c r="AC247" s="22" t="e">
        <f t="shared" si="88"/>
        <v>#VALUE!</v>
      </c>
      <c r="AD247" s="22" t="e">
        <f t="shared" si="89"/>
        <v>#VALUE!</v>
      </c>
      <c r="AE247" s="22" t="e">
        <f t="shared" si="90"/>
        <v>#VALUE!</v>
      </c>
      <c r="AF247" s="22" t="e">
        <f t="shared" si="91"/>
        <v>#VALUE!</v>
      </c>
      <c r="AG247" s="22" t="e">
        <f t="shared" si="92"/>
        <v>#VALUE!</v>
      </c>
      <c r="AH247" s="22" t="e">
        <f t="shared" si="93"/>
        <v>#VALUE!</v>
      </c>
      <c r="AI247" s="22" t="e">
        <f t="shared" si="94"/>
        <v>#VALUE!</v>
      </c>
      <c r="AJ247" s="22" t="e">
        <f t="shared" si="95"/>
        <v>#VALUE!</v>
      </c>
      <c r="AK247" s="22" t="e">
        <f t="shared" si="96"/>
        <v>#VALUE!</v>
      </c>
      <c r="AL247" s="22">
        <f t="shared" si="97"/>
        <v>1</v>
      </c>
    </row>
    <row r="248" spans="1:38">
      <c r="A248" s="118" t="s">
        <v>543</v>
      </c>
      <c r="B248" s="126"/>
      <c r="C248" s="126"/>
      <c r="D248" s="126"/>
      <c r="E248" s="126"/>
      <c r="F248" s="125"/>
      <c r="G248" s="125"/>
      <c r="H248" s="181"/>
      <c r="I248" s="121" t="str">
        <f>IF(OR($B248="",$C248="",$D248="",$E248="",$F248&lt;AN_LIM,$F248&gt;AN_CONCURS,$P248=FALSE),"",IF($O248="OK",R_BDI_ROM*VLOOKUP(AL248,Coef!$E$5:$F$20,2,FALSE),""))</f>
        <v/>
      </c>
      <c r="J248" s="121" t="str">
        <f>IF(OR($B248="",$C248="",$D248="",$E248="",$F248="",$F248&gt;AN_CONCURS,$P248=FALSE),"",IF($O248="OK",R_BDI_ROM*VLOOKUP(AL248,Coef!$E$5:$F$20,2,FALSE),""))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12" t="str">
        <f>IF(E248="","NOK",VLOOKUP($E248,BDI!$B$5:$C$41,2,FALSE))</f>
        <v>NOK</v>
      </c>
      <c r="P248" s="236" t="b">
        <f t="shared" si="76"/>
        <v>0</v>
      </c>
      <c r="Q248" s="180"/>
      <c r="R248" s="21" t="e">
        <f t="shared" si="77"/>
        <v>#VALUE!</v>
      </c>
      <c r="S248" s="21" t="e">
        <f t="shared" si="78"/>
        <v>#VALUE!</v>
      </c>
      <c r="T248" s="21" t="e">
        <f t="shared" si="79"/>
        <v>#VALUE!</v>
      </c>
      <c r="U248" s="21" t="e">
        <f t="shared" si="80"/>
        <v>#VALUE!</v>
      </c>
      <c r="V248" s="21" t="e">
        <f t="shared" si="81"/>
        <v>#VALUE!</v>
      </c>
      <c r="W248" s="21" t="e">
        <f t="shared" si="82"/>
        <v>#VALUE!</v>
      </c>
      <c r="X248" s="21" t="e">
        <f t="shared" si="83"/>
        <v>#VALUE!</v>
      </c>
      <c r="Y248" s="21" t="e">
        <f t="shared" si="84"/>
        <v>#VALUE!</v>
      </c>
      <c r="Z248" s="21" t="e">
        <f t="shared" si="85"/>
        <v>#VALUE!</v>
      </c>
      <c r="AA248" s="21" t="e">
        <f t="shared" si="86"/>
        <v>#VALUE!</v>
      </c>
      <c r="AB248" s="22" t="e">
        <f t="shared" si="87"/>
        <v>#VALUE!</v>
      </c>
      <c r="AC248" s="22" t="e">
        <f t="shared" si="88"/>
        <v>#VALUE!</v>
      </c>
      <c r="AD248" s="22" t="e">
        <f t="shared" si="89"/>
        <v>#VALUE!</v>
      </c>
      <c r="AE248" s="22" t="e">
        <f t="shared" si="90"/>
        <v>#VALUE!</v>
      </c>
      <c r="AF248" s="22" t="e">
        <f t="shared" si="91"/>
        <v>#VALUE!</v>
      </c>
      <c r="AG248" s="22" t="e">
        <f t="shared" si="92"/>
        <v>#VALUE!</v>
      </c>
      <c r="AH248" s="22" t="e">
        <f t="shared" si="93"/>
        <v>#VALUE!</v>
      </c>
      <c r="AI248" s="22" t="e">
        <f t="shared" si="94"/>
        <v>#VALUE!</v>
      </c>
      <c r="AJ248" s="22" t="e">
        <f t="shared" si="95"/>
        <v>#VALUE!</v>
      </c>
      <c r="AK248" s="22" t="e">
        <f t="shared" si="96"/>
        <v>#VALUE!</v>
      </c>
      <c r="AL248" s="22">
        <f t="shared" si="97"/>
        <v>1</v>
      </c>
    </row>
    <row r="249" spans="1:38">
      <c r="A249" s="118" t="s">
        <v>544</v>
      </c>
      <c r="B249" s="126"/>
      <c r="C249" s="126"/>
      <c r="D249" s="126"/>
      <c r="E249" s="126"/>
      <c r="F249" s="125"/>
      <c r="G249" s="125"/>
      <c r="H249" s="181"/>
      <c r="I249" s="121" t="str">
        <f>IF(OR($B249="",$C249="",$D249="",$E249="",$F249&lt;AN_LIM,$F249&gt;AN_CONCURS,$P249=FALSE),"",IF($O249="OK",R_BDI_ROM*VLOOKUP(AL249,Coef!$E$5:$F$20,2,FALSE),""))</f>
        <v/>
      </c>
      <c r="J249" s="121" t="str">
        <f>IF(OR($B249="",$C249="",$D249="",$E249="",$F249="",$F249&gt;AN_CONCURS,$P249=FALSE),"",IF($O249="OK",R_BDI_ROM*VLOOKUP(AL249,Coef!$E$5:$F$20,2,FALSE),""))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12" t="str">
        <f>IF(E249="","NOK",VLOOKUP($E249,BDI!$B$5:$C$41,2,FALSE))</f>
        <v>NOK</v>
      </c>
      <c r="P249" s="236" t="b">
        <f t="shared" si="76"/>
        <v>0</v>
      </c>
      <c r="Q249" s="180"/>
      <c r="R249" s="21" t="e">
        <f t="shared" si="77"/>
        <v>#VALUE!</v>
      </c>
      <c r="S249" s="21" t="e">
        <f t="shared" si="78"/>
        <v>#VALUE!</v>
      </c>
      <c r="T249" s="21" t="e">
        <f t="shared" si="79"/>
        <v>#VALUE!</v>
      </c>
      <c r="U249" s="21" t="e">
        <f t="shared" si="80"/>
        <v>#VALUE!</v>
      </c>
      <c r="V249" s="21" t="e">
        <f t="shared" si="81"/>
        <v>#VALUE!</v>
      </c>
      <c r="W249" s="21" t="e">
        <f t="shared" si="82"/>
        <v>#VALUE!</v>
      </c>
      <c r="X249" s="21" t="e">
        <f t="shared" si="83"/>
        <v>#VALUE!</v>
      </c>
      <c r="Y249" s="21" t="e">
        <f t="shared" si="84"/>
        <v>#VALUE!</v>
      </c>
      <c r="Z249" s="21" t="e">
        <f t="shared" si="85"/>
        <v>#VALUE!</v>
      </c>
      <c r="AA249" s="21" t="e">
        <f t="shared" si="86"/>
        <v>#VALUE!</v>
      </c>
      <c r="AB249" s="22" t="e">
        <f t="shared" si="87"/>
        <v>#VALUE!</v>
      </c>
      <c r="AC249" s="22" t="e">
        <f t="shared" si="88"/>
        <v>#VALUE!</v>
      </c>
      <c r="AD249" s="22" t="e">
        <f t="shared" si="89"/>
        <v>#VALUE!</v>
      </c>
      <c r="AE249" s="22" t="e">
        <f t="shared" si="90"/>
        <v>#VALUE!</v>
      </c>
      <c r="AF249" s="22" t="e">
        <f t="shared" si="91"/>
        <v>#VALUE!</v>
      </c>
      <c r="AG249" s="22" t="e">
        <f t="shared" si="92"/>
        <v>#VALUE!</v>
      </c>
      <c r="AH249" s="22" t="e">
        <f t="shared" si="93"/>
        <v>#VALUE!</v>
      </c>
      <c r="AI249" s="22" t="e">
        <f t="shared" si="94"/>
        <v>#VALUE!</v>
      </c>
      <c r="AJ249" s="22" t="e">
        <f t="shared" si="95"/>
        <v>#VALUE!</v>
      </c>
      <c r="AK249" s="22" t="e">
        <f t="shared" si="96"/>
        <v>#VALUE!</v>
      </c>
      <c r="AL249" s="22">
        <f t="shared" si="97"/>
        <v>1</v>
      </c>
    </row>
    <row r="250" spans="1:38">
      <c r="A250" s="118" t="s">
        <v>545</v>
      </c>
      <c r="B250" s="126"/>
      <c r="C250" s="126"/>
      <c r="D250" s="126"/>
      <c r="E250" s="126"/>
      <c r="F250" s="125"/>
      <c r="G250" s="125"/>
      <c r="H250" s="181"/>
      <c r="I250" s="121" t="str">
        <f>IF(OR($B250="",$C250="",$D250="",$E250="",$F250&lt;AN_LIM,$F250&gt;AN_CONCURS,$P250=FALSE),"",IF($O250="OK",R_BDI_ROM*VLOOKUP(AL250,Coef!$E$5:$F$20,2,FALSE),""))</f>
        <v/>
      </c>
      <c r="J250" s="121" t="str">
        <f>IF(OR($B250="",$C250="",$D250="",$E250="",$F250="",$F250&gt;AN_CONCURS,$P250=FALSE),"",IF($O250="OK",R_BDI_ROM*VLOOKUP(AL250,Coef!$E$5:$F$20,2,FALSE),""))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12" t="str">
        <f>IF(E250="","NOK",VLOOKUP($E250,BDI!$B$5:$C$41,2,FALSE))</f>
        <v>NOK</v>
      </c>
      <c r="P250" s="236" t="b">
        <f t="shared" si="76"/>
        <v>0</v>
      </c>
      <c r="Q250" s="180"/>
      <c r="R250" s="21" t="e">
        <f t="shared" si="77"/>
        <v>#VALUE!</v>
      </c>
      <c r="S250" s="21" t="e">
        <f t="shared" si="78"/>
        <v>#VALUE!</v>
      </c>
      <c r="T250" s="21" t="e">
        <f t="shared" si="79"/>
        <v>#VALUE!</v>
      </c>
      <c r="U250" s="21" t="e">
        <f t="shared" si="80"/>
        <v>#VALUE!</v>
      </c>
      <c r="V250" s="21" t="e">
        <f t="shared" si="81"/>
        <v>#VALUE!</v>
      </c>
      <c r="W250" s="21" t="e">
        <f t="shared" si="82"/>
        <v>#VALUE!</v>
      </c>
      <c r="X250" s="21" t="e">
        <f t="shared" si="83"/>
        <v>#VALUE!</v>
      </c>
      <c r="Y250" s="21" t="e">
        <f t="shared" si="84"/>
        <v>#VALUE!</v>
      </c>
      <c r="Z250" s="21" t="e">
        <f t="shared" si="85"/>
        <v>#VALUE!</v>
      </c>
      <c r="AA250" s="21" t="e">
        <f t="shared" si="86"/>
        <v>#VALUE!</v>
      </c>
      <c r="AB250" s="22" t="e">
        <f t="shared" si="87"/>
        <v>#VALUE!</v>
      </c>
      <c r="AC250" s="22" t="e">
        <f t="shared" si="88"/>
        <v>#VALUE!</v>
      </c>
      <c r="AD250" s="22" t="e">
        <f t="shared" si="89"/>
        <v>#VALUE!</v>
      </c>
      <c r="AE250" s="22" t="e">
        <f t="shared" si="90"/>
        <v>#VALUE!</v>
      </c>
      <c r="AF250" s="22" t="e">
        <f t="shared" si="91"/>
        <v>#VALUE!</v>
      </c>
      <c r="AG250" s="22" t="e">
        <f t="shared" si="92"/>
        <v>#VALUE!</v>
      </c>
      <c r="AH250" s="22" t="e">
        <f t="shared" si="93"/>
        <v>#VALUE!</v>
      </c>
      <c r="AI250" s="22" t="e">
        <f t="shared" si="94"/>
        <v>#VALUE!</v>
      </c>
      <c r="AJ250" s="22" t="e">
        <f t="shared" si="95"/>
        <v>#VALUE!</v>
      </c>
      <c r="AK250" s="22" t="e">
        <f t="shared" si="96"/>
        <v>#VALUE!</v>
      </c>
      <c r="AL250" s="22">
        <f t="shared" si="97"/>
        <v>1</v>
      </c>
    </row>
    <row r="251" spans="1:38">
      <c r="A251" s="118" t="s">
        <v>546</v>
      </c>
      <c r="B251" s="126"/>
      <c r="C251" s="126"/>
      <c r="D251" s="126"/>
      <c r="E251" s="126"/>
      <c r="F251" s="125"/>
      <c r="G251" s="125"/>
      <c r="H251" s="181"/>
      <c r="I251" s="121" t="str">
        <f>IF(OR($B251="",$C251="",$D251="",$E251="",$F251&lt;AN_LIM,$F251&gt;AN_CONCURS,$P251=FALSE),"",IF($O251="OK",R_BDI_ROM*VLOOKUP(AL251,Coef!$E$5:$F$20,2,FALSE),""))</f>
        <v/>
      </c>
      <c r="J251" s="121" t="str">
        <f>IF(OR($B251="",$C251="",$D251="",$E251="",$F251="",$F251&gt;AN_CONCURS,$P251=FALSE),"",IF($O251="OK",R_BDI_ROM*VLOOKUP(AL251,Coef!$E$5:$F$20,2,FALSE),""))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12" t="str">
        <f>IF(E251="","NOK",VLOOKUP($E251,BDI!$B$5:$C$41,2,FALSE))</f>
        <v>NOK</v>
      </c>
      <c r="P251" s="236" t="b">
        <f t="shared" si="76"/>
        <v>0</v>
      </c>
      <c r="Q251" s="180"/>
      <c r="R251" s="21" t="e">
        <f t="shared" si="77"/>
        <v>#VALUE!</v>
      </c>
      <c r="S251" s="21" t="e">
        <f t="shared" si="78"/>
        <v>#VALUE!</v>
      </c>
      <c r="T251" s="21" t="e">
        <f t="shared" si="79"/>
        <v>#VALUE!</v>
      </c>
      <c r="U251" s="21" t="e">
        <f t="shared" si="80"/>
        <v>#VALUE!</v>
      </c>
      <c r="V251" s="21" t="e">
        <f t="shared" si="81"/>
        <v>#VALUE!</v>
      </c>
      <c r="W251" s="21" t="e">
        <f t="shared" si="82"/>
        <v>#VALUE!</v>
      </c>
      <c r="X251" s="21" t="e">
        <f t="shared" si="83"/>
        <v>#VALUE!</v>
      </c>
      <c r="Y251" s="21" t="e">
        <f t="shared" si="84"/>
        <v>#VALUE!</v>
      </c>
      <c r="Z251" s="21" t="e">
        <f t="shared" si="85"/>
        <v>#VALUE!</v>
      </c>
      <c r="AA251" s="21" t="e">
        <f t="shared" si="86"/>
        <v>#VALUE!</v>
      </c>
      <c r="AB251" s="22" t="e">
        <f t="shared" si="87"/>
        <v>#VALUE!</v>
      </c>
      <c r="AC251" s="22" t="e">
        <f t="shared" si="88"/>
        <v>#VALUE!</v>
      </c>
      <c r="AD251" s="22" t="e">
        <f t="shared" si="89"/>
        <v>#VALUE!</v>
      </c>
      <c r="AE251" s="22" t="e">
        <f t="shared" si="90"/>
        <v>#VALUE!</v>
      </c>
      <c r="AF251" s="22" t="e">
        <f t="shared" si="91"/>
        <v>#VALUE!</v>
      </c>
      <c r="AG251" s="22" t="e">
        <f t="shared" si="92"/>
        <v>#VALUE!</v>
      </c>
      <c r="AH251" s="22" t="e">
        <f t="shared" si="93"/>
        <v>#VALUE!</v>
      </c>
      <c r="AI251" s="22" t="e">
        <f t="shared" si="94"/>
        <v>#VALUE!</v>
      </c>
      <c r="AJ251" s="22" t="e">
        <f t="shared" si="95"/>
        <v>#VALUE!</v>
      </c>
      <c r="AK251" s="22" t="e">
        <f t="shared" si="96"/>
        <v>#VALUE!</v>
      </c>
      <c r="AL251" s="22">
        <f t="shared" si="97"/>
        <v>1</v>
      </c>
    </row>
    <row r="252" spans="1:38">
      <c r="A252" s="118" t="s">
        <v>547</v>
      </c>
      <c r="B252" s="126"/>
      <c r="C252" s="126"/>
      <c r="D252" s="126"/>
      <c r="E252" s="126"/>
      <c r="F252" s="125"/>
      <c r="G252" s="125"/>
      <c r="H252" s="181"/>
      <c r="I252" s="121" t="str">
        <f>IF(OR($B252="",$C252="",$D252="",$E252="",$F252&lt;AN_LIM,$F252&gt;AN_CONCURS,$P252=FALSE),"",IF($O252="OK",R_BDI_ROM*VLOOKUP(AL252,Coef!$E$5:$F$20,2,FALSE),""))</f>
        <v/>
      </c>
      <c r="J252" s="121" t="str">
        <f>IF(OR($B252="",$C252="",$D252="",$E252="",$F252="",$F252&gt;AN_CONCURS,$P252=FALSE),"",IF($O252="OK",R_BDI_ROM*VLOOKUP(AL252,Coef!$E$5:$F$20,2,FALSE),""))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12" t="str">
        <f>IF(E252="","NOK",VLOOKUP($E252,BDI!$B$5:$C$41,2,FALSE))</f>
        <v>NOK</v>
      </c>
      <c r="P252" s="236" t="b">
        <f t="shared" si="76"/>
        <v>0</v>
      </c>
      <c r="Q252" s="180"/>
      <c r="R252" s="21" t="e">
        <f t="shared" si="77"/>
        <v>#VALUE!</v>
      </c>
      <c r="S252" s="21" t="e">
        <f t="shared" si="78"/>
        <v>#VALUE!</v>
      </c>
      <c r="T252" s="21" t="e">
        <f t="shared" si="79"/>
        <v>#VALUE!</v>
      </c>
      <c r="U252" s="21" t="e">
        <f t="shared" si="80"/>
        <v>#VALUE!</v>
      </c>
      <c r="V252" s="21" t="e">
        <f t="shared" si="81"/>
        <v>#VALUE!</v>
      </c>
      <c r="W252" s="21" t="e">
        <f t="shared" si="82"/>
        <v>#VALUE!</v>
      </c>
      <c r="X252" s="21" t="e">
        <f t="shared" si="83"/>
        <v>#VALUE!</v>
      </c>
      <c r="Y252" s="21" t="e">
        <f t="shared" si="84"/>
        <v>#VALUE!</v>
      </c>
      <c r="Z252" s="21" t="e">
        <f t="shared" si="85"/>
        <v>#VALUE!</v>
      </c>
      <c r="AA252" s="21" t="e">
        <f t="shared" si="86"/>
        <v>#VALUE!</v>
      </c>
      <c r="AB252" s="22" t="e">
        <f t="shared" si="87"/>
        <v>#VALUE!</v>
      </c>
      <c r="AC252" s="22" t="e">
        <f t="shared" si="88"/>
        <v>#VALUE!</v>
      </c>
      <c r="AD252" s="22" t="e">
        <f t="shared" si="89"/>
        <v>#VALUE!</v>
      </c>
      <c r="AE252" s="22" t="e">
        <f t="shared" si="90"/>
        <v>#VALUE!</v>
      </c>
      <c r="AF252" s="22" t="e">
        <f t="shared" si="91"/>
        <v>#VALUE!</v>
      </c>
      <c r="AG252" s="22" t="e">
        <f t="shared" si="92"/>
        <v>#VALUE!</v>
      </c>
      <c r="AH252" s="22" t="e">
        <f t="shared" si="93"/>
        <v>#VALUE!</v>
      </c>
      <c r="AI252" s="22" t="e">
        <f t="shared" si="94"/>
        <v>#VALUE!</v>
      </c>
      <c r="AJ252" s="22" t="e">
        <f t="shared" si="95"/>
        <v>#VALUE!</v>
      </c>
      <c r="AK252" s="22" t="e">
        <f t="shared" si="96"/>
        <v>#VALUE!</v>
      </c>
      <c r="AL252" s="22">
        <f t="shared" si="97"/>
        <v>1</v>
      </c>
    </row>
    <row r="253" spans="1:38">
      <c r="A253" s="118" t="s">
        <v>548</v>
      </c>
      <c r="B253" s="126"/>
      <c r="C253" s="126"/>
      <c r="D253" s="126"/>
      <c r="E253" s="126"/>
      <c r="F253" s="125"/>
      <c r="G253" s="125"/>
      <c r="H253" s="181"/>
      <c r="I253" s="121" t="str">
        <f>IF(OR($B253="",$C253="",$D253="",$E253="",$F253&lt;AN_LIM,$F253&gt;AN_CONCURS,$P253=FALSE),"",IF($O253="OK",R_BDI_ROM*VLOOKUP(AL253,Coef!$E$5:$F$20,2,FALSE),""))</f>
        <v/>
      </c>
      <c r="J253" s="121" t="str">
        <f>IF(OR($B253="",$C253="",$D253="",$E253="",$F253="",$F253&gt;AN_CONCURS,$P253=FALSE),"",IF($O253="OK",R_BDI_ROM*VLOOKUP(AL253,Coef!$E$5:$F$20,2,FALSE),""))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12" t="str">
        <f>IF(E253="","NOK",VLOOKUP($E253,BDI!$B$5:$C$41,2,FALSE))</f>
        <v>NOK</v>
      </c>
      <c r="P253" s="236" t="b">
        <f t="shared" si="76"/>
        <v>0</v>
      </c>
      <c r="Q253" s="180"/>
      <c r="R253" s="21" t="e">
        <f t="shared" si="77"/>
        <v>#VALUE!</v>
      </c>
      <c r="S253" s="21" t="e">
        <f t="shared" si="78"/>
        <v>#VALUE!</v>
      </c>
      <c r="T253" s="21" t="e">
        <f t="shared" si="79"/>
        <v>#VALUE!</v>
      </c>
      <c r="U253" s="21" t="e">
        <f t="shared" si="80"/>
        <v>#VALUE!</v>
      </c>
      <c r="V253" s="21" t="e">
        <f t="shared" si="81"/>
        <v>#VALUE!</v>
      </c>
      <c r="W253" s="21" t="e">
        <f t="shared" si="82"/>
        <v>#VALUE!</v>
      </c>
      <c r="X253" s="21" t="e">
        <f t="shared" si="83"/>
        <v>#VALUE!</v>
      </c>
      <c r="Y253" s="21" t="e">
        <f t="shared" si="84"/>
        <v>#VALUE!</v>
      </c>
      <c r="Z253" s="21" t="e">
        <f t="shared" si="85"/>
        <v>#VALUE!</v>
      </c>
      <c r="AA253" s="21" t="e">
        <f t="shared" si="86"/>
        <v>#VALUE!</v>
      </c>
      <c r="AB253" s="22" t="e">
        <f t="shared" si="87"/>
        <v>#VALUE!</v>
      </c>
      <c r="AC253" s="22" t="e">
        <f t="shared" si="88"/>
        <v>#VALUE!</v>
      </c>
      <c r="AD253" s="22" t="e">
        <f t="shared" si="89"/>
        <v>#VALUE!</v>
      </c>
      <c r="AE253" s="22" t="e">
        <f t="shared" si="90"/>
        <v>#VALUE!</v>
      </c>
      <c r="AF253" s="22" t="e">
        <f t="shared" si="91"/>
        <v>#VALUE!</v>
      </c>
      <c r="AG253" s="22" t="e">
        <f t="shared" si="92"/>
        <v>#VALUE!</v>
      </c>
      <c r="AH253" s="22" t="e">
        <f t="shared" si="93"/>
        <v>#VALUE!</v>
      </c>
      <c r="AI253" s="22" t="e">
        <f t="shared" si="94"/>
        <v>#VALUE!</v>
      </c>
      <c r="AJ253" s="22" t="e">
        <f t="shared" si="95"/>
        <v>#VALUE!</v>
      </c>
      <c r="AK253" s="22" t="e">
        <f t="shared" si="96"/>
        <v>#VALUE!</v>
      </c>
      <c r="AL253" s="22">
        <f t="shared" si="97"/>
        <v>1</v>
      </c>
    </row>
    <row r="254" spans="1:38">
      <c r="A254" s="118" t="s">
        <v>549</v>
      </c>
      <c r="B254" s="126"/>
      <c r="C254" s="126"/>
      <c r="D254" s="126"/>
      <c r="E254" s="126"/>
      <c r="F254" s="125"/>
      <c r="G254" s="125"/>
      <c r="H254" s="181"/>
      <c r="I254" s="121" t="str">
        <f>IF(OR($B254="",$C254="",$D254="",$E254="",$F254&lt;AN_LIM,$F254&gt;AN_CONCURS,$P254=FALSE),"",IF($O254="OK",R_BDI_ROM*VLOOKUP(AL254,Coef!$E$5:$F$20,2,FALSE),""))</f>
        <v/>
      </c>
      <c r="J254" s="121" t="str">
        <f>IF(OR($B254="",$C254="",$D254="",$E254="",$F254="",$F254&gt;AN_CONCURS,$P254=FALSE),"",IF($O254="OK",R_BDI_ROM*VLOOKUP(AL254,Coef!$E$5:$F$20,2,FALSE),""))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12" t="str">
        <f>IF(E254="","NOK",VLOOKUP($E254,BDI!$B$5:$C$41,2,FALSE))</f>
        <v>NOK</v>
      </c>
      <c r="P254" s="236" t="b">
        <f t="shared" si="76"/>
        <v>0</v>
      </c>
      <c r="Q254" s="180"/>
      <c r="R254" s="21" t="e">
        <f t="shared" si="77"/>
        <v>#VALUE!</v>
      </c>
      <c r="S254" s="21" t="e">
        <f t="shared" si="78"/>
        <v>#VALUE!</v>
      </c>
      <c r="T254" s="21" t="e">
        <f t="shared" si="79"/>
        <v>#VALUE!</v>
      </c>
      <c r="U254" s="21" t="e">
        <f t="shared" si="80"/>
        <v>#VALUE!</v>
      </c>
      <c r="V254" s="21" t="e">
        <f t="shared" si="81"/>
        <v>#VALUE!</v>
      </c>
      <c r="W254" s="21" t="e">
        <f t="shared" si="82"/>
        <v>#VALUE!</v>
      </c>
      <c r="X254" s="21" t="e">
        <f t="shared" si="83"/>
        <v>#VALUE!</v>
      </c>
      <c r="Y254" s="21" t="e">
        <f t="shared" si="84"/>
        <v>#VALUE!</v>
      </c>
      <c r="Z254" s="21" t="e">
        <f t="shared" si="85"/>
        <v>#VALUE!</v>
      </c>
      <c r="AA254" s="21" t="e">
        <f t="shared" si="86"/>
        <v>#VALUE!</v>
      </c>
      <c r="AB254" s="22" t="e">
        <f t="shared" si="87"/>
        <v>#VALUE!</v>
      </c>
      <c r="AC254" s="22" t="e">
        <f t="shared" si="88"/>
        <v>#VALUE!</v>
      </c>
      <c r="AD254" s="22" t="e">
        <f t="shared" si="89"/>
        <v>#VALUE!</v>
      </c>
      <c r="AE254" s="22" t="e">
        <f t="shared" si="90"/>
        <v>#VALUE!</v>
      </c>
      <c r="AF254" s="22" t="e">
        <f t="shared" si="91"/>
        <v>#VALUE!</v>
      </c>
      <c r="AG254" s="22" t="e">
        <f t="shared" si="92"/>
        <v>#VALUE!</v>
      </c>
      <c r="AH254" s="22" t="e">
        <f t="shared" si="93"/>
        <v>#VALUE!</v>
      </c>
      <c r="AI254" s="22" t="e">
        <f t="shared" si="94"/>
        <v>#VALUE!</v>
      </c>
      <c r="AJ254" s="22" t="e">
        <f t="shared" si="95"/>
        <v>#VALUE!</v>
      </c>
      <c r="AK254" s="22" t="e">
        <f t="shared" si="96"/>
        <v>#VALUE!</v>
      </c>
      <c r="AL254" s="22">
        <f t="shared" si="97"/>
        <v>1</v>
      </c>
    </row>
    <row r="255" spans="1:38">
      <c r="A255" s="118" t="s">
        <v>550</v>
      </c>
      <c r="B255" s="126"/>
      <c r="C255" s="126"/>
      <c r="D255" s="126"/>
      <c r="E255" s="126"/>
      <c r="F255" s="125"/>
      <c r="G255" s="125"/>
      <c r="H255" s="181"/>
      <c r="I255" s="121" t="str">
        <f>IF(OR($B255="",$C255="",$D255="",$E255="",$F255&lt;AN_LIM,$F255&gt;AN_CONCURS,$P255=FALSE),"",IF($O255="OK",R_BDI_ROM*VLOOKUP(AL255,Coef!$E$5:$F$20,2,FALSE),""))</f>
        <v/>
      </c>
      <c r="J255" s="121" t="str">
        <f>IF(OR($B255="",$C255="",$D255="",$E255="",$F255="",$F255&gt;AN_CONCURS,$P255=FALSE),"",IF($O255="OK",R_BDI_ROM*VLOOKUP(AL255,Coef!$E$5:$F$20,2,FALSE),""))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12" t="str">
        <f>IF(E255="","NOK",VLOOKUP($E255,BDI!$B$5:$C$41,2,FALSE))</f>
        <v>NOK</v>
      </c>
      <c r="P255" s="236" t="b">
        <f t="shared" si="76"/>
        <v>0</v>
      </c>
      <c r="Q255" s="180"/>
      <c r="R255" s="21" t="e">
        <f t="shared" si="77"/>
        <v>#VALUE!</v>
      </c>
      <c r="S255" s="21" t="e">
        <f t="shared" si="78"/>
        <v>#VALUE!</v>
      </c>
      <c r="T255" s="21" t="e">
        <f t="shared" si="79"/>
        <v>#VALUE!</v>
      </c>
      <c r="U255" s="21" t="e">
        <f t="shared" si="80"/>
        <v>#VALUE!</v>
      </c>
      <c r="V255" s="21" t="e">
        <f t="shared" si="81"/>
        <v>#VALUE!</v>
      </c>
      <c r="W255" s="21" t="e">
        <f t="shared" si="82"/>
        <v>#VALUE!</v>
      </c>
      <c r="X255" s="21" t="e">
        <f t="shared" si="83"/>
        <v>#VALUE!</v>
      </c>
      <c r="Y255" s="21" t="e">
        <f t="shared" si="84"/>
        <v>#VALUE!</v>
      </c>
      <c r="Z255" s="21" t="e">
        <f t="shared" si="85"/>
        <v>#VALUE!</v>
      </c>
      <c r="AA255" s="21" t="e">
        <f t="shared" si="86"/>
        <v>#VALUE!</v>
      </c>
      <c r="AB255" s="22" t="e">
        <f t="shared" si="87"/>
        <v>#VALUE!</v>
      </c>
      <c r="AC255" s="22" t="e">
        <f t="shared" si="88"/>
        <v>#VALUE!</v>
      </c>
      <c r="AD255" s="22" t="e">
        <f t="shared" si="89"/>
        <v>#VALUE!</v>
      </c>
      <c r="AE255" s="22" t="e">
        <f t="shared" si="90"/>
        <v>#VALUE!</v>
      </c>
      <c r="AF255" s="22" t="e">
        <f t="shared" si="91"/>
        <v>#VALUE!</v>
      </c>
      <c r="AG255" s="22" t="e">
        <f t="shared" si="92"/>
        <v>#VALUE!</v>
      </c>
      <c r="AH255" s="22" t="e">
        <f t="shared" si="93"/>
        <v>#VALUE!</v>
      </c>
      <c r="AI255" s="22" t="e">
        <f t="shared" si="94"/>
        <v>#VALUE!</v>
      </c>
      <c r="AJ255" s="22" t="e">
        <f t="shared" si="95"/>
        <v>#VALUE!</v>
      </c>
      <c r="AK255" s="22" t="e">
        <f t="shared" si="96"/>
        <v>#VALUE!</v>
      </c>
      <c r="AL255" s="22">
        <f t="shared" si="97"/>
        <v>1</v>
      </c>
    </row>
    <row r="256" spans="1:38">
      <c r="A256" s="118" t="s">
        <v>551</v>
      </c>
      <c r="B256" s="126"/>
      <c r="C256" s="126"/>
      <c r="D256" s="126"/>
      <c r="E256" s="126"/>
      <c r="F256" s="125"/>
      <c r="G256" s="125"/>
      <c r="H256" s="181"/>
      <c r="I256" s="121" t="str">
        <f>IF(OR($B256="",$C256="",$D256="",$E256="",$F256&lt;AN_LIM,$F256&gt;AN_CONCURS,$P256=FALSE),"",IF($O256="OK",R_BDI_ROM*VLOOKUP(AL256,Coef!$E$5:$F$20,2,FALSE),""))</f>
        <v/>
      </c>
      <c r="J256" s="121" t="str">
        <f>IF(OR($B256="",$C256="",$D256="",$E256="",$F256="",$F256&gt;AN_CONCURS,$P256=FALSE),"",IF($O256="OK",R_BDI_ROM*VLOOKUP(AL256,Coef!$E$5:$F$20,2,FALSE),""))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12" t="str">
        <f>IF(E256="","NOK",VLOOKUP($E256,BDI!$B$5:$C$41,2,FALSE))</f>
        <v>NOK</v>
      </c>
      <c r="P256" s="236" t="b">
        <f t="shared" si="76"/>
        <v>0</v>
      </c>
      <c r="Q256" s="180"/>
      <c r="R256" s="21" t="e">
        <f t="shared" si="77"/>
        <v>#VALUE!</v>
      </c>
      <c r="S256" s="21" t="e">
        <f t="shared" si="78"/>
        <v>#VALUE!</v>
      </c>
      <c r="T256" s="21" t="e">
        <f t="shared" si="79"/>
        <v>#VALUE!</v>
      </c>
      <c r="U256" s="21" t="e">
        <f t="shared" si="80"/>
        <v>#VALUE!</v>
      </c>
      <c r="V256" s="21" t="e">
        <f t="shared" si="81"/>
        <v>#VALUE!</v>
      </c>
      <c r="W256" s="21" t="e">
        <f t="shared" si="82"/>
        <v>#VALUE!</v>
      </c>
      <c r="X256" s="21" t="e">
        <f t="shared" si="83"/>
        <v>#VALUE!</v>
      </c>
      <c r="Y256" s="21" t="e">
        <f t="shared" si="84"/>
        <v>#VALUE!</v>
      </c>
      <c r="Z256" s="21" t="e">
        <f t="shared" si="85"/>
        <v>#VALUE!</v>
      </c>
      <c r="AA256" s="21" t="e">
        <f t="shared" si="86"/>
        <v>#VALUE!</v>
      </c>
      <c r="AB256" s="22" t="e">
        <f t="shared" si="87"/>
        <v>#VALUE!</v>
      </c>
      <c r="AC256" s="22" t="e">
        <f t="shared" si="88"/>
        <v>#VALUE!</v>
      </c>
      <c r="AD256" s="22" t="e">
        <f t="shared" si="89"/>
        <v>#VALUE!</v>
      </c>
      <c r="AE256" s="22" t="e">
        <f t="shared" si="90"/>
        <v>#VALUE!</v>
      </c>
      <c r="AF256" s="22" t="e">
        <f t="shared" si="91"/>
        <v>#VALUE!</v>
      </c>
      <c r="AG256" s="22" t="e">
        <f t="shared" si="92"/>
        <v>#VALUE!</v>
      </c>
      <c r="AH256" s="22" t="e">
        <f t="shared" si="93"/>
        <v>#VALUE!</v>
      </c>
      <c r="AI256" s="22" t="e">
        <f t="shared" si="94"/>
        <v>#VALUE!</v>
      </c>
      <c r="AJ256" s="22" t="e">
        <f t="shared" si="95"/>
        <v>#VALUE!</v>
      </c>
      <c r="AK256" s="22" t="e">
        <f t="shared" si="96"/>
        <v>#VALUE!</v>
      </c>
      <c r="AL256" s="22">
        <f t="shared" si="97"/>
        <v>1</v>
      </c>
    </row>
    <row r="257" spans="1:38">
      <c r="A257" s="118" t="s">
        <v>552</v>
      </c>
      <c r="B257" s="126"/>
      <c r="C257" s="126"/>
      <c r="D257" s="126"/>
      <c r="E257" s="126"/>
      <c r="F257" s="125"/>
      <c r="G257" s="125"/>
      <c r="H257" s="181"/>
      <c r="I257" s="121" t="str">
        <f>IF(OR($B257="",$C257="",$D257="",$E257="",$F257&lt;AN_LIM,$F257&gt;AN_CONCURS,$P257=FALSE),"",IF($O257="OK",R_BDI_ROM*VLOOKUP(AL257,Coef!$E$5:$F$20,2,FALSE),""))</f>
        <v/>
      </c>
      <c r="J257" s="121" t="str">
        <f>IF(OR($B257="",$C257="",$D257="",$E257="",$F257="",$F257&gt;AN_CONCURS,$P257=FALSE),"",IF($O257="OK",R_BDI_ROM*VLOOKUP(AL257,Coef!$E$5:$F$20,2,FALSE),""))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12" t="str">
        <f>IF(E257="","NOK",VLOOKUP($E257,BDI!$B$5:$C$41,2,FALSE))</f>
        <v>NOK</v>
      </c>
      <c r="P257" s="236" t="b">
        <f t="shared" si="76"/>
        <v>0</v>
      </c>
      <c r="Q257" s="180"/>
      <c r="R257" s="21" t="e">
        <f t="shared" si="77"/>
        <v>#VALUE!</v>
      </c>
      <c r="S257" s="21" t="e">
        <f t="shared" si="78"/>
        <v>#VALUE!</v>
      </c>
      <c r="T257" s="21" t="e">
        <f t="shared" si="79"/>
        <v>#VALUE!</v>
      </c>
      <c r="U257" s="21" t="e">
        <f t="shared" si="80"/>
        <v>#VALUE!</v>
      </c>
      <c r="V257" s="21" t="e">
        <f t="shared" si="81"/>
        <v>#VALUE!</v>
      </c>
      <c r="W257" s="21" t="e">
        <f t="shared" si="82"/>
        <v>#VALUE!</v>
      </c>
      <c r="X257" s="21" t="e">
        <f t="shared" si="83"/>
        <v>#VALUE!</v>
      </c>
      <c r="Y257" s="21" t="e">
        <f t="shared" si="84"/>
        <v>#VALUE!</v>
      </c>
      <c r="Z257" s="21" t="e">
        <f t="shared" si="85"/>
        <v>#VALUE!</v>
      </c>
      <c r="AA257" s="21" t="e">
        <f t="shared" si="86"/>
        <v>#VALUE!</v>
      </c>
      <c r="AB257" s="22" t="e">
        <f t="shared" si="87"/>
        <v>#VALUE!</v>
      </c>
      <c r="AC257" s="22" t="e">
        <f t="shared" si="88"/>
        <v>#VALUE!</v>
      </c>
      <c r="AD257" s="22" t="e">
        <f t="shared" si="89"/>
        <v>#VALUE!</v>
      </c>
      <c r="AE257" s="22" t="e">
        <f t="shared" si="90"/>
        <v>#VALUE!</v>
      </c>
      <c r="AF257" s="22" t="e">
        <f t="shared" si="91"/>
        <v>#VALUE!</v>
      </c>
      <c r="AG257" s="22" t="e">
        <f t="shared" si="92"/>
        <v>#VALUE!</v>
      </c>
      <c r="AH257" s="22" t="e">
        <f t="shared" si="93"/>
        <v>#VALUE!</v>
      </c>
      <c r="AI257" s="22" t="e">
        <f t="shared" si="94"/>
        <v>#VALUE!</v>
      </c>
      <c r="AJ257" s="22" t="e">
        <f t="shared" si="95"/>
        <v>#VALUE!</v>
      </c>
      <c r="AK257" s="22" t="e">
        <f t="shared" si="96"/>
        <v>#VALUE!</v>
      </c>
      <c r="AL257" s="22">
        <f t="shared" si="97"/>
        <v>1</v>
      </c>
    </row>
    <row r="258" spans="1:38">
      <c r="A258" s="118" t="s">
        <v>553</v>
      </c>
      <c r="B258" s="126"/>
      <c r="C258" s="126"/>
      <c r="D258" s="126"/>
      <c r="E258" s="126"/>
      <c r="F258" s="125"/>
      <c r="G258" s="125"/>
      <c r="H258" s="181"/>
      <c r="I258" s="121" t="str">
        <f>IF(OR($B258="",$C258="",$D258="",$E258="",$F258&lt;AN_LIM,$F258&gt;AN_CONCURS,$P258=FALSE),"",IF($O258="OK",R_BDI_ROM*VLOOKUP(AL258,Coef!$E$5:$F$20,2,FALSE),""))</f>
        <v/>
      </c>
      <c r="J258" s="121" t="str">
        <f>IF(OR($B258="",$C258="",$D258="",$E258="",$F258="",$F258&gt;AN_CONCURS,$P258=FALSE),"",IF($O258="OK",R_BDI_ROM*VLOOKUP(AL258,Coef!$E$5:$F$20,2,FALSE),""))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12" t="str">
        <f>IF(E258="","NOK",VLOOKUP($E258,BDI!$B$5:$C$41,2,FALSE))</f>
        <v>NOK</v>
      </c>
      <c r="P258" s="236" t="b">
        <f t="shared" si="76"/>
        <v>0</v>
      </c>
      <c r="Q258" s="180"/>
      <c r="R258" s="21" t="e">
        <f t="shared" si="77"/>
        <v>#VALUE!</v>
      </c>
      <c r="S258" s="21" t="e">
        <f t="shared" si="78"/>
        <v>#VALUE!</v>
      </c>
      <c r="T258" s="21" t="e">
        <f t="shared" si="79"/>
        <v>#VALUE!</v>
      </c>
      <c r="U258" s="21" t="e">
        <f t="shared" si="80"/>
        <v>#VALUE!</v>
      </c>
      <c r="V258" s="21" t="e">
        <f t="shared" si="81"/>
        <v>#VALUE!</v>
      </c>
      <c r="W258" s="21" t="e">
        <f t="shared" si="82"/>
        <v>#VALUE!</v>
      </c>
      <c r="X258" s="21" t="e">
        <f t="shared" si="83"/>
        <v>#VALUE!</v>
      </c>
      <c r="Y258" s="21" t="e">
        <f t="shared" si="84"/>
        <v>#VALUE!</v>
      </c>
      <c r="Z258" s="21" t="e">
        <f t="shared" si="85"/>
        <v>#VALUE!</v>
      </c>
      <c r="AA258" s="21" t="e">
        <f t="shared" si="86"/>
        <v>#VALUE!</v>
      </c>
      <c r="AB258" s="22" t="e">
        <f t="shared" si="87"/>
        <v>#VALUE!</v>
      </c>
      <c r="AC258" s="22" t="e">
        <f t="shared" si="88"/>
        <v>#VALUE!</v>
      </c>
      <c r="AD258" s="22" t="e">
        <f t="shared" si="89"/>
        <v>#VALUE!</v>
      </c>
      <c r="AE258" s="22" t="e">
        <f t="shared" si="90"/>
        <v>#VALUE!</v>
      </c>
      <c r="AF258" s="22" t="e">
        <f t="shared" si="91"/>
        <v>#VALUE!</v>
      </c>
      <c r="AG258" s="22" t="e">
        <f t="shared" si="92"/>
        <v>#VALUE!</v>
      </c>
      <c r="AH258" s="22" t="e">
        <f t="shared" si="93"/>
        <v>#VALUE!</v>
      </c>
      <c r="AI258" s="22" t="e">
        <f t="shared" si="94"/>
        <v>#VALUE!</v>
      </c>
      <c r="AJ258" s="22" t="e">
        <f t="shared" si="95"/>
        <v>#VALUE!</v>
      </c>
      <c r="AK258" s="22" t="e">
        <f t="shared" si="96"/>
        <v>#VALUE!</v>
      </c>
      <c r="AL258" s="22">
        <f t="shared" si="97"/>
        <v>1</v>
      </c>
    </row>
    <row r="259" spans="1:38">
      <c r="A259" s="118" t="s">
        <v>554</v>
      </c>
      <c r="B259" s="126"/>
      <c r="C259" s="126"/>
      <c r="D259" s="126"/>
      <c r="E259" s="126"/>
      <c r="F259" s="125"/>
      <c r="G259" s="125"/>
      <c r="H259" s="181"/>
      <c r="I259" s="121" t="str">
        <f>IF(OR($B259="",$C259="",$D259="",$E259="",$F259&lt;AN_LIM,$F259&gt;AN_CONCURS,$P259=FALSE),"",IF($O259="OK",R_BDI_ROM*VLOOKUP(AL259,Coef!$E$5:$F$20,2,FALSE),""))</f>
        <v/>
      </c>
      <c r="J259" s="121" t="str">
        <f>IF(OR($B259="",$C259="",$D259="",$E259="",$F259="",$F259&gt;AN_CONCURS,$P259=FALSE),"",IF($O259="OK",R_BDI_ROM*VLOOKUP(AL259,Coef!$E$5:$F$20,2,FALSE),""))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12" t="str">
        <f>IF(E259="","NOK",VLOOKUP($E259,BDI!$B$5:$C$41,2,FALSE))</f>
        <v>NOK</v>
      </c>
      <c r="P259" s="236" t="b">
        <f t="shared" si="76"/>
        <v>0</v>
      </c>
      <c r="Q259" s="180"/>
      <c r="R259" s="21" t="e">
        <f t="shared" si="77"/>
        <v>#VALUE!</v>
      </c>
      <c r="S259" s="21" t="e">
        <f t="shared" si="78"/>
        <v>#VALUE!</v>
      </c>
      <c r="T259" s="21" t="e">
        <f t="shared" si="79"/>
        <v>#VALUE!</v>
      </c>
      <c r="U259" s="21" t="e">
        <f t="shared" si="80"/>
        <v>#VALUE!</v>
      </c>
      <c r="V259" s="21" t="e">
        <f t="shared" si="81"/>
        <v>#VALUE!</v>
      </c>
      <c r="W259" s="21" t="e">
        <f t="shared" si="82"/>
        <v>#VALUE!</v>
      </c>
      <c r="X259" s="21" t="e">
        <f t="shared" si="83"/>
        <v>#VALUE!</v>
      </c>
      <c r="Y259" s="21" t="e">
        <f t="shared" si="84"/>
        <v>#VALUE!</v>
      </c>
      <c r="Z259" s="21" t="e">
        <f t="shared" si="85"/>
        <v>#VALUE!</v>
      </c>
      <c r="AA259" s="21" t="e">
        <f t="shared" si="86"/>
        <v>#VALUE!</v>
      </c>
      <c r="AB259" s="22" t="e">
        <f t="shared" si="87"/>
        <v>#VALUE!</v>
      </c>
      <c r="AC259" s="22" t="e">
        <f t="shared" si="88"/>
        <v>#VALUE!</v>
      </c>
      <c r="AD259" s="22" t="e">
        <f t="shared" si="89"/>
        <v>#VALUE!</v>
      </c>
      <c r="AE259" s="22" t="e">
        <f t="shared" si="90"/>
        <v>#VALUE!</v>
      </c>
      <c r="AF259" s="22" t="e">
        <f t="shared" si="91"/>
        <v>#VALUE!</v>
      </c>
      <c r="AG259" s="22" t="e">
        <f t="shared" si="92"/>
        <v>#VALUE!</v>
      </c>
      <c r="AH259" s="22" t="e">
        <f t="shared" si="93"/>
        <v>#VALUE!</v>
      </c>
      <c r="AI259" s="22" t="e">
        <f t="shared" si="94"/>
        <v>#VALUE!</v>
      </c>
      <c r="AJ259" s="22" t="e">
        <f t="shared" si="95"/>
        <v>#VALUE!</v>
      </c>
      <c r="AK259" s="22" t="e">
        <f t="shared" si="96"/>
        <v>#VALUE!</v>
      </c>
      <c r="AL259" s="22">
        <f t="shared" si="97"/>
        <v>1</v>
      </c>
    </row>
    <row r="260" spans="1:38">
      <c r="A260" s="118" t="s">
        <v>555</v>
      </c>
      <c r="B260" s="126"/>
      <c r="C260" s="126"/>
      <c r="D260" s="126"/>
      <c r="E260" s="126"/>
      <c r="F260" s="125"/>
      <c r="G260" s="125"/>
      <c r="H260" s="181"/>
      <c r="I260" s="121" t="str">
        <f>IF(OR($B260="",$C260="",$D260="",$E260="",$F260&lt;AN_LIM,$F260&gt;AN_CONCURS,$P260=FALSE),"",IF($O260="OK",R_BDI_ROM*VLOOKUP(AL260,Coef!$E$5:$F$20,2,FALSE),""))</f>
        <v/>
      </c>
      <c r="J260" s="121" t="str">
        <f>IF(OR($B260="",$C260="",$D260="",$E260="",$F260="",$F260&gt;AN_CONCURS,$P260=FALSE),"",IF($O260="OK",R_BDI_ROM*VLOOKUP(AL260,Coef!$E$5:$F$20,2,FALSE),""))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12" t="str">
        <f>IF(E260="","NOK",VLOOKUP($E260,BDI!$B$5:$C$41,2,FALSE))</f>
        <v>NOK</v>
      </c>
      <c r="P260" s="236" t="b">
        <f t="shared" si="76"/>
        <v>0</v>
      </c>
      <c r="Q260" s="180"/>
      <c r="R260" s="21" t="e">
        <f t="shared" si="77"/>
        <v>#VALUE!</v>
      </c>
      <c r="S260" s="21" t="e">
        <f t="shared" si="78"/>
        <v>#VALUE!</v>
      </c>
      <c r="T260" s="21" t="e">
        <f t="shared" si="79"/>
        <v>#VALUE!</v>
      </c>
      <c r="U260" s="21" t="e">
        <f t="shared" si="80"/>
        <v>#VALUE!</v>
      </c>
      <c r="V260" s="21" t="e">
        <f t="shared" si="81"/>
        <v>#VALUE!</v>
      </c>
      <c r="W260" s="21" t="e">
        <f t="shared" si="82"/>
        <v>#VALUE!</v>
      </c>
      <c r="X260" s="21" t="e">
        <f t="shared" si="83"/>
        <v>#VALUE!</v>
      </c>
      <c r="Y260" s="21" t="e">
        <f t="shared" si="84"/>
        <v>#VALUE!</v>
      </c>
      <c r="Z260" s="21" t="e">
        <f t="shared" si="85"/>
        <v>#VALUE!</v>
      </c>
      <c r="AA260" s="21" t="e">
        <f t="shared" si="86"/>
        <v>#VALUE!</v>
      </c>
      <c r="AB260" s="22" t="e">
        <f t="shared" si="87"/>
        <v>#VALUE!</v>
      </c>
      <c r="AC260" s="22" t="e">
        <f t="shared" si="88"/>
        <v>#VALUE!</v>
      </c>
      <c r="AD260" s="22" t="e">
        <f t="shared" si="89"/>
        <v>#VALUE!</v>
      </c>
      <c r="AE260" s="22" t="e">
        <f t="shared" si="90"/>
        <v>#VALUE!</v>
      </c>
      <c r="AF260" s="22" t="e">
        <f t="shared" si="91"/>
        <v>#VALUE!</v>
      </c>
      <c r="AG260" s="22" t="e">
        <f t="shared" si="92"/>
        <v>#VALUE!</v>
      </c>
      <c r="AH260" s="22" t="e">
        <f t="shared" si="93"/>
        <v>#VALUE!</v>
      </c>
      <c r="AI260" s="22" t="e">
        <f t="shared" si="94"/>
        <v>#VALUE!</v>
      </c>
      <c r="AJ260" s="22" t="e">
        <f t="shared" si="95"/>
        <v>#VALUE!</v>
      </c>
      <c r="AK260" s="22" t="e">
        <f t="shared" si="96"/>
        <v>#VALUE!</v>
      </c>
      <c r="AL260" s="22">
        <f t="shared" si="97"/>
        <v>1</v>
      </c>
    </row>
  </sheetData>
  <sheetProtection password="C296" sheet="1" objects="1" scenarios="1"/>
  <mergeCells count="19">
    <mergeCell ref="A6:J6"/>
    <mergeCell ref="A5:J5"/>
    <mergeCell ref="A1:C1"/>
    <mergeCell ref="A2:C2"/>
    <mergeCell ref="A3:C3"/>
    <mergeCell ref="A4:C4"/>
    <mergeCell ref="P8:P9"/>
    <mergeCell ref="F8:F9"/>
    <mergeCell ref="A8:A9"/>
    <mergeCell ref="B8:B9"/>
    <mergeCell ref="C8:C9"/>
    <mergeCell ref="M8:N8"/>
    <mergeCell ref="O8:O9"/>
    <mergeCell ref="D8:D9"/>
    <mergeCell ref="I8:J8"/>
    <mergeCell ref="E8:E9"/>
    <mergeCell ref="G8:G9"/>
    <mergeCell ref="H8:H9"/>
    <mergeCell ref="K8:L8"/>
  </mergeCells>
  <phoneticPr fontId="39" type="noConversion"/>
  <pageMargins left="0.39370078740157483" right="0.39370078740157483" top="0.59055118110236227" bottom="0.9" header="0" footer="0.31496062992125984"/>
  <pageSetup scale="71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E67"/>
  <sheetViews>
    <sheetView view="pageBreakPreview" zoomScale="130" zoomScaleNormal="126" zoomScaleSheetLayoutView="130" workbookViewId="0">
      <selection activeCell="A16" sqref="A16"/>
    </sheetView>
  </sheetViews>
  <sheetFormatPr defaultRowHeight="15"/>
  <cols>
    <col min="1" max="1" width="72" customWidth="1"/>
    <col min="2" max="3" width="8.7109375" style="19" customWidth="1"/>
  </cols>
  <sheetData>
    <row r="1" spans="1:3">
      <c r="A1" s="379" t="str">
        <f>IF('Date initiale'!B8="","",CONCATENATE('Date initiale'!A8," ",'Date initiale'!B8))</f>
        <v>Universitatea "POLITEHNICA" din Timişoara</v>
      </c>
      <c r="B1" s="382"/>
      <c r="C1" s="382"/>
    </row>
    <row r="2" spans="1:3" ht="14.1" customHeight="1">
      <c r="A2" s="381" t="str">
        <f>IF(DEP="","",CONCATENATE("Departamentul:  ",DEP))</f>
        <v>Departamentul:  CCI</v>
      </c>
      <c r="B2" s="382"/>
      <c r="C2" s="382"/>
    </row>
    <row r="3" spans="1:3" ht="14.1" customHeight="1">
      <c r="A3" s="381"/>
      <c r="B3" s="382"/>
      <c r="C3" s="382"/>
    </row>
    <row r="4" spans="1:3" ht="15" customHeight="1">
      <c r="A4" s="607" t="str">
        <f>CONCATENATE('Date initiale'!B28," ",'Date initiale'!B29," ",'Date initiale'!B30)</f>
        <v xml:space="preserve">    - GRADAŢIE DE EXCEPŢIONALITATE</v>
      </c>
      <c r="B4" s="607"/>
      <c r="C4" s="607"/>
    </row>
    <row r="5" spans="1:3">
      <c r="A5" s="608" t="str">
        <f>CONCATENATE("APRECIERE SINTETICĂ  A ACTIVITĂŢII DESFĂŞURATE ÎN ULTIMII ",PER_EVAL," ANI")</f>
        <v>APRECIERE SINTETICĂ  A ACTIVITĂŢII DESFĂŞURATE ÎN ULTIMII 3 ANI</v>
      </c>
      <c r="B5" s="608"/>
      <c r="C5" s="608"/>
    </row>
    <row r="6" spans="1:3" ht="12" customHeight="1">
      <c r="A6" s="374" t="str">
        <f>CONCATENATE("1)     Numele şi prenumele:    ",NUME)</f>
        <v>1)     Numele şi prenumele:    DĂESCU Alexandru Cosmin</v>
      </c>
      <c r="B6" s="610" t="s">
        <v>286</v>
      </c>
      <c r="C6" s="610" t="s">
        <v>287</v>
      </c>
    </row>
    <row r="7" spans="1:3" ht="12" customHeight="1">
      <c r="A7" s="598" t="s">
        <v>827</v>
      </c>
      <c r="B7" s="611"/>
      <c r="C7" s="611"/>
    </row>
    <row r="8" spans="1:3" ht="12" customHeight="1">
      <c r="A8" s="598" t="s">
        <v>828</v>
      </c>
      <c r="B8" s="611"/>
      <c r="C8" s="611"/>
    </row>
    <row r="9" spans="1:3" ht="12" customHeight="1">
      <c r="A9" s="598" t="s">
        <v>829</v>
      </c>
      <c r="B9" s="612"/>
      <c r="C9" s="612"/>
    </row>
    <row r="10" spans="1:3" ht="22.5" customHeight="1">
      <c r="A10" s="345" t="str">
        <f>CONCATENATE("5)     Fişa sintetică cu punctajul realizat în ultimii ",PER_EVAL," ani şi listele cu lucrări, în conformitate cu Criteriile Specifice de Evaluare în UPT")</f>
        <v>5)     Fişa sintetică cu punctajul realizat în ultimii 3 ani şi listele cu lucrări, în conformitate cu Criteriile Specifice de Evaluare în UPT</v>
      </c>
      <c r="B10" s="352">
        <f>'PUNCTAJ GM'!O52</f>
        <v>526.57534621143543</v>
      </c>
      <c r="C10" s="376">
        <f>'PUNCTAJ GM'!O52</f>
        <v>526.57534621143543</v>
      </c>
    </row>
    <row r="11" spans="1:3" ht="12" customHeight="1">
      <c r="A11" s="347" t="s">
        <v>292</v>
      </c>
      <c r="B11" s="344"/>
      <c r="C11" s="370"/>
    </row>
    <row r="12" spans="1:3" ht="22.5">
      <c r="A12" s="348" t="s">
        <v>293</v>
      </c>
      <c r="B12" s="349">
        <v>20</v>
      </c>
      <c r="C12" s="368">
        <v>20</v>
      </c>
    </row>
    <row r="13" spans="1:3" ht="12" customHeight="1">
      <c r="A13" s="348" t="s">
        <v>294</v>
      </c>
      <c r="B13" s="349">
        <v>20</v>
      </c>
      <c r="C13" s="368">
        <v>15</v>
      </c>
    </row>
    <row r="14" spans="1:3" ht="12" customHeight="1">
      <c r="A14" s="348" t="s">
        <v>295</v>
      </c>
      <c r="B14" s="349">
        <v>20</v>
      </c>
      <c r="C14" s="368">
        <v>0</v>
      </c>
    </row>
    <row r="15" spans="1:3" ht="12" customHeight="1">
      <c r="A15" s="348" t="s">
        <v>296</v>
      </c>
      <c r="B15" s="349">
        <v>20</v>
      </c>
      <c r="C15" s="368">
        <v>20</v>
      </c>
    </row>
    <row r="16" spans="1:3" ht="12" customHeight="1">
      <c r="A16" s="348" t="s">
        <v>297</v>
      </c>
      <c r="B16" s="349">
        <v>20</v>
      </c>
      <c r="C16" s="368">
        <v>15</v>
      </c>
    </row>
    <row r="17" spans="1:3" ht="12" customHeight="1">
      <c r="A17" s="348" t="s">
        <v>332</v>
      </c>
      <c r="B17" s="349"/>
      <c r="C17" s="368"/>
    </row>
    <row r="18" spans="1:3" ht="12" customHeight="1">
      <c r="A18" s="355" t="s">
        <v>333</v>
      </c>
      <c r="B18" s="349">
        <v>20</v>
      </c>
      <c r="C18" s="368">
        <v>0</v>
      </c>
    </row>
    <row r="19" spans="1:3" ht="12" customHeight="1">
      <c r="A19" s="355" t="s">
        <v>334</v>
      </c>
      <c r="B19" s="349">
        <v>20</v>
      </c>
      <c r="C19" s="368">
        <v>0</v>
      </c>
    </row>
    <row r="20" spans="1:3" ht="12" customHeight="1">
      <c r="A20" s="348" t="s">
        <v>298</v>
      </c>
      <c r="B20" s="349"/>
      <c r="C20" s="368"/>
    </row>
    <row r="21" spans="1:3" ht="12" customHeight="1">
      <c r="A21" s="355" t="s">
        <v>299</v>
      </c>
      <c r="B21" s="349">
        <v>20</v>
      </c>
      <c r="C21" s="368">
        <v>10</v>
      </c>
    </row>
    <row r="22" spans="1:3" ht="12" customHeight="1">
      <c r="A22" s="355" t="s">
        <v>300</v>
      </c>
      <c r="B22" s="349">
        <v>20</v>
      </c>
      <c r="C22" s="368">
        <v>10</v>
      </c>
    </row>
    <row r="23" spans="1:3" ht="12" customHeight="1">
      <c r="A23" s="348" t="s">
        <v>328</v>
      </c>
      <c r="B23" s="349">
        <v>20</v>
      </c>
      <c r="C23" s="369">
        <v>17</v>
      </c>
    </row>
    <row r="24" spans="1:3" ht="12" customHeight="1">
      <c r="A24" s="348" t="s">
        <v>301</v>
      </c>
      <c r="B24" s="349">
        <v>20</v>
      </c>
      <c r="C24" s="369">
        <v>0</v>
      </c>
    </row>
    <row r="25" spans="1:3" ht="12" customHeight="1">
      <c r="A25" s="348" t="s">
        <v>302</v>
      </c>
      <c r="B25" s="349">
        <v>20</v>
      </c>
      <c r="C25" s="368">
        <v>20</v>
      </c>
    </row>
    <row r="26" spans="1:3" ht="12" customHeight="1">
      <c r="A26" s="348" t="s">
        <v>303</v>
      </c>
      <c r="B26" s="349">
        <v>20</v>
      </c>
      <c r="C26" s="368">
        <v>20</v>
      </c>
    </row>
    <row r="27" spans="1:3">
      <c r="A27" s="350" t="s">
        <v>288</v>
      </c>
      <c r="B27" s="346">
        <v>260</v>
      </c>
      <c r="C27" s="376">
        <f>SUM(C12:C26)</f>
        <v>147</v>
      </c>
    </row>
    <row r="28" spans="1:3" ht="12" customHeight="1">
      <c r="A28" s="516" t="s">
        <v>577</v>
      </c>
      <c r="B28" s="344"/>
      <c r="C28" s="370"/>
    </row>
    <row r="29" spans="1:3" ht="12" customHeight="1">
      <c r="A29" s="348" t="s">
        <v>304</v>
      </c>
      <c r="B29" s="349">
        <v>20</v>
      </c>
      <c r="C29" s="368">
        <v>0</v>
      </c>
    </row>
    <row r="30" spans="1:3" ht="12" customHeight="1">
      <c r="A30" s="348" t="s">
        <v>305</v>
      </c>
      <c r="B30" s="349">
        <v>20</v>
      </c>
      <c r="C30" s="368">
        <v>0</v>
      </c>
    </row>
    <row r="31" spans="1:3" ht="34.5" customHeight="1">
      <c r="A31" s="348" t="s">
        <v>306</v>
      </c>
      <c r="B31" s="349">
        <v>20</v>
      </c>
      <c r="C31" s="368">
        <v>0</v>
      </c>
    </row>
    <row r="32" spans="1:3" ht="12" customHeight="1">
      <c r="A32" s="348" t="s">
        <v>307</v>
      </c>
      <c r="B32" s="349">
        <v>20</v>
      </c>
      <c r="C32" s="368">
        <v>0</v>
      </c>
    </row>
    <row r="33" spans="1:3" ht="22.5">
      <c r="A33" s="348" t="s">
        <v>308</v>
      </c>
      <c r="B33" s="349">
        <v>20</v>
      </c>
      <c r="C33" s="368">
        <v>0</v>
      </c>
    </row>
    <row r="34" spans="1:3" ht="12" customHeight="1">
      <c r="A34" s="348" t="s">
        <v>309</v>
      </c>
      <c r="B34" s="349">
        <v>20</v>
      </c>
      <c r="C34" s="368">
        <v>0</v>
      </c>
    </row>
    <row r="35" spans="1:3" ht="12" customHeight="1">
      <c r="A35" s="348" t="s">
        <v>310</v>
      </c>
      <c r="B35" s="349">
        <v>20</v>
      </c>
      <c r="C35" s="368">
        <v>0</v>
      </c>
    </row>
    <row r="36" spans="1:3" ht="12" customHeight="1">
      <c r="A36" s="348" t="s">
        <v>311</v>
      </c>
      <c r="B36" s="349">
        <v>20</v>
      </c>
      <c r="C36" s="368">
        <v>0</v>
      </c>
    </row>
    <row r="37" spans="1:3" ht="12" customHeight="1">
      <c r="A37" s="348" t="s">
        <v>312</v>
      </c>
      <c r="B37" s="349">
        <v>20</v>
      </c>
      <c r="C37" s="368">
        <v>0</v>
      </c>
    </row>
    <row r="38" spans="1:3" ht="12" customHeight="1">
      <c r="A38" s="348" t="s">
        <v>313</v>
      </c>
      <c r="B38" s="349">
        <v>20</v>
      </c>
      <c r="C38" s="368">
        <v>0</v>
      </c>
    </row>
    <row r="39" spans="1:3" ht="12" customHeight="1">
      <c r="A39" s="350" t="s">
        <v>289</v>
      </c>
      <c r="B39" s="346">
        <v>200</v>
      </c>
      <c r="C39" s="376">
        <f>SUM(C29:C38)</f>
        <v>0</v>
      </c>
    </row>
    <row r="40" spans="1:3" ht="12" customHeight="1">
      <c r="A40" s="345" t="s">
        <v>314</v>
      </c>
      <c r="B40" s="344"/>
      <c r="C40" s="370"/>
    </row>
    <row r="41" spans="1:3" ht="12" customHeight="1">
      <c r="A41" s="348" t="s">
        <v>315</v>
      </c>
      <c r="B41" s="349"/>
      <c r="C41" s="370"/>
    </row>
    <row r="42" spans="1:3" ht="12" customHeight="1">
      <c r="A42" s="355" t="s">
        <v>316</v>
      </c>
      <c r="B42" s="349">
        <v>400</v>
      </c>
      <c r="C42" s="368">
        <v>0</v>
      </c>
    </row>
    <row r="43" spans="1:3" ht="12" customHeight="1">
      <c r="A43" s="355" t="s">
        <v>317</v>
      </c>
      <c r="B43" s="349">
        <v>350</v>
      </c>
      <c r="C43" s="368">
        <v>0</v>
      </c>
    </row>
    <row r="44" spans="1:3" ht="12" customHeight="1">
      <c r="A44" s="355" t="s">
        <v>318</v>
      </c>
      <c r="B44" s="349">
        <v>350</v>
      </c>
      <c r="C44" s="368">
        <v>0</v>
      </c>
    </row>
    <row r="45" spans="1:3" ht="12" customHeight="1">
      <c r="A45" s="355" t="s">
        <v>319</v>
      </c>
      <c r="B45" s="349">
        <v>300</v>
      </c>
      <c r="C45" s="368">
        <v>0</v>
      </c>
    </row>
    <row r="46" spans="1:3" ht="12" customHeight="1">
      <c r="A46" s="355" t="s">
        <v>320</v>
      </c>
      <c r="B46" s="349">
        <v>250</v>
      </c>
      <c r="C46" s="368">
        <v>0</v>
      </c>
    </row>
    <row r="47" spans="1:3" ht="12" customHeight="1">
      <c r="A47" s="355" t="s">
        <v>321</v>
      </c>
      <c r="B47" s="349">
        <v>200</v>
      </c>
      <c r="C47" s="368">
        <v>0</v>
      </c>
    </row>
    <row r="48" spans="1:3" ht="12" customHeight="1">
      <c r="A48" s="355" t="s">
        <v>322</v>
      </c>
      <c r="B48" s="349">
        <v>150</v>
      </c>
      <c r="C48" s="368">
        <v>0</v>
      </c>
    </row>
    <row r="49" spans="1:5" ht="12" customHeight="1">
      <c r="A49" s="348" t="s">
        <v>323</v>
      </c>
      <c r="B49" s="349">
        <v>150</v>
      </c>
      <c r="C49" s="368">
        <v>0</v>
      </c>
    </row>
    <row r="50" spans="1:5" ht="12" customHeight="1">
      <c r="A50" s="348" t="s">
        <v>324</v>
      </c>
      <c r="B50" s="349">
        <v>100</v>
      </c>
      <c r="C50" s="368">
        <v>0</v>
      </c>
    </row>
    <row r="51" spans="1:5" ht="12" customHeight="1">
      <c r="A51" s="348" t="s">
        <v>325</v>
      </c>
      <c r="B51" s="349">
        <v>100</v>
      </c>
      <c r="C51" s="368">
        <v>0</v>
      </c>
    </row>
    <row r="52" spans="1:5" ht="12" customHeight="1">
      <c r="A52" s="348" t="s">
        <v>326</v>
      </c>
      <c r="B52" s="349">
        <v>100</v>
      </c>
      <c r="C52" s="368">
        <v>100</v>
      </c>
    </row>
    <row r="53" spans="1:5" ht="12" customHeight="1">
      <c r="A53" s="353" t="s">
        <v>290</v>
      </c>
      <c r="B53" s="344"/>
      <c r="C53" s="377">
        <f>SUM(C42:C52)</f>
        <v>100</v>
      </c>
    </row>
    <row r="54" spans="1:5" ht="12" customHeight="1">
      <c r="A54" s="521" t="s">
        <v>582</v>
      </c>
      <c r="B54" s="522">
        <v>400</v>
      </c>
      <c r="C54" s="523"/>
    </row>
    <row r="55" spans="1:5">
      <c r="A55" s="354" t="s">
        <v>583</v>
      </c>
      <c r="B55" s="346"/>
      <c r="C55" s="376">
        <f>C10+C27+C39+C53+C54</f>
        <v>773.57534621143543</v>
      </c>
    </row>
    <row r="56" spans="1:5" ht="19.5" customHeight="1">
      <c r="A56" s="613" t="s">
        <v>581</v>
      </c>
      <c r="B56" s="613"/>
      <c r="C56" s="613"/>
    </row>
    <row r="57" spans="1:5" ht="12" customHeight="1">
      <c r="A57" s="614" t="s">
        <v>291</v>
      </c>
      <c r="B57" s="614"/>
      <c r="C57" s="614"/>
    </row>
    <row r="58" spans="1:5" ht="16.5" customHeight="1">
      <c r="A58" s="372" t="s">
        <v>340</v>
      </c>
      <c r="B58" s="373"/>
      <c r="C58" s="373"/>
    </row>
    <row r="59" spans="1:5" hidden="1">
      <c r="A59" s="614" t="s">
        <v>327</v>
      </c>
      <c r="B59" s="614"/>
      <c r="C59" s="614"/>
    </row>
    <row r="60" spans="1:5" ht="18" hidden="1" customHeight="1">
      <c r="A60" s="512" t="str">
        <f>IF(DECAN&lt;&gt;"",CONCATENATE("DECAN:                                                           ",DECAN),"")</f>
        <v/>
      </c>
      <c r="B60" s="615"/>
      <c r="C60" s="615"/>
    </row>
    <row r="61" spans="1:5" ht="15.75" customHeight="1">
      <c r="A61" s="513" t="str">
        <f>IF(DIR_DEP&lt;&gt;"",CONCATENATE("DIRECTOR DE DEPARTAMENT:              ",DIR_DEP),"")</f>
        <v>DIRECTOR DE DEPARTAMENT:              STOIAN Valeriu</v>
      </c>
      <c r="B61" s="513"/>
      <c r="C61" s="513"/>
      <c r="E61" s="343"/>
    </row>
    <row r="62" spans="1:5" ht="17.25" hidden="1" customHeight="1">
      <c r="A62" s="514" t="str">
        <f>IF(SEF_CAT&lt;&gt;"",CONCATENATE("ŞEF DE CATEDRĂ:                                       ",SEF_CAT),"")</f>
        <v/>
      </c>
      <c r="B62" s="380"/>
      <c r="C62" s="380"/>
    </row>
    <row r="63" spans="1:5">
      <c r="A63" s="609"/>
      <c r="B63" s="609"/>
      <c r="C63" s="609"/>
      <c r="E63" s="343"/>
    </row>
    <row r="64" spans="1:5">
      <c r="A64" s="383"/>
      <c r="B64" s="378"/>
      <c r="C64" s="378"/>
    </row>
    <row r="66" spans="1:5">
      <c r="A66" s="609"/>
      <c r="B66" s="609"/>
      <c r="C66" s="609"/>
      <c r="E66" s="343"/>
    </row>
    <row r="67" spans="1:5">
      <c r="A67" s="383"/>
      <c r="B67" s="378"/>
      <c r="C67" s="378"/>
    </row>
  </sheetData>
  <sheetProtection password="C296" sheet="1" objects="1" scenarios="1"/>
  <mergeCells count="10">
    <mergeCell ref="A4:C4"/>
    <mergeCell ref="A5:C5"/>
    <mergeCell ref="A66:C66"/>
    <mergeCell ref="B6:B9"/>
    <mergeCell ref="C6:C9"/>
    <mergeCell ref="A56:C56"/>
    <mergeCell ref="A57:C57"/>
    <mergeCell ref="A59:C59"/>
    <mergeCell ref="B60:C60"/>
    <mergeCell ref="A63:C63"/>
  </mergeCells>
  <phoneticPr fontId="39" type="noConversion"/>
  <pageMargins left="0.74803149606299213" right="0.27" top="0.47" bottom="0.31496062992125984" header="0.47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N260"/>
  <sheetViews>
    <sheetView view="pageBreakPreview" zoomScale="60" zoomScaleNormal="89" workbookViewId="0">
      <selection activeCell="I46" sqref="I46"/>
    </sheetView>
  </sheetViews>
  <sheetFormatPr defaultRowHeight="15.75"/>
  <cols>
    <col min="1" max="1" width="5.7109375" style="103" customWidth="1"/>
    <col min="2" max="2" width="34.5703125" style="103" customWidth="1"/>
    <col min="3" max="3" width="31.5703125" style="103" customWidth="1"/>
    <col min="4" max="4" width="28" style="103" customWidth="1"/>
    <col min="5" max="5" width="24.7109375" style="103" customWidth="1"/>
    <col min="6" max="6" width="10.7109375" style="103" customWidth="1"/>
    <col min="7" max="7" width="12" style="103" customWidth="1"/>
    <col min="8" max="8" width="17.7109375" style="103" customWidth="1"/>
    <col min="9" max="9" width="10.7109375" style="103" customWidth="1"/>
    <col min="10" max="11" width="10.7109375" style="108" customWidth="1"/>
    <col min="12" max="15" width="10.7109375" style="182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R1" s="192"/>
      <c r="S1" s="192"/>
      <c r="Z1" s="183"/>
      <c r="AA1" s="182"/>
    </row>
    <row r="2" spans="1:39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R2" s="192"/>
      <c r="S2" s="192"/>
      <c r="Z2" s="183"/>
      <c r="AA2" s="182"/>
    </row>
    <row r="3" spans="1:39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R3" s="192"/>
      <c r="S3" s="192"/>
      <c r="Z3" s="183"/>
      <c r="AA3" s="182"/>
    </row>
    <row r="4" spans="1:39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R4" s="192"/>
      <c r="S4" s="192"/>
      <c r="Z4" s="183"/>
      <c r="AA4" s="182"/>
    </row>
    <row r="5" spans="1:39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193"/>
      <c r="M5" s="193"/>
      <c r="N5" s="193"/>
      <c r="O5" s="193"/>
      <c r="P5" s="193"/>
      <c r="Q5" s="243"/>
      <c r="R5" s="193"/>
      <c r="S5" s="193"/>
      <c r="Z5" s="183"/>
      <c r="AA5" s="182"/>
    </row>
    <row r="6" spans="1:39" s="108" customFormat="1">
      <c r="A6" s="761" t="s">
        <v>224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193"/>
      <c r="M6" s="193"/>
      <c r="N6" s="193"/>
      <c r="O6" s="193"/>
      <c r="P6" s="193"/>
      <c r="Q6" s="208"/>
      <c r="R6" s="193"/>
      <c r="S6" s="193"/>
      <c r="Z6" s="183"/>
      <c r="AA6" s="182"/>
    </row>
    <row r="7" spans="1:39" ht="13.5" customHeight="1">
      <c r="A7" s="204"/>
      <c r="B7" s="108"/>
      <c r="C7" s="108"/>
      <c r="D7" s="108"/>
      <c r="E7" s="108"/>
      <c r="F7" s="108"/>
      <c r="G7" s="108"/>
      <c r="H7" s="108"/>
      <c r="I7" s="108"/>
      <c r="J7" s="30"/>
      <c r="K7" s="30" t="str">
        <f>CONCATENATE(FUNCTIE," ",NUME)</f>
        <v>ASISTENT UNIVERSITAR DĂESCU Alexandru Cosmin</v>
      </c>
      <c r="Q7" s="208"/>
      <c r="S7" s="198"/>
      <c r="T7" s="198"/>
    </row>
    <row r="8" spans="1:39" ht="15" customHeight="1">
      <c r="A8" s="765" t="s">
        <v>0</v>
      </c>
      <c r="B8" s="765" t="s">
        <v>1</v>
      </c>
      <c r="C8" s="765" t="s">
        <v>2</v>
      </c>
      <c r="D8" s="765" t="s">
        <v>58</v>
      </c>
      <c r="E8" s="762" t="s">
        <v>50</v>
      </c>
      <c r="F8" s="765" t="s">
        <v>4</v>
      </c>
      <c r="G8" s="762" t="s">
        <v>60</v>
      </c>
      <c r="H8" s="765" t="s">
        <v>66</v>
      </c>
      <c r="I8" s="765" t="s">
        <v>6</v>
      </c>
      <c r="J8" s="765" t="s">
        <v>7</v>
      </c>
      <c r="K8" s="765"/>
      <c r="L8" s="765" t="s">
        <v>9</v>
      </c>
      <c r="M8" s="765"/>
      <c r="N8" s="766" t="s">
        <v>44</v>
      </c>
      <c r="O8" s="767"/>
      <c r="P8" s="770" t="s">
        <v>239</v>
      </c>
      <c r="Q8" s="770" t="s">
        <v>238</v>
      </c>
      <c r="R8" s="6"/>
    </row>
    <row r="9" spans="1:39" ht="40.5" customHeight="1">
      <c r="A9" s="765"/>
      <c r="B9" s="765"/>
      <c r="C9" s="765"/>
      <c r="D9" s="765"/>
      <c r="E9" s="763"/>
      <c r="F9" s="765"/>
      <c r="G9" s="763"/>
      <c r="H9" s="765"/>
      <c r="I9" s="765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70"/>
      <c r="Q9" s="770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0</v>
      </c>
      <c r="K10" s="114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5">
        <f t="shared" si="0"/>
        <v>0</v>
      </c>
      <c r="P10" s="245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>
      <c r="A11" s="118" t="s">
        <v>121</v>
      </c>
      <c r="B11" s="151"/>
      <c r="C11" s="151"/>
      <c r="D11" s="151"/>
      <c r="E11" s="151"/>
      <c r="F11" s="152"/>
      <c r="G11" s="152"/>
      <c r="H11" s="118"/>
      <c r="I11" s="118"/>
      <c r="J11" s="121" t="str">
        <f>IF(OR($B11="",$C11="",$D11="",$E11="",$F11&lt;AN_LIM,$F11&gt;AN_CONCURS,$H11="",$Q11=FALSE),"",IF($P11="OK",P_BDI_ROM*VLOOKUP(AM11,Coef!$E$5:$F$20,2,FALSE),""))</f>
        <v/>
      </c>
      <c r="K11" s="121" t="str">
        <f>IF(OR($B11="",$C11="",$D11="",$E11="",$F11="",$F11&gt;AN_CONCURS,$H11="",$Q11=FALSE),"",IF($P11="OK",P_BDI_ROM*VLOOKUP(AM11,Coef!$E$5:$F$20,2,FALSE),""))</f>
        <v/>
      </c>
      <c r="L11" s="153" t="str">
        <f t="shared" ref="L11:L74" si="2">IF(OR($B11="",$C11="",$D11="",$E11="",$F11="",$F11&gt;AN_CONCURS,$H11="",$P11&lt;&gt;"OK",$Q11=FALSE),"",IF($F11&gt;=AN_LIM,1,""))</f>
        <v/>
      </c>
      <c r="M11" s="153" t="str">
        <f t="shared" ref="M11:M74" si="3">IF(OR($B11="",$C11="",$D11="",$E11="",$F11="",$F11&gt;AN_CONCURS,$H11="",$P11&lt;&gt;"OK",$Q11=FALSE),"",1)</f>
        <v/>
      </c>
      <c r="N11" s="153" t="str">
        <f t="shared" ref="N11:N74" si="4">IF($L11&lt;&gt;1,"",(IF(OR($B11="",$C11="",$D11="",$E11="",$F11="",$F11&gt;AN_CONCURS,$H11="",$P11&lt;&gt;"OK",$Q11=FALSE),"",IF((FIND(NUME,$B11,1)=1),1,""))))</f>
        <v/>
      </c>
      <c r="O11" s="153" t="str">
        <f t="shared" ref="O11:O74" si="5">IF(OR($B11="",$C11="",$D11="",$E11="",$F11="",$F11&gt;AN_CONCURS,$H11="",$P11&lt;&gt;"OK",$Q11=FALSE),"",IF((FIND(NUME,$B11,1)=1),1,""))</f>
        <v/>
      </c>
      <c r="P11" s="153" t="str">
        <f>IF(E11="","NOK",VLOOKUP($E11,BDI!$B$5:$C$41,2,FALSE))</f>
        <v>NOK</v>
      </c>
      <c r="Q11" s="129" t="b">
        <f t="shared" ref="Q11:Q42" si="6">IF(NUME="",FALSE,ISNUMBER(SEARCH(NUME,$B11)))</f>
        <v>0</v>
      </c>
      <c r="R11" s="12"/>
      <c r="S11" s="14" t="e">
        <f t="shared" ref="S11:S74" si="7">FIND(",",$B11,1)</f>
        <v>#VALUE!</v>
      </c>
      <c r="T11" s="14" t="e">
        <f t="shared" ref="T11:AB26" si="8">FIND(",",$B11,S11+1)</f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 t="e">
        <f t="shared" ref="AC11:AL36" si="9">IF(S11&gt;0,1,0)</f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1</v>
      </c>
    </row>
    <row r="12" spans="1:39">
      <c r="A12" s="118" t="s">
        <v>80</v>
      </c>
      <c r="B12" s="155"/>
      <c r="C12" s="126"/>
      <c r="D12" s="126"/>
      <c r="E12" s="126"/>
      <c r="F12" s="125"/>
      <c r="G12" s="125"/>
      <c r="H12" s="125"/>
      <c r="I12" s="118"/>
      <c r="J12" s="121" t="str">
        <f>IF(OR($B12="",$C12="",$D12="",$E12="",$F12&lt;AN_LIM,$F12&gt;AN_CONCURS,$H12="",$Q12=FALSE),"",IF($P12="OK",P_BDI_ROM*VLOOKUP(AM12,Coef!$E$5:$F$20,2,FALSE),""))</f>
        <v/>
      </c>
      <c r="K12" s="121" t="str">
        <f>IF(OR($B12="",$C12="",$D12="",$E12="",$F12="",$F12&gt;AN_CONCURS,$H12="",$Q12=FALSE),"",IF($P12="OK",P_BDI_ROM*VLOOKUP(AM12,Coef!$E$5:$F$20,2,FALSE),""))</f>
        <v/>
      </c>
      <c r="L12" s="153" t="str">
        <f t="shared" si="2"/>
        <v/>
      </c>
      <c r="M12" s="153" t="str">
        <f t="shared" si="3"/>
        <v/>
      </c>
      <c r="N12" s="153" t="str">
        <f t="shared" si="4"/>
        <v/>
      </c>
      <c r="O12" s="153" t="str">
        <f t="shared" si="5"/>
        <v/>
      </c>
      <c r="P12" s="153" t="str">
        <f>IF(E12="","NOK",VLOOKUP($E12,BDI!$B$5:$C$41,2,FALSE))</f>
        <v>NOK</v>
      </c>
      <c r="Q12" s="129" t="b">
        <f t="shared" si="6"/>
        <v>0</v>
      </c>
      <c r="R12" s="12"/>
      <c r="S12" s="14" t="e">
        <f t="shared" si="7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1</v>
      </c>
    </row>
    <row r="13" spans="1:39">
      <c r="A13" s="118" t="s">
        <v>81</v>
      </c>
      <c r="B13" s="126"/>
      <c r="C13" s="126"/>
      <c r="D13" s="126"/>
      <c r="E13" s="126"/>
      <c r="F13" s="125"/>
      <c r="G13" s="125"/>
      <c r="H13" s="125"/>
      <c r="I13" s="118"/>
      <c r="J13" s="121" t="str">
        <f>IF(OR($B13="",$C13="",$D13="",$E13="",$F13&lt;AN_LIM,$F13&gt;AN_CONCURS,$H13="",$Q13=FALSE),"",IF($P13="OK",P_BDI_ROM*VLOOKUP(AM13,Coef!$E$5:$F$20,2,FALSE),""))</f>
        <v/>
      </c>
      <c r="K13" s="121" t="str">
        <f>IF(OR($B13="",$C13="",$D13="",$E13="",$F13="",$F13&gt;AN_CONCURS,$H13="",$Q13=FALSE),"",IF($P13="OK",P_BDI_ROM*VLOOKUP(AM13,Coef!$E$5:$F$20,2,FALSE),""))</f>
        <v/>
      </c>
      <c r="L13" s="153" t="str">
        <f t="shared" si="2"/>
        <v/>
      </c>
      <c r="M13" s="153" t="str">
        <f t="shared" si="3"/>
        <v/>
      </c>
      <c r="N13" s="153" t="str">
        <f t="shared" si="4"/>
        <v/>
      </c>
      <c r="O13" s="153" t="str">
        <f t="shared" si="5"/>
        <v/>
      </c>
      <c r="P13" s="153" t="str">
        <f>IF(E13="","NOK",VLOOKUP($E13,BDI!$B$5:$C$41,2,FALSE))</f>
        <v>NOK</v>
      </c>
      <c r="Q13" s="129" t="b">
        <f t="shared" si="6"/>
        <v>0</v>
      </c>
      <c r="R13" s="12"/>
      <c r="S13" s="14" t="e">
        <f t="shared" si="7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1</v>
      </c>
    </row>
    <row r="14" spans="1:39">
      <c r="A14" s="118" t="s">
        <v>82</v>
      </c>
      <c r="B14" s="126"/>
      <c r="C14" s="126"/>
      <c r="D14" s="126"/>
      <c r="E14" s="126"/>
      <c r="F14" s="125"/>
      <c r="G14" s="125"/>
      <c r="H14" s="125"/>
      <c r="I14" s="125"/>
      <c r="J14" s="121" t="str">
        <f>IF(OR($B14="",$C14="",$D14="",$E14="",$F14&lt;AN_LIM,$F14&gt;AN_CONCURS,$H14="",$Q14=FALSE),"",IF($P14="OK",P_BDI_ROM*VLOOKUP(AM14,Coef!$E$5:$F$20,2,FALSE),""))</f>
        <v/>
      </c>
      <c r="K14" s="121" t="str">
        <f>IF(OR($B14="",$C14="",$D14="",$E14="",$F14="",$F14&gt;AN_CONCURS,$H14="",$Q14=FALSE),"",IF($P14="OK",P_BDI_ROM*VLOOKUP(AM14,Coef!$E$5:$F$20,2,FALSE),""))</f>
        <v/>
      </c>
      <c r="L14" s="153" t="str">
        <f t="shared" si="2"/>
        <v/>
      </c>
      <c r="M14" s="153" t="str">
        <f t="shared" si="3"/>
        <v/>
      </c>
      <c r="N14" s="153" t="str">
        <f t="shared" si="4"/>
        <v/>
      </c>
      <c r="O14" s="153" t="str">
        <f t="shared" si="5"/>
        <v/>
      </c>
      <c r="P14" s="153" t="str">
        <f>IF(E14="","NOK",VLOOKUP($E14,BDI!$B$5:$C$41,2,FALSE))</f>
        <v>NOK</v>
      </c>
      <c r="Q14" s="129" t="b">
        <f t="shared" si="6"/>
        <v>0</v>
      </c>
      <c r="R14" s="12"/>
      <c r="S14" s="14" t="e">
        <f t="shared" si="7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1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IF(OR($B15="",$C15="",$D15="",$E15="",$F15&lt;AN_LIM,$F15&gt;AN_CONCURS,$H15="",$Q15=FALSE),"",IF($P15="OK",P_BDI_ROM*VLOOKUP(AM15,Coef!$E$5:$F$20,2,FALSE),""))</f>
        <v/>
      </c>
      <c r="K15" s="121" t="str">
        <f>IF(OR($B15="",$C15="",$D15="",$E15="",$F15="",$F15&gt;AN_CONCURS,$H15="",$Q15=FALSE),"",IF($P15="OK",P_BDI_ROM*VLOOKUP(AM15,Coef!$E$5:$F$20,2,FALSE),""))</f>
        <v/>
      </c>
      <c r="L15" s="153" t="str">
        <f t="shared" si="2"/>
        <v/>
      </c>
      <c r="M15" s="153" t="str">
        <f t="shared" si="3"/>
        <v/>
      </c>
      <c r="N15" s="153" t="str">
        <f t="shared" si="4"/>
        <v/>
      </c>
      <c r="O15" s="153" t="str">
        <f t="shared" si="5"/>
        <v/>
      </c>
      <c r="P15" s="153" t="str">
        <f>IF(E15="","NOK",VLOOKUP($E15,BDI!$B$5:$C$41,2,FALSE))</f>
        <v>NOK</v>
      </c>
      <c r="Q15" s="129" t="b">
        <f t="shared" si="6"/>
        <v>0</v>
      </c>
      <c r="R15" s="12"/>
      <c r="S15" s="14" t="e">
        <f t="shared" si="7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IF(OR($B16="",$C16="",$D16="",$E16="",$F16&lt;AN_LIM,$F16&gt;AN_CONCURS,$H16="",$Q16=FALSE),"",IF($P16="OK",P_BDI_ROM*VLOOKUP(AM16,Coef!$E$5:$F$20,2,FALSE),""))</f>
        <v/>
      </c>
      <c r="K16" s="121" t="str">
        <f>IF(OR($B16="",$C16="",$D16="",$E16="",$F16="",$F16&gt;AN_CONCURS,$H16="",$Q16=FALSE),"",IF($P16="OK",P_BDI_ROM*VLOOKUP(AM16,Coef!$E$5:$F$20,2,FALSE),""))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153" t="str">
        <f>IF(E16="","NOK",VLOOKUP($E16,BDI!$B$5:$C$41,2,FALSE))</f>
        <v>NOK</v>
      </c>
      <c r="Q16" s="129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IF(OR($B17="",$C17="",$D17="",$E17="",$F17&lt;AN_LIM,$F17&gt;AN_CONCURS,$H17="",$Q17=FALSE),"",IF($P17="OK",P_BDI_ROM*VLOOKUP(AM17,Coef!$E$5:$F$20,2,FALSE),""))</f>
        <v/>
      </c>
      <c r="K17" s="121" t="str">
        <f>IF(OR($B17="",$C17="",$D17="",$E17="",$F17="",$F17&gt;AN_CONCURS,$H17="",$Q17=FALSE),"",IF($P17="OK",P_BDI_ROM*VLOOKUP(AM17,Coef!$E$5:$F$20,2,FALSE),""))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153" t="str">
        <f>IF(E17="","NOK",VLOOKUP($E17,BDI!$B$5:$C$41,2,FALSE))</f>
        <v>NOK</v>
      </c>
      <c r="Q17" s="129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IF(OR($B18="",$C18="",$D18="",$E18="",$F18&lt;AN_LIM,$F18&gt;AN_CONCURS,$H18="",$Q18=FALSE),"",IF($P18="OK",P_BDI_ROM*VLOOKUP(AM18,Coef!$E$5:$F$20,2,FALSE),""))</f>
        <v/>
      </c>
      <c r="K18" s="121" t="str">
        <f>IF(OR($B18="",$C18="",$D18="",$E18="",$F18="",$F18&gt;AN_CONCURS,$H18="",$Q18=FALSE),"",IF($P18="OK",P_BDI_ROM*VLOOKUP(AM18,Coef!$E$5:$F$20,2,FALSE),""))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153" t="str">
        <f>IF(E18="","NOK",VLOOKUP($E18,BDI!$B$5:$C$41,2,FALSE))</f>
        <v>NOK</v>
      </c>
      <c r="Q18" s="129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IF(OR($B19="",$C19="",$D19="",$E19="",$F19&lt;AN_LIM,$F19&gt;AN_CONCURS,$H19="",$Q19=FALSE),"",IF($P19="OK",P_BDI_ROM*VLOOKUP(AM19,Coef!$E$5:$F$20,2,FALSE),""))</f>
        <v/>
      </c>
      <c r="K19" s="121" t="str">
        <f>IF(OR($B19="",$C19="",$D19="",$E19="",$F19="",$F19&gt;AN_CONCURS,$H19="",$Q19=FALSE),"",IF($P19="OK",P_BDI_ROM*VLOOKUP(AM19,Coef!$E$5:$F$20,2,FALSE),""))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153" t="str">
        <f>IF(E19="","NOK",VLOOKUP($E19,BDI!$B$5:$C$41,2,FALSE))</f>
        <v>NOK</v>
      </c>
      <c r="Q19" s="129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IF(OR($B20="",$C20="",$D20="",$E20="",$F20&lt;AN_LIM,$F20&gt;AN_CONCURS,$H20="",$Q20=FALSE),"",IF($P20="OK",P_BDI_ROM*VLOOKUP(AM20,Coef!$E$5:$F$20,2,FALSE),""))</f>
        <v/>
      </c>
      <c r="K20" s="121" t="str">
        <f>IF(OR($B20="",$C20="",$D20="",$E20="",$F20="",$F20&gt;AN_CONCURS,$H20="",$Q20=FALSE),"",IF($P20="OK",P_BDI_ROM*VLOOKUP(AM20,Coef!$E$5:$F$20,2,FALSE),""))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153" t="str">
        <f>IF(E20="","NOK",VLOOKUP($E20,BDI!$B$5:$C$41,2,FALSE))</f>
        <v>NOK</v>
      </c>
      <c r="Q20" s="129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IF(OR($B21="",$C21="",$D21="",$E21="",$F21&lt;AN_LIM,$F21&gt;AN_CONCURS,$H21="",$Q21=FALSE),"",IF($P21="OK",P_BDI_ROM*VLOOKUP(AM21,Coef!$E$5:$F$20,2,FALSE),""))</f>
        <v/>
      </c>
      <c r="K21" s="121" t="str">
        <f>IF(OR($B21="",$C21="",$D21="",$E21="",$F21="",$F21&gt;AN_CONCURS,$H21="",$Q21=FALSE),"",IF($P21="OK",P_BDI_ROM*VLOOKUP(AM21,Coef!$E$5:$F$20,2,FALSE),""))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153" t="str">
        <f>IF(E21="","NOK",VLOOKUP($E21,BDI!$B$5:$C$41,2,FALSE))</f>
        <v>NOK</v>
      </c>
      <c r="Q21" s="129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IF(OR($B22="",$C22="",$D22="",$E22="",$F22&lt;AN_LIM,$F22&gt;AN_CONCURS,$H22="",$Q22=FALSE),"",IF($P22="OK",P_BDI_ROM*VLOOKUP(AM22,Coef!$E$5:$F$20,2,FALSE),""))</f>
        <v/>
      </c>
      <c r="K22" s="121" t="str">
        <f>IF(OR($B22="",$C22="",$D22="",$E22="",$F22="",$F22&gt;AN_CONCURS,$H22="",$Q22=FALSE),"",IF($P22="OK",P_BDI_ROM*VLOOKUP(AM22,Coef!$E$5:$F$20,2,FALSE),""))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153" t="str">
        <f>IF(E22="","NOK",VLOOKUP($E22,BDI!$B$5:$C$41,2,FALSE))</f>
        <v>NOK</v>
      </c>
      <c r="Q22" s="129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IF(OR($B23="",$C23="",$D23="",$E23="",$F23&lt;AN_LIM,$F23&gt;AN_CONCURS,$H23="",$Q23=FALSE),"",IF($P23="OK",P_BDI_ROM*VLOOKUP(AM23,Coef!$E$5:$F$20,2,FALSE),""))</f>
        <v/>
      </c>
      <c r="K23" s="121" t="str">
        <f>IF(OR($B23="",$C23="",$D23="",$E23="",$F23="",$F23&gt;AN_CONCURS,$H23="",$Q23=FALSE),"",IF($P23="OK",P_BDI_ROM*VLOOKUP(AM23,Coef!$E$5:$F$20,2,FALSE),""))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153" t="str">
        <f>IF(E23="","NOK",VLOOKUP($E23,BDI!$B$5:$C$41,2,FALSE))</f>
        <v>NOK</v>
      </c>
      <c r="Q23" s="129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IF(OR($B24="",$C24="",$D24="",$E24="",$F24&lt;AN_LIM,$F24&gt;AN_CONCURS,$H24="",$Q24=FALSE),"",IF($P24="OK",P_BDI_ROM*VLOOKUP(AM24,Coef!$E$5:$F$20,2,FALSE),""))</f>
        <v/>
      </c>
      <c r="K24" s="121" t="str">
        <f>IF(OR($B24="",$C24="",$D24="",$E24="",$F24="",$F24&gt;AN_CONCURS,$H24="",$Q24=FALSE),"",IF($P24="OK",P_BDI_ROM*VLOOKUP(AM24,Coef!$E$5:$F$20,2,FALSE),""))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153" t="str">
        <f>IF(E24="","NOK",VLOOKUP($E24,BDI!$B$5:$C$41,2,FALSE))</f>
        <v>NOK</v>
      </c>
      <c r="Q24" s="129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IF(OR($B25="",$C25="",$D25="",$E25="",$F25&lt;AN_LIM,$F25&gt;AN_CONCURS,$H25="",$Q25=FALSE),"",IF($P25="OK",P_BDI_ROM*VLOOKUP(AM25,Coef!$E$5:$F$20,2,FALSE),""))</f>
        <v/>
      </c>
      <c r="K25" s="121" t="str">
        <f>IF(OR($B25="",$C25="",$D25="",$E25="",$F25="",$F25&gt;AN_CONCURS,$H25="",$Q25=FALSE),"",IF($P25="OK",P_BDI_ROM*VLOOKUP(AM25,Coef!$E$5:$F$20,2,FALSE),""))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153" t="str">
        <f>IF(E25="","NOK",VLOOKUP($E25,BDI!$B$5:$C$41,2,FALSE))</f>
        <v>NOK</v>
      </c>
      <c r="Q25" s="129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IF(OR($B26="",$C26="",$D26="",$E26="",$F26&lt;AN_LIM,$F26&gt;AN_CONCURS,$H26="",$Q26=FALSE),"",IF($P26="OK",P_BDI_ROM*VLOOKUP(AM26,Coef!$E$5:$F$20,2,FALSE),""))</f>
        <v/>
      </c>
      <c r="K26" s="121" t="str">
        <f>IF(OR($B26="",$C26="",$D26="",$E26="",$F26="",$F26&gt;AN_CONCURS,$H26="",$Q26=FALSE),"",IF($P26="OK",P_BDI_ROM*VLOOKUP(AM26,Coef!$E$5:$F$20,2,FALSE),""))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153" t="str">
        <f>IF(E26="","NOK",VLOOKUP($E26,BDI!$B$5:$C$41,2,FALSE))</f>
        <v>NOK</v>
      </c>
      <c r="Q26" s="129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IF(OR($B27="",$C27="",$D27="",$E27="",$F27&lt;AN_LIM,$F27&gt;AN_CONCURS,$H27="",$Q27=FALSE),"",IF($P27="OK",P_BDI_ROM*VLOOKUP(AM27,Coef!$E$5:$F$20,2,FALSE),""))</f>
        <v/>
      </c>
      <c r="K27" s="121" t="str">
        <f>IF(OR($B27="",$C27="",$D27="",$E27="",$F27="",$F27&gt;AN_CONCURS,$H27="",$Q27=FALSE),"",IF($P27="OK",P_BDI_ROM*VLOOKUP(AM27,Coef!$E$5:$F$20,2,FALSE),""))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153" t="str">
        <f>IF(E27="","NOK",VLOOKUP($E27,BDI!$B$5:$C$41,2,FALSE))</f>
        <v>NOK</v>
      </c>
      <c r="Q27" s="129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IF(OR($B28="",$C28="",$D28="",$E28="",$F28&lt;AN_LIM,$F28&gt;AN_CONCURS,$H28="",$Q28=FALSE),"",IF($P28="OK",P_BDI_ROM*VLOOKUP(AM28,Coef!$E$5:$F$20,2,FALSE),""))</f>
        <v/>
      </c>
      <c r="K28" s="121" t="str">
        <f>IF(OR($B28="",$C28="",$D28="",$E28="",$F28="",$F28&gt;AN_CONCURS,$H28="",$Q28=FALSE),"",IF($P28="OK",P_BDI_ROM*VLOOKUP(AM28,Coef!$E$5:$F$20,2,FALSE),""))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153" t="str">
        <f>IF(E28="","NOK",VLOOKUP($E28,BDI!$B$5:$C$41,2,FALSE))</f>
        <v>NOK</v>
      </c>
      <c r="Q28" s="129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IF(OR($B29="",$C29="",$D29="",$E29="",$F29&lt;AN_LIM,$F29&gt;AN_CONCURS,$H29="",$Q29=FALSE),"",IF($P29="OK",P_BDI_ROM*VLOOKUP(AM29,Coef!$E$5:$F$20,2,FALSE),""))</f>
        <v/>
      </c>
      <c r="K29" s="121" t="str">
        <f>IF(OR($B29="",$C29="",$D29="",$E29="",$F29="",$F29&gt;AN_CONCURS,$H29="",$Q29=FALSE),"",IF($P29="OK",P_BDI_ROM*VLOOKUP(AM29,Coef!$E$5:$F$20,2,FALSE),""))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153" t="str">
        <f>IF(E29="","NOK",VLOOKUP($E29,BDI!$B$5:$C$41,2,FALSE))</f>
        <v>NOK</v>
      </c>
      <c r="Q29" s="129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IF(OR($B30="",$C30="",$D30="",$E30="",$F30&lt;AN_LIM,$F30&gt;AN_CONCURS,$H30="",$Q30=FALSE),"",IF($P30="OK",P_BDI_ROM*VLOOKUP(AM30,Coef!$E$5:$F$20,2,FALSE),""))</f>
        <v/>
      </c>
      <c r="K30" s="121" t="str">
        <f>IF(OR($B30="",$C30="",$D30="",$E30="",$F30="",$F30&gt;AN_CONCURS,$H30="",$Q30=FALSE),"",IF($P30="OK",P_BDI_ROM*VLOOKUP(AM30,Coef!$E$5:$F$20,2,FALSE),""))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153" t="str">
        <f>IF(E30="","NOK",VLOOKUP($E30,BDI!$B$5:$C$41,2,FALSE))</f>
        <v>NOK</v>
      </c>
      <c r="Q30" s="129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IF(OR($B31="",$C31="",$D31="",$E31="",$F31&lt;AN_LIM,$F31&gt;AN_CONCURS,$H31="",$Q31=FALSE),"",IF($P31="OK",P_BDI_ROM*VLOOKUP(AM31,Coef!$E$5:$F$20,2,FALSE),""))</f>
        <v/>
      </c>
      <c r="K31" s="121" t="str">
        <f>IF(OR($B31="",$C31="",$D31="",$E31="",$F31="",$F31&gt;AN_CONCURS,$H31="",$Q31=FALSE),"",IF($P31="OK",P_BDI_ROM*VLOOKUP(AM31,Coef!$E$5:$F$20,2,FALSE),""))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153" t="str">
        <f>IF(E31="","NOK",VLOOKUP($E31,BDI!$B$5:$C$41,2,FALSE))</f>
        <v>NOK</v>
      </c>
      <c r="Q31" s="129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IF(OR($B32="",$C32="",$D32="",$E32="",$F32&lt;AN_LIM,$F32&gt;AN_CONCURS,$H32="",$Q32=FALSE),"",IF($P32="OK",P_BDI_ROM*VLOOKUP(AM32,Coef!$E$5:$F$20,2,FALSE),""))</f>
        <v/>
      </c>
      <c r="K32" s="121" t="str">
        <f>IF(OR($B32="",$C32="",$D32="",$E32="",$F32="",$F32&gt;AN_CONCURS,$H32="",$Q32=FALSE),"",IF($P32="OK",P_BDI_ROM*VLOOKUP(AM32,Coef!$E$5:$F$20,2,FALSE),""))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153" t="str">
        <f>IF(E32="","NOK",VLOOKUP($E32,BDI!$B$5:$C$41,2,FALSE))</f>
        <v>NOK</v>
      </c>
      <c r="Q32" s="129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IF(OR($B33="",$C33="",$D33="",$E33="",$F33&lt;AN_LIM,$F33&gt;AN_CONCURS,$H33="",$Q33=FALSE),"",IF($P33="OK",P_BDI_ROM*VLOOKUP(AM33,Coef!$E$5:$F$20,2,FALSE),""))</f>
        <v/>
      </c>
      <c r="K33" s="121" t="str">
        <f>IF(OR($B33="",$C33="",$D33="",$E33="",$F33="",$F33&gt;AN_CONCURS,$H33="",$Q33=FALSE),"",IF($P33="OK",P_BDI_ROM*VLOOKUP(AM33,Coef!$E$5:$F$20,2,FALSE),""))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153" t="str">
        <f>IF(E33="","NOK",VLOOKUP($E33,BDI!$B$5:$C$41,2,FALSE))</f>
        <v>NOK</v>
      </c>
      <c r="Q33" s="129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IF(OR($B34="",$C34="",$D34="",$E34="",$F34&lt;AN_LIM,$F34&gt;AN_CONCURS,$H34="",$Q34=FALSE),"",IF($P34="OK",P_BDI_ROM*VLOOKUP(AM34,Coef!$E$5:$F$20,2,FALSE),""))</f>
        <v/>
      </c>
      <c r="K34" s="121" t="str">
        <f>IF(OR($B34="",$C34="",$D34="",$E34="",$F34="",$F34&gt;AN_CONCURS,$H34="",$Q34=FALSE),"",IF($P34="OK",P_BDI_ROM*VLOOKUP(AM34,Coef!$E$5:$F$20,2,FALSE),""))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153" t="str">
        <f>IF(E34="","NOK",VLOOKUP($E34,BDI!$B$5:$C$41,2,FALSE))</f>
        <v>NOK</v>
      </c>
      <c r="Q34" s="129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IF(OR($B35="",$C35="",$D35="",$E35="",$F35&lt;AN_LIM,$F35&gt;AN_CONCURS,$H35="",$Q35=FALSE),"",IF($P35="OK",P_BDI_ROM*VLOOKUP(AM35,Coef!$E$5:$F$20,2,FALSE),""))</f>
        <v/>
      </c>
      <c r="K35" s="121" t="str">
        <f>IF(OR($B35="",$C35="",$D35="",$E35="",$F35="",$F35&gt;AN_CONCURS,$H35="",$Q35=FALSE),"",IF($P35="OK",P_BDI_ROM*VLOOKUP(AM35,Coef!$E$5:$F$20,2,FALSE),""))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153" t="str">
        <f>IF(E35="","NOK",VLOOKUP($E35,BDI!$B$5:$C$41,2,FALSE))</f>
        <v>NOK</v>
      </c>
      <c r="Q35" s="129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IF(OR($B36="",$C36="",$D36="",$E36="",$F36&lt;AN_LIM,$F36&gt;AN_CONCURS,$H36="",$Q36=FALSE),"",IF($P36="OK",P_BDI_ROM*VLOOKUP(AM36,Coef!$E$5:$F$20,2,FALSE),""))</f>
        <v/>
      </c>
      <c r="K36" s="121" t="str">
        <f>IF(OR($B36="",$C36="",$D36="",$E36="",$F36="",$F36&gt;AN_CONCURS,$H36="",$Q36=FALSE),"",IF($P36="OK",P_BDI_ROM*VLOOKUP(AM36,Coef!$E$5:$F$20,2,FALSE),""))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153" t="str">
        <f>IF(E36="","NOK",VLOOKUP($E36,BDI!$B$5:$C$41,2,FALSE))</f>
        <v>NOK</v>
      </c>
      <c r="Q36" s="129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IF(OR($B37="",$C37="",$D37="",$E37="",$F37&lt;AN_LIM,$F37&gt;AN_CONCURS,$H37="",$Q37=FALSE),"",IF($P37="OK",P_BDI_ROM*VLOOKUP(AM37,Coef!$E$5:$F$20,2,FALSE),""))</f>
        <v/>
      </c>
      <c r="K37" s="121" t="str">
        <f>IF(OR($B37="",$C37="",$D37="",$E37="",$F37="",$F37&gt;AN_CONCURS,$H37="",$Q37=FALSE),"",IF($P37="OK",P_BDI_ROM*VLOOKUP(AM37,Coef!$E$5:$F$20,2,FALSE),""))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153" t="str">
        <f>IF(E37="","NOK",VLOOKUP($E37,BDI!$B$5:$C$41,2,FALSE))</f>
        <v>NOK</v>
      </c>
      <c r="Q37" s="129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IF(OR($B38="",$C38="",$D38="",$E38="",$F38&lt;AN_LIM,$F38&gt;AN_CONCURS,$H38="",$Q38=FALSE),"",IF($P38="OK",P_BDI_ROM*VLOOKUP(AM38,Coef!$E$5:$F$20,2,FALSE),""))</f>
        <v/>
      </c>
      <c r="K38" s="121" t="str">
        <f>IF(OR($B38="",$C38="",$D38="",$E38="",$F38="",$F38&gt;AN_CONCURS,$H38="",$Q38=FALSE),"",IF($P38="OK",P_BDI_ROM*VLOOKUP(AM38,Coef!$E$5:$F$20,2,FALSE),""))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153" t="str">
        <f>IF(E38="","NOK",VLOOKUP($E38,BDI!$B$5:$C$41,2,FALSE))</f>
        <v>NOK</v>
      </c>
      <c r="Q38" s="129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IF(OR($B39="",$C39="",$D39="",$E39="",$F39&lt;AN_LIM,$F39&gt;AN_CONCURS,$H39="",$Q39=FALSE),"",IF($P39="OK",P_BDI_ROM*VLOOKUP(AM39,Coef!$E$5:$F$20,2,FALSE),""))</f>
        <v/>
      </c>
      <c r="K39" s="121" t="str">
        <f>IF(OR($B39="",$C39="",$D39="",$E39="",$F39="",$F39&gt;AN_CONCURS,$H39="",$Q39=FALSE),"",IF($P39="OK",P_BDI_ROM*VLOOKUP(AM39,Coef!$E$5:$F$20,2,FALSE),""))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153" t="str">
        <f>IF(E39="","NOK",VLOOKUP($E39,BDI!$B$5:$C$41,2,FALSE))</f>
        <v>NOK</v>
      </c>
      <c r="Q39" s="129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IF(OR($B40="",$C40="",$D40="",$E40="",$F40&lt;AN_LIM,$F40&gt;AN_CONCURS,$H40="",$Q40=FALSE),"",IF($P40="OK",P_BDI_ROM*VLOOKUP(AM40,Coef!$E$5:$F$20,2,FALSE),""))</f>
        <v/>
      </c>
      <c r="K40" s="121" t="str">
        <f>IF(OR($B40="",$C40="",$D40="",$E40="",$F40="",$F40&gt;AN_CONCURS,$H40="",$Q40=FALSE),"",IF($P40="OK",P_BDI_ROM*VLOOKUP(AM40,Coef!$E$5:$F$20,2,FALSE),""))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153" t="str">
        <f>IF(E40="","NOK",VLOOKUP($E40,BDI!$B$5:$C$41,2,FALSE))</f>
        <v>NOK</v>
      </c>
      <c r="Q40" s="129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IF(OR($B41="",$C41="",$D41="",$E41="",$F41&lt;AN_LIM,$F41&gt;AN_CONCURS,$H41="",$Q41=FALSE),"",IF($P41="OK",P_BDI_ROM*VLOOKUP(AM41,Coef!$E$5:$F$20,2,FALSE),""))</f>
        <v/>
      </c>
      <c r="K41" s="121" t="str">
        <f>IF(OR($B41="",$C41="",$D41="",$E41="",$F41="",$F41&gt;AN_CONCURS,$H41="",$Q41=FALSE),"",IF($P41="OK",P_BDI_ROM*VLOOKUP(AM41,Coef!$E$5:$F$20,2,FALSE),""))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153" t="str">
        <f>IF(E41="","NOK",VLOOKUP($E41,BDI!$B$5:$C$41,2,FALSE))</f>
        <v>NOK</v>
      </c>
      <c r="Q41" s="129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IF(OR($B42="",$C42="",$D42="",$E42="",$F42&lt;AN_LIM,$F42&gt;AN_CONCURS,$H42="",$Q42=FALSE),"",IF($P42="OK",P_BDI_ROM*VLOOKUP(AM42,Coef!$E$5:$F$20,2,FALSE),""))</f>
        <v/>
      </c>
      <c r="K42" s="121" t="str">
        <f>IF(OR($B42="",$C42="",$D42="",$E42="",$F42="",$F42&gt;AN_CONCURS,$H42="",$Q42=FALSE),"",IF($P42="OK",P_BDI_ROM*VLOOKUP(AM42,Coef!$E$5:$F$20,2,FALSE),""))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153" t="str">
        <f>IF(E42="","NOK",VLOOKUP($E42,BDI!$B$5:$C$41,2,FALSE))</f>
        <v>NOK</v>
      </c>
      <c r="Q42" s="129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IF(OR($B43="",$C43="",$D43="",$E43="",$F43&lt;AN_LIM,$F43&gt;AN_CONCURS,$H43="",$Q43=FALSE),"",IF($P43="OK",P_BDI_ROM*VLOOKUP(AM43,Coef!$E$5:$F$20,2,FALSE),""))</f>
        <v/>
      </c>
      <c r="K43" s="121" t="str">
        <f>IF(OR($B43="",$C43="",$D43="",$E43="",$F43="",$F43&gt;AN_CONCURS,$H43="",$Q43=FALSE),"",IF($P43="OK",P_BDI_ROM*VLOOKUP(AM43,Coef!$E$5:$F$20,2,FALSE),""))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153" t="str">
        <f>IF(E43="","NOK",VLOOKUP($E43,BDI!$B$5:$C$41,2,FALSE))</f>
        <v>NOK</v>
      </c>
      <c r="Q43" s="129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IF(OR($B44="",$C44="",$D44="",$E44="",$F44&lt;AN_LIM,$F44&gt;AN_CONCURS,$H44="",$Q44=FALSE),"",IF($P44="OK",P_BDI_ROM*VLOOKUP(AM44,Coef!$E$5:$F$20,2,FALSE),""))</f>
        <v/>
      </c>
      <c r="K44" s="121" t="str">
        <f>IF(OR($B44="",$C44="",$D44="",$E44="",$F44="",$F44&gt;AN_CONCURS,$H44="",$Q44=FALSE),"",IF($P44="OK",P_BDI_ROM*VLOOKUP(AM44,Coef!$E$5:$F$20,2,FALSE),""))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153" t="str">
        <f>IF(E44="","NOK",VLOOKUP($E44,BDI!$B$5:$C$41,2,FALSE))</f>
        <v>NOK</v>
      </c>
      <c r="Q44" s="129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IF(OR($B45="",$C45="",$D45="",$E45="",$F45&lt;AN_LIM,$F45&gt;AN_CONCURS,$H45="",$Q45=FALSE),"",IF($P45="OK",P_BDI_ROM*VLOOKUP(AM45,Coef!$E$5:$F$20,2,FALSE),""))</f>
        <v/>
      </c>
      <c r="K45" s="121" t="str">
        <f>IF(OR($B45="",$C45="",$D45="",$E45="",$F45="",$F45&gt;AN_CONCURS,$H45="",$Q45=FALSE),"",IF($P45="OK",P_BDI_ROM*VLOOKUP(AM45,Coef!$E$5:$F$20,2,FALSE),""))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153" t="str">
        <f>IF(E45="","NOK",VLOOKUP($E45,BDI!$B$5:$C$41,2,FALSE))</f>
        <v>NOK</v>
      </c>
      <c r="Q45" s="129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IF(OR($B46="",$C46="",$D46="",$E46="",$F46&lt;AN_LIM,$F46&gt;AN_CONCURS,$H46="",$Q46=FALSE),"",IF($P46="OK",P_BDI_ROM*VLOOKUP(AM46,Coef!$E$5:$F$20,2,FALSE),""))</f>
        <v/>
      </c>
      <c r="K46" s="121" t="str">
        <f>IF(OR($B46="",$C46="",$D46="",$E46="",$F46="",$F46&gt;AN_CONCURS,$H46="",$Q46=FALSE),"",IF($P46="OK",P_BDI_ROM*VLOOKUP(AM46,Coef!$E$5:$F$20,2,FALSE),""))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153" t="str">
        <f>IF(E46="","NOK",VLOOKUP($E46,BDI!$B$5:$C$41,2,FALSE))</f>
        <v>NOK</v>
      </c>
      <c r="Q46" s="129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IF(OR($B47="",$C47="",$D47="",$E47="",$F47&lt;AN_LIM,$F47&gt;AN_CONCURS,$H47="",$Q47=FALSE),"",IF($P47="OK",P_BDI_ROM*VLOOKUP(AM47,Coef!$E$5:$F$20,2,FALSE),""))</f>
        <v/>
      </c>
      <c r="K47" s="121" t="str">
        <f>IF(OR($B47="",$C47="",$D47="",$E47="",$F47="",$F47&gt;AN_CONCURS,$H47="",$Q47=FALSE),"",IF($P47="OK",P_BDI_ROM*VLOOKUP(AM47,Coef!$E$5:$F$20,2,FALSE),""))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153" t="str">
        <f>IF(E47="","NOK",VLOOKUP($E47,BDI!$B$5:$C$41,2,FALSE))</f>
        <v>NOK</v>
      </c>
      <c r="Q47" s="129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IF(OR($B48="",$C48="",$D48="",$E48="",$F48&lt;AN_LIM,$F48&gt;AN_CONCURS,$H48="",$Q48=FALSE),"",IF($P48="OK",P_BDI_ROM*VLOOKUP(AM48,Coef!$E$5:$F$20,2,FALSE),""))</f>
        <v/>
      </c>
      <c r="K48" s="121" t="str">
        <f>IF(OR($B48="",$C48="",$D48="",$E48="",$F48="",$F48&gt;AN_CONCURS,$H48="",$Q48=FALSE),"",IF($P48="OK",P_BDI_ROM*VLOOKUP(AM48,Coef!$E$5:$F$20,2,FALSE),""))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153" t="str">
        <f>IF(E48="","NOK",VLOOKUP($E48,BDI!$B$5:$C$41,2,FALSE))</f>
        <v>NOK</v>
      </c>
      <c r="Q48" s="129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IF(OR($B49="",$C49="",$D49="",$E49="",$F49&lt;AN_LIM,$F49&gt;AN_CONCURS,$H49="",$Q49=FALSE),"",IF($P49="OK",P_BDI_ROM*VLOOKUP(AM49,Coef!$E$5:$F$20,2,FALSE),""))</f>
        <v/>
      </c>
      <c r="K49" s="121" t="str">
        <f>IF(OR($B49="",$C49="",$D49="",$E49="",$F49="",$F49&gt;AN_CONCURS,$H49="",$Q49=FALSE),"",IF($P49="OK",P_BDI_ROM*VLOOKUP(AM49,Coef!$E$5:$F$20,2,FALSE),""))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153" t="str">
        <f>IF(E49="","NOK",VLOOKUP($E49,BDI!$B$5:$C$41,2,FALSE))</f>
        <v>NOK</v>
      </c>
      <c r="Q49" s="129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IF(OR($B50="",$C50="",$D50="",$E50="",$F50&lt;AN_LIM,$F50&gt;AN_CONCURS,$H50="",$Q50=FALSE),"",IF($P50="OK",P_BDI_ROM*VLOOKUP(AM50,Coef!$E$5:$F$20,2,FALSE),""))</f>
        <v/>
      </c>
      <c r="K50" s="121" t="str">
        <f>IF(OR($B50="",$C50="",$D50="",$E50="",$F50="",$F50&gt;AN_CONCURS,$H50="",$Q50=FALSE),"",IF($P50="OK",P_BDI_ROM*VLOOKUP(AM50,Coef!$E$5:$F$20,2,FALSE),""))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153" t="str">
        <f>IF(E50="","NOK",VLOOKUP($E50,BDI!$B$5:$C$41,2,FALSE))</f>
        <v>NOK</v>
      </c>
      <c r="Q50" s="129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IF(OR($B51="",$C51="",$D51="",$E51="",$F51&lt;AN_LIM,$F51&gt;AN_CONCURS,$H51="",$Q51=FALSE),"",IF($P51="OK",P_BDI_ROM*VLOOKUP(AM51,Coef!$E$5:$F$20,2,FALSE),""))</f>
        <v/>
      </c>
      <c r="K51" s="121" t="str">
        <f>IF(OR($B51="",$C51="",$D51="",$E51="",$F51="",$F51&gt;AN_CONCURS,$H51="",$Q51=FALSE),"",IF($P51="OK",P_BDI_ROM*VLOOKUP(AM51,Coef!$E$5:$F$20,2,FALSE),""))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153" t="str">
        <f>IF(E51="","NOK",VLOOKUP($E51,BDI!$B$5:$C$41,2,FALSE))</f>
        <v>NOK</v>
      </c>
      <c r="Q51" s="129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IF(OR($B52="",$C52="",$D52="",$E52="",$F52&lt;AN_LIM,$F52&gt;AN_CONCURS,$H52="",$Q52=FALSE),"",IF($P52="OK",P_BDI_ROM*VLOOKUP(AM52,Coef!$E$5:$F$20,2,FALSE),""))</f>
        <v/>
      </c>
      <c r="K52" s="121" t="str">
        <f>IF(OR($B52="",$C52="",$D52="",$E52="",$F52="",$F52&gt;AN_CONCURS,$H52="",$Q52=FALSE),"",IF($P52="OK",P_BDI_ROM*VLOOKUP(AM52,Coef!$E$5:$F$20,2,FALSE),""))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153" t="str">
        <f>IF(E52="","NOK",VLOOKUP($E52,BDI!$B$5:$C$41,2,FALSE))</f>
        <v>NOK</v>
      </c>
      <c r="Q52" s="129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IF(OR($B53="",$C53="",$D53="",$E53="",$F53&lt;AN_LIM,$F53&gt;AN_CONCURS,$H53="",$Q53=FALSE),"",IF($P53="OK",P_BDI_ROM*VLOOKUP(AM53,Coef!$E$5:$F$20,2,FALSE),""))</f>
        <v/>
      </c>
      <c r="K53" s="121" t="str">
        <f>IF(OR($B53="",$C53="",$D53="",$E53="",$F53="",$F53&gt;AN_CONCURS,$H53="",$Q53=FALSE),"",IF($P53="OK",P_BDI_ROM*VLOOKUP(AM53,Coef!$E$5:$F$20,2,FALSE),""))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153" t="str">
        <f>IF(E53="","NOK",VLOOKUP($E53,BDI!$B$5:$C$41,2,FALSE))</f>
        <v>NOK</v>
      </c>
      <c r="Q53" s="129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IF(OR($B54="",$C54="",$D54="",$E54="",$F54&lt;AN_LIM,$F54&gt;AN_CONCURS,$H54="",$Q54=FALSE),"",IF($P54="OK",P_BDI_ROM*VLOOKUP(AM54,Coef!$E$5:$F$20,2,FALSE),""))</f>
        <v/>
      </c>
      <c r="K54" s="121" t="str">
        <f>IF(OR($B54="",$C54="",$D54="",$E54="",$F54="",$F54&gt;AN_CONCURS,$H54="",$Q54=FALSE),"",IF($P54="OK",P_BDI_ROM*VLOOKUP(AM54,Coef!$E$5:$F$20,2,FALSE),""))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153" t="str">
        <f>IF(E54="","NOK",VLOOKUP($E54,BDI!$B$5:$C$41,2,FALSE))</f>
        <v>NOK</v>
      </c>
      <c r="Q54" s="129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IF(OR($B55="",$C55="",$D55="",$E55="",$F55&lt;AN_LIM,$F55&gt;AN_CONCURS,$H55="",$Q55=FALSE),"",IF($P55="OK",P_BDI_ROM*VLOOKUP(AM55,Coef!$E$5:$F$20,2,FALSE),""))</f>
        <v/>
      </c>
      <c r="K55" s="121" t="str">
        <f>IF(OR($B55="",$C55="",$D55="",$E55="",$F55="",$F55&gt;AN_CONCURS,$H55="",$Q55=FALSE),"",IF($P55="OK",P_BDI_ROM*VLOOKUP(AM55,Coef!$E$5:$F$20,2,FALSE),""))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153" t="str">
        <f>IF(E55="","NOK",VLOOKUP($E55,BDI!$B$5:$C$41,2,FALSE))</f>
        <v>NOK</v>
      </c>
      <c r="Q55" s="129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IF(OR($B56="",$C56="",$D56="",$E56="",$F56&lt;AN_LIM,$F56&gt;AN_CONCURS,$H56="",$Q56=FALSE),"",IF($P56="OK",P_BDI_ROM*VLOOKUP(AM56,Coef!$E$5:$F$20,2,FALSE),""))</f>
        <v/>
      </c>
      <c r="K56" s="121" t="str">
        <f>IF(OR($B56="",$C56="",$D56="",$E56="",$F56="",$F56&gt;AN_CONCURS,$H56="",$Q56=FALSE),"",IF($P56="OK",P_BDI_ROM*VLOOKUP(AM56,Coef!$E$5:$F$20,2,FALSE),""))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153" t="str">
        <f>IF(E56="","NOK",VLOOKUP($E56,BDI!$B$5:$C$41,2,FALSE))</f>
        <v>NOK</v>
      </c>
      <c r="Q56" s="129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IF(OR($B57="",$C57="",$D57="",$E57="",$F57&lt;AN_LIM,$F57&gt;AN_CONCURS,$H57="",$Q57=FALSE),"",IF($P57="OK",P_BDI_ROM*VLOOKUP(AM57,Coef!$E$5:$F$20,2,FALSE),""))</f>
        <v/>
      </c>
      <c r="K57" s="121" t="str">
        <f>IF(OR($B57="",$C57="",$D57="",$E57="",$F57="",$F57&gt;AN_CONCURS,$H57="",$Q57=FALSE),"",IF($P57="OK",P_BDI_ROM*VLOOKUP(AM57,Coef!$E$5:$F$20,2,FALSE),""))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153" t="str">
        <f>IF(E57="","NOK",VLOOKUP($E57,BDI!$B$5:$C$41,2,FALSE))</f>
        <v>NOK</v>
      </c>
      <c r="Q57" s="129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IF(OR($B58="",$C58="",$D58="",$E58="",$F58&lt;AN_LIM,$F58&gt;AN_CONCURS,$H58="",$Q58=FALSE),"",IF($P58="OK",P_BDI_ROM*VLOOKUP(AM58,Coef!$E$5:$F$20,2,FALSE),""))</f>
        <v/>
      </c>
      <c r="K58" s="121" t="str">
        <f>IF(OR($B58="",$C58="",$D58="",$E58="",$F58="",$F58&gt;AN_CONCURS,$H58="",$Q58=FALSE),"",IF($P58="OK",P_BDI_ROM*VLOOKUP(AM58,Coef!$E$5:$F$20,2,FALSE),""))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153" t="str">
        <f>IF(E58="","NOK",VLOOKUP($E58,BDI!$B$5:$C$41,2,FALSE))</f>
        <v>NOK</v>
      </c>
      <c r="Q58" s="129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IF(OR($B59="",$C59="",$D59="",$E59="",$F59&lt;AN_LIM,$F59&gt;AN_CONCURS,$H59="",$Q59=FALSE),"",IF($P59="OK",P_BDI_ROM*VLOOKUP(AM59,Coef!$E$5:$F$20,2,FALSE),""))</f>
        <v/>
      </c>
      <c r="K59" s="121" t="str">
        <f>IF(OR($B59="",$C59="",$D59="",$E59="",$F59="",$F59&gt;AN_CONCURS,$H59="",$Q59=FALSE),"",IF($P59="OK",P_BDI_ROM*VLOOKUP(AM59,Coef!$E$5:$F$20,2,FALSE),""))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153" t="str">
        <f>IF(E59="","NOK",VLOOKUP($E59,BDI!$B$5:$C$41,2,FALSE))</f>
        <v>NOK</v>
      </c>
      <c r="Q59" s="129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IF(OR($B60="",$C60="",$D60="",$E60="",$F60&lt;AN_LIM,$F60&gt;AN_CONCURS,$H60="",$Q60=FALSE),"",IF($P60="OK",P_BDI_ROM*VLOOKUP(AM60,Coef!$E$5:$F$20,2,FALSE),""))</f>
        <v/>
      </c>
      <c r="K60" s="121" t="str">
        <f>IF(OR($B60="",$C60="",$D60="",$E60="",$F60="",$F60&gt;AN_CONCURS,$H60="",$Q60=FALSE),"",IF($P60="OK",P_BDI_ROM*VLOOKUP(AM60,Coef!$E$5:$F$20,2,FALSE),""))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153" t="str">
        <f>IF(E60="","NOK",VLOOKUP($E60,BDI!$B$5:$C$41,2,FALSE))</f>
        <v>NOK</v>
      </c>
      <c r="Q60" s="129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IF(OR($B61="",$C61="",$D61="",$E61="",$F61&lt;AN_LIM,$F61&gt;AN_CONCURS,$H61="",$Q61=FALSE),"",IF($P61="OK",P_BDI_ROM*VLOOKUP(AM61,Coef!$E$5:$F$20,2,FALSE),""))</f>
        <v/>
      </c>
      <c r="K61" s="121" t="str">
        <f>IF(OR($B61="",$C61="",$D61="",$E61="",$F61="",$F61&gt;AN_CONCURS,$H61="",$Q61=FALSE),"",IF($P61="OK",P_BDI_ROM*VLOOKUP(AM61,Coef!$E$5:$F$20,2,FALSE),""))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153" t="str">
        <f>IF(E61="","NOK",VLOOKUP($E61,BDI!$B$5:$C$41,2,FALSE))</f>
        <v>NOK</v>
      </c>
      <c r="Q61" s="129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IF(OR($B62="",$C62="",$D62="",$E62="",$F62&lt;AN_LIM,$F62&gt;AN_CONCURS,$H62="",$Q62=FALSE),"",IF($P62="OK",P_BDI_ROM*VLOOKUP(AM62,Coef!$E$5:$F$20,2,FALSE),""))</f>
        <v/>
      </c>
      <c r="K62" s="121" t="str">
        <f>IF(OR($B62="",$C62="",$D62="",$E62="",$F62="",$F62&gt;AN_CONCURS,$H62="",$Q62=FALSE),"",IF($P62="OK",P_BDI_ROM*VLOOKUP(AM62,Coef!$E$5:$F$20,2,FALSE),""))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153" t="str">
        <f>IF(E62="","NOK",VLOOKUP($E62,BDI!$B$5:$C$41,2,FALSE))</f>
        <v>NOK</v>
      </c>
      <c r="Q62" s="129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IF(OR($B63="",$C63="",$D63="",$E63="",$F63&lt;AN_LIM,$F63&gt;AN_CONCURS,$H63="",$Q63=FALSE),"",IF($P63="OK",P_BDI_ROM*VLOOKUP(AM63,Coef!$E$5:$F$20,2,FALSE),""))</f>
        <v/>
      </c>
      <c r="K63" s="121" t="str">
        <f>IF(OR($B63="",$C63="",$D63="",$E63="",$F63="",$F63&gt;AN_CONCURS,$H63="",$Q63=FALSE),"",IF($P63="OK",P_BDI_ROM*VLOOKUP(AM63,Coef!$E$5:$F$20,2,FALSE),""))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153" t="str">
        <f>IF(E63="","NOK",VLOOKUP($E63,BDI!$B$5:$C$41,2,FALSE))</f>
        <v>NOK</v>
      </c>
      <c r="Q63" s="129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IF(OR($B64="",$C64="",$D64="",$E64="",$F64&lt;AN_LIM,$F64&gt;AN_CONCURS,$H64="",$Q64=FALSE),"",IF($P64="OK",P_BDI_ROM*VLOOKUP(AM64,Coef!$E$5:$F$20,2,FALSE),""))</f>
        <v/>
      </c>
      <c r="K64" s="121" t="str">
        <f>IF(OR($B64="",$C64="",$D64="",$E64="",$F64="",$F64&gt;AN_CONCURS,$H64="",$Q64=FALSE),"",IF($P64="OK",P_BDI_ROM*VLOOKUP(AM64,Coef!$E$5:$F$20,2,FALSE),""))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153" t="str">
        <f>IF(E64="","NOK",VLOOKUP($E64,BDI!$B$5:$C$41,2,FALSE))</f>
        <v>NOK</v>
      </c>
      <c r="Q64" s="129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IF(OR($B65="",$C65="",$D65="",$E65="",$F65&lt;AN_LIM,$F65&gt;AN_CONCURS,$H65="",$Q65=FALSE),"",IF($P65="OK",P_BDI_ROM*VLOOKUP(AM65,Coef!$E$5:$F$20,2,FALSE),""))</f>
        <v/>
      </c>
      <c r="K65" s="121" t="str">
        <f>IF(OR($B65="",$C65="",$D65="",$E65="",$F65="",$F65&gt;AN_CONCURS,$H65="",$Q65=FALSE),"",IF($P65="OK",P_BDI_ROM*VLOOKUP(AM65,Coef!$E$5:$F$20,2,FALSE),""))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153" t="str">
        <f>IF(E65="","NOK",VLOOKUP($E65,BDI!$B$5:$C$41,2,FALSE))</f>
        <v>NOK</v>
      </c>
      <c r="Q65" s="129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IF(OR($B66="",$C66="",$D66="",$E66="",$F66&lt;AN_LIM,$F66&gt;AN_CONCURS,$H66="",$Q66=FALSE),"",IF($P66="OK",P_BDI_ROM*VLOOKUP(AM66,Coef!$E$5:$F$20,2,FALSE),""))</f>
        <v/>
      </c>
      <c r="K66" s="121" t="str">
        <f>IF(OR($B66="",$C66="",$D66="",$E66="",$F66="",$F66&gt;AN_CONCURS,$H66="",$Q66=FALSE),"",IF($P66="OK",P_BDI_ROM*VLOOKUP(AM66,Coef!$E$5:$F$20,2,FALSE),""))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153" t="str">
        <f>IF(E66="","NOK",VLOOKUP($E66,BDI!$B$5:$C$41,2,FALSE))</f>
        <v>NOK</v>
      </c>
      <c r="Q66" s="129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IF(OR($B67="",$C67="",$D67="",$E67="",$F67&lt;AN_LIM,$F67&gt;AN_CONCURS,$H67="",$Q67=FALSE),"",IF($P67="OK",P_BDI_ROM*VLOOKUP(AM67,Coef!$E$5:$F$20,2,FALSE),""))</f>
        <v/>
      </c>
      <c r="K67" s="121" t="str">
        <f>IF(OR($B67="",$C67="",$D67="",$E67="",$F67="",$F67&gt;AN_CONCURS,$H67="",$Q67=FALSE),"",IF($P67="OK",P_BDI_ROM*VLOOKUP(AM67,Coef!$E$5:$F$20,2,FALSE),""))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153" t="str">
        <f>IF(E67="","NOK",VLOOKUP($E67,BDI!$B$5:$C$41,2,FALSE))</f>
        <v>NOK</v>
      </c>
      <c r="Q67" s="129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IF(OR($B68="",$C68="",$D68="",$E68="",$F68&lt;AN_LIM,$F68&gt;AN_CONCURS,$H68="",$Q68=FALSE),"",IF($P68="OK",P_BDI_ROM*VLOOKUP(AM68,Coef!$E$5:$F$20,2,FALSE),""))</f>
        <v/>
      </c>
      <c r="K68" s="121" t="str">
        <f>IF(OR($B68="",$C68="",$D68="",$E68="",$F68="",$F68&gt;AN_CONCURS,$H68="",$Q68=FALSE),"",IF($P68="OK",P_BDI_ROM*VLOOKUP(AM68,Coef!$E$5:$F$20,2,FALSE),""))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153" t="str">
        <f>IF(E68="","NOK",VLOOKUP($E68,BDI!$B$5:$C$41,2,FALSE))</f>
        <v>NOK</v>
      </c>
      <c r="Q68" s="129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IF(OR($B69="",$C69="",$D69="",$E69="",$F69&lt;AN_LIM,$F69&gt;AN_CONCURS,$H69="",$Q69=FALSE),"",IF($P69="OK",P_BDI_ROM*VLOOKUP(AM69,Coef!$E$5:$F$20,2,FALSE),""))</f>
        <v/>
      </c>
      <c r="K69" s="121" t="str">
        <f>IF(OR($B69="",$C69="",$D69="",$E69="",$F69="",$F69&gt;AN_CONCURS,$H69="",$Q69=FALSE),"",IF($P69="OK",P_BDI_ROM*VLOOKUP(AM69,Coef!$E$5:$F$20,2,FALSE),""))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153" t="str">
        <f>IF(E69="","NOK",VLOOKUP($E69,BDI!$B$5:$C$41,2,FALSE))</f>
        <v>NOK</v>
      </c>
      <c r="Q69" s="129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IF(OR($B70="",$C70="",$D70="",$E70="",$F70&lt;AN_LIM,$F70&gt;AN_CONCURS,$H70="",$Q70=FALSE),"",IF($P70="OK",P_BDI_ROM*VLOOKUP(AM70,Coef!$E$5:$F$20,2,FALSE),""))</f>
        <v/>
      </c>
      <c r="K70" s="121" t="str">
        <f>IF(OR($B70="",$C70="",$D70="",$E70="",$F70="",$F70&gt;AN_CONCURS,$H70="",$Q70=FALSE),"",IF($P70="OK",P_BDI_ROM*VLOOKUP(AM70,Coef!$E$5:$F$20,2,FALSE),""))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153" t="str">
        <f>IF(E70="","NOK",VLOOKUP($E70,BDI!$B$5:$C$41,2,FALSE))</f>
        <v>NOK</v>
      </c>
      <c r="Q70" s="129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IF(OR($B71="",$C71="",$D71="",$E71="",$F71&lt;AN_LIM,$F71&gt;AN_CONCURS,$H71="",$Q71=FALSE),"",IF($P71="OK",P_BDI_ROM*VLOOKUP(AM71,Coef!$E$5:$F$20,2,FALSE),""))</f>
        <v/>
      </c>
      <c r="K71" s="121" t="str">
        <f>IF(OR($B71="",$C71="",$D71="",$E71="",$F71="",$F71&gt;AN_CONCURS,$H71="",$Q71=FALSE),"",IF($P71="OK",P_BDI_ROM*VLOOKUP(AM71,Coef!$E$5:$F$20,2,FALSE),""))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153" t="str">
        <f>IF(E71="","NOK",VLOOKUP($E71,BDI!$B$5:$C$41,2,FALSE))</f>
        <v>NOK</v>
      </c>
      <c r="Q71" s="129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IF(OR($B72="",$C72="",$D72="",$E72="",$F72&lt;AN_LIM,$F72&gt;AN_CONCURS,$H72="",$Q72=FALSE),"",IF($P72="OK",P_BDI_ROM*VLOOKUP(AM72,Coef!$E$5:$F$20,2,FALSE),""))</f>
        <v/>
      </c>
      <c r="K72" s="121" t="str">
        <f>IF(OR($B72="",$C72="",$D72="",$E72="",$F72="",$F72&gt;AN_CONCURS,$H72="",$Q72=FALSE),"",IF($P72="OK",P_BDI_ROM*VLOOKUP(AM72,Coef!$E$5:$F$20,2,FALSE),""))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153" t="str">
        <f>IF(E72="","NOK",VLOOKUP($E72,BDI!$B$5:$C$41,2,FALSE))</f>
        <v>NOK</v>
      </c>
      <c r="Q72" s="129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IF(OR($B73="",$C73="",$D73="",$E73="",$F73&lt;AN_LIM,$F73&gt;AN_CONCURS,$H73="",$Q73=FALSE),"",IF($P73="OK",P_BDI_ROM*VLOOKUP(AM73,Coef!$E$5:$F$20,2,FALSE),""))</f>
        <v/>
      </c>
      <c r="K73" s="121" t="str">
        <f>IF(OR($B73="",$C73="",$D73="",$E73="",$F73="",$F73&gt;AN_CONCURS,$H73="",$Q73=FALSE),"",IF($P73="OK",P_BDI_ROM*VLOOKUP(AM73,Coef!$E$5:$F$20,2,FALSE),""))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153" t="str">
        <f>IF(E73="","NOK",VLOOKUP($E73,BDI!$B$5:$C$41,2,FALSE))</f>
        <v>NOK</v>
      </c>
      <c r="Q73" s="129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IF(OR($B74="",$C74="",$D74="",$E74="",$F74&lt;AN_LIM,$F74&gt;AN_CONCURS,$H74="",$Q74=FALSE),"",IF($P74="OK",P_BDI_ROM*VLOOKUP(AM74,Coef!$E$5:$F$20,2,FALSE),""))</f>
        <v/>
      </c>
      <c r="K74" s="121" t="str">
        <f>IF(OR($B74="",$C74="",$D74="",$E74="",$F74="",$F74&gt;AN_CONCURS,$H74="",$Q74=FALSE),"",IF($P74="OK",P_BDI_ROM*VLOOKUP(AM74,Coef!$E$5:$F$20,2,FALSE),""))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153" t="str">
        <f>IF(E74="","NOK",VLOOKUP($E74,BDI!$B$5:$C$41,2,FALSE))</f>
        <v>NOK</v>
      </c>
      <c r="Q74" s="129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IF(OR($B75="",$C75="",$D75="",$E75="",$F75&lt;AN_LIM,$F75&gt;AN_CONCURS,$H75="",$Q75=FALSE),"",IF($P75="OK",P_BDI_ROM*VLOOKUP(AM75,Coef!$E$5:$F$20,2,FALSE),""))</f>
        <v/>
      </c>
      <c r="K75" s="121" t="str">
        <f>IF(OR($B75="",$C75="",$D75="",$E75="",$F75="",$F75&gt;AN_CONCURS,$H75="",$Q75=FALSE),"",IF($P75="OK",P_BDI_ROM*VLOOKUP(AM75,Coef!$E$5:$F$20,2,FALSE),""))</f>
        <v/>
      </c>
      <c r="L75" s="153" t="str">
        <f t="shared" ref="L75:L138" si="19">IF(OR($B75="",$C75="",$D75="",$E75="",$F75="",$F75&gt;AN_CONCURS,$H75="",$P75&lt;&gt;"OK",$Q75=FALSE),"",IF($F75&gt;=AN_LIM,1,""))</f>
        <v/>
      </c>
      <c r="M75" s="153" t="str">
        <f t="shared" ref="M75:M138" si="20">IF(OR($B75="",$C75="",$D75="",$E75="",$F75="",$F75&gt;AN_CONCURS,$H75="",$P75&lt;&gt;"OK",$Q75=FALSE),"",1)</f>
        <v/>
      </c>
      <c r="N75" s="153" t="str">
        <f t="shared" ref="N75:N138" si="21">IF($L75&lt;&gt;1,"",(IF(OR($B75="",$C75="",$D75="",$E75="",$F75="",$F75&gt;AN_CONCURS,$H75="",$P75&lt;&gt;"OK",$Q75=FALSE),"",IF((FIND(NUME,$B75,1)=1),1,""))))</f>
        <v/>
      </c>
      <c r="O75" s="153" t="str">
        <f t="shared" ref="O75:O138" si="22">IF(OR($B75="",$C75="",$D75="",$E75="",$F75="",$F75&gt;AN_CONCURS,$H75="",$P75&lt;&gt;"OK",$Q75=FALSE),"",IF((FIND(NUME,$B75,1)=1),1,""))</f>
        <v/>
      </c>
      <c r="P75" s="153" t="str">
        <f>IF(E75="","NOK",VLOOKUP($E75,BDI!$B$5:$C$41,2,FALSE))</f>
        <v>NOK</v>
      </c>
      <c r="Q75" s="129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IF(OR($B76="",$C76="",$D76="",$E76="",$F76&lt;AN_LIM,$F76&gt;AN_CONCURS,$H76="",$Q76=FALSE),"",IF($P76="OK",P_BDI_ROM*VLOOKUP(AM76,Coef!$E$5:$F$20,2,FALSE),""))</f>
        <v/>
      </c>
      <c r="K76" s="121" t="str">
        <f>IF(OR($B76="",$C76="",$D76="",$E76="",$F76="",$F76&gt;AN_CONCURS,$H76="",$Q76=FALSE),"",IF($P76="OK",P_BDI_ROM*VLOOKUP(AM76,Coef!$E$5:$F$20,2,FALSE),""))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153" t="str">
        <f>IF(E76="","NOK",VLOOKUP($E76,BDI!$B$5:$C$41,2,FALSE))</f>
        <v>NOK</v>
      </c>
      <c r="Q76" s="129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IF(OR($B77="",$C77="",$D77="",$E77="",$F77&lt;AN_LIM,$F77&gt;AN_CONCURS,$H77="",$Q77=FALSE),"",IF($P77="OK",P_BDI_ROM*VLOOKUP(AM77,Coef!$E$5:$F$20,2,FALSE),""))</f>
        <v/>
      </c>
      <c r="K77" s="121" t="str">
        <f>IF(OR($B77="",$C77="",$D77="",$E77="",$F77="",$F77&gt;AN_CONCURS,$H77="",$Q77=FALSE),"",IF($P77="OK",P_BDI_ROM*VLOOKUP(AM77,Coef!$E$5:$F$20,2,FALSE),""))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153" t="str">
        <f>IF(E77="","NOK",VLOOKUP($E77,BDI!$B$5:$C$41,2,FALSE))</f>
        <v>NOK</v>
      </c>
      <c r="Q77" s="129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IF(OR($B78="",$C78="",$D78="",$E78="",$F78&lt;AN_LIM,$F78&gt;AN_CONCURS,$H78="",$Q78=FALSE),"",IF($P78="OK",P_BDI_ROM*VLOOKUP(AM78,Coef!$E$5:$F$20,2,FALSE),""))</f>
        <v/>
      </c>
      <c r="K78" s="121" t="str">
        <f>IF(OR($B78="",$C78="",$D78="",$E78="",$F78="",$F78&gt;AN_CONCURS,$H78="",$Q78=FALSE),"",IF($P78="OK",P_BDI_ROM*VLOOKUP(AM78,Coef!$E$5:$F$20,2,FALSE),""))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153" t="str">
        <f>IF(E78="","NOK",VLOOKUP($E78,BDI!$B$5:$C$41,2,FALSE))</f>
        <v>NOK</v>
      </c>
      <c r="Q78" s="129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IF(OR($B79="",$C79="",$D79="",$E79="",$F79&lt;AN_LIM,$F79&gt;AN_CONCURS,$H79="",$Q79=FALSE),"",IF($P79="OK",P_BDI_ROM*VLOOKUP(AM79,Coef!$E$5:$F$20,2,FALSE),""))</f>
        <v/>
      </c>
      <c r="K79" s="121" t="str">
        <f>IF(OR($B79="",$C79="",$D79="",$E79="",$F79="",$F79&gt;AN_CONCURS,$H79="",$Q79=FALSE),"",IF($P79="OK",P_BDI_ROM*VLOOKUP(AM79,Coef!$E$5:$F$20,2,FALSE),""))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153" t="str">
        <f>IF(E79="","NOK",VLOOKUP($E79,BDI!$B$5:$C$41,2,FALSE))</f>
        <v>NOK</v>
      </c>
      <c r="Q79" s="129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IF(OR($B80="",$C80="",$D80="",$E80="",$F80&lt;AN_LIM,$F80&gt;AN_CONCURS,$H80="",$Q80=FALSE),"",IF($P80="OK",P_BDI_ROM*VLOOKUP(AM80,Coef!$E$5:$F$20,2,FALSE),""))</f>
        <v/>
      </c>
      <c r="K80" s="121" t="str">
        <f>IF(OR($B80="",$C80="",$D80="",$E80="",$F80="",$F80&gt;AN_CONCURS,$H80="",$Q80=FALSE),"",IF($P80="OK",P_BDI_ROM*VLOOKUP(AM80,Coef!$E$5:$F$20,2,FALSE),""))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153" t="str">
        <f>IF(E80="","NOK",VLOOKUP($E80,BDI!$B$5:$C$41,2,FALSE))</f>
        <v>NOK</v>
      </c>
      <c r="Q80" s="129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IF(OR($B81="",$C81="",$D81="",$E81="",$F81&lt;AN_LIM,$F81&gt;AN_CONCURS,$H81="",$Q81=FALSE),"",IF($P81="OK",P_BDI_ROM*VLOOKUP(AM81,Coef!$E$5:$F$20,2,FALSE),""))</f>
        <v/>
      </c>
      <c r="K81" s="121" t="str">
        <f>IF(OR($B81="",$C81="",$D81="",$E81="",$F81="",$F81&gt;AN_CONCURS,$H81="",$Q81=FALSE),"",IF($P81="OK",P_BDI_ROM*VLOOKUP(AM81,Coef!$E$5:$F$20,2,FALSE),""))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153" t="str">
        <f>IF(E81="","NOK",VLOOKUP($E81,BDI!$B$5:$C$41,2,FALSE))</f>
        <v>NOK</v>
      </c>
      <c r="Q81" s="129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IF(OR($B82="",$C82="",$D82="",$E82="",$F82&lt;AN_LIM,$F82&gt;AN_CONCURS,$H82="",$Q82=FALSE),"",IF($P82="OK",P_BDI_ROM*VLOOKUP(AM82,Coef!$E$5:$F$20,2,FALSE),""))</f>
        <v/>
      </c>
      <c r="K82" s="121" t="str">
        <f>IF(OR($B82="",$C82="",$D82="",$E82="",$F82="",$F82&gt;AN_CONCURS,$H82="",$Q82=FALSE),"",IF($P82="OK",P_BDI_ROM*VLOOKUP(AM82,Coef!$E$5:$F$20,2,FALSE),""))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153" t="str">
        <f>IF(E82="","NOK",VLOOKUP($E82,BDI!$B$5:$C$41,2,FALSE))</f>
        <v>NOK</v>
      </c>
      <c r="Q82" s="129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IF(OR($B83="",$C83="",$D83="",$E83="",$F83&lt;AN_LIM,$F83&gt;AN_CONCURS,$H83="",$Q83=FALSE),"",IF($P83="OK",P_BDI_ROM*VLOOKUP(AM83,Coef!$E$5:$F$20,2,FALSE),""))</f>
        <v/>
      </c>
      <c r="K83" s="121" t="str">
        <f>IF(OR($B83="",$C83="",$D83="",$E83="",$F83="",$F83&gt;AN_CONCURS,$H83="",$Q83=FALSE),"",IF($P83="OK",P_BDI_ROM*VLOOKUP(AM83,Coef!$E$5:$F$20,2,FALSE),""))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153" t="str">
        <f>IF(E83="","NOK",VLOOKUP($E83,BDI!$B$5:$C$41,2,FALSE))</f>
        <v>NOK</v>
      </c>
      <c r="Q83" s="129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IF(OR($B84="",$C84="",$D84="",$E84="",$F84&lt;AN_LIM,$F84&gt;AN_CONCURS,$H84="",$Q84=FALSE),"",IF($P84="OK",P_BDI_ROM*VLOOKUP(AM84,Coef!$E$5:$F$20,2,FALSE),""))</f>
        <v/>
      </c>
      <c r="K84" s="121" t="str">
        <f>IF(OR($B84="",$C84="",$D84="",$E84="",$F84="",$F84&gt;AN_CONCURS,$H84="",$Q84=FALSE),"",IF($P84="OK",P_BDI_ROM*VLOOKUP(AM84,Coef!$E$5:$F$20,2,FALSE),""))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153" t="str">
        <f>IF(E84="","NOK",VLOOKUP($E84,BDI!$B$5:$C$41,2,FALSE))</f>
        <v>NOK</v>
      </c>
      <c r="Q84" s="129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IF(OR($B85="",$C85="",$D85="",$E85="",$F85&lt;AN_LIM,$F85&gt;AN_CONCURS,$H85="",$Q85=FALSE),"",IF($P85="OK",P_BDI_ROM*VLOOKUP(AM85,Coef!$E$5:$F$20,2,FALSE),""))</f>
        <v/>
      </c>
      <c r="K85" s="121" t="str">
        <f>IF(OR($B85="",$C85="",$D85="",$E85="",$F85="",$F85&gt;AN_CONCURS,$H85="",$Q85=FALSE),"",IF($P85="OK",P_BDI_ROM*VLOOKUP(AM85,Coef!$E$5:$F$20,2,FALSE),""))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153" t="str">
        <f>IF(E85="","NOK",VLOOKUP($E85,BDI!$B$5:$C$41,2,FALSE))</f>
        <v>NOK</v>
      </c>
      <c r="Q85" s="129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IF(OR($B86="",$C86="",$D86="",$E86="",$F86&lt;AN_LIM,$F86&gt;AN_CONCURS,$H86="",$Q86=FALSE),"",IF($P86="OK",P_BDI_ROM*VLOOKUP(AM86,Coef!$E$5:$F$20,2,FALSE),""))</f>
        <v/>
      </c>
      <c r="K86" s="121" t="str">
        <f>IF(OR($B86="",$C86="",$D86="",$E86="",$F86="",$F86&gt;AN_CONCURS,$H86="",$Q86=FALSE),"",IF($P86="OK",P_BDI_ROM*VLOOKUP(AM86,Coef!$E$5:$F$20,2,FALSE),""))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153" t="str">
        <f>IF(E86="","NOK",VLOOKUP($E86,BDI!$B$5:$C$41,2,FALSE))</f>
        <v>NOK</v>
      </c>
      <c r="Q86" s="129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IF(OR($B87="",$C87="",$D87="",$E87="",$F87&lt;AN_LIM,$F87&gt;AN_CONCURS,$H87="",$Q87=FALSE),"",IF($P87="OK",P_BDI_ROM*VLOOKUP(AM87,Coef!$E$5:$F$20,2,FALSE),""))</f>
        <v/>
      </c>
      <c r="K87" s="121" t="str">
        <f>IF(OR($B87="",$C87="",$D87="",$E87="",$F87="",$F87&gt;AN_CONCURS,$H87="",$Q87=FALSE),"",IF($P87="OK",P_BDI_ROM*VLOOKUP(AM87,Coef!$E$5:$F$20,2,FALSE),""))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153" t="str">
        <f>IF(E87="","NOK",VLOOKUP($E87,BDI!$B$5:$C$41,2,FALSE))</f>
        <v>NOK</v>
      </c>
      <c r="Q87" s="129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IF(OR($B88="",$C88="",$D88="",$E88="",$F88&lt;AN_LIM,$F88&gt;AN_CONCURS,$H88="",$Q88=FALSE),"",IF($P88="OK",P_BDI_ROM*VLOOKUP(AM88,Coef!$E$5:$F$20,2,FALSE),""))</f>
        <v/>
      </c>
      <c r="K88" s="121" t="str">
        <f>IF(OR($B88="",$C88="",$D88="",$E88="",$F88="",$F88&gt;AN_CONCURS,$H88="",$Q88=FALSE),"",IF($P88="OK",P_BDI_ROM*VLOOKUP(AM88,Coef!$E$5:$F$20,2,FALSE),""))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153" t="str">
        <f>IF(E88="","NOK",VLOOKUP($E88,BDI!$B$5:$C$41,2,FALSE))</f>
        <v>NOK</v>
      </c>
      <c r="Q88" s="129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IF(OR($B89="",$C89="",$D89="",$E89="",$F89&lt;AN_LIM,$F89&gt;AN_CONCURS,$H89="",$Q89=FALSE),"",IF($P89="OK",P_BDI_ROM*VLOOKUP(AM89,Coef!$E$5:$F$20,2,FALSE),""))</f>
        <v/>
      </c>
      <c r="K89" s="121" t="str">
        <f>IF(OR($B89="",$C89="",$D89="",$E89="",$F89="",$F89&gt;AN_CONCURS,$H89="",$Q89=FALSE),"",IF($P89="OK",P_BDI_ROM*VLOOKUP(AM89,Coef!$E$5:$F$20,2,FALSE),""))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153" t="str">
        <f>IF(E89="","NOK",VLOOKUP($E89,BDI!$B$5:$C$41,2,FALSE))</f>
        <v>NOK</v>
      </c>
      <c r="Q89" s="129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IF(OR($B90="",$C90="",$D90="",$E90="",$F90&lt;AN_LIM,$F90&gt;AN_CONCURS,$H90="",$Q90=FALSE),"",IF($P90="OK",P_BDI_ROM*VLOOKUP(AM90,Coef!$E$5:$F$20,2,FALSE),""))</f>
        <v/>
      </c>
      <c r="K90" s="121" t="str">
        <f>IF(OR($B90="",$C90="",$D90="",$E90="",$F90="",$F90&gt;AN_CONCURS,$H90="",$Q90=FALSE),"",IF($P90="OK",P_BDI_ROM*VLOOKUP(AM90,Coef!$E$5:$F$20,2,FALSE),""))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153" t="str">
        <f>IF(E90="","NOK",VLOOKUP($E90,BDI!$B$5:$C$41,2,FALSE))</f>
        <v>NOK</v>
      </c>
      <c r="Q90" s="129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IF(OR($B91="",$C91="",$D91="",$E91="",$F91&lt;AN_LIM,$F91&gt;AN_CONCURS,$H91="",$Q91=FALSE),"",IF($P91="OK",P_BDI_ROM*VLOOKUP(AM91,Coef!$E$5:$F$20,2,FALSE),""))</f>
        <v/>
      </c>
      <c r="K91" s="121" t="str">
        <f>IF(OR($B91="",$C91="",$D91="",$E91="",$F91="",$F91&gt;AN_CONCURS,$H91="",$Q91=FALSE),"",IF($P91="OK",P_BDI_ROM*VLOOKUP(AM91,Coef!$E$5:$F$20,2,FALSE),""))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153" t="str">
        <f>IF(E91="","NOK",VLOOKUP($E91,BDI!$B$5:$C$41,2,FALSE))</f>
        <v>NOK</v>
      </c>
      <c r="Q91" s="129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IF(OR($B92="",$C92="",$D92="",$E92="",$F92&lt;AN_LIM,$F92&gt;AN_CONCURS,$H92="",$Q92=FALSE),"",IF($P92="OK",P_BDI_ROM*VLOOKUP(AM92,Coef!$E$5:$F$20,2,FALSE),""))</f>
        <v/>
      </c>
      <c r="K92" s="121" t="str">
        <f>IF(OR($B92="",$C92="",$D92="",$E92="",$F92="",$F92&gt;AN_CONCURS,$H92="",$Q92=FALSE),"",IF($P92="OK",P_BDI_ROM*VLOOKUP(AM92,Coef!$E$5:$F$20,2,FALSE),""))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153" t="str">
        <f>IF(E92="","NOK",VLOOKUP($E92,BDI!$B$5:$C$41,2,FALSE))</f>
        <v>NOK</v>
      </c>
      <c r="Q92" s="129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IF(OR($B93="",$C93="",$D93="",$E93="",$F93&lt;AN_LIM,$F93&gt;AN_CONCURS,$H93="",$Q93=FALSE),"",IF($P93="OK",P_BDI_ROM*VLOOKUP(AM93,Coef!$E$5:$F$20,2,FALSE),""))</f>
        <v/>
      </c>
      <c r="K93" s="121" t="str">
        <f>IF(OR($B93="",$C93="",$D93="",$E93="",$F93="",$F93&gt;AN_CONCURS,$H93="",$Q93=FALSE),"",IF($P93="OK",P_BDI_ROM*VLOOKUP(AM93,Coef!$E$5:$F$20,2,FALSE),""))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153" t="str">
        <f>IF(E93="","NOK",VLOOKUP($E93,BDI!$B$5:$C$41,2,FALSE))</f>
        <v>NOK</v>
      </c>
      <c r="Q93" s="129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IF(OR($B94="",$C94="",$D94="",$E94="",$F94&lt;AN_LIM,$F94&gt;AN_CONCURS,$H94="",$Q94=FALSE),"",IF($P94="OK",P_BDI_ROM*VLOOKUP(AM94,Coef!$E$5:$F$20,2,FALSE),""))</f>
        <v/>
      </c>
      <c r="K94" s="121" t="str">
        <f>IF(OR($B94="",$C94="",$D94="",$E94="",$F94="",$F94&gt;AN_CONCURS,$H94="",$Q94=FALSE),"",IF($P94="OK",P_BDI_ROM*VLOOKUP(AM94,Coef!$E$5:$F$20,2,FALSE),""))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153" t="str">
        <f>IF(E94="","NOK",VLOOKUP($E94,BDI!$B$5:$C$41,2,FALSE))</f>
        <v>NOK</v>
      </c>
      <c r="Q94" s="129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IF(OR($B95="",$C95="",$D95="",$E95="",$F95&lt;AN_LIM,$F95&gt;AN_CONCURS,$H95="",$Q95=FALSE),"",IF($P95="OK",P_BDI_ROM*VLOOKUP(AM95,Coef!$E$5:$F$20,2,FALSE),""))</f>
        <v/>
      </c>
      <c r="K95" s="121" t="str">
        <f>IF(OR($B95="",$C95="",$D95="",$E95="",$F95="",$F95&gt;AN_CONCURS,$H95="",$Q95=FALSE),"",IF($P95="OK",P_BDI_ROM*VLOOKUP(AM95,Coef!$E$5:$F$20,2,FALSE),""))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153" t="str">
        <f>IF(E95="","NOK",VLOOKUP($E95,BDI!$B$5:$C$41,2,FALSE))</f>
        <v>NOK</v>
      </c>
      <c r="Q95" s="129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IF(OR($B96="",$C96="",$D96="",$E96="",$F96&lt;AN_LIM,$F96&gt;AN_CONCURS,$H96="",$Q96=FALSE),"",IF($P96="OK",P_BDI_ROM*VLOOKUP(AM96,Coef!$E$5:$F$20,2,FALSE),""))</f>
        <v/>
      </c>
      <c r="K96" s="121" t="str">
        <f>IF(OR($B96="",$C96="",$D96="",$E96="",$F96="",$F96&gt;AN_CONCURS,$H96="",$Q96=FALSE),"",IF($P96="OK",P_BDI_ROM*VLOOKUP(AM96,Coef!$E$5:$F$20,2,FALSE),""))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153" t="str">
        <f>IF(E96="","NOK",VLOOKUP($E96,BDI!$B$5:$C$41,2,FALSE))</f>
        <v>NOK</v>
      </c>
      <c r="Q96" s="129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IF(OR($B97="",$C97="",$D97="",$E97="",$F97&lt;AN_LIM,$F97&gt;AN_CONCURS,$H97="",$Q97=FALSE),"",IF($P97="OK",P_BDI_ROM*VLOOKUP(AM97,Coef!$E$5:$F$20,2,FALSE),""))</f>
        <v/>
      </c>
      <c r="K97" s="121" t="str">
        <f>IF(OR($B97="",$C97="",$D97="",$E97="",$F97="",$F97&gt;AN_CONCURS,$H97="",$Q97=FALSE),"",IF($P97="OK",P_BDI_ROM*VLOOKUP(AM97,Coef!$E$5:$F$20,2,FALSE),""))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153" t="str">
        <f>IF(E97="","NOK",VLOOKUP($E97,BDI!$B$5:$C$41,2,FALSE))</f>
        <v>NOK</v>
      </c>
      <c r="Q97" s="129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IF(OR($B98="",$C98="",$D98="",$E98="",$F98&lt;AN_LIM,$F98&gt;AN_CONCURS,$H98="",$Q98=FALSE),"",IF($P98="OK",P_BDI_ROM*VLOOKUP(AM98,Coef!$E$5:$F$20,2,FALSE),""))</f>
        <v/>
      </c>
      <c r="K98" s="121" t="str">
        <f>IF(OR($B98="",$C98="",$D98="",$E98="",$F98="",$F98&gt;AN_CONCURS,$H98="",$Q98=FALSE),"",IF($P98="OK",P_BDI_ROM*VLOOKUP(AM98,Coef!$E$5:$F$20,2,FALSE),""))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153" t="str">
        <f>IF(E98="","NOK",VLOOKUP($E98,BDI!$B$5:$C$41,2,FALSE))</f>
        <v>NOK</v>
      </c>
      <c r="Q98" s="129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IF(OR($B99="",$C99="",$D99="",$E99="",$F99&lt;AN_LIM,$F99&gt;AN_CONCURS,$H99="",$Q99=FALSE),"",IF($P99="OK",P_BDI_ROM*VLOOKUP(AM99,Coef!$E$5:$F$20,2,FALSE),""))</f>
        <v/>
      </c>
      <c r="K99" s="121" t="str">
        <f>IF(OR($B99="",$C99="",$D99="",$E99="",$F99="",$F99&gt;AN_CONCURS,$H99="",$Q99=FALSE),"",IF($P99="OK",P_BDI_ROM*VLOOKUP(AM99,Coef!$E$5:$F$20,2,FALSE),""))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153" t="str">
        <f>IF(E99="","NOK",VLOOKUP($E99,BDI!$B$5:$C$41,2,FALSE))</f>
        <v>NOK</v>
      </c>
      <c r="Q99" s="129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IF(OR($B100="",$C100="",$D100="",$E100="",$F100&lt;AN_LIM,$F100&gt;AN_CONCURS,$H100="",$Q100=FALSE),"",IF($P100="OK",P_BDI_ROM*VLOOKUP(AM100,Coef!$E$5:$F$20,2,FALSE),""))</f>
        <v/>
      </c>
      <c r="K100" s="121" t="str">
        <f>IF(OR($B100="",$C100="",$D100="",$E100="",$F100="",$F100&gt;AN_CONCURS,$H100="",$Q100=FALSE),"",IF($P100="OK",P_BDI_ROM*VLOOKUP(AM100,Coef!$E$5:$F$20,2,FALSE),""))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153" t="str">
        <f>IF(E100="","NOK",VLOOKUP($E100,BDI!$B$5:$C$41,2,FALSE))</f>
        <v>NOK</v>
      </c>
      <c r="Q100" s="129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IF(OR($B101="",$C101="",$D101="",$E101="",$F101&lt;AN_LIM,$F101&gt;AN_CONCURS,$H101="",$Q101=FALSE),"",IF($P101="OK",P_BDI_ROM*VLOOKUP(AM101,Coef!$E$5:$F$20,2,FALSE),""))</f>
        <v/>
      </c>
      <c r="K101" s="121" t="str">
        <f>IF(OR($B101="",$C101="",$D101="",$E101="",$F101="",$F101&gt;AN_CONCURS,$H101="",$Q101=FALSE),"",IF($P101="OK",P_BDI_ROM*VLOOKUP(AM101,Coef!$E$5:$F$20,2,FALSE),""))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153" t="str">
        <f>IF(E101="","NOK",VLOOKUP($E101,BDI!$B$5:$C$41,2,FALSE))</f>
        <v>NOK</v>
      </c>
      <c r="Q101" s="129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IF(OR($B102="",$C102="",$D102="",$E102="",$F102&lt;AN_LIM,$F102&gt;AN_CONCURS,$H102="",$Q102=FALSE),"",IF($P102="OK",P_BDI_ROM*VLOOKUP(AM102,Coef!$E$5:$F$20,2,FALSE),""))</f>
        <v/>
      </c>
      <c r="K102" s="121" t="str">
        <f>IF(OR($B102="",$C102="",$D102="",$E102="",$F102="",$F102&gt;AN_CONCURS,$H102="",$Q102=FALSE),"",IF($P102="OK",P_BDI_ROM*VLOOKUP(AM102,Coef!$E$5:$F$20,2,FALSE),""))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153" t="str">
        <f>IF(E102="","NOK",VLOOKUP($E102,BDI!$B$5:$C$41,2,FALSE))</f>
        <v>NOK</v>
      </c>
      <c r="Q102" s="129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IF(OR($B103="",$C103="",$D103="",$E103="",$F103&lt;AN_LIM,$F103&gt;AN_CONCURS,$H103="",$Q103=FALSE),"",IF($P103="OK",P_BDI_ROM*VLOOKUP(AM103,Coef!$E$5:$F$20,2,FALSE),""))</f>
        <v/>
      </c>
      <c r="K103" s="121" t="str">
        <f>IF(OR($B103="",$C103="",$D103="",$E103="",$F103="",$F103&gt;AN_CONCURS,$H103="",$Q103=FALSE),"",IF($P103="OK",P_BDI_ROM*VLOOKUP(AM103,Coef!$E$5:$F$20,2,FALSE),""))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153" t="str">
        <f>IF(E103="","NOK",VLOOKUP($E103,BDI!$B$5:$C$41,2,FALSE))</f>
        <v>NOK</v>
      </c>
      <c r="Q103" s="129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IF(OR($B104="",$C104="",$D104="",$E104="",$F104&lt;AN_LIM,$F104&gt;AN_CONCURS,$H104="",$Q104=FALSE),"",IF($P104="OK",P_BDI_ROM*VLOOKUP(AM104,Coef!$E$5:$F$20,2,FALSE),""))</f>
        <v/>
      </c>
      <c r="K104" s="121" t="str">
        <f>IF(OR($B104="",$C104="",$D104="",$E104="",$F104="",$F104&gt;AN_CONCURS,$H104="",$Q104=FALSE),"",IF($P104="OK",P_BDI_ROM*VLOOKUP(AM104,Coef!$E$5:$F$20,2,FALSE),""))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153" t="str">
        <f>IF(E104="","NOK",VLOOKUP($E104,BDI!$B$5:$C$41,2,FALSE))</f>
        <v>NOK</v>
      </c>
      <c r="Q104" s="129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IF(OR($B105="",$C105="",$D105="",$E105="",$F105&lt;AN_LIM,$F105&gt;AN_CONCURS,$H105="",$Q105=FALSE),"",IF($P105="OK",P_BDI_ROM*VLOOKUP(AM105,Coef!$E$5:$F$20,2,FALSE),""))</f>
        <v/>
      </c>
      <c r="K105" s="121" t="str">
        <f>IF(OR($B105="",$C105="",$D105="",$E105="",$F105="",$F105&gt;AN_CONCURS,$H105="",$Q105=FALSE),"",IF($P105="OK",P_BDI_ROM*VLOOKUP(AM105,Coef!$E$5:$F$20,2,FALSE),""))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153" t="str">
        <f>IF(E105="","NOK",VLOOKUP($E105,BDI!$B$5:$C$41,2,FALSE))</f>
        <v>NOK</v>
      </c>
      <c r="Q105" s="129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IF(OR($B106="",$C106="",$D106="",$E106="",$F106&lt;AN_LIM,$F106&gt;AN_CONCURS,$H106="",$Q106=FALSE),"",IF($P106="OK",P_BDI_ROM*VLOOKUP(AM106,Coef!$E$5:$F$20,2,FALSE),""))</f>
        <v/>
      </c>
      <c r="K106" s="121" t="str">
        <f>IF(OR($B106="",$C106="",$D106="",$E106="",$F106="",$F106&gt;AN_CONCURS,$H106="",$Q106=FALSE),"",IF($P106="OK",P_BDI_ROM*VLOOKUP(AM106,Coef!$E$5:$F$20,2,FALSE),""))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153" t="str">
        <f>IF(E106="","NOK",VLOOKUP($E106,BDI!$B$5:$C$41,2,FALSE))</f>
        <v>NOK</v>
      </c>
      <c r="Q106" s="129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IF(OR($B107="",$C107="",$D107="",$E107="",$F107&lt;AN_LIM,$F107&gt;AN_CONCURS,$H107="",$Q107=FALSE),"",IF($P107="OK",P_BDI_ROM*VLOOKUP(AM107,Coef!$E$5:$F$20,2,FALSE),""))</f>
        <v/>
      </c>
      <c r="K107" s="121" t="str">
        <f>IF(OR($B107="",$C107="",$D107="",$E107="",$F107="",$F107&gt;AN_CONCURS,$H107="",$Q107=FALSE),"",IF($P107="OK",P_BDI_ROM*VLOOKUP(AM107,Coef!$E$5:$F$20,2,FALSE),""))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153" t="str">
        <f>IF(E107="","NOK",VLOOKUP($E107,BDI!$B$5:$C$41,2,FALSE))</f>
        <v>NOK</v>
      </c>
      <c r="Q107" s="129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IF(OR($B108="",$C108="",$D108="",$E108="",$F108&lt;AN_LIM,$F108&gt;AN_CONCURS,$H108="",$Q108=FALSE),"",IF($P108="OK",P_BDI_ROM*VLOOKUP(AM108,Coef!$E$5:$F$20,2,FALSE),""))</f>
        <v/>
      </c>
      <c r="K108" s="121" t="str">
        <f>IF(OR($B108="",$C108="",$D108="",$E108="",$F108="",$F108&gt;AN_CONCURS,$H108="",$Q108=FALSE),"",IF($P108="OK",P_BDI_ROM*VLOOKUP(AM108,Coef!$E$5:$F$20,2,FALSE),""))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153" t="str">
        <f>IF(E108="","NOK",VLOOKUP($E108,BDI!$B$5:$C$41,2,FALSE))</f>
        <v>NOK</v>
      </c>
      <c r="Q108" s="129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IF(OR($B109="",$C109="",$D109="",$E109="",$F109&lt;AN_LIM,$F109&gt;AN_CONCURS,$H109="",$Q109=FALSE),"",IF($P109="OK",P_BDI_ROM*VLOOKUP(AM109,Coef!$E$5:$F$20,2,FALSE),""))</f>
        <v/>
      </c>
      <c r="K109" s="121" t="str">
        <f>IF(OR($B109="",$C109="",$D109="",$E109="",$F109="",$F109&gt;AN_CONCURS,$H109="",$Q109=FALSE),"",IF($P109="OK",P_BDI_ROM*VLOOKUP(AM109,Coef!$E$5:$F$20,2,FALSE),""))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153" t="str">
        <f>IF(E109="","NOK",VLOOKUP($E109,BDI!$B$5:$C$41,2,FALSE))</f>
        <v>NOK</v>
      </c>
      <c r="Q109" s="129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IF(OR($B110="",$C110="",$D110="",$E110="",$F110&lt;AN_LIM,$F110&gt;AN_CONCURS,$H110="",$Q110=FALSE),"",IF($P110="OK",P_BDI_ROM*VLOOKUP(AM110,Coef!$E$5:$F$20,2,FALSE),""))</f>
        <v/>
      </c>
      <c r="K110" s="121" t="str">
        <f>IF(OR($B110="",$C110="",$D110="",$E110="",$F110="",$F110&gt;AN_CONCURS,$H110="",$Q110=FALSE),"",IF($P110="OK",P_BDI_ROM*VLOOKUP(AM110,Coef!$E$5:$F$20,2,FALSE),""))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153" t="str">
        <f>IF(E110="","NOK",VLOOKUP($E110,BDI!$B$5:$C$41,2,FALSE))</f>
        <v>NOK</v>
      </c>
      <c r="Q110" s="129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IF(OR($B111="",$C111="",$D111="",$E111="",$F111&lt;AN_LIM,$F111&gt;AN_CONCURS,$H111="",$Q111=FALSE),"",IF($P111="OK",P_BDI_ROM*VLOOKUP(AM111,Coef!$E$5:$F$20,2,FALSE),""))</f>
        <v/>
      </c>
      <c r="K111" s="121" t="str">
        <f>IF(OR($B111="",$C111="",$D111="",$E111="",$F111="",$F111&gt;AN_CONCURS,$H111="",$Q111=FALSE),"",IF($P111="OK",P_BDI_ROM*VLOOKUP(AM111,Coef!$E$5:$F$20,2,FALSE),""))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153" t="str">
        <f>IF(E111="","NOK",VLOOKUP($E111,BDI!$B$5:$C$41,2,FALSE))</f>
        <v>NOK</v>
      </c>
      <c r="Q111" s="129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IF(OR($B112="",$C112="",$D112="",$E112="",$F112&lt;AN_LIM,$F112&gt;AN_CONCURS,$H112="",$Q112=FALSE),"",IF($P112="OK",P_BDI_ROM*VLOOKUP(AM112,Coef!$E$5:$F$20,2,FALSE),""))</f>
        <v/>
      </c>
      <c r="K112" s="121" t="str">
        <f>IF(OR($B112="",$C112="",$D112="",$E112="",$F112="",$F112&gt;AN_CONCURS,$H112="",$Q112=FALSE),"",IF($P112="OK",P_BDI_ROM*VLOOKUP(AM112,Coef!$E$5:$F$20,2,FALSE),""))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153" t="str">
        <f>IF(E112="","NOK",VLOOKUP($E112,BDI!$B$5:$C$41,2,FALSE))</f>
        <v>NOK</v>
      </c>
      <c r="Q112" s="129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IF(OR($B113="",$C113="",$D113="",$E113="",$F113&lt;AN_LIM,$F113&gt;AN_CONCURS,$H113="",$Q113=FALSE),"",IF($P113="OK",P_BDI_ROM*VLOOKUP(AM113,Coef!$E$5:$F$20,2,FALSE),""))</f>
        <v/>
      </c>
      <c r="K113" s="121" t="str">
        <f>IF(OR($B113="",$C113="",$D113="",$E113="",$F113="",$F113&gt;AN_CONCURS,$H113="",$Q113=FALSE),"",IF($P113="OK",P_BDI_ROM*VLOOKUP(AM113,Coef!$E$5:$F$20,2,FALSE),""))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153" t="str">
        <f>IF(E113="","NOK",VLOOKUP($E113,BDI!$B$5:$C$41,2,FALSE))</f>
        <v>NOK</v>
      </c>
      <c r="Q113" s="129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IF(OR($B114="",$C114="",$D114="",$E114="",$F114&lt;AN_LIM,$F114&gt;AN_CONCURS,$H114="",$Q114=FALSE),"",IF($P114="OK",P_BDI_ROM*VLOOKUP(AM114,Coef!$E$5:$F$20,2,FALSE),""))</f>
        <v/>
      </c>
      <c r="K114" s="121" t="str">
        <f>IF(OR($B114="",$C114="",$D114="",$E114="",$F114="",$F114&gt;AN_CONCURS,$H114="",$Q114=FALSE),"",IF($P114="OK",P_BDI_ROM*VLOOKUP(AM114,Coef!$E$5:$F$20,2,FALSE),""))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153" t="str">
        <f>IF(E114="","NOK",VLOOKUP($E114,BDI!$B$5:$C$41,2,FALSE))</f>
        <v>NOK</v>
      </c>
      <c r="Q114" s="129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IF(OR($B115="",$C115="",$D115="",$E115="",$F115&lt;AN_LIM,$F115&gt;AN_CONCURS,$H115="",$Q115=FALSE),"",IF($P115="OK",P_BDI_ROM*VLOOKUP(AM115,Coef!$E$5:$F$20,2,FALSE),""))</f>
        <v/>
      </c>
      <c r="K115" s="121" t="str">
        <f>IF(OR($B115="",$C115="",$D115="",$E115="",$F115="",$F115&gt;AN_CONCURS,$H115="",$Q115=FALSE),"",IF($P115="OK",P_BDI_ROM*VLOOKUP(AM115,Coef!$E$5:$F$20,2,FALSE),""))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153" t="str">
        <f>IF(E115="","NOK",VLOOKUP($E115,BDI!$B$5:$C$41,2,FALSE))</f>
        <v>NOK</v>
      </c>
      <c r="Q115" s="129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IF(OR($B116="",$C116="",$D116="",$E116="",$F116&lt;AN_LIM,$F116&gt;AN_CONCURS,$H116="",$Q116=FALSE),"",IF($P116="OK",P_BDI_ROM*VLOOKUP(AM116,Coef!$E$5:$F$20,2,FALSE),""))</f>
        <v/>
      </c>
      <c r="K116" s="121" t="str">
        <f>IF(OR($B116="",$C116="",$D116="",$E116="",$F116="",$F116&gt;AN_CONCURS,$H116="",$Q116=FALSE),"",IF($P116="OK",P_BDI_ROM*VLOOKUP(AM116,Coef!$E$5:$F$20,2,FALSE),""))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153" t="str">
        <f>IF(E116="","NOK",VLOOKUP($E116,BDI!$B$5:$C$41,2,FALSE))</f>
        <v>NOK</v>
      </c>
      <c r="Q116" s="129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IF(OR($B117="",$C117="",$D117="",$E117="",$F117&lt;AN_LIM,$F117&gt;AN_CONCURS,$H117="",$Q117=FALSE),"",IF($P117="OK",P_BDI_ROM*VLOOKUP(AM117,Coef!$E$5:$F$20,2,FALSE),""))</f>
        <v/>
      </c>
      <c r="K117" s="121" t="str">
        <f>IF(OR($B117="",$C117="",$D117="",$E117="",$F117="",$F117&gt;AN_CONCURS,$H117="",$Q117=FALSE),"",IF($P117="OK",P_BDI_ROM*VLOOKUP(AM117,Coef!$E$5:$F$20,2,FALSE),""))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153" t="str">
        <f>IF(E117="","NOK",VLOOKUP($E117,BDI!$B$5:$C$41,2,FALSE))</f>
        <v>NOK</v>
      </c>
      <c r="Q117" s="129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IF(OR($B118="",$C118="",$D118="",$E118="",$F118&lt;AN_LIM,$F118&gt;AN_CONCURS,$H118="",$Q118=FALSE),"",IF($P118="OK",P_BDI_ROM*VLOOKUP(AM118,Coef!$E$5:$F$20,2,FALSE),""))</f>
        <v/>
      </c>
      <c r="K118" s="121" t="str">
        <f>IF(OR($B118="",$C118="",$D118="",$E118="",$F118="",$F118&gt;AN_CONCURS,$H118="",$Q118=FALSE),"",IF($P118="OK",P_BDI_ROM*VLOOKUP(AM118,Coef!$E$5:$F$20,2,FALSE),""))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153" t="str">
        <f>IF(E118="","NOK",VLOOKUP($E118,BDI!$B$5:$C$41,2,FALSE))</f>
        <v>NOK</v>
      </c>
      <c r="Q118" s="129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IF(OR($B119="",$C119="",$D119="",$E119="",$F119&lt;AN_LIM,$F119&gt;AN_CONCURS,$H119="",$Q119=FALSE),"",IF($P119="OK",P_BDI_ROM*VLOOKUP(AM119,Coef!$E$5:$F$20,2,FALSE),""))</f>
        <v/>
      </c>
      <c r="K119" s="121" t="str">
        <f>IF(OR($B119="",$C119="",$D119="",$E119="",$F119="",$F119&gt;AN_CONCURS,$H119="",$Q119=FALSE),"",IF($P119="OK",P_BDI_ROM*VLOOKUP(AM119,Coef!$E$5:$F$20,2,FALSE),""))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153" t="str">
        <f>IF(E119="","NOK",VLOOKUP($E119,BDI!$B$5:$C$41,2,FALSE))</f>
        <v>NOK</v>
      </c>
      <c r="Q119" s="129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IF(OR($B120="",$C120="",$D120="",$E120="",$F120&lt;AN_LIM,$F120&gt;AN_CONCURS,$H120="",$Q120=FALSE),"",IF($P120="OK",P_BDI_ROM*VLOOKUP(AM120,Coef!$E$5:$F$20,2,FALSE),""))</f>
        <v/>
      </c>
      <c r="K120" s="121" t="str">
        <f>IF(OR($B120="",$C120="",$D120="",$E120="",$F120="",$F120&gt;AN_CONCURS,$H120="",$Q120=FALSE),"",IF($P120="OK",P_BDI_ROM*VLOOKUP(AM120,Coef!$E$5:$F$20,2,FALSE),""))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153" t="str">
        <f>IF(E120="","NOK",VLOOKUP($E120,BDI!$B$5:$C$41,2,FALSE))</f>
        <v>NOK</v>
      </c>
      <c r="Q120" s="129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IF(OR($B121="",$C121="",$D121="",$E121="",$F121&lt;AN_LIM,$F121&gt;AN_CONCURS,$H121="",$Q121=FALSE),"",IF($P121="OK",P_BDI_ROM*VLOOKUP(AM121,Coef!$E$5:$F$20,2,FALSE),""))</f>
        <v/>
      </c>
      <c r="K121" s="121" t="str">
        <f>IF(OR($B121="",$C121="",$D121="",$E121="",$F121="",$F121&gt;AN_CONCURS,$H121="",$Q121=FALSE),"",IF($P121="OK",P_BDI_ROM*VLOOKUP(AM121,Coef!$E$5:$F$20,2,FALSE),""))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153" t="str">
        <f>IF(E121="","NOK",VLOOKUP($E121,BDI!$B$5:$C$41,2,FALSE))</f>
        <v>NOK</v>
      </c>
      <c r="Q121" s="129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IF(OR($B122="",$C122="",$D122="",$E122="",$F122&lt;AN_LIM,$F122&gt;AN_CONCURS,$H122="",$Q122=FALSE),"",IF($P122="OK",P_BDI_ROM*VLOOKUP(AM122,Coef!$E$5:$F$20,2,FALSE),""))</f>
        <v/>
      </c>
      <c r="K122" s="121" t="str">
        <f>IF(OR($B122="",$C122="",$D122="",$E122="",$F122="",$F122&gt;AN_CONCURS,$H122="",$Q122=FALSE),"",IF($P122="OK",P_BDI_ROM*VLOOKUP(AM122,Coef!$E$5:$F$20,2,FALSE),""))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153" t="str">
        <f>IF(E122="","NOK",VLOOKUP($E122,BDI!$B$5:$C$41,2,FALSE))</f>
        <v>NOK</v>
      </c>
      <c r="Q122" s="129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IF(OR($B123="",$C123="",$D123="",$E123="",$F123&lt;AN_LIM,$F123&gt;AN_CONCURS,$H123="",$Q123=FALSE),"",IF($P123="OK",P_BDI_ROM*VLOOKUP(AM123,Coef!$E$5:$F$20,2,FALSE),""))</f>
        <v/>
      </c>
      <c r="K123" s="121" t="str">
        <f>IF(OR($B123="",$C123="",$D123="",$E123="",$F123="",$F123&gt;AN_CONCURS,$H123="",$Q123=FALSE),"",IF($P123="OK",P_BDI_ROM*VLOOKUP(AM123,Coef!$E$5:$F$20,2,FALSE),""))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153" t="str">
        <f>IF(E123="","NOK",VLOOKUP($E123,BDI!$B$5:$C$41,2,FALSE))</f>
        <v>NOK</v>
      </c>
      <c r="Q123" s="129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IF(OR($B124="",$C124="",$D124="",$E124="",$F124&lt;AN_LIM,$F124&gt;AN_CONCURS,$H124="",$Q124=FALSE),"",IF($P124="OK",P_BDI_ROM*VLOOKUP(AM124,Coef!$E$5:$F$20,2,FALSE),""))</f>
        <v/>
      </c>
      <c r="K124" s="121" t="str">
        <f>IF(OR($B124="",$C124="",$D124="",$E124="",$F124="",$F124&gt;AN_CONCURS,$H124="",$Q124=FALSE),"",IF($P124="OK",P_BDI_ROM*VLOOKUP(AM124,Coef!$E$5:$F$20,2,FALSE),""))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153" t="str">
        <f>IF(E124="","NOK",VLOOKUP($E124,BDI!$B$5:$C$41,2,FALSE))</f>
        <v>NOK</v>
      </c>
      <c r="Q124" s="129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IF(OR($B125="",$C125="",$D125="",$E125="",$F125&lt;AN_LIM,$F125&gt;AN_CONCURS,$H125="",$Q125=FALSE),"",IF($P125="OK",P_BDI_ROM*VLOOKUP(AM125,Coef!$E$5:$F$20,2,FALSE),""))</f>
        <v/>
      </c>
      <c r="K125" s="121" t="str">
        <f>IF(OR($B125="",$C125="",$D125="",$E125="",$F125="",$F125&gt;AN_CONCURS,$H125="",$Q125=FALSE),"",IF($P125="OK",P_BDI_ROM*VLOOKUP(AM125,Coef!$E$5:$F$20,2,FALSE),""))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153" t="str">
        <f>IF(E125="","NOK",VLOOKUP($E125,BDI!$B$5:$C$41,2,FALSE))</f>
        <v>NOK</v>
      </c>
      <c r="Q125" s="129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IF(OR($B126="",$C126="",$D126="",$E126="",$F126&lt;AN_LIM,$F126&gt;AN_CONCURS,$H126="",$Q126=FALSE),"",IF($P126="OK",P_BDI_ROM*VLOOKUP(AM126,Coef!$E$5:$F$20,2,FALSE),""))</f>
        <v/>
      </c>
      <c r="K126" s="121" t="str">
        <f>IF(OR($B126="",$C126="",$D126="",$E126="",$F126="",$F126&gt;AN_CONCURS,$H126="",$Q126=FALSE),"",IF($P126="OK",P_BDI_ROM*VLOOKUP(AM126,Coef!$E$5:$F$20,2,FALSE),""))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153" t="str">
        <f>IF(E126="","NOK",VLOOKUP($E126,BDI!$B$5:$C$41,2,FALSE))</f>
        <v>NOK</v>
      </c>
      <c r="Q126" s="129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IF(OR($B127="",$C127="",$D127="",$E127="",$F127&lt;AN_LIM,$F127&gt;AN_CONCURS,$H127="",$Q127=FALSE),"",IF($P127="OK",P_BDI_ROM*VLOOKUP(AM127,Coef!$E$5:$F$20,2,FALSE),""))</f>
        <v/>
      </c>
      <c r="K127" s="121" t="str">
        <f>IF(OR($B127="",$C127="",$D127="",$E127="",$F127="",$F127&gt;AN_CONCURS,$H127="",$Q127=FALSE),"",IF($P127="OK",P_BDI_ROM*VLOOKUP(AM127,Coef!$E$5:$F$20,2,FALSE),""))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153" t="str">
        <f>IF(E127="","NOK",VLOOKUP($E127,BDI!$B$5:$C$41,2,FALSE))</f>
        <v>NOK</v>
      </c>
      <c r="Q127" s="129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IF(OR($B128="",$C128="",$D128="",$E128="",$F128&lt;AN_LIM,$F128&gt;AN_CONCURS,$H128="",$Q128=FALSE),"",IF($P128="OK",P_BDI_ROM*VLOOKUP(AM128,Coef!$E$5:$F$20,2,FALSE),""))</f>
        <v/>
      </c>
      <c r="K128" s="121" t="str">
        <f>IF(OR($B128="",$C128="",$D128="",$E128="",$F128="",$F128&gt;AN_CONCURS,$H128="",$Q128=FALSE),"",IF($P128="OK",P_BDI_ROM*VLOOKUP(AM128,Coef!$E$5:$F$20,2,FALSE),""))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153" t="str">
        <f>IF(E128="","NOK",VLOOKUP($E128,BDI!$B$5:$C$41,2,FALSE))</f>
        <v>NOK</v>
      </c>
      <c r="Q128" s="129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IF(OR($B129="",$C129="",$D129="",$E129="",$F129&lt;AN_LIM,$F129&gt;AN_CONCURS,$H129="",$Q129=FALSE),"",IF($P129="OK",P_BDI_ROM*VLOOKUP(AM129,Coef!$E$5:$F$20,2,FALSE),""))</f>
        <v/>
      </c>
      <c r="K129" s="121" t="str">
        <f>IF(OR($B129="",$C129="",$D129="",$E129="",$F129="",$F129&gt;AN_CONCURS,$H129="",$Q129=FALSE),"",IF($P129="OK",P_BDI_ROM*VLOOKUP(AM129,Coef!$E$5:$F$20,2,FALSE),""))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153" t="str">
        <f>IF(E129="","NOK",VLOOKUP($E129,BDI!$B$5:$C$41,2,FALSE))</f>
        <v>NOK</v>
      </c>
      <c r="Q129" s="129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IF(OR($B130="",$C130="",$D130="",$E130="",$F130&lt;AN_LIM,$F130&gt;AN_CONCURS,$H130="",$Q130=FALSE),"",IF($P130="OK",P_BDI_ROM*VLOOKUP(AM130,Coef!$E$5:$F$20,2,FALSE),""))</f>
        <v/>
      </c>
      <c r="K130" s="121" t="str">
        <f>IF(OR($B130="",$C130="",$D130="",$E130="",$F130="",$F130&gt;AN_CONCURS,$H130="",$Q130=FALSE),"",IF($P130="OK",P_BDI_ROM*VLOOKUP(AM130,Coef!$E$5:$F$20,2,FALSE),""))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153" t="str">
        <f>IF(E130="","NOK",VLOOKUP($E130,BDI!$B$5:$C$41,2,FALSE))</f>
        <v>NOK</v>
      </c>
      <c r="Q130" s="129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IF(OR($B131="",$C131="",$D131="",$E131="",$F131&lt;AN_LIM,$F131&gt;AN_CONCURS,$H131="",$Q131=FALSE),"",IF($P131="OK",P_BDI_ROM*VLOOKUP(AM131,Coef!$E$5:$F$20,2,FALSE),""))</f>
        <v/>
      </c>
      <c r="K131" s="121" t="str">
        <f>IF(OR($B131="",$C131="",$D131="",$E131="",$F131="",$F131&gt;AN_CONCURS,$H131="",$Q131=FALSE),"",IF($P131="OK",P_BDI_ROM*VLOOKUP(AM131,Coef!$E$5:$F$20,2,FALSE),""))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153" t="str">
        <f>IF(E131="","NOK",VLOOKUP($E131,BDI!$B$5:$C$41,2,FALSE))</f>
        <v>NOK</v>
      </c>
      <c r="Q131" s="129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IF(OR($B132="",$C132="",$D132="",$E132="",$F132&lt;AN_LIM,$F132&gt;AN_CONCURS,$H132="",$Q132=FALSE),"",IF($P132="OK",P_BDI_ROM*VLOOKUP(AM132,Coef!$E$5:$F$20,2,FALSE),""))</f>
        <v/>
      </c>
      <c r="K132" s="121" t="str">
        <f>IF(OR($B132="",$C132="",$D132="",$E132="",$F132="",$F132&gt;AN_CONCURS,$H132="",$Q132=FALSE),"",IF($P132="OK",P_BDI_ROM*VLOOKUP(AM132,Coef!$E$5:$F$20,2,FALSE),""))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153" t="str">
        <f>IF(E132="","NOK",VLOOKUP($E132,BDI!$B$5:$C$41,2,FALSE))</f>
        <v>NOK</v>
      </c>
      <c r="Q132" s="129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IF(OR($B133="",$C133="",$D133="",$E133="",$F133&lt;AN_LIM,$F133&gt;AN_CONCURS,$H133="",$Q133=FALSE),"",IF($P133="OK",P_BDI_ROM*VLOOKUP(AM133,Coef!$E$5:$F$20,2,FALSE),""))</f>
        <v/>
      </c>
      <c r="K133" s="121" t="str">
        <f>IF(OR($B133="",$C133="",$D133="",$E133="",$F133="",$F133&gt;AN_CONCURS,$H133="",$Q133=FALSE),"",IF($P133="OK",P_BDI_ROM*VLOOKUP(AM133,Coef!$E$5:$F$20,2,FALSE),""))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153" t="str">
        <f>IF(E133="","NOK",VLOOKUP($E133,BDI!$B$5:$C$41,2,FALSE))</f>
        <v>NOK</v>
      </c>
      <c r="Q133" s="129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IF(OR($B134="",$C134="",$D134="",$E134="",$F134&lt;AN_LIM,$F134&gt;AN_CONCURS,$H134="",$Q134=FALSE),"",IF($P134="OK",P_BDI_ROM*VLOOKUP(AM134,Coef!$E$5:$F$20,2,FALSE),""))</f>
        <v/>
      </c>
      <c r="K134" s="121" t="str">
        <f>IF(OR($B134="",$C134="",$D134="",$E134="",$F134="",$F134&gt;AN_CONCURS,$H134="",$Q134=FALSE),"",IF($P134="OK",P_BDI_ROM*VLOOKUP(AM134,Coef!$E$5:$F$20,2,FALSE),""))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153" t="str">
        <f>IF(E134="","NOK",VLOOKUP($E134,BDI!$B$5:$C$41,2,FALSE))</f>
        <v>NOK</v>
      </c>
      <c r="Q134" s="129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IF(OR($B135="",$C135="",$D135="",$E135="",$F135&lt;AN_LIM,$F135&gt;AN_CONCURS,$H135="",$Q135=FALSE),"",IF($P135="OK",P_BDI_ROM*VLOOKUP(AM135,Coef!$E$5:$F$20,2,FALSE),""))</f>
        <v/>
      </c>
      <c r="K135" s="121" t="str">
        <f>IF(OR($B135="",$C135="",$D135="",$E135="",$F135="",$F135&gt;AN_CONCURS,$H135="",$Q135=FALSE),"",IF($P135="OK",P_BDI_ROM*VLOOKUP(AM135,Coef!$E$5:$F$20,2,FALSE),""))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153" t="str">
        <f>IF(E135="","NOK",VLOOKUP($E135,BDI!$B$5:$C$41,2,FALSE))</f>
        <v>NOK</v>
      </c>
      <c r="Q135" s="129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IF(OR($B136="",$C136="",$D136="",$E136="",$F136&lt;AN_LIM,$F136&gt;AN_CONCURS,$H136="",$Q136=FALSE),"",IF($P136="OK",P_BDI_ROM*VLOOKUP(AM136,Coef!$E$5:$F$20,2,FALSE),""))</f>
        <v/>
      </c>
      <c r="K136" s="121" t="str">
        <f>IF(OR($B136="",$C136="",$D136="",$E136="",$F136="",$F136&gt;AN_CONCURS,$H136="",$Q136=FALSE),"",IF($P136="OK",P_BDI_ROM*VLOOKUP(AM136,Coef!$E$5:$F$20,2,FALSE),""))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153" t="str">
        <f>IF(E136="","NOK",VLOOKUP($E136,BDI!$B$5:$C$41,2,FALSE))</f>
        <v>NOK</v>
      </c>
      <c r="Q136" s="129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IF(OR($B137="",$C137="",$D137="",$E137="",$F137&lt;AN_LIM,$F137&gt;AN_CONCURS,$H137="",$Q137=FALSE),"",IF($P137="OK",P_BDI_ROM*VLOOKUP(AM137,Coef!$E$5:$F$20,2,FALSE),""))</f>
        <v/>
      </c>
      <c r="K137" s="121" t="str">
        <f>IF(OR($B137="",$C137="",$D137="",$E137="",$F137="",$F137&gt;AN_CONCURS,$H137="",$Q137=FALSE),"",IF($P137="OK",P_BDI_ROM*VLOOKUP(AM137,Coef!$E$5:$F$20,2,FALSE),""))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153" t="str">
        <f>IF(E137="","NOK",VLOOKUP($E137,BDI!$B$5:$C$41,2,FALSE))</f>
        <v>NOK</v>
      </c>
      <c r="Q137" s="129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IF(OR($B138="",$C138="",$D138="",$E138="",$F138&lt;AN_LIM,$F138&gt;AN_CONCURS,$H138="",$Q138=FALSE),"",IF($P138="OK",P_BDI_ROM*VLOOKUP(AM138,Coef!$E$5:$F$20,2,FALSE),""))</f>
        <v/>
      </c>
      <c r="K138" s="121" t="str">
        <f>IF(OR($B138="",$C138="",$D138="",$E138="",$F138="",$F138&gt;AN_CONCURS,$H138="",$Q138=FALSE),"",IF($P138="OK",P_BDI_ROM*VLOOKUP(AM138,Coef!$E$5:$F$20,2,FALSE),""))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153" t="str">
        <f>IF(E138="","NOK",VLOOKUP($E138,BDI!$B$5:$C$41,2,FALSE))</f>
        <v>NOK</v>
      </c>
      <c r="Q138" s="129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IF(OR($B139="",$C139="",$D139="",$E139="",$F139&lt;AN_LIM,$F139&gt;AN_CONCURS,$H139="",$Q139=FALSE),"",IF($P139="OK",P_BDI_ROM*VLOOKUP(AM139,Coef!$E$5:$F$20,2,FALSE),""))</f>
        <v/>
      </c>
      <c r="K139" s="121" t="str">
        <f>IF(OR($B139="",$C139="",$D139="",$E139="",$F139="",$F139&gt;AN_CONCURS,$H139="",$Q139=FALSE),"",IF($P139="OK",P_BDI_ROM*VLOOKUP(AM139,Coef!$E$5:$F$20,2,FALSE),""))</f>
        <v/>
      </c>
      <c r="L139" s="153" t="str">
        <f t="shared" ref="L139:L202" si="46">IF(OR($B139="",$C139="",$D139="",$E139="",$F139="",$F139&gt;AN_CONCURS,$H139="",$P139&lt;&gt;"OK",$Q139=FALSE),"",IF($F139&gt;=AN_LIM,1,""))</f>
        <v/>
      </c>
      <c r="M139" s="153" t="str">
        <f t="shared" ref="M139:M202" si="47">IF(OR($B139="",$C139="",$D139="",$E139="",$F139="",$F139&gt;AN_CONCURS,$H139="",$P139&lt;&gt;"OK",$Q139=FALSE),"",1)</f>
        <v/>
      </c>
      <c r="N139" s="153" t="str">
        <f t="shared" ref="N139:N202" si="48">IF($L139&lt;&gt;1,"",(IF(OR($B139="",$C139="",$D139="",$E139="",$F139="",$F139&gt;AN_CONCURS,$H139="",$P139&lt;&gt;"OK",$Q139=FALSE),"",IF((FIND(NUME,$B139,1)=1),1,""))))</f>
        <v/>
      </c>
      <c r="O139" s="153" t="str">
        <f t="shared" ref="O139:O202" si="49">IF(OR($B139="",$C139="",$D139="",$E139="",$F139="",$F139&gt;AN_CONCURS,$H139="",$P139&lt;&gt;"OK",$Q139=FALSE),"",IF((FIND(NUME,$B139,1)=1),1,""))</f>
        <v/>
      </c>
      <c r="P139" s="153" t="str">
        <f>IF(E139="","NOK",VLOOKUP($E139,BDI!$B$5:$C$41,2,FALSE))</f>
        <v>NOK</v>
      </c>
      <c r="Q139" s="129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IF(OR($B140="",$C140="",$D140="",$E140="",$F140&lt;AN_LIM,$F140&gt;AN_CONCURS,$H140="",$Q140=FALSE),"",IF($P140="OK",P_BDI_ROM*VLOOKUP(AM140,Coef!$E$5:$F$20,2,FALSE),""))</f>
        <v/>
      </c>
      <c r="K140" s="121" t="str">
        <f>IF(OR($B140="",$C140="",$D140="",$E140="",$F140="",$F140&gt;AN_CONCURS,$H140="",$Q140=FALSE),"",IF($P140="OK",P_BDI_ROM*VLOOKUP(AM140,Coef!$E$5:$F$20,2,FALSE),""))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153" t="str">
        <f>IF(E140="","NOK",VLOOKUP($E140,BDI!$B$5:$C$41,2,FALSE))</f>
        <v>NOK</v>
      </c>
      <c r="Q140" s="129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IF(OR($B141="",$C141="",$D141="",$E141="",$F141&lt;AN_LIM,$F141&gt;AN_CONCURS,$H141="",$Q141=FALSE),"",IF($P141="OK",P_BDI_ROM*VLOOKUP(AM141,Coef!$E$5:$F$20,2,FALSE),""))</f>
        <v/>
      </c>
      <c r="K141" s="121" t="str">
        <f>IF(OR($B141="",$C141="",$D141="",$E141="",$F141="",$F141&gt;AN_CONCURS,$H141="",$Q141=FALSE),"",IF($P141="OK",P_BDI_ROM*VLOOKUP(AM141,Coef!$E$5:$F$20,2,FALSE),""))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153" t="str">
        <f>IF(E141="","NOK",VLOOKUP($E141,BDI!$B$5:$C$41,2,FALSE))</f>
        <v>NOK</v>
      </c>
      <c r="Q141" s="129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IF(OR($B142="",$C142="",$D142="",$E142="",$F142&lt;AN_LIM,$F142&gt;AN_CONCURS,$H142="",$Q142=FALSE),"",IF($P142="OK",P_BDI_ROM*VLOOKUP(AM142,Coef!$E$5:$F$20,2,FALSE),""))</f>
        <v/>
      </c>
      <c r="K142" s="121" t="str">
        <f>IF(OR($B142="",$C142="",$D142="",$E142="",$F142="",$F142&gt;AN_CONCURS,$H142="",$Q142=FALSE),"",IF($P142="OK",P_BDI_ROM*VLOOKUP(AM142,Coef!$E$5:$F$20,2,FALSE),""))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153" t="str">
        <f>IF(E142="","NOK",VLOOKUP($E142,BDI!$B$5:$C$41,2,FALSE))</f>
        <v>NOK</v>
      </c>
      <c r="Q142" s="129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IF(OR($B143="",$C143="",$D143="",$E143="",$F143&lt;AN_LIM,$F143&gt;AN_CONCURS,$H143="",$Q143=FALSE),"",IF($P143="OK",P_BDI_ROM*VLOOKUP(AM143,Coef!$E$5:$F$20,2,FALSE),""))</f>
        <v/>
      </c>
      <c r="K143" s="121" t="str">
        <f>IF(OR($B143="",$C143="",$D143="",$E143="",$F143="",$F143&gt;AN_CONCURS,$H143="",$Q143=FALSE),"",IF($P143="OK",P_BDI_ROM*VLOOKUP(AM143,Coef!$E$5:$F$20,2,FALSE),""))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153" t="str">
        <f>IF(E143="","NOK",VLOOKUP($E143,BDI!$B$5:$C$41,2,FALSE))</f>
        <v>NOK</v>
      </c>
      <c r="Q143" s="129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IF(OR($B144="",$C144="",$D144="",$E144="",$F144&lt;AN_LIM,$F144&gt;AN_CONCURS,$H144="",$Q144=FALSE),"",IF($P144="OK",P_BDI_ROM*VLOOKUP(AM144,Coef!$E$5:$F$20,2,FALSE),""))</f>
        <v/>
      </c>
      <c r="K144" s="121" t="str">
        <f>IF(OR($B144="",$C144="",$D144="",$E144="",$F144="",$F144&gt;AN_CONCURS,$H144="",$Q144=FALSE),"",IF($P144="OK",P_BDI_ROM*VLOOKUP(AM144,Coef!$E$5:$F$20,2,FALSE),""))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153" t="str">
        <f>IF(E144="","NOK",VLOOKUP($E144,BDI!$B$5:$C$41,2,FALSE))</f>
        <v>NOK</v>
      </c>
      <c r="Q144" s="129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IF(OR($B145="",$C145="",$D145="",$E145="",$F145&lt;AN_LIM,$F145&gt;AN_CONCURS,$H145="",$Q145=FALSE),"",IF($P145="OK",P_BDI_ROM*VLOOKUP(AM145,Coef!$E$5:$F$20,2,FALSE),""))</f>
        <v/>
      </c>
      <c r="K145" s="121" t="str">
        <f>IF(OR($B145="",$C145="",$D145="",$E145="",$F145="",$F145&gt;AN_CONCURS,$H145="",$Q145=FALSE),"",IF($P145="OK",P_BDI_ROM*VLOOKUP(AM145,Coef!$E$5:$F$20,2,FALSE),""))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153" t="str">
        <f>IF(E145="","NOK",VLOOKUP($E145,BDI!$B$5:$C$41,2,FALSE))</f>
        <v>NOK</v>
      </c>
      <c r="Q145" s="129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IF(OR($B146="",$C146="",$D146="",$E146="",$F146&lt;AN_LIM,$F146&gt;AN_CONCURS,$H146="",$Q146=FALSE),"",IF($P146="OK",P_BDI_ROM*VLOOKUP(AM146,Coef!$E$5:$F$20,2,FALSE),""))</f>
        <v/>
      </c>
      <c r="K146" s="121" t="str">
        <f>IF(OR($B146="",$C146="",$D146="",$E146="",$F146="",$F146&gt;AN_CONCURS,$H146="",$Q146=FALSE),"",IF($P146="OK",P_BDI_ROM*VLOOKUP(AM146,Coef!$E$5:$F$20,2,FALSE),""))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153" t="str">
        <f>IF(E146="","NOK",VLOOKUP($E146,BDI!$B$5:$C$41,2,FALSE))</f>
        <v>NOK</v>
      </c>
      <c r="Q146" s="129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IF(OR($B147="",$C147="",$D147="",$E147="",$F147&lt;AN_LIM,$F147&gt;AN_CONCURS,$H147="",$Q147=FALSE),"",IF($P147="OK",P_BDI_ROM*VLOOKUP(AM147,Coef!$E$5:$F$20,2,FALSE),""))</f>
        <v/>
      </c>
      <c r="K147" s="121" t="str">
        <f>IF(OR($B147="",$C147="",$D147="",$E147="",$F147="",$F147&gt;AN_CONCURS,$H147="",$Q147=FALSE),"",IF($P147="OK",P_BDI_ROM*VLOOKUP(AM147,Coef!$E$5:$F$20,2,FALSE),""))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153" t="str">
        <f>IF(E147="","NOK",VLOOKUP($E147,BDI!$B$5:$C$41,2,FALSE))</f>
        <v>NOK</v>
      </c>
      <c r="Q147" s="129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IF(OR($B148="",$C148="",$D148="",$E148="",$F148&lt;AN_LIM,$F148&gt;AN_CONCURS,$H148="",$Q148=FALSE),"",IF($P148="OK",P_BDI_ROM*VLOOKUP(AM148,Coef!$E$5:$F$20,2,FALSE),""))</f>
        <v/>
      </c>
      <c r="K148" s="121" t="str">
        <f>IF(OR($B148="",$C148="",$D148="",$E148="",$F148="",$F148&gt;AN_CONCURS,$H148="",$Q148=FALSE),"",IF($P148="OK",P_BDI_ROM*VLOOKUP(AM148,Coef!$E$5:$F$20,2,FALSE),""))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153" t="str">
        <f>IF(E148="","NOK",VLOOKUP($E148,BDI!$B$5:$C$41,2,FALSE))</f>
        <v>NOK</v>
      </c>
      <c r="Q148" s="129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IF(OR($B149="",$C149="",$D149="",$E149="",$F149&lt;AN_LIM,$F149&gt;AN_CONCURS,$H149="",$Q149=FALSE),"",IF($P149="OK",P_BDI_ROM*VLOOKUP(AM149,Coef!$E$5:$F$20,2,FALSE),""))</f>
        <v/>
      </c>
      <c r="K149" s="121" t="str">
        <f>IF(OR($B149="",$C149="",$D149="",$E149="",$F149="",$F149&gt;AN_CONCURS,$H149="",$Q149=FALSE),"",IF($P149="OK",P_BDI_ROM*VLOOKUP(AM149,Coef!$E$5:$F$20,2,FALSE),""))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153" t="str">
        <f>IF(E149="","NOK",VLOOKUP($E149,BDI!$B$5:$C$41,2,FALSE))</f>
        <v>NOK</v>
      </c>
      <c r="Q149" s="129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IF(OR($B150="",$C150="",$D150="",$E150="",$F150&lt;AN_LIM,$F150&gt;AN_CONCURS,$H150="",$Q150=FALSE),"",IF($P150="OK",P_BDI_ROM*VLOOKUP(AM150,Coef!$E$5:$F$20,2,FALSE),""))</f>
        <v/>
      </c>
      <c r="K150" s="121" t="str">
        <f>IF(OR($B150="",$C150="",$D150="",$E150="",$F150="",$F150&gt;AN_CONCURS,$H150="",$Q150=FALSE),"",IF($P150="OK",P_BDI_ROM*VLOOKUP(AM150,Coef!$E$5:$F$20,2,FALSE),""))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153" t="str">
        <f>IF(E150="","NOK",VLOOKUP($E150,BDI!$B$5:$C$41,2,FALSE))</f>
        <v>NOK</v>
      </c>
      <c r="Q150" s="129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IF(OR($B151="",$C151="",$D151="",$E151="",$F151&lt;AN_LIM,$F151&gt;AN_CONCURS,$H151="",$Q151=FALSE),"",IF($P151="OK",P_BDI_ROM*VLOOKUP(AM151,Coef!$E$5:$F$20,2,FALSE),""))</f>
        <v/>
      </c>
      <c r="K151" s="121" t="str">
        <f>IF(OR($B151="",$C151="",$D151="",$E151="",$F151="",$F151&gt;AN_CONCURS,$H151="",$Q151=FALSE),"",IF($P151="OK",P_BDI_ROM*VLOOKUP(AM151,Coef!$E$5:$F$20,2,FALSE),""))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153" t="str">
        <f>IF(E151="","NOK",VLOOKUP($E151,BDI!$B$5:$C$41,2,FALSE))</f>
        <v>NOK</v>
      </c>
      <c r="Q151" s="129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IF(OR($B152="",$C152="",$D152="",$E152="",$F152&lt;AN_LIM,$F152&gt;AN_CONCURS,$H152="",$Q152=FALSE),"",IF($P152="OK",P_BDI_ROM*VLOOKUP(AM152,Coef!$E$5:$F$20,2,FALSE),""))</f>
        <v/>
      </c>
      <c r="K152" s="121" t="str">
        <f>IF(OR($B152="",$C152="",$D152="",$E152="",$F152="",$F152&gt;AN_CONCURS,$H152="",$Q152=FALSE),"",IF($P152="OK",P_BDI_ROM*VLOOKUP(AM152,Coef!$E$5:$F$20,2,FALSE),""))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153" t="str">
        <f>IF(E152="","NOK",VLOOKUP($E152,BDI!$B$5:$C$41,2,FALSE))</f>
        <v>NOK</v>
      </c>
      <c r="Q152" s="129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IF(OR($B153="",$C153="",$D153="",$E153="",$F153&lt;AN_LIM,$F153&gt;AN_CONCURS,$H153="",$Q153=FALSE),"",IF($P153="OK",P_BDI_ROM*VLOOKUP(AM153,Coef!$E$5:$F$20,2,FALSE),""))</f>
        <v/>
      </c>
      <c r="K153" s="121" t="str">
        <f>IF(OR($B153="",$C153="",$D153="",$E153="",$F153="",$F153&gt;AN_CONCURS,$H153="",$Q153=FALSE),"",IF($P153="OK",P_BDI_ROM*VLOOKUP(AM153,Coef!$E$5:$F$20,2,FALSE),""))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153" t="str">
        <f>IF(E153="","NOK",VLOOKUP($E153,BDI!$B$5:$C$41,2,FALSE))</f>
        <v>NOK</v>
      </c>
      <c r="Q153" s="129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IF(OR($B154="",$C154="",$D154="",$E154="",$F154&lt;AN_LIM,$F154&gt;AN_CONCURS,$H154="",$Q154=FALSE),"",IF($P154="OK",P_BDI_ROM*VLOOKUP(AM154,Coef!$E$5:$F$20,2,FALSE),""))</f>
        <v/>
      </c>
      <c r="K154" s="121" t="str">
        <f>IF(OR($B154="",$C154="",$D154="",$E154="",$F154="",$F154&gt;AN_CONCURS,$H154="",$Q154=FALSE),"",IF($P154="OK",P_BDI_ROM*VLOOKUP(AM154,Coef!$E$5:$F$20,2,FALSE),""))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153" t="str">
        <f>IF(E154="","NOK",VLOOKUP($E154,BDI!$B$5:$C$41,2,FALSE))</f>
        <v>NOK</v>
      </c>
      <c r="Q154" s="129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IF(OR($B155="",$C155="",$D155="",$E155="",$F155&lt;AN_LIM,$F155&gt;AN_CONCURS,$H155="",$Q155=FALSE),"",IF($P155="OK",P_BDI_ROM*VLOOKUP(AM155,Coef!$E$5:$F$20,2,FALSE),""))</f>
        <v/>
      </c>
      <c r="K155" s="121" t="str">
        <f>IF(OR($B155="",$C155="",$D155="",$E155="",$F155="",$F155&gt;AN_CONCURS,$H155="",$Q155=FALSE),"",IF($P155="OK",P_BDI_ROM*VLOOKUP(AM155,Coef!$E$5:$F$20,2,FALSE),""))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153" t="str">
        <f>IF(E155="","NOK",VLOOKUP($E155,BDI!$B$5:$C$41,2,FALSE))</f>
        <v>NOK</v>
      </c>
      <c r="Q155" s="129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IF(OR($B156="",$C156="",$D156="",$E156="",$F156&lt;AN_LIM,$F156&gt;AN_CONCURS,$H156="",$Q156=FALSE),"",IF($P156="OK",P_BDI_ROM*VLOOKUP(AM156,Coef!$E$5:$F$20,2,FALSE),""))</f>
        <v/>
      </c>
      <c r="K156" s="121" t="str">
        <f>IF(OR($B156="",$C156="",$D156="",$E156="",$F156="",$F156&gt;AN_CONCURS,$H156="",$Q156=FALSE),"",IF($P156="OK",P_BDI_ROM*VLOOKUP(AM156,Coef!$E$5:$F$20,2,FALSE),""))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153" t="str">
        <f>IF(E156="","NOK",VLOOKUP($E156,BDI!$B$5:$C$41,2,FALSE))</f>
        <v>NOK</v>
      </c>
      <c r="Q156" s="129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IF(OR($B157="",$C157="",$D157="",$E157="",$F157&lt;AN_LIM,$F157&gt;AN_CONCURS,$H157="",$Q157=FALSE),"",IF($P157="OK",P_BDI_ROM*VLOOKUP(AM157,Coef!$E$5:$F$20,2,FALSE),""))</f>
        <v/>
      </c>
      <c r="K157" s="121" t="str">
        <f>IF(OR($B157="",$C157="",$D157="",$E157="",$F157="",$F157&gt;AN_CONCURS,$H157="",$Q157=FALSE),"",IF($P157="OK",P_BDI_ROM*VLOOKUP(AM157,Coef!$E$5:$F$20,2,FALSE),""))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153" t="str">
        <f>IF(E157="","NOK",VLOOKUP($E157,BDI!$B$5:$C$41,2,FALSE))</f>
        <v>NOK</v>
      </c>
      <c r="Q157" s="129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IF(OR($B158="",$C158="",$D158="",$E158="",$F158&lt;AN_LIM,$F158&gt;AN_CONCURS,$H158="",$Q158=FALSE),"",IF($P158="OK",P_BDI_ROM*VLOOKUP(AM158,Coef!$E$5:$F$20,2,FALSE),""))</f>
        <v/>
      </c>
      <c r="K158" s="121" t="str">
        <f>IF(OR($B158="",$C158="",$D158="",$E158="",$F158="",$F158&gt;AN_CONCURS,$H158="",$Q158=FALSE),"",IF($P158="OK",P_BDI_ROM*VLOOKUP(AM158,Coef!$E$5:$F$20,2,FALSE),""))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153" t="str">
        <f>IF(E158="","NOK",VLOOKUP($E158,BDI!$B$5:$C$41,2,FALSE))</f>
        <v>NOK</v>
      </c>
      <c r="Q158" s="129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IF(OR($B159="",$C159="",$D159="",$E159="",$F159&lt;AN_LIM,$F159&gt;AN_CONCURS,$H159="",$Q159=FALSE),"",IF($P159="OK",P_BDI_ROM*VLOOKUP(AM159,Coef!$E$5:$F$20,2,FALSE),""))</f>
        <v/>
      </c>
      <c r="K159" s="121" t="str">
        <f>IF(OR($B159="",$C159="",$D159="",$E159="",$F159="",$F159&gt;AN_CONCURS,$H159="",$Q159=FALSE),"",IF($P159="OK",P_BDI_ROM*VLOOKUP(AM159,Coef!$E$5:$F$20,2,FALSE),""))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153" t="str">
        <f>IF(E159="","NOK",VLOOKUP($E159,BDI!$B$5:$C$41,2,FALSE))</f>
        <v>NOK</v>
      </c>
      <c r="Q159" s="129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IF(OR($B160="",$C160="",$D160="",$E160="",$F160&lt;AN_LIM,$F160&gt;AN_CONCURS,$H160="",$Q160=FALSE),"",IF($P160="OK",P_BDI_ROM*VLOOKUP(AM160,Coef!$E$5:$F$20,2,FALSE),""))</f>
        <v/>
      </c>
      <c r="K160" s="121" t="str">
        <f>IF(OR($B160="",$C160="",$D160="",$E160="",$F160="",$F160&gt;AN_CONCURS,$H160="",$Q160=FALSE),"",IF($P160="OK",P_BDI_ROM*VLOOKUP(AM160,Coef!$E$5:$F$20,2,FALSE),""))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153" t="str">
        <f>IF(E160="","NOK",VLOOKUP($E160,BDI!$B$5:$C$41,2,FALSE))</f>
        <v>NOK</v>
      </c>
      <c r="Q160" s="129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IF(OR($B161="",$C161="",$D161="",$E161="",$F161&lt;AN_LIM,$F161&gt;AN_CONCURS,$H161="",$Q161=FALSE),"",IF($P161="OK",P_BDI_ROM*VLOOKUP(AM161,Coef!$E$5:$F$20,2,FALSE),""))</f>
        <v/>
      </c>
      <c r="K161" s="121" t="str">
        <f>IF(OR($B161="",$C161="",$D161="",$E161="",$F161="",$F161&gt;AN_CONCURS,$H161="",$Q161=FALSE),"",IF($P161="OK",P_BDI_ROM*VLOOKUP(AM161,Coef!$E$5:$F$20,2,FALSE),""))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153" t="str">
        <f>IF(E161="","NOK",VLOOKUP($E161,BDI!$B$5:$C$41,2,FALSE))</f>
        <v>NOK</v>
      </c>
      <c r="Q161" s="129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IF(OR($B162="",$C162="",$D162="",$E162="",$F162&lt;AN_LIM,$F162&gt;AN_CONCURS,$H162="",$Q162=FALSE),"",IF($P162="OK",P_BDI_ROM*VLOOKUP(AM162,Coef!$E$5:$F$20,2,FALSE),""))</f>
        <v/>
      </c>
      <c r="K162" s="121" t="str">
        <f>IF(OR($B162="",$C162="",$D162="",$E162="",$F162="",$F162&gt;AN_CONCURS,$H162="",$Q162=FALSE),"",IF($P162="OK",P_BDI_ROM*VLOOKUP(AM162,Coef!$E$5:$F$20,2,FALSE),""))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153" t="str">
        <f>IF(E162="","NOK",VLOOKUP($E162,BDI!$B$5:$C$41,2,FALSE))</f>
        <v>NOK</v>
      </c>
      <c r="Q162" s="129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IF(OR($B163="",$C163="",$D163="",$E163="",$F163&lt;AN_LIM,$F163&gt;AN_CONCURS,$H163="",$Q163=FALSE),"",IF($P163="OK",P_BDI_ROM*VLOOKUP(AM163,Coef!$E$5:$F$20,2,FALSE),""))</f>
        <v/>
      </c>
      <c r="K163" s="121" t="str">
        <f>IF(OR($B163="",$C163="",$D163="",$E163="",$F163="",$F163&gt;AN_CONCURS,$H163="",$Q163=FALSE),"",IF($P163="OK",P_BDI_ROM*VLOOKUP(AM163,Coef!$E$5:$F$20,2,FALSE),""))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153" t="str">
        <f>IF(E163="","NOK",VLOOKUP($E163,BDI!$B$5:$C$41,2,FALSE))</f>
        <v>NOK</v>
      </c>
      <c r="Q163" s="129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IF(OR($B164="",$C164="",$D164="",$E164="",$F164&lt;AN_LIM,$F164&gt;AN_CONCURS,$H164="",$Q164=FALSE),"",IF($P164="OK",P_BDI_ROM*VLOOKUP(AM164,Coef!$E$5:$F$20,2,FALSE),""))</f>
        <v/>
      </c>
      <c r="K164" s="121" t="str">
        <f>IF(OR($B164="",$C164="",$D164="",$E164="",$F164="",$F164&gt;AN_CONCURS,$H164="",$Q164=FALSE),"",IF($P164="OK",P_BDI_ROM*VLOOKUP(AM164,Coef!$E$5:$F$20,2,FALSE),""))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153" t="str">
        <f>IF(E164="","NOK",VLOOKUP($E164,BDI!$B$5:$C$41,2,FALSE))</f>
        <v>NOK</v>
      </c>
      <c r="Q164" s="129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IF(OR($B165="",$C165="",$D165="",$E165="",$F165&lt;AN_LIM,$F165&gt;AN_CONCURS,$H165="",$Q165=FALSE),"",IF($P165="OK",P_BDI_ROM*VLOOKUP(AM165,Coef!$E$5:$F$20,2,FALSE),""))</f>
        <v/>
      </c>
      <c r="K165" s="121" t="str">
        <f>IF(OR($B165="",$C165="",$D165="",$E165="",$F165="",$F165&gt;AN_CONCURS,$H165="",$Q165=FALSE),"",IF($P165="OK",P_BDI_ROM*VLOOKUP(AM165,Coef!$E$5:$F$20,2,FALSE),""))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153" t="str">
        <f>IF(E165="","NOK",VLOOKUP($E165,BDI!$B$5:$C$41,2,FALSE))</f>
        <v>NOK</v>
      </c>
      <c r="Q165" s="129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IF(OR($B166="",$C166="",$D166="",$E166="",$F166&lt;AN_LIM,$F166&gt;AN_CONCURS,$H166="",$Q166=FALSE),"",IF($P166="OK",P_BDI_ROM*VLOOKUP(AM166,Coef!$E$5:$F$20,2,FALSE),""))</f>
        <v/>
      </c>
      <c r="K166" s="121" t="str">
        <f>IF(OR($B166="",$C166="",$D166="",$E166="",$F166="",$F166&gt;AN_CONCURS,$H166="",$Q166=FALSE),"",IF($P166="OK",P_BDI_ROM*VLOOKUP(AM166,Coef!$E$5:$F$20,2,FALSE),""))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153" t="str">
        <f>IF(E166="","NOK",VLOOKUP($E166,BDI!$B$5:$C$41,2,FALSE))</f>
        <v>NOK</v>
      </c>
      <c r="Q166" s="129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IF(OR($B167="",$C167="",$D167="",$E167="",$F167&lt;AN_LIM,$F167&gt;AN_CONCURS,$H167="",$Q167=FALSE),"",IF($P167="OK",P_BDI_ROM*VLOOKUP(AM167,Coef!$E$5:$F$20,2,FALSE),""))</f>
        <v/>
      </c>
      <c r="K167" s="121" t="str">
        <f>IF(OR($B167="",$C167="",$D167="",$E167="",$F167="",$F167&gt;AN_CONCURS,$H167="",$Q167=FALSE),"",IF($P167="OK",P_BDI_ROM*VLOOKUP(AM167,Coef!$E$5:$F$20,2,FALSE),""))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153" t="str">
        <f>IF(E167="","NOK",VLOOKUP($E167,BDI!$B$5:$C$41,2,FALSE))</f>
        <v>NOK</v>
      </c>
      <c r="Q167" s="129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IF(OR($B168="",$C168="",$D168="",$E168="",$F168&lt;AN_LIM,$F168&gt;AN_CONCURS,$H168="",$Q168=FALSE),"",IF($P168="OK",P_BDI_ROM*VLOOKUP(AM168,Coef!$E$5:$F$20,2,FALSE),""))</f>
        <v/>
      </c>
      <c r="K168" s="121" t="str">
        <f>IF(OR($B168="",$C168="",$D168="",$E168="",$F168="",$F168&gt;AN_CONCURS,$H168="",$Q168=FALSE),"",IF($P168="OK",P_BDI_ROM*VLOOKUP(AM168,Coef!$E$5:$F$20,2,FALSE),""))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153" t="str">
        <f>IF(E168="","NOK",VLOOKUP($E168,BDI!$B$5:$C$41,2,FALSE))</f>
        <v>NOK</v>
      </c>
      <c r="Q168" s="129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IF(OR($B169="",$C169="",$D169="",$E169="",$F169&lt;AN_LIM,$F169&gt;AN_CONCURS,$H169="",$Q169=FALSE),"",IF($P169="OK",P_BDI_ROM*VLOOKUP(AM169,Coef!$E$5:$F$20,2,FALSE),""))</f>
        <v/>
      </c>
      <c r="K169" s="121" t="str">
        <f>IF(OR($B169="",$C169="",$D169="",$E169="",$F169="",$F169&gt;AN_CONCURS,$H169="",$Q169=FALSE),"",IF($P169="OK",P_BDI_ROM*VLOOKUP(AM169,Coef!$E$5:$F$20,2,FALSE),""))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153" t="str">
        <f>IF(E169="","NOK",VLOOKUP($E169,BDI!$B$5:$C$41,2,FALSE))</f>
        <v>NOK</v>
      </c>
      <c r="Q169" s="129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IF(OR($B170="",$C170="",$D170="",$E170="",$F170&lt;AN_LIM,$F170&gt;AN_CONCURS,$H170="",$Q170=FALSE),"",IF($P170="OK",P_BDI_ROM*VLOOKUP(AM170,Coef!$E$5:$F$20,2,FALSE),""))</f>
        <v/>
      </c>
      <c r="K170" s="121" t="str">
        <f>IF(OR($B170="",$C170="",$D170="",$E170="",$F170="",$F170&gt;AN_CONCURS,$H170="",$Q170=FALSE),"",IF($P170="OK",P_BDI_ROM*VLOOKUP(AM170,Coef!$E$5:$F$20,2,FALSE),""))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153" t="str">
        <f>IF(E170="","NOK",VLOOKUP($E170,BDI!$B$5:$C$41,2,FALSE))</f>
        <v>NOK</v>
      </c>
      <c r="Q170" s="129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IF(OR($B171="",$C171="",$D171="",$E171="",$F171&lt;AN_LIM,$F171&gt;AN_CONCURS,$H171="",$Q171=FALSE),"",IF($P171="OK",P_BDI_ROM*VLOOKUP(AM171,Coef!$E$5:$F$20,2,FALSE),""))</f>
        <v/>
      </c>
      <c r="K171" s="121" t="str">
        <f>IF(OR($B171="",$C171="",$D171="",$E171="",$F171="",$F171&gt;AN_CONCURS,$H171="",$Q171=FALSE),"",IF($P171="OK",P_BDI_ROM*VLOOKUP(AM171,Coef!$E$5:$F$20,2,FALSE),""))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153" t="str">
        <f>IF(E171="","NOK",VLOOKUP($E171,BDI!$B$5:$C$41,2,FALSE))</f>
        <v>NOK</v>
      </c>
      <c r="Q171" s="129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IF(OR($B172="",$C172="",$D172="",$E172="",$F172&lt;AN_LIM,$F172&gt;AN_CONCURS,$H172="",$Q172=FALSE),"",IF($P172="OK",P_BDI_ROM*VLOOKUP(AM172,Coef!$E$5:$F$20,2,FALSE),""))</f>
        <v/>
      </c>
      <c r="K172" s="121" t="str">
        <f>IF(OR($B172="",$C172="",$D172="",$E172="",$F172="",$F172&gt;AN_CONCURS,$H172="",$Q172=FALSE),"",IF($P172="OK",P_BDI_ROM*VLOOKUP(AM172,Coef!$E$5:$F$20,2,FALSE),""))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153" t="str">
        <f>IF(E172="","NOK",VLOOKUP($E172,BDI!$B$5:$C$41,2,FALSE))</f>
        <v>NOK</v>
      </c>
      <c r="Q172" s="129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IF(OR($B173="",$C173="",$D173="",$E173="",$F173&lt;AN_LIM,$F173&gt;AN_CONCURS,$H173="",$Q173=FALSE),"",IF($P173="OK",P_BDI_ROM*VLOOKUP(AM173,Coef!$E$5:$F$20,2,FALSE),""))</f>
        <v/>
      </c>
      <c r="K173" s="121" t="str">
        <f>IF(OR($B173="",$C173="",$D173="",$E173="",$F173="",$F173&gt;AN_CONCURS,$H173="",$Q173=FALSE),"",IF($P173="OK",P_BDI_ROM*VLOOKUP(AM173,Coef!$E$5:$F$20,2,FALSE),""))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153" t="str">
        <f>IF(E173="","NOK",VLOOKUP($E173,BDI!$B$5:$C$41,2,FALSE))</f>
        <v>NOK</v>
      </c>
      <c r="Q173" s="129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IF(OR($B174="",$C174="",$D174="",$E174="",$F174&lt;AN_LIM,$F174&gt;AN_CONCURS,$H174="",$Q174=FALSE),"",IF($P174="OK",P_BDI_ROM*VLOOKUP(AM174,Coef!$E$5:$F$20,2,FALSE),""))</f>
        <v/>
      </c>
      <c r="K174" s="121" t="str">
        <f>IF(OR($B174="",$C174="",$D174="",$E174="",$F174="",$F174&gt;AN_CONCURS,$H174="",$Q174=FALSE),"",IF($P174="OK",P_BDI_ROM*VLOOKUP(AM174,Coef!$E$5:$F$20,2,FALSE),""))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153" t="str">
        <f>IF(E174="","NOK",VLOOKUP($E174,BDI!$B$5:$C$41,2,FALSE))</f>
        <v>NOK</v>
      </c>
      <c r="Q174" s="129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IF(OR($B175="",$C175="",$D175="",$E175="",$F175&lt;AN_LIM,$F175&gt;AN_CONCURS,$H175="",$Q175=FALSE),"",IF($P175="OK",P_BDI_ROM*VLOOKUP(AM175,Coef!$E$5:$F$20,2,FALSE),""))</f>
        <v/>
      </c>
      <c r="K175" s="121" t="str">
        <f>IF(OR($B175="",$C175="",$D175="",$E175="",$F175="",$F175&gt;AN_CONCURS,$H175="",$Q175=FALSE),"",IF($P175="OK",P_BDI_ROM*VLOOKUP(AM175,Coef!$E$5:$F$20,2,FALSE),""))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153" t="str">
        <f>IF(E175="","NOK",VLOOKUP($E175,BDI!$B$5:$C$41,2,FALSE))</f>
        <v>NOK</v>
      </c>
      <c r="Q175" s="129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IF(OR($B176="",$C176="",$D176="",$E176="",$F176&lt;AN_LIM,$F176&gt;AN_CONCURS,$H176="",$Q176=FALSE),"",IF($P176="OK",P_BDI_ROM*VLOOKUP(AM176,Coef!$E$5:$F$20,2,FALSE),""))</f>
        <v/>
      </c>
      <c r="K176" s="121" t="str">
        <f>IF(OR($B176="",$C176="",$D176="",$E176="",$F176="",$F176&gt;AN_CONCURS,$H176="",$Q176=FALSE),"",IF($P176="OK",P_BDI_ROM*VLOOKUP(AM176,Coef!$E$5:$F$20,2,FALSE),""))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153" t="str">
        <f>IF(E176="","NOK",VLOOKUP($E176,BDI!$B$5:$C$41,2,FALSE))</f>
        <v>NOK</v>
      </c>
      <c r="Q176" s="129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IF(OR($B177="",$C177="",$D177="",$E177="",$F177&lt;AN_LIM,$F177&gt;AN_CONCURS,$H177="",$Q177=FALSE),"",IF($P177="OK",P_BDI_ROM*VLOOKUP(AM177,Coef!$E$5:$F$20,2,FALSE),""))</f>
        <v/>
      </c>
      <c r="K177" s="121" t="str">
        <f>IF(OR($B177="",$C177="",$D177="",$E177="",$F177="",$F177&gt;AN_CONCURS,$H177="",$Q177=FALSE),"",IF($P177="OK",P_BDI_ROM*VLOOKUP(AM177,Coef!$E$5:$F$20,2,FALSE),""))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153" t="str">
        <f>IF(E177="","NOK",VLOOKUP($E177,BDI!$B$5:$C$41,2,FALSE))</f>
        <v>NOK</v>
      </c>
      <c r="Q177" s="129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IF(OR($B178="",$C178="",$D178="",$E178="",$F178&lt;AN_LIM,$F178&gt;AN_CONCURS,$H178="",$Q178=FALSE),"",IF($P178="OK",P_BDI_ROM*VLOOKUP(AM178,Coef!$E$5:$F$20,2,FALSE),""))</f>
        <v/>
      </c>
      <c r="K178" s="121" t="str">
        <f>IF(OR($B178="",$C178="",$D178="",$E178="",$F178="",$F178&gt;AN_CONCURS,$H178="",$Q178=FALSE),"",IF($P178="OK",P_BDI_ROM*VLOOKUP(AM178,Coef!$E$5:$F$20,2,FALSE),""))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153" t="str">
        <f>IF(E178="","NOK",VLOOKUP($E178,BDI!$B$5:$C$41,2,FALSE))</f>
        <v>NOK</v>
      </c>
      <c r="Q178" s="129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IF(OR($B179="",$C179="",$D179="",$E179="",$F179&lt;AN_LIM,$F179&gt;AN_CONCURS,$H179="",$Q179=FALSE),"",IF($P179="OK",P_BDI_ROM*VLOOKUP(AM179,Coef!$E$5:$F$20,2,FALSE),""))</f>
        <v/>
      </c>
      <c r="K179" s="121" t="str">
        <f>IF(OR($B179="",$C179="",$D179="",$E179="",$F179="",$F179&gt;AN_CONCURS,$H179="",$Q179=FALSE),"",IF($P179="OK",P_BDI_ROM*VLOOKUP(AM179,Coef!$E$5:$F$20,2,FALSE),""))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153" t="str">
        <f>IF(E179="","NOK",VLOOKUP($E179,BDI!$B$5:$C$41,2,FALSE))</f>
        <v>NOK</v>
      </c>
      <c r="Q179" s="129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IF(OR($B180="",$C180="",$D180="",$E180="",$F180&lt;AN_LIM,$F180&gt;AN_CONCURS,$H180="",$Q180=FALSE),"",IF($P180="OK",P_BDI_ROM*VLOOKUP(AM180,Coef!$E$5:$F$20,2,FALSE),""))</f>
        <v/>
      </c>
      <c r="K180" s="121" t="str">
        <f>IF(OR($B180="",$C180="",$D180="",$E180="",$F180="",$F180&gt;AN_CONCURS,$H180="",$Q180=FALSE),"",IF($P180="OK",P_BDI_ROM*VLOOKUP(AM180,Coef!$E$5:$F$20,2,FALSE),""))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153" t="str">
        <f>IF(E180="","NOK",VLOOKUP($E180,BDI!$B$5:$C$41,2,FALSE))</f>
        <v>NOK</v>
      </c>
      <c r="Q180" s="129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IF(OR($B181="",$C181="",$D181="",$E181="",$F181&lt;AN_LIM,$F181&gt;AN_CONCURS,$H181="",$Q181=FALSE),"",IF($P181="OK",P_BDI_ROM*VLOOKUP(AM181,Coef!$E$5:$F$20,2,FALSE),""))</f>
        <v/>
      </c>
      <c r="K181" s="121" t="str">
        <f>IF(OR($B181="",$C181="",$D181="",$E181="",$F181="",$F181&gt;AN_CONCURS,$H181="",$Q181=FALSE),"",IF($P181="OK",P_BDI_ROM*VLOOKUP(AM181,Coef!$E$5:$F$20,2,FALSE),""))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153" t="str">
        <f>IF(E181="","NOK",VLOOKUP($E181,BDI!$B$5:$C$41,2,FALSE))</f>
        <v>NOK</v>
      </c>
      <c r="Q181" s="129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IF(OR($B182="",$C182="",$D182="",$E182="",$F182&lt;AN_LIM,$F182&gt;AN_CONCURS,$H182="",$Q182=FALSE),"",IF($P182="OK",P_BDI_ROM*VLOOKUP(AM182,Coef!$E$5:$F$20,2,FALSE),""))</f>
        <v/>
      </c>
      <c r="K182" s="121" t="str">
        <f>IF(OR($B182="",$C182="",$D182="",$E182="",$F182="",$F182&gt;AN_CONCURS,$H182="",$Q182=FALSE),"",IF($P182="OK",P_BDI_ROM*VLOOKUP(AM182,Coef!$E$5:$F$20,2,FALSE),""))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153" t="str">
        <f>IF(E182="","NOK",VLOOKUP($E182,BDI!$B$5:$C$41,2,FALSE))</f>
        <v>NOK</v>
      </c>
      <c r="Q182" s="129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IF(OR($B183="",$C183="",$D183="",$E183="",$F183&lt;AN_LIM,$F183&gt;AN_CONCURS,$H183="",$Q183=FALSE),"",IF($P183="OK",P_BDI_ROM*VLOOKUP(AM183,Coef!$E$5:$F$20,2,FALSE),""))</f>
        <v/>
      </c>
      <c r="K183" s="121" t="str">
        <f>IF(OR($B183="",$C183="",$D183="",$E183="",$F183="",$F183&gt;AN_CONCURS,$H183="",$Q183=FALSE),"",IF($P183="OK",P_BDI_ROM*VLOOKUP(AM183,Coef!$E$5:$F$20,2,FALSE),""))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153" t="str">
        <f>IF(E183="","NOK",VLOOKUP($E183,BDI!$B$5:$C$41,2,FALSE))</f>
        <v>NOK</v>
      </c>
      <c r="Q183" s="129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IF(OR($B184="",$C184="",$D184="",$E184="",$F184&lt;AN_LIM,$F184&gt;AN_CONCURS,$H184="",$Q184=FALSE),"",IF($P184="OK",P_BDI_ROM*VLOOKUP(AM184,Coef!$E$5:$F$20,2,FALSE),""))</f>
        <v/>
      </c>
      <c r="K184" s="121" t="str">
        <f>IF(OR($B184="",$C184="",$D184="",$E184="",$F184="",$F184&gt;AN_CONCURS,$H184="",$Q184=FALSE),"",IF($P184="OK",P_BDI_ROM*VLOOKUP(AM184,Coef!$E$5:$F$20,2,FALSE),""))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153" t="str">
        <f>IF(E184="","NOK",VLOOKUP($E184,BDI!$B$5:$C$41,2,FALSE))</f>
        <v>NOK</v>
      </c>
      <c r="Q184" s="129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IF(OR($B185="",$C185="",$D185="",$E185="",$F185&lt;AN_LIM,$F185&gt;AN_CONCURS,$H185="",$Q185=FALSE),"",IF($P185="OK",P_BDI_ROM*VLOOKUP(AM185,Coef!$E$5:$F$20,2,FALSE),""))</f>
        <v/>
      </c>
      <c r="K185" s="121" t="str">
        <f>IF(OR($B185="",$C185="",$D185="",$E185="",$F185="",$F185&gt;AN_CONCURS,$H185="",$Q185=FALSE),"",IF($P185="OK",P_BDI_ROM*VLOOKUP(AM185,Coef!$E$5:$F$20,2,FALSE),""))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153" t="str">
        <f>IF(E185="","NOK",VLOOKUP($E185,BDI!$B$5:$C$41,2,FALSE))</f>
        <v>NOK</v>
      </c>
      <c r="Q185" s="129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IF(OR($B186="",$C186="",$D186="",$E186="",$F186&lt;AN_LIM,$F186&gt;AN_CONCURS,$H186="",$Q186=FALSE),"",IF($P186="OK",P_BDI_ROM*VLOOKUP(AM186,Coef!$E$5:$F$20,2,FALSE),""))</f>
        <v/>
      </c>
      <c r="K186" s="121" t="str">
        <f>IF(OR($B186="",$C186="",$D186="",$E186="",$F186="",$F186&gt;AN_CONCURS,$H186="",$Q186=FALSE),"",IF($P186="OK",P_BDI_ROM*VLOOKUP(AM186,Coef!$E$5:$F$20,2,FALSE),""))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153" t="str">
        <f>IF(E186="","NOK",VLOOKUP($E186,BDI!$B$5:$C$41,2,FALSE))</f>
        <v>NOK</v>
      </c>
      <c r="Q186" s="129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IF(OR($B187="",$C187="",$D187="",$E187="",$F187&lt;AN_LIM,$F187&gt;AN_CONCURS,$H187="",$Q187=FALSE),"",IF($P187="OK",P_BDI_ROM*VLOOKUP(AM187,Coef!$E$5:$F$20,2,FALSE),""))</f>
        <v/>
      </c>
      <c r="K187" s="121" t="str">
        <f>IF(OR($B187="",$C187="",$D187="",$E187="",$F187="",$F187&gt;AN_CONCURS,$H187="",$Q187=FALSE),"",IF($P187="OK",P_BDI_ROM*VLOOKUP(AM187,Coef!$E$5:$F$20,2,FALSE),""))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153" t="str">
        <f>IF(E187="","NOK",VLOOKUP($E187,BDI!$B$5:$C$41,2,FALSE))</f>
        <v>NOK</v>
      </c>
      <c r="Q187" s="129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IF(OR($B188="",$C188="",$D188="",$E188="",$F188&lt;AN_LIM,$F188&gt;AN_CONCURS,$H188="",$Q188=FALSE),"",IF($P188="OK",P_BDI_ROM*VLOOKUP(AM188,Coef!$E$5:$F$20,2,FALSE),""))</f>
        <v/>
      </c>
      <c r="K188" s="121" t="str">
        <f>IF(OR($B188="",$C188="",$D188="",$E188="",$F188="",$F188&gt;AN_CONCURS,$H188="",$Q188=FALSE),"",IF($P188="OK",P_BDI_ROM*VLOOKUP(AM188,Coef!$E$5:$F$20,2,FALSE),""))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153" t="str">
        <f>IF(E188="","NOK",VLOOKUP($E188,BDI!$B$5:$C$41,2,FALSE))</f>
        <v>NOK</v>
      </c>
      <c r="Q188" s="129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IF(OR($B189="",$C189="",$D189="",$E189="",$F189&lt;AN_LIM,$F189&gt;AN_CONCURS,$H189="",$Q189=FALSE),"",IF($P189="OK",P_BDI_ROM*VLOOKUP(AM189,Coef!$E$5:$F$20,2,FALSE),""))</f>
        <v/>
      </c>
      <c r="K189" s="121" t="str">
        <f>IF(OR($B189="",$C189="",$D189="",$E189="",$F189="",$F189&gt;AN_CONCURS,$H189="",$Q189=FALSE),"",IF($P189="OK",P_BDI_ROM*VLOOKUP(AM189,Coef!$E$5:$F$20,2,FALSE),""))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153" t="str">
        <f>IF(E189="","NOK",VLOOKUP($E189,BDI!$B$5:$C$41,2,FALSE))</f>
        <v>NOK</v>
      </c>
      <c r="Q189" s="129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IF(OR($B190="",$C190="",$D190="",$E190="",$F190&lt;AN_LIM,$F190&gt;AN_CONCURS,$H190="",$Q190=FALSE),"",IF($P190="OK",P_BDI_ROM*VLOOKUP(AM190,Coef!$E$5:$F$20,2,FALSE),""))</f>
        <v/>
      </c>
      <c r="K190" s="121" t="str">
        <f>IF(OR($B190="",$C190="",$D190="",$E190="",$F190="",$F190&gt;AN_CONCURS,$H190="",$Q190=FALSE),"",IF($P190="OK",P_BDI_ROM*VLOOKUP(AM190,Coef!$E$5:$F$20,2,FALSE),""))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153" t="str">
        <f>IF(E190="","NOK",VLOOKUP($E190,BDI!$B$5:$C$41,2,FALSE))</f>
        <v>NOK</v>
      </c>
      <c r="Q190" s="129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IF(OR($B191="",$C191="",$D191="",$E191="",$F191&lt;AN_LIM,$F191&gt;AN_CONCURS,$H191="",$Q191=FALSE),"",IF($P191="OK",P_BDI_ROM*VLOOKUP(AM191,Coef!$E$5:$F$20,2,FALSE),""))</f>
        <v/>
      </c>
      <c r="K191" s="121" t="str">
        <f>IF(OR($B191="",$C191="",$D191="",$E191="",$F191="",$F191&gt;AN_CONCURS,$H191="",$Q191=FALSE),"",IF($P191="OK",P_BDI_ROM*VLOOKUP(AM191,Coef!$E$5:$F$20,2,FALSE),""))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153" t="str">
        <f>IF(E191="","NOK",VLOOKUP($E191,BDI!$B$5:$C$41,2,FALSE))</f>
        <v>NOK</v>
      </c>
      <c r="Q191" s="129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IF(OR($B192="",$C192="",$D192="",$E192="",$F192&lt;AN_LIM,$F192&gt;AN_CONCURS,$H192="",$Q192=FALSE),"",IF($P192="OK",P_BDI_ROM*VLOOKUP(AM192,Coef!$E$5:$F$20,2,FALSE),""))</f>
        <v/>
      </c>
      <c r="K192" s="121" t="str">
        <f>IF(OR($B192="",$C192="",$D192="",$E192="",$F192="",$F192&gt;AN_CONCURS,$H192="",$Q192=FALSE),"",IF($P192="OK",P_BDI_ROM*VLOOKUP(AM192,Coef!$E$5:$F$20,2,FALSE),""))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153" t="str">
        <f>IF(E192="","NOK",VLOOKUP($E192,BDI!$B$5:$C$41,2,FALSE))</f>
        <v>NOK</v>
      </c>
      <c r="Q192" s="129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IF(OR($B193="",$C193="",$D193="",$E193="",$F193&lt;AN_LIM,$F193&gt;AN_CONCURS,$H193="",$Q193=FALSE),"",IF($P193="OK",P_BDI_ROM*VLOOKUP(AM193,Coef!$E$5:$F$20,2,FALSE),""))</f>
        <v/>
      </c>
      <c r="K193" s="121" t="str">
        <f>IF(OR($B193="",$C193="",$D193="",$E193="",$F193="",$F193&gt;AN_CONCURS,$H193="",$Q193=FALSE),"",IF($P193="OK",P_BDI_ROM*VLOOKUP(AM193,Coef!$E$5:$F$20,2,FALSE),""))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153" t="str">
        <f>IF(E193="","NOK",VLOOKUP($E193,BDI!$B$5:$C$41,2,FALSE))</f>
        <v>NOK</v>
      </c>
      <c r="Q193" s="129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IF(OR($B194="",$C194="",$D194="",$E194="",$F194&lt;AN_LIM,$F194&gt;AN_CONCURS,$H194="",$Q194=FALSE),"",IF($P194="OK",P_BDI_ROM*VLOOKUP(AM194,Coef!$E$5:$F$20,2,FALSE),""))</f>
        <v/>
      </c>
      <c r="K194" s="121" t="str">
        <f>IF(OR($B194="",$C194="",$D194="",$E194="",$F194="",$F194&gt;AN_CONCURS,$H194="",$Q194=FALSE),"",IF($P194="OK",P_BDI_ROM*VLOOKUP(AM194,Coef!$E$5:$F$20,2,FALSE),""))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153" t="str">
        <f>IF(E194="","NOK",VLOOKUP($E194,BDI!$B$5:$C$41,2,FALSE))</f>
        <v>NOK</v>
      </c>
      <c r="Q194" s="129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IF(OR($B195="",$C195="",$D195="",$E195="",$F195&lt;AN_LIM,$F195&gt;AN_CONCURS,$H195="",$Q195=FALSE),"",IF($P195="OK",P_BDI_ROM*VLOOKUP(AM195,Coef!$E$5:$F$20,2,FALSE),""))</f>
        <v/>
      </c>
      <c r="K195" s="121" t="str">
        <f>IF(OR($B195="",$C195="",$D195="",$E195="",$F195="",$F195&gt;AN_CONCURS,$H195="",$Q195=FALSE),"",IF($P195="OK",P_BDI_ROM*VLOOKUP(AM195,Coef!$E$5:$F$20,2,FALSE),""))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153" t="str">
        <f>IF(E195="","NOK",VLOOKUP($E195,BDI!$B$5:$C$41,2,FALSE))</f>
        <v>NOK</v>
      </c>
      <c r="Q195" s="129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IF(OR($B196="",$C196="",$D196="",$E196="",$F196&lt;AN_LIM,$F196&gt;AN_CONCURS,$H196="",$Q196=FALSE),"",IF($P196="OK",P_BDI_ROM*VLOOKUP(AM196,Coef!$E$5:$F$20,2,FALSE),""))</f>
        <v/>
      </c>
      <c r="K196" s="121" t="str">
        <f>IF(OR($B196="",$C196="",$D196="",$E196="",$F196="",$F196&gt;AN_CONCURS,$H196="",$Q196=FALSE),"",IF($P196="OK",P_BDI_ROM*VLOOKUP(AM196,Coef!$E$5:$F$20,2,FALSE),""))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153" t="str">
        <f>IF(E196="","NOK",VLOOKUP($E196,BDI!$B$5:$C$41,2,FALSE))</f>
        <v>NOK</v>
      </c>
      <c r="Q196" s="129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IF(OR($B197="",$C197="",$D197="",$E197="",$F197&lt;AN_LIM,$F197&gt;AN_CONCURS,$H197="",$Q197=FALSE),"",IF($P197="OK",P_BDI_ROM*VLOOKUP(AM197,Coef!$E$5:$F$20,2,FALSE),""))</f>
        <v/>
      </c>
      <c r="K197" s="121" t="str">
        <f>IF(OR($B197="",$C197="",$D197="",$E197="",$F197="",$F197&gt;AN_CONCURS,$H197="",$Q197=FALSE),"",IF($P197="OK",P_BDI_ROM*VLOOKUP(AM197,Coef!$E$5:$F$20,2,FALSE),""))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153" t="str">
        <f>IF(E197="","NOK",VLOOKUP($E197,BDI!$B$5:$C$41,2,FALSE))</f>
        <v>NOK</v>
      </c>
      <c r="Q197" s="129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IF(OR($B198="",$C198="",$D198="",$E198="",$F198&lt;AN_LIM,$F198&gt;AN_CONCURS,$H198="",$Q198=FALSE),"",IF($P198="OK",P_BDI_ROM*VLOOKUP(AM198,Coef!$E$5:$F$20,2,FALSE),""))</f>
        <v/>
      </c>
      <c r="K198" s="121" t="str">
        <f>IF(OR($B198="",$C198="",$D198="",$E198="",$F198="",$F198&gt;AN_CONCURS,$H198="",$Q198=FALSE),"",IF($P198="OK",P_BDI_ROM*VLOOKUP(AM198,Coef!$E$5:$F$20,2,FALSE),""))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153" t="str">
        <f>IF(E198="","NOK",VLOOKUP($E198,BDI!$B$5:$C$41,2,FALSE))</f>
        <v>NOK</v>
      </c>
      <c r="Q198" s="129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IF(OR($B199="",$C199="",$D199="",$E199="",$F199&lt;AN_LIM,$F199&gt;AN_CONCURS,$H199="",$Q199=FALSE),"",IF($P199="OK",P_BDI_ROM*VLOOKUP(AM199,Coef!$E$5:$F$20,2,FALSE),""))</f>
        <v/>
      </c>
      <c r="K199" s="121" t="str">
        <f>IF(OR($B199="",$C199="",$D199="",$E199="",$F199="",$F199&gt;AN_CONCURS,$H199="",$Q199=FALSE),"",IF($P199="OK",P_BDI_ROM*VLOOKUP(AM199,Coef!$E$5:$F$20,2,FALSE),""))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153" t="str">
        <f>IF(E199="","NOK",VLOOKUP($E199,BDI!$B$5:$C$41,2,FALSE))</f>
        <v>NOK</v>
      </c>
      <c r="Q199" s="129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IF(OR($B200="",$C200="",$D200="",$E200="",$F200&lt;AN_LIM,$F200&gt;AN_CONCURS,$H200="",$Q200=FALSE),"",IF($P200="OK",P_BDI_ROM*VLOOKUP(AM200,Coef!$E$5:$F$20,2,FALSE),""))</f>
        <v/>
      </c>
      <c r="K200" s="121" t="str">
        <f>IF(OR($B200="",$C200="",$D200="",$E200="",$F200="",$F200&gt;AN_CONCURS,$H200="",$Q200=FALSE),"",IF($P200="OK",P_BDI_ROM*VLOOKUP(AM200,Coef!$E$5:$F$20,2,FALSE),""))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153" t="str">
        <f>IF(E200="","NOK",VLOOKUP($E200,BDI!$B$5:$C$41,2,FALSE))</f>
        <v>NOK</v>
      </c>
      <c r="Q200" s="129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IF(OR($B201="",$C201="",$D201="",$E201="",$F201&lt;AN_LIM,$F201&gt;AN_CONCURS,$H201="",$Q201=FALSE),"",IF($P201="OK",P_BDI_ROM*VLOOKUP(AM201,Coef!$E$5:$F$20,2,FALSE),""))</f>
        <v/>
      </c>
      <c r="K201" s="121" t="str">
        <f>IF(OR($B201="",$C201="",$D201="",$E201="",$F201="",$F201&gt;AN_CONCURS,$H201="",$Q201=FALSE),"",IF($P201="OK",P_BDI_ROM*VLOOKUP(AM201,Coef!$E$5:$F$20,2,FALSE),""))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153" t="str">
        <f>IF(E201="","NOK",VLOOKUP($E201,BDI!$B$5:$C$41,2,FALSE))</f>
        <v>NOK</v>
      </c>
      <c r="Q201" s="129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IF(OR($B202="",$C202="",$D202="",$E202="",$F202&lt;AN_LIM,$F202&gt;AN_CONCURS,$H202="",$Q202=FALSE),"",IF($P202="OK",P_BDI_ROM*VLOOKUP(AM202,Coef!$E$5:$F$20,2,FALSE),""))</f>
        <v/>
      </c>
      <c r="K202" s="121" t="str">
        <f>IF(OR($B202="",$C202="",$D202="",$E202="",$F202="",$F202&gt;AN_CONCURS,$H202="",$Q202=FALSE),"",IF($P202="OK",P_BDI_ROM*VLOOKUP(AM202,Coef!$E$5:$F$20,2,FALSE),""))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153" t="str">
        <f>IF(E202="","NOK",VLOOKUP($E202,BDI!$B$5:$C$41,2,FALSE))</f>
        <v>NOK</v>
      </c>
      <c r="Q202" s="129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IF(OR($B203="",$C203="",$D203="",$E203="",$F203&lt;AN_LIM,$F203&gt;AN_CONCURS,$H203="",$Q203=FALSE),"",IF($P203="OK",P_BDI_ROM*VLOOKUP(AM203,Coef!$E$5:$F$20,2,FALSE),""))</f>
        <v/>
      </c>
      <c r="K203" s="121" t="str">
        <f>IF(OR($B203="",$C203="",$D203="",$E203="",$F203="",$F203&gt;AN_CONCURS,$H203="",$Q203=FALSE),"",IF($P203="OK",P_BDI_ROM*VLOOKUP(AM203,Coef!$E$5:$F$20,2,FALSE),""))</f>
        <v/>
      </c>
      <c r="L203" s="153" t="str">
        <f t="shared" ref="L203:L260" si="72">IF(OR($B203="",$C203="",$D203="",$E203="",$F203="",$F203&gt;AN_CONCURS,$H203="",$P203&lt;&gt;"OK",$Q203=FALSE),"",IF($F203&gt;=AN_LIM,1,""))</f>
        <v/>
      </c>
      <c r="M203" s="153" t="str">
        <f t="shared" ref="M203:M260" si="73">IF(OR($B203="",$C203="",$D203="",$E203="",$F203="",$F203&gt;AN_CONCURS,$H203="",$P203&lt;&gt;"OK",$Q203=FALSE),"",1)</f>
        <v/>
      </c>
      <c r="N203" s="153" t="str">
        <f t="shared" ref="N203:N260" si="74">IF($L203&lt;&gt;1,"",(IF(OR($B203="",$C203="",$D203="",$E203="",$F203="",$F203&gt;AN_CONCURS,$H203="",$P203&lt;&gt;"OK",$Q203=FALSE),"",IF((FIND(NUME,$B203,1)=1),1,""))))</f>
        <v/>
      </c>
      <c r="O203" s="153" t="str">
        <f t="shared" ref="O203:O260" si="75">IF(OR($B203="",$C203="",$D203="",$E203="",$F203="",$F203&gt;AN_CONCURS,$H203="",$P203&lt;&gt;"OK",$Q203=FALSE),"",IF((FIND(NUME,$B203,1)=1),1,""))</f>
        <v/>
      </c>
      <c r="P203" s="153" t="str">
        <f>IF(E203="","NOK",VLOOKUP($E203,BDI!$B$5:$C$41,2,FALSE))</f>
        <v>NOK</v>
      </c>
      <c r="Q203" s="129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IF(OR($B204="",$C204="",$D204="",$E204="",$F204&lt;AN_LIM,$F204&gt;AN_CONCURS,$H204="",$Q204=FALSE),"",IF($P204="OK",P_BDI_ROM*VLOOKUP(AM204,Coef!$E$5:$F$20,2,FALSE),""))</f>
        <v/>
      </c>
      <c r="K204" s="121" t="str">
        <f>IF(OR($B204="",$C204="",$D204="",$E204="",$F204="",$F204&gt;AN_CONCURS,$H204="",$Q204=FALSE),"",IF($P204="OK",P_BDI_ROM*VLOOKUP(AM204,Coef!$E$5:$F$20,2,FALSE),""))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153" t="str">
        <f>IF(E204="","NOK",VLOOKUP($E204,BDI!$B$5:$C$41,2,FALSE))</f>
        <v>NOK</v>
      </c>
      <c r="Q204" s="129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IF(OR($B205="",$C205="",$D205="",$E205="",$F205&lt;AN_LIM,$F205&gt;AN_CONCURS,$H205="",$Q205=FALSE),"",IF($P205="OK",P_BDI_ROM*VLOOKUP(AM205,Coef!$E$5:$F$20,2,FALSE),""))</f>
        <v/>
      </c>
      <c r="K205" s="121" t="str">
        <f>IF(OR($B205="",$C205="",$D205="",$E205="",$F205="",$F205&gt;AN_CONCURS,$H205="",$Q205=FALSE),"",IF($P205="OK",P_BDI_ROM*VLOOKUP(AM205,Coef!$E$5:$F$20,2,FALSE),""))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153" t="str">
        <f>IF(E205="","NOK",VLOOKUP($E205,BDI!$B$5:$C$41,2,FALSE))</f>
        <v>NOK</v>
      </c>
      <c r="Q205" s="129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IF(OR($B206="",$C206="",$D206="",$E206="",$F206&lt;AN_LIM,$F206&gt;AN_CONCURS,$H206="",$Q206=FALSE),"",IF($P206="OK",P_BDI_ROM*VLOOKUP(AM206,Coef!$E$5:$F$20,2,FALSE),""))</f>
        <v/>
      </c>
      <c r="K206" s="121" t="str">
        <f>IF(OR($B206="",$C206="",$D206="",$E206="",$F206="",$F206&gt;AN_CONCURS,$H206="",$Q206=FALSE),"",IF($P206="OK",P_BDI_ROM*VLOOKUP(AM206,Coef!$E$5:$F$20,2,FALSE),""))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153" t="str">
        <f>IF(E206="","NOK",VLOOKUP($E206,BDI!$B$5:$C$41,2,FALSE))</f>
        <v>NOK</v>
      </c>
      <c r="Q206" s="129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IF(OR($B207="",$C207="",$D207="",$E207="",$F207&lt;AN_LIM,$F207&gt;AN_CONCURS,$H207="",$Q207=FALSE),"",IF($P207="OK",P_BDI_ROM*VLOOKUP(AM207,Coef!$E$5:$F$20,2,FALSE),""))</f>
        <v/>
      </c>
      <c r="K207" s="121" t="str">
        <f>IF(OR($B207="",$C207="",$D207="",$E207="",$F207="",$F207&gt;AN_CONCURS,$H207="",$Q207=FALSE),"",IF($P207="OK",P_BDI_ROM*VLOOKUP(AM207,Coef!$E$5:$F$20,2,FALSE),""))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153" t="str">
        <f>IF(E207="","NOK",VLOOKUP($E207,BDI!$B$5:$C$41,2,FALSE))</f>
        <v>NOK</v>
      </c>
      <c r="Q207" s="129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IF(OR($B208="",$C208="",$D208="",$E208="",$F208&lt;AN_LIM,$F208&gt;AN_CONCURS,$H208="",$Q208=FALSE),"",IF($P208="OK",P_BDI_ROM*VLOOKUP(AM208,Coef!$E$5:$F$20,2,FALSE),""))</f>
        <v/>
      </c>
      <c r="K208" s="121" t="str">
        <f>IF(OR($B208="",$C208="",$D208="",$E208="",$F208="",$F208&gt;AN_CONCURS,$H208="",$Q208=FALSE),"",IF($P208="OK",P_BDI_ROM*VLOOKUP(AM208,Coef!$E$5:$F$20,2,FALSE),""))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153" t="str">
        <f>IF(E208="","NOK",VLOOKUP($E208,BDI!$B$5:$C$41,2,FALSE))</f>
        <v>NOK</v>
      </c>
      <c r="Q208" s="129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IF(OR($B209="",$C209="",$D209="",$E209="",$F209&lt;AN_LIM,$F209&gt;AN_CONCURS,$H209="",$Q209=FALSE),"",IF($P209="OK",P_BDI_ROM*VLOOKUP(AM209,Coef!$E$5:$F$20,2,FALSE),""))</f>
        <v/>
      </c>
      <c r="K209" s="121" t="str">
        <f>IF(OR($B209="",$C209="",$D209="",$E209="",$F209="",$F209&gt;AN_CONCURS,$H209="",$Q209=FALSE),"",IF($P209="OK",P_BDI_ROM*VLOOKUP(AM209,Coef!$E$5:$F$20,2,FALSE),""))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153" t="str">
        <f>IF(E209="","NOK",VLOOKUP($E209,BDI!$B$5:$C$41,2,FALSE))</f>
        <v>NOK</v>
      </c>
      <c r="Q209" s="129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IF(OR($B210="",$C210="",$D210="",$E210="",$F210&lt;AN_LIM,$F210&gt;AN_CONCURS,$H210="",$Q210=FALSE),"",IF($P210="OK",P_BDI_ROM*VLOOKUP(AM210,Coef!$E$5:$F$20,2,FALSE),""))</f>
        <v/>
      </c>
      <c r="K210" s="121" t="str">
        <f>IF(OR($B210="",$C210="",$D210="",$E210="",$F210="",$F210&gt;AN_CONCURS,$H210="",$Q210=FALSE),"",IF($P210="OK",P_BDI_ROM*VLOOKUP(AM210,Coef!$E$5:$F$20,2,FALSE),""))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153" t="str">
        <f>IF(E210="","NOK",VLOOKUP($E210,BDI!$B$5:$C$41,2,FALSE))</f>
        <v>NOK</v>
      </c>
      <c r="Q210" s="129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IF(OR($B211="",$C211="",$D211="",$E211="",$F211&lt;AN_LIM,$F211&gt;AN_CONCURS,$H211="",$Q211=FALSE),"",IF($P211="OK",P_BDI_ROM*VLOOKUP(AM211,Coef!$E$5:$F$20,2,FALSE),""))</f>
        <v/>
      </c>
      <c r="K211" s="121" t="str">
        <f>IF(OR($B211="",$C211="",$D211="",$E211="",$F211="",$F211&gt;AN_CONCURS,$H211="",$Q211=FALSE),"",IF($P211="OK",P_BDI_ROM*VLOOKUP(AM211,Coef!$E$5:$F$20,2,FALSE),""))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153" t="str">
        <f>IF(E211="","NOK",VLOOKUP($E211,BDI!$B$5:$C$41,2,FALSE))</f>
        <v>NOK</v>
      </c>
      <c r="Q211" s="129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IF(OR($B212="",$C212="",$D212="",$E212="",$F212&lt;AN_LIM,$F212&gt;AN_CONCURS,$H212="",$Q212=FALSE),"",IF($P212="OK",P_BDI_ROM*VLOOKUP(AM212,Coef!$E$5:$F$20,2,FALSE),""))</f>
        <v/>
      </c>
      <c r="K212" s="121" t="str">
        <f>IF(OR($B212="",$C212="",$D212="",$E212="",$F212="",$F212&gt;AN_CONCURS,$H212="",$Q212=FALSE),"",IF($P212="OK",P_BDI_ROM*VLOOKUP(AM212,Coef!$E$5:$F$20,2,FALSE),""))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153" t="str">
        <f>IF(E212="","NOK",VLOOKUP($E212,BDI!$B$5:$C$41,2,FALSE))</f>
        <v>NOK</v>
      </c>
      <c r="Q212" s="129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IF(OR($B213="",$C213="",$D213="",$E213="",$F213&lt;AN_LIM,$F213&gt;AN_CONCURS,$H213="",$Q213=FALSE),"",IF($P213="OK",P_BDI_ROM*VLOOKUP(AM213,Coef!$E$5:$F$20,2,FALSE),""))</f>
        <v/>
      </c>
      <c r="K213" s="121" t="str">
        <f>IF(OR($B213="",$C213="",$D213="",$E213="",$F213="",$F213&gt;AN_CONCURS,$H213="",$Q213=FALSE),"",IF($P213="OK",P_BDI_ROM*VLOOKUP(AM213,Coef!$E$5:$F$20,2,FALSE),""))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153" t="str">
        <f>IF(E213="","NOK",VLOOKUP($E213,BDI!$B$5:$C$41,2,FALSE))</f>
        <v>NOK</v>
      </c>
      <c r="Q213" s="129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IF(OR($B214="",$C214="",$D214="",$E214="",$F214&lt;AN_LIM,$F214&gt;AN_CONCURS,$H214="",$Q214=FALSE),"",IF($P214="OK",P_BDI_ROM*VLOOKUP(AM214,Coef!$E$5:$F$20,2,FALSE),""))</f>
        <v/>
      </c>
      <c r="K214" s="121" t="str">
        <f>IF(OR($B214="",$C214="",$D214="",$E214="",$F214="",$F214&gt;AN_CONCURS,$H214="",$Q214=FALSE),"",IF($P214="OK",P_BDI_ROM*VLOOKUP(AM214,Coef!$E$5:$F$20,2,FALSE),""))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153" t="str">
        <f>IF(E214="","NOK",VLOOKUP($E214,BDI!$B$5:$C$41,2,FALSE))</f>
        <v>NOK</v>
      </c>
      <c r="Q214" s="129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IF(OR($B215="",$C215="",$D215="",$E215="",$F215&lt;AN_LIM,$F215&gt;AN_CONCURS,$H215="",$Q215=FALSE),"",IF($P215="OK",P_BDI_ROM*VLOOKUP(AM215,Coef!$E$5:$F$20,2,FALSE),""))</f>
        <v/>
      </c>
      <c r="K215" s="121" t="str">
        <f>IF(OR($B215="",$C215="",$D215="",$E215="",$F215="",$F215&gt;AN_CONCURS,$H215="",$Q215=FALSE),"",IF($P215="OK",P_BDI_ROM*VLOOKUP(AM215,Coef!$E$5:$F$20,2,FALSE),""))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153" t="str">
        <f>IF(E215="","NOK",VLOOKUP($E215,BDI!$B$5:$C$41,2,FALSE))</f>
        <v>NOK</v>
      </c>
      <c r="Q215" s="129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IF(OR($B216="",$C216="",$D216="",$E216="",$F216&lt;AN_LIM,$F216&gt;AN_CONCURS,$H216="",$Q216=FALSE),"",IF($P216="OK",P_BDI_ROM*VLOOKUP(AM216,Coef!$E$5:$F$20,2,FALSE),""))</f>
        <v/>
      </c>
      <c r="K216" s="121" t="str">
        <f>IF(OR($B216="",$C216="",$D216="",$E216="",$F216="",$F216&gt;AN_CONCURS,$H216="",$Q216=FALSE),"",IF($P216="OK",P_BDI_ROM*VLOOKUP(AM216,Coef!$E$5:$F$20,2,FALSE),""))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153" t="str">
        <f>IF(E216="","NOK",VLOOKUP($E216,BDI!$B$5:$C$41,2,FALSE))</f>
        <v>NOK</v>
      </c>
      <c r="Q216" s="129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IF(OR($B217="",$C217="",$D217="",$E217="",$F217&lt;AN_LIM,$F217&gt;AN_CONCURS,$H217="",$Q217=FALSE),"",IF($P217="OK",P_BDI_ROM*VLOOKUP(AM217,Coef!$E$5:$F$20,2,FALSE),""))</f>
        <v/>
      </c>
      <c r="K217" s="121" t="str">
        <f>IF(OR($B217="",$C217="",$D217="",$E217="",$F217="",$F217&gt;AN_CONCURS,$H217="",$Q217=FALSE),"",IF($P217="OK",P_BDI_ROM*VLOOKUP(AM217,Coef!$E$5:$F$20,2,FALSE),""))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153" t="str">
        <f>IF(E217="","NOK",VLOOKUP($E217,BDI!$B$5:$C$41,2,FALSE))</f>
        <v>NOK</v>
      </c>
      <c r="Q217" s="129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IF(OR($B218="",$C218="",$D218="",$E218="",$F218&lt;AN_LIM,$F218&gt;AN_CONCURS,$H218="",$Q218=FALSE),"",IF($P218="OK",P_BDI_ROM*VLOOKUP(AM218,Coef!$E$5:$F$20,2,FALSE),""))</f>
        <v/>
      </c>
      <c r="K218" s="121" t="str">
        <f>IF(OR($B218="",$C218="",$D218="",$E218="",$F218="",$F218&gt;AN_CONCURS,$H218="",$Q218=FALSE),"",IF($P218="OK",P_BDI_ROM*VLOOKUP(AM218,Coef!$E$5:$F$20,2,FALSE),""))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153" t="str">
        <f>IF(E218="","NOK",VLOOKUP($E218,BDI!$B$5:$C$41,2,FALSE))</f>
        <v>NOK</v>
      </c>
      <c r="Q218" s="129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IF(OR($B219="",$C219="",$D219="",$E219="",$F219&lt;AN_LIM,$F219&gt;AN_CONCURS,$H219="",$Q219=FALSE),"",IF($P219="OK",P_BDI_ROM*VLOOKUP(AM219,Coef!$E$5:$F$20,2,FALSE),""))</f>
        <v/>
      </c>
      <c r="K219" s="121" t="str">
        <f>IF(OR($B219="",$C219="",$D219="",$E219="",$F219="",$F219&gt;AN_CONCURS,$H219="",$Q219=FALSE),"",IF($P219="OK",P_BDI_ROM*VLOOKUP(AM219,Coef!$E$5:$F$20,2,FALSE),""))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153" t="str">
        <f>IF(E219="","NOK",VLOOKUP($E219,BDI!$B$5:$C$41,2,FALSE))</f>
        <v>NOK</v>
      </c>
      <c r="Q219" s="129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IF(OR($B220="",$C220="",$D220="",$E220="",$F220&lt;AN_LIM,$F220&gt;AN_CONCURS,$H220="",$Q220=FALSE),"",IF($P220="OK",P_BDI_ROM*VLOOKUP(AM220,Coef!$E$5:$F$20,2,FALSE),""))</f>
        <v/>
      </c>
      <c r="K220" s="121" t="str">
        <f>IF(OR($B220="",$C220="",$D220="",$E220="",$F220="",$F220&gt;AN_CONCURS,$H220="",$Q220=FALSE),"",IF($P220="OK",P_BDI_ROM*VLOOKUP(AM220,Coef!$E$5:$F$20,2,FALSE),""))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153" t="str">
        <f>IF(E220="","NOK",VLOOKUP($E220,BDI!$B$5:$C$41,2,FALSE))</f>
        <v>NOK</v>
      </c>
      <c r="Q220" s="129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IF(OR($B221="",$C221="",$D221="",$E221="",$F221&lt;AN_LIM,$F221&gt;AN_CONCURS,$H221="",$Q221=FALSE),"",IF($P221="OK",P_BDI_ROM*VLOOKUP(AM221,Coef!$E$5:$F$20,2,FALSE),""))</f>
        <v/>
      </c>
      <c r="K221" s="121" t="str">
        <f>IF(OR($B221="",$C221="",$D221="",$E221="",$F221="",$F221&gt;AN_CONCURS,$H221="",$Q221=FALSE),"",IF($P221="OK",P_BDI_ROM*VLOOKUP(AM221,Coef!$E$5:$F$20,2,FALSE),""))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153" t="str">
        <f>IF(E221="","NOK",VLOOKUP($E221,BDI!$B$5:$C$41,2,FALSE))</f>
        <v>NOK</v>
      </c>
      <c r="Q221" s="129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IF(OR($B222="",$C222="",$D222="",$E222="",$F222&lt;AN_LIM,$F222&gt;AN_CONCURS,$H222="",$Q222=FALSE),"",IF($P222="OK",P_BDI_ROM*VLOOKUP(AM222,Coef!$E$5:$F$20,2,FALSE),""))</f>
        <v/>
      </c>
      <c r="K222" s="121" t="str">
        <f>IF(OR($B222="",$C222="",$D222="",$E222="",$F222="",$F222&gt;AN_CONCURS,$H222="",$Q222=FALSE),"",IF($P222="OK",P_BDI_ROM*VLOOKUP(AM222,Coef!$E$5:$F$20,2,FALSE),""))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153" t="str">
        <f>IF(E222="","NOK",VLOOKUP($E222,BDI!$B$5:$C$41,2,FALSE))</f>
        <v>NOK</v>
      </c>
      <c r="Q222" s="129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IF(OR($B223="",$C223="",$D223="",$E223="",$F223&lt;AN_LIM,$F223&gt;AN_CONCURS,$H223="",$Q223=FALSE),"",IF($P223="OK",P_BDI_ROM*VLOOKUP(AM223,Coef!$E$5:$F$20,2,FALSE),""))</f>
        <v/>
      </c>
      <c r="K223" s="121" t="str">
        <f>IF(OR($B223="",$C223="",$D223="",$E223="",$F223="",$F223&gt;AN_CONCURS,$H223="",$Q223=FALSE),"",IF($P223="OK",P_BDI_ROM*VLOOKUP(AM223,Coef!$E$5:$F$20,2,FALSE),""))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153" t="str">
        <f>IF(E223="","NOK",VLOOKUP($E223,BDI!$B$5:$C$41,2,FALSE))</f>
        <v>NOK</v>
      </c>
      <c r="Q223" s="129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IF(OR($B224="",$C224="",$D224="",$E224="",$F224&lt;AN_LIM,$F224&gt;AN_CONCURS,$H224="",$Q224=FALSE),"",IF($P224="OK",P_BDI_ROM*VLOOKUP(AM224,Coef!$E$5:$F$20,2,FALSE),""))</f>
        <v/>
      </c>
      <c r="K224" s="121" t="str">
        <f>IF(OR($B224="",$C224="",$D224="",$E224="",$F224="",$F224&gt;AN_CONCURS,$H224="",$Q224=FALSE),"",IF($P224="OK",P_BDI_ROM*VLOOKUP(AM224,Coef!$E$5:$F$20,2,FALSE),""))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153" t="str">
        <f>IF(E224="","NOK",VLOOKUP($E224,BDI!$B$5:$C$41,2,FALSE))</f>
        <v>NOK</v>
      </c>
      <c r="Q224" s="129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IF(OR($B225="",$C225="",$D225="",$E225="",$F225&lt;AN_LIM,$F225&gt;AN_CONCURS,$H225="",$Q225=FALSE),"",IF($P225="OK",P_BDI_ROM*VLOOKUP(AM225,Coef!$E$5:$F$20,2,FALSE),""))</f>
        <v/>
      </c>
      <c r="K225" s="121" t="str">
        <f>IF(OR($B225="",$C225="",$D225="",$E225="",$F225="",$F225&gt;AN_CONCURS,$H225="",$Q225=FALSE),"",IF($P225="OK",P_BDI_ROM*VLOOKUP(AM225,Coef!$E$5:$F$20,2,FALSE),""))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153" t="str">
        <f>IF(E225="","NOK",VLOOKUP($E225,BDI!$B$5:$C$41,2,FALSE))</f>
        <v>NOK</v>
      </c>
      <c r="Q225" s="129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IF(OR($B226="",$C226="",$D226="",$E226="",$F226&lt;AN_LIM,$F226&gt;AN_CONCURS,$H226="",$Q226=FALSE),"",IF($P226="OK",P_BDI_ROM*VLOOKUP(AM226,Coef!$E$5:$F$20,2,FALSE),""))</f>
        <v/>
      </c>
      <c r="K226" s="121" t="str">
        <f>IF(OR($B226="",$C226="",$D226="",$E226="",$F226="",$F226&gt;AN_CONCURS,$H226="",$Q226=FALSE),"",IF($P226="OK",P_BDI_ROM*VLOOKUP(AM226,Coef!$E$5:$F$20,2,FALSE),""))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153" t="str">
        <f>IF(E226="","NOK",VLOOKUP($E226,BDI!$B$5:$C$41,2,FALSE))</f>
        <v>NOK</v>
      </c>
      <c r="Q226" s="129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IF(OR($B227="",$C227="",$D227="",$E227="",$F227&lt;AN_LIM,$F227&gt;AN_CONCURS,$H227="",$Q227=FALSE),"",IF($P227="OK",P_BDI_ROM*VLOOKUP(AM227,Coef!$E$5:$F$20,2,FALSE),""))</f>
        <v/>
      </c>
      <c r="K227" s="121" t="str">
        <f>IF(OR($B227="",$C227="",$D227="",$E227="",$F227="",$F227&gt;AN_CONCURS,$H227="",$Q227=FALSE),"",IF($P227="OK",P_BDI_ROM*VLOOKUP(AM227,Coef!$E$5:$F$20,2,FALSE),""))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153" t="str">
        <f>IF(E227="","NOK",VLOOKUP($E227,BDI!$B$5:$C$41,2,FALSE))</f>
        <v>NOK</v>
      </c>
      <c r="Q227" s="129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IF(OR($B228="",$C228="",$D228="",$E228="",$F228&lt;AN_LIM,$F228&gt;AN_CONCURS,$H228="",$Q228=FALSE),"",IF($P228="OK",P_BDI_ROM*VLOOKUP(AM228,Coef!$E$5:$F$20,2,FALSE),""))</f>
        <v/>
      </c>
      <c r="K228" s="121" t="str">
        <f>IF(OR($B228="",$C228="",$D228="",$E228="",$F228="",$F228&gt;AN_CONCURS,$H228="",$Q228=FALSE),"",IF($P228="OK",P_BDI_ROM*VLOOKUP(AM228,Coef!$E$5:$F$20,2,FALSE),""))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153" t="str">
        <f>IF(E228="","NOK",VLOOKUP($E228,BDI!$B$5:$C$41,2,FALSE))</f>
        <v>NOK</v>
      </c>
      <c r="Q228" s="129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IF(OR($B229="",$C229="",$D229="",$E229="",$F229&lt;AN_LIM,$F229&gt;AN_CONCURS,$H229="",$Q229=FALSE),"",IF($P229="OK",P_BDI_ROM*VLOOKUP(AM229,Coef!$E$5:$F$20,2,FALSE),""))</f>
        <v/>
      </c>
      <c r="K229" s="121" t="str">
        <f>IF(OR($B229="",$C229="",$D229="",$E229="",$F229="",$F229&gt;AN_CONCURS,$H229="",$Q229=FALSE),"",IF($P229="OK",P_BDI_ROM*VLOOKUP(AM229,Coef!$E$5:$F$20,2,FALSE),""))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153" t="str">
        <f>IF(E229="","NOK",VLOOKUP($E229,BDI!$B$5:$C$41,2,FALSE))</f>
        <v>NOK</v>
      </c>
      <c r="Q229" s="129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IF(OR($B230="",$C230="",$D230="",$E230="",$F230&lt;AN_LIM,$F230&gt;AN_CONCURS,$H230="",$Q230=FALSE),"",IF($P230="OK",P_BDI_ROM*VLOOKUP(AM230,Coef!$E$5:$F$20,2,FALSE),""))</f>
        <v/>
      </c>
      <c r="K230" s="121" t="str">
        <f>IF(OR($B230="",$C230="",$D230="",$E230="",$F230="",$F230&gt;AN_CONCURS,$H230="",$Q230=FALSE),"",IF($P230="OK",P_BDI_ROM*VLOOKUP(AM230,Coef!$E$5:$F$20,2,FALSE),""))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153" t="str">
        <f>IF(E230="","NOK",VLOOKUP($E230,BDI!$B$5:$C$41,2,FALSE))</f>
        <v>NOK</v>
      </c>
      <c r="Q230" s="129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IF(OR($B231="",$C231="",$D231="",$E231="",$F231&lt;AN_LIM,$F231&gt;AN_CONCURS,$H231="",$Q231=FALSE),"",IF($P231="OK",P_BDI_ROM*VLOOKUP(AM231,Coef!$E$5:$F$20,2,FALSE),""))</f>
        <v/>
      </c>
      <c r="K231" s="121" t="str">
        <f>IF(OR($B231="",$C231="",$D231="",$E231="",$F231="",$F231&gt;AN_CONCURS,$H231="",$Q231=FALSE),"",IF($P231="OK",P_BDI_ROM*VLOOKUP(AM231,Coef!$E$5:$F$20,2,FALSE),""))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153" t="str">
        <f>IF(E231="","NOK",VLOOKUP($E231,BDI!$B$5:$C$41,2,FALSE))</f>
        <v>NOK</v>
      </c>
      <c r="Q231" s="129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IF(OR($B232="",$C232="",$D232="",$E232="",$F232&lt;AN_LIM,$F232&gt;AN_CONCURS,$H232="",$Q232=FALSE),"",IF($P232="OK",P_BDI_ROM*VLOOKUP(AM232,Coef!$E$5:$F$20,2,FALSE),""))</f>
        <v/>
      </c>
      <c r="K232" s="121" t="str">
        <f>IF(OR($B232="",$C232="",$D232="",$E232="",$F232="",$F232&gt;AN_CONCURS,$H232="",$Q232=FALSE),"",IF($P232="OK",P_BDI_ROM*VLOOKUP(AM232,Coef!$E$5:$F$20,2,FALSE),""))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153" t="str">
        <f>IF(E232="","NOK",VLOOKUP($E232,BDI!$B$5:$C$41,2,FALSE))</f>
        <v>NOK</v>
      </c>
      <c r="Q232" s="129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IF(OR($B233="",$C233="",$D233="",$E233="",$F233&lt;AN_LIM,$F233&gt;AN_CONCURS,$H233="",$Q233=FALSE),"",IF($P233="OK",P_BDI_ROM*VLOOKUP(AM233,Coef!$E$5:$F$20,2,FALSE),""))</f>
        <v/>
      </c>
      <c r="K233" s="121" t="str">
        <f>IF(OR($B233="",$C233="",$D233="",$E233="",$F233="",$F233&gt;AN_CONCURS,$H233="",$Q233=FALSE),"",IF($P233="OK",P_BDI_ROM*VLOOKUP(AM233,Coef!$E$5:$F$20,2,FALSE),""))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153" t="str">
        <f>IF(E233="","NOK",VLOOKUP($E233,BDI!$B$5:$C$41,2,FALSE))</f>
        <v>NOK</v>
      </c>
      <c r="Q233" s="129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IF(OR($B234="",$C234="",$D234="",$E234="",$F234&lt;AN_LIM,$F234&gt;AN_CONCURS,$H234="",$Q234=FALSE),"",IF($P234="OK",P_BDI_ROM*VLOOKUP(AM234,Coef!$E$5:$F$20,2,FALSE),""))</f>
        <v/>
      </c>
      <c r="K234" s="121" t="str">
        <f>IF(OR($B234="",$C234="",$D234="",$E234="",$F234="",$F234&gt;AN_CONCURS,$H234="",$Q234=FALSE),"",IF($P234="OK",P_BDI_ROM*VLOOKUP(AM234,Coef!$E$5:$F$20,2,FALSE),""))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153" t="str">
        <f>IF(E234="","NOK",VLOOKUP($E234,BDI!$B$5:$C$41,2,FALSE))</f>
        <v>NOK</v>
      </c>
      <c r="Q234" s="129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IF(OR($B235="",$C235="",$D235="",$E235="",$F235&lt;AN_LIM,$F235&gt;AN_CONCURS,$H235="",$Q235=FALSE),"",IF($P235="OK",P_BDI_ROM*VLOOKUP(AM235,Coef!$E$5:$F$20,2,FALSE),""))</f>
        <v/>
      </c>
      <c r="K235" s="121" t="str">
        <f>IF(OR($B235="",$C235="",$D235="",$E235="",$F235="",$F235&gt;AN_CONCURS,$H235="",$Q235=FALSE),"",IF($P235="OK",P_BDI_ROM*VLOOKUP(AM235,Coef!$E$5:$F$20,2,FALSE),""))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153" t="str">
        <f>IF(E235="","NOK",VLOOKUP($E235,BDI!$B$5:$C$41,2,FALSE))</f>
        <v>NOK</v>
      </c>
      <c r="Q235" s="129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IF(OR($B236="",$C236="",$D236="",$E236="",$F236&lt;AN_LIM,$F236&gt;AN_CONCURS,$H236="",$Q236=FALSE),"",IF($P236="OK",P_BDI_ROM*VLOOKUP(AM236,Coef!$E$5:$F$20,2,FALSE),""))</f>
        <v/>
      </c>
      <c r="K236" s="121" t="str">
        <f>IF(OR($B236="",$C236="",$D236="",$E236="",$F236="",$F236&gt;AN_CONCURS,$H236="",$Q236=FALSE),"",IF($P236="OK",P_BDI_ROM*VLOOKUP(AM236,Coef!$E$5:$F$20,2,FALSE),""))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153" t="str">
        <f>IF(E236="","NOK",VLOOKUP($E236,BDI!$B$5:$C$41,2,FALSE))</f>
        <v>NOK</v>
      </c>
      <c r="Q236" s="129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IF(OR($B237="",$C237="",$D237="",$E237="",$F237&lt;AN_LIM,$F237&gt;AN_CONCURS,$H237="",$Q237=FALSE),"",IF($P237="OK",P_BDI_ROM*VLOOKUP(AM237,Coef!$E$5:$F$20,2,FALSE),""))</f>
        <v/>
      </c>
      <c r="K237" s="121" t="str">
        <f>IF(OR($B237="",$C237="",$D237="",$E237="",$F237="",$F237&gt;AN_CONCURS,$H237="",$Q237=FALSE),"",IF($P237="OK",P_BDI_ROM*VLOOKUP(AM237,Coef!$E$5:$F$20,2,FALSE),""))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153" t="str">
        <f>IF(E237="","NOK",VLOOKUP($E237,BDI!$B$5:$C$41,2,FALSE))</f>
        <v>NOK</v>
      </c>
      <c r="Q237" s="129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IF(OR($B238="",$C238="",$D238="",$E238="",$F238&lt;AN_LIM,$F238&gt;AN_CONCURS,$H238="",$Q238=FALSE),"",IF($P238="OK",P_BDI_ROM*VLOOKUP(AM238,Coef!$E$5:$F$20,2,FALSE),""))</f>
        <v/>
      </c>
      <c r="K238" s="121" t="str">
        <f>IF(OR($B238="",$C238="",$D238="",$E238="",$F238="",$F238&gt;AN_CONCURS,$H238="",$Q238=FALSE),"",IF($P238="OK",P_BDI_ROM*VLOOKUP(AM238,Coef!$E$5:$F$20,2,FALSE),""))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153" t="str">
        <f>IF(E238="","NOK",VLOOKUP($E238,BDI!$B$5:$C$41,2,FALSE))</f>
        <v>NOK</v>
      </c>
      <c r="Q238" s="129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IF(OR($B239="",$C239="",$D239="",$E239="",$F239&lt;AN_LIM,$F239&gt;AN_CONCURS,$H239="",$Q239=FALSE),"",IF($P239="OK",P_BDI_ROM*VLOOKUP(AM239,Coef!$E$5:$F$20,2,FALSE),""))</f>
        <v/>
      </c>
      <c r="K239" s="121" t="str">
        <f>IF(OR($B239="",$C239="",$D239="",$E239="",$F239="",$F239&gt;AN_CONCURS,$H239="",$Q239=FALSE),"",IF($P239="OK",P_BDI_ROM*VLOOKUP(AM239,Coef!$E$5:$F$20,2,FALSE),""))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153" t="str">
        <f>IF(E239="","NOK",VLOOKUP($E239,BDI!$B$5:$C$41,2,FALSE))</f>
        <v>NOK</v>
      </c>
      <c r="Q239" s="129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IF(OR($B240="",$C240="",$D240="",$E240="",$F240&lt;AN_LIM,$F240&gt;AN_CONCURS,$H240="",$Q240=FALSE),"",IF($P240="OK",P_BDI_ROM*VLOOKUP(AM240,Coef!$E$5:$F$20,2,FALSE),""))</f>
        <v/>
      </c>
      <c r="K240" s="121" t="str">
        <f>IF(OR($B240="",$C240="",$D240="",$E240="",$F240="",$F240&gt;AN_CONCURS,$H240="",$Q240=FALSE),"",IF($P240="OK",P_BDI_ROM*VLOOKUP(AM240,Coef!$E$5:$F$20,2,FALSE),""))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153" t="str">
        <f>IF(E240="","NOK",VLOOKUP($E240,BDI!$B$5:$C$41,2,FALSE))</f>
        <v>NOK</v>
      </c>
      <c r="Q240" s="129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IF(OR($B241="",$C241="",$D241="",$E241="",$F241&lt;AN_LIM,$F241&gt;AN_CONCURS,$H241="",$Q241=FALSE),"",IF($P241="OK",P_BDI_ROM*VLOOKUP(AM241,Coef!$E$5:$F$20,2,FALSE),""))</f>
        <v/>
      </c>
      <c r="K241" s="121" t="str">
        <f>IF(OR($B241="",$C241="",$D241="",$E241="",$F241="",$F241&gt;AN_CONCURS,$H241="",$Q241=FALSE),"",IF($P241="OK",P_BDI_ROM*VLOOKUP(AM241,Coef!$E$5:$F$20,2,FALSE),""))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153" t="str">
        <f>IF(E241="","NOK",VLOOKUP($E241,BDI!$B$5:$C$41,2,FALSE))</f>
        <v>NOK</v>
      </c>
      <c r="Q241" s="129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IF(OR($B242="",$C242="",$D242="",$E242="",$F242&lt;AN_LIM,$F242&gt;AN_CONCURS,$H242="",$Q242=FALSE),"",IF($P242="OK",P_BDI_ROM*VLOOKUP(AM242,Coef!$E$5:$F$20,2,FALSE),""))</f>
        <v/>
      </c>
      <c r="K242" s="121" t="str">
        <f>IF(OR($B242="",$C242="",$D242="",$E242="",$F242="",$F242&gt;AN_CONCURS,$H242="",$Q242=FALSE),"",IF($P242="OK",P_BDI_ROM*VLOOKUP(AM242,Coef!$E$5:$F$20,2,FALSE),""))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153" t="str">
        <f>IF(E242="","NOK",VLOOKUP($E242,BDI!$B$5:$C$41,2,FALSE))</f>
        <v>NOK</v>
      </c>
      <c r="Q242" s="129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IF(OR($B243="",$C243="",$D243="",$E243="",$F243&lt;AN_LIM,$F243&gt;AN_CONCURS,$H243="",$Q243=FALSE),"",IF($P243="OK",P_BDI_ROM*VLOOKUP(AM243,Coef!$E$5:$F$20,2,FALSE),""))</f>
        <v/>
      </c>
      <c r="K243" s="121" t="str">
        <f>IF(OR($B243="",$C243="",$D243="",$E243="",$F243="",$F243&gt;AN_CONCURS,$H243="",$Q243=FALSE),"",IF($P243="OK",P_BDI_ROM*VLOOKUP(AM243,Coef!$E$5:$F$20,2,FALSE),""))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153" t="str">
        <f>IF(E243="","NOK",VLOOKUP($E243,BDI!$B$5:$C$41,2,FALSE))</f>
        <v>NOK</v>
      </c>
      <c r="Q243" s="129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IF(OR($B244="",$C244="",$D244="",$E244="",$F244&lt;AN_LIM,$F244&gt;AN_CONCURS,$H244="",$Q244=FALSE),"",IF($P244="OK",P_BDI_ROM*VLOOKUP(AM244,Coef!$E$5:$F$20,2,FALSE),""))</f>
        <v/>
      </c>
      <c r="K244" s="121" t="str">
        <f>IF(OR($B244="",$C244="",$D244="",$E244="",$F244="",$F244&gt;AN_CONCURS,$H244="",$Q244=FALSE),"",IF($P244="OK",P_BDI_ROM*VLOOKUP(AM244,Coef!$E$5:$F$20,2,FALSE),""))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153" t="str">
        <f>IF(E244="","NOK",VLOOKUP($E244,BDI!$B$5:$C$41,2,FALSE))</f>
        <v>NOK</v>
      </c>
      <c r="Q244" s="129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IF(OR($B245="",$C245="",$D245="",$E245="",$F245&lt;AN_LIM,$F245&gt;AN_CONCURS,$H245="",$Q245=FALSE),"",IF($P245="OK",P_BDI_ROM*VLOOKUP(AM245,Coef!$E$5:$F$20,2,FALSE),""))</f>
        <v/>
      </c>
      <c r="K245" s="121" t="str">
        <f>IF(OR($B245="",$C245="",$D245="",$E245="",$F245="",$F245&gt;AN_CONCURS,$H245="",$Q245=FALSE),"",IF($P245="OK",P_BDI_ROM*VLOOKUP(AM245,Coef!$E$5:$F$20,2,FALSE),""))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153" t="str">
        <f>IF(E245="","NOK",VLOOKUP($E245,BDI!$B$5:$C$41,2,FALSE))</f>
        <v>NOK</v>
      </c>
      <c r="Q245" s="129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IF(OR($B246="",$C246="",$D246="",$E246="",$F246&lt;AN_LIM,$F246&gt;AN_CONCURS,$H246="",$Q246=FALSE),"",IF($P246="OK",P_BDI_ROM*VLOOKUP(AM246,Coef!$E$5:$F$20,2,FALSE),""))</f>
        <v/>
      </c>
      <c r="K246" s="121" t="str">
        <f>IF(OR($B246="",$C246="",$D246="",$E246="",$F246="",$F246&gt;AN_CONCURS,$H246="",$Q246=FALSE),"",IF($P246="OK",P_BDI_ROM*VLOOKUP(AM246,Coef!$E$5:$F$20,2,FALSE),""))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153" t="str">
        <f>IF(E246="","NOK",VLOOKUP($E246,BDI!$B$5:$C$41,2,FALSE))</f>
        <v>NOK</v>
      </c>
      <c r="Q246" s="129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IF(OR($B247="",$C247="",$D247="",$E247="",$F247&lt;AN_LIM,$F247&gt;AN_CONCURS,$H247="",$Q247=FALSE),"",IF($P247="OK",P_BDI_ROM*VLOOKUP(AM247,Coef!$E$5:$F$20,2,FALSE),""))</f>
        <v/>
      </c>
      <c r="K247" s="121" t="str">
        <f>IF(OR($B247="",$C247="",$D247="",$E247="",$F247="",$F247&gt;AN_CONCURS,$H247="",$Q247=FALSE),"",IF($P247="OK",P_BDI_ROM*VLOOKUP(AM247,Coef!$E$5:$F$20,2,FALSE),""))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153" t="str">
        <f>IF(E247="","NOK",VLOOKUP($E247,BDI!$B$5:$C$41,2,FALSE))</f>
        <v>NOK</v>
      </c>
      <c r="Q247" s="129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IF(OR($B248="",$C248="",$D248="",$E248="",$F248&lt;AN_LIM,$F248&gt;AN_CONCURS,$H248="",$Q248=FALSE),"",IF($P248="OK",P_BDI_ROM*VLOOKUP(AM248,Coef!$E$5:$F$20,2,FALSE),""))</f>
        <v/>
      </c>
      <c r="K248" s="121" t="str">
        <f>IF(OR($B248="",$C248="",$D248="",$E248="",$F248="",$F248&gt;AN_CONCURS,$H248="",$Q248=FALSE),"",IF($P248="OK",P_BDI_ROM*VLOOKUP(AM248,Coef!$E$5:$F$20,2,FALSE),""))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153" t="str">
        <f>IF(E248="","NOK",VLOOKUP($E248,BDI!$B$5:$C$41,2,FALSE))</f>
        <v>NOK</v>
      </c>
      <c r="Q248" s="129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IF(OR($B249="",$C249="",$D249="",$E249="",$F249&lt;AN_LIM,$F249&gt;AN_CONCURS,$H249="",$Q249=FALSE),"",IF($P249="OK",P_BDI_ROM*VLOOKUP(AM249,Coef!$E$5:$F$20,2,FALSE),""))</f>
        <v/>
      </c>
      <c r="K249" s="121" t="str">
        <f>IF(OR($B249="",$C249="",$D249="",$E249="",$F249="",$F249&gt;AN_CONCURS,$H249="",$Q249=FALSE),"",IF($P249="OK",P_BDI_ROM*VLOOKUP(AM249,Coef!$E$5:$F$20,2,FALSE),""))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153" t="str">
        <f>IF(E249="","NOK",VLOOKUP($E249,BDI!$B$5:$C$41,2,FALSE))</f>
        <v>NOK</v>
      </c>
      <c r="Q249" s="129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IF(OR($B250="",$C250="",$D250="",$E250="",$F250&lt;AN_LIM,$F250&gt;AN_CONCURS,$H250="",$Q250=FALSE),"",IF($P250="OK",P_BDI_ROM*VLOOKUP(AM250,Coef!$E$5:$F$20,2,FALSE),""))</f>
        <v/>
      </c>
      <c r="K250" s="121" t="str">
        <f>IF(OR($B250="",$C250="",$D250="",$E250="",$F250="",$F250&gt;AN_CONCURS,$H250="",$Q250=FALSE),"",IF($P250="OK",P_BDI_ROM*VLOOKUP(AM250,Coef!$E$5:$F$20,2,FALSE),""))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153" t="str">
        <f>IF(E250="","NOK",VLOOKUP($E250,BDI!$B$5:$C$41,2,FALSE))</f>
        <v>NOK</v>
      </c>
      <c r="Q250" s="129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IF(OR($B251="",$C251="",$D251="",$E251="",$F251&lt;AN_LIM,$F251&gt;AN_CONCURS,$H251="",$Q251=FALSE),"",IF($P251="OK",P_BDI_ROM*VLOOKUP(AM251,Coef!$E$5:$F$20,2,FALSE),""))</f>
        <v/>
      </c>
      <c r="K251" s="121" t="str">
        <f>IF(OR($B251="",$C251="",$D251="",$E251="",$F251="",$F251&gt;AN_CONCURS,$H251="",$Q251=FALSE),"",IF($P251="OK",P_BDI_ROM*VLOOKUP(AM251,Coef!$E$5:$F$20,2,FALSE),""))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153" t="str">
        <f>IF(E251="","NOK",VLOOKUP($E251,BDI!$B$5:$C$41,2,FALSE))</f>
        <v>NOK</v>
      </c>
      <c r="Q251" s="129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IF(OR($B252="",$C252="",$D252="",$E252="",$F252&lt;AN_LIM,$F252&gt;AN_CONCURS,$H252="",$Q252=FALSE),"",IF($P252="OK",P_BDI_ROM*VLOOKUP(AM252,Coef!$E$5:$F$20,2,FALSE),""))</f>
        <v/>
      </c>
      <c r="K252" s="121" t="str">
        <f>IF(OR($B252="",$C252="",$D252="",$E252="",$F252="",$F252&gt;AN_CONCURS,$H252="",$Q252=FALSE),"",IF($P252="OK",P_BDI_ROM*VLOOKUP(AM252,Coef!$E$5:$F$20,2,FALSE),""))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153" t="str">
        <f>IF(E252="","NOK",VLOOKUP($E252,BDI!$B$5:$C$41,2,FALSE))</f>
        <v>NOK</v>
      </c>
      <c r="Q252" s="129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IF(OR($B253="",$C253="",$D253="",$E253="",$F253&lt;AN_LIM,$F253&gt;AN_CONCURS,$H253="",$Q253=FALSE),"",IF($P253="OK",P_BDI_ROM*VLOOKUP(AM253,Coef!$E$5:$F$20,2,FALSE),""))</f>
        <v/>
      </c>
      <c r="K253" s="121" t="str">
        <f>IF(OR($B253="",$C253="",$D253="",$E253="",$F253="",$F253&gt;AN_CONCURS,$H253="",$Q253=FALSE),"",IF($P253="OK",P_BDI_ROM*VLOOKUP(AM253,Coef!$E$5:$F$20,2,FALSE),""))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153" t="str">
        <f>IF(E253="","NOK",VLOOKUP($E253,BDI!$B$5:$C$41,2,FALSE))</f>
        <v>NOK</v>
      </c>
      <c r="Q253" s="129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IF(OR($B254="",$C254="",$D254="",$E254="",$F254&lt;AN_LIM,$F254&gt;AN_CONCURS,$H254="",$Q254=FALSE),"",IF($P254="OK",P_BDI_ROM*VLOOKUP(AM254,Coef!$E$5:$F$20,2,FALSE),""))</f>
        <v/>
      </c>
      <c r="K254" s="121" t="str">
        <f>IF(OR($B254="",$C254="",$D254="",$E254="",$F254="",$F254&gt;AN_CONCURS,$H254="",$Q254=FALSE),"",IF($P254="OK",P_BDI_ROM*VLOOKUP(AM254,Coef!$E$5:$F$20,2,FALSE),""))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153" t="str">
        <f>IF(E254="","NOK",VLOOKUP($E254,BDI!$B$5:$C$41,2,FALSE))</f>
        <v>NOK</v>
      </c>
      <c r="Q254" s="129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IF(OR($B255="",$C255="",$D255="",$E255="",$F255&lt;AN_LIM,$F255&gt;AN_CONCURS,$H255="",$Q255=FALSE),"",IF($P255="OK",P_BDI_ROM*VLOOKUP(AM255,Coef!$E$5:$F$20,2,FALSE),""))</f>
        <v/>
      </c>
      <c r="K255" s="121" t="str">
        <f>IF(OR($B255="",$C255="",$D255="",$E255="",$F255="",$F255&gt;AN_CONCURS,$H255="",$Q255=FALSE),"",IF($P255="OK",P_BDI_ROM*VLOOKUP(AM255,Coef!$E$5:$F$20,2,FALSE),""))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153" t="str">
        <f>IF(E255="","NOK",VLOOKUP($E255,BDI!$B$5:$C$41,2,FALSE))</f>
        <v>NOK</v>
      </c>
      <c r="Q255" s="129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IF(OR($B256="",$C256="",$D256="",$E256="",$F256&lt;AN_LIM,$F256&gt;AN_CONCURS,$H256="",$Q256=FALSE),"",IF($P256="OK",P_BDI_ROM*VLOOKUP(AM256,Coef!$E$5:$F$20,2,FALSE),""))</f>
        <v/>
      </c>
      <c r="K256" s="121" t="str">
        <f>IF(OR($B256="",$C256="",$D256="",$E256="",$F256="",$F256&gt;AN_CONCURS,$H256="",$Q256=FALSE),"",IF($P256="OK",P_BDI_ROM*VLOOKUP(AM256,Coef!$E$5:$F$20,2,FALSE),""))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153" t="str">
        <f>IF(E256="","NOK",VLOOKUP($E256,BDI!$B$5:$C$41,2,FALSE))</f>
        <v>NOK</v>
      </c>
      <c r="Q256" s="129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IF(OR($B257="",$C257="",$D257="",$E257="",$F257&lt;AN_LIM,$F257&gt;AN_CONCURS,$H257="",$Q257=FALSE),"",IF($P257="OK",P_BDI_ROM*VLOOKUP(AM257,Coef!$E$5:$F$20,2,FALSE),""))</f>
        <v/>
      </c>
      <c r="K257" s="121" t="str">
        <f>IF(OR($B257="",$C257="",$D257="",$E257="",$F257="",$F257&gt;AN_CONCURS,$H257="",$Q257=FALSE),"",IF($P257="OK",P_BDI_ROM*VLOOKUP(AM257,Coef!$E$5:$F$20,2,FALSE),""))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153" t="str">
        <f>IF(E257="","NOK",VLOOKUP($E257,BDI!$B$5:$C$41,2,FALSE))</f>
        <v>NOK</v>
      </c>
      <c r="Q257" s="129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IF(OR($B258="",$C258="",$D258="",$E258="",$F258&lt;AN_LIM,$F258&gt;AN_CONCURS,$H258="",$Q258=FALSE),"",IF($P258="OK",P_BDI_ROM*VLOOKUP(AM258,Coef!$E$5:$F$20,2,FALSE),""))</f>
        <v/>
      </c>
      <c r="K258" s="121" t="str">
        <f>IF(OR($B258="",$C258="",$D258="",$E258="",$F258="",$F258&gt;AN_CONCURS,$H258="",$Q258=FALSE),"",IF($P258="OK",P_BDI_ROM*VLOOKUP(AM258,Coef!$E$5:$F$20,2,FALSE),""))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153" t="str">
        <f>IF(E258="","NOK",VLOOKUP($E258,BDI!$B$5:$C$41,2,FALSE))</f>
        <v>NOK</v>
      </c>
      <c r="Q258" s="129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IF(OR($B259="",$C259="",$D259="",$E259="",$F259&lt;AN_LIM,$F259&gt;AN_CONCURS,$H259="",$Q259=FALSE),"",IF($P259="OK",P_BDI_ROM*VLOOKUP(AM259,Coef!$E$5:$F$20,2,FALSE),""))</f>
        <v/>
      </c>
      <c r="K259" s="121" t="str">
        <f>IF(OR($B259="",$C259="",$D259="",$E259="",$F259="",$F259&gt;AN_CONCURS,$H259="",$Q259=FALSE),"",IF($P259="OK",P_BDI_ROM*VLOOKUP(AM259,Coef!$E$5:$F$20,2,FALSE),""))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153" t="str">
        <f>IF(E259="","NOK",VLOOKUP($E259,BDI!$B$5:$C$41,2,FALSE))</f>
        <v>NOK</v>
      </c>
      <c r="Q259" s="129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IF(OR($B260="",$C260="",$D260="",$E260="",$F260&lt;AN_LIM,$F260&gt;AN_CONCURS,$H260="",$Q260=FALSE),"",IF($P260="OK",P_BDI_ROM*VLOOKUP(AM260,Coef!$E$5:$F$20,2,FALSE),""))</f>
        <v/>
      </c>
      <c r="K260" s="121" t="str">
        <f>IF(OR($B260="",$C260="",$D260="",$E260="",$F260="",$F260&gt;AN_CONCURS,$H260="",$Q260=FALSE),"",IF($P260="OK",P_BDI_ROM*VLOOKUP(AM260,Coef!$E$5:$F$20,2,FALSE),""))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153" t="str">
        <f>IF(E260="","NOK",VLOOKUP($E260,BDI!$B$5:$C$41,2,FALSE))</f>
        <v>NOK</v>
      </c>
      <c r="Q260" s="129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A6:K6"/>
    <mergeCell ref="J8:K8"/>
    <mergeCell ref="A1:C1"/>
    <mergeCell ref="A2:C2"/>
    <mergeCell ref="A3:C3"/>
    <mergeCell ref="A4:C4"/>
    <mergeCell ref="A5:K5"/>
    <mergeCell ref="P8:P9"/>
    <mergeCell ref="Q8:Q9"/>
    <mergeCell ref="N8:O8"/>
    <mergeCell ref="A8:A9"/>
    <mergeCell ref="B8:B9"/>
    <mergeCell ref="C8:C9"/>
    <mergeCell ref="L8:M8"/>
    <mergeCell ref="F8:F9"/>
    <mergeCell ref="G8:G9"/>
    <mergeCell ref="H8:H9"/>
    <mergeCell ref="I8:I9"/>
    <mergeCell ref="D8:D9"/>
    <mergeCell ref="E8:E9"/>
  </mergeCells>
  <phoneticPr fontId="39" type="noConversion"/>
  <pageMargins left="0.39370078740157483" right="0.39370078740157483" top="0.78740157480314965" bottom="1.1000000000000001" header="0" footer="0.31496062992125984"/>
  <pageSetup scale="66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000"/>
  </sheetPr>
  <dimension ref="A1:AM260"/>
  <sheetViews>
    <sheetView view="pageBreakPreview" zoomScale="60" zoomScaleNormal="103" workbookViewId="0">
      <selection activeCell="AR55" sqref="AR55"/>
    </sheetView>
  </sheetViews>
  <sheetFormatPr defaultRowHeight="15.75"/>
  <cols>
    <col min="1" max="1" width="5.7109375" style="2" customWidth="1"/>
    <col min="2" max="2" width="37.42578125" style="2" customWidth="1"/>
    <col min="3" max="3" width="36.140625" style="2" customWidth="1"/>
    <col min="4" max="4" width="38.28515625" style="2" customWidth="1"/>
    <col min="5" max="7" width="10.7109375" style="2" customWidth="1"/>
    <col min="8" max="8" width="10.7109375" style="7" customWidth="1"/>
    <col min="9" max="9" width="10.7109375" style="108" customWidth="1"/>
    <col min="10" max="13" width="10.7109375" style="4" hidden="1" customWidth="1"/>
    <col min="14" max="14" width="10.7109375" style="101" hidden="1" customWidth="1"/>
    <col min="15" max="15" width="10.7109375" style="4" hidden="1" customWidth="1"/>
    <col min="16" max="16" width="8.7109375" style="4" hidden="1" customWidth="1"/>
    <col min="17" max="38" width="9.140625" style="2" hidden="1" customWidth="1"/>
    <col min="39" max="16384" width="9.140625" style="2"/>
  </cols>
  <sheetData>
    <row r="1" spans="1:39" s="103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41"/>
      <c r="K1" s="141"/>
      <c r="L1" s="102"/>
      <c r="M1" s="102"/>
      <c r="N1" s="208"/>
      <c r="O1" s="102"/>
      <c r="P1" s="102"/>
      <c r="Q1" s="102"/>
      <c r="S1" s="108"/>
      <c r="T1" s="108"/>
      <c r="U1" s="108"/>
      <c r="V1" s="108"/>
      <c r="W1" s="108"/>
      <c r="X1" s="183"/>
      <c r="Y1" s="182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1:39" s="103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41"/>
      <c r="K2" s="141"/>
      <c r="L2" s="102"/>
      <c r="M2" s="102"/>
      <c r="N2" s="208"/>
      <c r="O2" s="102"/>
      <c r="P2" s="102"/>
      <c r="Q2" s="102"/>
      <c r="S2" s="108"/>
      <c r="T2" s="108"/>
      <c r="U2" s="108"/>
      <c r="V2" s="108"/>
      <c r="W2" s="108"/>
      <c r="X2" s="183"/>
      <c r="Y2" s="182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1:39" s="103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02"/>
      <c r="K3" s="141"/>
      <c r="L3" s="102"/>
      <c r="M3" s="102"/>
      <c r="N3" s="242"/>
      <c r="O3" s="102"/>
      <c r="P3" s="102"/>
      <c r="Q3" s="102"/>
      <c r="S3" s="108"/>
      <c r="T3" s="108"/>
      <c r="U3" s="108"/>
      <c r="V3" s="108"/>
      <c r="W3" s="108"/>
      <c r="X3" s="183"/>
      <c r="Y3" s="182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</row>
    <row r="4" spans="1:39" s="103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41"/>
      <c r="K4" s="141"/>
      <c r="L4" s="102"/>
      <c r="M4" s="102"/>
      <c r="N4" s="242"/>
      <c r="O4" s="102"/>
      <c r="P4" s="102"/>
      <c r="Q4" s="102"/>
      <c r="S4" s="108"/>
      <c r="T4" s="108"/>
      <c r="U4" s="108"/>
      <c r="V4" s="108"/>
      <c r="W4" s="108"/>
      <c r="X4" s="183"/>
      <c r="Y4" s="182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</row>
    <row r="5" spans="1:39" s="103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140"/>
      <c r="K5" s="140"/>
      <c r="L5" s="140"/>
      <c r="M5" s="140"/>
      <c r="N5" s="243"/>
      <c r="O5" s="140"/>
      <c r="P5" s="140"/>
      <c r="Q5" s="140"/>
      <c r="S5" s="108"/>
      <c r="T5" s="108"/>
      <c r="U5" s="108"/>
      <c r="V5" s="108"/>
      <c r="W5" s="108"/>
      <c r="X5" s="183"/>
      <c r="Y5" s="182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</row>
    <row r="6" spans="1:39" s="103" customFormat="1">
      <c r="A6" s="761" t="s">
        <v>225</v>
      </c>
      <c r="B6" s="761"/>
      <c r="C6" s="761"/>
      <c r="D6" s="761"/>
      <c r="E6" s="761"/>
      <c r="F6" s="761"/>
      <c r="G6" s="761"/>
      <c r="H6" s="761"/>
      <c r="I6" s="761"/>
      <c r="J6" s="140"/>
      <c r="K6" s="140"/>
      <c r="L6" s="140"/>
      <c r="M6" s="140"/>
      <c r="N6" s="208"/>
      <c r="O6" s="140"/>
      <c r="P6" s="140"/>
      <c r="Q6" s="140"/>
      <c r="S6" s="108"/>
      <c r="T6" s="108"/>
      <c r="U6" s="108"/>
      <c r="V6" s="108"/>
      <c r="W6" s="108"/>
      <c r="X6" s="183"/>
      <c r="Y6" s="182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</row>
    <row r="7" spans="1:39" ht="13.5" customHeight="1">
      <c r="A7" s="103"/>
      <c r="B7" s="103"/>
      <c r="C7" s="103"/>
      <c r="D7" s="103"/>
      <c r="E7" s="103"/>
      <c r="F7" s="103"/>
      <c r="G7" s="103"/>
      <c r="H7" s="108"/>
      <c r="I7" s="30" t="str">
        <f>CONCATENATE(FUNCTIE," ",NUME)</f>
        <v>ASISTENT UNIVERSITAR DĂESCU Alexandru Cosmin</v>
      </c>
      <c r="J7" s="106"/>
      <c r="K7" s="104"/>
      <c r="L7" s="104"/>
      <c r="M7" s="104"/>
      <c r="N7" s="208"/>
      <c r="O7" s="104"/>
      <c r="Q7" s="4"/>
      <c r="R7" s="4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s="103" customFormat="1" ht="15" customHeight="1">
      <c r="A8" s="765" t="s">
        <v>0</v>
      </c>
      <c r="B8" s="765" t="s">
        <v>1</v>
      </c>
      <c r="C8" s="765" t="s">
        <v>2</v>
      </c>
      <c r="D8" s="765" t="s">
        <v>3</v>
      </c>
      <c r="E8" s="765" t="s">
        <v>4</v>
      </c>
      <c r="F8" s="765" t="s">
        <v>5</v>
      </c>
      <c r="G8" s="765" t="s">
        <v>6</v>
      </c>
      <c r="H8" s="766" t="s">
        <v>7</v>
      </c>
      <c r="I8" s="767"/>
      <c r="J8" s="765" t="s">
        <v>9</v>
      </c>
      <c r="K8" s="765"/>
      <c r="L8" s="766" t="s">
        <v>44</v>
      </c>
      <c r="M8" s="767"/>
      <c r="N8" s="770" t="s">
        <v>238</v>
      </c>
      <c r="O8" s="107"/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</row>
    <row r="9" spans="1:39" s="103" customFormat="1" ht="39" customHeight="1">
      <c r="A9" s="765"/>
      <c r="B9" s="765"/>
      <c r="C9" s="765"/>
      <c r="D9" s="765"/>
      <c r="E9" s="765"/>
      <c r="F9" s="765"/>
      <c r="G9" s="765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70"/>
      <c r="O9" s="11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9" s="103" customFormat="1">
      <c r="A10" s="194"/>
      <c r="B10" s="195"/>
      <c r="C10" s="195"/>
      <c r="D10" s="195"/>
      <c r="E10" s="187"/>
      <c r="F10" s="196"/>
      <c r="G10" s="197"/>
      <c r="H10" s="114">
        <f t="shared" ref="H10:M10" si="0">SUMIF(H11:H80,"&gt;0")</f>
        <v>9</v>
      </c>
      <c r="I10" s="114">
        <f t="shared" si="0"/>
        <v>9</v>
      </c>
      <c r="J10" s="115">
        <f t="shared" si="0"/>
        <v>1</v>
      </c>
      <c r="K10" s="115">
        <f t="shared" si="0"/>
        <v>1</v>
      </c>
      <c r="L10" s="115">
        <f t="shared" si="0"/>
        <v>0</v>
      </c>
      <c r="M10" s="115">
        <f t="shared" si="0"/>
        <v>0</v>
      </c>
      <c r="N10" s="235"/>
      <c r="O10" s="237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9" ht="47.25">
      <c r="A11" s="118" t="s">
        <v>121</v>
      </c>
      <c r="B11" s="554" t="s">
        <v>658</v>
      </c>
      <c r="C11" s="554" t="s">
        <v>659</v>
      </c>
      <c r="D11" s="554" t="s">
        <v>660</v>
      </c>
      <c r="E11" s="553">
        <v>2011</v>
      </c>
      <c r="F11" s="553" t="s">
        <v>661</v>
      </c>
      <c r="G11" s="553" t="s">
        <v>662</v>
      </c>
      <c r="H11" s="121">
        <f>IF(OR($B11="",$C11="",$D11="",$E11="",$E11&lt;AN_LIM,$E11&gt;AN_CONCURS,$N11=FALSE),"",R_STR*VLOOKUP(AK11,Coef!$E$5:$F$20,2,FALSE))</f>
        <v>9</v>
      </c>
      <c r="I11" s="121">
        <f>IF(OR($B11="",$C11="",$D11="",$E11="",$E11&gt;AN_CONCURS,$N11=FALSE),"",R_STR*VLOOKUP(AK11,Coef!$E$5:$F$20,2,FALSE))</f>
        <v>9</v>
      </c>
      <c r="J11" s="153">
        <f t="shared" ref="J11:J74" si="2">IF(OR($B11="",$C11="",$D11="",$E11="",$E11&gt;AN_CONCURS,$N11=FALSE),"",IF($E11&gt;=AN_LIM,1,""))</f>
        <v>1</v>
      </c>
      <c r="K11" s="153">
        <f t="shared" ref="K11:K74" si="3">IF(OR($B11="",$C11="",$D11="",$E11="",$E11&gt;AN_CONCURS,$N11=FALSE),"",1)</f>
        <v>1</v>
      </c>
      <c r="L11" s="153" t="str">
        <f t="shared" ref="L11:L74" si="4">IF($J11&lt;&gt;1,"",(IF(OR($B11="",$C11="",$D11="",$E11="",$E11&gt;AN_CONCURS,$N11=FALSE),"",IF((FIND(NUME,$B11,1)=1),1,""))))</f>
        <v/>
      </c>
      <c r="M11" s="153" t="str">
        <f t="shared" ref="M11:M74" si="5">IF(OR($B11="",$C11="",$D11="",$E11="",$E11&gt;AN_CONCURS,$N11=FALSE),"",IF((FIND(NUME,$B11,1)=1),1,""))</f>
        <v/>
      </c>
      <c r="N11" s="129" t="b">
        <f t="shared" ref="N11:N42" si="6">IF(NUME="",FALSE,ISNUMBER(SEARCH(NUME,$B11)))</f>
        <v>1</v>
      </c>
      <c r="O11" s="238"/>
      <c r="P11" s="12"/>
      <c r="Q11" s="14">
        <f t="shared" ref="Q11:Q74" si="7">FIND(",",$B11,1)</f>
        <v>11</v>
      </c>
      <c r="R11" s="14">
        <f t="shared" ref="R11:Z26" si="8">FIND(",",$B11,Q11+1)</f>
        <v>31</v>
      </c>
      <c r="S11" s="14">
        <f t="shared" si="8"/>
        <v>42</v>
      </c>
      <c r="T11" s="14">
        <f t="shared" si="8"/>
        <v>67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>
        <f t="shared" ref="AA11:AJ36" si="9">IF(Q11&gt;0,1,0)</f>
        <v>1</v>
      </c>
      <c r="AB11" s="15">
        <f t="shared" si="9"/>
        <v>1</v>
      </c>
      <c r="AC11" s="15">
        <f t="shared" si="9"/>
        <v>1</v>
      </c>
      <c r="AD11" s="15">
        <f t="shared" si="9"/>
        <v>1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5</v>
      </c>
    </row>
    <row r="12" spans="1:39">
      <c r="A12" s="118" t="s">
        <v>80</v>
      </c>
      <c r="B12" s="126"/>
      <c r="C12" s="126"/>
      <c r="D12" s="126"/>
      <c r="E12" s="125"/>
      <c r="F12" s="125"/>
      <c r="G12" s="125"/>
      <c r="H12" s="121" t="str">
        <f>IF(OR($B12="",$C12="",$D12="",$E12="",$E12&lt;AN_LIM,$E12&gt;AN_CONCURS,$N12=FALSE),"",R_STR*VLOOKUP(AK12,Coef!$E$5:$F$20,2,FALSE))</f>
        <v/>
      </c>
      <c r="I12" s="121" t="str">
        <f>IF(OR($B12="",$C12="",$D12="",$E12="",$E12&gt;AN_CONCURS,$N12=FALSE),"",R_STR*VLOOKUP(AK12,Coef!$E$5:$F$20,2,FALSE))</f>
        <v/>
      </c>
      <c r="J12" s="153" t="str">
        <f t="shared" si="2"/>
        <v/>
      </c>
      <c r="K12" s="153" t="str">
        <f t="shared" si="3"/>
        <v/>
      </c>
      <c r="L12" s="153" t="str">
        <f t="shared" si="4"/>
        <v/>
      </c>
      <c r="M12" s="153" t="str">
        <f t="shared" si="5"/>
        <v/>
      </c>
      <c r="N12" s="129" t="b">
        <f t="shared" si="6"/>
        <v>0</v>
      </c>
      <c r="O12" s="238"/>
      <c r="P12" s="12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9">
      <c r="A13" s="118" t="s">
        <v>81</v>
      </c>
      <c r="B13" s="151"/>
      <c r="C13" s="151"/>
      <c r="D13" s="151"/>
      <c r="E13" s="152"/>
      <c r="F13" s="118"/>
      <c r="G13" s="118"/>
      <c r="H13" s="121" t="str">
        <f>IF(OR($B13="",$C13="",$D13="",$E13="",$E13&lt;AN_LIM,$E13&gt;AN_CONCURS,$N13=FALSE),"",R_STR*VLOOKUP(AK13,Coef!$E$5:$F$20,2,FALSE))</f>
        <v/>
      </c>
      <c r="I13" s="121" t="str">
        <f>IF(OR($B13="",$C13="",$D13="",$E13="",$E13&gt;AN_CONCURS,$N13=FALSE),"",R_STR*VLOOKUP(AK13,Coef!$E$5:$F$20,2,FALSE))</f>
        <v/>
      </c>
      <c r="J13" s="153" t="str">
        <f t="shared" si="2"/>
        <v/>
      </c>
      <c r="K13" s="153" t="str">
        <f t="shared" si="3"/>
        <v/>
      </c>
      <c r="L13" s="153" t="str">
        <f t="shared" si="4"/>
        <v/>
      </c>
      <c r="M13" s="153" t="str">
        <f t="shared" si="5"/>
        <v/>
      </c>
      <c r="N13" s="129" t="b">
        <f t="shared" si="6"/>
        <v>0</v>
      </c>
      <c r="O13" s="238"/>
      <c r="P13" s="12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9">
      <c r="A14" s="118" t="s">
        <v>82</v>
      </c>
      <c r="B14" s="155"/>
      <c r="C14" s="126"/>
      <c r="D14" s="151"/>
      <c r="E14" s="125"/>
      <c r="F14" s="125"/>
      <c r="G14" s="118"/>
      <c r="H14" s="121" t="str">
        <f>IF(OR($B14="",$C14="",$D14="",$E14="",$E14&lt;AN_LIM,$E14&gt;AN_CONCURS,$N14=FALSE),"",R_STR*VLOOKUP(AK14,Coef!$E$5:$F$20,2,FALSE))</f>
        <v/>
      </c>
      <c r="I14" s="121" t="str">
        <f>IF(OR($B14="",$C14="",$D14="",$E14="",$E14&gt;AN_CONCURS,$N14=FALSE),"",R_STR*VLOOKUP(AK14,Coef!$E$5:$F$20,2,FALSE))</f>
        <v/>
      </c>
      <c r="J14" s="153" t="str">
        <f t="shared" si="2"/>
        <v/>
      </c>
      <c r="K14" s="153" t="str">
        <f t="shared" si="3"/>
        <v/>
      </c>
      <c r="L14" s="153" t="str">
        <f t="shared" si="4"/>
        <v/>
      </c>
      <c r="M14" s="153" t="str">
        <f t="shared" si="5"/>
        <v/>
      </c>
      <c r="N14" s="129" t="b">
        <f t="shared" si="6"/>
        <v>0</v>
      </c>
      <c r="O14" s="238"/>
      <c r="P14" s="12"/>
      <c r="Q14" s="14" t="e">
        <f t="shared" si="7"/>
        <v>#VALUE!</v>
      </c>
      <c r="R14" s="14" t="e">
        <f t="shared" si="8"/>
        <v>#VALUE!</v>
      </c>
      <c r="S14" s="14" t="e">
        <f t="shared" si="8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 t="e">
        <f t="shared" si="9"/>
        <v>#VALUE!</v>
      </c>
      <c r="AB14" s="15" t="e">
        <f t="shared" si="9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1</v>
      </c>
    </row>
    <row r="15" spans="1:39">
      <c r="A15" s="118" t="s">
        <v>186</v>
      </c>
      <c r="B15" s="126"/>
      <c r="C15" s="126"/>
      <c r="D15" s="151"/>
      <c r="E15" s="125"/>
      <c r="F15" s="125"/>
      <c r="G15" s="118"/>
      <c r="H15" s="121" t="str">
        <f>IF(OR($B15="",$C15="",$D15="",$E15="",$E15&lt;AN_LIM,$E15&gt;AN_CONCURS,$N15=FALSE),"",R_STR*VLOOKUP(AK15,Coef!$E$5:$F$20,2,FALSE))</f>
        <v/>
      </c>
      <c r="I15" s="121" t="str">
        <f>IF(OR($B15="",$C15="",$D15="",$E15="",$E15&gt;AN_CONCURS,$N15=FALSE),"",R_STR*VLOOKUP(AK15,Coef!$E$5:$F$20,2,FALSE))</f>
        <v/>
      </c>
      <c r="J15" s="153" t="str">
        <f t="shared" si="2"/>
        <v/>
      </c>
      <c r="K15" s="153" t="str">
        <f t="shared" si="3"/>
        <v/>
      </c>
      <c r="L15" s="153" t="str">
        <f t="shared" si="4"/>
        <v/>
      </c>
      <c r="M15" s="153" t="str">
        <f t="shared" si="5"/>
        <v/>
      </c>
      <c r="N15" s="129" t="b">
        <f t="shared" si="6"/>
        <v>0</v>
      </c>
      <c r="O15" s="238"/>
      <c r="P15" s="12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9">
      <c r="A16" s="118" t="s">
        <v>187</v>
      </c>
      <c r="B16" s="126"/>
      <c r="C16" s="126"/>
      <c r="D16" s="151"/>
      <c r="E16" s="125"/>
      <c r="F16" s="125"/>
      <c r="G16" s="125"/>
      <c r="H16" s="121" t="str">
        <f>IF(OR($B16="",$C16="",$D16="",$E16="",$E16&lt;AN_LIM,$E16&gt;AN_CONCURS,$N16=FALSE),"",R_STR*VLOOKUP(AK16,Coef!$E$5:$F$20,2,FALSE))</f>
        <v/>
      </c>
      <c r="I16" s="121" t="str">
        <f>IF(OR($B16="",$C16="",$D16="",$E16="",$E16&gt;AN_CONCURS,$N16=FALSE),"",R_STR*VLOOKUP(AK16,Coef!$E$5:$F$20,2,FALSE))</f>
        <v/>
      </c>
      <c r="J16" s="153" t="str">
        <f t="shared" si="2"/>
        <v/>
      </c>
      <c r="K16" s="153" t="str">
        <f t="shared" si="3"/>
        <v/>
      </c>
      <c r="L16" s="153" t="str">
        <f t="shared" si="4"/>
        <v/>
      </c>
      <c r="M16" s="153" t="str">
        <f t="shared" si="5"/>
        <v/>
      </c>
      <c r="N16" s="129" t="b">
        <f t="shared" si="6"/>
        <v>0</v>
      </c>
      <c r="O16" s="238"/>
      <c r="P16" s="12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26"/>
      <c r="C17" s="126"/>
      <c r="D17" s="151"/>
      <c r="E17" s="125"/>
      <c r="F17" s="125"/>
      <c r="G17" s="125"/>
      <c r="H17" s="121" t="str">
        <f>IF(OR($B17="",$C17="",$D17="",$E17="",$E17&lt;AN_LIM,$E17&gt;AN_CONCURS,$N17=FALSE),"",R_STR*VLOOKUP(AK17,Coef!$E$5:$F$20,2,FALSE))</f>
        <v/>
      </c>
      <c r="I17" s="121" t="str">
        <f>IF(OR($B17="",$C17="",$D17="",$E17="",$E17&gt;AN_CONCURS,$N17=FALSE),"",R_STR*VLOOKUP(AK17,Coef!$E$5:$F$20,2,FALSE))</f>
        <v/>
      </c>
      <c r="J17" s="153" t="str">
        <f t="shared" si="2"/>
        <v/>
      </c>
      <c r="K17" s="153" t="str">
        <f t="shared" si="3"/>
        <v/>
      </c>
      <c r="L17" s="153" t="str">
        <f t="shared" si="4"/>
        <v/>
      </c>
      <c r="M17" s="153" t="str">
        <f t="shared" si="5"/>
        <v/>
      </c>
      <c r="N17" s="129" t="b">
        <f t="shared" si="6"/>
        <v>0</v>
      </c>
      <c r="O17" s="238"/>
      <c r="P17" s="12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1" t="str">
        <f>IF(OR($B18="",$C18="",$D18="",$E18="",$E18&lt;AN_LIM,$E18&gt;AN_CONCURS,$N18=FALSE),"",R_STR*VLOOKUP(AK18,Coef!$E$5:$F$20,2,FALSE))</f>
        <v/>
      </c>
      <c r="I18" s="121" t="str">
        <f>IF(OR($B18="",$C18="",$D18="",$E18="",$E18&gt;AN_CONCURS,$N18=FALSE),"",R_STR*VLOOKUP(AK18,Coef!$E$5:$F$20,2,FALSE))</f>
        <v/>
      </c>
      <c r="J18" s="153" t="str">
        <f t="shared" si="2"/>
        <v/>
      </c>
      <c r="K18" s="153" t="str">
        <f t="shared" si="3"/>
        <v/>
      </c>
      <c r="L18" s="153" t="str">
        <f t="shared" si="4"/>
        <v/>
      </c>
      <c r="M18" s="153" t="str">
        <f t="shared" si="5"/>
        <v/>
      </c>
      <c r="N18" s="129" t="b">
        <f t="shared" si="6"/>
        <v>0</v>
      </c>
      <c r="O18" s="238"/>
      <c r="P18" s="12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1" t="str">
        <f>IF(OR($B19="",$C19="",$D19="",$E19="",$E19&lt;AN_LIM,$E19&gt;AN_CONCURS,$N19=FALSE),"",R_STR*VLOOKUP(AK19,Coef!$E$5:$F$20,2,FALSE))</f>
        <v/>
      </c>
      <c r="I19" s="121" t="str">
        <f>IF(OR($B19="",$C19="",$D19="",$E19="",$E19&gt;AN_CONCURS,$N19=FALSE),"",R_STR*VLOOKUP(AK19,Coef!$E$5:$F$20,2,FALSE))</f>
        <v/>
      </c>
      <c r="J19" s="153" t="str">
        <f t="shared" si="2"/>
        <v/>
      </c>
      <c r="K19" s="153" t="str">
        <f t="shared" si="3"/>
        <v/>
      </c>
      <c r="L19" s="153" t="str">
        <f t="shared" si="4"/>
        <v/>
      </c>
      <c r="M19" s="153" t="str">
        <f t="shared" si="5"/>
        <v/>
      </c>
      <c r="N19" s="129" t="b">
        <f t="shared" si="6"/>
        <v>0</v>
      </c>
      <c r="O19" s="238"/>
      <c r="P19" s="12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1" t="str">
        <f>IF(OR($B20="",$C20="",$D20="",$E20="",$E20&lt;AN_LIM,$E20&gt;AN_CONCURS,$N20=FALSE),"",R_STR*VLOOKUP(AK20,Coef!$E$5:$F$20,2,FALSE))</f>
        <v/>
      </c>
      <c r="I20" s="121" t="str">
        <f>IF(OR($B20="",$C20="",$D20="",$E20="",$E20&gt;AN_CONCURS,$N20=FALSE),"",R_STR*VLOOKUP(AK20,Coef!$E$5:$F$20,2,FALSE))</f>
        <v/>
      </c>
      <c r="J20" s="153" t="str">
        <f t="shared" si="2"/>
        <v/>
      </c>
      <c r="K20" s="153" t="str">
        <f t="shared" si="3"/>
        <v/>
      </c>
      <c r="L20" s="153" t="str">
        <f t="shared" si="4"/>
        <v/>
      </c>
      <c r="M20" s="153" t="str">
        <f t="shared" si="5"/>
        <v/>
      </c>
      <c r="N20" s="129" t="b">
        <f t="shared" si="6"/>
        <v>0</v>
      </c>
      <c r="O20" s="238"/>
      <c r="P20" s="12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1" t="str">
        <f>IF(OR($B21="",$C21="",$D21="",$E21="",$E21&lt;AN_LIM,$E21&gt;AN_CONCURS,$N21=FALSE),"",R_STR*VLOOKUP(AK21,Coef!$E$5:$F$20,2,FALSE))</f>
        <v/>
      </c>
      <c r="I21" s="121" t="str">
        <f>IF(OR($B21="",$C21="",$D21="",$E21="",$E21&gt;AN_CONCURS,$N21=FALSE),"",R_STR*VLOOKUP(AK21,Coef!$E$5:$F$20,2,FALSE))</f>
        <v/>
      </c>
      <c r="J21" s="153" t="str">
        <f t="shared" si="2"/>
        <v/>
      </c>
      <c r="K21" s="153" t="str">
        <f t="shared" si="3"/>
        <v/>
      </c>
      <c r="L21" s="153" t="str">
        <f t="shared" si="4"/>
        <v/>
      </c>
      <c r="M21" s="153" t="str">
        <f t="shared" si="5"/>
        <v/>
      </c>
      <c r="N21" s="129" t="b">
        <f t="shared" si="6"/>
        <v>0</v>
      </c>
      <c r="O21" s="238"/>
      <c r="P21" s="12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125"/>
      <c r="G22" s="125"/>
      <c r="H22" s="121" t="str">
        <f>IF(OR($B22="",$C22="",$D22="",$E22="",$E22&lt;AN_LIM,$E22&gt;AN_CONCURS,$N22=FALSE),"",R_STR*VLOOKUP(AK22,Coef!$E$5:$F$20,2,FALSE))</f>
        <v/>
      </c>
      <c r="I22" s="121" t="str">
        <f>IF(OR($B22="",$C22="",$D22="",$E22="",$E22&gt;AN_CONCURS,$N22=FALSE),"",R_STR*VLOOKUP(AK22,Coef!$E$5:$F$20,2,FALSE))</f>
        <v/>
      </c>
      <c r="J22" s="153" t="str">
        <f t="shared" si="2"/>
        <v/>
      </c>
      <c r="K22" s="153" t="str">
        <f t="shared" si="3"/>
        <v/>
      </c>
      <c r="L22" s="153" t="str">
        <f t="shared" si="4"/>
        <v/>
      </c>
      <c r="M22" s="153" t="str">
        <f t="shared" si="5"/>
        <v/>
      </c>
      <c r="N22" s="129" t="b">
        <f t="shared" si="6"/>
        <v>0</v>
      </c>
      <c r="O22" s="238"/>
      <c r="P22" s="12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1"/>
      <c r="C23" s="151"/>
      <c r="D23" s="151"/>
      <c r="E23" s="152"/>
      <c r="F23" s="118"/>
      <c r="G23" s="118"/>
      <c r="H23" s="121" t="str">
        <f>IF(OR($B23="",$C23="",$D23="",$E23="",$E23&lt;AN_LIM,$E23&gt;AN_CONCURS,$N23=FALSE),"",R_STR*VLOOKUP(AK23,Coef!$E$5:$F$20,2,FALSE))</f>
        <v/>
      </c>
      <c r="I23" s="121" t="str">
        <f>IF(OR($B23="",$C23="",$D23="",$E23="",$E23&gt;AN_CONCURS,$N23=FALSE),"",R_STR*VLOOKUP(AK23,Coef!$E$5:$F$20,2,FALSE))</f>
        <v/>
      </c>
      <c r="J23" s="153" t="str">
        <f t="shared" si="2"/>
        <v/>
      </c>
      <c r="K23" s="153" t="str">
        <f t="shared" si="3"/>
        <v/>
      </c>
      <c r="L23" s="153" t="str">
        <f t="shared" si="4"/>
        <v/>
      </c>
      <c r="M23" s="153" t="str">
        <f t="shared" si="5"/>
        <v/>
      </c>
      <c r="N23" s="129" t="b">
        <f t="shared" si="6"/>
        <v>0</v>
      </c>
      <c r="O23" s="238"/>
      <c r="P23" s="12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26"/>
      <c r="D24" s="126"/>
      <c r="E24" s="125"/>
      <c r="F24" s="125"/>
      <c r="G24" s="118"/>
      <c r="H24" s="121" t="str">
        <f>IF(OR($B24="",$C24="",$D24="",$E24="",$E24&lt;AN_LIM,$E24&gt;AN_CONCURS,$N24=FALSE),"",R_STR*VLOOKUP(AK24,Coef!$E$5:$F$20,2,FALSE))</f>
        <v/>
      </c>
      <c r="I24" s="121" t="str">
        <f>IF(OR($B24="",$C24="",$D24="",$E24="",$E24&gt;AN_CONCURS,$N24=FALSE),"",R_STR*VLOOKUP(AK24,Coef!$E$5:$F$20,2,FALSE))</f>
        <v/>
      </c>
      <c r="J24" s="153" t="str">
        <f t="shared" si="2"/>
        <v/>
      </c>
      <c r="K24" s="153" t="str">
        <f t="shared" si="3"/>
        <v/>
      </c>
      <c r="L24" s="153" t="str">
        <f t="shared" si="4"/>
        <v/>
      </c>
      <c r="M24" s="153" t="str">
        <f t="shared" si="5"/>
        <v/>
      </c>
      <c r="N24" s="129" t="b">
        <f t="shared" si="6"/>
        <v>0</v>
      </c>
      <c r="O24" s="238"/>
      <c r="P24" s="12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18"/>
      <c r="H25" s="121" t="str">
        <f>IF(OR($B25="",$C25="",$D25="",$E25="",$E25&lt;AN_LIM,$E25&gt;AN_CONCURS,$N25=FALSE),"",R_STR*VLOOKUP(AK25,Coef!$E$5:$F$20,2,FALSE))</f>
        <v/>
      </c>
      <c r="I25" s="121" t="str">
        <f>IF(OR($B25="",$C25="",$D25="",$E25="",$E25&gt;AN_CONCURS,$N25=FALSE),"",R_STR*VLOOKUP(AK25,Coef!$E$5:$F$20,2,FALSE))</f>
        <v/>
      </c>
      <c r="J25" s="153" t="str">
        <f t="shared" si="2"/>
        <v/>
      </c>
      <c r="K25" s="153" t="str">
        <f t="shared" si="3"/>
        <v/>
      </c>
      <c r="L25" s="153" t="str">
        <f t="shared" si="4"/>
        <v/>
      </c>
      <c r="M25" s="153" t="str">
        <f t="shared" si="5"/>
        <v/>
      </c>
      <c r="N25" s="129" t="b">
        <f t="shared" si="6"/>
        <v>0</v>
      </c>
      <c r="O25" s="238"/>
      <c r="P25" s="12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1" t="str">
        <f>IF(OR($B26="",$C26="",$D26="",$E26="",$E26&lt;AN_LIM,$E26&gt;AN_CONCURS,$N26=FALSE),"",R_STR*VLOOKUP(AK26,Coef!$E$5:$F$20,2,FALSE))</f>
        <v/>
      </c>
      <c r="I26" s="121" t="str">
        <f>IF(OR($B26="",$C26="",$D26="",$E26="",$E26&gt;AN_CONCURS,$N26=FALSE),"",R_STR*VLOOKUP(AK26,Coef!$E$5:$F$20,2,FALSE))</f>
        <v/>
      </c>
      <c r="J26" s="153" t="str">
        <f t="shared" si="2"/>
        <v/>
      </c>
      <c r="K26" s="153" t="str">
        <f t="shared" si="3"/>
        <v/>
      </c>
      <c r="L26" s="153" t="str">
        <f t="shared" si="4"/>
        <v/>
      </c>
      <c r="M26" s="153" t="str">
        <f t="shared" si="5"/>
        <v/>
      </c>
      <c r="N26" s="129" t="b">
        <f t="shared" si="6"/>
        <v>0</v>
      </c>
      <c r="O26" s="238"/>
      <c r="P26" s="12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1" t="str">
        <f>IF(OR($B27="",$C27="",$D27="",$E27="",$E27&lt;AN_LIM,$E27&gt;AN_CONCURS,$N27=FALSE),"",R_STR*VLOOKUP(AK27,Coef!$E$5:$F$20,2,FALSE))</f>
        <v/>
      </c>
      <c r="I27" s="121" t="str">
        <f>IF(OR($B27="",$C27="",$D27="",$E27="",$E27&gt;AN_CONCURS,$N27=FALSE),"",R_STR*VLOOKUP(AK27,Coef!$E$5:$F$20,2,FALSE))</f>
        <v/>
      </c>
      <c r="J27" s="153" t="str">
        <f t="shared" si="2"/>
        <v/>
      </c>
      <c r="K27" s="153" t="str">
        <f t="shared" si="3"/>
        <v/>
      </c>
      <c r="L27" s="153" t="str">
        <f t="shared" si="4"/>
        <v/>
      </c>
      <c r="M27" s="153" t="str">
        <f t="shared" si="5"/>
        <v/>
      </c>
      <c r="N27" s="129" t="b">
        <f t="shared" si="6"/>
        <v>0</v>
      </c>
      <c r="O27" s="238"/>
      <c r="P27" s="12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1" t="str">
        <f>IF(OR($B28="",$C28="",$D28="",$E28="",$E28&lt;AN_LIM,$E28&gt;AN_CONCURS,$N28=FALSE),"",R_STR*VLOOKUP(AK28,Coef!$E$5:$F$20,2,FALSE))</f>
        <v/>
      </c>
      <c r="I28" s="121" t="str">
        <f>IF(OR($B28="",$C28="",$D28="",$E28="",$E28&gt;AN_CONCURS,$N28=FALSE),"",R_STR*VLOOKUP(AK28,Coef!$E$5:$F$20,2,FALSE))</f>
        <v/>
      </c>
      <c r="J28" s="153" t="str">
        <f t="shared" si="2"/>
        <v/>
      </c>
      <c r="K28" s="153" t="str">
        <f t="shared" si="3"/>
        <v/>
      </c>
      <c r="L28" s="153" t="str">
        <f t="shared" si="4"/>
        <v/>
      </c>
      <c r="M28" s="153" t="str">
        <f t="shared" si="5"/>
        <v/>
      </c>
      <c r="N28" s="129" t="b">
        <f t="shared" si="6"/>
        <v>0</v>
      </c>
      <c r="O28" s="238"/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1" t="str">
        <f>IF(OR($B29="",$C29="",$D29="",$E29="",$E29&lt;AN_LIM,$E29&gt;AN_CONCURS,$N29=FALSE),"",R_STR*VLOOKUP(AK29,Coef!$E$5:$F$20,2,FALSE))</f>
        <v/>
      </c>
      <c r="I29" s="121" t="str">
        <f>IF(OR($B29="",$C29="",$D29="",$E29="",$E29&gt;AN_CONCURS,$N29=FALSE),"",R_STR*VLOOKUP(AK29,Coef!$E$5:$F$20,2,FALSE))</f>
        <v/>
      </c>
      <c r="J29" s="153" t="str">
        <f t="shared" si="2"/>
        <v/>
      </c>
      <c r="K29" s="153" t="str">
        <f t="shared" si="3"/>
        <v/>
      </c>
      <c r="L29" s="153" t="str">
        <f t="shared" si="4"/>
        <v/>
      </c>
      <c r="M29" s="153" t="str">
        <f t="shared" si="5"/>
        <v/>
      </c>
      <c r="N29" s="129" t="b">
        <f t="shared" si="6"/>
        <v>0</v>
      </c>
      <c r="O29" s="238"/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1" t="str">
        <f>IF(OR($B30="",$C30="",$D30="",$E30="",$E30&lt;AN_LIM,$E30&gt;AN_CONCURS,$N30=FALSE),"",R_STR*VLOOKUP(AK30,Coef!$E$5:$F$20,2,FALSE))</f>
        <v/>
      </c>
      <c r="I30" s="121" t="str">
        <f>IF(OR($B30="",$C30="",$D30="",$E30="",$E30&gt;AN_CONCURS,$N30=FALSE),"",R_STR*VLOOKUP(AK30,Coef!$E$5:$F$20,2,FALSE))</f>
        <v/>
      </c>
      <c r="J30" s="153" t="str">
        <f t="shared" si="2"/>
        <v/>
      </c>
      <c r="K30" s="153" t="str">
        <f t="shared" si="3"/>
        <v/>
      </c>
      <c r="L30" s="153" t="str">
        <f t="shared" si="4"/>
        <v/>
      </c>
      <c r="M30" s="153" t="str">
        <f t="shared" si="5"/>
        <v/>
      </c>
      <c r="N30" s="129" t="b">
        <f t="shared" si="6"/>
        <v>0</v>
      </c>
      <c r="O30" s="238"/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1" t="str">
        <f>IF(OR($B31="",$C31="",$D31="",$E31="",$E31&lt;AN_LIM,$E31&gt;AN_CONCURS,$N31=FALSE),"",R_STR*VLOOKUP(AK31,Coef!$E$5:$F$20,2,FALSE))</f>
        <v/>
      </c>
      <c r="I31" s="121" t="str">
        <f>IF(OR($B31="",$C31="",$D31="",$E31="",$E31&gt;AN_CONCURS,$N31=FALSE),"",R_STR*VLOOKUP(AK31,Coef!$E$5:$F$20,2,FALSE))</f>
        <v/>
      </c>
      <c r="J31" s="153" t="str">
        <f t="shared" si="2"/>
        <v/>
      </c>
      <c r="K31" s="153" t="str">
        <f t="shared" si="3"/>
        <v/>
      </c>
      <c r="L31" s="153" t="str">
        <f t="shared" si="4"/>
        <v/>
      </c>
      <c r="M31" s="153" t="str">
        <f t="shared" si="5"/>
        <v/>
      </c>
      <c r="N31" s="129" t="b">
        <f t="shared" si="6"/>
        <v>0</v>
      </c>
      <c r="O31" s="238"/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1" t="str">
        <f>IF(OR($B32="",$C32="",$D32="",$E32="",$E32&lt;AN_LIM,$E32&gt;AN_CONCURS,$N32=FALSE),"",R_STR*VLOOKUP(AK32,Coef!$E$5:$F$20,2,FALSE))</f>
        <v/>
      </c>
      <c r="I32" s="121" t="str">
        <f>IF(OR($B32="",$C32="",$D32="",$E32="",$E32&gt;AN_CONCURS,$N32=FALSE),"",R_STR*VLOOKUP(AK32,Coef!$E$5:$F$20,2,FALSE))</f>
        <v/>
      </c>
      <c r="J32" s="153" t="str">
        <f t="shared" si="2"/>
        <v/>
      </c>
      <c r="K32" s="153" t="str">
        <f t="shared" si="3"/>
        <v/>
      </c>
      <c r="L32" s="153" t="str">
        <f t="shared" si="4"/>
        <v/>
      </c>
      <c r="M32" s="153" t="str">
        <f t="shared" si="5"/>
        <v/>
      </c>
      <c r="N32" s="129" t="b">
        <f t="shared" si="6"/>
        <v>0</v>
      </c>
      <c r="O32" s="238"/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1" t="str">
        <f>IF(OR($B33="",$C33="",$D33="",$E33="",$E33&lt;AN_LIM,$E33&gt;AN_CONCURS,$N33=FALSE),"",R_STR*VLOOKUP(AK33,Coef!$E$5:$F$20,2,FALSE))</f>
        <v/>
      </c>
      <c r="I33" s="121" t="str">
        <f>IF(OR($B33="",$C33="",$D33="",$E33="",$E33&gt;AN_CONCURS,$N33=FALSE),"",R_STR*VLOOKUP(AK33,Coef!$E$5:$F$20,2,FALSE))</f>
        <v/>
      </c>
      <c r="J33" s="153" t="str">
        <f t="shared" si="2"/>
        <v/>
      </c>
      <c r="K33" s="153" t="str">
        <f t="shared" si="3"/>
        <v/>
      </c>
      <c r="L33" s="153" t="str">
        <f t="shared" si="4"/>
        <v/>
      </c>
      <c r="M33" s="153" t="str">
        <f t="shared" si="5"/>
        <v/>
      </c>
      <c r="N33" s="129" t="b">
        <f t="shared" si="6"/>
        <v>0</v>
      </c>
      <c r="O33" s="238"/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1" t="str">
        <f>IF(OR($B34="",$C34="",$D34="",$E34="",$E34&lt;AN_LIM,$E34&gt;AN_CONCURS,$N34=FALSE),"",R_STR*VLOOKUP(AK34,Coef!$E$5:$F$20,2,FALSE))</f>
        <v/>
      </c>
      <c r="I34" s="121" t="str">
        <f>IF(OR($B34="",$C34="",$D34="",$E34="",$E34&gt;AN_CONCURS,$N34=FALSE),"",R_STR*VLOOKUP(AK34,Coef!$E$5:$F$20,2,FALSE))</f>
        <v/>
      </c>
      <c r="J34" s="153" t="str">
        <f t="shared" si="2"/>
        <v/>
      </c>
      <c r="K34" s="153" t="str">
        <f t="shared" si="3"/>
        <v/>
      </c>
      <c r="L34" s="153" t="str">
        <f t="shared" si="4"/>
        <v/>
      </c>
      <c r="M34" s="153" t="str">
        <f t="shared" si="5"/>
        <v/>
      </c>
      <c r="N34" s="129" t="b">
        <f t="shared" si="6"/>
        <v>0</v>
      </c>
      <c r="O34" s="238"/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1" t="str">
        <f>IF(OR($B35="",$C35="",$D35="",$E35="",$E35&lt;AN_LIM,$E35&gt;AN_CONCURS,$N35=FALSE),"",R_STR*VLOOKUP(AK35,Coef!$E$5:$F$20,2,FALSE))</f>
        <v/>
      </c>
      <c r="I35" s="121" t="str">
        <f>IF(OR($B35="",$C35="",$D35="",$E35="",$E35&gt;AN_CONCURS,$N35=FALSE),"",R_STR*VLOOKUP(AK35,Coef!$E$5:$F$20,2,FALSE))</f>
        <v/>
      </c>
      <c r="J35" s="153" t="str">
        <f t="shared" si="2"/>
        <v/>
      </c>
      <c r="K35" s="153" t="str">
        <f t="shared" si="3"/>
        <v/>
      </c>
      <c r="L35" s="153" t="str">
        <f t="shared" si="4"/>
        <v/>
      </c>
      <c r="M35" s="153" t="str">
        <f t="shared" si="5"/>
        <v/>
      </c>
      <c r="N35" s="129" t="b">
        <f t="shared" si="6"/>
        <v>0</v>
      </c>
      <c r="O35" s="238"/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1" t="str">
        <f>IF(OR($B36="",$C36="",$D36="",$E36="",$E36&lt;AN_LIM,$E36&gt;AN_CONCURS,$N36=FALSE),"",R_STR*VLOOKUP(AK36,Coef!$E$5:$F$20,2,FALSE))</f>
        <v/>
      </c>
      <c r="I36" s="121" t="str">
        <f>IF(OR($B36="",$C36="",$D36="",$E36="",$E36&gt;AN_CONCURS,$N36=FALSE),"",R_STR*VLOOKUP(AK36,Coef!$E$5:$F$20,2,FALSE))</f>
        <v/>
      </c>
      <c r="J36" s="153" t="str">
        <f t="shared" si="2"/>
        <v/>
      </c>
      <c r="K36" s="153" t="str">
        <f t="shared" si="3"/>
        <v/>
      </c>
      <c r="L36" s="153" t="str">
        <f t="shared" si="4"/>
        <v/>
      </c>
      <c r="M36" s="153" t="str">
        <f t="shared" si="5"/>
        <v/>
      </c>
      <c r="N36" s="129" t="b">
        <f t="shared" si="6"/>
        <v>0</v>
      </c>
      <c r="O36" s="238"/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1" t="str">
        <f>IF(OR($B37="",$C37="",$D37="",$E37="",$E37&lt;AN_LIM,$E37&gt;AN_CONCURS,$N37=FALSE),"",R_STR*VLOOKUP(AK37,Coef!$E$5:$F$20,2,FALSE))</f>
        <v/>
      </c>
      <c r="I37" s="121" t="str">
        <f>IF(OR($B37="",$C37="",$D37="",$E37="",$E37&gt;AN_CONCURS,$N37=FALSE),"",R_STR*VLOOKUP(AK37,Coef!$E$5:$F$20,2,FALSE))</f>
        <v/>
      </c>
      <c r="J37" s="153" t="str">
        <f t="shared" si="2"/>
        <v/>
      </c>
      <c r="K37" s="153" t="str">
        <f t="shared" si="3"/>
        <v/>
      </c>
      <c r="L37" s="153" t="str">
        <f t="shared" si="4"/>
        <v/>
      </c>
      <c r="M37" s="153" t="str">
        <f t="shared" si="5"/>
        <v/>
      </c>
      <c r="N37" s="129" t="b">
        <f t="shared" si="6"/>
        <v>0</v>
      </c>
      <c r="O37" s="238"/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1" t="str">
        <f>IF(OR($B38="",$C38="",$D38="",$E38="",$E38&lt;AN_LIM,$E38&gt;AN_CONCURS,$N38=FALSE),"",R_STR*VLOOKUP(AK38,Coef!$E$5:$F$20,2,FALSE))</f>
        <v/>
      </c>
      <c r="I38" s="121" t="str">
        <f>IF(OR($B38="",$C38="",$D38="",$E38="",$E38&gt;AN_CONCURS,$N38=FALSE),"",R_STR*VLOOKUP(AK38,Coef!$E$5:$F$20,2,FALSE))</f>
        <v/>
      </c>
      <c r="J38" s="153" t="str">
        <f t="shared" si="2"/>
        <v/>
      </c>
      <c r="K38" s="153" t="str">
        <f t="shared" si="3"/>
        <v/>
      </c>
      <c r="L38" s="153" t="str">
        <f t="shared" si="4"/>
        <v/>
      </c>
      <c r="M38" s="153" t="str">
        <f t="shared" si="5"/>
        <v/>
      </c>
      <c r="N38" s="129" t="b">
        <f t="shared" si="6"/>
        <v>0</v>
      </c>
      <c r="O38" s="238"/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1" t="str">
        <f>IF(OR($B39="",$C39="",$D39="",$E39="",$E39&lt;AN_LIM,$E39&gt;AN_CONCURS,$N39=FALSE),"",R_STR*VLOOKUP(AK39,Coef!$E$5:$F$20,2,FALSE))</f>
        <v/>
      </c>
      <c r="I39" s="121" t="str">
        <f>IF(OR($B39="",$C39="",$D39="",$E39="",$E39&gt;AN_CONCURS,$N39=FALSE),"",R_STR*VLOOKUP(AK39,Coef!$E$5:$F$20,2,FALSE))</f>
        <v/>
      </c>
      <c r="J39" s="153" t="str">
        <f t="shared" si="2"/>
        <v/>
      </c>
      <c r="K39" s="153" t="str">
        <f t="shared" si="3"/>
        <v/>
      </c>
      <c r="L39" s="153" t="str">
        <f t="shared" si="4"/>
        <v/>
      </c>
      <c r="M39" s="153" t="str">
        <f t="shared" si="5"/>
        <v/>
      </c>
      <c r="N39" s="129" t="b">
        <f t="shared" si="6"/>
        <v>0</v>
      </c>
      <c r="O39" s="238"/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1" t="str">
        <f>IF(OR($B40="",$C40="",$D40="",$E40="",$E40&lt;AN_LIM,$E40&gt;AN_CONCURS,$N40=FALSE),"",R_STR*VLOOKUP(AK40,Coef!$E$5:$F$20,2,FALSE))</f>
        <v/>
      </c>
      <c r="I40" s="121" t="str">
        <f>IF(OR($B40="",$C40="",$D40="",$E40="",$E40&gt;AN_CONCURS,$N40=FALSE),"",R_STR*VLOOKUP(AK40,Coef!$E$5:$F$20,2,FALSE))</f>
        <v/>
      </c>
      <c r="J40" s="153" t="str">
        <f t="shared" si="2"/>
        <v/>
      </c>
      <c r="K40" s="153" t="str">
        <f t="shared" si="3"/>
        <v/>
      </c>
      <c r="L40" s="153" t="str">
        <f t="shared" si="4"/>
        <v/>
      </c>
      <c r="M40" s="153" t="str">
        <f t="shared" si="5"/>
        <v/>
      </c>
      <c r="N40" s="129" t="b">
        <f t="shared" si="6"/>
        <v>0</v>
      </c>
      <c r="O40" s="238"/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1" t="str">
        <f>IF(OR($B41="",$C41="",$D41="",$E41="",$E41&lt;AN_LIM,$E41&gt;AN_CONCURS,$N41=FALSE),"",R_STR*VLOOKUP(AK41,Coef!$E$5:$F$20,2,FALSE))</f>
        <v/>
      </c>
      <c r="I41" s="121" t="str">
        <f>IF(OR($B41="",$C41="",$D41="",$E41="",$E41&gt;AN_CONCURS,$N41=FALSE),"",R_STR*VLOOKUP(AK41,Coef!$E$5:$F$20,2,FALSE))</f>
        <v/>
      </c>
      <c r="J41" s="153" t="str">
        <f t="shared" si="2"/>
        <v/>
      </c>
      <c r="K41" s="153" t="str">
        <f t="shared" si="3"/>
        <v/>
      </c>
      <c r="L41" s="153" t="str">
        <f t="shared" si="4"/>
        <v/>
      </c>
      <c r="M41" s="153" t="str">
        <f t="shared" si="5"/>
        <v/>
      </c>
      <c r="N41" s="129" t="b">
        <f t="shared" si="6"/>
        <v>0</v>
      </c>
      <c r="O41" s="238"/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1" t="str">
        <f>IF(OR($B42="",$C42="",$D42="",$E42="",$E42&lt;AN_LIM,$E42&gt;AN_CONCURS,$N42=FALSE),"",R_STR*VLOOKUP(AK42,Coef!$E$5:$F$20,2,FALSE))</f>
        <v/>
      </c>
      <c r="I42" s="121" t="str">
        <f>IF(OR($B42="",$C42="",$D42="",$E42="",$E42&gt;AN_CONCURS,$N42=FALSE),"",R_STR*VLOOKUP(AK42,Coef!$E$5:$F$20,2,FALSE))</f>
        <v/>
      </c>
      <c r="J42" s="153" t="str">
        <f t="shared" si="2"/>
        <v/>
      </c>
      <c r="K42" s="153" t="str">
        <f t="shared" si="3"/>
        <v/>
      </c>
      <c r="L42" s="153" t="str">
        <f t="shared" si="4"/>
        <v/>
      </c>
      <c r="M42" s="153" t="str">
        <f t="shared" si="5"/>
        <v/>
      </c>
      <c r="N42" s="129" t="b">
        <f t="shared" si="6"/>
        <v>0</v>
      </c>
      <c r="O42" s="238"/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1" t="str">
        <f>IF(OR($B43="",$C43="",$D43="",$E43="",$E43&lt;AN_LIM,$E43&gt;AN_CONCURS,$N43=FALSE),"",R_STR*VLOOKUP(AK43,Coef!$E$5:$F$20,2,FALSE))</f>
        <v/>
      </c>
      <c r="I43" s="121" t="str">
        <f>IF(OR($B43="",$C43="",$D43="",$E43="",$E43&gt;AN_CONCURS,$N43=FALSE),"",R_STR*VLOOKUP(AK43,Coef!$E$5:$F$20,2,FALSE))</f>
        <v/>
      </c>
      <c r="J43" s="153" t="str">
        <f t="shared" si="2"/>
        <v/>
      </c>
      <c r="K43" s="153" t="str">
        <f t="shared" si="3"/>
        <v/>
      </c>
      <c r="L43" s="153" t="str">
        <f t="shared" si="4"/>
        <v/>
      </c>
      <c r="M43" s="153" t="str">
        <f t="shared" si="5"/>
        <v/>
      </c>
      <c r="N43" s="129" t="b">
        <f t="shared" ref="N43:N74" si="14">IF(NUME="",FALSE,ISNUMBER(SEARCH(NUME,$B43)))</f>
        <v>0</v>
      </c>
      <c r="O43" s="238"/>
      <c r="P43" s="12"/>
      <c r="Q43" s="14" t="e">
        <f t="shared" si="7"/>
        <v>#VALUE!</v>
      </c>
      <c r="R43" s="14" t="e">
        <f t="shared" ref="R43:Z71" si="15">FIND(",",$B43,Q43+1)</f>
        <v>#VALUE!</v>
      </c>
      <c r="S43" s="14" t="e">
        <f t="shared" si="15"/>
        <v>#VALUE!</v>
      </c>
      <c r="T43" s="14" t="e">
        <f t="shared" si="15"/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1" t="str">
        <f>IF(OR($B44="",$C44="",$D44="",$E44="",$E44&lt;AN_LIM,$E44&gt;AN_CONCURS,$N44=FALSE),"",R_STR*VLOOKUP(AK44,Coef!$E$5:$F$20,2,FALSE))</f>
        <v/>
      </c>
      <c r="I44" s="121" t="str">
        <f>IF(OR($B44="",$C44="",$D44="",$E44="",$E44&gt;AN_CONCURS,$N44=FALSE),"",R_STR*VLOOKUP(AK44,Coef!$E$5:$F$20,2,FALSE))</f>
        <v/>
      </c>
      <c r="J44" s="153" t="str">
        <f t="shared" si="2"/>
        <v/>
      </c>
      <c r="K44" s="153" t="str">
        <f t="shared" si="3"/>
        <v/>
      </c>
      <c r="L44" s="153" t="str">
        <f t="shared" si="4"/>
        <v/>
      </c>
      <c r="M44" s="153" t="str">
        <f t="shared" si="5"/>
        <v/>
      </c>
      <c r="N44" s="129" t="b">
        <f t="shared" si="14"/>
        <v>0</v>
      </c>
      <c r="O44" s="238"/>
      <c r="P44" s="12"/>
      <c r="Q44" s="14" t="e">
        <f t="shared" si="7"/>
        <v>#VALUE!</v>
      </c>
      <c r="R44" s="14" t="e">
        <f t="shared" si="15"/>
        <v>#VALUE!</v>
      </c>
      <c r="S44" s="14" t="e">
        <f t="shared" si="15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1" t="str">
        <f>IF(OR($B45="",$C45="",$D45="",$E45="",$E45&lt;AN_LIM,$E45&gt;AN_CONCURS,$N45=FALSE),"",R_STR*VLOOKUP(AK45,Coef!$E$5:$F$20,2,FALSE))</f>
        <v/>
      </c>
      <c r="I45" s="121" t="str">
        <f>IF(OR($B45="",$C45="",$D45="",$E45="",$E45&gt;AN_CONCURS,$N45=FALSE),"",R_STR*VLOOKUP(AK45,Coef!$E$5:$F$20,2,FALSE))</f>
        <v/>
      </c>
      <c r="J45" s="153" t="str">
        <f t="shared" si="2"/>
        <v/>
      </c>
      <c r="K45" s="153" t="str">
        <f t="shared" si="3"/>
        <v/>
      </c>
      <c r="L45" s="153" t="str">
        <f t="shared" si="4"/>
        <v/>
      </c>
      <c r="M45" s="153" t="str">
        <f t="shared" si="5"/>
        <v/>
      </c>
      <c r="N45" s="129" t="b">
        <f t="shared" si="14"/>
        <v>0</v>
      </c>
      <c r="O45" s="238"/>
      <c r="Q45" s="14" t="e">
        <f t="shared" si="7"/>
        <v>#VALUE!</v>
      </c>
      <c r="R45" s="14" t="e">
        <f t="shared" si="15"/>
        <v>#VALUE!</v>
      </c>
      <c r="S45" s="14" t="e">
        <f t="shared" si="15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1" t="str">
        <f>IF(OR($B46="",$C46="",$D46="",$E46="",$E46&lt;AN_LIM,$E46&gt;AN_CONCURS,$N46=FALSE),"",R_STR*VLOOKUP(AK46,Coef!$E$5:$F$20,2,FALSE))</f>
        <v/>
      </c>
      <c r="I46" s="121" t="str">
        <f>IF(OR($B46="",$C46="",$D46="",$E46="",$E46&gt;AN_CONCURS,$N46=FALSE),"",R_STR*VLOOKUP(AK46,Coef!$E$5:$F$20,2,FALSE))</f>
        <v/>
      </c>
      <c r="J46" s="153" t="str">
        <f t="shared" si="2"/>
        <v/>
      </c>
      <c r="K46" s="153" t="str">
        <f t="shared" si="3"/>
        <v/>
      </c>
      <c r="L46" s="153" t="str">
        <f t="shared" si="4"/>
        <v/>
      </c>
      <c r="M46" s="153" t="str">
        <f t="shared" si="5"/>
        <v/>
      </c>
      <c r="N46" s="129" t="b">
        <f t="shared" si="14"/>
        <v>0</v>
      </c>
      <c r="O46" s="238"/>
      <c r="Q46" s="14" t="e">
        <f t="shared" si="7"/>
        <v>#VALUE!</v>
      </c>
      <c r="R46" s="14" t="e">
        <f t="shared" si="15"/>
        <v>#VALUE!</v>
      </c>
      <c r="S46" s="14" t="e">
        <f t="shared" si="15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1" t="str">
        <f>IF(OR($B47="",$C47="",$D47="",$E47="",$E47&lt;AN_LIM,$E47&gt;AN_CONCURS,$N47=FALSE),"",R_STR*VLOOKUP(AK47,Coef!$E$5:$F$20,2,FALSE))</f>
        <v/>
      </c>
      <c r="I47" s="121" t="str">
        <f>IF(OR($B47="",$C47="",$D47="",$E47="",$E47&gt;AN_CONCURS,$N47=FALSE),"",R_STR*VLOOKUP(AK47,Coef!$E$5:$F$20,2,FALSE))</f>
        <v/>
      </c>
      <c r="J47" s="153" t="str">
        <f t="shared" si="2"/>
        <v/>
      </c>
      <c r="K47" s="153" t="str">
        <f t="shared" si="3"/>
        <v/>
      </c>
      <c r="L47" s="153" t="str">
        <f t="shared" si="4"/>
        <v/>
      </c>
      <c r="M47" s="153" t="str">
        <f t="shared" si="5"/>
        <v/>
      </c>
      <c r="N47" s="129" t="b">
        <f t="shared" si="14"/>
        <v>0</v>
      </c>
      <c r="O47" s="238"/>
      <c r="Q47" s="14" t="e">
        <f t="shared" si="7"/>
        <v>#VALUE!</v>
      </c>
      <c r="R47" s="14" t="e">
        <f t="shared" si="15"/>
        <v>#VALUE!</v>
      </c>
      <c r="S47" s="14" t="e">
        <f t="shared" si="15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1" t="str">
        <f>IF(OR($B48="",$C48="",$D48="",$E48="",$E48&lt;AN_LIM,$E48&gt;AN_CONCURS,$N48=FALSE),"",R_STR*VLOOKUP(AK48,Coef!$E$5:$F$20,2,FALSE))</f>
        <v/>
      </c>
      <c r="I48" s="121" t="str">
        <f>IF(OR($B48="",$C48="",$D48="",$E48="",$E48&gt;AN_CONCURS,$N48=FALSE),"",R_STR*VLOOKUP(AK48,Coef!$E$5:$F$20,2,FALSE))</f>
        <v/>
      </c>
      <c r="J48" s="153" t="str">
        <f t="shared" si="2"/>
        <v/>
      </c>
      <c r="K48" s="153" t="str">
        <f t="shared" si="3"/>
        <v/>
      </c>
      <c r="L48" s="153" t="str">
        <f t="shared" si="4"/>
        <v/>
      </c>
      <c r="M48" s="153" t="str">
        <f t="shared" si="5"/>
        <v/>
      </c>
      <c r="N48" s="129" t="b">
        <f t="shared" si="14"/>
        <v>0</v>
      </c>
      <c r="O48" s="238"/>
      <c r="Q48" s="14" t="e">
        <f t="shared" si="7"/>
        <v>#VALUE!</v>
      </c>
      <c r="R48" s="14" t="e">
        <f t="shared" si="15"/>
        <v>#VALUE!</v>
      </c>
      <c r="S48" s="14" t="e">
        <f t="shared" si="15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1" t="str">
        <f>IF(OR($B49="",$C49="",$D49="",$E49="",$E49&lt;AN_LIM,$E49&gt;AN_CONCURS,$N49=FALSE),"",R_STR*VLOOKUP(AK49,Coef!$E$5:$F$20,2,FALSE))</f>
        <v/>
      </c>
      <c r="I49" s="121" t="str">
        <f>IF(OR($B49="",$C49="",$D49="",$E49="",$E49&gt;AN_CONCURS,$N49=FALSE),"",R_STR*VLOOKUP(AK49,Coef!$E$5:$F$20,2,FALSE))</f>
        <v/>
      </c>
      <c r="J49" s="153" t="str">
        <f t="shared" si="2"/>
        <v/>
      </c>
      <c r="K49" s="153" t="str">
        <f t="shared" si="3"/>
        <v/>
      </c>
      <c r="L49" s="153" t="str">
        <f t="shared" si="4"/>
        <v/>
      </c>
      <c r="M49" s="153" t="str">
        <f t="shared" si="5"/>
        <v/>
      </c>
      <c r="N49" s="129" t="b">
        <f t="shared" si="14"/>
        <v>0</v>
      </c>
      <c r="O49" s="238"/>
      <c r="Q49" s="14" t="e">
        <f t="shared" si="7"/>
        <v>#VALUE!</v>
      </c>
      <c r="R49" s="14" t="e">
        <f t="shared" si="15"/>
        <v>#VALUE!</v>
      </c>
      <c r="S49" s="14" t="e">
        <f t="shared" si="15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1" t="str">
        <f>IF(OR($B50="",$C50="",$D50="",$E50="",$E50&lt;AN_LIM,$E50&gt;AN_CONCURS,$N50=FALSE),"",R_STR*VLOOKUP(AK50,Coef!$E$5:$F$20,2,FALSE))</f>
        <v/>
      </c>
      <c r="I50" s="121" t="str">
        <f>IF(OR($B50="",$C50="",$D50="",$E50="",$E50&gt;AN_CONCURS,$N50=FALSE),"",R_STR*VLOOKUP(AK50,Coef!$E$5:$F$20,2,FALSE))</f>
        <v/>
      </c>
      <c r="J50" s="153" t="str">
        <f t="shared" si="2"/>
        <v/>
      </c>
      <c r="K50" s="153" t="str">
        <f t="shared" si="3"/>
        <v/>
      </c>
      <c r="L50" s="153" t="str">
        <f t="shared" si="4"/>
        <v/>
      </c>
      <c r="M50" s="153" t="str">
        <f t="shared" si="5"/>
        <v/>
      </c>
      <c r="N50" s="129" t="b">
        <f t="shared" si="14"/>
        <v>0</v>
      </c>
      <c r="O50" s="238"/>
      <c r="Q50" s="14" t="e">
        <f t="shared" si="7"/>
        <v>#VALUE!</v>
      </c>
      <c r="R50" s="14" t="e">
        <f t="shared" si="15"/>
        <v>#VALUE!</v>
      </c>
      <c r="S50" s="14" t="e">
        <f t="shared" si="15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1" t="str">
        <f>IF(OR($B51="",$C51="",$D51="",$E51="",$E51&lt;AN_LIM,$E51&gt;AN_CONCURS,$N51=FALSE),"",R_STR*VLOOKUP(AK51,Coef!$E$5:$F$20,2,FALSE))</f>
        <v/>
      </c>
      <c r="I51" s="121" t="str">
        <f>IF(OR($B51="",$C51="",$D51="",$E51="",$E51&gt;AN_CONCURS,$N51=FALSE),"",R_STR*VLOOKUP(AK51,Coef!$E$5:$F$20,2,FALSE))</f>
        <v/>
      </c>
      <c r="J51" s="153" t="str">
        <f t="shared" si="2"/>
        <v/>
      </c>
      <c r="K51" s="153" t="str">
        <f t="shared" si="3"/>
        <v/>
      </c>
      <c r="L51" s="153" t="str">
        <f t="shared" si="4"/>
        <v/>
      </c>
      <c r="M51" s="153" t="str">
        <f t="shared" si="5"/>
        <v/>
      </c>
      <c r="N51" s="129" t="b">
        <f t="shared" si="14"/>
        <v>0</v>
      </c>
      <c r="O51" s="238"/>
      <c r="Q51" s="14" t="e">
        <f t="shared" si="7"/>
        <v>#VALUE!</v>
      </c>
      <c r="R51" s="14" t="e">
        <f t="shared" si="15"/>
        <v>#VALUE!</v>
      </c>
      <c r="S51" s="14" t="e">
        <f t="shared" si="15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1" t="str">
        <f>IF(OR($B52="",$C52="",$D52="",$E52="",$E52&lt;AN_LIM,$E52&gt;AN_CONCURS,$N52=FALSE),"",R_STR*VLOOKUP(AK52,Coef!$E$5:$F$20,2,FALSE))</f>
        <v/>
      </c>
      <c r="I52" s="121" t="str">
        <f>IF(OR($B52="",$C52="",$D52="",$E52="",$E52&gt;AN_CONCURS,$N52=FALSE),"",R_STR*VLOOKUP(AK52,Coef!$E$5:$F$20,2,FALSE))</f>
        <v/>
      </c>
      <c r="J52" s="153" t="str">
        <f t="shared" si="2"/>
        <v/>
      </c>
      <c r="K52" s="153" t="str">
        <f t="shared" si="3"/>
        <v/>
      </c>
      <c r="L52" s="153" t="str">
        <f t="shared" si="4"/>
        <v/>
      </c>
      <c r="M52" s="153" t="str">
        <f t="shared" si="5"/>
        <v/>
      </c>
      <c r="N52" s="129" t="b">
        <f t="shared" si="14"/>
        <v>0</v>
      </c>
      <c r="O52" s="238"/>
      <c r="Q52" s="14" t="e">
        <f t="shared" si="7"/>
        <v>#VALUE!</v>
      </c>
      <c r="R52" s="14" t="e">
        <f t="shared" si="15"/>
        <v>#VALUE!</v>
      </c>
      <c r="S52" s="14" t="e">
        <f t="shared" si="15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1" t="str">
        <f>IF(OR($B53="",$C53="",$D53="",$E53="",$E53&lt;AN_LIM,$E53&gt;AN_CONCURS,$N53=FALSE),"",R_STR*VLOOKUP(AK53,Coef!$E$5:$F$20,2,FALSE))</f>
        <v/>
      </c>
      <c r="I53" s="121" t="str">
        <f>IF(OR($B53="",$C53="",$D53="",$E53="",$E53&gt;AN_CONCURS,$N53=FALSE),"",R_STR*VLOOKUP(AK53,Coef!$E$5:$F$20,2,FALSE))</f>
        <v/>
      </c>
      <c r="J53" s="153" t="str">
        <f t="shared" si="2"/>
        <v/>
      </c>
      <c r="K53" s="153" t="str">
        <f t="shared" si="3"/>
        <v/>
      </c>
      <c r="L53" s="153" t="str">
        <f t="shared" si="4"/>
        <v/>
      </c>
      <c r="M53" s="153" t="str">
        <f t="shared" si="5"/>
        <v/>
      </c>
      <c r="N53" s="129" t="b">
        <f t="shared" si="14"/>
        <v>0</v>
      </c>
      <c r="O53" s="238"/>
      <c r="Q53" s="14" t="e">
        <f t="shared" si="7"/>
        <v>#VALUE!</v>
      </c>
      <c r="R53" s="14" t="e">
        <f t="shared" si="15"/>
        <v>#VALUE!</v>
      </c>
      <c r="S53" s="14" t="e">
        <f t="shared" si="15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1" t="str">
        <f>IF(OR($B54="",$C54="",$D54="",$E54="",$E54&lt;AN_LIM,$E54&gt;AN_CONCURS,$N54=FALSE),"",R_STR*VLOOKUP(AK54,Coef!$E$5:$F$20,2,FALSE))</f>
        <v/>
      </c>
      <c r="I54" s="121" t="str">
        <f>IF(OR($B54="",$C54="",$D54="",$E54="",$E54&gt;AN_CONCURS,$N54=FALSE),"",R_STR*VLOOKUP(AK54,Coef!$E$5:$F$20,2,FALSE))</f>
        <v/>
      </c>
      <c r="J54" s="153" t="str">
        <f t="shared" si="2"/>
        <v/>
      </c>
      <c r="K54" s="153" t="str">
        <f t="shared" si="3"/>
        <v/>
      </c>
      <c r="L54" s="153" t="str">
        <f t="shared" si="4"/>
        <v/>
      </c>
      <c r="M54" s="153" t="str">
        <f t="shared" si="5"/>
        <v/>
      </c>
      <c r="N54" s="129" t="b">
        <f t="shared" si="14"/>
        <v>0</v>
      </c>
      <c r="O54" s="238"/>
      <c r="Q54" s="14" t="e">
        <f t="shared" si="7"/>
        <v>#VALUE!</v>
      </c>
      <c r="R54" s="14" t="e">
        <f t="shared" si="15"/>
        <v>#VALUE!</v>
      </c>
      <c r="S54" s="14" t="e">
        <f t="shared" si="15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1" t="str">
        <f>IF(OR($B55="",$C55="",$D55="",$E55="",$E55&lt;AN_LIM,$E55&gt;AN_CONCURS,$N55=FALSE),"",R_STR*VLOOKUP(AK55,Coef!$E$5:$F$20,2,FALSE))</f>
        <v/>
      </c>
      <c r="I55" s="121" t="str">
        <f>IF(OR($B55="",$C55="",$D55="",$E55="",$E55&gt;AN_CONCURS,$N55=FALSE),"",R_STR*VLOOKUP(AK55,Coef!$E$5:$F$20,2,FALSE))</f>
        <v/>
      </c>
      <c r="J55" s="153" t="str">
        <f t="shared" si="2"/>
        <v/>
      </c>
      <c r="K55" s="153" t="str">
        <f t="shared" si="3"/>
        <v/>
      </c>
      <c r="L55" s="153" t="str">
        <f t="shared" si="4"/>
        <v/>
      </c>
      <c r="M55" s="153" t="str">
        <f t="shared" si="5"/>
        <v/>
      </c>
      <c r="N55" s="129" t="b">
        <f t="shared" si="14"/>
        <v>0</v>
      </c>
      <c r="O55" s="238"/>
      <c r="Q55" s="14" t="e">
        <f t="shared" si="7"/>
        <v>#VALUE!</v>
      </c>
      <c r="R55" s="14" t="e">
        <f t="shared" si="15"/>
        <v>#VALUE!</v>
      </c>
      <c r="S55" s="14" t="e">
        <f t="shared" si="15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1" t="str">
        <f>IF(OR($B56="",$C56="",$D56="",$E56="",$E56&lt;AN_LIM,$E56&gt;AN_CONCURS,$N56=FALSE),"",R_STR*VLOOKUP(AK56,Coef!$E$5:$F$20,2,FALSE))</f>
        <v/>
      </c>
      <c r="I56" s="121" t="str">
        <f>IF(OR($B56="",$C56="",$D56="",$E56="",$E56&gt;AN_CONCURS,$N56=FALSE),"",R_STR*VLOOKUP(AK56,Coef!$E$5:$F$20,2,FALSE))</f>
        <v/>
      </c>
      <c r="J56" s="153" t="str">
        <f t="shared" si="2"/>
        <v/>
      </c>
      <c r="K56" s="153" t="str">
        <f t="shared" si="3"/>
        <v/>
      </c>
      <c r="L56" s="153" t="str">
        <f t="shared" si="4"/>
        <v/>
      </c>
      <c r="M56" s="153" t="str">
        <f t="shared" si="5"/>
        <v/>
      </c>
      <c r="N56" s="129" t="b">
        <f t="shared" si="14"/>
        <v>0</v>
      </c>
      <c r="O56" s="238"/>
      <c r="Q56" s="14" t="e">
        <f t="shared" si="7"/>
        <v>#VALUE!</v>
      </c>
      <c r="R56" s="14" t="e">
        <f t="shared" si="15"/>
        <v>#VALUE!</v>
      </c>
      <c r="S56" s="14" t="e">
        <f t="shared" si="15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1" t="str">
        <f>IF(OR($B57="",$C57="",$D57="",$E57="",$E57&lt;AN_LIM,$E57&gt;AN_CONCURS,$N57=FALSE),"",R_STR*VLOOKUP(AK57,Coef!$E$5:$F$20,2,FALSE))</f>
        <v/>
      </c>
      <c r="I57" s="121" t="str">
        <f>IF(OR($B57="",$C57="",$D57="",$E57="",$E57&gt;AN_CONCURS,$N57=FALSE),"",R_STR*VLOOKUP(AK57,Coef!$E$5:$F$20,2,FALSE))</f>
        <v/>
      </c>
      <c r="J57" s="153" t="str">
        <f t="shared" si="2"/>
        <v/>
      </c>
      <c r="K57" s="153" t="str">
        <f t="shared" si="3"/>
        <v/>
      </c>
      <c r="L57" s="153" t="str">
        <f t="shared" si="4"/>
        <v/>
      </c>
      <c r="M57" s="153" t="str">
        <f t="shared" si="5"/>
        <v/>
      </c>
      <c r="N57" s="129" t="b">
        <f t="shared" si="14"/>
        <v>0</v>
      </c>
      <c r="O57" s="238"/>
      <c r="Q57" s="14" t="e">
        <f t="shared" si="7"/>
        <v>#VALUE!</v>
      </c>
      <c r="R57" s="14" t="e">
        <f t="shared" si="15"/>
        <v>#VALUE!</v>
      </c>
      <c r="S57" s="14" t="e">
        <f t="shared" si="15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1" t="str">
        <f>IF(OR($B58="",$C58="",$D58="",$E58="",$E58&lt;AN_LIM,$E58&gt;AN_CONCURS,$N58=FALSE),"",R_STR*VLOOKUP(AK58,Coef!$E$5:$F$20,2,FALSE))</f>
        <v/>
      </c>
      <c r="I58" s="121" t="str">
        <f>IF(OR($B58="",$C58="",$D58="",$E58="",$E58&gt;AN_CONCURS,$N58=FALSE),"",R_STR*VLOOKUP(AK58,Coef!$E$5:$F$20,2,FALSE))</f>
        <v/>
      </c>
      <c r="J58" s="153" t="str">
        <f t="shared" si="2"/>
        <v/>
      </c>
      <c r="K58" s="153" t="str">
        <f t="shared" si="3"/>
        <v/>
      </c>
      <c r="L58" s="153" t="str">
        <f t="shared" si="4"/>
        <v/>
      </c>
      <c r="M58" s="153" t="str">
        <f t="shared" si="5"/>
        <v/>
      </c>
      <c r="N58" s="129" t="b">
        <f t="shared" si="14"/>
        <v>0</v>
      </c>
      <c r="O58" s="238"/>
      <c r="Q58" s="14" t="e">
        <f t="shared" si="7"/>
        <v>#VALUE!</v>
      </c>
      <c r="R58" s="14" t="e">
        <f t="shared" si="15"/>
        <v>#VALUE!</v>
      </c>
      <c r="S58" s="14" t="e">
        <f t="shared" si="15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1" t="str">
        <f>IF(OR($B59="",$C59="",$D59="",$E59="",$E59&lt;AN_LIM,$E59&gt;AN_CONCURS,$N59=FALSE),"",R_STR*VLOOKUP(AK59,Coef!$E$5:$F$20,2,FALSE))</f>
        <v/>
      </c>
      <c r="I59" s="121" t="str">
        <f>IF(OR($B59="",$C59="",$D59="",$E59="",$E59&gt;AN_CONCURS,$N59=FALSE),"",R_STR*VLOOKUP(AK59,Coef!$E$5:$F$20,2,FALSE))</f>
        <v/>
      </c>
      <c r="J59" s="153" t="str">
        <f t="shared" si="2"/>
        <v/>
      </c>
      <c r="K59" s="153" t="str">
        <f t="shared" si="3"/>
        <v/>
      </c>
      <c r="L59" s="153" t="str">
        <f t="shared" si="4"/>
        <v/>
      </c>
      <c r="M59" s="153" t="str">
        <f t="shared" si="5"/>
        <v/>
      </c>
      <c r="N59" s="129" t="b">
        <f t="shared" si="14"/>
        <v>0</v>
      </c>
      <c r="O59" s="238"/>
      <c r="Q59" s="14" t="e">
        <f t="shared" si="7"/>
        <v>#VALUE!</v>
      </c>
      <c r="R59" s="14" t="e">
        <f t="shared" si="15"/>
        <v>#VALUE!</v>
      </c>
      <c r="S59" s="14" t="e">
        <f t="shared" si="15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1" t="str">
        <f>IF(OR($B60="",$C60="",$D60="",$E60="",$E60&lt;AN_LIM,$E60&gt;AN_CONCURS,$N60=FALSE),"",R_STR*VLOOKUP(AK60,Coef!$E$5:$F$20,2,FALSE))</f>
        <v/>
      </c>
      <c r="I60" s="121" t="str">
        <f>IF(OR($B60="",$C60="",$D60="",$E60="",$E60&gt;AN_CONCURS,$N60=FALSE),"",R_STR*VLOOKUP(AK60,Coef!$E$5:$F$20,2,FALSE))</f>
        <v/>
      </c>
      <c r="J60" s="153" t="str">
        <f t="shared" si="2"/>
        <v/>
      </c>
      <c r="K60" s="153" t="str">
        <f t="shared" si="3"/>
        <v/>
      </c>
      <c r="L60" s="153" t="str">
        <f t="shared" si="4"/>
        <v/>
      </c>
      <c r="M60" s="153" t="str">
        <f t="shared" si="5"/>
        <v/>
      </c>
      <c r="N60" s="129" t="b">
        <f t="shared" si="14"/>
        <v>0</v>
      </c>
      <c r="O60" s="238"/>
      <c r="Q60" s="14" t="e">
        <f t="shared" si="7"/>
        <v>#VALUE!</v>
      </c>
      <c r="R60" s="14" t="e">
        <f t="shared" si="15"/>
        <v>#VALUE!</v>
      </c>
      <c r="S60" s="14" t="e">
        <f t="shared" si="15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1" t="str">
        <f>IF(OR($B61="",$C61="",$D61="",$E61="",$E61&lt;AN_LIM,$E61&gt;AN_CONCURS,$N61=FALSE),"",R_STR*VLOOKUP(AK61,Coef!$E$5:$F$20,2,FALSE))</f>
        <v/>
      </c>
      <c r="I61" s="121" t="str">
        <f>IF(OR($B61="",$C61="",$D61="",$E61="",$E61&gt;AN_CONCURS,$N61=FALSE),"",R_STR*VLOOKUP(AK61,Coef!$E$5:$F$20,2,FALSE))</f>
        <v/>
      </c>
      <c r="J61" s="153" t="str">
        <f t="shared" si="2"/>
        <v/>
      </c>
      <c r="K61" s="153" t="str">
        <f t="shared" si="3"/>
        <v/>
      </c>
      <c r="L61" s="153" t="str">
        <f t="shared" si="4"/>
        <v/>
      </c>
      <c r="M61" s="153" t="str">
        <f t="shared" si="5"/>
        <v/>
      </c>
      <c r="N61" s="129" t="b">
        <f t="shared" si="14"/>
        <v>0</v>
      </c>
      <c r="O61" s="238"/>
      <c r="Q61" s="14" t="e">
        <f t="shared" si="7"/>
        <v>#VALUE!</v>
      </c>
      <c r="R61" s="14" t="e">
        <f t="shared" si="15"/>
        <v>#VALUE!</v>
      </c>
      <c r="S61" s="14" t="e">
        <f t="shared" si="15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1" t="str">
        <f>IF(OR($B62="",$C62="",$D62="",$E62="",$E62&lt;AN_LIM,$E62&gt;AN_CONCURS,$N62=FALSE),"",R_STR*VLOOKUP(AK62,Coef!$E$5:$F$20,2,FALSE))</f>
        <v/>
      </c>
      <c r="I62" s="121" t="str">
        <f>IF(OR($B62="",$C62="",$D62="",$E62="",$E62&gt;AN_CONCURS,$N62=FALSE),"",R_STR*VLOOKUP(AK62,Coef!$E$5:$F$20,2,FALSE))</f>
        <v/>
      </c>
      <c r="J62" s="153" t="str">
        <f t="shared" si="2"/>
        <v/>
      </c>
      <c r="K62" s="153" t="str">
        <f t="shared" si="3"/>
        <v/>
      </c>
      <c r="L62" s="153" t="str">
        <f t="shared" si="4"/>
        <v/>
      </c>
      <c r="M62" s="153" t="str">
        <f t="shared" si="5"/>
        <v/>
      </c>
      <c r="N62" s="129" t="b">
        <f t="shared" si="14"/>
        <v>0</v>
      </c>
      <c r="O62" s="238"/>
      <c r="Q62" s="14" t="e">
        <f t="shared" si="7"/>
        <v>#VALUE!</v>
      </c>
      <c r="R62" s="14" t="e">
        <f t="shared" si="15"/>
        <v>#VALUE!</v>
      </c>
      <c r="S62" s="14" t="e">
        <f t="shared" si="15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1" t="str">
        <f>IF(OR($B63="",$C63="",$D63="",$E63="",$E63&lt;AN_LIM,$E63&gt;AN_CONCURS,$N63=FALSE),"",R_STR*VLOOKUP(AK63,Coef!$E$5:$F$20,2,FALSE))</f>
        <v/>
      </c>
      <c r="I63" s="121" t="str">
        <f>IF(OR($B63="",$C63="",$D63="",$E63="",$E63&gt;AN_CONCURS,$N63=FALSE),"",R_STR*VLOOKUP(AK63,Coef!$E$5:$F$20,2,FALSE))</f>
        <v/>
      </c>
      <c r="J63" s="153" t="str">
        <f t="shared" si="2"/>
        <v/>
      </c>
      <c r="K63" s="153" t="str">
        <f t="shared" si="3"/>
        <v/>
      </c>
      <c r="L63" s="153" t="str">
        <f t="shared" si="4"/>
        <v/>
      </c>
      <c r="M63" s="153" t="str">
        <f t="shared" si="5"/>
        <v/>
      </c>
      <c r="N63" s="129" t="b">
        <f t="shared" si="14"/>
        <v>0</v>
      </c>
      <c r="O63" s="238"/>
      <c r="Q63" s="14" t="e">
        <f t="shared" si="7"/>
        <v>#VALUE!</v>
      </c>
      <c r="R63" s="14" t="e">
        <f t="shared" si="15"/>
        <v>#VALUE!</v>
      </c>
      <c r="S63" s="14" t="e">
        <f t="shared" si="15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1" t="str">
        <f>IF(OR($B64="",$C64="",$D64="",$E64="",$E64&lt;AN_LIM,$E64&gt;AN_CONCURS,$N64=FALSE),"",R_STR*VLOOKUP(AK64,Coef!$E$5:$F$20,2,FALSE))</f>
        <v/>
      </c>
      <c r="I64" s="121" t="str">
        <f>IF(OR($B64="",$C64="",$D64="",$E64="",$E64&gt;AN_CONCURS,$N64=FALSE),"",R_STR*VLOOKUP(AK64,Coef!$E$5:$F$20,2,FALSE))</f>
        <v/>
      </c>
      <c r="J64" s="153" t="str">
        <f t="shared" si="2"/>
        <v/>
      </c>
      <c r="K64" s="153" t="str">
        <f t="shared" si="3"/>
        <v/>
      </c>
      <c r="L64" s="153" t="str">
        <f t="shared" si="4"/>
        <v/>
      </c>
      <c r="M64" s="153" t="str">
        <f t="shared" si="5"/>
        <v/>
      </c>
      <c r="N64" s="129" t="b">
        <f t="shared" si="14"/>
        <v>0</v>
      </c>
      <c r="O64" s="238"/>
      <c r="Q64" s="14" t="e">
        <f t="shared" si="7"/>
        <v>#VALUE!</v>
      </c>
      <c r="R64" s="14" t="e">
        <f t="shared" si="15"/>
        <v>#VALUE!</v>
      </c>
      <c r="S64" s="14" t="e">
        <f t="shared" si="15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1" t="str">
        <f>IF(OR($B65="",$C65="",$D65="",$E65="",$E65&lt;AN_LIM,$E65&gt;AN_CONCURS,$N65=FALSE),"",R_STR*VLOOKUP(AK65,Coef!$E$5:$F$20,2,FALSE))</f>
        <v/>
      </c>
      <c r="I65" s="121" t="str">
        <f>IF(OR($B65="",$C65="",$D65="",$E65="",$E65&gt;AN_CONCURS,$N65=FALSE),"",R_STR*VLOOKUP(AK65,Coef!$E$5:$F$20,2,FALSE))</f>
        <v/>
      </c>
      <c r="J65" s="153" t="str">
        <f t="shared" si="2"/>
        <v/>
      </c>
      <c r="K65" s="153" t="str">
        <f t="shared" si="3"/>
        <v/>
      </c>
      <c r="L65" s="153" t="str">
        <f t="shared" si="4"/>
        <v/>
      </c>
      <c r="M65" s="153" t="str">
        <f t="shared" si="5"/>
        <v/>
      </c>
      <c r="N65" s="129" t="b">
        <f t="shared" si="14"/>
        <v>0</v>
      </c>
      <c r="O65" s="238"/>
      <c r="Q65" s="14" t="e">
        <f t="shared" si="7"/>
        <v>#VALUE!</v>
      </c>
      <c r="R65" s="14" t="e">
        <f t="shared" si="15"/>
        <v>#VALUE!</v>
      </c>
      <c r="S65" s="14" t="e">
        <f t="shared" si="15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1" t="str">
        <f>IF(OR($B66="",$C66="",$D66="",$E66="",$E66&lt;AN_LIM,$E66&gt;AN_CONCURS,$N66=FALSE),"",R_STR*VLOOKUP(AK66,Coef!$E$5:$F$20,2,FALSE))</f>
        <v/>
      </c>
      <c r="I66" s="121" t="str">
        <f>IF(OR($B66="",$C66="",$D66="",$E66="",$E66&gt;AN_CONCURS,$N66=FALSE),"",R_STR*VLOOKUP(AK66,Coef!$E$5:$F$20,2,FALSE))</f>
        <v/>
      </c>
      <c r="J66" s="153" t="str">
        <f t="shared" si="2"/>
        <v/>
      </c>
      <c r="K66" s="153" t="str">
        <f t="shared" si="3"/>
        <v/>
      </c>
      <c r="L66" s="153" t="str">
        <f t="shared" si="4"/>
        <v/>
      </c>
      <c r="M66" s="153" t="str">
        <f t="shared" si="5"/>
        <v/>
      </c>
      <c r="N66" s="129" t="b">
        <f t="shared" si="14"/>
        <v>0</v>
      </c>
      <c r="O66" s="238"/>
      <c r="Q66" s="14" t="e">
        <f t="shared" si="7"/>
        <v>#VALUE!</v>
      </c>
      <c r="R66" s="14" t="e">
        <f t="shared" si="15"/>
        <v>#VALUE!</v>
      </c>
      <c r="S66" s="14" t="e">
        <f t="shared" si="15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1" t="str">
        <f>IF(OR($B67="",$C67="",$D67="",$E67="",$E67&lt;AN_LIM,$E67&gt;AN_CONCURS,$N67=FALSE),"",R_STR*VLOOKUP(AK67,Coef!$E$5:$F$20,2,FALSE))</f>
        <v/>
      </c>
      <c r="I67" s="121" t="str">
        <f>IF(OR($B67="",$C67="",$D67="",$E67="",$E67&gt;AN_CONCURS,$N67=FALSE),"",R_STR*VLOOKUP(AK67,Coef!$E$5:$F$20,2,FALSE))</f>
        <v/>
      </c>
      <c r="J67" s="153" t="str">
        <f t="shared" si="2"/>
        <v/>
      </c>
      <c r="K67" s="153" t="str">
        <f t="shared" si="3"/>
        <v/>
      </c>
      <c r="L67" s="153" t="str">
        <f t="shared" si="4"/>
        <v/>
      </c>
      <c r="M67" s="153" t="str">
        <f t="shared" si="5"/>
        <v/>
      </c>
      <c r="N67" s="129" t="b">
        <f t="shared" si="14"/>
        <v>0</v>
      </c>
      <c r="O67" s="238"/>
      <c r="Q67" s="14" t="e">
        <f t="shared" si="7"/>
        <v>#VALUE!</v>
      </c>
      <c r="R67" s="14" t="e">
        <f t="shared" si="15"/>
        <v>#VALUE!</v>
      </c>
      <c r="S67" s="14" t="e">
        <f t="shared" si="15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1" t="str">
        <f>IF(OR($B68="",$C68="",$D68="",$E68="",$E68&lt;AN_LIM,$E68&gt;AN_CONCURS,$N68=FALSE),"",R_STR*VLOOKUP(AK68,Coef!$E$5:$F$20,2,FALSE))</f>
        <v/>
      </c>
      <c r="I68" s="121" t="str">
        <f>IF(OR($B68="",$C68="",$D68="",$E68="",$E68&gt;AN_CONCURS,$N68=FALSE),"",R_STR*VLOOKUP(AK68,Coef!$E$5:$F$20,2,FALSE))</f>
        <v/>
      </c>
      <c r="J68" s="153" t="str">
        <f t="shared" si="2"/>
        <v/>
      </c>
      <c r="K68" s="153" t="str">
        <f t="shared" si="3"/>
        <v/>
      </c>
      <c r="L68" s="153" t="str">
        <f t="shared" si="4"/>
        <v/>
      </c>
      <c r="M68" s="153" t="str">
        <f t="shared" si="5"/>
        <v/>
      </c>
      <c r="N68" s="129" t="b">
        <f t="shared" si="14"/>
        <v>0</v>
      </c>
      <c r="O68" s="238"/>
      <c r="Q68" s="14" t="e">
        <f t="shared" si="7"/>
        <v>#VALUE!</v>
      </c>
      <c r="R68" s="14" t="e">
        <f t="shared" si="15"/>
        <v>#VALUE!</v>
      </c>
      <c r="S68" s="14" t="e">
        <f t="shared" si="15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5" t="e">
        <f t="shared" ref="AA68:AJ80" si="16">IF(Q68&gt;0,1,0)</f>
        <v>#VALUE!</v>
      </c>
      <c r="AB68" s="15" t="e">
        <f t="shared" si="16"/>
        <v>#VALUE!</v>
      </c>
      <c r="AC68" s="15" t="e">
        <f t="shared" si="16"/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1" t="str">
        <f>IF(OR($B69="",$C69="",$D69="",$E69="",$E69&lt;AN_LIM,$E69&gt;AN_CONCURS,$N69=FALSE),"",R_STR*VLOOKUP(AK69,Coef!$E$5:$F$20,2,FALSE))</f>
        <v/>
      </c>
      <c r="I69" s="121" t="str">
        <f>IF(OR($B69="",$C69="",$D69="",$E69="",$E69&gt;AN_CONCURS,$N69=FALSE),"",R_STR*VLOOKUP(AK69,Coef!$E$5:$F$20,2,FALSE))</f>
        <v/>
      </c>
      <c r="J69" s="153" t="str">
        <f t="shared" si="2"/>
        <v/>
      </c>
      <c r="K69" s="153" t="str">
        <f t="shared" si="3"/>
        <v/>
      </c>
      <c r="L69" s="153" t="str">
        <f t="shared" si="4"/>
        <v/>
      </c>
      <c r="M69" s="153" t="str">
        <f t="shared" si="5"/>
        <v/>
      </c>
      <c r="N69" s="129" t="b">
        <f t="shared" si="14"/>
        <v>0</v>
      </c>
      <c r="O69" s="238"/>
      <c r="Q69" s="14" t="e">
        <f t="shared" si="7"/>
        <v>#VALUE!</v>
      </c>
      <c r="R69" s="14" t="e">
        <f t="shared" si="15"/>
        <v>#VALUE!</v>
      </c>
      <c r="S69" s="14" t="e">
        <f t="shared" si="15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5" t="e">
        <f t="shared" si="16"/>
        <v>#VALUE!</v>
      </c>
      <c r="AB69" s="15" t="e">
        <f t="shared" si="16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1" t="str">
        <f>IF(OR($B70="",$C70="",$D70="",$E70="",$E70&lt;AN_LIM,$E70&gt;AN_CONCURS,$N70=FALSE),"",R_STR*VLOOKUP(AK70,Coef!$E$5:$F$20,2,FALSE))</f>
        <v/>
      </c>
      <c r="I70" s="121" t="str">
        <f>IF(OR($B70="",$C70="",$D70="",$E70="",$E70&gt;AN_CONCURS,$N70=FALSE),"",R_STR*VLOOKUP(AK70,Coef!$E$5:$F$20,2,FALSE))</f>
        <v/>
      </c>
      <c r="J70" s="153" t="str">
        <f t="shared" si="2"/>
        <v/>
      </c>
      <c r="K70" s="153" t="str">
        <f t="shared" si="3"/>
        <v/>
      </c>
      <c r="L70" s="153" t="str">
        <f t="shared" si="4"/>
        <v/>
      </c>
      <c r="M70" s="153" t="str">
        <f t="shared" si="5"/>
        <v/>
      </c>
      <c r="N70" s="129" t="b">
        <f t="shared" si="14"/>
        <v>0</v>
      </c>
      <c r="O70" s="238"/>
      <c r="Q70" s="14" t="e">
        <f t="shared" si="7"/>
        <v>#VALUE!</v>
      </c>
      <c r="R70" s="14" t="e">
        <f t="shared" si="15"/>
        <v>#VALUE!</v>
      </c>
      <c r="S70" s="14" t="e">
        <f t="shared" si="15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5" t="e">
        <f t="shared" si="16"/>
        <v>#VALUE!</v>
      </c>
      <c r="AB70" s="15" t="e">
        <f t="shared" si="16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1" t="str">
        <f>IF(OR($B71="",$C71="",$D71="",$E71="",$E71&lt;AN_LIM,$E71&gt;AN_CONCURS,$N71=FALSE),"",R_STR*VLOOKUP(AK71,Coef!$E$5:$F$20,2,FALSE))</f>
        <v/>
      </c>
      <c r="I71" s="121" t="str">
        <f>IF(OR($B71="",$C71="",$D71="",$E71="",$E71&gt;AN_CONCURS,$N71=FALSE),"",R_STR*VLOOKUP(AK71,Coef!$E$5:$F$20,2,FALSE))</f>
        <v/>
      </c>
      <c r="J71" s="153" t="str">
        <f t="shared" si="2"/>
        <v/>
      </c>
      <c r="K71" s="153" t="str">
        <f t="shared" si="3"/>
        <v/>
      </c>
      <c r="L71" s="153" t="str">
        <f t="shared" si="4"/>
        <v/>
      </c>
      <c r="M71" s="153" t="str">
        <f t="shared" si="5"/>
        <v/>
      </c>
      <c r="N71" s="129" t="b">
        <f t="shared" si="14"/>
        <v>0</v>
      </c>
      <c r="O71" s="238"/>
      <c r="Q71" s="14" t="e">
        <f t="shared" si="7"/>
        <v>#VALUE!</v>
      </c>
      <c r="R71" s="14" t="e">
        <f t="shared" si="15"/>
        <v>#VALUE!</v>
      </c>
      <c r="S71" s="14" t="e">
        <f t="shared" si="15"/>
        <v>#VALUE!</v>
      </c>
      <c r="T71" s="14" t="e">
        <f t="shared" si="15"/>
        <v>#VALUE!</v>
      </c>
      <c r="U71" s="14" t="e">
        <f t="shared" ref="U71:Z80" si="17">FIND(",",$B71,T71+1)</f>
        <v>#VALUE!</v>
      </c>
      <c r="V71" s="14" t="e">
        <f t="shared" si="17"/>
        <v>#VALUE!</v>
      </c>
      <c r="W71" s="14" t="e">
        <f t="shared" si="17"/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5" t="e">
        <f t="shared" si="16"/>
        <v>#VALUE!</v>
      </c>
      <c r="AB71" s="15" t="e">
        <f t="shared" si="16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1" t="str">
        <f>IF(OR($B72="",$C72="",$D72="",$E72="",$E72&lt;AN_LIM,$E72&gt;AN_CONCURS,$N72=FALSE),"",R_STR*VLOOKUP(AK72,Coef!$E$5:$F$20,2,FALSE))</f>
        <v/>
      </c>
      <c r="I72" s="121" t="str">
        <f>IF(OR($B72="",$C72="",$D72="",$E72="",$E72&gt;AN_CONCURS,$N72=FALSE),"",R_STR*VLOOKUP(AK72,Coef!$E$5:$F$20,2,FALSE))</f>
        <v/>
      </c>
      <c r="J72" s="153" t="str">
        <f t="shared" si="2"/>
        <v/>
      </c>
      <c r="K72" s="153" t="str">
        <f t="shared" si="3"/>
        <v/>
      </c>
      <c r="L72" s="153" t="str">
        <f t="shared" si="4"/>
        <v/>
      </c>
      <c r="M72" s="153" t="str">
        <f t="shared" si="5"/>
        <v/>
      </c>
      <c r="N72" s="129" t="b">
        <f t="shared" si="14"/>
        <v>0</v>
      </c>
      <c r="O72" s="238"/>
      <c r="Q72" s="14" t="e">
        <f t="shared" si="7"/>
        <v>#VALUE!</v>
      </c>
      <c r="R72" s="14" t="e">
        <f t="shared" ref="R72:T80" si="18">FIND(",",$B72,Q72+1)</f>
        <v>#VALUE!</v>
      </c>
      <c r="S72" s="14" t="e">
        <f t="shared" si="18"/>
        <v>#VALUE!</v>
      </c>
      <c r="T72" s="14" t="e">
        <f t="shared" si="18"/>
        <v>#VALUE!</v>
      </c>
      <c r="U72" s="14" t="e">
        <f t="shared" si="17"/>
        <v>#VALUE!</v>
      </c>
      <c r="V72" s="14" t="e">
        <f t="shared" si="17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5" t="e">
        <f t="shared" si="16"/>
        <v>#VALUE!</v>
      </c>
      <c r="AB72" s="15" t="e">
        <f t="shared" si="16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1" t="str">
        <f>IF(OR($B73="",$C73="",$D73="",$E73="",$E73&lt;AN_LIM,$E73&gt;AN_CONCURS,$N73=FALSE),"",R_STR*VLOOKUP(AK73,Coef!$E$5:$F$20,2,FALSE))</f>
        <v/>
      </c>
      <c r="I73" s="121" t="str">
        <f>IF(OR($B73="",$C73="",$D73="",$E73="",$E73&gt;AN_CONCURS,$N73=FALSE),"",R_STR*VLOOKUP(AK73,Coef!$E$5:$F$20,2,FALSE))</f>
        <v/>
      </c>
      <c r="J73" s="153" t="str">
        <f t="shared" si="2"/>
        <v/>
      </c>
      <c r="K73" s="153" t="str">
        <f t="shared" si="3"/>
        <v/>
      </c>
      <c r="L73" s="153" t="str">
        <f t="shared" si="4"/>
        <v/>
      </c>
      <c r="M73" s="153" t="str">
        <f t="shared" si="5"/>
        <v/>
      </c>
      <c r="N73" s="129" t="b">
        <f t="shared" si="14"/>
        <v>0</v>
      </c>
      <c r="O73" s="238"/>
      <c r="Q73" s="14" t="e">
        <f t="shared" si="7"/>
        <v>#VALUE!</v>
      </c>
      <c r="R73" s="14" t="e">
        <f t="shared" si="18"/>
        <v>#VALUE!</v>
      </c>
      <c r="S73" s="14" t="e">
        <f t="shared" si="18"/>
        <v>#VALUE!</v>
      </c>
      <c r="T73" s="14" t="e">
        <f t="shared" si="18"/>
        <v>#VALUE!</v>
      </c>
      <c r="U73" s="14" t="e">
        <f t="shared" si="17"/>
        <v>#VALUE!</v>
      </c>
      <c r="V73" s="14" t="e">
        <f t="shared" si="17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5" t="e">
        <f t="shared" si="16"/>
        <v>#VALUE!</v>
      </c>
      <c r="AB73" s="15" t="e">
        <f t="shared" si="16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1" t="str">
        <f>IF(OR($B74="",$C74="",$D74="",$E74="",$E74&lt;AN_LIM,$E74&gt;AN_CONCURS,$N74=FALSE),"",R_STR*VLOOKUP(AK74,Coef!$E$5:$F$20,2,FALSE))</f>
        <v/>
      </c>
      <c r="I74" s="121" t="str">
        <f>IF(OR($B74="",$C74="",$D74="",$E74="",$E74&gt;AN_CONCURS,$N74=FALSE),"",R_STR*VLOOKUP(AK74,Coef!$E$5:$F$20,2,FALSE))</f>
        <v/>
      </c>
      <c r="J74" s="153" t="str">
        <f t="shared" si="2"/>
        <v/>
      </c>
      <c r="K74" s="153" t="str">
        <f t="shared" si="3"/>
        <v/>
      </c>
      <c r="L74" s="153" t="str">
        <f t="shared" si="4"/>
        <v/>
      </c>
      <c r="M74" s="153" t="str">
        <f t="shared" si="5"/>
        <v/>
      </c>
      <c r="N74" s="129" t="b">
        <f t="shared" si="14"/>
        <v>0</v>
      </c>
      <c r="O74" s="238"/>
      <c r="Q74" s="14" t="e">
        <f t="shared" si="7"/>
        <v>#VALUE!</v>
      </c>
      <c r="R74" s="14" t="e">
        <f t="shared" si="18"/>
        <v>#VALUE!</v>
      </c>
      <c r="S74" s="14" t="e">
        <f t="shared" si="18"/>
        <v>#VALUE!</v>
      </c>
      <c r="T74" s="14" t="e">
        <f t="shared" si="18"/>
        <v>#VALUE!</v>
      </c>
      <c r="U74" s="14" t="e">
        <f t="shared" si="17"/>
        <v>#VALUE!</v>
      </c>
      <c r="V74" s="14" t="e">
        <f t="shared" si="17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5" t="e">
        <f t="shared" si="16"/>
        <v>#VALUE!</v>
      </c>
      <c r="AB74" s="15" t="e">
        <f t="shared" si="16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1" t="str">
        <f>IF(OR($B75="",$C75="",$D75="",$E75="",$E75&lt;AN_LIM,$E75&gt;AN_CONCURS,$N75=FALSE),"",R_STR*VLOOKUP(AK75,Coef!$E$5:$F$20,2,FALSE))</f>
        <v/>
      </c>
      <c r="I75" s="121" t="str">
        <f>IF(OR($B75="",$C75="",$D75="",$E75="",$E75&gt;AN_CONCURS,$N75=FALSE),"",R_STR*VLOOKUP(AK75,Coef!$E$5:$F$20,2,FALSE))</f>
        <v/>
      </c>
      <c r="J75" s="153" t="str">
        <f t="shared" ref="J75:J138" si="19">IF(OR($B75="",$C75="",$D75="",$E75="",$E75&gt;AN_CONCURS,$N75=FALSE),"",IF($E75&gt;=AN_LIM,1,""))</f>
        <v/>
      </c>
      <c r="K75" s="153" t="str">
        <f t="shared" ref="K75:K138" si="20">IF(OR($B75="",$C75="",$D75="",$E75="",$E75&gt;AN_CONCURS,$N75=FALSE),"",1)</f>
        <v/>
      </c>
      <c r="L75" s="153" t="str">
        <f t="shared" ref="L75:L138" si="21">IF($J75&lt;&gt;1,"",(IF(OR($B75="",$C75="",$D75="",$E75="",$E75&gt;AN_CONCURS,$N75=FALSE),"",IF((FIND(NUME,$B75,1)=1),1,""))))</f>
        <v/>
      </c>
      <c r="M75" s="153" t="str">
        <f t="shared" ref="M75:M138" si="22">IF(OR($B75="",$C75="",$D75="",$E75="",$E75&gt;AN_CONCURS,$N75=FALSE),"",IF((FIND(NUME,$B75,1)=1),1,""))</f>
        <v/>
      </c>
      <c r="N75" s="129" t="b">
        <f t="shared" ref="N75:N138" si="23">IF(NUME="",FALSE,ISNUMBER(SEARCH(NUME,$B75)))</f>
        <v>0</v>
      </c>
      <c r="O75" s="238"/>
      <c r="Q75" s="14" t="e">
        <f t="shared" ref="Q75:Q138" si="24">FIND(",",$B75,1)</f>
        <v>#VALUE!</v>
      </c>
      <c r="R75" s="14" t="e">
        <f t="shared" si="18"/>
        <v>#VALUE!</v>
      </c>
      <c r="S75" s="14" t="e">
        <f t="shared" si="18"/>
        <v>#VALUE!</v>
      </c>
      <c r="T75" s="14" t="e">
        <f t="shared" si="18"/>
        <v>#VALUE!</v>
      </c>
      <c r="U75" s="14" t="e">
        <f t="shared" si="17"/>
        <v>#VALUE!</v>
      </c>
      <c r="V75" s="14" t="e">
        <f t="shared" si="17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5" t="e">
        <f t="shared" si="16"/>
        <v>#VALUE!</v>
      </c>
      <c r="AB75" s="15" t="e">
        <f t="shared" si="16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>
        <f t="shared" ref="AK75:AK80" si="25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1" t="str">
        <f>IF(OR($B76="",$C76="",$D76="",$E76="",$E76&lt;AN_LIM,$E76&gt;AN_CONCURS,$N76=FALSE),"",R_STR*VLOOKUP(AK76,Coef!$E$5:$F$20,2,FALSE))</f>
        <v/>
      </c>
      <c r="I76" s="121" t="str">
        <f>IF(OR($B76="",$C76="",$D76="",$E76="",$E76&gt;AN_CONCURS,$N76=FALSE),"",R_STR*VLOOKUP(AK76,Coef!$E$5:$F$20,2,FALSE))</f>
        <v/>
      </c>
      <c r="J76" s="153" t="str">
        <f t="shared" si="19"/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29" t="b">
        <f t="shared" si="23"/>
        <v>0</v>
      </c>
      <c r="O76" s="238"/>
      <c r="Q76" s="14" t="e">
        <f t="shared" si="24"/>
        <v>#VALUE!</v>
      </c>
      <c r="R76" s="14" t="e">
        <f t="shared" si="18"/>
        <v>#VALUE!</v>
      </c>
      <c r="S76" s="14" t="e">
        <f t="shared" si="18"/>
        <v>#VALUE!</v>
      </c>
      <c r="T76" s="14" t="e">
        <f t="shared" si="18"/>
        <v>#VALUE!</v>
      </c>
      <c r="U76" s="14" t="e">
        <f t="shared" si="17"/>
        <v>#VALUE!</v>
      </c>
      <c r="V76" s="14" t="e">
        <f t="shared" si="17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5" t="e">
        <f t="shared" si="16"/>
        <v>#VALUE!</v>
      </c>
      <c r="AB76" s="15" t="e">
        <f t="shared" si="16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>
        <f t="shared" si="25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1" t="str">
        <f>IF(OR($B77="",$C77="",$D77="",$E77="",$E77&lt;AN_LIM,$E77&gt;AN_CONCURS,$N77=FALSE),"",R_STR*VLOOKUP(AK77,Coef!$E$5:$F$20,2,FALSE))</f>
        <v/>
      </c>
      <c r="I77" s="121" t="str">
        <f>IF(OR($B77="",$C77="",$D77="",$E77="",$E77&gt;AN_CONCURS,$N77=FALSE),"",R_STR*VLOOKUP(AK77,Coef!$E$5:$F$20,2,FALSE))</f>
        <v/>
      </c>
      <c r="J77" s="153" t="str">
        <f t="shared" si="19"/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29" t="b">
        <f t="shared" si="23"/>
        <v>0</v>
      </c>
      <c r="O77" s="238"/>
      <c r="Q77" s="14" t="e">
        <f t="shared" si="24"/>
        <v>#VALUE!</v>
      </c>
      <c r="R77" s="14" t="e">
        <f t="shared" si="18"/>
        <v>#VALUE!</v>
      </c>
      <c r="S77" s="14" t="e">
        <f t="shared" si="18"/>
        <v>#VALUE!</v>
      </c>
      <c r="T77" s="14" t="e">
        <f t="shared" si="18"/>
        <v>#VALUE!</v>
      </c>
      <c r="U77" s="14" t="e">
        <f t="shared" si="17"/>
        <v>#VALUE!</v>
      </c>
      <c r="V77" s="14" t="e">
        <f t="shared" si="17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5" t="e">
        <f t="shared" si="16"/>
        <v>#VALUE!</v>
      </c>
      <c r="AB77" s="15" t="e">
        <f t="shared" si="16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>
        <f t="shared" si="25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1" t="str">
        <f>IF(OR($B78="",$C78="",$D78="",$E78="",$E78&lt;AN_LIM,$E78&gt;AN_CONCURS,$N78=FALSE),"",R_STR*VLOOKUP(AK78,Coef!$E$5:$F$20,2,FALSE))</f>
        <v/>
      </c>
      <c r="I78" s="121" t="str">
        <f>IF(OR($B78="",$C78="",$D78="",$E78="",$E78&gt;AN_CONCURS,$N78=FALSE),"",R_STR*VLOOKUP(AK78,Coef!$E$5:$F$20,2,FALSE))</f>
        <v/>
      </c>
      <c r="J78" s="153" t="str">
        <f t="shared" si="19"/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29" t="b">
        <f t="shared" si="23"/>
        <v>0</v>
      </c>
      <c r="O78" s="238"/>
      <c r="Q78" s="14" t="e">
        <f t="shared" si="24"/>
        <v>#VALUE!</v>
      </c>
      <c r="R78" s="14" t="e">
        <f t="shared" si="18"/>
        <v>#VALUE!</v>
      </c>
      <c r="S78" s="14" t="e">
        <f t="shared" si="18"/>
        <v>#VALUE!</v>
      </c>
      <c r="T78" s="14" t="e">
        <f t="shared" si="18"/>
        <v>#VALUE!</v>
      </c>
      <c r="U78" s="14" t="e">
        <f t="shared" si="17"/>
        <v>#VALUE!</v>
      </c>
      <c r="V78" s="14" t="e">
        <f t="shared" si="17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5" t="e">
        <f t="shared" si="16"/>
        <v>#VALUE!</v>
      </c>
      <c r="AB78" s="15" t="e">
        <f t="shared" si="16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>
        <f t="shared" si="25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1" t="str">
        <f>IF(OR($B79="",$C79="",$D79="",$E79="",$E79&lt;AN_LIM,$E79&gt;AN_CONCURS,$N79=FALSE),"",R_STR*VLOOKUP(AK79,Coef!$E$5:$F$20,2,FALSE))</f>
        <v/>
      </c>
      <c r="I79" s="121" t="str">
        <f>IF(OR($B79="",$C79="",$D79="",$E79="",$E79&gt;AN_CONCURS,$N79=FALSE),"",R_STR*VLOOKUP(AK79,Coef!$E$5:$F$20,2,FALSE))</f>
        <v/>
      </c>
      <c r="J79" s="153" t="str">
        <f t="shared" si="19"/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29" t="b">
        <f t="shared" si="23"/>
        <v>0</v>
      </c>
      <c r="O79" s="238"/>
      <c r="Q79" s="14" t="e">
        <f t="shared" si="24"/>
        <v>#VALUE!</v>
      </c>
      <c r="R79" s="14" t="e">
        <f t="shared" si="18"/>
        <v>#VALUE!</v>
      </c>
      <c r="S79" s="14" t="e">
        <f t="shared" si="18"/>
        <v>#VALUE!</v>
      </c>
      <c r="T79" s="14" t="e">
        <f t="shared" si="18"/>
        <v>#VALUE!</v>
      </c>
      <c r="U79" s="14" t="e">
        <f t="shared" si="17"/>
        <v>#VALUE!</v>
      </c>
      <c r="V79" s="14" t="e">
        <f t="shared" si="17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5" t="e">
        <f t="shared" si="16"/>
        <v>#VALUE!</v>
      </c>
      <c r="AB79" s="15" t="e">
        <f t="shared" si="16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>
        <f t="shared" si="25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1" t="str">
        <f>IF(OR($B80="",$C80="",$D80="",$E80="",$E80&lt;AN_LIM,$E80&gt;AN_CONCURS,$N80=FALSE),"",R_STR*VLOOKUP(AK80,Coef!$E$5:$F$20,2,FALSE))</f>
        <v/>
      </c>
      <c r="I80" s="121" t="str">
        <f>IF(OR($B80="",$C80="",$D80="",$E80="",$E80&gt;AN_CONCURS,$N80=FALSE),"",R_STR*VLOOKUP(AK80,Coef!$E$5:$F$20,2,FALSE))</f>
        <v/>
      </c>
      <c r="J80" s="153" t="str">
        <f t="shared" si="19"/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29" t="b">
        <f t="shared" si="23"/>
        <v>0</v>
      </c>
      <c r="O80" s="238"/>
      <c r="Q80" s="14" t="e">
        <f t="shared" si="24"/>
        <v>#VALUE!</v>
      </c>
      <c r="R80" s="14" t="e">
        <f t="shared" si="18"/>
        <v>#VALUE!</v>
      </c>
      <c r="S80" s="14" t="e">
        <f t="shared" si="18"/>
        <v>#VALUE!</v>
      </c>
      <c r="T80" s="14" t="e">
        <f t="shared" si="18"/>
        <v>#VALUE!</v>
      </c>
      <c r="U80" s="14" t="e">
        <f t="shared" si="17"/>
        <v>#VALUE!</v>
      </c>
      <c r="V80" s="14" t="e">
        <f t="shared" si="17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5" t="e">
        <f t="shared" si="16"/>
        <v>#VALUE!</v>
      </c>
      <c r="AB80" s="15" t="e">
        <f t="shared" si="16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>
        <f t="shared" si="25"/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1" t="str">
        <f>IF(OR($B81="",$C81="",$D81="",$E81="",$E81&lt;AN_LIM,$E81&gt;AN_CONCURS,$N81=FALSE),"",R_STR*VLOOKUP(AK81,Coef!$E$5:$F$20,2,FALSE))</f>
        <v/>
      </c>
      <c r="I81" s="121" t="str">
        <f>IF(OR($B81="",$C81="",$D81="",$E81="",$E81&gt;AN_CONCURS,$N81=FALSE),"",R_STR*VLOOKUP(AK81,Coef!$E$5:$F$20,2,FALSE))</f>
        <v/>
      </c>
      <c r="J81" s="153" t="str">
        <f t="shared" si="19"/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29" t="b">
        <f t="shared" si="23"/>
        <v>0</v>
      </c>
      <c r="O81" s="238"/>
      <c r="Q81" s="14" t="e">
        <f t="shared" si="24"/>
        <v>#VALUE!</v>
      </c>
      <c r="R81" s="14" t="e">
        <f t="shared" ref="R81:R144" si="26">FIND(",",$B81,Q81+1)</f>
        <v>#VALUE!</v>
      </c>
      <c r="S81" s="14" t="e">
        <f t="shared" ref="S81:S144" si="27">FIND(",",$B81,R81+1)</f>
        <v>#VALUE!</v>
      </c>
      <c r="T81" s="14" t="e">
        <f t="shared" ref="T81:T144" si="28">FIND(",",$B81,S81+1)</f>
        <v>#VALUE!</v>
      </c>
      <c r="U81" s="14" t="e">
        <f t="shared" ref="U81:U144" si="29">FIND(",",$B81,T81+1)</f>
        <v>#VALUE!</v>
      </c>
      <c r="V81" s="14" t="e">
        <f t="shared" ref="V81:V144" si="30">FIND(",",$B81,U81+1)</f>
        <v>#VALUE!</v>
      </c>
      <c r="W81" s="14" t="e">
        <f t="shared" ref="W81:W144" si="31">FIND(",",$B81,V81+1)</f>
        <v>#VALUE!</v>
      </c>
      <c r="X81" s="14" t="e">
        <f t="shared" ref="X81:X144" si="32">FIND(",",$B81,W81+1)</f>
        <v>#VALUE!</v>
      </c>
      <c r="Y81" s="14" t="e">
        <f t="shared" ref="Y81:Y144" si="33">FIND(",",$B81,X81+1)</f>
        <v>#VALUE!</v>
      </c>
      <c r="Z81" s="14" t="e">
        <f t="shared" ref="Z81:Z144" si="34">FIND(",",$B81,Y81+1)</f>
        <v>#VALUE!</v>
      </c>
      <c r="AA81" s="15" t="e">
        <f t="shared" ref="AA81:AA144" si="35">IF(Q81&gt;0,1,0)</f>
        <v>#VALUE!</v>
      </c>
      <c r="AB81" s="15" t="e">
        <f t="shared" ref="AB81:AB144" si="36">IF(R81&gt;0,1,0)</f>
        <v>#VALUE!</v>
      </c>
      <c r="AC81" s="15" t="e">
        <f t="shared" ref="AC81:AC144" si="37">IF(S81&gt;0,1,0)</f>
        <v>#VALUE!</v>
      </c>
      <c r="AD81" s="15" t="e">
        <f t="shared" ref="AD81:AD144" si="38">IF(T81&gt;0,1,0)</f>
        <v>#VALUE!</v>
      </c>
      <c r="AE81" s="15" t="e">
        <f t="shared" ref="AE81:AE144" si="39">IF(U81&gt;0,1,0)</f>
        <v>#VALUE!</v>
      </c>
      <c r="AF81" s="15" t="e">
        <f t="shared" ref="AF81:AF144" si="40">IF(V81&gt;0,1,0)</f>
        <v>#VALUE!</v>
      </c>
      <c r="AG81" s="15" t="e">
        <f t="shared" ref="AG81:AG144" si="41">IF(W81&gt;0,1,0)</f>
        <v>#VALUE!</v>
      </c>
      <c r="AH81" s="15" t="e">
        <f t="shared" ref="AH81:AH144" si="42">IF(X81&gt;0,1,0)</f>
        <v>#VALUE!</v>
      </c>
      <c r="AI81" s="15" t="e">
        <f t="shared" ref="AI81:AI144" si="43">IF(Y81&gt;0,1,0)</f>
        <v>#VALUE!</v>
      </c>
      <c r="AJ81" s="15" t="e">
        <f t="shared" ref="AJ81:AJ144" si="44">IF(Z81&gt;0,1,0)</f>
        <v>#VALUE!</v>
      </c>
      <c r="AK81" s="15">
        <f t="shared" ref="AK81:AK144" si="45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1" t="str">
        <f>IF(OR($B82="",$C82="",$D82="",$E82="",$E82&lt;AN_LIM,$E82&gt;AN_CONCURS,$N82=FALSE),"",R_STR*VLOOKUP(AK82,Coef!$E$5:$F$20,2,FALSE))</f>
        <v/>
      </c>
      <c r="I82" s="121" t="str">
        <f>IF(OR($B82="",$C82="",$D82="",$E82="",$E82&gt;AN_CONCURS,$N82=FALSE),"",R_STR*VLOOKUP(AK82,Coef!$E$5:$F$20,2,FALSE))</f>
        <v/>
      </c>
      <c r="J82" s="153" t="str">
        <f t="shared" si="19"/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29" t="b">
        <f t="shared" si="23"/>
        <v>0</v>
      </c>
      <c r="O82" s="238"/>
      <c r="Q82" s="14" t="e">
        <f t="shared" si="24"/>
        <v>#VALUE!</v>
      </c>
      <c r="R82" s="14" t="e">
        <f t="shared" si="26"/>
        <v>#VALUE!</v>
      </c>
      <c r="S82" s="14" t="e">
        <f t="shared" si="27"/>
        <v>#VALUE!</v>
      </c>
      <c r="T82" s="14" t="e">
        <f t="shared" si="28"/>
        <v>#VALUE!</v>
      </c>
      <c r="U82" s="14" t="e">
        <f t="shared" si="29"/>
        <v>#VALUE!</v>
      </c>
      <c r="V82" s="14" t="e">
        <f t="shared" si="30"/>
        <v>#VALUE!</v>
      </c>
      <c r="W82" s="14" t="e">
        <f t="shared" si="31"/>
        <v>#VALUE!</v>
      </c>
      <c r="X82" s="14" t="e">
        <f t="shared" si="32"/>
        <v>#VALUE!</v>
      </c>
      <c r="Y82" s="14" t="e">
        <f t="shared" si="33"/>
        <v>#VALUE!</v>
      </c>
      <c r="Z82" s="14" t="e">
        <f t="shared" si="34"/>
        <v>#VALUE!</v>
      </c>
      <c r="AA82" s="15" t="e">
        <f t="shared" si="35"/>
        <v>#VALUE!</v>
      </c>
      <c r="AB82" s="15" t="e">
        <f t="shared" si="36"/>
        <v>#VALUE!</v>
      </c>
      <c r="AC82" s="15" t="e">
        <f t="shared" si="37"/>
        <v>#VALUE!</v>
      </c>
      <c r="AD82" s="15" t="e">
        <f t="shared" si="38"/>
        <v>#VALUE!</v>
      </c>
      <c r="AE82" s="15" t="e">
        <f t="shared" si="39"/>
        <v>#VALUE!</v>
      </c>
      <c r="AF82" s="15" t="e">
        <f t="shared" si="40"/>
        <v>#VALUE!</v>
      </c>
      <c r="AG82" s="15" t="e">
        <f t="shared" si="41"/>
        <v>#VALUE!</v>
      </c>
      <c r="AH82" s="15" t="e">
        <f t="shared" si="42"/>
        <v>#VALUE!</v>
      </c>
      <c r="AI82" s="15" t="e">
        <f t="shared" si="43"/>
        <v>#VALUE!</v>
      </c>
      <c r="AJ82" s="15" t="e">
        <f t="shared" si="44"/>
        <v>#VALUE!</v>
      </c>
      <c r="AK82" s="15">
        <f t="shared" si="45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1" t="str">
        <f>IF(OR($B83="",$C83="",$D83="",$E83="",$E83&lt;AN_LIM,$E83&gt;AN_CONCURS,$N83=FALSE),"",R_STR*VLOOKUP(AK83,Coef!$E$5:$F$20,2,FALSE))</f>
        <v/>
      </c>
      <c r="I83" s="121" t="str">
        <f>IF(OR($B83="",$C83="",$D83="",$E83="",$E83&gt;AN_CONCURS,$N83=FALSE),"",R_STR*VLOOKUP(AK83,Coef!$E$5:$F$20,2,FALSE))</f>
        <v/>
      </c>
      <c r="J83" s="153" t="str">
        <f t="shared" si="19"/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29" t="b">
        <f t="shared" si="23"/>
        <v>0</v>
      </c>
      <c r="O83" s="238"/>
      <c r="Q83" s="14" t="e">
        <f t="shared" si="24"/>
        <v>#VALUE!</v>
      </c>
      <c r="R83" s="14" t="e">
        <f t="shared" si="26"/>
        <v>#VALUE!</v>
      </c>
      <c r="S83" s="14" t="e">
        <f t="shared" si="27"/>
        <v>#VALUE!</v>
      </c>
      <c r="T83" s="14" t="e">
        <f t="shared" si="28"/>
        <v>#VALUE!</v>
      </c>
      <c r="U83" s="14" t="e">
        <f t="shared" si="29"/>
        <v>#VALUE!</v>
      </c>
      <c r="V83" s="14" t="e">
        <f t="shared" si="30"/>
        <v>#VALUE!</v>
      </c>
      <c r="W83" s="14" t="e">
        <f t="shared" si="31"/>
        <v>#VALUE!</v>
      </c>
      <c r="X83" s="14" t="e">
        <f t="shared" si="32"/>
        <v>#VALUE!</v>
      </c>
      <c r="Y83" s="14" t="e">
        <f t="shared" si="33"/>
        <v>#VALUE!</v>
      </c>
      <c r="Z83" s="14" t="e">
        <f t="shared" si="34"/>
        <v>#VALUE!</v>
      </c>
      <c r="AA83" s="15" t="e">
        <f t="shared" si="35"/>
        <v>#VALUE!</v>
      </c>
      <c r="AB83" s="15" t="e">
        <f t="shared" si="36"/>
        <v>#VALUE!</v>
      </c>
      <c r="AC83" s="15" t="e">
        <f t="shared" si="37"/>
        <v>#VALUE!</v>
      </c>
      <c r="AD83" s="15" t="e">
        <f t="shared" si="38"/>
        <v>#VALUE!</v>
      </c>
      <c r="AE83" s="15" t="e">
        <f t="shared" si="39"/>
        <v>#VALUE!</v>
      </c>
      <c r="AF83" s="15" t="e">
        <f t="shared" si="40"/>
        <v>#VALUE!</v>
      </c>
      <c r="AG83" s="15" t="e">
        <f t="shared" si="41"/>
        <v>#VALUE!</v>
      </c>
      <c r="AH83" s="15" t="e">
        <f t="shared" si="42"/>
        <v>#VALUE!</v>
      </c>
      <c r="AI83" s="15" t="e">
        <f t="shared" si="43"/>
        <v>#VALUE!</v>
      </c>
      <c r="AJ83" s="15" t="e">
        <f t="shared" si="44"/>
        <v>#VALUE!</v>
      </c>
      <c r="AK83" s="15">
        <f t="shared" si="45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1" t="str">
        <f>IF(OR($B84="",$C84="",$D84="",$E84="",$E84&lt;AN_LIM,$E84&gt;AN_CONCURS,$N84=FALSE),"",R_STR*VLOOKUP(AK84,Coef!$E$5:$F$20,2,FALSE))</f>
        <v/>
      </c>
      <c r="I84" s="121" t="str">
        <f>IF(OR($B84="",$C84="",$D84="",$E84="",$E84&gt;AN_CONCURS,$N84=FALSE),"",R_STR*VLOOKUP(AK84,Coef!$E$5:$F$20,2,FALSE))</f>
        <v/>
      </c>
      <c r="J84" s="153" t="str">
        <f t="shared" si="19"/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29" t="b">
        <f t="shared" si="23"/>
        <v>0</v>
      </c>
      <c r="O84" s="238"/>
      <c r="Q84" s="14" t="e">
        <f t="shared" si="24"/>
        <v>#VALUE!</v>
      </c>
      <c r="R84" s="14" t="e">
        <f t="shared" si="26"/>
        <v>#VALUE!</v>
      </c>
      <c r="S84" s="14" t="e">
        <f t="shared" si="27"/>
        <v>#VALUE!</v>
      </c>
      <c r="T84" s="14" t="e">
        <f t="shared" si="28"/>
        <v>#VALUE!</v>
      </c>
      <c r="U84" s="14" t="e">
        <f t="shared" si="29"/>
        <v>#VALUE!</v>
      </c>
      <c r="V84" s="14" t="e">
        <f t="shared" si="30"/>
        <v>#VALUE!</v>
      </c>
      <c r="W84" s="14" t="e">
        <f t="shared" si="31"/>
        <v>#VALUE!</v>
      </c>
      <c r="X84" s="14" t="e">
        <f t="shared" si="32"/>
        <v>#VALUE!</v>
      </c>
      <c r="Y84" s="14" t="e">
        <f t="shared" si="33"/>
        <v>#VALUE!</v>
      </c>
      <c r="Z84" s="14" t="e">
        <f t="shared" si="34"/>
        <v>#VALUE!</v>
      </c>
      <c r="AA84" s="15" t="e">
        <f t="shared" si="35"/>
        <v>#VALUE!</v>
      </c>
      <c r="AB84" s="15" t="e">
        <f t="shared" si="36"/>
        <v>#VALUE!</v>
      </c>
      <c r="AC84" s="15" t="e">
        <f t="shared" si="37"/>
        <v>#VALUE!</v>
      </c>
      <c r="AD84" s="15" t="e">
        <f t="shared" si="38"/>
        <v>#VALUE!</v>
      </c>
      <c r="AE84" s="15" t="e">
        <f t="shared" si="39"/>
        <v>#VALUE!</v>
      </c>
      <c r="AF84" s="15" t="e">
        <f t="shared" si="40"/>
        <v>#VALUE!</v>
      </c>
      <c r="AG84" s="15" t="e">
        <f t="shared" si="41"/>
        <v>#VALUE!</v>
      </c>
      <c r="AH84" s="15" t="e">
        <f t="shared" si="42"/>
        <v>#VALUE!</v>
      </c>
      <c r="AI84" s="15" t="e">
        <f t="shared" si="43"/>
        <v>#VALUE!</v>
      </c>
      <c r="AJ84" s="15" t="e">
        <f t="shared" si="44"/>
        <v>#VALUE!</v>
      </c>
      <c r="AK84" s="15">
        <f t="shared" si="45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1" t="str">
        <f>IF(OR($B85="",$C85="",$D85="",$E85="",$E85&lt;AN_LIM,$E85&gt;AN_CONCURS,$N85=FALSE),"",R_STR*VLOOKUP(AK85,Coef!$E$5:$F$20,2,FALSE))</f>
        <v/>
      </c>
      <c r="I85" s="121" t="str">
        <f>IF(OR($B85="",$C85="",$D85="",$E85="",$E85&gt;AN_CONCURS,$N85=FALSE),"",R_STR*VLOOKUP(AK85,Coef!$E$5:$F$20,2,FALSE))</f>
        <v/>
      </c>
      <c r="J85" s="153" t="str">
        <f t="shared" si="19"/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29" t="b">
        <f t="shared" si="23"/>
        <v>0</v>
      </c>
      <c r="O85" s="238"/>
      <c r="Q85" s="14" t="e">
        <f t="shared" si="24"/>
        <v>#VALUE!</v>
      </c>
      <c r="R85" s="14" t="e">
        <f t="shared" si="26"/>
        <v>#VALUE!</v>
      </c>
      <c r="S85" s="14" t="e">
        <f t="shared" si="27"/>
        <v>#VALUE!</v>
      </c>
      <c r="T85" s="14" t="e">
        <f t="shared" si="28"/>
        <v>#VALUE!</v>
      </c>
      <c r="U85" s="14" t="e">
        <f t="shared" si="29"/>
        <v>#VALUE!</v>
      </c>
      <c r="V85" s="14" t="e">
        <f t="shared" si="30"/>
        <v>#VALUE!</v>
      </c>
      <c r="W85" s="14" t="e">
        <f t="shared" si="31"/>
        <v>#VALUE!</v>
      </c>
      <c r="X85" s="14" t="e">
        <f t="shared" si="32"/>
        <v>#VALUE!</v>
      </c>
      <c r="Y85" s="14" t="e">
        <f t="shared" si="33"/>
        <v>#VALUE!</v>
      </c>
      <c r="Z85" s="14" t="e">
        <f t="shared" si="34"/>
        <v>#VALUE!</v>
      </c>
      <c r="AA85" s="15" t="e">
        <f t="shared" si="35"/>
        <v>#VALUE!</v>
      </c>
      <c r="AB85" s="15" t="e">
        <f t="shared" si="36"/>
        <v>#VALUE!</v>
      </c>
      <c r="AC85" s="15" t="e">
        <f t="shared" si="37"/>
        <v>#VALUE!</v>
      </c>
      <c r="AD85" s="15" t="e">
        <f t="shared" si="38"/>
        <v>#VALUE!</v>
      </c>
      <c r="AE85" s="15" t="e">
        <f t="shared" si="39"/>
        <v>#VALUE!</v>
      </c>
      <c r="AF85" s="15" t="e">
        <f t="shared" si="40"/>
        <v>#VALUE!</v>
      </c>
      <c r="AG85" s="15" t="e">
        <f t="shared" si="41"/>
        <v>#VALUE!</v>
      </c>
      <c r="AH85" s="15" t="e">
        <f t="shared" si="42"/>
        <v>#VALUE!</v>
      </c>
      <c r="AI85" s="15" t="e">
        <f t="shared" si="43"/>
        <v>#VALUE!</v>
      </c>
      <c r="AJ85" s="15" t="e">
        <f t="shared" si="44"/>
        <v>#VALUE!</v>
      </c>
      <c r="AK85" s="15">
        <f t="shared" si="45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1" t="str">
        <f>IF(OR($B86="",$C86="",$D86="",$E86="",$E86&lt;AN_LIM,$E86&gt;AN_CONCURS,$N86=FALSE),"",R_STR*VLOOKUP(AK86,Coef!$E$5:$F$20,2,FALSE))</f>
        <v/>
      </c>
      <c r="I86" s="121" t="str">
        <f>IF(OR($B86="",$C86="",$D86="",$E86="",$E86&gt;AN_CONCURS,$N86=FALSE),"",R_STR*VLOOKUP(AK86,Coef!$E$5:$F$20,2,FALSE))</f>
        <v/>
      </c>
      <c r="J86" s="153" t="str">
        <f t="shared" si="19"/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29" t="b">
        <f t="shared" si="23"/>
        <v>0</v>
      </c>
      <c r="O86" s="238"/>
      <c r="Q86" s="14" t="e">
        <f t="shared" si="24"/>
        <v>#VALUE!</v>
      </c>
      <c r="R86" s="14" t="e">
        <f t="shared" si="26"/>
        <v>#VALUE!</v>
      </c>
      <c r="S86" s="14" t="e">
        <f t="shared" si="27"/>
        <v>#VALUE!</v>
      </c>
      <c r="T86" s="14" t="e">
        <f t="shared" si="28"/>
        <v>#VALUE!</v>
      </c>
      <c r="U86" s="14" t="e">
        <f t="shared" si="29"/>
        <v>#VALUE!</v>
      </c>
      <c r="V86" s="14" t="e">
        <f t="shared" si="30"/>
        <v>#VALUE!</v>
      </c>
      <c r="W86" s="14" t="e">
        <f t="shared" si="31"/>
        <v>#VALUE!</v>
      </c>
      <c r="X86" s="14" t="e">
        <f t="shared" si="32"/>
        <v>#VALUE!</v>
      </c>
      <c r="Y86" s="14" t="e">
        <f t="shared" si="33"/>
        <v>#VALUE!</v>
      </c>
      <c r="Z86" s="14" t="e">
        <f t="shared" si="34"/>
        <v>#VALUE!</v>
      </c>
      <c r="AA86" s="15" t="e">
        <f t="shared" si="35"/>
        <v>#VALUE!</v>
      </c>
      <c r="AB86" s="15" t="e">
        <f t="shared" si="36"/>
        <v>#VALUE!</v>
      </c>
      <c r="AC86" s="15" t="e">
        <f t="shared" si="37"/>
        <v>#VALUE!</v>
      </c>
      <c r="AD86" s="15" t="e">
        <f t="shared" si="38"/>
        <v>#VALUE!</v>
      </c>
      <c r="AE86" s="15" t="e">
        <f t="shared" si="39"/>
        <v>#VALUE!</v>
      </c>
      <c r="AF86" s="15" t="e">
        <f t="shared" si="40"/>
        <v>#VALUE!</v>
      </c>
      <c r="AG86" s="15" t="e">
        <f t="shared" si="41"/>
        <v>#VALUE!</v>
      </c>
      <c r="AH86" s="15" t="e">
        <f t="shared" si="42"/>
        <v>#VALUE!</v>
      </c>
      <c r="AI86" s="15" t="e">
        <f t="shared" si="43"/>
        <v>#VALUE!</v>
      </c>
      <c r="AJ86" s="15" t="e">
        <f t="shared" si="44"/>
        <v>#VALUE!</v>
      </c>
      <c r="AK86" s="15">
        <f t="shared" si="45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1" t="str">
        <f>IF(OR($B87="",$C87="",$D87="",$E87="",$E87&lt;AN_LIM,$E87&gt;AN_CONCURS,$N87=FALSE),"",R_STR*VLOOKUP(AK87,Coef!$E$5:$F$20,2,FALSE))</f>
        <v/>
      </c>
      <c r="I87" s="121" t="str">
        <f>IF(OR($B87="",$C87="",$D87="",$E87="",$E87&gt;AN_CONCURS,$N87=FALSE),"",R_STR*VLOOKUP(AK87,Coef!$E$5:$F$20,2,FALSE))</f>
        <v/>
      </c>
      <c r="J87" s="153" t="str">
        <f t="shared" si="19"/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29" t="b">
        <f t="shared" si="23"/>
        <v>0</v>
      </c>
      <c r="O87" s="238"/>
      <c r="Q87" s="14" t="e">
        <f t="shared" si="24"/>
        <v>#VALUE!</v>
      </c>
      <c r="R87" s="14" t="e">
        <f t="shared" si="26"/>
        <v>#VALUE!</v>
      </c>
      <c r="S87" s="14" t="e">
        <f t="shared" si="27"/>
        <v>#VALUE!</v>
      </c>
      <c r="T87" s="14" t="e">
        <f t="shared" si="28"/>
        <v>#VALUE!</v>
      </c>
      <c r="U87" s="14" t="e">
        <f t="shared" si="29"/>
        <v>#VALUE!</v>
      </c>
      <c r="V87" s="14" t="e">
        <f t="shared" si="30"/>
        <v>#VALUE!</v>
      </c>
      <c r="W87" s="14" t="e">
        <f t="shared" si="31"/>
        <v>#VALUE!</v>
      </c>
      <c r="X87" s="14" t="e">
        <f t="shared" si="32"/>
        <v>#VALUE!</v>
      </c>
      <c r="Y87" s="14" t="e">
        <f t="shared" si="33"/>
        <v>#VALUE!</v>
      </c>
      <c r="Z87" s="14" t="e">
        <f t="shared" si="34"/>
        <v>#VALUE!</v>
      </c>
      <c r="AA87" s="15" t="e">
        <f t="shared" si="35"/>
        <v>#VALUE!</v>
      </c>
      <c r="AB87" s="15" t="e">
        <f t="shared" si="36"/>
        <v>#VALUE!</v>
      </c>
      <c r="AC87" s="15" t="e">
        <f t="shared" si="37"/>
        <v>#VALUE!</v>
      </c>
      <c r="AD87" s="15" t="e">
        <f t="shared" si="38"/>
        <v>#VALUE!</v>
      </c>
      <c r="AE87" s="15" t="e">
        <f t="shared" si="39"/>
        <v>#VALUE!</v>
      </c>
      <c r="AF87" s="15" t="e">
        <f t="shared" si="40"/>
        <v>#VALUE!</v>
      </c>
      <c r="AG87" s="15" t="e">
        <f t="shared" si="41"/>
        <v>#VALUE!</v>
      </c>
      <c r="AH87" s="15" t="e">
        <f t="shared" si="42"/>
        <v>#VALUE!</v>
      </c>
      <c r="AI87" s="15" t="e">
        <f t="shared" si="43"/>
        <v>#VALUE!</v>
      </c>
      <c r="AJ87" s="15" t="e">
        <f t="shared" si="44"/>
        <v>#VALUE!</v>
      </c>
      <c r="AK87" s="15">
        <f t="shared" si="45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1" t="str">
        <f>IF(OR($B88="",$C88="",$D88="",$E88="",$E88&lt;AN_LIM,$E88&gt;AN_CONCURS,$N88=FALSE),"",R_STR*VLOOKUP(AK88,Coef!$E$5:$F$20,2,FALSE))</f>
        <v/>
      </c>
      <c r="I88" s="121" t="str">
        <f>IF(OR($B88="",$C88="",$D88="",$E88="",$E88&gt;AN_CONCURS,$N88=FALSE),"",R_STR*VLOOKUP(AK88,Coef!$E$5:$F$20,2,FALSE))</f>
        <v/>
      </c>
      <c r="J88" s="153" t="str">
        <f t="shared" si="19"/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29" t="b">
        <f t="shared" si="23"/>
        <v>0</v>
      </c>
      <c r="O88" s="238"/>
      <c r="Q88" s="14" t="e">
        <f t="shared" si="24"/>
        <v>#VALUE!</v>
      </c>
      <c r="R88" s="14" t="e">
        <f t="shared" si="26"/>
        <v>#VALUE!</v>
      </c>
      <c r="S88" s="14" t="e">
        <f t="shared" si="27"/>
        <v>#VALUE!</v>
      </c>
      <c r="T88" s="14" t="e">
        <f t="shared" si="28"/>
        <v>#VALUE!</v>
      </c>
      <c r="U88" s="14" t="e">
        <f t="shared" si="29"/>
        <v>#VALUE!</v>
      </c>
      <c r="V88" s="14" t="e">
        <f t="shared" si="30"/>
        <v>#VALUE!</v>
      </c>
      <c r="W88" s="14" t="e">
        <f t="shared" si="31"/>
        <v>#VALUE!</v>
      </c>
      <c r="X88" s="14" t="e">
        <f t="shared" si="32"/>
        <v>#VALUE!</v>
      </c>
      <c r="Y88" s="14" t="e">
        <f t="shared" si="33"/>
        <v>#VALUE!</v>
      </c>
      <c r="Z88" s="14" t="e">
        <f t="shared" si="34"/>
        <v>#VALUE!</v>
      </c>
      <c r="AA88" s="15" t="e">
        <f t="shared" si="35"/>
        <v>#VALUE!</v>
      </c>
      <c r="AB88" s="15" t="e">
        <f t="shared" si="36"/>
        <v>#VALUE!</v>
      </c>
      <c r="AC88" s="15" t="e">
        <f t="shared" si="37"/>
        <v>#VALUE!</v>
      </c>
      <c r="AD88" s="15" t="e">
        <f t="shared" si="38"/>
        <v>#VALUE!</v>
      </c>
      <c r="AE88" s="15" t="e">
        <f t="shared" si="39"/>
        <v>#VALUE!</v>
      </c>
      <c r="AF88" s="15" t="e">
        <f t="shared" si="40"/>
        <v>#VALUE!</v>
      </c>
      <c r="AG88" s="15" t="e">
        <f t="shared" si="41"/>
        <v>#VALUE!</v>
      </c>
      <c r="AH88" s="15" t="e">
        <f t="shared" si="42"/>
        <v>#VALUE!</v>
      </c>
      <c r="AI88" s="15" t="e">
        <f t="shared" si="43"/>
        <v>#VALUE!</v>
      </c>
      <c r="AJ88" s="15" t="e">
        <f t="shared" si="44"/>
        <v>#VALUE!</v>
      </c>
      <c r="AK88" s="15">
        <f t="shared" si="45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1" t="str">
        <f>IF(OR($B89="",$C89="",$D89="",$E89="",$E89&lt;AN_LIM,$E89&gt;AN_CONCURS,$N89=FALSE),"",R_STR*VLOOKUP(AK89,Coef!$E$5:$F$20,2,FALSE))</f>
        <v/>
      </c>
      <c r="I89" s="121" t="str">
        <f>IF(OR($B89="",$C89="",$D89="",$E89="",$E89&gt;AN_CONCURS,$N89=FALSE),"",R_STR*VLOOKUP(AK89,Coef!$E$5:$F$20,2,FALSE))</f>
        <v/>
      </c>
      <c r="J89" s="153" t="str">
        <f t="shared" si="19"/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29" t="b">
        <f t="shared" si="23"/>
        <v>0</v>
      </c>
      <c r="O89" s="238"/>
      <c r="Q89" s="14" t="e">
        <f t="shared" si="24"/>
        <v>#VALUE!</v>
      </c>
      <c r="R89" s="14" t="e">
        <f t="shared" si="26"/>
        <v>#VALUE!</v>
      </c>
      <c r="S89" s="14" t="e">
        <f t="shared" si="27"/>
        <v>#VALUE!</v>
      </c>
      <c r="T89" s="14" t="e">
        <f t="shared" si="28"/>
        <v>#VALUE!</v>
      </c>
      <c r="U89" s="14" t="e">
        <f t="shared" si="29"/>
        <v>#VALUE!</v>
      </c>
      <c r="V89" s="14" t="e">
        <f t="shared" si="30"/>
        <v>#VALUE!</v>
      </c>
      <c r="W89" s="14" t="e">
        <f t="shared" si="31"/>
        <v>#VALUE!</v>
      </c>
      <c r="X89" s="14" t="e">
        <f t="shared" si="32"/>
        <v>#VALUE!</v>
      </c>
      <c r="Y89" s="14" t="e">
        <f t="shared" si="33"/>
        <v>#VALUE!</v>
      </c>
      <c r="Z89" s="14" t="e">
        <f t="shared" si="34"/>
        <v>#VALUE!</v>
      </c>
      <c r="AA89" s="15" t="e">
        <f t="shared" si="35"/>
        <v>#VALUE!</v>
      </c>
      <c r="AB89" s="15" t="e">
        <f t="shared" si="36"/>
        <v>#VALUE!</v>
      </c>
      <c r="AC89" s="15" t="e">
        <f t="shared" si="37"/>
        <v>#VALUE!</v>
      </c>
      <c r="AD89" s="15" t="e">
        <f t="shared" si="38"/>
        <v>#VALUE!</v>
      </c>
      <c r="AE89" s="15" t="e">
        <f t="shared" si="39"/>
        <v>#VALUE!</v>
      </c>
      <c r="AF89" s="15" t="e">
        <f t="shared" si="40"/>
        <v>#VALUE!</v>
      </c>
      <c r="AG89" s="15" t="e">
        <f t="shared" si="41"/>
        <v>#VALUE!</v>
      </c>
      <c r="AH89" s="15" t="e">
        <f t="shared" si="42"/>
        <v>#VALUE!</v>
      </c>
      <c r="AI89" s="15" t="e">
        <f t="shared" si="43"/>
        <v>#VALUE!</v>
      </c>
      <c r="AJ89" s="15" t="e">
        <f t="shared" si="44"/>
        <v>#VALUE!</v>
      </c>
      <c r="AK89" s="15">
        <f t="shared" si="45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1" t="str">
        <f>IF(OR($B90="",$C90="",$D90="",$E90="",$E90&lt;AN_LIM,$E90&gt;AN_CONCURS,$N90=FALSE),"",R_STR*VLOOKUP(AK90,Coef!$E$5:$F$20,2,FALSE))</f>
        <v/>
      </c>
      <c r="I90" s="121" t="str">
        <f>IF(OR($B90="",$C90="",$D90="",$E90="",$E90&gt;AN_CONCURS,$N90=FALSE),"",R_STR*VLOOKUP(AK90,Coef!$E$5:$F$20,2,FALSE))</f>
        <v/>
      </c>
      <c r="J90" s="153" t="str">
        <f t="shared" si="19"/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29" t="b">
        <f t="shared" si="23"/>
        <v>0</v>
      </c>
      <c r="O90" s="238"/>
      <c r="Q90" s="14" t="e">
        <f t="shared" si="24"/>
        <v>#VALUE!</v>
      </c>
      <c r="R90" s="14" t="e">
        <f t="shared" si="26"/>
        <v>#VALUE!</v>
      </c>
      <c r="S90" s="14" t="e">
        <f t="shared" si="27"/>
        <v>#VALUE!</v>
      </c>
      <c r="T90" s="14" t="e">
        <f t="shared" si="28"/>
        <v>#VALUE!</v>
      </c>
      <c r="U90" s="14" t="e">
        <f t="shared" si="29"/>
        <v>#VALUE!</v>
      </c>
      <c r="V90" s="14" t="e">
        <f t="shared" si="30"/>
        <v>#VALUE!</v>
      </c>
      <c r="W90" s="14" t="e">
        <f t="shared" si="31"/>
        <v>#VALUE!</v>
      </c>
      <c r="X90" s="14" t="e">
        <f t="shared" si="32"/>
        <v>#VALUE!</v>
      </c>
      <c r="Y90" s="14" t="e">
        <f t="shared" si="33"/>
        <v>#VALUE!</v>
      </c>
      <c r="Z90" s="14" t="e">
        <f t="shared" si="34"/>
        <v>#VALUE!</v>
      </c>
      <c r="AA90" s="15" t="e">
        <f t="shared" si="35"/>
        <v>#VALUE!</v>
      </c>
      <c r="AB90" s="15" t="e">
        <f t="shared" si="36"/>
        <v>#VALUE!</v>
      </c>
      <c r="AC90" s="15" t="e">
        <f t="shared" si="37"/>
        <v>#VALUE!</v>
      </c>
      <c r="AD90" s="15" t="e">
        <f t="shared" si="38"/>
        <v>#VALUE!</v>
      </c>
      <c r="AE90" s="15" t="e">
        <f t="shared" si="39"/>
        <v>#VALUE!</v>
      </c>
      <c r="AF90" s="15" t="e">
        <f t="shared" si="40"/>
        <v>#VALUE!</v>
      </c>
      <c r="AG90" s="15" t="e">
        <f t="shared" si="41"/>
        <v>#VALUE!</v>
      </c>
      <c r="AH90" s="15" t="e">
        <f t="shared" si="42"/>
        <v>#VALUE!</v>
      </c>
      <c r="AI90" s="15" t="e">
        <f t="shared" si="43"/>
        <v>#VALUE!</v>
      </c>
      <c r="AJ90" s="15" t="e">
        <f t="shared" si="44"/>
        <v>#VALUE!</v>
      </c>
      <c r="AK90" s="15">
        <f t="shared" si="45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1" t="str">
        <f>IF(OR($B91="",$C91="",$D91="",$E91="",$E91&lt;AN_LIM,$E91&gt;AN_CONCURS,$N91=FALSE),"",R_STR*VLOOKUP(AK91,Coef!$E$5:$F$20,2,FALSE))</f>
        <v/>
      </c>
      <c r="I91" s="121" t="str">
        <f>IF(OR($B91="",$C91="",$D91="",$E91="",$E91&gt;AN_CONCURS,$N91=FALSE),"",R_STR*VLOOKUP(AK91,Coef!$E$5:$F$20,2,FALSE))</f>
        <v/>
      </c>
      <c r="J91" s="153" t="str">
        <f t="shared" si="19"/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29" t="b">
        <f t="shared" si="23"/>
        <v>0</v>
      </c>
      <c r="O91" s="238"/>
      <c r="Q91" s="14" t="e">
        <f t="shared" si="24"/>
        <v>#VALUE!</v>
      </c>
      <c r="R91" s="14" t="e">
        <f t="shared" si="26"/>
        <v>#VALUE!</v>
      </c>
      <c r="S91" s="14" t="e">
        <f t="shared" si="27"/>
        <v>#VALUE!</v>
      </c>
      <c r="T91" s="14" t="e">
        <f t="shared" si="28"/>
        <v>#VALUE!</v>
      </c>
      <c r="U91" s="14" t="e">
        <f t="shared" si="29"/>
        <v>#VALUE!</v>
      </c>
      <c r="V91" s="14" t="e">
        <f t="shared" si="30"/>
        <v>#VALUE!</v>
      </c>
      <c r="W91" s="14" t="e">
        <f t="shared" si="31"/>
        <v>#VALUE!</v>
      </c>
      <c r="X91" s="14" t="e">
        <f t="shared" si="32"/>
        <v>#VALUE!</v>
      </c>
      <c r="Y91" s="14" t="e">
        <f t="shared" si="33"/>
        <v>#VALUE!</v>
      </c>
      <c r="Z91" s="14" t="e">
        <f t="shared" si="34"/>
        <v>#VALUE!</v>
      </c>
      <c r="AA91" s="15" t="e">
        <f t="shared" si="35"/>
        <v>#VALUE!</v>
      </c>
      <c r="AB91" s="15" t="e">
        <f t="shared" si="36"/>
        <v>#VALUE!</v>
      </c>
      <c r="AC91" s="15" t="e">
        <f t="shared" si="37"/>
        <v>#VALUE!</v>
      </c>
      <c r="AD91" s="15" t="e">
        <f t="shared" si="38"/>
        <v>#VALUE!</v>
      </c>
      <c r="AE91" s="15" t="e">
        <f t="shared" si="39"/>
        <v>#VALUE!</v>
      </c>
      <c r="AF91" s="15" t="e">
        <f t="shared" si="40"/>
        <v>#VALUE!</v>
      </c>
      <c r="AG91" s="15" t="e">
        <f t="shared" si="41"/>
        <v>#VALUE!</v>
      </c>
      <c r="AH91" s="15" t="e">
        <f t="shared" si="42"/>
        <v>#VALUE!</v>
      </c>
      <c r="AI91" s="15" t="e">
        <f t="shared" si="43"/>
        <v>#VALUE!</v>
      </c>
      <c r="AJ91" s="15" t="e">
        <f t="shared" si="44"/>
        <v>#VALUE!</v>
      </c>
      <c r="AK91" s="15">
        <f t="shared" si="45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1" t="str">
        <f>IF(OR($B92="",$C92="",$D92="",$E92="",$E92&lt;AN_LIM,$E92&gt;AN_CONCURS,$N92=FALSE),"",R_STR*VLOOKUP(AK92,Coef!$E$5:$F$20,2,FALSE))</f>
        <v/>
      </c>
      <c r="I92" s="121" t="str">
        <f>IF(OR($B92="",$C92="",$D92="",$E92="",$E92&gt;AN_CONCURS,$N92=FALSE),"",R_STR*VLOOKUP(AK92,Coef!$E$5:$F$20,2,FALSE))</f>
        <v/>
      </c>
      <c r="J92" s="153" t="str">
        <f t="shared" si="19"/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29" t="b">
        <f t="shared" si="23"/>
        <v>0</v>
      </c>
      <c r="O92" s="238"/>
      <c r="Q92" s="14" t="e">
        <f t="shared" si="24"/>
        <v>#VALUE!</v>
      </c>
      <c r="R92" s="14" t="e">
        <f t="shared" si="26"/>
        <v>#VALUE!</v>
      </c>
      <c r="S92" s="14" t="e">
        <f t="shared" si="27"/>
        <v>#VALUE!</v>
      </c>
      <c r="T92" s="14" t="e">
        <f t="shared" si="28"/>
        <v>#VALUE!</v>
      </c>
      <c r="U92" s="14" t="e">
        <f t="shared" si="29"/>
        <v>#VALUE!</v>
      </c>
      <c r="V92" s="14" t="e">
        <f t="shared" si="30"/>
        <v>#VALUE!</v>
      </c>
      <c r="W92" s="14" t="e">
        <f t="shared" si="31"/>
        <v>#VALUE!</v>
      </c>
      <c r="X92" s="14" t="e">
        <f t="shared" si="32"/>
        <v>#VALUE!</v>
      </c>
      <c r="Y92" s="14" t="e">
        <f t="shared" si="33"/>
        <v>#VALUE!</v>
      </c>
      <c r="Z92" s="14" t="e">
        <f t="shared" si="34"/>
        <v>#VALUE!</v>
      </c>
      <c r="AA92" s="15" t="e">
        <f t="shared" si="35"/>
        <v>#VALUE!</v>
      </c>
      <c r="AB92" s="15" t="e">
        <f t="shared" si="36"/>
        <v>#VALUE!</v>
      </c>
      <c r="AC92" s="15" t="e">
        <f t="shared" si="37"/>
        <v>#VALUE!</v>
      </c>
      <c r="AD92" s="15" t="e">
        <f t="shared" si="38"/>
        <v>#VALUE!</v>
      </c>
      <c r="AE92" s="15" t="e">
        <f t="shared" si="39"/>
        <v>#VALUE!</v>
      </c>
      <c r="AF92" s="15" t="e">
        <f t="shared" si="40"/>
        <v>#VALUE!</v>
      </c>
      <c r="AG92" s="15" t="e">
        <f t="shared" si="41"/>
        <v>#VALUE!</v>
      </c>
      <c r="AH92" s="15" t="e">
        <f t="shared" si="42"/>
        <v>#VALUE!</v>
      </c>
      <c r="AI92" s="15" t="e">
        <f t="shared" si="43"/>
        <v>#VALUE!</v>
      </c>
      <c r="AJ92" s="15" t="e">
        <f t="shared" si="44"/>
        <v>#VALUE!</v>
      </c>
      <c r="AK92" s="15">
        <f t="shared" si="45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1" t="str">
        <f>IF(OR($B93="",$C93="",$D93="",$E93="",$E93&lt;AN_LIM,$E93&gt;AN_CONCURS,$N93=FALSE),"",R_STR*VLOOKUP(AK93,Coef!$E$5:$F$20,2,FALSE))</f>
        <v/>
      </c>
      <c r="I93" s="121" t="str">
        <f>IF(OR($B93="",$C93="",$D93="",$E93="",$E93&gt;AN_CONCURS,$N93=FALSE),"",R_STR*VLOOKUP(AK93,Coef!$E$5:$F$20,2,FALSE))</f>
        <v/>
      </c>
      <c r="J93" s="153" t="str">
        <f t="shared" si="19"/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29" t="b">
        <f t="shared" si="23"/>
        <v>0</v>
      </c>
      <c r="O93" s="238"/>
      <c r="Q93" s="14" t="e">
        <f t="shared" si="24"/>
        <v>#VALUE!</v>
      </c>
      <c r="R93" s="14" t="e">
        <f t="shared" si="26"/>
        <v>#VALUE!</v>
      </c>
      <c r="S93" s="14" t="e">
        <f t="shared" si="27"/>
        <v>#VALUE!</v>
      </c>
      <c r="T93" s="14" t="e">
        <f t="shared" si="28"/>
        <v>#VALUE!</v>
      </c>
      <c r="U93" s="14" t="e">
        <f t="shared" si="29"/>
        <v>#VALUE!</v>
      </c>
      <c r="V93" s="14" t="e">
        <f t="shared" si="30"/>
        <v>#VALUE!</v>
      </c>
      <c r="W93" s="14" t="e">
        <f t="shared" si="31"/>
        <v>#VALUE!</v>
      </c>
      <c r="X93" s="14" t="e">
        <f t="shared" si="32"/>
        <v>#VALUE!</v>
      </c>
      <c r="Y93" s="14" t="e">
        <f t="shared" si="33"/>
        <v>#VALUE!</v>
      </c>
      <c r="Z93" s="14" t="e">
        <f t="shared" si="34"/>
        <v>#VALUE!</v>
      </c>
      <c r="AA93" s="15" t="e">
        <f t="shared" si="35"/>
        <v>#VALUE!</v>
      </c>
      <c r="AB93" s="15" t="e">
        <f t="shared" si="36"/>
        <v>#VALUE!</v>
      </c>
      <c r="AC93" s="15" t="e">
        <f t="shared" si="37"/>
        <v>#VALUE!</v>
      </c>
      <c r="AD93" s="15" t="e">
        <f t="shared" si="38"/>
        <v>#VALUE!</v>
      </c>
      <c r="AE93" s="15" t="e">
        <f t="shared" si="39"/>
        <v>#VALUE!</v>
      </c>
      <c r="AF93" s="15" t="e">
        <f t="shared" si="40"/>
        <v>#VALUE!</v>
      </c>
      <c r="AG93" s="15" t="e">
        <f t="shared" si="41"/>
        <v>#VALUE!</v>
      </c>
      <c r="AH93" s="15" t="e">
        <f t="shared" si="42"/>
        <v>#VALUE!</v>
      </c>
      <c r="AI93" s="15" t="e">
        <f t="shared" si="43"/>
        <v>#VALUE!</v>
      </c>
      <c r="AJ93" s="15" t="e">
        <f t="shared" si="44"/>
        <v>#VALUE!</v>
      </c>
      <c r="AK93" s="15">
        <f t="shared" si="45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1" t="str">
        <f>IF(OR($B94="",$C94="",$D94="",$E94="",$E94&lt;AN_LIM,$E94&gt;AN_CONCURS,$N94=FALSE),"",R_STR*VLOOKUP(AK94,Coef!$E$5:$F$20,2,FALSE))</f>
        <v/>
      </c>
      <c r="I94" s="121" t="str">
        <f>IF(OR($B94="",$C94="",$D94="",$E94="",$E94&gt;AN_CONCURS,$N94=FALSE),"",R_STR*VLOOKUP(AK94,Coef!$E$5:$F$20,2,FALSE))</f>
        <v/>
      </c>
      <c r="J94" s="153" t="str">
        <f t="shared" si="19"/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29" t="b">
        <f t="shared" si="23"/>
        <v>0</v>
      </c>
      <c r="O94" s="238"/>
      <c r="Q94" s="14" t="e">
        <f t="shared" si="24"/>
        <v>#VALUE!</v>
      </c>
      <c r="R94" s="14" t="e">
        <f t="shared" si="26"/>
        <v>#VALUE!</v>
      </c>
      <c r="S94" s="14" t="e">
        <f t="shared" si="27"/>
        <v>#VALUE!</v>
      </c>
      <c r="T94" s="14" t="e">
        <f t="shared" si="28"/>
        <v>#VALUE!</v>
      </c>
      <c r="U94" s="14" t="e">
        <f t="shared" si="29"/>
        <v>#VALUE!</v>
      </c>
      <c r="V94" s="14" t="e">
        <f t="shared" si="30"/>
        <v>#VALUE!</v>
      </c>
      <c r="W94" s="14" t="e">
        <f t="shared" si="31"/>
        <v>#VALUE!</v>
      </c>
      <c r="X94" s="14" t="e">
        <f t="shared" si="32"/>
        <v>#VALUE!</v>
      </c>
      <c r="Y94" s="14" t="e">
        <f t="shared" si="33"/>
        <v>#VALUE!</v>
      </c>
      <c r="Z94" s="14" t="e">
        <f t="shared" si="34"/>
        <v>#VALUE!</v>
      </c>
      <c r="AA94" s="15" t="e">
        <f t="shared" si="35"/>
        <v>#VALUE!</v>
      </c>
      <c r="AB94" s="15" t="e">
        <f t="shared" si="36"/>
        <v>#VALUE!</v>
      </c>
      <c r="AC94" s="15" t="e">
        <f t="shared" si="37"/>
        <v>#VALUE!</v>
      </c>
      <c r="AD94" s="15" t="e">
        <f t="shared" si="38"/>
        <v>#VALUE!</v>
      </c>
      <c r="AE94" s="15" t="e">
        <f t="shared" si="39"/>
        <v>#VALUE!</v>
      </c>
      <c r="AF94" s="15" t="e">
        <f t="shared" si="40"/>
        <v>#VALUE!</v>
      </c>
      <c r="AG94" s="15" t="e">
        <f t="shared" si="41"/>
        <v>#VALUE!</v>
      </c>
      <c r="AH94" s="15" t="e">
        <f t="shared" si="42"/>
        <v>#VALUE!</v>
      </c>
      <c r="AI94" s="15" t="e">
        <f t="shared" si="43"/>
        <v>#VALUE!</v>
      </c>
      <c r="AJ94" s="15" t="e">
        <f t="shared" si="44"/>
        <v>#VALUE!</v>
      </c>
      <c r="AK94" s="15">
        <f t="shared" si="45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1" t="str">
        <f>IF(OR($B95="",$C95="",$D95="",$E95="",$E95&lt;AN_LIM,$E95&gt;AN_CONCURS,$N95=FALSE),"",R_STR*VLOOKUP(AK95,Coef!$E$5:$F$20,2,FALSE))</f>
        <v/>
      </c>
      <c r="I95" s="121" t="str">
        <f>IF(OR($B95="",$C95="",$D95="",$E95="",$E95&gt;AN_CONCURS,$N95=FALSE),"",R_STR*VLOOKUP(AK95,Coef!$E$5:$F$20,2,FALSE))</f>
        <v/>
      </c>
      <c r="J95" s="153" t="str">
        <f t="shared" si="19"/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29" t="b">
        <f t="shared" si="23"/>
        <v>0</v>
      </c>
      <c r="O95" s="238"/>
      <c r="Q95" s="14" t="e">
        <f t="shared" si="24"/>
        <v>#VALUE!</v>
      </c>
      <c r="R95" s="14" t="e">
        <f t="shared" si="26"/>
        <v>#VALUE!</v>
      </c>
      <c r="S95" s="14" t="e">
        <f t="shared" si="27"/>
        <v>#VALUE!</v>
      </c>
      <c r="T95" s="14" t="e">
        <f t="shared" si="28"/>
        <v>#VALUE!</v>
      </c>
      <c r="U95" s="14" t="e">
        <f t="shared" si="29"/>
        <v>#VALUE!</v>
      </c>
      <c r="V95" s="14" t="e">
        <f t="shared" si="30"/>
        <v>#VALUE!</v>
      </c>
      <c r="W95" s="14" t="e">
        <f t="shared" si="31"/>
        <v>#VALUE!</v>
      </c>
      <c r="X95" s="14" t="e">
        <f t="shared" si="32"/>
        <v>#VALUE!</v>
      </c>
      <c r="Y95" s="14" t="e">
        <f t="shared" si="33"/>
        <v>#VALUE!</v>
      </c>
      <c r="Z95" s="14" t="e">
        <f t="shared" si="34"/>
        <v>#VALUE!</v>
      </c>
      <c r="AA95" s="15" t="e">
        <f t="shared" si="35"/>
        <v>#VALUE!</v>
      </c>
      <c r="AB95" s="15" t="e">
        <f t="shared" si="36"/>
        <v>#VALUE!</v>
      </c>
      <c r="AC95" s="15" t="e">
        <f t="shared" si="37"/>
        <v>#VALUE!</v>
      </c>
      <c r="AD95" s="15" t="e">
        <f t="shared" si="38"/>
        <v>#VALUE!</v>
      </c>
      <c r="AE95" s="15" t="e">
        <f t="shared" si="39"/>
        <v>#VALUE!</v>
      </c>
      <c r="AF95" s="15" t="e">
        <f t="shared" si="40"/>
        <v>#VALUE!</v>
      </c>
      <c r="AG95" s="15" t="e">
        <f t="shared" si="41"/>
        <v>#VALUE!</v>
      </c>
      <c r="AH95" s="15" t="e">
        <f t="shared" si="42"/>
        <v>#VALUE!</v>
      </c>
      <c r="AI95" s="15" t="e">
        <f t="shared" si="43"/>
        <v>#VALUE!</v>
      </c>
      <c r="AJ95" s="15" t="e">
        <f t="shared" si="44"/>
        <v>#VALUE!</v>
      </c>
      <c r="AK95" s="15">
        <f t="shared" si="45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1" t="str">
        <f>IF(OR($B96="",$C96="",$D96="",$E96="",$E96&lt;AN_LIM,$E96&gt;AN_CONCURS,$N96=FALSE),"",R_STR*VLOOKUP(AK96,Coef!$E$5:$F$20,2,FALSE))</f>
        <v/>
      </c>
      <c r="I96" s="121" t="str">
        <f>IF(OR($B96="",$C96="",$D96="",$E96="",$E96&gt;AN_CONCURS,$N96=FALSE),"",R_STR*VLOOKUP(AK96,Coef!$E$5:$F$20,2,FALSE))</f>
        <v/>
      </c>
      <c r="J96" s="153" t="str">
        <f t="shared" si="19"/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29" t="b">
        <f t="shared" si="23"/>
        <v>0</v>
      </c>
      <c r="O96" s="238"/>
      <c r="Q96" s="14" t="e">
        <f t="shared" si="24"/>
        <v>#VALUE!</v>
      </c>
      <c r="R96" s="14" t="e">
        <f t="shared" si="26"/>
        <v>#VALUE!</v>
      </c>
      <c r="S96" s="14" t="e">
        <f t="shared" si="27"/>
        <v>#VALUE!</v>
      </c>
      <c r="T96" s="14" t="e">
        <f t="shared" si="28"/>
        <v>#VALUE!</v>
      </c>
      <c r="U96" s="14" t="e">
        <f t="shared" si="29"/>
        <v>#VALUE!</v>
      </c>
      <c r="V96" s="14" t="e">
        <f t="shared" si="30"/>
        <v>#VALUE!</v>
      </c>
      <c r="W96" s="14" t="e">
        <f t="shared" si="31"/>
        <v>#VALUE!</v>
      </c>
      <c r="X96" s="14" t="e">
        <f t="shared" si="32"/>
        <v>#VALUE!</v>
      </c>
      <c r="Y96" s="14" t="e">
        <f t="shared" si="33"/>
        <v>#VALUE!</v>
      </c>
      <c r="Z96" s="14" t="e">
        <f t="shared" si="34"/>
        <v>#VALUE!</v>
      </c>
      <c r="AA96" s="15" t="e">
        <f t="shared" si="35"/>
        <v>#VALUE!</v>
      </c>
      <c r="AB96" s="15" t="e">
        <f t="shared" si="36"/>
        <v>#VALUE!</v>
      </c>
      <c r="AC96" s="15" t="e">
        <f t="shared" si="37"/>
        <v>#VALUE!</v>
      </c>
      <c r="AD96" s="15" t="e">
        <f t="shared" si="38"/>
        <v>#VALUE!</v>
      </c>
      <c r="AE96" s="15" t="e">
        <f t="shared" si="39"/>
        <v>#VALUE!</v>
      </c>
      <c r="AF96" s="15" t="e">
        <f t="shared" si="40"/>
        <v>#VALUE!</v>
      </c>
      <c r="AG96" s="15" t="e">
        <f t="shared" si="41"/>
        <v>#VALUE!</v>
      </c>
      <c r="AH96" s="15" t="e">
        <f t="shared" si="42"/>
        <v>#VALUE!</v>
      </c>
      <c r="AI96" s="15" t="e">
        <f t="shared" si="43"/>
        <v>#VALUE!</v>
      </c>
      <c r="AJ96" s="15" t="e">
        <f t="shared" si="44"/>
        <v>#VALUE!</v>
      </c>
      <c r="AK96" s="15">
        <f t="shared" si="45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1" t="str">
        <f>IF(OR($B97="",$C97="",$D97="",$E97="",$E97&lt;AN_LIM,$E97&gt;AN_CONCURS,$N97=FALSE),"",R_STR*VLOOKUP(AK97,Coef!$E$5:$F$20,2,FALSE))</f>
        <v/>
      </c>
      <c r="I97" s="121" t="str">
        <f>IF(OR($B97="",$C97="",$D97="",$E97="",$E97&gt;AN_CONCURS,$N97=FALSE),"",R_STR*VLOOKUP(AK97,Coef!$E$5:$F$20,2,FALSE))</f>
        <v/>
      </c>
      <c r="J97" s="153" t="str">
        <f t="shared" si="19"/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29" t="b">
        <f t="shared" si="23"/>
        <v>0</v>
      </c>
      <c r="O97" s="238"/>
      <c r="Q97" s="14" t="e">
        <f t="shared" si="24"/>
        <v>#VALUE!</v>
      </c>
      <c r="R97" s="14" t="e">
        <f t="shared" si="26"/>
        <v>#VALUE!</v>
      </c>
      <c r="S97" s="14" t="e">
        <f t="shared" si="27"/>
        <v>#VALUE!</v>
      </c>
      <c r="T97" s="14" t="e">
        <f t="shared" si="28"/>
        <v>#VALUE!</v>
      </c>
      <c r="U97" s="14" t="e">
        <f t="shared" si="29"/>
        <v>#VALUE!</v>
      </c>
      <c r="V97" s="14" t="e">
        <f t="shared" si="30"/>
        <v>#VALUE!</v>
      </c>
      <c r="W97" s="14" t="e">
        <f t="shared" si="31"/>
        <v>#VALUE!</v>
      </c>
      <c r="X97" s="14" t="e">
        <f t="shared" si="32"/>
        <v>#VALUE!</v>
      </c>
      <c r="Y97" s="14" t="e">
        <f t="shared" si="33"/>
        <v>#VALUE!</v>
      </c>
      <c r="Z97" s="14" t="e">
        <f t="shared" si="34"/>
        <v>#VALUE!</v>
      </c>
      <c r="AA97" s="15" t="e">
        <f t="shared" si="35"/>
        <v>#VALUE!</v>
      </c>
      <c r="AB97" s="15" t="e">
        <f t="shared" si="36"/>
        <v>#VALUE!</v>
      </c>
      <c r="AC97" s="15" t="e">
        <f t="shared" si="37"/>
        <v>#VALUE!</v>
      </c>
      <c r="AD97" s="15" t="e">
        <f t="shared" si="38"/>
        <v>#VALUE!</v>
      </c>
      <c r="AE97" s="15" t="e">
        <f t="shared" si="39"/>
        <v>#VALUE!</v>
      </c>
      <c r="AF97" s="15" t="e">
        <f t="shared" si="40"/>
        <v>#VALUE!</v>
      </c>
      <c r="AG97" s="15" t="e">
        <f t="shared" si="41"/>
        <v>#VALUE!</v>
      </c>
      <c r="AH97" s="15" t="e">
        <f t="shared" si="42"/>
        <v>#VALUE!</v>
      </c>
      <c r="AI97" s="15" t="e">
        <f t="shared" si="43"/>
        <v>#VALUE!</v>
      </c>
      <c r="AJ97" s="15" t="e">
        <f t="shared" si="44"/>
        <v>#VALUE!</v>
      </c>
      <c r="AK97" s="15">
        <f t="shared" si="45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1" t="str">
        <f>IF(OR($B98="",$C98="",$D98="",$E98="",$E98&lt;AN_LIM,$E98&gt;AN_CONCURS,$N98=FALSE),"",R_STR*VLOOKUP(AK98,Coef!$E$5:$F$20,2,FALSE))</f>
        <v/>
      </c>
      <c r="I98" s="121" t="str">
        <f>IF(OR($B98="",$C98="",$D98="",$E98="",$E98&gt;AN_CONCURS,$N98=FALSE),"",R_STR*VLOOKUP(AK98,Coef!$E$5:$F$20,2,FALSE))</f>
        <v/>
      </c>
      <c r="J98" s="153" t="str">
        <f t="shared" si="19"/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29" t="b">
        <f t="shared" si="23"/>
        <v>0</v>
      </c>
      <c r="O98" s="238"/>
      <c r="Q98" s="14" t="e">
        <f t="shared" si="24"/>
        <v>#VALUE!</v>
      </c>
      <c r="R98" s="14" t="e">
        <f t="shared" si="26"/>
        <v>#VALUE!</v>
      </c>
      <c r="S98" s="14" t="e">
        <f t="shared" si="27"/>
        <v>#VALUE!</v>
      </c>
      <c r="T98" s="14" t="e">
        <f t="shared" si="28"/>
        <v>#VALUE!</v>
      </c>
      <c r="U98" s="14" t="e">
        <f t="shared" si="29"/>
        <v>#VALUE!</v>
      </c>
      <c r="V98" s="14" t="e">
        <f t="shared" si="30"/>
        <v>#VALUE!</v>
      </c>
      <c r="W98" s="14" t="e">
        <f t="shared" si="31"/>
        <v>#VALUE!</v>
      </c>
      <c r="X98" s="14" t="e">
        <f t="shared" si="32"/>
        <v>#VALUE!</v>
      </c>
      <c r="Y98" s="14" t="e">
        <f t="shared" si="33"/>
        <v>#VALUE!</v>
      </c>
      <c r="Z98" s="14" t="e">
        <f t="shared" si="34"/>
        <v>#VALUE!</v>
      </c>
      <c r="AA98" s="15" t="e">
        <f t="shared" si="35"/>
        <v>#VALUE!</v>
      </c>
      <c r="AB98" s="15" t="e">
        <f t="shared" si="36"/>
        <v>#VALUE!</v>
      </c>
      <c r="AC98" s="15" t="e">
        <f t="shared" si="37"/>
        <v>#VALUE!</v>
      </c>
      <c r="AD98" s="15" t="e">
        <f t="shared" si="38"/>
        <v>#VALUE!</v>
      </c>
      <c r="AE98" s="15" t="e">
        <f t="shared" si="39"/>
        <v>#VALUE!</v>
      </c>
      <c r="AF98" s="15" t="e">
        <f t="shared" si="40"/>
        <v>#VALUE!</v>
      </c>
      <c r="AG98" s="15" t="e">
        <f t="shared" si="41"/>
        <v>#VALUE!</v>
      </c>
      <c r="AH98" s="15" t="e">
        <f t="shared" si="42"/>
        <v>#VALUE!</v>
      </c>
      <c r="AI98" s="15" t="e">
        <f t="shared" si="43"/>
        <v>#VALUE!</v>
      </c>
      <c r="AJ98" s="15" t="e">
        <f t="shared" si="44"/>
        <v>#VALUE!</v>
      </c>
      <c r="AK98" s="15">
        <f t="shared" si="45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1" t="str">
        <f>IF(OR($B99="",$C99="",$D99="",$E99="",$E99&lt;AN_LIM,$E99&gt;AN_CONCURS,$N99=FALSE),"",R_STR*VLOOKUP(AK99,Coef!$E$5:$F$20,2,FALSE))</f>
        <v/>
      </c>
      <c r="I99" s="121" t="str">
        <f>IF(OR($B99="",$C99="",$D99="",$E99="",$E99&gt;AN_CONCURS,$N99=FALSE),"",R_STR*VLOOKUP(AK99,Coef!$E$5:$F$20,2,FALSE))</f>
        <v/>
      </c>
      <c r="J99" s="153" t="str">
        <f t="shared" si="19"/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29" t="b">
        <f t="shared" si="23"/>
        <v>0</v>
      </c>
      <c r="O99" s="238"/>
      <c r="Q99" s="14" t="e">
        <f t="shared" si="24"/>
        <v>#VALUE!</v>
      </c>
      <c r="R99" s="14" t="e">
        <f t="shared" si="26"/>
        <v>#VALUE!</v>
      </c>
      <c r="S99" s="14" t="e">
        <f t="shared" si="27"/>
        <v>#VALUE!</v>
      </c>
      <c r="T99" s="14" t="e">
        <f t="shared" si="28"/>
        <v>#VALUE!</v>
      </c>
      <c r="U99" s="14" t="e">
        <f t="shared" si="29"/>
        <v>#VALUE!</v>
      </c>
      <c r="V99" s="14" t="e">
        <f t="shared" si="30"/>
        <v>#VALUE!</v>
      </c>
      <c r="W99" s="14" t="e">
        <f t="shared" si="31"/>
        <v>#VALUE!</v>
      </c>
      <c r="X99" s="14" t="e">
        <f t="shared" si="32"/>
        <v>#VALUE!</v>
      </c>
      <c r="Y99" s="14" t="e">
        <f t="shared" si="33"/>
        <v>#VALUE!</v>
      </c>
      <c r="Z99" s="14" t="e">
        <f t="shared" si="34"/>
        <v>#VALUE!</v>
      </c>
      <c r="AA99" s="15" t="e">
        <f t="shared" si="35"/>
        <v>#VALUE!</v>
      </c>
      <c r="AB99" s="15" t="e">
        <f t="shared" si="36"/>
        <v>#VALUE!</v>
      </c>
      <c r="AC99" s="15" t="e">
        <f t="shared" si="37"/>
        <v>#VALUE!</v>
      </c>
      <c r="AD99" s="15" t="e">
        <f t="shared" si="38"/>
        <v>#VALUE!</v>
      </c>
      <c r="AE99" s="15" t="e">
        <f t="shared" si="39"/>
        <v>#VALUE!</v>
      </c>
      <c r="AF99" s="15" t="e">
        <f t="shared" si="40"/>
        <v>#VALUE!</v>
      </c>
      <c r="AG99" s="15" t="e">
        <f t="shared" si="41"/>
        <v>#VALUE!</v>
      </c>
      <c r="AH99" s="15" t="e">
        <f t="shared" si="42"/>
        <v>#VALUE!</v>
      </c>
      <c r="AI99" s="15" t="e">
        <f t="shared" si="43"/>
        <v>#VALUE!</v>
      </c>
      <c r="AJ99" s="15" t="e">
        <f t="shared" si="44"/>
        <v>#VALUE!</v>
      </c>
      <c r="AK99" s="15">
        <f t="shared" si="45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1" t="str">
        <f>IF(OR($B100="",$C100="",$D100="",$E100="",$E100&lt;AN_LIM,$E100&gt;AN_CONCURS,$N100=FALSE),"",R_STR*VLOOKUP(AK100,Coef!$E$5:$F$20,2,FALSE))</f>
        <v/>
      </c>
      <c r="I100" s="121" t="str">
        <f>IF(OR($B100="",$C100="",$D100="",$E100="",$E100&gt;AN_CONCURS,$N100=FALSE),"",R_STR*VLOOKUP(AK100,Coef!$E$5:$F$20,2,FALSE))</f>
        <v/>
      </c>
      <c r="J100" s="153" t="str">
        <f t="shared" si="19"/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29" t="b">
        <f t="shared" si="23"/>
        <v>0</v>
      </c>
      <c r="O100" s="238"/>
      <c r="Q100" s="14" t="e">
        <f t="shared" si="24"/>
        <v>#VALUE!</v>
      </c>
      <c r="R100" s="14" t="e">
        <f t="shared" si="26"/>
        <v>#VALUE!</v>
      </c>
      <c r="S100" s="14" t="e">
        <f t="shared" si="27"/>
        <v>#VALUE!</v>
      </c>
      <c r="T100" s="14" t="e">
        <f t="shared" si="28"/>
        <v>#VALUE!</v>
      </c>
      <c r="U100" s="14" t="e">
        <f t="shared" si="29"/>
        <v>#VALUE!</v>
      </c>
      <c r="V100" s="14" t="e">
        <f t="shared" si="30"/>
        <v>#VALUE!</v>
      </c>
      <c r="W100" s="14" t="e">
        <f t="shared" si="31"/>
        <v>#VALUE!</v>
      </c>
      <c r="X100" s="14" t="e">
        <f t="shared" si="32"/>
        <v>#VALUE!</v>
      </c>
      <c r="Y100" s="14" t="e">
        <f t="shared" si="33"/>
        <v>#VALUE!</v>
      </c>
      <c r="Z100" s="14" t="e">
        <f t="shared" si="34"/>
        <v>#VALUE!</v>
      </c>
      <c r="AA100" s="15" t="e">
        <f t="shared" si="35"/>
        <v>#VALUE!</v>
      </c>
      <c r="AB100" s="15" t="e">
        <f t="shared" si="36"/>
        <v>#VALUE!</v>
      </c>
      <c r="AC100" s="15" t="e">
        <f t="shared" si="37"/>
        <v>#VALUE!</v>
      </c>
      <c r="AD100" s="15" t="e">
        <f t="shared" si="38"/>
        <v>#VALUE!</v>
      </c>
      <c r="AE100" s="15" t="e">
        <f t="shared" si="39"/>
        <v>#VALUE!</v>
      </c>
      <c r="AF100" s="15" t="e">
        <f t="shared" si="40"/>
        <v>#VALUE!</v>
      </c>
      <c r="AG100" s="15" t="e">
        <f t="shared" si="41"/>
        <v>#VALUE!</v>
      </c>
      <c r="AH100" s="15" t="e">
        <f t="shared" si="42"/>
        <v>#VALUE!</v>
      </c>
      <c r="AI100" s="15" t="e">
        <f t="shared" si="43"/>
        <v>#VALUE!</v>
      </c>
      <c r="AJ100" s="15" t="e">
        <f t="shared" si="44"/>
        <v>#VALUE!</v>
      </c>
      <c r="AK100" s="15">
        <f t="shared" si="45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1" t="str">
        <f>IF(OR($B101="",$C101="",$D101="",$E101="",$E101&lt;AN_LIM,$E101&gt;AN_CONCURS,$N101=FALSE),"",R_STR*VLOOKUP(AK101,Coef!$E$5:$F$20,2,FALSE))</f>
        <v/>
      </c>
      <c r="I101" s="121" t="str">
        <f>IF(OR($B101="",$C101="",$D101="",$E101="",$E101&gt;AN_CONCURS,$N101=FALSE),"",R_STR*VLOOKUP(AK101,Coef!$E$5:$F$20,2,FALSE))</f>
        <v/>
      </c>
      <c r="J101" s="153" t="str">
        <f t="shared" si="19"/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29" t="b">
        <f t="shared" si="23"/>
        <v>0</v>
      </c>
      <c r="O101" s="238"/>
      <c r="Q101" s="14" t="e">
        <f t="shared" si="24"/>
        <v>#VALUE!</v>
      </c>
      <c r="R101" s="14" t="e">
        <f t="shared" si="26"/>
        <v>#VALUE!</v>
      </c>
      <c r="S101" s="14" t="e">
        <f t="shared" si="27"/>
        <v>#VALUE!</v>
      </c>
      <c r="T101" s="14" t="e">
        <f t="shared" si="28"/>
        <v>#VALUE!</v>
      </c>
      <c r="U101" s="14" t="e">
        <f t="shared" si="29"/>
        <v>#VALUE!</v>
      </c>
      <c r="V101" s="14" t="e">
        <f t="shared" si="30"/>
        <v>#VALUE!</v>
      </c>
      <c r="W101" s="14" t="e">
        <f t="shared" si="31"/>
        <v>#VALUE!</v>
      </c>
      <c r="X101" s="14" t="e">
        <f t="shared" si="32"/>
        <v>#VALUE!</v>
      </c>
      <c r="Y101" s="14" t="e">
        <f t="shared" si="33"/>
        <v>#VALUE!</v>
      </c>
      <c r="Z101" s="14" t="e">
        <f t="shared" si="34"/>
        <v>#VALUE!</v>
      </c>
      <c r="AA101" s="15" t="e">
        <f t="shared" si="35"/>
        <v>#VALUE!</v>
      </c>
      <c r="AB101" s="15" t="e">
        <f t="shared" si="36"/>
        <v>#VALUE!</v>
      </c>
      <c r="AC101" s="15" t="e">
        <f t="shared" si="37"/>
        <v>#VALUE!</v>
      </c>
      <c r="AD101" s="15" t="e">
        <f t="shared" si="38"/>
        <v>#VALUE!</v>
      </c>
      <c r="AE101" s="15" t="e">
        <f t="shared" si="39"/>
        <v>#VALUE!</v>
      </c>
      <c r="AF101" s="15" t="e">
        <f t="shared" si="40"/>
        <v>#VALUE!</v>
      </c>
      <c r="AG101" s="15" t="e">
        <f t="shared" si="41"/>
        <v>#VALUE!</v>
      </c>
      <c r="AH101" s="15" t="e">
        <f t="shared" si="42"/>
        <v>#VALUE!</v>
      </c>
      <c r="AI101" s="15" t="e">
        <f t="shared" si="43"/>
        <v>#VALUE!</v>
      </c>
      <c r="AJ101" s="15" t="e">
        <f t="shared" si="44"/>
        <v>#VALUE!</v>
      </c>
      <c r="AK101" s="15">
        <f t="shared" si="45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1" t="str">
        <f>IF(OR($B102="",$C102="",$D102="",$E102="",$E102&lt;AN_LIM,$E102&gt;AN_CONCURS,$N102=FALSE),"",R_STR*VLOOKUP(AK102,Coef!$E$5:$F$20,2,FALSE))</f>
        <v/>
      </c>
      <c r="I102" s="121" t="str">
        <f>IF(OR($B102="",$C102="",$D102="",$E102="",$E102&gt;AN_CONCURS,$N102=FALSE),"",R_STR*VLOOKUP(AK102,Coef!$E$5:$F$20,2,FALSE))</f>
        <v/>
      </c>
      <c r="J102" s="153" t="str">
        <f t="shared" si="19"/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29" t="b">
        <f t="shared" si="23"/>
        <v>0</v>
      </c>
      <c r="O102" s="238"/>
      <c r="Q102" s="14" t="e">
        <f t="shared" si="24"/>
        <v>#VALUE!</v>
      </c>
      <c r="R102" s="14" t="e">
        <f t="shared" si="26"/>
        <v>#VALUE!</v>
      </c>
      <c r="S102" s="14" t="e">
        <f t="shared" si="27"/>
        <v>#VALUE!</v>
      </c>
      <c r="T102" s="14" t="e">
        <f t="shared" si="28"/>
        <v>#VALUE!</v>
      </c>
      <c r="U102" s="14" t="e">
        <f t="shared" si="29"/>
        <v>#VALUE!</v>
      </c>
      <c r="V102" s="14" t="e">
        <f t="shared" si="30"/>
        <v>#VALUE!</v>
      </c>
      <c r="W102" s="14" t="e">
        <f t="shared" si="31"/>
        <v>#VALUE!</v>
      </c>
      <c r="X102" s="14" t="e">
        <f t="shared" si="32"/>
        <v>#VALUE!</v>
      </c>
      <c r="Y102" s="14" t="e">
        <f t="shared" si="33"/>
        <v>#VALUE!</v>
      </c>
      <c r="Z102" s="14" t="e">
        <f t="shared" si="34"/>
        <v>#VALUE!</v>
      </c>
      <c r="AA102" s="15" t="e">
        <f t="shared" si="35"/>
        <v>#VALUE!</v>
      </c>
      <c r="AB102" s="15" t="e">
        <f t="shared" si="36"/>
        <v>#VALUE!</v>
      </c>
      <c r="AC102" s="15" t="e">
        <f t="shared" si="37"/>
        <v>#VALUE!</v>
      </c>
      <c r="AD102" s="15" t="e">
        <f t="shared" si="38"/>
        <v>#VALUE!</v>
      </c>
      <c r="AE102" s="15" t="e">
        <f t="shared" si="39"/>
        <v>#VALUE!</v>
      </c>
      <c r="AF102" s="15" t="e">
        <f t="shared" si="40"/>
        <v>#VALUE!</v>
      </c>
      <c r="AG102" s="15" t="e">
        <f t="shared" si="41"/>
        <v>#VALUE!</v>
      </c>
      <c r="AH102" s="15" t="e">
        <f t="shared" si="42"/>
        <v>#VALUE!</v>
      </c>
      <c r="AI102" s="15" t="e">
        <f t="shared" si="43"/>
        <v>#VALUE!</v>
      </c>
      <c r="AJ102" s="15" t="e">
        <f t="shared" si="44"/>
        <v>#VALUE!</v>
      </c>
      <c r="AK102" s="15">
        <f t="shared" si="45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1" t="str">
        <f>IF(OR($B103="",$C103="",$D103="",$E103="",$E103&lt;AN_LIM,$E103&gt;AN_CONCURS,$N103=FALSE),"",R_STR*VLOOKUP(AK103,Coef!$E$5:$F$20,2,FALSE))</f>
        <v/>
      </c>
      <c r="I103" s="121" t="str">
        <f>IF(OR($B103="",$C103="",$D103="",$E103="",$E103&gt;AN_CONCURS,$N103=FALSE),"",R_STR*VLOOKUP(AK103,Coef!$E$5:$F$20,2,FALSE))</f>
        <v/>
      </c>
      <c r="J103" s="153" t="str">
        <f t="shared" si="19"/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29" t="b">
        <f t="shared" si="23"/>
        <v>0</v>
      </c>
      <c r="O103" s="238"/>
      <c r="Q103" s="14" t="e">
        <f t="shared" si="24"/>
        <v>#VALUE!</v>
      </c>
      <c r="R103" s="14" t="e">
        <f t="shared" si="26"/>
        <v>#VALUE!</v>
      </c>
      <c r="S103" s="14" t="e">
        <f t="shared" si="27"/>
        <v>#VALUE!</v>
      </c>
      <c r="T103" s="14" t="e">
        <f t="shared" si="28"/>
        <v>#VALUE!</v>
      </c>
      <c r="U103" s="14" t="e">
        <f t="shared" si="29"/>
        <v>#VALUE!</v>
      </c>
      <c r="V103" s="14" t="e">
        <f t="shared" si="30"/>
        <v>#VALUE!</v>
      </c>
      <c r="W103" s="14" t="e">
        <f t="shared" si="31"/>
        <v>#VALUE!</v>
      </c>
      <c r="X103" s="14" t="e">
        <f t="shared" si="32"/>
        <v>#VALUE!</v>
      </c>
      <c r="Y103" s="14" t="e">
        <f t="shared" si="33"/>
        <v>#VALUE!</v>
      </c>
      <c r="Z103" s="14" t="e">
        <f t="shared" si="34"/>
        <v>#VALUE!</v>
      </c>
      <c r="AA103" s="15" t="e">
        <f t="shared" si="35"/>
        <v>#VALUE!</v>
      </c>
      <c r="AB103" s="15" t="e">
        <f t="shared" si="36"/>
        <v>#VALUE!</v>
      </c>
      <c r="AC103" s="15" t="e">
        <f t="shared" si="37"/>
        <v>#VALUE!</v>
      </c>
      <c r="AD103" s="15" t="e">
        <f t="shared" si="38"/>
        <v>#VALUE!</v>
      </c>
      <c r="AE103" s="15" t="e">
        <f t="shared" si="39"/>
        <v>#VALUE!</v>
      </c>
      <c r="AF103" s="15" t="e">
        <f t="shared" si="40"/>
        <v>#VALUE!</v>
      </c>
      <c r="AG103" s="15" t="e">
        <f t="shared" si="41"/>
        <v>#VALUE!</v>
      </c>
      <c r="AH103" s="15" t="e">
        <f t="shared" si="42"/>
        <v>#VALUE!</v>
      </c>
      <c r="AI103" s="15" t="e">
        <f t="shared" si="43"/>
        <v>#VALUE!</v>
      </c>
      <c r="AJ103" s="15" t="e">
        <f t="shared" si="44"/>
        <v>#VALUE!</v>
      </c>
      <c r="AK103" s="15">
        <f t="shared" si="45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1" t="str">
        <f>IF(OR($B104="",$C104="",$D104="",$E104="",$E104&lt;AN_LIM,$E104&gt;AN_CONCURS,$N104=FALSE),"",R_STR*VLOOKUP(AK104,Coef!$E$5:$F$20,2,FALSE))</f>
        <v/>
      </c>
      <c r="I104" s="121" t="str">
        <f>IF(OR($B104="",$C104="",$D104="",$E104="",$E104&gt;AN_CONCURS,$N104=FALSE),"",R_STR*VLOOKUP(AK104,Coef!$E$5:$F$20,2,FALSE))</f>
        <v/>
      </c>
      <c r="J104" s="153" t="str">
        <f t="shared" si="19"/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29" t="b">
        <f t="shared" si="23"/>
        <v>0</v>
      </c>
      <c r="O104" s="238"/>
      <c r="Q104" s="14" t="e">
        <f t="shared" si="24"/>
        <v>#VALUE!</v>
      </c>
      <c r="R104" s="14" t="e">
        <f t="shared" si="26"/>
        <v>#VALUE!</v>
      </c>
      <c r="S104" s="14" t="e">
        <f t="shared" si="27"/>
        <v>#VALUE!</v>
      </c>
      <c r="T104" s="14" t="e">
        <f t="shared" si="28"/>
        <v>#VALUE!</v>
      </c>
      <c r="U104" s="14" t="e">
        <f t="shared" si="29"/>
        <v>#VALUE!</v>
      </c>
      <c r="V104" s="14" t="e">
        <f t="shared" si="30"/>
        <v>#VALUE!</v>
      </c>
      <c r="W104" s="14" t="e">
        <f t="shared" si="31"/>
        <v>#VALUE!</v>
      </c>
      <c r="X104" s="14" t="e">
        <f t="shared" si="32"/>
        <v>#VALUE!</v>
      </c>
      <c r="Y104" s="14" t="e">
        <f t="shared" si="33"/>
        <v>#VALUE!</v>
      </c>
      <c r="Z104" s="14" t="e">
        <f t="shared" si="34"/>
        <v>#VALUE!</v>
      </c>
      <c r="AA104" s="15" t="e">
        <f t="shared" si="35"/>
        <v>#VALUE!</v>
      </c>
      <c r="AB104" s="15" t="e">
        <f t="shared" si="36"/>
        <v>#VALUE!</v>
      </c>
      <c r="AC104" s="15" t="e">
        <f t="shared" si="37"/>
        <v>#VALUE!</v>
      </c>
      <c r="AD104" s="15" t="e">
        <f t="shared" si="38"/>
        <v>#VALUE!</v>
      </c>
      <c r="AE104" s="15" t="e">
        <f t="shared" si="39"/>
        <v>#VALUE!</v>
      </c>
      <c r="AF104" s="15" t="e">
        <f t="shared" si="40"/>
        <v>#VALUE!</v>
      </c>
      <c r="AG104" s="15" t="e">
        <f t="shared" si="41"/>
        <v>#VALUE!</v>
      </c>
      <c r="AH104" s="15" t="e">
        <f t="shared" si="42"/>
        <v>#VALUE!</v>
      </c>
      <c r="AI104" s="15" t="e">
        <f t="shared" si="43"/>
        <v>#VALUE!</v>
      </c>
      <c r="AJ104" s="15" t="e">
        <f t="shared" si="44"/>
        <v>#VALUE!</v>
      </c>
      <c r="AK104" s="15">
        <f t="shared" si="45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1" t="str">
        <f>IF(OR($B105="",$C105="",$D105="",$E105="",$E105&lt;AN_LIM,$E105&gt;AN_CONCURS,$N105=FALSE),"",R_STR*VLOOKUP(AK105,Coef!$E$5:$F$20,2,FALSE))</f>
        <v/>
      </c>
      <c r="I105" s="121" t="str">
        <f>IF(OR($B105="",$C105="",$D105="",$E105="",$E105&gt;AN_CONCURS,$N105=FALSE),"",R_STR*VLOOKUP(AK105,Coef!$E$5:$F$20,2,FALSE))</f>
        <v/>
      </c>
      <c r="J105" s="153" t="str">
        <f t="shared" si="19"/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29" t="b">
        <f t="shared" si="23"/>
        <v>0</v>
      </c>
      <c r="O105" s="238"/>
      <c r="Q105" s="14" t="e">
        <f t="shared" si="24"/>
        <v>#VALUE!</v>
      </c>
      <c r="R105" s="14" t="e">
        <f t="shared" si="26"/>
        <v>#VALUE!</v>
      </c>
      <c r="S105" s="14" t="e">
        <f t="shared" si="27"/>
        <v>#VALUE!</v>
      </c>
      <c r="T105" s="14" t="e">
        <f t="shared" si="28"/>
        <v>#VALUE!</v>
      </c>
      <c r="U105" s="14" t="e">
        <f t="shared" si="29"/>
        <v>#VALUE!</v>
      </c>
      <c r="V105" s="14" t="e">
        <f t="shared" si="30"/>
        <v>#VALUE!</v>
      </c>
      <c r="W105" s="14" t="e">
        <f t="shared" si="31"/>
        <v>#VALUE!</v>
      </c>
      <c r="X105" s="14" t="e">
        <f t="shared" si="32"/>
        <v>#VALUE!</v>
      </c>
      <c r="Y105" s="14" t="e">
        <f t="shared" si="33"/>
        <v>#VALUE!</v>
      </c>
      <c r="Z105" s="14" t="e">
        <f t="shared" si="34"/>
        <v>#VALUE!</v>
      </c>
      <c r="AA105" s="15" t="e">
        <f t="shared" si="35"/>
        <v>#VALUE!</v>
      </c>
      <c r="AB105" s="15" t="e">
        <f t="shared" si="36"/>
        <v>#VALUE!</v>
      </c>
      <c r="AC105" s="15" t="e">
        <f t="shared" si="37"/>
        <v>#VALUE!</v>
      </c>
      <c r="AD105" s="15" t="e">
        <f t="shared" si="38"/>
        <v>#VALUE!</v>
      </c>
      <c r="AE105" s="15" t="e">
        <f t="shared" si="39"/>
        <v>#VALUE!</v>
      </c>
      <c r="AF105" s="15" t="e">
        <f t="shared" si="40"/>
        <v>#VALUE!</v>
      </c>
      <c r="AG105" s="15" t="e">
        <f t="shared" si="41"/>
        <v>#VALUE!</v>
      </c>
      <c r="AH105" s="15" t="e">
        <f t="shared" si="42"/>
        <v>#VALUE!</v>
      </c>
      <c r="AI105" s="15" t="e">
        <f t="shared" si="43"/>
        <v>#VALUE!</v>
      </c>
      <c r="AJ105" s="15" t="e">
        <f t="shared" si="44"/>
        <v>#VALUE!</v>
      </c>
      <c r="AK105" s="15">
        <f t="shared" si="45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1" t="str">
        <f>IF(OR($B106="",$C106="",$D106="",$E106="",$E106&lt;AN_LIM,$E106&gt;AN_CONCURS,$N106=FALSE),"",R_STR*VLOOKUP(AK106,Coef!$E$5:$F$20,2,FALSE))</f>
        <v/>
      </c>
      <c r="I106" s="121" t="str">
        <f>IF(OR($B106="",$C106="",$D106="",$E106="",$E106&gt;AN_CONCURS,$N106=FALSE),"",R_STR*VLOOKUP(AK106,Coef!$E$5:$F$20,2,FALSE))</f>
        <v/>
      </c>
      <c r="J106" s="153" t="str">
        <f t="shared" si="19"/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29" t="b">
        <f t="shared" si="23"/>
        <v>0</v>
      </c>
      <c r="O106" s="238"/>
      <c r="Q106" s="14" t="e">
        <f t="shared" si="24"/>
        <v>#VALUE!</v>
      </c>
      <c r="R106" s="14" t="e">
        <f t="shared" si="26"/>
        <v>#VALUE!</v>
      </c>
      <c r="S106" s="14" t="e">
        <f t="shared" si="27"/>
        <v>#VALUE!</v>
      </c>
      <c r="T106" s="14" t="e">
        <f t="shared" si="28"/>
        <v>#VALUE!</v>
      </c>
      <c r="U106" s="14" t="e">
        <f t="shared" si="29"/>
        <v>#VALUE!</v>
      </c>
      <c r="V106" s="14" t="e">
        <f t="shared" si="30"/>
        <v>#VALUE!</v>
      </c>
      <c r="W106" s="14" t="e">
        <f t="shared" si="31"/>
        <v>#VALUE!</v>
      </c>
      <c r="X106" s="14" t="e">
        <f t="shared" si="32"/>
        <v>#VALUE!</v>
      </c>
      <c r="Y106" s="14" t="e">
        <f t="shared" si="33"/>
        <v>#VALUE!</v>
      </c>
      <c r="Z106" s="14" t="e">
        <f t="shared" si="34"/>
        <v>#VALUE!</v>
      </c>
      <c r="AA106" s="15" t="e">
        <f t="shared" si="35"/>
        <v>#VALUE!</v>
      </c>
      <c r="AB106" s="15" t="e">
        <f t="shared" si="36"/>
        <v>#VALUE!</v>
      </c>
      <c r="AC106" s="15" t="e">
        <f t="shared" si="37"/>
        <v>#VALUE!</v>
      </c>
      <c r="AD106" s="15" t="e">
        <f t="shared" si="38"/>
        <v>#VALUE!</v>
      </c>
      <c r="AE106" s="15" t="e">
        <f t="shared" si="39"/>
        <v>#VALUE!</v>
      </c>
      <c r="AF106" s="15" t="e">
        <f t="shared" si="40"/>
        <v>#VALUE!</v>
      </c>
      <c r="AG106" s="15" t="e">
        <f t="shared" si="41"/>
        <v>#VALUE!</v>
      </c>
      <c r="AH106" s="15" t="e">
        <f t="shared" si="42"/>
        <v>#VALUE!</v>
      </c>
      <c r="AI106" s="15" t="e">
        <f t="shared" si="43"/>
        <v>#VALUE!</v>
      </c>
      <c r="AJ106" s="15" t="e">
        <f t="shared" si="44"/>
        <v>#VALUE!</v>
      </c>
      <c r="AK106" s="15">
        <f t="shared" si="45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1" t="str">
        <f>IF(OR($B107="",$C107="",$D107="",$E107="",$E107&lt;AN_LIM,$E107&gt;AN_CONCURS,$N107=FALSE),"",R_STR*VLOOKUP(AK107,Coef!$E$5:$F$20,2,FALSE))</f>
        <v/>
      </c>
      <c r="I107" s="121" t="str">
        <f>IF(OR($B107="",$C107="",$D107="",$E107="",$E107&gt;AN_CONCURS,$N107=FALSE),"",R_STR*VLOOKUP(AK107,Coef!$E$5:$F$20,2,FALSE))</f>
        <v/>
      </c>
      <c r="J107" s="153" t="str">
        <f t="shared" si="19"/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29" t="b">
        <f t="shared" si="23"/>
        <v>0</v>
      </c>
      <c r="O107" s="238"/>
      <c r="Q107" s="14" t="e">
        <f t="shared" si="24"/>
        <v>#VALUE!</v>
      </c>
      <c r="R107" s="14" t="e">
        <f t="shared" si="26"/>
        <v>#VALUE!</v>
      </c>
      <c r="S107" s="14" t="e">
        <f t="shared" si="27"/>
        <v>#VALUE!</v>
      </c>
      <c r="T107" s="14" t="e">
        <f t="shared" si="28"/>
        <v>#VALUE!</v>
      </c>
      <c r="U107" s="14" t="e">
        <f t="shared" si="29"/>
        <v>#VALUE!</v>
      </c>
      <c r="V107" s="14" t="e">
        <f t="shared" si="30"/>
        <v>#VALUE!</v>
      </c>
      <c r="W107" s="14" t="e">
        <f t="shared" si="31"/>
        <v>#VALUE!</v>
      </c>
      <c r="X107" s="14" t="e">
        <f t="shared" si="32"/>
        <v>#VALUE!</v>
      </c>
      <c r="Y107" s="14" t="e">
        <f t="shared" si="33"/>
        <v>#VALUE!</v>
      </c>
      <c r="Z107" s="14" t="e">
        <f t="shared" si="34"/>
        <v>#VALUE!</v>
      </c>
      <c r="AA107" s="15" t="e">
        <f t="shared" si="35"/>
        <v>#VALUE!</v>
      </c>
      <c r="AB107" s="15" t="e">
        <f t="shared" si="36"/>
        <v>#VALUE!</v>
      </c>
      <c r="AC107" s="15" t="e">
        <f t="shared" si="37"/>
        <v>#VALUE!</v>
      </c>
      <c r="AD107" s="15" t="e">
        <f t="shared" si="38"/>
        <v>#VALUE!</v>
      </c>
      <c r="AE107" s="15" t="e">
        <f t="shared" si="39"/>
        <v>#VALUE!</v>
      </c>
      <c r="AF107" s="15" t="e">
        <f t="shared" si="40"/>
        <v>#VALUE!</v>
      </c>
      <c r="AG107" s="15" t="e">
        <f t="shared" si="41"/>
        <v>#VALUE!</v>
      </c>
      <c r="AH107" s="15" t="e">
        <f t="shared" si="42"/>
        <v>#VALUE!</v>
      </c>
      <c r="AI107" s="15" t="e">
        <f t="shared" si="43"/>
        <v>#VALUE!</v>
      </c>
      <c r="AJ107" s="15" t="e">
        <f t="shared" si="44"/>
        <v>#VALUE!</v>
      </c>
      <c r="AK107" s="15">
        <f t="shared" si="45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1" t="str">
        <f>IF(OR($B108="",$C108="",$D108="",$E108="",$E108&lt;AN_LIM,$E108&gt;AN_CONCURS,$N108=FALSE),"",R_STR*VLOOKUP(AK108,Coef!$E$5:$F$20,2,FALSE))</f>
        <v/>
      </c>
      <c r="I108" s="121" t="str">
        <f>IF(OR($B108="",$C108="",$D108="",$E108="",$E108&gt;AN_CONCURS,$N108=FALSE),"",R_STR*VLOOKUP(AK108,Coef!$E$5:$F$20,2,FALSE))</f>
        <v/>
      </c>
      <c r="J108" s="153" t="str">
        <f t="shared" si="19"/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29" t="b">
        <f t="shared" si="23"/>
        <v>0</v>
      </c>
      <c r="O108" s="238"/>
      <c r="Q108" s="14" t="e">
        <f t="shared" si="24"/>
        <v>#VALUE!</v>
      </c>
      <c r="R108" s="14" t="e">
        <f t="shared" si="26"/>
        <v>#VALUE!</v>
      </c>
      <c r="S108" s="14" t="e">
        <f t="shared" si="27"/>
        <v>#VALUE!</v>
      </c>
      <c r="T108" s="14" t="e">
        <f t="shared" si="28"/>
        <v>#VALUE!</v>
      </c>
      <c r="U108" s="14" t="e">
        <f t="shared" si="29"/>
        <v>#VALUE!</v>
      </c>
      <c r="V108" s="14" t="e">
        <f t="shared" si="30"/>
        <v>#VALUE!</v>
      </c>
      <c r="W108" s="14" t="e">
        <f t="shared" si="31"/>
        <v>#VALUE!</v>
      </c>
      <c r="X108" s="14" t="e">
        <f t="shared" si="32"/>
        <v>#VALUE!</v>
      </c>
      <c r="Y108" s="14" t="e">
        <f t="shared" si="33"/>
        <v>#VALUE!</v>
      </c>
      <c r="Z108" s="14" t="e">
        <f t="shared" si="34"/>
        <v>#VALUE!</v>
      </c>
      <c r="AA108" s="15" t="e">
        <f t="shared" si="35"/>
        <v>#VALUE!</v>
      </c>
      <c r="AB108" s="15" t="e">
        <f t="shared" si="36"/>
        <v>#VALUE!</v>
      </c>
      <c r="AC108" s="15" t="e">
        <f t="shared" si="37"/>
        <v>#VALUE!</v>
      </c>
      <c r="AD108" s="15" t="e">
        <f t="shared" si="38"/>
        <v>#VALUE!</v>
      </c>
      <c r="AE108" s="15" t="e">
        <f t="shared" si="39"/>
        <v>#VALUE!</v>
      </c>
      <c r="AF108" s="15" t="e">
        <f t="shared" si="40"/>
        <v>#VALUE!</v>
      </c>
      <c r="AG108" s="15" t="e">
        <f t="shared" si="41"/>
        <v>#VALUE!</v>
      </c>
      <c r="AH108" s="15" t="e">
        <f t="shared" si="42"/>
        <v>#VALUE!</v>
      </c>
      <c r="AI108" s="15" t="e">
        <f t="shared" si="43"/>
        <v>#VALUE!</v>
      </c>
      <c r="AJ108" s="15" t="e">
        <f t="shared" si="44"/>
        <v>#VALUE!</v>
      </c>
      <c r="AK108" s="15">
        <f t="shared" si="45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1" t="str">
        <f>IF(OR($B109="",$C109="",$D109="",$E109="",$E109&lt;AN_LIM,$E109&gt;AN_CONCURS,$N109=FALSE),"",R_STR*VLOOKUP(AK109,Coef!$E$5:$F$20,2,FALSE))</f>
        <v/>
      </c>
      <c r="I109" s="121" t="str">
        <f>IF(OR($B109="",$C109="",$D109="",$E109="",$E109&gt;AN_CONCURS,$N109=FALSE),"",R_STR*VLOOKUP(AK109,Coef!$E$5:$F$20,2,FALSE))</f>
        <v/>
      </c>
      <c r="J109" s="153" t="str">
        <f t="shared" si="19"/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29" t="b">
        <f t="shared" si="23"/>
        <v>0</v>
      </c>
      <c r="O109" s="238"/>
      <c r="Q109" s="14" t="e">
        <f t="shared" si="24"/>
        <v>#VALUE!</v>
      </c>
      <c r="R109" s="14" t="e">
        <f t="shared" si="26"/>
        <v>#VALUE!</v>
      </c>
      <c r="S109" s="14" t="e">
        <f t="shared" si="27"/>
        <v>#VALUE!</v>
      </c>
      <c r="T109" s="14" t="e">
        <f t="shared" si="28"/>
        <v>#VALUE!</v>
      </c>
      <c r="U109" s="14" t="e">
        <f t="shared" si="29"/>
        <v>#VALUE!</v>
      </c>
      <c r="V109" s="14" t="e">
        <f t="shared" si="30"/>
        <v>#VALUE!</v>
      </c>
      <c r="W109" s="14" t="e">
        <f t="shared" si="31"/>
        <v>#VALUE!</v>
      </c>
      <c r="X109" s="14" t="e">
        <f t="shared" si="32"/>
        <v>#VALUE!</v>
      </c>
      <c r="Y109" s="14" t="e">
        <f t="shared" si="33"/>
        <v>#VALUE!</v>
      </c>
      <c r="Z109" s="14" t="e">
        <f t="shared" si="34"/>
        <v>#VALUE!</v>
      </c>
      <c r="AA109" s="15" t="e">
        <f t="shared" si="35"/>
        <v>#VALUE!</v>
      </c>
      <c r="AB109" s="15" t="e">
        <f t="shared" si="36"/>
        <v>#VALUE!</v>
      </c>
      <c r="AC109" s="15" t="e">
        <f t="shared" si="37"/>
        <v>#VALUE!</v>
      </c>
      <c r="AD109" s="15" t="e">
        <f t="shared" si="38"/>
        <v>#VALUE!</v>
      </c>
      <c r="AE109" s="15" t="e">
        <f t="shared" si="39"/>
        <v>#VALUE!</v>
      </c>
      <c r="AF109" s="15" t="e">
        <f t="shared" si="40"/>
        <v>#VALUE!</v>
      </c>
      <c r="AG109" s="15" t="e">
        <f t="shared" si="41"/>
        <v>#VALUE!</v>
      </c>
      <c r="AH109" s="15" t="e">
        <f t="shared" si="42"/>
        <v>#VALUE!</v>
      </c>
      <c r="AI109" s="15" t="e">
        <f t="shared" si="43"/>
        <v>#VALUE!</v>
      </c>
      <c r="AJ109" s="15" t="e">
        <f t="shared" si="44"/>
        <v>#VALUE!</v>
      </c>
      <c r="AK109" s="15">
        <f t="shared" si="45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1" t="str">
        <f>IF(OR($B110="",$C110="",$D110="",$E110="",$E110&lt;AN_LIM,$E110&gt;AN_CONCURS,$N110=FALSE),"",R_STR*VLOOKUP(AK110,Coef!$E$5:$F$20,2,FALSE))</f>
        <v/>
      </c>
      <c r="I110" s="121" t="str">
        <f>IF(OR($B110="",$C110="",$D110="",$E110="",$E110&gt;AN_CONCURS,$N110=FALSE),"",R_STR*VLOOKUP(AK110,Coef!$E$5:$F$20,2,FALSE))</f>
        <v/>
      </c>
      <c r="J110" s="153" t="str">
        <f t="shared" si="19"/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29" t="b">
        <f t="shared" si="23"/>
        <v>0</v>
      </c>
      <c r="O110" s="238"/>
      <c r="Q110" s="14" t="e">
        <f t="shared" si="24"/>
        <v>#VALUE!</v>
      </c>
      <c r="R110" s="14" t="e">
        <f t="shared" si="26"/>
        <v>#VALUE!</v>
      </c>
      <c r="S110" s="14" t="e">
        <f t="shared" si="27"/>
        <v>#VALUE!</v>
      </c>
      <c r="T110" s="14" t="e">
        <f t="shared" si="28"/>
        <v>#VALUE!</v>
      </c>
      <c r="U110" s="14" t="e">
        <f t="shared" si="29"/>
        <v>#VALUE!</v>
      </c>
      <c r="V110" s="14" t="e">
        <f t="shared" si="30"/>
        <v>#VALUE!</v>
      </c>
      <c r="W110" s="14" t="e">
        <f t="shared" si="31"/>
        <v>#VALUE!</v>
      </c>
      <c r="X110" s="14" t="e">
        <f t="shared" si="32"/>
        <v>#VALUE!</v>
      </c>
      <c r="Y110" s="14" t="e">
        <f t="shared" si="33"/>
        <v>#VALUE!</v>
      </c>
      <c r="Z110" s="14" t="e">
        <f t="shared" si="34"/>
        <v>#VALUE!</v>
      </c>
      <c r="AA110" s="15" t="e">
        <f t="shared" si="35"/>
        <v>#VALUE!</v>
      </c>
      <c r="AB110" s="15" t="e">
        <f t="shared" si="36"/>
        <v>#VALUE!</v>
      </c>
      <c r="AC110" s="15" t="e">
        <f t="shared" si="37"/>
        <v>#VALUE!</v>
      </c>
      <c r="AD110" s="15" t="e">
        <f t="shared" si="38"/>
        <v>#VALUE!</v>
      </c>
      <c r="AE110" s="15" t="e">
        <f t="shared" si="39"/>
        <v>#VALUE!</v>
      </c>
      <c r="AF110" s="15" t="e">
        <f t="shared" si="40"/>
        <v>#VALUE!</v>
      </c>
      <c r="AG110" s="15" t="e">
        <f t="shared" si="41"/>
        <v>#VALUE!</v>
      </c>
      <c r="AH110" s="15" t="e">
        <f t="shared" si="42"/>
        <v>#VALUE!</v>
      </c>
      <c r="AI110" s="15" t="e">
        <f t="shared" si="43"/>
        <v>#VALUE!</v>
      </c>
      <c r="AJ110" s="15" t="e">
        <f t="shared" si="44"/>
        <v>#VALUE!</v>
      </c>
      <c r="AK110" s="15">
        <f t="shared" si="45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1" t="str">
        <f>IF(OR($B111="",$C111="",$D111="",$E111="",$E111&lt;AN_LIM,$E111&gt;AN_CONCURS,$N111=FALSE),"",R_STR*VLOOKUP(AK111,Coef!$E$5:$F$20,2,FALSE))</f>
        <v/>
      </c>
      <c r="I111" s="121" t="str">
        <f>IF(OR($B111="",$C111="",$D111="",$E111="",$E111&gt;AN_CONCURS,$N111=FALSE),"",R_STR*VLOOKUP(AK111,Coef!$E$5:$F$20,2,FALSE))</f>
        <v/>
      </c>
      <c r="J111" s="153" t="str">
        <f t="shared" si="19"/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29" t="b">
        <f t="shared" si="23"/>
        <v>0</v>
      </c>
      <c r="O111" s="238"/>
      <c r="Q111" s="14" t="e">
        <f t="shared" si="24"/>
        <v>#VALUE!</v>
      </c>
      <c r="R111" s="14" t="e">
        <f t="shared" si="26"/>
        <v>#VALUE!</v>
      </c>
      <c r="S111" s="14" t="e">
        <f t="shared" si="27"/>
        <v>#VALUE!</v>
      </c>
      <c r="T111" s="14" t="e">
        <f t="shared" si="28"/>
        <v>#VALUE!</v>
      </c>
      <c r="U111" s="14" t="e">
        <f t="shared" si="29"/>
        <v>#VALUE!</v>
      </c>
      <c r="V111" s="14" t="e">
        <f t="shared" si="30"/>
        <v>#VALUE!</v>
      </c>
      <c r="W111" s="14" t="e">
        <f t="shared" si="31"/>
        <v>#VALUE!</v>
      </c>
      <c r="X111" s="14" t="e">
        <f t="shared" si="32"/>
        <v>#VALUE!</v>
      </c>
      <c r="Y111" s="14" t="e">
        <f t="shared" si="33"/>
        <v>#VALUE!</v>
      </c>
      <c r="Z111" s="14" t="e">
        <f t="shared" si="34"/>
        <v>#VALUE!</v>
      </c>
      <c r="AA111" s="15" t="e">
        <f t="shared" si="35"/>
        <v>#VALUE!</v>
      </c>
      <c r="AB111" s="15" t="e">
        <f t="shared" si="36"/>
        <v>#VALUE!</v>
      </c>
      <c r="AC111" s="15" t="e">
        <f t="shared" si="37"/>
        <v>#VALUE!</v>
      </c>
      <c r="AD111" s="15" t="e">
        <f t="shared" si="38"/>
        <v>#VALUE!</v>
      </c>
      <c r="AE111" s="15" t="e">
        <f t="shared" si="39"/>
        <v>#VALUE!</v>
      </c>
      <c r="AF111" s="15" t="e">
        <f t="shared" si="40"/>
        <v>#VALUE!</v>
      </c>
      <c r="AG111" s="15" t="e">
        <f t="shared" si="41"/>
        <v>#VALUE!</v>
      </c>
      <c r="AH111" s="15" t="e">
        <f t="shared" si="42"/>
        <v>#VALUE!</v>
      </c>
      <c r="AI111" s="15" t="e">
        <f t="shared" si="43"/>
        <v>#VALUE!</v>
      </c>
      <c r="AJ111" s="15" t="e">
        <f t="shared" si="44"/>
        <v>#VALUE!</v>
      </c>
      <c r="AK111" s="15">
        <f t="shared" si="45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1" t="str">
        <f>IF(OR($B112="",$C112="",$D112="",$E112="",$E112&lt;AN_LIM,$E112&gt;AN_CONCURS,$N112=FALSE),"",R_STR*VLOOKUP(AK112,Coef!$E$5:$F$20,2,FALSE))</f>
        <v/>
      </c>
      <c r="I112" s="121" t="str">
        <f>IF(OR($B112="",$C112="",$D112="",$E112="",$E112&gt;AN_CONCURS,$N112=FALSE),"",R_STR*VLOOKUP(AK112,Coef!$E$5:$F$20,2,FALSE))</f>
        <v/>
      </c>
      <c r="J112" s="153" t="str">
        <f t="shared" si="19"/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29" t="b">
        <f t="shared" si="23"/>
        <v>0</v>
      </c>
      <c r="O112" s="238"/>
      <c r="Q112" s="14" t="e">
        <f t="shared" si="24"/>
        <v>#VALUE!</v>
      </c>
      <c r="R112" s="14" t="e">
        <f t="shared" si="26"/>
        <v>#VALUE!</v>
      </c>
      <c r="S112" s="14" t="e">
        <f t="shared" si="27"/>
        <v>#VALUE!</v>
      </c>
      <c r="T112" s="14" t="e">
        <f t="shared" si="28"/>
        <v>#VALUE!</v>
      </c>
      <c r="U112" s="14" t="e">
        <f t="shared" si="29"/>
        <v>#VALUE!</v>
      </c>
      <c r="V112" s="14" t="e">
        <f t="shared" si="30"/>
        <v>#VALUE!</v>
      </c>
      <c r="W112" s="14" t="e">
        <f t="shared" si="31"/>
        <v>#VALUE!</v>
      </c>
      <c r="X112" s="14" t="e">
        <f t="shared" si="32"/>
        <v>#VALUE!</v>
      </c>
      <c r="Y112" s="14" t="e">
        <f t="shared" si="33"/>
        <v>#VALUE!</v>
      </c>
      <c r="Z112" s="14" t="e">
        <f t="shared" si="34"/>
        <v>#VALUE!</v>
      </c>
      <c r="AA112" s="15" t="e">
        <f t="shared" si="35"/>
        <v>#VALUE!</v>
      </c>
      <c r="AB112" s="15" t="e">
        <f t="shared" si="36"/>
        <v>#VALUE!</v>
      </c>
      <c r="AC112" s="15" t="e">
        <f t="shared" si="37"/>
        <v>#VALUE!</v>
      </c>
      <c r="AD112" s="15" t="e">
        <f t="shared" si="38"/>
        <v>#VALUE!</v>
      </c>
      <c r="AE112" s="15" t="e">
        <f t="shared" si="39"/>
        <v>#VALUE!</v>
      </c>
      <c r="AF112" s="15" t="e">
        <f t="shared" si="40"/>
        <v>#VALUE!</v>
      </c>
      <c r="AG112" s="15" t="e">
        <f t="shared" si="41"/>
        <v>#VALUE!</v>
      </c>
      <c r="AH112" s="15" t="e">
        <f t="shared" si="42"/>
        <v>#VALUE!</v>
      </c>
      <c r="AI112" s="15" t="e">
        <f t="shared" si="43"/>
        <v>#VALUE!</v>
      </c>
      <c r="AJ112" s="15" t="e">
        <f t="shared" si="44"/>
        <v>#VALUE!</v>
      </c>
      <c r="AK112" s="15">
        <f t="shared" si="45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1" t="str">
        <f>IF(OR($B113="",$C113="",$D113="",$E113="",$E113&lt;AN_LIM,$E113&gt;AN_CONCURS,$N113=FALSE),"",R_STR*VLOOKUP(AK113,Coef!$E$5:$F$20,2,FALSE))</f>
        <v/>
      </c>
      <c r="I113" s="121" t="str">
        <f>IF(OR($B113="",$C113="",$D113="",$E113="",$E113&gt;AN_CONCURS,$N113=FALSE),"",R_STR*VLOOKUP(AK113,Coef!$E$5:$F$20,2,FALSE))</f>
        <v/>
      </c>
      <c r="J113" s="153" t="str">
        <f t="shared" si="19"/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29" t="b">
        <f t="shared" si="23"/>
        <v>0</v>
      </c>
      <c r="O113" s="238"/>
      <c r="Q113" s="14" t="e">
        <f t="shared" si="24"/>
        <v>#VALUE!</v>
      </c>
      <c r="R113" s="14" t="e">
        <f t="shared" si="26"/>
        <v>#VALUE!</v>
      </c>
      <c r="S113" s="14" t="e">
        <f t="shared" si="27"/>
        <v>#VALUE!</v>
      </c>
      <c r="T113" s="14" t="e">
        <f t="shared" si="28"/>
        <v>#VALUE!</v>
      </c>
      <c r="U113" s="14" t="e">
        <f t="shared" si="29"/>
        <v>#VALUE!</v>
      </c>
      <c r="V113" s="14" t="e">
        <f t="shared" si="30"/>
        <v>#VALUE!</v>
      </c>
      <c r="W113" s="14" t="e">
        <f t="shared" si="31"/>
        <v>#VALUE!</v>
      </c>
      <c r="X113" s="14" t="e">
        <f t="shared" si="32"/>
        <v>#VALUE!</v>
      </c>
      <c r="Y113" s="14" t="e">
        <f t="shared" si="33"/>
        <v>#VALUE!</v>
      </c>
      <c r="Z113" s="14" t="e">
        <f t="shared" si="34"/>
        <v>#VALUE!</v>
      </c>
      <c r="AA113" s="15" t="e">
        <f t="shared" si="35"/>
        <v>#VALUE!</v>
      </c>
      <c r="AB113" s="15" t="e">
        <f t="shared" si="36"/>
        <v>#VALUE!</v>
      </c>
      <c r="AC113" s="15" t="e">
        <f t="shared" si="37"/>
        <v>#VALUE!</v>
      </c>
      <c r="AD113" s="15" t="e">
        <f t="shared" si="38"/>
        <v>#VALUE!</v>
      </c>
      <c r="AE113" s="15" t="e">
        <f t="shared" si="39"/>
        <v>#VALUE!</v>
      </c>
      <c r="AF113" s="15" t="e">
        <f t="shared" si="40"/>
        <v>#VALUE!</v>
      </c>
      <c r="AG113" s="15" t="e">
        <f t="shared" si="41"/>
        <v>#VALUE!</v>
      </c>
      <c r="AH113" s="15" t="e">
        <f t="shared" si="42"/>
        <v>#VALUE!</v>
      </c>
      <c r="AI113" s="15" t="e">
        <f t="shared" si="43"/>
        <v>#VALUE!</v>
      </c>
      <c r="AJ113" s="15" t="e">
        <f t="shared" si="44"/>
        <v>#VALUE!</v>
      </c>
      <c r="AK113" s="15">
        <f t="shared" si="45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1" t="str">
        <f>IF(OR($B114="",$C114="",$D114="",$E114="",$E114&lt;AN_LIM,$E114&gt;AN_CONCURS,$N114=FALSE),"",R_STR*VLOOKUP(AK114,Coef!$E$5:$F$20,2,FALSE))</f>
        <v/>
      </c>
      <c r="I114" s="121" t="str">
        <f>IF(OR($B114="",$C114="",$D114="",$E114="",$E114&gt;AN_CONCURS,$N114=FALSE),"",R_STR*VLOOKUP(AK114,Coef!$E$5:$F$20,2,FALSE))</f>
        <v/>
      </c>
      <c r="J114" s="153" t="str">
        <f t="shared" si="19"/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29" t="b">
        <f t="shared" si="23"/>
        <v>0</v>
      </c>
      <c r="O114" s="238"/>
      <c r="Q114" s="14" t="e">
        <f t="shared" si="24"/>
        <v>#VALUE!</v>
      </c>
      <c r="R114" s="14" t="e">
        <f t="shared" si="26"/>
        <v>#VALUE!</v>
      </c>
      <c r="S114" s="14" t="e">
        <f t="shared" si="27"/>
        <v>#VALUE!</v>
      </c>
      <c r="T114" s="14" t="e">
        <f t="shared" si="28"/>
        <v>#VALUE!</v>
      </c>
      <c r="U114" s="14" t="e">
        <f t="shared" si="29"/>
        <v>#VALUE!</v>
      </c>
      <c r="V114" s="14" t="e">
        <f t="shared" si="30"/>
        <v>#VALUE!</v>
      </c>
      <c r="W114" s="14" t="e">
        <f t="shared" si="31"/>
        <v>#VALUE!</v>
      </c>
      <c r="X114" s="14" t="e">
        <f t="shared" si="32"/>
        <v>#VALUE!</v>
      </c>
      <c r="Y114" s="14" t="e">
        <f t="shared" si="33"/>
        <v>#VALUE!</v>
      </c>
      <c r="Z114" s="14" t="e">
        <f t="shared" si="34"/>
        <v>#VALUE!</v>
      </c>
      <c r="AA114" s="15" t="e">
        <f t="shared" si="35"/>
        <v>#VALUE!</v>
      </c>
      <c r="AB114" s="15" t="e">
        <f t="shared" si="36"/>
        <v>#VALUE!</v>
      </c>
      <c r="AC114" s="15" t="e">
        <f t="shared" si="37"/>
        <v>#VALUE!</v>
      </c>
      <c r="AD114" s="15" t="e">
        <f t="shared" si="38"/>
        <v>#VALUE!</v>
      </c>
      <c r="AE114" s="15" t="e">
        <f t="shared" si="39"/>
        <v>#VALUE!</v>
      </c>
      <c r="AF114" s="15" t="e">
        <f t="shared" si="40"/>
        <v>#VALUE!</v>
      </c>
      <c r="AG114" s="15" t="e">
        <f t="shared" si="41"/>
        <v>#VALUE!</v>
      </c>
      <c r="AH114" s="15" t="e">
        <f t="shared" si="42"/>
        <v>#VALUE!</v>
      </c>
      <c r="AI114" s="15" t="e">
        <f t="shared" si="43"/>
        <v>#VALUE!</v>
      </c>
      <c r="AJ114" s="15" t="e">
        <f t="shared" si="44"/>
        <v>#VALUE!</v>
      </c>
      <c r="AK114" s="15">
        <f t="shared" si="45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1" t="str">
        <f>IF(OR($B115="",$C115="",$D115="",$E115="",$E115&lt;AN_LIM,$E115&gt;AN_CONCURS,$N115=FALSE),"",R_STR*VLOOKUP(AK115,Coef!$E$5:$F$20,2,FALSE))</f>
        <v/>
      </c>
      <c r="I115" s="121" t="str">
        <f>IF(OR($B115="",$C115="",$D115="",$E115="",$E115&gt;AN_CONCURS,$N115=FALSE),"",R_STR*VLOOKUP(AK115,Coef!$E$5:$F$20,2,FALSE))</f>
        <v/>
      </c>
      <c r="J115" s="153" t="str">
        <f t="shared" si="19"/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29" t="b">
        <f t="shared" si="23"/>
        <v>0</v>
      </c>
      <c r="O115" s="238"/>
      <c r="Q115" s="14" t="e">
        <f t="shared" si="24"/>
        <v>#VALUE!</v>
      </c>
      <c r="R115" s="14" t="e">
        <f t="shared" si="26"/>
        <v>#VALUE!</v>
      </c>
      <c r="S115" s="14" t="e">
        <f t="shared" si="27"/>
        <v>#VALUE!</v>
      </c>
      <c r="T115" s="14" t="e">
        <f t="shared" si="28"/>
        <v>#VALUE!</v>
      </c>
      <c r="U115" s="14" t="e">
        <f t="shared" si="29"/>
        <v>#VALUE!</v>
      </c>
      <c r="V115" s="14" t="e">
        <f t="shared" si="30"/>
        <v>#VALUE!</v>
      </c>
      <c r="W115" s="14" t="e">
        <f t="shared" si="31"/>
        <v>#VALUE!</v>
      </c>
      <c r="X115" s="14" t="e">
        <f t="shared" si="32"/>
        <v>#VALUE!</v>
      </c>
      <c r="Y115" s="14" t="e">
        <f t="shared" si="33"/>
        <v>#VALUE!</v>
      </c>
      <c r="Z115" s="14" t="e">
        <f t="shared" si="34"/>
        <v>#VALUE!</v>
      </c>
      <c r="AA115" s="15" t="e">
        <f t="shared" si="35"/>
        <v>#VALUE!</v>
      </c>
      <c r="AB115" s="15" t="e">
        <f t="shared" si="36"/>
        <v>#VALUE!</v>
      </c>
      <c r="AC115" s="15" t="e">
        <f t="shared" si="37"/>
        <v>#VALUE!</v>
      </c>
      <c r="AD115" s="15" t="e">
        <f t="shared" si="38"/>
        <v>#VALUE!</v>
      </c>
      <c r="AE115" s="15" t="e">
        <f t="shared" si="39"/>
        <v>#VALUE!</v>
      </c>
      <c r="AF115" s="15" t="e">
        <f t="shared" si="40"/>
        <v>#VALUE!</v>
      </c>
      <c r="AG115" s="15" t="e">
        <f t="shared" si="41"/>
        <v>#VALUE!</v>
      </c>
      <c r="AH115" s="15" t="e">
        <f t="shared" si="42"/>
        <v>#VALUE!</v>
      </c>
      <c r="AI115" s="15" t="e">
        <f t="shared" si="43"/>
        <v>#VALUE!</v>
      </c>
      <c r="AJ115" s="15" t="e">
        <f t="shared" si="44"/>
        <v>#VALUE!</v>
      </c>
      <c r="AK115" s="15">
        <f t="shared" si="45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1" t="str">
        <f>IF(OR($B116="",$C116="",$D116="",$E116="",$E116&lt;AN_LIM,$E116&gt;AN_CONCURS,$N116=FALSE),"",R_STR*VLOOKUP(AK116,Coef!$E$5:$F$20,2,FALSE))</f>
        <v/>
      </c>
      <c r="I116" s="121" t="str">
        <f>IF(OR($B116="",$C116="",$D116="",$E116="",$E116&gt;AN_CONCURS,$N116=FALSE),"",R_STR*VLOOKUP(AK116,Coef!$E$5:$F$20,2,FALSE))</f>
        <v/>
      </c>
      <c r="J116" s="153" t="str">
        <f t="shared" si="19"/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29" t="b">
        <f t="shared" si="23"/>
        <v>0</v>
      </c>
      <c r="O116" s="238"/>
      <c r="Q116" s="14" t="e">
        <f t="shared" si="24"/>
        <v>#VALUE!</v>
      </c>
      <c r="R116" s="14" t="e">
        <f t="shared" si="26"/>
        <v>#VALUE!</v>
      </c>
      <c r="S116" s="14" t="e">
        <f t="shared" si="27"/>
        <v>#VALUE!</v>
      </c>
      <c r="T116" s="14" t="e">
        <f t="shared" si="28"/>
        <v>#VALUE!</v>
      </c>
      <c r="U116" s="14" t="e">
        <f t="shared" si="29"/>
        <v>#VALUE!</v>
      </c>
      <c r="V116" s="14" t="e">
        <f t="shared" si="30"/>
        <v>#VALUE!</v>
      </c>
      <c r="W116" s="14" t="e">
        <f t="shared" si="31"/>
        <v>#VALUE!</v>
      </c>
      <c r="X116" s="14" t="e">
        <f t="shared" si="32"/>
        <v>#VALUE!</v>
      </c>
      <c r="Y116" s="14" t="e">
        <f t="shared" si="33"/>
        <v>#VALUE!</v>
      </c>
      <c r="Z116" s="14" t="e">
        <f t="shared" si="34"/>
        <v>#VALUE!</v>
      </c>
      <c r="AA116" s="15" t="e">
        <f t="shared" si="35"/>
        <v>#VALUE!</v>
      </c>
      <c r="AB116" s="15" t="e">
        <f t="shared" si="36"/>
        <v>#VALUE!</v>
      </c>
      <c r="AC116" s="15" t="e">
        <f t="shared" si="37"/>
        <v>#VALUE!</v>
      </c>
      <c r="AD116" s="15" t="e">
        <f t="shared" si="38"/>
        <v>#VALUE!</v>
      </c>
      <c r="AE116" s="15" t="e">
        <f t="shared" si="39"/>
        <v>#VALUE!</v>
      </c>
      <c r="AF116" s="15" t="e">
        <f t="shared" si="40"/>
        <v>#VALUE!</v>
      </c>
      <c r="AG116" s="15" t="e">
        <f t="shared" si="41"/>
        <v>#VALUE!</v>
      </c>
      <c r="AH116" s="15" t="e">
        <f t="shared" si="42"/>
        <v>#VALUE!</v>
      </c>
      <c r="AI116" s="15" t="e">
        <f t="shared" si="43"/>
        <v>#VALUE!</v>
      </c>
      <c r="AJ116" s="15" t="e">
        <f t="shared" si="44"/>
        <v>#VALUE!</v>
      </c>
      <c r="AK116" s="15">
        <f t="shared" si="45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1" t="str">
        <f>IF(OR($B117="",$C117="",$D117="",$E117="",$E117&lt;AN_LIM,$E117&gt;AN_CONCURS,$N117=FALSE),"",R_STR*VLOOKUP(AK117,Coef!$E$5:$F$20,2,FALSE))</f>
        <v/>
      </c>
      <c r="I117" s="121" t="str">
        <f>IF(OR($B117="",$C117="",$D117="",$E117="",$E117&gt;AN_CONCURS,$N117=FALSE),"",R_STR*VLOOKUP(AK117,Coef!$E$5:$F$20,2,FALSE))</f>
        <v/>
      </c>
      <c r="J117" s="153" t="str">
        <f t="shared" si="19"/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29" t="b">
        <f t="shared" si="23"/>
        <v>0</v>
      </c>
      <c r="O117" s="238"/>
      <c r="Q117" s="14" t="e">
        <f t="shared" si="24"/>
        <v>#VALUE!</v>
      </c>
      <c r="R117" s="14" t="e">
        <f t="shared" si="26"/>
        <v>#VALUE!</v>
      </c>
      <c r="S117" s="14" t="e">
        <f t="shared" si="27"/>
        <v>#VALUE!</v>
      </c>
      <c r="T117" s="14" t="e">
        <f t="shared" si="28"/>
        <v>#VALUE!</v>
      </c>
      <c r="U117" s="14" t="e">
        <f t="shared" si="29"/>
        <v>#VALUE!</v>
      </c>
      <c r="V117" s="14" t="e">
        <f t="shared" si="30"/>
        <v>#VALUE!</v>
      </c>
      <c r="W117" s="14" t="e">
        <f t="shared" si="31"/>
        <v>#VALUE!</v>
      </c>
      <c r="X117" s="14" t="e">
        <f t="shared" si="32"/>
        <v>#VALUE!</v>
      </c>
      <c r="Y117" s="14" t="e">
        <f t="shared" si="33"/>
        <v>#VALUE!</v>
      </c>
      <c r="Z117" s="14" t="e">
        <f t="shared" si="34"/>
        <v>#VALUE!</v>
      </c>
      <c r="AA117" s="15" t="e">
        <f t="shared" si="35"/>
        <v>#VALUE!</v>
      </c>
      <c r="AB117" s="15" t="e">
        <f t="shared" si="36"/>
        <v>#VALUE!</v>
      </c>
      <c r="AC117" s="15" t="e">
        <f t="shared" si="37"/>
        <v>#VALUE!</v>
      </c>
      <c r="AD117" s="15" t="e">
        <f t="shared" si="38"/>
        <v>#VALUE!</v>
      </c>
      <c r="AE117" s="15" t="e">
        <f t="shared" si="39"/>
        <v>#VALUE!</v>
      </c>
      <c r="AF117" s="15" t="e">
        <f t="shared" si="40"/>
        <v>#VALUE!</v>
      </c>
      <c r="AG117" s="15" t="e">
        <f t="shared" si="41"/>
        <v>#VALUE!</v>
      </c>
      <c r="AH117" s="15" t="e">
        <f t="shared" si="42"/>
        <v>#VALUE!</v>
      </c>
      <c r="AI117" s="15" t="e">
        <f t="shared" si="43"/>
        <v>#VALUE!</v>
      </c>
      <c r="AJ117" s="15" t="e">
        <f t="shared" si="44"/>
        <v>#VALUE!</v>
      </c>
      <c r="AK117" s="15">
        <f t="shared" si="45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1" t="str">
        <f>IF(OR($B118="",$C118="",$D118="",$E118="",$E118&lt;AN_LIM,$E118&gt;AN_CONCURS,$N118=FALSE),"",R_STR*VLOOKUP(AK118,Coef!$E$5:$F$20,2,FALSE))</f>
        <v/>
      </c>
      <c r="I118" s="121" t="str">
        <f>IF(OR($B118="",$C118="",$D118="",$E118="",$E118&gt;AN_CONCURS,$N118=FALSE),"",R_STR*VLOOKUP(AK118,Coef!$E$5:$F$20,2,FALSE))</f>
        <v/>
      </c>
      <c r="J118" s="153" t="str">
        <f t="shared" si="19"/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29" t="b">
        <f t="shared" si="23"/>
        <v>0</v>
      </c>
      <c r="O118" s="238"/>
      <c r="Q118" s="14" t="e">
        <f t="shared" si="24"/>
        <v>#VALUE!</v>
      </c>
      <c r="R118" s="14" t="e">
        <f t="shared" si="26"/>
        <v>#VALUE!</v>
      </c>
      <c r="S118" s="14" t="e">
        <f t="shared" si="27"/>
        <v>#VALUE!</v>
      </c>
      <c r="T118" s="14" t="e">
        <f t="shared" si="28"/>
        <v>#VALUE!</v>
      </c>
      <c r="U118" s="14" t="e">
        <f t="shared" si="29"/>
        <v>#VALUE!</v>
      </c>
      <c r="V118" s="14" t="e">
        <f t="shared" si="30"/>
        <v>#VALUE!</v>
      </c>
      <c r="W118" s="14" t="e">
        <f t="shared" si="31"/>
        <v>#VALUE!</v>
      </c>
      <c r="X118" s="14" t="e">
        <f t="shared" si="32"/>
        <v>#VALUE!</v>
      </c>
      <c r="Y118" s="14" t="e">
        <f t="shared" si="33"/>
        <v>#VALUE!</v>
      </c>
      <c r="Z118" s="14" t="e">
        <f t="shared" si="34"/>
        <v>#VALUE!</v>
      </c>
      <c r="AA118" s="15" t="e">
        <f t="shared" si="35"/>
        <v>#VALUE!</v>
      </c>
      <c r="AB118" s="15" t="e">
        <f t="shared" si="36"/>
        <v>#VALUE!</v>
      </c>
      <c r="AC118" s="15" t="e">
        <f t="shared" si="37"/>
        <v>#VALUE!</v>
      </c>
      <c r="AD118" s="15" t="e">
        <f t="shared" si="38"/>
        <v>#VALUE!</v>
      </c>
      <c r="AE118" s="15" t="e">
        <f t="shared" si="39"/>
        <v>#VALUE!</v>
      </c>
      <c r="AF118" s="15" t="e">
        <f t="shared" si="40"/>
        <v>#VALUE!</v>
      </c>
      <c r="AG118" s="15" t="e">
        <f t="shared" si="41"/>
        <v>#VALUE!</v>
      </c>
      <c r="AH118" s="15" t="e">
        <f t="shared" si="42"/>
        <v>#VALUE!</v>
      </c>
      <c r="AI118" s="15" t="e">
        <f t="shared" si="43"/>
        <v>#VALUE!</v>
      </c>
      <c r="AJ118" s="15" t="e">
        <f t="shared" si="44"/>
        <v>#VALUE!</v>
      </c>
      <c r="AK118" s="15">
        <f t="shared" si="45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1" t="str">
        <f>IF(OR($B119="",$C119="",$D119="",$E119="",$E119&lt;AN_LIM,$E119&gt;AN_CONCURS,$N119=FALSE),"",R_STR*VLOOKUP(AK119,Coef!$E$5:$F$20,2,FALSE))</f>
        <v/>
      </c>
      <c r="I119" s="121" t="str">
        <f>IF(OR($B119="",$C119="",$D119="",$E119="",$E119&gt;AN_CONCURS,$N119=FALSE),"",R_STR*VLOOKUP(AK119,Coef!$E$5:$F$20,2,FALSE))</f>
        <v/>
      </c>
      <c r="J119" s="153" t="str">
        <f t="shared" si="19"/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29" t="b">
        <f t="shared" si="23"/>
        <v>0</v>
      </c>
      <c r="O119" s="238"/>
      <c r="Q119" s="14" t="e">
        <f t="shared" si="24"/>
        <v>#VALUE!</v>
      </c>
      <c r="R119" s="14" t="e">
        <f t="shared" si="26"/>
        <v>#VALUE!</v>
      </c>
      <c r="S119" s="14" t="e">
        <f t="shared" si="27"/>
        <v>#VALUE!</v>
      </c>
      <c r="T119" s="14" t="e">
        <f t="shared" si="28"/>
        <v>#VALUE!</v>
      </c>
      <c r="U119" s="14" t="e">
        <f t="shared" si="29"/>
        <v>#VALUE!</v>
      </c>
      <c r="V119" s="14" t="e">
        <f t="shared" si="30"/>
        <v>#VALUE!</v>
      </c>
      <c r="W119" s="14" t="e">
        <f t="shared" si="31"/>
        <v>#VALUE!</v>
      </c>
      <c r="X119" s="14" t="e">
        <f t="shared" si="32"/>
        <v>#VALUE!</v>
      </c>
      <c r="Y119" s="14" t="e">
        <f t="shared" si="33"/>
        <v>#VALUE!</v>
      </c>
      <c r="Z119" s="14" t="e">
        <f t="shared" si="34"/>
        <v>#VALUE!</v>
      </c>
      <c r="AA119" s="15" t="e">
        <f t="shared" si="35"/>
        <v>#VALUE!</v>
      </c>
      <c r="AB119" s="15" t="e">
        <f t="shared" si="36"/>
        <v>#VALUE!</v>
      </c>
      <c r="AC119" s="15" t="e">
        <f t="shared" si="37"/>
        <v>#VALUE!</v>
      </c>
      <c r="AD119" s="15" t="e">
        <f t="shared" si="38"/>
        <v>#VALUE!</v>
      </c>
      <c r="AE119" s="15" t="e">
        <f t="shared" si="39"/>
        <v>#VALUE!</v>
      </c>
      <c r="AF119" s="15" t="e">
        <f t="shared" si="40"/>
        <v>#VALUE!</v>
      </c>
      <c r="AG119" s="15" t="e">
        <f t="shared" si="41"/>
        <v>#VALUE!</v>
      </c>
      <c r="AH119" s="15" t="e">
        <f t="shared" si="42"/>
        <v>#VALUE!</v>
      </c>
      <c r="AI119" s="15" t="e">
        <f t="shared" si="43"/>
        <v>#VALUE!</v>
      </c>
      <c r="AJ119" s="15" t="e">
        <f t="shared" si="44"/>
        <v>#VALUE!</v>
      </c>
      <c r="AK119" s="15">
        <f t="shared" si="45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1" t="str">
        <f>IF(OR($B120="",$C120="",$D120="",$E120="",$E120&lt;AN_LIM,$E120&gt;AN_CONCURS,$N120=FALSE),"",R_STR*VLOOKUP(AK120,Coef!$E$5:$F$20,2,FALSE))</f>
        <v/>
      </c>
      <c r="I120" s="121" t="str">
        <f>IF(OR($B120="",$C120="",$D120="",$E120="",$E120&gt;AN_CONCURS,$N120=FALSE),"",R_STR*VLOOKUP(AK120,Coef!$E$5:$F$20,2,FALSE))</f>
        <v/>
      </c>
      <c r="J120" s="153" t="str">
        <f t="shared" si="19"/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29" t="b">
        <f t="shared" si="23"/>
        <v>0</v>
      </c>
      <c r="O120" s="238"/>
      <c r="Q120" s="14" t="e">
        <f t="shared" si="24"/>
        <v>#VALUE!</v>
      </c>
      <c r="R120" s="14" t="e">
        <f t="shared" si="26"/>
        <v>#VALUE!</v>
      </c>
      <c r="S120" s="14" t="e">
        <f t="shared" si="27"/>
        <v>#VALUE!</v>
      </c>
      <c r="T120" s="14" t="e">
        <f t="shared" si="28"/>
        <v>#VALUE!</v>
      </c>
      <c r="U120" s="14" t="e">
        <f t="shared" si="29"/>
        <v>#VALUE!</v>
      </c>
      <c r="V120" s="14" t="e">
        <f t="shared" si="30"/>
        <v>#VALUE!</v>
      </c>
      <c r="W120" s="14" t="e">
        <f t="shared" si="31"/>
        <v>#VALUE!</v>
      </c>
      <c r="X120" s="14" t="e">
        <f t="shared" si="32"/>
        <v>#VALUE!</v>
      </c>
      <c r="Y120" s="14" t="e">
        <f t="shared" si="33"/>
        <v>#VALUE!</v>
      </c>
      <c r="Z120" s="14" t="e">
        <f t="shared" si="34"/>
        <v>#VALUE!</v>
      </c>
      <c r="AA120" s="15" t="e">
        <f t="shared" si="35"/>
        <v>#VALUE!</v>
      </c>
      <c r="AB120" s="15" t="e">
        <f t="shared" si="36"/>
        <v>#VALUE!</v>
      </c>
      <c r="AC120" s="15" t="e">
        <f t="shared" si="37"/>
        <v>#VALUE!</v>
      </c>
      <c r="AD120" s="15" t="e">
        <f t="shared" si="38"/>
        <v>#VALUE!</v>
      </c>
      <c r="AE120" s="15" t="e">
        <f t="shared" si="39"/>
        <v>#VALUE!</v>
      </c>
      <c r="AF120" s="15" t="e">
        <f t="shared" si="40"/>
        <v>#VALUE!</v>
      </c>
      <c r="AG120" s="15" t="e">
        <f t="shared" si="41"/>
        <v>#VALUE!</v>
      </c>
      <c r="AH120" s="15" t="e">
        <f t="shared" si="42"/>
        <v>#VALUE!</v>
      </c>
      <c r="AI120" s="15" t="e">
        <f t="shared" si="43"/>
        <v>#VALUE!</v>
      </c>
      <c r="AJ120" s="15" t="e">
        <f t="shared" si="44"/>
        <v>#VALUE!</v>
      </c>
      <c r="AK120" s="15">
        <f t="shared" si="45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1" t="str">
        <f>IF(OR($B121="",$C121="",$D121="",$E121="",$E121&lt;AN_LIM,$E121&gt;AN_CONCURS,$N121=FALSE),"",R_STR*VLOOKUP(AK121,Coef!$E$5:$F$20,2,FALSE))</f>
        <v/>
      </c>
      <c r="I121" s="121" t="str">
        <f>IF(OR($B121="",$C121="",$D121="",$E121="",$E121&gt;AN_CONCURS,$N121=FALSE),"",R_STR*VLOOKUP(AK121,Coef!$E$5:$F$20,2,FALSE))</f>
        <v/>
      </c>
      <c r="J121" s="153" t="str">
        <f t="shared" si="19"/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29" t="b">
        <f t="shared" si="23"/>
        <v>0</v>
      </c>
      <c r="O121" s="238"/>
      <c r="Q121" s="14" t="e">
        <f t="shared" si="24"/>
        <v>#VALUE!</v>
      </c>
      <c r="R121" s="14" t="e">
        <f t="shared" si="26"/>
        <v>#VALUE!</v>
      </c>
      <c r="S121" s="14" t="e">
        <f t="shared" si="27"/>
        <v>#VALUE!</v>
      </c>
      <c r="T121" s="14" t="e">
        <f t="shared" si="28"/>
        <v>#VALUE!</v>
      </c>
      <c r="U121" s="14" t="e">
        <f t="shared" si="29"/>
        <v>#VALUE!</v>
      </c>
      <c r="V121" s="14" t="e">
        <f t="shared" si="30"/>
        <v>#VALUE!</v>
      </c>
      <c r="W121" s="14" t="e">
        <f t="shared" si="31"/>
        <v>#VALUE!</v>
      </c>
      <c r="X121" s="14" t="e">
        <f t="shared" si="32"/>
        <v>#VALUE!</v>
      </c>
      <c r="Y121" s="14" t="e">
        <f t="shared" si="33"/>
        <v>#VALUE!</v>
      </c>
      <c r="Z121" s="14" t="e">
        <f t="shared" si="34"/>
        <v>#VALUE!</v>
      </c>
      <c r="AA121" s="15" t="e">
        <f t="shared" si="35"/>
        <v>#VALUE!</v>
      </c>
      <c r="AB121" s="15" t="e">
        <f t="shared" si="36"/>
        <v>#VALUE!</v>
      </c>
      <c r="AC121" s="15" t="e">
        <f t="shared" si="37"/>
        <v>#VALUE!</v>
      </c>
      <c r="AD121" s="15" t="e">
        <f t="shared" si="38"/>
        <v>#VALUE!</v>
      </c>
      <c r="AE121" s="15" t="e">
        <f t="shared" si="39"/>
        <v>#VALUE!</v>
      </c>
      <c r="AF121" s="15" t="e">
        <f t="shared" si="40"/>
        <v>#VALUE!</v>
      </c>
      <c r="AG121" s="15" t="e">
        <f t="shared" si="41"/>
        <v>#VALUE!</v>
      </c>
      <c r="AH121" s="15" t="e">
        <f t="shared" si="42"/>
        <v>#VALUE!</v>
      </c>
      <c r="AI121" s="15" t="e">
        <f t="shared" si="43"/>
        <v>#VALUE!</v>
      </c>
      <c r="AJ121" s="15" t="e">
        <f t="shared" si="44"/>
        <v>#VALUE!</v>
      </c>
      <c r="AK121" s="15">
        <f t="shared" si="45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1" t="str">
        <f>IF(OR($B122="",$C122="",$D122="",$E122="",$E122&lt;AN_LIM,$E122&gt;AN_CONCURS,$N122=FALSE),"",R_STR*VLOOKUP(AK122,Coef!$E$5:$F$20,2,FALSE))</f>
        <v/>
      </c>
      <c r="I122" s="121" t="str">
        <f>IF(OR($B122="",$C122="",$D122="",$E122="",$E122&gt;AN_CONCURS,$N122=FALSE),"",R_STR*VLOOKUP(AK122,Coef!$E$5:$F$20,2,FALSE))</f>
        <v/>
      </c>
      <c r="J122" s="153" t="str">
        <f t="shared" si="19"/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29" t="b">
        <f t="shared" si="23"/>
        <v>0</v>
      </c>
      <c r="O122" s="238"/>
      <c r="Q122" s="14" t="e">
        <f t="shared" si="24"/>
        <v>#VALUE!</v>
      </c>
      <c r="R122" s="14" t="e">
        <f t="shared" si="26"/>
        <v>#VALUE!</v>
      </c>
      <c r="S122" s="14" t="e">
        <f t="shared" si="27"/>
        <v>#VALUE!</v>
      </c>
      <c r="T122" s="14" t="e">
        <f t="shared" si="28"/>
        <v>#VALUE!</v>
      </c>
      <c r="U122" s="14" t="e">
        <f t="shared" si="29"/>
        <v>#VALUE!</v>
      </c>
      <c r="V122" s="14" t="e">
        <f t="shared" si="30"/>
        <v>#VALUE!</v>
      </c>
      <c r="W122" s="14" t="e">
        <f t="shared" si="31"/>
        <v>#VALUE!</v>
      </c>
      <c r="X122" s="14" t="e">
        <f t="shared" si="32"/>
        <v>#VALUE!</v>
      </c>
      <c r="Y122" s="14" t="e">
        <f t="shared" si="33"/>
        <v>#VALUE!</v>
      </c>
      <c r="Z122" s="14" t="e">
        <f t="shared" si="34"/>
        <v>#VALUE!</v>
      </c>
      <c r="AA122" s="15" t="e">
        <f t="shared" si="35"/>
        <v>#VALUE!</v>
      </c>
      <c r="AB122" s="15" t="e">
        <f t="shared" si="36"/>
        <v>#VALUE!</v>
      </c>
      <c r="AC122" s="15" t="e">
        <f t="shared" si="37"/>
        <v>#VALUE!</v>
      </c>
      <c r="AD122" s="15" t="e">
        <f t="shared" si="38"/>
        <v>#VALUE!</v>
      </c>
      <c r="AE122" s="15" t="e">
        <f t="shared" si="39"/>
        <v>#VALUE!</v>
      </c>
      <c r="AF122" s="15" t="e">
        <f t="shared" si="40"/>
        <v>#VALUE!</v>
      </c>
      <c r="AG122" s="15" t="e">
        <f t="shared" si="41"/>
        <v>#VALUE!</v>
      </c>
      <c r="AH122" s="15" t="e">
        <f t="shared" si="42"/>
        <v>#VALUE!</v>
      </c>
      <c r="AI122" s="15" t="e">
        <f t="shared" si="43"/>
        <v>#VALUE!</v>
      </c>
      <c r="AJ122" s="15" t="e">
        <f t="shared" si="44"/>
        <v>#VALUE!</v>
      </c>
      <c r="AK122" s="15">
        <f t="shared" si="45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1" t="str">
        <f>IF(OR($B123="",$C123="",$D123="",$E123="",$E123&lt;AN_LIM,$E123&gt;AN_CONCURS,$N123=FALSE),"",R_STR*VLOOKUP(AK123,Coef!$E$5:$F$20,2,FALSE))</f>
        <v/>
      </c>
      <c r="I123" s="121" t="str">
        <f>IF(OR($B123="",$C123="",$D123="",$E123="",$E123&gt;AN_CONCURS,$N123=FALSE),"",R_STR*VLOOKUP(AK123,Coef!$E$5:$F$20,2,FALSE))</f>
        <v/>
      </c>
      <c r="J123" s="153" t="str">
        <f t="shared" si="19"/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29" t="b">
        <f t="shared" si="23"/>
        <v>0</v>
      </c>
      <c r="O123" s="238"/>
      <c r="Q123" s="14" t="e">
        <f t="shared" si="24"/>
        <v>#VALUE!</v>
      </c>
      <c r="R123" s="14" t="e">
        <f t="shared" si="26"/>
        <v>#VALUE!</v>
      </c>
      <c r="S123" s="14" t="e">
        <f t="shared" si="27"/>
        <v>#VALUE!</v>
      </c>
      <c r="T123" s="14" t="e">
        <f t="shared" si="28"/>
        <v>#VALUE!</v>
      </c>
      <c r="U123" s="14" t="e">
        <f t="shared" si="29"/>
        <v>#VALUE!</v>
      </c>
      <c r="V123" s="14" t="e">
        <f t="shared" si="30"/>
        <v>#VALUE!</v>
      </c>
      <c r="W123" s="14" t="e">
        <f t="shared" si="31"/>
        <v>#VALUE!</v>
      </c>
      <c r="X123" s="14" t="e">
        <f t="shared" si="32"/>
        <v>#VALUE!</v>
      </c>
      <c r="Y123" s="14" t="e">
        <f t="shared" si="33"/>
        <v>#VALUE!</v>
      </c>
      <c r="Z123" s="14" t="e">
        <f t="shared" si="34"/>
        <v>#VALUE!</v>
      </c>
      <c r="AA123" s="15" t="e">
        <f t="shared" si="35"/>
        <v>#VALUE!</v>
      </c>
      <c r="AB123" s="15" t="e">
        <f t="shared" si="36"/>
        <v>#VALUE!</v>
      </c>
      <c r="AC123" s="15" t="e">
        <f t="shared" si="37"/>
        <v>#VALUE!</v>
      </c>
      <c r="AD123" s="15" t="e">
        <f t="shared" si="38"/>
        <v>#VALUE!</v>
      </c>
      <c r="AE123" s="15" t="e">
        <f t="shared" si="39"/>
        <v>#VALUE!</v>
      </c>
      <c r="AF123" s="15" t="e">
        <f t="shared" si="40"/>
        <v>#VALUE!</v>
      </c>
      <c r="AG123" s="15" t="e">
        <f t="shared" si="41"/>
        <v>#VALUE!</v>
      </c>
      <c r="AH123" s="15" t="e">
        <f t="shared" si="42"/>
        <v>#VALUE!</v>
      </c>
      <c r="AI123" s="15" t="e">
        <f t="shared" si="43"/>
        <v>#VALUE!</v>
      </c>
      <c r="AJ123" s="15" t="e">
        <f t="shared" si="44"/>
        <v>#VALUE!</v>
      </c>
      <c r="AK123" s="15">
        <f t="shared" si="45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1" t="str">
        <f>IF(OR($B124="",$C124="",$D124="",$E124="",$E124&lt;AN_LIM,$E124&gt;AN_CONCURS,$N124=FALSE),"",R_STR*VLOOKUP(AK124,Coef!$E$5:$F$20,2,FALSE))</f>
        <v/>
      </c>
      <c r="I124" s="121" t="str">
        <f>IF(OR($B124="",$C124="",$D124="",$E124="",$E124&gt;AN_CONCURS,$N124=FALSE),"",R_STR*VLOOKUP(AK124,Coef!$E$5:$F$20,2,FALSE))</f>
        <v/>
      </c>
      <c r="J124" s="153" t="str">
        <f t="shared" si="19"/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29" t="b">
        <f t="shared" si="23"/>
        <v>0</v>
      </c>
      <c r="O124" s="238"/>
      <c r="Q124" s="14" t="e">
        <f t="shared" si="24"/>
        <v>#VALUE!</v>
      </c>
      <c r="R124" s="14" t="e">
        <f t="shared" si="26"/>
        <v>#VALUE!</v>
      </c>
      <c r="S124" s="14" t="e">
        <f t="shared" si="27"/>
        <v>#VALUE!</v>
      </c>
      <c r="T124" s="14" t="e">
        <f t="shared" si="28"/>
        <v>#VALUE!</v>
      </c>
      <c r="U124" s="14" t="e">
        <f t="shared" si="29"/>
        <v>#VALUE!</v>
      </c>
      <c r="V124" s="14" t="e">
        <f t="shared" si="30"/>
        <v>#VALUE!</v>
      </c>
      <c r="W124" s="14" t="e">
        <f t="shared" si="31"/>
        <v>#VALUE!</v>
      </c>
      <c r="X124" s="14" t="e">
        <f t="shared" si="32"/>
        <v>#VALUE!</v>
      </c>
      <c r="Y124" s="14" t="e">
        <f t="shared" si="33"/>
        <v>#VALUE!</v>
      </c>
      <c r="Z124" s="14" t="e">
        <f t="shared" si="34"/>
        <v>#VALUE!</v>
      </c>
      <c r="AA124" s="15" t="e">
        <f t="shared" si="35"/>
        <v>#VALUE!</v>
      </c>
      <c r="AB124" s="15" t="e">
        <f t="shared" si="36"/>
        <v>#VALUE!</v>
      </c>
      <c r="AC124" s="15" t="e">
        <f t="shared" si="37"/>
        <v>#VALUE!</v>
      </c>
      <c r="AD124" s="15" t="e">
        <f t="shared" si="38"/>
        <v>#VALUE!</v>
      </c>
      <c r="AE124" s="15" t="e">
        <f t="shared" si="39"/>
        <v>#VALUE!</v>
      </c>
      <c r="AF124" s="15" t="e">
        <f t="shared" si="40"/>
        <v>#VALUE!</v>
      </c>
      <c r="AG124" s="15" t="e">
        <f t="shared" si="41"/>
        <v>#VALUE!</v>
      </c>
      <c r="AH124" s="15" t="e">
        <f t="shared" si="42"/>
        <v>#VALUE!</v>
      </c>
      <c r="AI124" s="15" t="e">
        <f t="shared" si="43"/>
        <v>#VALUE!</v>
      </c>
      <c r="AJ124" s="15" t="e">
        <f t="shared" si="44"/>
        <v>#VALUE!</v>
      </c>
      <c r="AK124" s="15">
        <f t="shared" si="45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1" t="str">
        <f>IF(OR($B125="",$C125="",$D125="",$E125="",$E125&lt;AN_LIM,$E125&gt;AN_CONCURS,$N125=FALSE),"",R_STR*VLOOKUP(AK125,Coef!$E$5:$F$20,2,FALSE))</f>
        <v/>
      </c>
      <c r="I125" s="121" t="str">
        <f>IF(OR($B125="",$C125="",$D125="",$E125="",$E125&gt;AN_CONCURS,$N125=FALSE),"",R_STR*VLOOKUP(AK125,Coef!$E$5:$F$20,2,FALSE))</f>
        <v/>
      </c>
      <c r="J125" s="153" t="str">
        <f t="shared" si="19"/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29" t="b">
        <f t="shared" si="23"/>
        <v>0</v>
      </c>
      <c r="O125" s="238"/>
      <c r="Q125" s="14" t="e">
        <f t="shared" si="24"/>
        <v>#VALUE!</v>
      </c>
      <c r="R125" s="14" t="e">
        <f t="shared" si="26"/>
        <v>#VALUE!</v>
      </c>
      <c r="S125" s="14" t="e">
        <f t="shared" si="27"/>
        <v>#VALUE!</v>
      </c>
      <c r="T125" s="14" t="e">
        <f t="shared" si="28"/>
        <v>#VALUE!</v>
      </c>
      <c r="U125" s="14" t="e">
        <f t="shared" si="29"/>
        <v>#VALUE!</v>
      </c>
      <c r="V125" s="14" t="e">
        <f t="shared" si="30"/>
        <v>#VALUE!</v>
      </c>
      <c r="W125" s="14" t="e">
        <f t="shared" si="31"/>
        <v>#VALUE!</v>
      </c>
      <c r="X125" s="14" t="e">
        <f t="shared" si="32"/>
        <v>#VALUE!</v>
      </c>
      <c r="Y125" s="14" t="e">
        <f t="shared" si="33"/>
        <v>#VALUE!</v>
      </c>
      <c r="Z125" s="14" t="e">
        <f t="shared" si="34"/>
        <v>#VALUE!</v>
      </c>
      <c r="AA125" s="15" t="e">
        <f t="shared" si="35"/>
        <v>#VALUE!</v>
      </c>
      <c r="AB125" s="15" t="e">
        <f t="shared" si="36"/>
        <v>#VALUE!</v>
      </c>
      <c r="AC125" s="15" t="e">
        <f t="shared" si="37"/>
        <v>#VALUE!</v>
      </c>
      <c r="AD125" s="15" t="e">
        <f t="shared" si="38"/>
        <v>#VALUE!</v>
      </c>
      <c r="AE125" s="15" t="e">
        <f t="shared" si="39"/>
        <v>#VALUE!</v>
      </c>
      <c r="AF125" s="15" t="e">
        <f t="shared" si="40"/>
        <v>#VALUE!</v>
      </c>
      <c r="AG125" s="15" t="e">
        <f t="shared" si="41"/>
        <v>#VALUE!</v>
      </c>
      <c r="AH125" s="15" t="e">
        <f t="shared" si="42"/>
        <v>#VALUE!</v>
      </c>
      <c r="AI125" s="15" t="e">
        <f t="shared" si="43"/>
        <v>#VALUE!</v>
      </c>
      <c r="AJ125" s="15" t="e">
        <f t="shared" si="44"/>
        <v>#VALUE!</v>
      </c>
      <c r="AK125" s="15">
        <f t="shared" si="45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1" t="str">
        <f>IF(OR($B126="",$C126="",$D126="",$E126="",$E126&lt;AN_LIM,$E126&gt;AN_CONCURS,$N126=FALSE),"",R_STR*VLOOKUP(AK126,Coef!$E$5:$F$20,2,FALSE))</f>
        <v/>
      </c>
      <c r="I126" s="121" t="str">
        <f>IF(OR($B126="",$C126="",$D126="",$E126="",$E126&gt;AN_CONCURS,$N126=FALSE),"",R_STR*VLOOKUP(AK126,Coef!$E$5:$F$20,2,FALSE))</f>
        <v/>
      </c>
      <c r="J126" s="153" t="str">
        <f t="shared" si="19"/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29" t="b">
        <f t="shared" si="23"/>
        <v>0</v>
      </c>
      <c r="O126" s="238"/>
      <c r="Q126" s="14" t="e">
        <f t="shared" si="24"/>
        <v>#VALUE!</v>
      </c>
      <c r="R126" s="14" t="e">
        <f t="shared" si="26"/>
        <v>#VALUE!</v>
      </c>
      <c r="S126" s="14" t="e">
        <f t="shared" si="27"/>
        <v>#VALUE!</v>
      </c>
      <c r="T126" s="14" t="e">
        <f t="shared" si="28"/>
        <v>#VALUE!</v>
      </c>
      <c r="U126" s="14" t="e">
        <f t="shared" si="29"/>
        <v>#VALUE!</v>
      </c>
      <c r="V126" s="14" t="e">
        <f t="shared" si="30"/>
        <v>#VALUE!</v>
      </c>
      <c r="W126" s="14" t="e">
        <f t="shared" si="31"/>
        <v>#VALUE!</v>
      </c>
      <c r="X126" s="14" t="e">
        <f t="shared" si="32"/>
        <v>#VALUE!</v>
      </c>
      <c r="Y126" s="14" t="e">
        <f t="shared" si="33"/>
        <v>#VALUE!</v>
      </c>
      <c r="Z126" s="14" t="e">
        <f t="shared" si="34"/>
        <v>#VALUE!</v>
      </c>
      <c r="AA126" s="15" t="e">
        <f t="shared" si="35"/>
        <v>#VALUE!</v>
      </c>
      <c r="AB126" s="15" t="e">
        <f t="shared" si="36"/>
        <v>#VALUE!</v>
      </c>
      <c r="AC126" s="15" t="e">
        <f t="shared" si="37"/>
        <v>#VALUE!</v>
      </c>
      <c r="AD126" s="15" t="e">
        <f t="shared" si="38"/>
        <v>#VALUE!</v>
      </c>
      <c r="AE126" s="15" t="e">
        <f t="shared" si="39"/>
        <v>#VALUE!</v>
      </c>
      <c r="AF126" s="15" t="e">
        <f t="shared" si="40"/>
        <v>#VALUE!</v>
      </c>
      <c r="AG126" s="15" t="e">
        <f t="shared" si="41"/>
        <v>#VALUE!</v>
      </c>
      <c r="AH126" s="15" t="e">
        <f t="shared" si="42"/>
        <v>#VALUE!</v>
      </c>
      <c r="AI126" s="15" t="e">
        <f t="shared" si="43"/>
        <v>#VALUE!</v>
      </c>
      <c r="AJ126" s="15" t="e">
        <f t="shared" si="44"/>
        <v>#VALUE!</v>
      </c>
      <c r="AK126" s="15">
        <f t="shared" si="45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1" t="str">
        <f>IF(OR($B127="",$C127="",$D127="",$E127="",$E127&lt;AN_LIM,$E127&gt;AN_CONCURS,$N127=FALSE),"",R_STR*VLOOKUP(AK127,Coef!$E$5:$F$20,2,FALSE))</f>
        <v/>
      </c>
      <c r="I127" s="121" t="str">
        <f>IF(OR($B127="",$C127="",$D127="",$E127="",$E127&gt;AN_CONCURS,$N127=FALSE),"",R_STR*VLOOKUP(AK127,Coef!$E$5:$F$20,2,FALSE))</f>
        <v/>
      </c>
      <c r="J127" s="153" t="str">
        <f t="shared" si="19"/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29" t="b">
        <f t="shared" si="23"/>
        <v>0</v>
      </c>
      <c r="O127" s="238"/>
      <c r="Q127" s="14" t="e">
        <f t="shared" si="24"/>
        <v>#VALUE!</v>
      </c>
      <c r="R127" s="14" t="e">
        <f t="shared" si="26"/>
        <v>#VALUE!</v>
      </c>
      <c r="S127" s="14" t="e">
        <f t="shared" si="27"/>
        <v>#VALUE!</v>
      </c>
      <c r="T127" s="14" t="e">
        <f t="shared" si="28"/>
        <v>#VALUE!</v>
      </c>
      <c r="U127" s="14" t="e">
        <f t="shared" si="29"/>
        <v>#VALUE!</v>
      </c>
      <c r="V127" s="14" t="e">
        <f t="shared" si="30"/>
        <v>#VALUE!</v>
      </c>
      <c r="W127" s="14" t="e">
        <f t="shared" si="31"/>
        <v>#VALUE!</v>
      </c>
      <c r="X127" s="14" t="e">
        <f t="shared" si="32"/>
        <v>#VALUE!</v>
      </c>
      <c r="Y127" s="14" t="e">
        <f t="shared" si="33"/>
        <v>#VALUE!</v>
      </c>
      <c r="Z127" s="14" t="e">
        <f t="shared" si="34"/>
        <v>#VALUE!</v>
      </c>
      <c r="AA127" s="15" t="e">
        <f t="shared" si="35"/>
        <v>#VALUE!</v>
      </c>
      <c r="AB127" s="15" t="e">
        <f t="shared" si="36"/>
        <v>#VALUE!</v>
      </c>
      <c r="AC127" s="15" t="e">
        <f t="shared" si="37"/>
        <v>#VALUE!</v>
      </c>
      <c r="AD127" s="15" t="e">
        <f t="shared" si="38"/>
        <v>#VALUE!</v>
      </c>
      <c r="AE127" s="15" t="e">
        <f t="shared" si="39"/>
        <v>#VALUE!</v>
      </c>
      <c r="AF127" s="15" t="e">
        <f t="shared" si="40"/>
        <v>#VALUE!</v>
      </c>
      <c r="AG127" s="15" t="e">
        <f t="shared" si="41"/>
        <v>#VALUE!</v>
      </c>
      <c r="AH127" s="15" t="e">
        <f t="shared" si="42"/>
        <v>#VALUE!</v>
      </c>
      <c r="AI127" s="15" t="e">
        <f t="shared" si="43"/>
        <v>#VALUE!</v>
      </c>
      <c r="AJ127" s="15" t="e">
        <f t="shared" si="44"/>
        <v>#VALUE!</v>
      </c>
      <c r="AK127" s="15">
        <f t="shared" si="45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1" t="str">
        <f>IF(OR($B128="",$C128="",$D128="",$E128="",$E128&lt;AN_LIM,$E128&gt;AN_CONCURS,$N128=FALSE),"",R_STR*VLOOKUP(AK128,Coef!$E$5:$F$20,2,FALSE))</f>
        <v/>
      </c>
      <c r="I128" s="121" t="str">
        <f>IF(OR($B128="",$C128="",$D128="",$E128="",$E128&gt;AN_CONCURS,$N128=FALSE),"",R_STR*VLOOKUP(AK128,Coef!$E$5:$F$20,2,FALSE))</f>
        <v/>
      </c>
      <c r="J128" s="153" t="str">
        <f t="shared" si="19"/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29" t="b">
        <f t="shared" si="23"/>
        <v>0</v>
      </c>
      <c r="O128" s="238"/>
      <c r="Q128" s="14" t="e">
        <f t="shared" si="24"/>
        <v>#VALUE!</v>
      </c>
      <c r="R128" s="14" t="e">
        <f t="shared" si="26"/>
        <v>#VALUE!</v>
      </c>
      <c r="S128" s="14" t="e">
        <f t="shared" si="27"/>
        <v>#VALUE!</v>
      </c>
      <c r="T128" s="14" t="e">
        <f t="shared" si="28"/>
        <v>#VALUE!</v>
      </c>
      <c r="U128" s="14" t="e">
        <f t="shared" si="29"/>
        <v>#VALUE!</v>
      </c>
      <c r="V128" s="14" t="e">
        <f t="shared" si="30"/>
        <v>#VALUE!</v>
      </c>
      <c r="W128" s="14" t="e">
        <f t="shared" si="31"/>
        <v>#VALUE!</v>
      </c>
      <c r="X128" s="14" t="e">
        <f t="shared" si="32"/>
        <v>#VALUE!</v>
      </c>
      <c r="Y128" s="14" t="e">
        <f t="shared" si="33"/>
        <v>#VALUE!</v>
      </c>
      <c r="Z128" s="14" t="e">
        <f t="shared" si="34"/>
        <v>#VALUE!</v>
      </c>
      <c r="AA128" s="15" t="e">
        <f t="shared" si="35"/>
        <v>#VALUE!</v>
      </c>
      <c r="AB128" s="15" t="e">
        <f t="shared" si="36"/>
        <v>#VALUE!</v>
      </c>
      <c r="AC128" s="15" t="e">
        <f t="shared" si="37"/>
        <v>#VALUE!</v>
      </c>
      <c r="AD128" s="15" t="e">
        <f t="shared" si="38"/>
        <v>#VALUE!</v>
      </c>
      <c r="AE128" s="15" t="e">
        <f t="shared" si="39"/>
        <v>#VALUE!</v>
      </c>
      <c r="AF128" s="15" t="e">
        <f t="shared" si="40"/>
        <v>#VALUE!</v>
      </c>
      <c r="AG128" s="15" t="e">
        <f t="shared" si="41"/>
        <v>#VALUE!</v>
      </c>
      <c r="AH128" s="15" t="e">
        <f t="shared" si="42"/>
        <v>#VALUE!</v>
      </c>
      <c r="AI128" s="15" t="e">
        <f t="shared" si="43"/>
        <v>#VALUE!</v>
      </c>
      <c r="AJ128" s="15" t="e">
        <f t="shared" si="44"/>
        <v>#VALUE!</v>
      </c>
      <c r="AK128" s="15">
        <f t="shared" si="45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1" t="str">
        <f>IF(OR($B129="",$C129="",$D129="",$E129="",$E129&lt;AN_LIM,$E129&gt;AN_CONCURS,$N129=FALSE),"",R_STR*VLOOKUP(AK129,Coef!$E$5:$F$20,2,FALSE))</f>
        <v/>
      </c>
      <c r="I129" s="121" t="str">
        <f>IF(OR($B129="",$C129="",$D129="",$E129="",$E129&gt;AN_CONCURS,$N129=FALSE),"",R_STR*VLOOKUP(AK129,Coef!$E$5:$F$20,2,FALSE))</f>
        <v/>
      </c>
      <c r="J129" s="153" t="str">
        <f t="shared" si="19"/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29" t="b">
        <f t="shared" si="23"/>
        <v>0</v>
      </c>
      <c r="O129" s="238"/>
      <c r="Q129" s="14" t="e">
        <f t="shared" si="24"/>
        <v>#VALUE!</v>
      </c>
      <c r="R129" s="14" t="e">
        <f t="shared" si="26"/>
        <v>#VALUE!</v>
      </c>
      <c r="S129" s="14" t="e">
        <f t="shared" si="27"/>
        <v>#VALUE!</v>
      </c>
      <c r="T129" s="14" t="e">
        <f t="shared" si="28"/>
        <v>#VALUE!</v>
      </c>
      <c r="U129" s="14" t="e">
        <f t="shared" si="29"/>
        <v>#VALUE!</v>
      </c>
      <c r="V129" s="14" t="e">
        <f t="shared" si="30"/>
        <v>#VALUE!</v>
      </c>
      <c r="W129" s="14" t="e">
        <f t="shared" si="31"/>
        <v>#VALUE!</v>
      </c>
      <c r="X129" s="14" t="e">
        <f t="shared" si="32"/>
        <v>#VALUE!</v>
      </c>
      <c r="Y129" s="14" t="e">
        <f t="shared" si="33"/>
        <v>#VALUE!</v>
      </c>
      <c r="Z129" s="14" t="e">
        <f t="shared" si="34"/>
        <v>#VALUE!</v>
      </c>
      <c r="AA129" s="15" t="e">
        <f t="shared" si="35"/>
        <v>#VALUE!</v>
      </c>
      <c r="AB129" s="15" t="e">
        <f t="shared" si="36"/>
        <v>#VALUE!</v>
      </c>
      <c r="AC129" s="15" t="e">
        <f t="shared" si="37"/>
        <v>#VALUE!</v>
      </c>
      <c r="AD129" s="15" t="e">
        <f t="shared" si="38"/>
        <v>#VALUE!</v>
      </c>
      <c r="AE129" s="15" t="e">
        <f t="shared" si="39"/>
        <v>#VALUE!</v>
      </c>
      <c r="AF129" s="15" t="e">
        <f t="shared" si="40"/>
        <v>#VALUE!</v>
      </c>
      <c r="AG129" s="15" t="e">
        <f t="shared" si="41"/>
        <v>#VALUE!</v>
      </c>
      <c r="AH129" s="15" t="e">
        <f t="shared" si="42"/>
        <v>#VALUE!</v>
      </c>
      <c r="AI129" s="15" t="e">
        <f t="shared" si="43"/>
        <v>#VALUE!</v>
      </c>
      <c r="AJ129" s="15" t="e">
        <f t="shared" si="44"/>
        <v>#VALUE!</v>
      </c>
      <c r="AK129" s="15">
        <f t="shared" si="45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1" t="str">
        <f>IF(OR($B130="",$C130="",$D130="",$E130="",$E130&lt;AN_LIM,$E130&gt;AN_CONCURS,$N130=FALSE),"",R_STR*VLOOKUP(AK130,Coef!$E$5:$F$20,2,FALSE))</f>
        <v/>
      </c>
      <c r="I130" s="121" t="str">
        <f>IF(OR($B130="",$C130="",$D130="",$E130="",$E130&gt;AN_CONCURS,$N130=FALSE),"",R_STR*VLOOKUP(AK130,Coef!$E$5:$F$20,2,FALSE))</f>
        <v/>
      </c>
      <c r="J130" s="153" t="str">
        <f t="shared" si="19"/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29" t="b">
        <f t="shared" si="23"/>
        <v>0</v>
      </c>
      <c r="O130" s="238"/>
      <c r="Q130" s="14" t="e">
        <f t="shared" si="24"/>
        <v>#VALUE!</v>
      </c>
      <c r="R130" s="14" t="e">
        <f t="shared" si="26"/>
        <v>#VALUE!</v>
      </c>
      <c r="S130" s="14" t="e">
        <f t="shared" si="27"/>
        <v>#VALUE!</v>
      </c>
      <c r="T130" s="14" t="e">
        <f t="shared" si="28"/>
        <v>#VALUE!</v>
      </c>
      <c r="U130" s="14" t="e">
        <f t="shared" si="29"/>
        <v>#VALUE!</v>
      </c>
      <c r="V130" s="14" t="e">
        <f t="shared" si="30"/>
        <v>#VALUE!</v>
      </c>
      <c r="W130" s="14" t="e">
        <f t="shared" si="31"/>
        <v>#VALUE!</v>
      </c>
      <c r="X130" s="14" t="e">
        <f t="shared" si="32"/>
        <v>#VALUE!</v>
      </c>
      <c r="Y130" s="14" t="e">
        <f t="shared" si="33"/>
        <v>#VALUE!</v>
      </c>
      <c r="Z130" s="14" t="e">
        <f t="shared" si="34"/>
        <v>#VALUE!</v>
      </c>
      <c r="AA130" s="15" t="e">
        <f t="shared" si="35"/>
        <v>#VALUE!</v>
      </c>
      <c r="AB130" s="15" t="e">
        <f t="shared" si="36"/>
        <v>#VALUE!</v>
      </c>
      <c r="AC130" s="15" t="e">
        <f t="shared" si="37"/>
        <v>#VALUE!</v>
      </c>
      <c r="AD130" s="15" t="e">
        <f t="shared" si="38"/>
        <v>#VALUE!</v>
      </c>
      <c r="AE130" s="15" t="e">
        <f t="shared" si="39"/>
        <v>#VALUE!</v>
      </c>
      <c r="AF130" s="15" t="e">
        <f t="shared" si="40"/>
        <v>#VALUE!</v>
      </c>
      <c r="AG130" s="15" t="e">
        <f t="shared" si="41"/>
        <v>#VALUE!</v>
      </c>
      <c r="AH130" s="15" t="e">
        <f t="shared" si="42"/>
        <v>#VALUE!</v>
      </c>
      <c r="AI130" s="15" t="e">
        <f t="shared" si="43"/>
        <v>#VALUE!</v>
      </c>
      <c r="AJ130" s="15" t="e">
        <f t="shared" si="44"/>
        <v>#VALUE!</v>
      </c>
      <c r="AK130" s="15">
        <f t="shared" si="45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1" t="str">
        <f>IF(OR($B131="",$C131="",$D131="",$E131="",$E131&lt;AN_LIM,$E131&gt;AN_CONCURS,$N131=FALSE),"",R_STR*VLOOKUP(AK131,Coef!$E$5:$F$20,2,FALSE))</f>
        <v/>
      </c>
      <c r="I131" s="121" t="str">
        <f>IF(OR($B131="",$C131="",$D131="",$E131="",$E131&gt;AN_CONCURS,$N131=FALSE),"",R_STR*VLOOKUP(AK131,Coef!$E$5:$F$20,2,FALSE))</f>
        <v/>
      </c>
      <c r="J131" s="153" t="str">
        <f t="shared" si="19"/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29" t="b">
        <f t="shared" si="23"/>
        <v>0</v>
      </c>
      <c r="O131" s="238"/>
      <c r="Q131" s="14" t="e">
        <f t="shared" si="24"/>
        <v>#VALUE!</v>
      </c>
      <c r="R131" s="14" t="e">
        <f t="shared" si="26"/>
        <v>#VALUE!</v>
      </c>
      <c r="S131" s="14" t="e">
        <f t="shared" si="27"/>
        <v>#VALUE!</v>
      </c>
      <c r="T131" s="14" t="e">
        <f t="shared" si="28"/>
        <v>#VALUE!</v>
      </c>
      <c r="U131" s="14" t="e">
        <f t="shared" si="29"/>
        <v>#VALUE!</v>
      </c>
      <c r="V131" s="14" t="e">
        <f t="shared" si="30"/>
        <v>#VALUE!</v>
      </c>
      <c r="W131" s="14" t="e">
        <f t="shared" si="31"/>
        <v>#VALUE!</v>
      </c>
      <c r="X131" s="14" t="e">
        <f t="shared" si="32"/>
        <v>#VALUE!</v>
      </c>
      <c r="Y131" s="14" t="e">
        <f t="shared" si="33"/>
        <v>#VALUE!</v>
      </c>
      <c r="Z131" s="14" t="e">
        <f t="shared" si="34"/>
        <v>#VALUE!</v>
      </c>
      <c r="AA131" s="15" t="e">
        <f t="shared" si="35"/>
        <v>#VALUE!</v>
      </c>
      <c r="AB131" s="15" t="e">
        <f t="shared" si="36"/>
        <v>#VALUE!</v>
      </c>
      <c r="AC131" s="15" t="e">
        <f t="shared" si="37"/>
        <v>#VALUE!</v>
      </c>
      <c r="AD131" s="15" t="e">
        <f t="shared" si="38"/>
        <v>#VALUE!</v>
      </c>
      <c r="AE131" s="15" t="e">
        <f t="shared" si="39"/>
        <v>#VALUE!</v>
      </c>
      <c r="AF131" s="15" t="e">
        <f t="shared" si="40"/>
        <v>#VALUE!</v>
      </c>
      <c r="AG131" s="15" t="e">
        <f t="shared" si="41"/>
        <v>#VALUE!</v>
      </c>
      <c r="AH131" s="15" t="e">
        <f t="shared" si="42"/>
        <v>#VALUE!</v>
      </c>
      <c r="AI131" s="15" t="e">
        <f t="shared" si="43"/>
        <v>#VALUE!</v>
      </c>
      <c r="AJ131" s="15" t="e">
        <f t="shared" si="44"/>
        <v>#VALUE!</v>
      </c>
      <c r="AK131" s="15">
        <f t="shared" si="45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1" t="str">
        <f>IF(OR($B132="",$C132="",$D132="",$E132="",$E132&lt;AN_LIM,$E132&gt;AN_CONCURS,$N132=FALSE),"",R_STR*VLOOKUP(AK132,Coef!$E$5:$F$20,2,FALSE))</f>
        <v/>
      </c>
      <c r="I132" s="121" t="str">
        <f>IF(OR($B132="",$C132="",$D132="",$E132="",$E132&gt;AN_CONCURS,$N132=FALSE),"",R_STR*VLOOKUP(AK132,Coef!$E$5:$F$20,2,FALSE))</f>
        <v/>
      </c>
      <c r="J132" s="153" t="str">
        <f t="shared" si="19"/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29" t="b">
        <f t="shared" si="23"/>
        <v>0</v>
      </c>
      <c r="O132" s="238"/>
      <c r="Q132" s="14" t="e">
        <f t="shared" si="24"/>
        <v>#VALUE!</v>
      </c>
      <c r="R132" s="14" t="e">
        <f t="shared" si="26"/>
        <v>#VALUE!</v>
      </c>
      <c r="S132" s="14" t="e">
        <f t="shared" si="27"/>
        <v>#VALUE!</v>
      </c>
      <c r="T132" s="14" t="e">
        <f t="shared" si="28"/>
        <v>#VALUE!</v>
      </c>
      <c r="U132" s="14" t="e">
        <f t="shared" si="29"/>
        <v>#VALUE!</v>
      </c>
      <c r="V132" s="14" t="e">
        <f t="shared" si="30"/>
        <v>#VALUE!</v>
      </c>
      <c r="W132" s="14" t="e">
        <f t="shared" si="31"/>
        <v>#VALUE!</v>
      </c>
      <c r="X132" s="14" t="e">
        <f t="shared" si="32"/>
        <v>#VALUE!</v>
      </c>
      <c r="Y132" s="14" t="e">
        <f t="shared" si="33"/>
        <v>#VALUE!</v>
      </c>
      <c r="Z132" s="14" t="e">
        <f t="shared" si="34"/>
        <v>#VALUE!</v>
      </c>
      <c r="AA132" s="15" t="e">
        <f t="shared" si="35"/>
        <v>#VALUE!</v>
      </c>
      <c r="AB132" s="15" t="e">
        <f t="shared" si="36"/>
        <v>#VALUE!</v>
      </c>
      <c r="AC132" s="15" t="e">
        <f t="shared" si="37"/>
        <v>#VALUE!</v>
      </c>
      <c r="AD132" s="15" t="e">
        <f t="shared" si="38"/>
        <v>#VALUE!</v>
      </c>
      <c r="AE132" s="15" t="e">
        <f t="shared" si="39"/>
        <v>#VALUE!</v>
      </c>
      <c r="AF132" s="15" t="e">
        <f t="shared" si="40"/>
        <v>#VALUE!</v>
      </c>
      <c r="AG132" s="15" t="e">
        <f t="shared" si="41"/>
        <v>#VALUE!</v>
      </c>
      <c r="AH132" s="15" t="e">
        <f t="shared" si="42"/>
        <v>#VALUE!</v>
      </c>
      <c r="AI132" s="15" t="e">
        <f t="shared" si="43"/>
        <v>#VALUE!</v>
      </c>
      <c r="AJ132" s="15" t="e">
        <f t="shared" si="44"/>
        <v>#VALUE!</v>
      </c>
      <c r="AK132" s="15">
        <f t="shared" si="45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1" t="str">
        <f>IF(OR($B133="",$C133="",$D133="",$E133="",$E133&lt;AN_LIM,$E133&gt;AN_CONCURS,$N133=FALSE),"",R_STR*VLOOKUP(AK133,Coef!$E$5:$F$20,2,FALSE))</f>
        <v/>
      </c>
      <c r="I133" s="121" t="str">
        <f>IF(OR($B133="",$C133="",$D133="",$E133="",$E133&gt;AN_CONCURS,$N133=FALSE),"",R_STR*VLOOKUP(AK133,Coef!$E$5:$F$20,2,FALSE))</f>
        <v/>
      </c>
      <c r="J133" s="153" t="str">
        <f t="shared" si="19"/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29" t="b">
        <f t="shared" si="23"/>
        <v>0</v>
      </c>
      <c r="O133" s="238"/>
      <c r="Q133" s="14" t="e">
        <f t="shared" si="24"/>
        <v>#VALUE!</v>
      </c>
      <c r="R133" s="14" t="e">
        <f t="shared" si="26"/>
        <v>#VALUE!</v>
      </c>
      <c r="S133" s="14" t="e">
        <f t="shared" si="27"/>
        <v>#VALUE!</v>
      </c>
      <c r="T133" s="14" t="e">
        <f t="shared" si="28"/>
        <v>#VALUE!</v>
      </c>
      <c r="U133" s="14" t="e">
        <f t="shared" si="29"/>
        <v>#VALUE!</v>
      </c>
      <c r="V133" s="14" t="e">
        <f t="shared" si="30"/>
        <v>#VALUE!</v>
      </c>
      <c r="W133" s="14" t="e">
        <f t="shared" si="31"/>
        <v>#VALUE!</v>
      </c>
      <c r="X133" s="14" t="e">
        <f t="shared" si="32"/>
        <v>#VALUE!</v>
      </c>
      <c r="Y133" s="14" t="e">
        <f t="shared" si="33"/>
        <v>#VALUE!</v>
      </c>
      <c r="Z133" s="14" t="e">
        <f t="shared" si="34"/>
        <v>#VALUE!</v>
      </c>
      <c r="AA133" s="15" t="e">
        <f t="shared" si="35"/>
        <v>#VALUE!</v>
      </c>
      <c r="AB133" s="15" t="e">
        <f t="shared" si="36"/>
        <v>#VALUE!</v>
      </c>
      <c r="AC133" s="15" t="e">
        <f t="shared" si="37"/>
        <v>#VALUE!</v>
      </c>
      <c r="AD133" s="15" t="e">
        <f t="shared" si="38"/>
        <v>#VALUE!</v>
      </c>
      <c r="AE133" s="15" t="e">
        <f t="shared" si="39"/>
        <v>#VALUE!</v>
      </c>
      <c r="AF133" s="15" t="e">
        <f t="shared" si="40"/>
        <v>#VALUE!</v>
      </c>
      <c r="AG133" s="15" t="e">
        <f t="shared" si="41"/>
        <v>#VALUE!</v>
      </c>
      <c r="AH133" s="15" t="e">
        <f t="shared" si="42"/>
        <v>#VALUE!</v>
      </c>
      <c r="AI133" s="15" t="e">
        <f t="shared" si="43"/>
        <v>#VALUE!</v>
      </c>
      <c r="AJ133" s="15" t="e">
        <f t="shared" si="44"/>
        <v>#VALUE!</v>
      </c>
      <c r="AK133" s="15">
        <f t="shared" si="45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1" t="str">
        <f>IF(OR($B134="",$C134="",$D134="",$E134="",$E134&lt;AN_LIM,$E134&gt;AN_CONCURS,$N134=FALSE),"",R_STR*VLOOKUP(AK134,Coef!$E$5:$F$20,2,FALSE))</f>
        <v/>
      </c>
      <c r="I134" s="121" t="str">
        <f>IF(OR($B134="",$C134="",$D134="",$E134="",$E134&gt;AN_CONCURS,$N134=FALSE),"",R_STR*VLOOKUP(AK134,Coef!$E$5:$F$20,2,FALSE))</f>
        <v/>
      </c>
      <c r="J134" s="153" t="str">
        <f t="shared" si="19"/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29" t="b">
        <f t="shared" si="23"/>
        <v>0</v>
      </c>
      <c r="O134" s="238"/>
      <c r="Q134" s="14" t="e">
        <f t="shared" si="24"/>
        <v>#VALUE!</v>
      </c>
      <c r="R134" s="14" t="e">
        <f t="shared" si="26"/>
        <v>#VALUE!</v>
      </c>
      <c r="S134" s="14" t="e">
        <f t="shared" si="27"/>
        <v>#VALUE!</v>
      </c>
      <c r="T134" s="14" t="e">
        <f t="shared" si="28"/>
        <v>#VALUE!</v>
      </c>
      <c r="U134" s="14" t="e">
        <f t="shared" si="29"/>
        <v>#VALUE!</v>
      </c>
      <c r="V134" s="14" t="e">
        <f t="shared" si="30"/>
        <v>#VALUE!</v>
      </c>
      <c r="W134" s="14" t="e">
        <f t="shared" si="31"/>
        <v>#VALUE!</v>
      </c>
      <c r="X134" s="14" t="e">
        <f t="shared" si="32"/>
        <v>#VALUE!</v>
      </c>
      <c r="Y134" s="14" t="e">
        <f t="shared" si="33"/>
        <v>#VALUE!</v>
      </c>
      <c r="Z134" s="14" t="e">
        <f t="shared" si="34"/>
        <v>#VALUE!</v>
      </c>
      <c r="AA134" s="15" t="e">
        <f t="shared" si="35"/>
        <v>#VALUE!</v>
      </c>
      <c r="AB134" s="15" t="e">
        <f t="shared" si="36"/>
        <v>#VALUE!</v>
      </c>
      <c r="AC134" s="15" t="e">
        <f t="shared" si="37"/>
        <v>#VALUE!</v>
      </c>
      <c r="AD134" s="15" t="e">
        <f t="shared" si="38"/>
        <v>#VALUE!</v>
      </c>
      <c r="AE134" s="15" t="e">
        <f t="shared" si="39"/>
        <v>#VALUE!</v>
      </c>
      <c r="AF134" s="15" t="e">
        <f t="shared" si="40"/>
        <v>#VALUE!</v>
      </c>
      <c r="AG134" s="15" t="e">
        <f t="shared" si="41"/>
        <v>#VALUE!</v>
      </c>
      <c r="AH134" s="15" t="e">
        <f t="shared" si="42"/>
        <v>#VALUE!</v>
      </c>
      <c r="AI134" s="15" t="e">
        <f t="shared" si="43"/>
        <v>#VALUE!</v>
      </c>
      <c r="AJ134" s="15" t="e">
        <f t="shared" si="44"/>
        <v>#VALUE!</v>
      </c>
      <c r="AK134" s="15">
        <f t="shared" si="45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1" t="str">
        <f>IF(OR($B135="",$C135="",$D135="",$E135="",$E135&lt;AN_LIM,$E135&gt;AN_CONCURS,$N135=FALSE),"",R_STR*VLOOKUP(AK135,Coef!$E$5:$F$20,2,FALSE))</f>
        <v/>
      </c>
      <c r="I135" s="121" t="str">
        <f>IF(OR($B135="",$C135="",$D135="",$E135="",$E135&gt;AN_CONCURS,$N135=FALSE),"",R_STR*VLOOKUP(AK135,Coef!$E$5:$F$20,2,FALSE))</f>
        <v/>
      </c>
      <c r="J135" s="153" t="str">
        <f t="shared" si="19"/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29" t="b">
        <f t="shared" si="23"/>
        <v>0</v>
      </c>
      <c r="O135" s="238"/>
      <c r="Q135" s="14" t="e">
        <f t="shared" si="24"/>
        <v>#VALUE!</v>
      </c>
      <c r="R135" s="14" t="e">
        <f t="shared" si="26"/>
        <v>#VALUE!</v>
      </c>
      <c r="S135" s="14" t="e">
        <f t="shared" si="27"/>
        <v>#VALUE!</v>
      </c>
      <c r="T135" s="14" t="e">
        <f t="shared" si="28"/>
        <v>#VALUE!</v>
      </c>
      <c r="U135" s="14" t="e">
        <f t="shared" si="29"/>
        <v>#VALUE!</v>
      </c>
      <c r="V135" s="14" t="e">
        <f t="shared" si="30"/>
        <v>#VALUE!</v>
      </c>
      <c r="W135" s="14" t="e">
        <f t="shared" si="31"/>
        <v>#VALUE!</v>
      </c>
      <c r="X135" s="14" t="e">
        <f t="shared" si="32"/>
        <v>#VALUE!</v>
      </c>
      <c r="Y135" s="14" t="e">
        <f t="shared" si="33"/>
        <v>#VALUE!</v>
      </c>
      <c r="Z135" s="14" t="e">
        <f t="shared" si="34"/>
        <v>#VALUE!</v>
      </c>
      <c r="AA135" s="15" t="e">
        <f t="shared" si="35"/>
        <v>#VALUE!</v>
      </c>
      <c r="AB135" s="15" t="e">
        <f t="shared" si="36"/>
        <v>#VALUE!</v>
      </c>
      <c r="AC135" s="15" t="e">
        <f t="shared" si="37"/>
        <v>#VALUE!</v>
      </c>
      <c r="AD135" s="15" t="e">
        <f t="shared" si="38"/>
        <v>#VALUE!</v>
      </c>
      <c r="AE135" s="15" t="e">
        <f t="shared" si="39"/>
        <v>#VALUE!</v>
      </c>
      <c r="AF135" s="15" t="e">
        <f t="shared" si="40"/>
        <v>#VALUE!</v>
      </c>
      <c r="AG135" s="15" t="e">
        <f t="shared" si="41"/>
        <v>#VALUE!</v>
      </c>
      <c r="AH135" s="15" t="e">
        <f t="shared" si="42"/>
        <v>#VALUE!</v>
      </c>
      <c r="AI135" s="15" t="e">
        <f t="shared" si="43"/>
        <v>#VALUE!</v>
      </c>
      <c r="AJ135" s="15" t="e">
        <f t="shared" si="44"/>
        <v>#VALUE!</v>
      </c>
      <c r="AK135" s="15">
        <f t="shared" si="45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1" t="str">
        <f>IF(OR($B136="",$C136="",$D136="",$E136="",$E136&lt;AN_LIM,$E136&gt;AN_CONCURS,$N136=FALSE),"",R_STR*VLOOKUP(AK136,Coef!$E$5:$F$20,2,FALSE))</f>
        <v/>
      </c>
      <c r="I136" s="121" t="str">
        <f>IF(OR($B136="",$C136="",$D136="",$E136="",$E136&gt;AN_CONCURS,$N136=FALSE),"",R_STR*VLOOKUP(AK136,Coef!$E$5:$F$20,2,FALSE))</f>
        <v/>
      </c>
      <c r="J136" s="153" t="str">
        <f t="shared" si="19"/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29" t="b">
        <f t="shared" si="23"/>
        <v>0</v>
      </c>
      <c r="O136" s="238"/>
      <c r="Q136" s="14" t="e">
        <f t="shared" si="24"/>
        <v>#VALUE!</v>
      </c>
      <c r="R136" s="14" t="e">
        <f t="shared" si="26"/>
        <v>#VALUE!</v>
      </c>
      <c r="S136" s="14" t="e">
        <f t="shared" si="27"/>
        <v>#VALUE!</v>
      </c>
      <c r="T136" s="14" t="e">
        <f t="shared" si="28"/>
        <v>#VALUE!</v>
      </c>
      <c r="U136" s="14" t="e">
        <f t="shared" si="29"/>
        <v>#VALUE!</v>
      </c>
      <c r="V136" s="14" t="e">
        <f t="shared" si="30"/>
        <v>#VALUE!</v>
      </c>
      <c r="W136" s="14" t="e">
        <f t="shared" si="31"/>
        <v>#VALUE!</v>
      </c>
      <c r="X136" s="14" t="e">
        <f t="shared" si="32"/>
        <v>#VALUE!</v>
      </c>
      <c r="Y136" s="14" t="e">
        <f t="shared" si="33"/>
        <v>#VALUE!</v>
      </c>
      <c r="Z136" s="14" t="e">
        <f t="shared" si="34"/>
        <v>#VALUE!</v>
      </c>
      <c r="AA136" s="15" t="e">
        <f t="shared" si="35"/>
        <v>#VALUE!</v>
      </c>
      <c r="AB136" s="15" t="e">
        <f t="shared" si="36"/>
        <v>#VALUE!</v>
      </c>
      <c r="AC136" s="15" t="e">
        <f t="shared" si="37"/>
        <v>#VALUE!</v>
      </c>
      <c r="AD136" s="15" t="e">
        <f t="shared" si="38"/>
        <v>#VALUE!</v>
      </c>
      <c r="AE136" s="15" t="e">
        <f t="shared" si="39"/>
        <v>#VALUE!</v>
      </c>
      <c r="AF136" s="15" t="e">
        <f t="shared" si="40"/>
        <v>#VALUE!</v>
      </c>
      <c r="AG136" s="15" t="e">
        <f t="shared" si="41"/>
        <v>#VALUE!</v>
      </c>
      <c r="AH136" s="15" t="e">
        <f t="shared" si="42"/>
        <v>#VALUE!</v>
      </c>
      <c r="AI136" s="15" t="e">
        <f t="shared" si="43"/>
        <v>#VALUE!</v>
      </c>
      <c r="AJ136" s="15" t="e">
        <f t="shared" si="44"/>
        <v>#VALUE!</v>
      </c>
      <c r="AK136" s="15">
        <f t="shared" si="45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1" t="str">
        <f>IF(OR($B137="",$C137="",$D137="",$E137="",$E137&lt;AN_LIM,$E137&gt;AN_CONCURS,$N137=FALSE),"",R_STR*VLOOKUP(AK137,Coef!$E$5:$F$20,2,FALSE))</f>
        <v/>
      </c>
      <c r="I137" s="121" t="str">
        <f>IF(OR($B137="",$C137="",$D137="",$E137="",$E137&gt;AN_CONCURS,$N137=FALSE),"",R_STR*VLOOKUP(AK137,Coef!$E$5:$F$20,2,FALSE))</f>
        <v/>
      </c>
      <c r="J137" s="153" t="str">
        <f t="shared" si="19"/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29" t="b">
        <f t="shared" si="23"/>
        <v>0</v>
      </c>
      <c r="O137" s="238"/>
      <c r="Q137" s="14" t="e">
        <f t="shared" si="24"/>
        <v>#VALUE!</v>
      </c>
      <c r="R137" s="14" t="e">
        <f t="shared" si="26"/>
        <v>#VALUE!</v>
      </c>
      <c r="S137" s="14" t="e">
        <f t="shared" si="27"/>
        <v>#VALUE!</v>
      </c>
      <c r="T137" s="14" t="e">
        <f t="shared" si="28"/>
        <v>#VALUE!</v>
      </c>
      <c r="U137" s="14" t="e">
        <f t="shared" si="29"/>
        <v>#VALUE!</v>
      </c>
      <c r="V137" s="14" t="e">
        <f t="shared" si="30"/>
        <v>#VALUE!</v>
      </c>
      <c r="W137" s="14" t="e">
        <f t="shared" si="31"/>
        <v>#VALUE!</v>
      </c>
      <c r="X137" s="14" t="e">
        <f t="shared" si="32"/>
        <v>#VALUE!</v>
      </c>
      <c r="Y137" s="14" t="e">
        <f t="shared" si="33"/>
        <v>#VALUE!</v>
      </c>
      <c r="Z137" s="14" t="e">
        <f t="shared" si="34"/>
        <v>#VALUE!</v>
      </c>
      <c r="AA137" s="15" t="e">
        <f t="shared" si="35"/>
        <v>#VALUE!</v>
      </c>
      <c r="AB137" s="15" t="e">
        <f t="shared" si="36"/>
        <v>#VALUE!</v>
      </c>
      <c r="AC137" s="15" t="e">
        <f t="shared" si="37"/>
        <v>#VALUE!</v>
      </c>
      <c r="AD137" s="15" t="e">
        <f t="shared" si="38"/>
        <v>#VALUE!</v>
      </c>
      <c r="AE137" s="15" t="e">
        <f t="shared" si="39"/>
        <v>#VALUE!</v>
      </c>
      <c r="AF137" s="15" t="e">
        <f t="shared" si="40"/>
        <v>#VALUE!</v>
      </c>
      <c r="AG137" s="15" t="e">
        <f t="shared" si="41"/>
        <v>#VALUE!</v>
      </c>
      <c r="AH137" s="15" t="e">
        <f t="shared" si="42"/>
        <v>#VALUE!</v>
      </c>
      <c r="AI137" s="15" t="e">
        <f t="shared" si="43"/>
        <v>#VALUE!</v>
      </c>
      <c r="AJ137" s="15" t="e">
        <f t="shared" si="44"/>
        <v>#VALUE!</v>
      </c>
      <c r="AK137" s="15">
        <f t="shared" si="45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1" t="str">
        <f>IF(OR($B138="",$C138="",$D138="",$E138="",$E138&lt;AN_LIM,$E138&gt;AN_CONCURS,$N138=FALSE),"",R_STR*VLOOKUP(AK138,Coef!$E$5:$F$20,2,FALSE))</f>
        <v/>
      </c>
      <c r="I138" s="121" t="str">
        <f>IF(OR($B138="",$C138="",$D138="",$E138="",$E138&gt;AN_CONCURS,$N138=FALSE),"",R_STR*VLOOKUP(AK138,Coef!$E$5:$F$20,2,FALSE))</f>
        <v/>
      </c>
      <c r="J138" s="153" t="str">
        <f t="shared" si="19"/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29" t="b">
        <f t="shared" si="23"/>
        <v>0</v>
      </c>
      <c r="O138" s="238"/>
      <c r="Q138" s="14" t="e">
        <f t="shared" si="24"/>
        <v>#VALUE!</v>
      </c>
      <c r="R138" s="14" t="e">
        <f t="shared" si="26"/>
        <v>#VALUE!</v>
      </c>
      <c r="S138" s="14" t="e">
        <f t="shared" si="27"/>
        <v>#VALUE!</v>
      </c>
      <c r="T138" s="14" t="e">
        <f t="shared" si="28"/>
        <v>#VALUE!</v>
      </c>
      <c r="U138" s="14" t="e">
        <f t="shared" si="29"/>
        <v>#VALUE!</v>
      </c>
      <c r="V138" s="14" t="e">
        <f t="shared" si="30"/>
        <v>#VALUE!</v>
      </c>
      <c r="W138" s="14" t="e">
        <f t="shared" si="31"/>
        <v>#VALUE!</v>
      </c>
      <c r="X138" s="14" t="e">
        <f t="shared" si="32"/>
        <v>#VALUE!</v>
      </c>
      <c r="Y138" s="14" t="e">
        <f t="shared" si="33"/>
        <v>#VALUE!</v>
      </c>
      <c r="Z138" s="14" t="e">
        <f t="shared" si="34"/>
        <v>#VALUE!</v>
      </c>
      <c r="AA138" s="15" t="e">
        <f t="shared" si="35"/>
        <v>#VALUE!</v>
      </c>
      <c r="AB138" s="15" t="e">
        <f t="shared" si="36"/>
        <v>#VALUE!</v>
      </c>
      <c r="AC138" s="15" t="e">
        <f t="shared" si="37"/>
        <v>#VALUE!</v>
      </c>
      <c r="AD138" s="15" t="e">
        <f t="shared" si="38"/>
        <v>#VALUE!</v>
      </c>
      <c r="AE138" s="15" t="e">
        <f t="shared" si="39"/>
        <v>#VALUE!</v>
      </c>
      <c r="AF138" s="15" t="e">
        <f t="shared" si="40"/>
        <v>#VALUE!</v>
      </c>
      <c r="AG138" s="15" t="e">
        <f t="shared" si="41"/>
        <v>#VALUE!</v>
      </c>
      <c r="AH138" s="15" t="e">
        <f t="shared" si="42"/>
        <v>#VALUE!</v>
      </c>
      <c r="AI138" s="15" t="e">
        <f t="shared" si="43"/>
        <v>#VALUE!</v>
      </c>
      <c r="AJ138" s="15" t="e">
        <f t="shared" si="44"/>
        <v>#VALUE!</v>
      </c>
      <c r="AK138" s="15">
        <f t="shared" si="45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1" t="str">
        <f>IF(OR($B139="",$C139="",$D139="",$E139="",$E139&lt;AN_LIM,$E139&gt;AN_CONCURS,$N139=FALSE),"",R_STR*VLOOKUP(AK139,Coef!$E$5:$F$20,2,FALSE))</f>
        <v/>
      </c>
      <c r="I139" s="121" t="str">
        <f>IF(OR($B139="",$C139="",$D139="",$E139="",$E139&gt;AN_CONCURS,$N139=FALSE),"",R_STR*VLOOKUP(AK139,Coef!$E$5:$F$20,2,FALSE))</f>
        <v/>
      </c>
      <c r="J139" s="153" t="str">
        <f t="shared" ref="J139:J202" si="46">IF(OR($B139="",$C139="",$D139="",$E139="",$E139&gt;AN_CONCURS,$N139=FALSE),"",IF($E139&gt;=AN_LIM,1,""))</f>
        <v/>
      </c>
      <c r="K139" s="153" t="str">
        <f t="shared" ref="K139:K202" si="47">IF(OR($B139="",$C139="",$D139="",$E139="",$E139&gt;AN_CONCURS,$N139=FALSE),"",1)</f>
        <v/>
      </c>
      <c r="L139" s="153" t="str">
        <f t="shared" ref="L139:L202" si="48">IF($J139&lt;&gt;1,"",(IF(OR($B139="",$C139="",$D139="",$E139="",$E139&gt;AN_CONCURS,$N139=FALSE),"",IF((FIND(NUME,$B139,1)=1),1,""))))</f>
        <v/>
      </c>
      <c r="M139" s="153" t="str">
        <f t="shared" ref="M139:M202" si="49">IF(OR($B139="",$C139="",$D139="",$E139="",$E139&gt;AN_CONCURS,$N139=FALSE),"",IF((FIND(NUME,$B139,1)=1),1,""))</f>
        <v/>
      </c>
      <c r="N139" s="129" t="b">
        <f t="shared" ref="N139:N202" si="50">IF(NUME="",FALSE,ISNUMBER(SEARCH(NUME,$B139)))</f>
        <v>0</v>
      </c>
      <c r="O139" s="238"/>
      <c r="Q139" s="14" t="e">
        <f t="shared" ref="Q139:Q202" si="51">FIND(",",$B139,1)</f>
        <v>#VALUE!</v>
      </c>
      <c r="R139" s="14" t="e">
        <f t="shared" si="26"/>
        <v>#VALUE!</v>
      </c>
      <c r="S139" s="14" t="e">
        <f t="shared" si="27"/>
        <v>#VALUE!</v>
      </c>
      <c r="T139" s="14" t="e">
        <f t="shared" si="28"/>
        <v>#VALUE!</v>
      </c>
      <c r="U139" s="14" t="e">
        <f t="shared" si="29"/>
        <v>#VALUE!</v>
      </c>
      <c r="V139" s="14" t="e">
        <f t="shared" si="30"/>
        <v>#VALUE!</v>
      </c>
      <c r="W139" s="14" t="e">
        <f t="shared" si="31"/>
        <v>#VALUE!</v>
      </c>
      <c r="X139" s="14" t="e">
        <f t="shared" si="32"/>
        <v>#VALUE!</v>
      </c>
      <c r="Y139" s="14" t="e">
        <f t="shared" si="33"/>
        <v>#VALUE!</v>
      </c>
      <c r="Z139" s="14" t="e">
        <f t="shared" si="34"/>
        <v>#VALUE!</v>
      </c>
      <c r="AA139" s="15" t="e">
        <f t="shared" si="35"/>
        <v>#VALUE!</v>
      </c>
      <c r="AB139" s="15" t="e">
        <f t="shared" si="36"/>
        <v>#VALUE!</v>
      </c>
      <c r="AC139" s="15" t="e">
        <f t="shared" si="37"/>
        <v>#VALUE!</v>
      </c>
      <c r="AD139" s="15" t="e">
        <f t="shared" si="38"/>
        <v>#VALUE!</v>
      </c>
      <c r="AE139" s="15" t="e">
        <f t="shared" si="39"/>
        <v>#VALUE!</v>
      </c>
      <c r="AF139" s="15" t="e">
        <f t="shared" si="40"/>
        <v>#VALUE!</v>
      </c>
      <c r="AG139" s="15" t="e">
        <f t="shared" si="41"/>
        <v>#VALUE!</v>
      </c>
      <c r="AH139" s="15" t="e">
        <f t="shared" si="42"/>
        <v>#VALUE!</v>
      </c>
      <c r="AI139" s="15" t="e">
        <f t="shared" si="43"/>
        <v>#VALUE!</v>
      </c>
      <c r="AJ139" s="15" t="e">
        <f t="shared" si="44"/>
        <v>#VALUE!</v>
      </c>
      <c r="AK139" s="15">
        <f t="shared" si="45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1" t="str">
        <f>IF(OR($B140="",$C140="",$D140="",$E140="",$E140&lt;AN_LIM,$E140&gt;AN_CONCURS,$N140=FALSE),"",R_STR*VLOOKUP(AK140,Coef!$E$5:$F$20,2,FALSE))</f>
        <v/>
      </c>
      <c r="I140" s="121" t="str">
        <f>IF(OR($B140="",$C140="",$D140="",$E140="",$E140&gt;AN_CONCURS,$N140=FALSE),"",R_STR*VLOOKUP(AK140,Coef!$E$5:$F$20,2,FALSE))</f>
        <v/>
      </c>
      <c r="J140" s="153" t="str">
        <f t="shared" si="46"/>
        <v/>
      </c>
      <c r="K140" s="153" t="str">
        <f t="shared" si="47"/>
        <v/>
      </c>
      <c r="L140" s="153" t="str">
        <f t="shared" si="48"/>
        <v/>
      </c>
      <c r="M140" s="153" t="str">
        <f t="shared" si="49"/>
        <v/>
      </c>
      <c r="N140" s="129" t="b">
        <f t="shared" si="50"/>
        <v>0</v>
      </c>
      <c r="O140" s="238"/>
      <c r="Q140" s="14" t="e">
        <f t="shared" si="51"/>
        <v>#VALUE!</v>
      </c>
      <c r="R140" s="14" t="e">
        <f t="shared" si="26"/>
        <v>#VALUE!</v>
      </c>
      <c r="S140" s="14" t="e">
        <f t="shared" si="27"/>
        <v>#VALUE!</v>
      </c>
      <c r="T140" s="14" t="e">
        <f t="shared" si="28"/>
        <v>#VALUE!</v>
      </c>
      <c r="U140" s="14" t="e">
        <f t="shared" si="29"/>
        <v>#VALUE!</v>
      </c>
      <c r="V140" s="14" t="e">
        <f t="shared" si="30"/>
        <v>#VALUE!</v>
      </c>
      <c r="W140" s="14" t="e">
        <f t="shared" si="31"/>
        <v>#VALUE!</v>
      </c>
      <c r="X140" s="14" t="e">
        <f t="shared" si="32"/>
        <v>#VALUE!</v>
      </c>
      <c r="Y140" s="14" t="e">
        <f t="shared" si="33"/>
        <v>#VALUE!</v>
      </c>
      <c r="Z140" s="14" t="e">
        <f t="shared" si="34"/>
        <v>#VALUE!</v>
      </c>
      <c r="AA140" s="15" t="e">
        <f t="shared" si="35"/>
        <v>#VALUE!</v>
      </c>
      <c r="AB140" s="15" t="e">
        <f t="shared" si="36"/>
        <v>#VALUE!</v>
      </c>
      <c r="AC140" s="15" t="e">
        <f t="shared" si="37"/>
        <v>#VALUE!</v>
      </c>
      <c r="AD140" s="15" t="e">
        <f t="shared" si="38"/>
        <v>#VALUE!</v>
      </c>
      <c r="AE140" s="15" t="e">
        <f t="shared" si="39"/>
        <v>#VALUE!</v>
      </c>
      <c r="AF140" s="15" t="e">
        <f t="shared" si="40"/>
        <v>#VALUE!</v>
      </c>
      <c r="AG140" s="15" t="e">
        <f t="shared" si="41"/>
        <v>#VALUE!</v>
      </c>
      <c r="AH140" s="15" t="e">
        <f t="shared" si="42"/>
        <v>#VALUE!</v>
      </c>
      <c r="AI140" s="15" t="e">
        <f t="shared" si="43"/>
        <v>#VALUE!</v>
      </c>
      <c r="AJ140" s="15" t="e">
        <f t="shared" si="44"/>
        <v>#VALUE!</v>
      </c>
      <c r="AK140" s="15">
        <f t="shared" si="45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1" t="str">
        <f>IF(OR($B141="",$C141="",$D141="",$E141="",$E141&lt;AN_LIM,$E141&gt;AN_CONCURS,$N141=FALSE),"",R_STR*VLOOKUP(AK141,Coef!$E$5:$F$20,2,FALSE))</f>
        <v/>
      </c>
      <c r="I141" s="121" t="str">
        <f>IF(OR($B141="",$C141="",$D141="",$E141="",$E141&gt;AN_CONCURS,$N141=FALSE),"",R_STR*VLOOKUP(AK141,Coef!$E$5:$F$20,2,FALSE))</f>
        <v/>
      </c>
      <c r="J141" s="153" t="str">
        <f t="shared" si="46"/>
        <v/>
      </c>
      <c r="K141" s="153" t="str">
        <f t="shared" si="47"/>
        <v/>
      </c>
      <c r="L141" s="153" t="str">
        <f t="shared" si="48"/>
        <v/>
      </c>
      <c r="M141" s="153" t="str">
        <f t="shared" si="49"/>
        <v/>
      </c>
      <c r="N141" s="129" t="b">
        <f t="shared" si="50"/>
        <v>0</v>
      </c>
      <c r="O141" s="238"/>
      <c r="Q141" s="14" t="e">
        <f t="shared" si="51"/>
        <v>#VALUE!</v>
      </c>
      <c r="R141" s="14" t="e">
        <f t="shared" si="26"/>
        <v>#VALUE!</v>
      </c>
      <c r="S141" s="14" t="e">
        <f t="shared" si="27"/>
        <v>#VALUE!</v>
      </c>
      <c r="T141" s="14" t="e">
        <f t="shared" si="28"/>
        <v>#VALUE!</v>
      </c>
      <c r="U141" s="14" t="e">
        <f t="shared" si="29"/>
        <v>#VALUE!</v>
      </c>
      <c r="V141" s="14" t="e">
        <f t="shared" si="30"/>
        <v>#VALUE!</v>
      </c>
      <c r="W141" s="14" t="e">
        <f t="shared" si="31"/>
        <v>#VALUE!</v>
      </c>
      <c r="X141" s="14" t="e">
        <f t="shared" si="32"/>
        <v>#VALUE!</v>
      </c>
      <c r="Y141" s="14" t="e">
        <f t="shared" si="33"/>
        <v>#VALUE!</v>
      </c>
      <c r="Z141" s="14" t="e">
        <f t="shared" si="34"/>
        <v>#VALUE!</v>
      </c>
      <c r="AA141" s="15" t="e">
        <f t="shared" si="35"/>
        <v>#VALUE!</v>
      </c>
      <c r="AB141" s="15" t="e">
        <f t="shared" si="36"/>
        <v>#VALUE!</v>
      </c>
      <c r="AC141" s="15" t="e">
        <f t="shared" si="37"/>
        <v>#VALUE!</v>
      </c>
      <c r="AD141" s="15" t="e">
        <f t="shared" si="38"/>
        <v>#VALUE!</v>
      </c>
      <c r="AE141" s="15" t="e">
        <f t="shared" si="39"/>
        <v>#VALUE!</v>
      </c>
      <c r="AF141" s="15" t="e">
        <f t="shared" si="40"/>
        <v>#VALUE!</v>
      </c>
      <c r="AG141" s="15" t="e">
        <f t="shared" si="41"/>
        <v>#VALUE!</v>
      </c>
      <c r="AH141" s="15" t="e">
        <f t="shared" si="42"/>
        <v>#VALUE!</v>
      </c>
      <c r="AI141" s="15" t="e">
        <f t="shared" si="43"/>
        <v>#VALUE!</v>
      </c>
      <c r="AJ141" s="15" t="e">
        <f t="shared" si="44"/>
        <v>#VALUE!</v>
      </c>
      <c r="AK141" s="15">
        <f t="shared" si="45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1" t="str">
        <f>IF(OR($B142="",$C142="",$D142="",$E142="",$E142&lt;AN_LIM,$E142&gt;AN_CONCURS,$N142=FALSE),"",R_STR*VLOOKUP(AK142,Coef!$E$5:$F$20,2,FALSE))</f>
        <v/>
      </c>
      <c r="I142" s="121" t="str">
        <f>IF(OR($B142="",$C142="",$D142="",$E142="",$E142&gt;AN_CONCURS,$N142=FALSE),"",R_STR*VLOOKUP(AK142,Coef!$E$5:$F$20,2,FALSE))</f>
        <v/>
      </c>
      <c r="J142" s="153" t="str">
        <f t="shared" si="46"/>
        <v/>
      </c>
      <c r="K142" s="153" t="str">
        <f t="shared" si="47"/>
        <v/>
      </c>
      <c r="L142" s="153" t="str">
        <f t="shared" si="48"/>
        <v/>
      </c>
      <c r="M142" s="153" t="str">
        <f t="shared" si="49"/>
        <v/>
      </c>
      <c r="N142" s="129" t="b">
        <f t="shared" si="50"/>
        <v>0</v>
      </c>
      <c r="O142" s="238"/>
      <c r="Q142" s="14" t="e">
        <f t="shared" si="51"/>
        <v>#VALUE!</v>
      </c>
      <c r="R142" s="14" t="e">
        <f t="shared" si="26"/>
        <v>#VALUE!</v>
      </c>
      <c r="S142" s="14" t="e">
        <f t="shared" si="27"/>
        <v>#VALUE!</v>
      </c>
      <c r="T142" s="14" t="e">
        <f t="shared" si="28"/>
        <v>#VALUE!</v>
      </c>
      <c r="U142" s="14" t="e">
        <f t="shared" si="29"/>
        <v>#VALUE!</v>
      </c>
      <c r="V142" s="14" t="e">
        <f t="shared" si="30"/>
        <v>#VALUE!</v>
      </c>
      <c r="W142" s="14" t="e">
        <f t="shared" si="31"/>
        <v>#VALUE!</v>
      </c>
      <c r="X142" s="14" t="e">
        <f t="shared" si="32"/>
        <v>#VALUE!</v>
      </c>
      <c r="Y142" s="14" t="e">
        <f t="shared" si="33"/>
        <v>#VALUE!</v>
      </c>
      <c r="Z142" s="14" t="e">
        <f t="shared" si="34"/>
        <v>#VALUE!</v>
      </c>
      <c r="AA142" s="15" t="e">
        <f t="shared" si="35"/>
        <v>#VALUE!</v>
      </c>
      <c r="AB142" s="15" t="e">
        <f t="shared" si="36"/>
        <v>#VALUE!</v>
      </c>
      <c r="AC142" s="15" t="e">
        <f t="shared" si="37"/>
        <v>#VALUE!</v>
      </c>
      <c r="AD142" s="15" t="e">
        <f t="shared" si="38"/>
        <v>#VALUE!</v>
      </c>
      <c r="AE142" s="15" t="e">
        <f t="shared" si="39"/>
        <v>#VALUE!</v>
      </c>
      <c r="AF142" s="15" t="e">
        <f t="shared" si="40"/>
        <v>#VALUE!</v>
      </c>
      <c r="AG142" s="15" t="e">
        <f t="shared" si="41"/>
        <v>#VALUE!</v>
      </c>
      <c r="AH142" s="15" t="e">
        <f t="shared" si="42"/>
        <v>#VALUE!</v>
      </c>
      <c r="AI142" s="15" t="e">
        <f t="shared" si="43"/>
        <v>#VALUE!</v>
      </c>
      <c r="AJ142" s="15" t="e">
        <f t="shared" si="44"/>
        <v>#VALUE!</v>
      </c>
      <c r="AK142" s="15">
        <f t="shared" si="45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1" t="str">
        <f>IF(OR($B143="",$C143="",$D143="",$E143="",$E143&lt;AN_LIM,$E143&gt;AN_CONCURS,$N143=FALSE),"",R_STR*VLOOKUP(AK143,Coef!$E$5:$F$20,2,FALSE))</f>
        <v/>
      </c>
      <c r="I143" s="121" t="str">
        <f>IF(OR($B143="",$C143="",$D143="",$E143="",$E143&gt;AN_CONCURS,$N143=FALSE),"",R_STR*VLOOKUP(AK143,Coef!$E$5:$F$20,2,FALSE))</f>
        <v/>
      </c>
      <c r="J143" s="153" t="str">
        <f t="shared" si="46"/>
        <v/>
      </c>
      <c r="K143" s="153" t="str">
        <f t="shared" si="47"/>
        <v/>
      </c>
      <c r="L143" s="153" t="str">
        <f t="shared" si="48"/>
        <v/>
      </c>
      <c r="M143" s="153" t="str">
        <f t="shared" si="49"/>
        <v/>
      </c>
      <c r="N143" s="129" t="b">
        <f t="shared" si="50"/>
        <v>0</v>
      </c>
      <c r="O143" s="238"/>
      <c r="Q143" s="14" t="e">
        <f t="shared" si="51"/>
        <v>#VALUE!</v>
      </c>
      <c r="R143" s="14" t="e">
        <f t="shared" si="26"/>
        <v>#VALUE!</v>
      </c>
      <c r="S143" s="14" t="e">
        <f t="shared" si="27"/>
        <v>#VALUE!</v>
      </c>
      <c r="T143" s="14" t="e">
        <f t="shared" si="28"/>
        <v>#VALUE!</v>
      </c>
      <c r="U143" s="14" t="e">
        <f t="shared" si="29"/>
        <v>#VALUE!</v>
      </c>
      <c r="V143" s="14" t="e">
        <f t="shared" si="30"/>
        <v>#VALUE!</v>
      </c>
      <c r="W143" s="14" t="e">
        <f t="shared" si="31"/>
        <v>#VALUE!</v>
      </c>
      <c r="X143" s="14" t="e">
        <f t="shared" si="32"/>
        <v>#VALUE!</v>
      </c>
      <c r="Y143" s="14" t="e">
        <f t="shared" si="33"/>
        <v>#VALUE!</v>
      </c>
      <c r="Z143" s="14" t="e">
        <f t="shared" si="34"/>
        <v>#VALUE!</v>
      </c>
      <c r="AA143" s="15" t="e">
        <f t="shared" si="35"/>
        <v>#VALUE!</v>
      </c>
      <c r="AB143" s="15" t="e">
        <f t="shared" si="36"/>
        <v>#VALUE!</v>
      </c>
      <c r="AC143" s="15" t="e">
        <f t="shared" si="37"/>
        <v>#VALUE!</v>
      </c>
      <c r="AD143" s="15" t="e">
        <f t="shared" si="38"/>
        <v>#VALUE!</v>
      </c>
      <c r="AE143" s="15" t="e">
        <f t="shared" si="39"/>
        <v>#VALUE!</v>
      </c>
      <c r="AF143" s="15" t="e">
        <f t="shared" si="40"/>
        <v>#VALUE!</v>
      </c>
      <c r="AG143" s="15" t="e">
        <f t="shared" si="41"/>
        <v>#VALUE!</v>
      </c>
      <c r="AH143" s="15" t="e">
        <f t="shared" si="42"/>
        <v>#VALUE!</v>
      </c>
      <c r="AI143" s="15" t="e">
        <f t="shared" si="43"/>
        <v>#VALUE!</v>
      </c>
      <c r="AJ143" s="15" t="e">
        <f t="shared" si="44"/>
        <v>#VALUE!</v>
      </c>
      <c r="AK143" s="15">
        <f t="shared" si="45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1" t="str">
        <f>IF(OR($B144="",$C144="",$D144="",$E144="",$E144&lt;AN_LIM,$E144&gt;AN_CONCURS,$N144=FALSE),"",R_STR*VLOOKUP(AK144,Coef!$E$5:$F$20,2,FALSE))</f>
        <v/>
      </c>
      <c r="I144" s="121" t="str">
        <f>IF(OR($B144="",$C144="",$D144="",$E144="",$E144&gt;AN_CONCURS,$N144=FALSE),"",R_STR*VLOOKUP(AK144,Coef!$E$5:$F$20,2,FALSE))</f>
        <v/>
      </c>
      <c r="J144" s="153" t="str">
        <f t="shared" si="46"/>
        <v/>
      </c>
      <c r="K144" s="153" t="str">
        <f t="shared" si="47"/>
        <v/>
      </c>
      <c r="L144" s="153" t="str">
        <f t="shared" si="48"/>
        <v/>
      </c>
      <c r="M144" s="153" t="str">
        <f t="shared" si="49"/>
        <v/>
      </c>
      <c r="N144" s="129" t="b">
        <f t="shared" si="50"/>
        <v>0</v>
      </c>
      <c r="O144" s="238"/>
      <c r="Q144" s="14" t="e">
        <f t="shared" si="51"/>
        <v>#VALUE!</v>
      </c>
      <c r="R144" s="14" t="e">
        <f t="shared" si="26"/>
        <v>#VALUE!</v>
      </c>
      <c r="S144" s="14" t="e">
        <f t="shared" si="27"/>
        <v>#VALUE!</v>
      </c>
      <c r="T144" s="14" t="e">
        <f t="shared" si="28"/>
        <v>#VALUE!</v>
      </c>
      <c r="U144" s="14" t="e">
        <f t="shared" si="29"/>
        <v>#VALUE!</v>
      </c>
      <c r="V144" s="14" t="e">
        <f t="shared" si="30"/>
        <v>#VALUE!</v>
      </c>
      <c r="W144" s="14" t="e">
        <f t="shared" si="31"/>
        <v>#VALUE!</v>
      </c>
      <c r="X144" s="14" t="e">
        <f t="shared" si="32"/>
        <v>#VALUE!</v>
      </c>
      <c r="Y144" s="14" t="e">
        <f t="shared" si="33"/>
        <v>#VALUE!</v>
      </c>
      <c r="Z144" s="14" t="e">
        <f t="shared" si="34"/>
        <v>#VALUE!</v>
      </c>
      <c r="AA144" s="15" t="e">
        <f t="shared" si="35"/>
        <v>#VALUE!</v>
      </c>
      <c r="AB144" s="15" t="e">
        <f t="shared" si="36"/>
        <v>#VALUE!</v>
      </c>
      <c r="AC144" s="15" t="e">
        <f t="shared" si="37"/>
        <v>#VALUE!</v>
      </c>
      <c r="AD144" s="15" t="e">
        <f t="shared" si="38"/>
        <v>#VALUE!</v>
      </c>
      <c r="AE144" s="15" t="e">
        <f t="shared" si="39"/>
        <v>#VALUE!</v>
      </c>
      <c r="AF144" s="15" t="e">
        <f t="shared" si="40"/>
        <v>#VALUE!</v>
      </c>
      <c r="AG144" s="15" t="e">
        <f t="shared" si="41"/>
        <v>#VALUE!</v>
      </c>
      <c r="AH144" s="15" t="e">
        <f t="shared" si="42"/>
        <v>#VALUE!</v>
      </c>
      <c r="AI144" s="15" t="e">
        <f t="shared" si="43"/>
        <v>#VALUE!</v>
      </c>
      <c r="AJ144" s="15" t="e">
        <f t="shared" si="44"/>
        <v>#VALUE!</v>
      </c>
      <c r="AK144" s="15">
        <f t="shared" si="45"/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1" t="str">
        <f>IF(OR($B145="",$C145="",$D145="",$E145="",$E145&lt;AN_LIM,$E145&gt;AN_CONCURS,$N145=FALSE),"",R_STR*VLOOKUP(AK145,Coef!$E$5:$F$20,2,FALSE))</f>
        <v/>
      </c>
      <c r="I145" s="121" t="str">
        <f>IF(OR($B145="",$C145="",$D145="",$E145="",$E145&gt;AN_CONCURS,$N145=FALSE),"",R_STR*VLOOKUP(AK145,Coef!$E$5:$F$20,2,FALSE))</f>
        <v/>
      </c>
      <c r="J145" s="153" t="str">
        <f t="shared" si="46"/>
        <v/>
      </c>
      <c r="K145" s="153" t="str">
        <f t="shared" si="47"/>
        <v/>
      </c>
      <c r="L145" s="153" t="str">
        <f t="shared" si="48"/>
        <v/>
      </c>
      <c r="M145" s="153" t="str">
        <f t="shared" si="49"/>
        <v/>
      </c>
      <c r="N145" s="129" t="b">
        <f t="shared" si="50"/>
        <v>0</v>
      </c>
      <c r="O145" s="238"/>
      <c r="Q145" s="14" t="e">
        <f t="shared" si="51"/>
        <v>#VALUE!</v>
      </c>
      <c r="R145" s="14" t="e">
        <f t="shared" ref="R145:R208" si="52">FIND(",",$B145,Q145+1)</f>
        <v>#VALUE!</v>
      </c>
      <c r="S145" s="14" t="e">
        <f t="shared" ref="S145:S208" si="53">FIND(",",$B145,R145+1)</f>
        <v>#VALUE!</v>
      </c>
      <c r="T145" s="14" t="e">
        <f t="shared" ref="T145:T208" si="54">FIND(",",$B145,S145+1)</f>
        <v>#VALUE!</v>
      </c>
      <c r="U145" s="14" t="e">
        <f t="shared" ref="U145:U208" si="55">FIND(",",$B145,T145+1)</f>
        <v>#VALUE!</v>
      </c>
      <c r="V145" s="14" t="e">
        <f t="shared" ref="V145:V208" si="56">FIND(",",$B145,U145+1)</f>
        <v>#VALUE!</v>
      </c>
      <c r="W145" s="14" t="e">
        <f t="shared" ref="W145:W208" si="57">FIND(",",$B145,V145+1)</f>
        <v>#VALUE!</v>
      </c>
      <c r="X145" s="14" t="e">
        <f t="shared" ref="X145:X208" si="58">FIND(",",$B145,W145+1)</f>
        <v>#VALUE!</v>
      </c>
      <c r="Y145" s="14" t="e">
        <f t="shared" ref="Y145:Y208" si="59">FIND(",",$B145,X145+1)</f>
        <v>#VALUE!</v>
      </c>
      <c r="Z145" s="14" t="e">
        <f t="shared" ref="Z145:Z208" si="60">FIND(",",$B145,Y145+1)</f>
        <v>#VALUE!</v>
      </c>
      <c r="AA145" s="15" t="e">
        <f t="shared" ref="AA145:AA208" si="61">IF(Q145&gt;0,1,0)</f>
        <v>#VALUE!</v>
      </c>
      <c r="AB145" s="15" t="e">
        <f t="shared" ref="AB145:AB208" si="62">IF(R145&gt;0,1,0)</f>
        <v>#VALUE!</v>
      </c>
      <c r="AC145" s="15" t="e">
        <f t="shared" ref="AC145:AC208" si="63">IF(S145&gt;0,1,0)</f>
        <v>#VALUE!</v>
      </c>
      <c r="AD145" s="15" t="e">
        <f t="shared" ref="AD145:AD208" si="64">IF(T145&gt;0,1,0)</f>
        <v>#VALUE!</v>
      </c>
      <c r="AE145" s="15" t="e">
        <f t="shared" ref="AE145:AE208" si="65">IF(U145&gt;0,1,0)</f>
        <v>#VALUE!</v>
      </c>
      <c r="AF145" s="15" t="e">
        <f t="shared" ref="AF145:AF208" si="66">IF(V145&gt;0,1,0)</f>
        <v>#VALUE!</v>
      </c>
      <c r="AG145" s="15" t="e">
        <f t="shared" ref="AG145:AG208" si="67">IF(W145&gt;0,1,0)</f>
        <v>#VALUE!</v>
      </c>
      <c r="AH145" s="15" t="e">
        <f t="shared" ref="AH145:AH208" si="68">IF(X145&gt;0,1,0)</f>
        <v>#VALUE!</v>
      </c>
      <c r="AI145" s="15" t="e">
        <f t="shared" ref="AI145:AI208" si="69">IF(Y145&gt;0,1,0)</f>
        <v>#VALUE!</v>
      </c>
      <c r="AJ145" s="15" t="e">
        <f t="shared" ref="AJ145:AJ208" si="70">IF(Z145&gt;0,1,0)</f>
        <v>#VALUE!</v>
      </c>
      <c r="AK145" s="15">
        <f t="shared" ref="AK145:AK208" si="71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1" t="str">
        <f>IF(OR($B146="",$C146="",$D146="",$E146="",$E146&lt;AN_LIM,$E146&gt;AN_CONCURS,$N146=FALSE),"",R_STR*VLOOKUP(AK146,Coef!$E$5:$F$20,2,FALSE))</f>
        <v/>
      </c>
      <c r="I146" s="121" t="str">
        <f>IF(OR($B146="",$C146="",$D146="",$E146="",$E146&gt;AN_CONCURS,$N146=FALSE),"",R_STR*VLOOKUP(AK146,Coef!$E$5:$F$20,2,FALSE))</f>
        <v/>
      </c>
      <c r="J146" s="153" t="str">
        <f t="shared" si="46"/>
        <v/>
      </c>
      <c r="K146" s="153" t="str">
        <f t="shared" si="47"/>
        <v/>
      </c>
      <c r="L146" s="153" t="str">
        <f t="shared" si="48"/>
        <v/>
      </c>
      <c r="M146" s="153" t="str">
        <f t="shared" si="49"/>
        <v/>
      </c>
      <c r="N146" s="129" t="b">
        <f t="shared" si="50"/>
        <v>0</v>
      </c>
      <c r="O146" s="238"/>
      <c r="Q146" s="14" t="e">
        <f t="shared" si="51"/>
        <v>#VALUE!</v>
      </c>
      <c r="R146" s="14" t="e">
        <f t="shared" si="52"/>
        <v>#VALUE!</v>
      </c>
      <c r="S146" s="14" t="e">
        <f t="shared" si="53"/>
        <v>#VALUE!</v>
      </c>
      <c r="T146" s="14" t="e">
        <f t="shared" si="54"/>
        <v>#VALUE!</v>
      </c>
      <c r="U146" s="14" t="e">
        <f t="shared" si="55"/>
        <v>#VALUE!</v>
      </c>
      <c r="V146" s="14" t="e">
        <f t="shared" si="56"/>
        <v>#VALUE!</v>
      </c>
      <c r="W146" s="14" t="e">
        <f t="shared" si="57"/>
        <v>#VALUE!</v>
      </c>
      <c r="X146" s="14" t="e">
        <f t="shared" si="58"/>
        <v>#VALUE!</v>
      </c>
      <c r="Y146" s="14" t="e">
        <f t="shared" si="59"/>
        <v>#VALUE!</v>
      </c>
      <c r="Z146" s="14" t="e">
        <f t="shared" si="60"/>
        <v>#VALUE!</v>
      </c>
      <c r="AA146" s="15" t="e">
        <f t="shared" si="61"/>
        <v>#VALUE!</v>
      </c>
      <c r="AB146" s="15" t="e">
        <f t="shared" si="62"/>
        <v>#VALUE!</v>
      </c>
      <c r="AC146" s="15" t="e">
        <f t="shared" si="63"/>
        <v>#VALUE!</v>
      </c>
      <c r="AD146" s="15" t="e">
        <f t="shared" si="64"/>
        <v>#VALUE!</v>
      </c>
      <c r="AE146" s="15" t="e">
        <f t="shared" si="65"/>
        <v>#VALUE!</v>
      </c>
      <c r="AF146" s="15" t="e">
        <f t="shared" si="66"/>
        <v>#VALUE!</v>
      </c>
      <c r="AG146" s="15" t="e">
        <f t="shared" si="67"/>
        <v>#VALUE!</v>
      </c>
      <c r="AH146" s="15" t="e">
        <f t="shared" si="68"/>
        <v>#VALUE!</v>
      </c>
      <c r="AI146" s="15" t="e">
        <f t="shared" si="69"/>
        <v>#VALUE!</v>
      </c>
      <c r="AJ146" s="15" t="e">
        <f t="shared" si="70"/>
        <v>#VALUE!</v>
      </c>
      <c r="AK146" s="15">
        <f t="shared" si="71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1" t="str">
        <f>IF(OR($B147="",$C147="",$D147="",$E147="",$E147&lt;AN_LIM,$E147&gt;AN_CONCURS,$N147=FALSE),"",R_STR*VLOOKUP(AK147,Coef!$E$5:$F$20,2,FALSE))</f>
        <v/>
      </c>
      <c r="I147" s="121" t="str">
        <f>IF(OR($B147="",$C147="",$D147="",$E147="",$E147&gt;AN_CONCURS,$N147=FALSE),"",R_STR*VLOOKUP(AK147,Coef!$E$5:$F$20,2,FALSE))</f>
        <v/>
      </c>
      <c r="J147" s="153" t="str">
        <f t="shared" si="46"/>
        <v/>
      </c>
      <c r="K147" s="153" t="str">
        <f t="shared" si="47"/>
        <v/>
      </c>
      <c r="L147" s="153" t="str">
        <f t="shared" si="48"/>
        <v/>
      </c>
      <c r="M147" s="153" t="str">
        <f t="shared" si="49"/>
        <v/>
      </c>
      <c r="N147" s="129" t="b">
        <f t="shared" si="50"/>
        <v>0</v>
      </c>
      <c r="O147" s="238"/>
      <c r="Q147" s="14" t="e">
        <f t="shared" si="51"/>
        <v>#VALUE!</v>
      </c>
      <c r="R147" s="14" t="e">
        <f t="shared" si="52"/>
        <v>#VALUE!</v>
      </c>
      <c r="S147" s="14" t="e">
        <f t="shared" si="53"/>
        <v>#VALUE!</v>
      </c>
      <c r="T147" s="14" t="e">
        <f t="shared" si="54"/>
        <v>#VALUE!</v>
      </c>
      <c r="U147" s="14" t="e">
        <f t="shared" si="55"/>
        <v>#VALUE!</v>
      </c>
      <c r="V147" s="14" t="e">
        <f t="shared" si="56"/>
        <v>#VALUE!</v>
      </c>
      <c r="W147" s="14" t="e">
        <f t="shared" si="57"/>
        <v>#VALUE!</v>
      </c>
      <c r="X147" s="14" t="e">
        <f t="shared" si="58"/>
        <v>#VALUE!</v>
      </c>
      <c r="Y147" s="14" t="e">
        <f t="shared" si="59"/>
        <v>#VALUE!</v>
      </c>
      <c r="Z147" s="14" t="e">
        <f t="shared" si="60"/>
        <v>#VALUE!</v>
      </c>
      <c r="AA147" s="15" t="e">
        <f t="shared" si="61"/>
        <v>#VALUE!</v>
      </c>
      <c r="AB147" s="15" t="e">
        <f t="shared" si="62"/>
        <v>#VALUE!</v>
      </c>
      <c r="AC147" s="15" t="e">
        <f t="shared" si="63"/>
        <v>#VALUE!</v>
      </c>
      <c r="AD147" s="15" t="e">
        <f t="shared" si="64"/>
        <v>#VALUE!</v>
      </c>
      <c r="AE147" s="15" t="e">
        <f t="shared" si="65"/>
        <v>#VALUE!</v>
      </c>
      <c r="AF147" s="15" t="e">
        <f t="shared" si="66"/>
        <v>#VALUE!</v>
      </c>
      <c r="AG147" s="15" t="e">
        <f t="shared" si="67"/>
        <v>#VALUE!</v>
      </c>
      <c r="AH147" s="15" t="e">
        <f t="shared" si="68"/>
        <v>#VALUE!</v>
      </c>
      <c r="AI147" s="15" t="e">
        <f t="shared" si="69"/>
        <v>#VALUE!</v>
      </c>
      <c r="AJ147" s="15" t="e">
        <f t="shared" si="70"/>
        <v>#VALUE!</v>
      </c>
      <c r="AK147" s="15">
        <f t="shared" si="71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1" t="str">
        <f>IF(OR($B148="",$C148="",$D148="",$E148="",$E148&lt;AN_LIM,$E148&gt;AN_CONCURS,$N148=FALSE),"",R_STR*VLOOKUP(AK148,Coef!$E$5:$F$20,2,FALSE))</f>
        <v/>
      </c>
      <c r="I148" s="121" t="str">
        <f>IF(OR($B148="",$C148="",$D148="",$E148="",$E148&gt;AN_CONCURS,$N148=FALSE),"",R_STR*VLOOKUP(AK148,Coef!$E$5:$F$20,2,FALSE))</f>
        <v/>
      </c>
      <c r="J148" s="153" t="str">
        <f t="shared" si="46"/>
        <v/>
      </c>
      <c r="K148" s="153" t="str">
        <f t="shared" si="47"/>
        <v/>
      </c>
      <c r="L148" s="153" t="str">
        <f t="shared" si="48"/>
        <v/>
      </c>
      <c r="M148" s="153" t="str">
        <f t="shared" si="49"/>
        <v/>
      </c>
      <c r="N148" s="129" t="b">
        <f t="shared" si="50"/>
        <v>0</v>
      </c>
      <c r="O148" s="238"/>
      <c r="Q148" s="14" t="e">
        <f t="shared" si="51"/>
        <v>#VALUE!</v>
      </c>
      <c r="R148" s="14" t="e">
        <f t="shared" si="52"/>
        <v>#VALUE!</v>
      </c>
      <c r="S148" s="14" t="e">
        <f t="shared" si="53"/>
        <v>#VALUE!</v>
      </c>
      <c r="T148" s="14" t="e">
        <f t="shared" si="54"/>
        <v>#VALUE!</v>
      </c>
      <c r="U148" s="14" t="e">
        <f t="shared" si="55"/>
        <v>#VALUE!</v>
      </c>
      <c r="V148" s="14" t="e">
        <f t="shared" si="56"/>
        <v>#VALUE!</v>
      </c>
      <c r="W148" s="14" t="e">
        <f t="shared" si="57"/>
        <v>#VALUE!</v>
      </c>
      <c r="X148" s="14" t="e">
        <f t="shared" si="58"/>
        <v>#VALUE!</v>
      </c>
      <c r="Y148" s="14" t="e">
        <f t="shared" si="59"/>
        <v>#VALUE!</v>
      </c>
      <c r="Z148" s="14" t="e">
        <f t="shared" si="60"/>
        <v>#VALUE!</v>
      </c>
      <c r="AA148" s="15" t="e">
        <f t="shared" si="61"/>
        <v>#VALUE!</v>
      </c>
      <c r="AB148" s="15" t="e">
        <f t="shared" si="62"/>
        <v>#VALUE!</v>
      </c>
      <c r="AC148" s="15" t="e">
        <f t="shared" si="63"/>
        <v>#VALUE!</v>
      </c>
      <c r="AD148" s="15" t="e">
        <f t="shared" si="64"/>
        <v>#VALUE!</v>
      </c>
      <c r="AE148" s="15" t="e">
        <f t="shared" si="65"/>
        <v>#VALUE!</v>
      </c>
      <c r="AF148" s="15" t="e">
        <f t="shared" si="66"/>
        <v>#VALUE!</v>
      </c>
      <c r="AG148" s="15" t="e">
        <f t="shared" si="67"/>
        <v>#VALUE!</v>
      </c>
      <c r="AH148" s="15" t="e">
        <f t="shared" si="68"/>
        <v>#VALUE!</v>
      </c>
      <c r="AI148" s="15" t="e">
        <f t="shared" si="69"/>
        <v>#VALUE!</v>
      </c>
      <c r="AJ148" s="15" t="e">
        <f t="shared" si="70"/>
        <v>#VALUE!</v>
      </c>
      <c r="AK148" s="15">
        <f t="shared" si="71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1" t="str">
        <f>IF(OR($B149="",$C149="",$D149="",$E149="",$E149&lt;AN_LIM,$E149&gt;AN_CONCURS,$N149=FALSE),"",R_STR*VLOOKUP(AK149,Coef!$E$5:$F$20,2,FALSE))</f>
        <v/>
      </c>
      <c r="I149" s="121" t="str">
        <f>IF(OR($B149="",$C149="",$D149="",$E149="",$E149&gt;AN_CONCURS,$N149=FALSE),"",R_STR*VLOOKUP(AK149,Coef!$E$5:$F$20,2,FALSE))</f>
        <v/>
      </c>
      <c r="J149" s="153" t="str">
        <f t="shared" si="46"/>
        <v/>
      </c>
      <c r="K149" s="153" t="str">
        <f t="shared" si="47"/>
        <v/>
      </c>
      <c r="L149" s="153" t="str">
        <f t="shared" si="48"/>
        <v/>
      </c>
      <c r="M149" s="153" t="str">
        <f t="shared" si="49"/>
        <v/>
      </c>
      <c r="N149" s="129" t="b">
        <f t="shared" si="50"/>
        <v>0</v>
      </c>
      <c r="O149" s="238"/>
      <c r="Q149" s="14" t="e">
        <f t="shared" si="51"/>
        <v>#VALUE!</v>
      </c>
      <c r="R149" s="14" t="e">
        <f t="shared" si="52"/>
        <v>#VALUE!</v>
      </c>
      <c r="S149" s="14" t="e">
        <f t="shared" si="53"/>
        <v>#VALUE!</v>
      </c>
      <c r="T149" s="14" t="e">
        <f t="shared" si="54"/>
        <v>#VALUE!</v>
      </c>
      <c r="U149" s="14" t="e">
        <f t="shared" si="55"/>
        <v>#VALUE!</v>
      </c>
      <c r="V149" s="14" t="e">
        <f t="shared" si="56"/>
        <v>#VALUE!</v>
      </c>
      <c r="W149" s="14" t="e">
        <f t="shared" si="57"/>
        <v>#VALUE!</v>
      </c>
      <c r="X149" s="14" t="e">
        <f t="shared" si="58"/>
        <v>#VALUE!</v>
      </c>
      <c r="Y149" s="14" t="e">
        <f t="shared" si="59"/>
        <v>#VALUE!</v>
      </c>
      <c r="Z149" s="14" t="e">
        <f t="shared" si="60"/>
        <v>#VALUE!</v>
      </c>
      <c r="AA149" s="15" t="e">
        <f t="shared" si="61"/>
        <v>#VALUE!</v>
      </c>
      <c r="AB149" s="15" t="e">
        <f t="shared" si="62"/>
        <v>#VALUE!</v>
      </c>
      <c r="AC149" s="15" t="e">
        <f t="shared" si="63"/>
        <v>#VALUE!</v>
      </c>
      <c r="AD149" s="15" t="e">
        <f t="shared" si="64"/>
        <v>#VALUE!</v>
      </c>
      <c r="AE149" s="15" t="e">
        <f t="shared" si="65"/>
        <v>#VALUE!</v>
      </c>
      <c r="AF149" s="15" t="e">
        <f t="shared" si="66"/>
        <v>#VALUE!</v>
      </c>
      <c r="AG149" s="15" t="e">
        <f t="shared" si="67"/>
        <v>#VALUE!</v>
      </c>
      <c r="AH149" s="15" t="e">
        <f t="shared" si="68"/>
        <v>#VALUE!</v>
      </c>
      <c r="AI149" s="15" t="e">
        <f t="shared" si="69"/>
        <v>#VALUE!</v>
      </c>
      <c r="AJ149" s="15" t="e">
        <f t="shared" si="70"/>
        <v>#VALUE!</v>
      </c>
      <c r="AK149" s="15">
        <f t="shared" si="71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1" t="str">
        <f>IF(OR($B150="",$C150="",$D150="",$E150="",$E150&lt;AN_LIM,$E150&gt;AN_CONCURS,$N150=FALSE),"",R_STR*VLOOKUP(AK150,Coef!$E$5:$F$20,2,FALSE))</f>
        <v/>
      </c>
      <c r="I150" s="121" t="str">
        <f>IF(OR($B150="",$C150="",$D150="",$E150="",$E150&gt;AN_CONCURS,$N150=FALSE),"",R_STR*VLOOKUP(AK150,Coef!$E$5:$F$20,2,FALSE))</f>
        <v/>
      </c>
      <c r="J150" s="153" t="str">
        <f t="shared" si="46"/>
        <v/>
      </c>
      <c r="K150" s="153" t="str">
        <f t="shared" si="47"/>
        <v/>
      </c>
      <c r="L150" s="153" t="str">
        <f t="shared" si="48"/>
        <v/>
      </c>
      <c r="M150" s="153" t="str">
        <f t="shared" si="49"/>
        <v/>
      </c>
      <c r="N150" s="129" t="b">
        <f t="shared" si="50"/>
        <v>0</v>
      </c>
      <c r="O150" s="238"/>
      <c r="Q150" s="14" t="e">
        <f t="shared" si="51"/>
        <v>#VALUE!</v>
      </c>
      <c r="R150" s="14" t="e">
        <f t="shared" si="52"/>
        <v>#VALUE!</v>
      </c>
      <c r="S150" s="14" t="e">
        <f t="shared" si="53"/>
        <v>#VALUE!</v>
      </c>
      <c r="T150" s="14" t="e">
        <f t="shared" si="54"/>
        <v>#VALUE!</v>
      </c>
      <c r="U150" s="14" t="e">
        <f t="shared" si="55"/>
        <v>#VALUE!</v>
      </c>
      <c r="V150" s="14" t="e">
        <f t="shared" si="56"/>
        <v>#VALUE!</v>
      </c>
      <c r="W150" s="14" t="e">
        <f t="shared" si="57"/>
        <v>#VALUE!</v>
      </c>
      <c r="X150" s="14" t="e">
        <f t="shared" si="58"/>
        <v>#VALUE!</v>
      </c>
      <c r="Y150" s="14" t="e">
        <f t="shared" si="59"/>
        <v>#VALUE!</v>
      </c>
      <c r="Z150" s="14" t="e">
        <f t="shared" si="60"/>
        <v>#VALUE!</v>
      </c>
      <c r="AA150" s="15" t="e">
        <f t="shared" si="61"/>
        <v>#VALUE!</v>
      </c>
      <c r="AB150" s="15" t="e">
        <f t="shared" si="62"/>
        <v>#VALUE!</v>
      </c>
      <c r="AC150" s="15" t="e">
        <f t="shared" si="63"/>
        <v>#VALUE!</v>
      </c>
      <c r="AD150" s="15" t="e">
        <f t="shared" si="64"/>
        <v>#VALUE!</v>
      </c>
      <c r="AE150" s="15" t="e">
        <f t="shared" si="65"/>
        <v>#VALUE!</v>
      </c>
      <c r="AF150" s="15" t="e">
        <f t="shared" si="66"/>
        <v>#VALUE!</v>
      </c>
      <c r="AG150" s="15" t="e">
        <f t="shared" si="67"/>
        <v>#VALUE!</v>
      </c>
      <c r="AH150" s="15" t="e">
        <f t="shared" si="68"/>
        <v>#VALUE!</v>
      </c>
      <c r="AI150" s="15" t="e">
        <f t="shared" si="69"/>
        <v>#VALUE!</v>
      </c>
      <c r="AJ150" s="15" t="e">
        <f t="shared" si="70"/>
        <v>#VALUE!</v>
      </c>
      <c r="AK150" s="15">
        <f t="shared" si="71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1" t="str">
        <f>IF(OR($B151="",$C151="",$D151="",$E151="",$E151&lt;AN_LIM,$E151&gt;AN_CONCURS,$N151=FALSE),"",R_STR*VLOOKUP(AK151,Coef!$E$5:$F$20,2,FALSE))</f>
        <v/>
      </c>
      <c r="I151" s="121" t="str">
        <f>IF(OR($B151="",$C151="",$D151="",$E151="",$E151&gt;AN_CONCURS,$N151=FALSE),"",R_STR*VLOOKUP(AK151,Coef!$E$5:$F$20,2,FALSE))</f>
        <v/>
      </c>
      <c r="J151" s="153" t="str">
        <f t="shared" si="46"/>
        <v/>
      </c>
      <c r="K151" s="153" t="str">
        <f t="shared" si="47"/>
        <v/>
      </c>
      <c r="L151" s="153" t="str">
        <f t="shared" si="48"/>
        <v/>
      </c>
      <c r="M151" s="153" t="str">
        <f t="shared" si="49"/>
        <v/>
      </c>
      <c r="N151" s="129" t="b">
        <f t="shared" si="50"/>
        <v>0</v>
      </c>
      <c r="O151" s="238"/>
      <c r="Q151" s="14" t="e">
        <f t="shared" si="51"/>
        <v>#VALUE!</v>
      </c>
      <c r="R151" s="14" t="e">
        <f t="shared" si="52"/>
        <v>#VALUE!</v>
      </c>
      <c r="S151" s="14" t="e">
        <f t="shared" si="53"/>
        <v>#VALUE!</v>
      </c>
      <c r="T151" s="14" t="e">
        <f t="shared" si="54"/>
        <v>#VALUE!</v>
      </c>
      <c r="U151" s="14" t="e">
        <f t="shared" si="55"/>
        <v>#VALUE!</v>
      </c>
      <c r="V151" s="14" t="e">
        <f t="shared" si="56"/>
        <v>#VALUE!</v>
      </c>
      <c r="W151" s="14" t="e">
        <f t="shared" si="57"/>
        <v>#VALUE!</v>
      </c>
      <c r="X151" s="14" t="e">
        <f t="shared" si="58"/>
        <v>#VALUE!</v>
      </c>
      <c r="Y151" s="14" t="e">
        <f t="shared" si="59"/>
        <v>#VALUE!</v>
      </c>
      <c r="Z151" s="14" t="e">
        <f t="shared" si="60"/>
        <v>#VALUE!</v>
      </c>
      <c r="AA151" s="15" t="e">
        <f t="shared" si="61"/>
        <v>#VALUE!</v>
      </c>
      <c r="AB151" s="15" t="e">
        <f t="shared" si="62"/>
        <v>#VALUE!</v>
      </c>
      <c r="AC151" s="15" t="e">
        <f t="shared" si="63"/>
        <v>#VALUE!</v>
      </c>
      <c r="AD151" s="15" t="e">
        <f t="shared" si="64"/>
        <v>#VALUE!</v>
      </c>
      <c r="AE151" s="15" t="e">
        <f t="shared" si="65"/>
        <v>#VALUE!</v>
      </c>
      <c r="AF151" s="15" t="e">
        <f t="shared" si="66"/>
        <v>#VALUE!</v>
      </c>
      <c r="AG151" s="15" t="e">
        <f t="shared" si="67"/>
        <v>#VALUE!</v>
      </c>
      <c r="AH151" s="15" t="e">
        <f t="shared" si="68"/>
        <v>#VALUE!</v>
      </c>
      <c r="AI151" s="15" t="e">
        <f t="shared" si="69"/>
        <v>#VALUE!</v>
      </c>
      <c r="AJ151" s="15" t="e">
        <f t="shared" si="70"/>
        <v>#VALUE!</v>
      </c>
      <c r="AK151" s="15">
        <f t="shared" si="71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1" t="str">
        <f>IF(OR($B152="",$C152="",$D152="",$E152="",$E152&lt;AN_LIM,$E152&gt;AN_CONCURS,$N152=FALSE),"",R_STR*VLOOKUP(AK152,Coef!$E$5:$F$20,2,FALSE))</f>
        <v/>
      </c>
      <c r="I152" s="121" t="str">
        <f>IF(OR($B152="",$C152="",$D152="",$E152="",$E152&gt;AN_CONCURS,$N152=FALSE),"",R_STR*VLOOKUP(AK152,Coef!$E$5:$F$20,2,FALSE))</f>
        <v/>
      </c>
      <c r="J152" s="153" t="str">
        <f t="shared" si="46"/>
        <v/>
      </c>
      <c r="K152" s="153" t="str">
        <f t="shared" si="47"/>
        <v/>
      </c>
      <c r="L152" s="153" t="str">
        <f t="shared" si="48"/>
        <v/>
      </c>
      <c r="M152" s="153" t="str">
        <f t="shared" si="49"/>
        <v/>
      </c>
      <c r="N152" s="129" t="b">
        <f t="shared" si="50"/>
        <v>0</v>
      </c>
      <c r="O152" s="238"/>
      <c r="Q152" s="14" t="e">
        <f t="shared" si="51"/>
        <v>#VALUE!</v>
      </c>
      <c r="R152" s="14" t="e">
        <f t="shared" si="52"/>
        <v>#VALUE!</v>
      </c>
      <c r="S152" s="14" t="e">
        <f t="shared" si="53"/>
        <v>#VALUE!</v>
      </c>
      <c r="T152" s="14" t="e">
        <f t="shared" si="54"/>
        <v>#VALUE!</v>
      </c>
      <c r="U152" s="14" t="e">
        <f t="shared" si="55"/>
        <v>#VALUE!</v>
      </c>
      <c r="V152" s="14" t="e">
        <f t="shared" si="56"/>
        <v>#VALUE!</v>
      </c>
      <c r="W152" s="14" t="e">
        <f t="shared" si="57"/>
        <v>#VALUE!</v>
      </c>
      <c r="X152" s="14" t="e">
        <f t="shared" si="58"/>
        <v>#VALUE!</v>
      </c>
      <c r="Y152" s="14" t="e">
        <f t="shared" si="59"/>
        <v>#VALUE!</v>
      </c>
      <c r="Z152" s="14" t="e">
        <f t="shared" si="60"/>
        <v>#VALUE!</v>
      </c>
      <c r="AA152" s="15" t="e">
        <f t="shared" si="61"/>
        <v>#VALUE!</v>
      </c>
      <c r="AB152" s="15" t="e">
        <f t="shared" si="62"/>
        <v>#VALUE!</v>
      </c>
      <c r="AC152" s="15" t="e">
        <f t="shared" si="63"/>
        <v>#VALUE!</v>
      </c>
      <c r="AD152" s="15" t="e">
        <f t="shared" si="64"/>
        <v>#VALUE!</v>
      </c>
      <c r="AE152" s="15" t="e">
        <f t="shared" si="65"/>
        <v>#VALUE!</v>
      </c>
      <c r="AF152" s="15" t="e">
        <f t="shared" si="66"/>
        <v>#VALUE!</v>
      </c>
      <c r="AG152" s="15" t="e">
        <f t="shared" si="67"/>
        <v>#VALUE!</v>
      </c>
      <c r="AH152" s="15" t="e">
        <f t="shared" si="68"/>
        <v>#VALUE!</v>
      </c>
      <c r="AI152" s="15" t="e">
        <f t="shared" si="69"/>
        <v>#VALUE!</v>
      </c>
      <c r="AJ152" s="15" t="e">
        <f t="shared" si="70"/>
        <v>#VALUE!</v>
      </c>
      <c r="AK152" s="15">
        <f t="shared" si="71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1" t="str">
        <f>IF(OR($B153="",$C153="",$D153="",$E153="",$E153&lt;AN_LIM,$E153&gt;AN_CONCURS,$N153=FALSE),"",R_STR*VLOOKUP(AK153,Coef!$E$5:$F$20,2,FALSE))</f>
        <v/>
      </c>
      <c r="I153" s="121" t="str">
        <f>IF(OR($B153="",$C153="",$D153="",$E153="",$E153&gt;AN_CONCURS,$N153=FALSE),"",R_STR*VLOOKUP(AK153,Coef!$E$5:$F$20,2,FALSE))</f>
        <v/>
      </c>
      <c r="J153" s="153" t="str">
        <f t="shared" si="46"/>
        <v/>
      </c>
      <c r="K153" s="153" t="str">
        <f t="shared" si="47"/>
        <v/>
      </c>
      <c r="L153" s="153" t="str">
        <f t="shared" si="48"/>
        <v/>
      </c>
      <c r="M153" s="153" t="str">
        <f t="shared" si="49"/>
        <v/>
      </c>
      <c r="N153" s="129" t="b">
        <f t="shared" si="50"/>
        <v>0</v>
      </c>
      <c r="O153" s="238"/>
      <c r="Q153" s="14" t="e">
        <f t="shared" si="51"/>
        <v>#VALUE!</v>
      </c>
      <c r="R153" s="14" t="e">
        <f t="shared" si="52"/>
        <v>#VALUE!</v>
      </c>
      <c r="S153" s="14" t="e">
        <f t="shared" si="53"/>
        <v>#VALUE!</v>
      </c>
      <c r="T153" s="14" t="e">
        <f t="shared" si="54"/>
        <v>#VALUE!</v>
      </c>
      <c r="U153" s="14" t="e">
        <f t="shared" si="55"/>
        <v>#VALUE!</v>
      </c>
      <c r="V153" s="14" t="e">
        <f t="shared" si="56"/>
        <v>#VALUE!</v>
      </c>
      <c r="W153" s="14" t="e">
        <f t="shared" si="57"/>
        <v>#VALUE!</v>
      </c>
      <c r="X153" s="14" t="e">
        <f t="shared" si="58"/>
        <v>#VALUE!</v>
      </c>
      <c r="Y153" s="14" t="e">
        <f t="shared" si="59"/>
        <v>#VALUE!</v>
      </c>
      <c r="Z153" s="14" t="e">
        <f t="shared" si="60"/>
        <v>#VALUE!</v>
      </c>
      <c r="AA153" s="15" t="e">
        <f t="shared" si="61"/>
        <v>#VALUE!</v>
      </c>
      <c r="AB153" s="15" t="e">
        <f t="shared" si="62"/>
        <v>#VALUE!</v>
      </c>
      <c r="AC153" s="15" t="e">
        <f t="shared" si="63"/>
        <v>#VALUE!</v>
      </c>
      <c r="AD153" s="15" t="e">
        <f t="shared" si="64"/>
        <v>#VALUE!</v>
      </c>
      <c r="AE153" s="15" t="e">
        <f t="shared" si="65"/>
        <v>#VALUE!</v>
      </c>
      <c r="AF153" s="15" t="e">
        <f t="shared" si="66"/>
        <v>#VALUE!</v>
      </c>
      <c r="AG153" s="15" t="e">
        <f t="shared" si="67"/>
        <v>#VALUE!</v>
      </c>
      <c r="AH153" s="15" t="e">
        <f t="shared" si="68"/>
        <v>#VALUE!</v>
      </c>
      <c r="AI153" s="15" t="e">
        <f t="shared" si="69"/>
        <v>#VALUE!</v>
      </c>
      <c r="AJ153" s="15" t="e">
        <f t="shared" si="70"/>
        <v>#VALUE!</v>
      </c>
      <c r="AK153" s="15">
        <f t="shared" si="71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1" t="str">
        <f>IF(OR($B154="",$C154="",$D154="",$E154="",$E154&lt;AN_LIM,$E154&gt;AN_CONCURS,$N154=FALSE),"",R_STR*VLOOKUP(AK154,Coef!$E$5:$F$20,2,FALSE))</f>
        <v/>
      </c>
      <c r="I154" s="121" t="str">
        <f>IF(OR($B154="",$C154="",$D154="",$E154="",$E154&gt;AN_CONCURS,$N154=FALSE),"",R_STR*VLOOKUP(AK154,Coef!$E$5:$F$20,2,FALSE))</f>
        <v/>
      </c>
      <c r="J154" s="153" t="str">
        <f t="shared" si="46"/>
        <v/>
      </c>
      <c r="K154" s="153" t="str">
        <f t="shared" si="47"/>
        <v/>
      </c>
      <c r="L154" s="153" t="str">
        <f t="shared" si="48"/>
        <v/>
      </c>
      <c r="M154" s="153" t="str">
        <f t="shared" si="49"/>
        <v/>
      </c>
      <c r="N154" s="129" t="b">
        <f t="shared" si="50"/>
        <v>0</v>
      </c>
      <c r="O154" s="238"/>
      <c r="Q154" s="14" t="e">
        <f t="shared" si="51"/>
        <v>#VALUE!</v>
      </c>
      <c r="R154" s="14" t="e">
        <f t="shared" si="52"/>
        <v>#VALUE!</v>
      </c>
      <c r="S154" s="14" t="e">
        <f t="shared" si="53"/>
        <v>#VALUE!</v>
      </c>
      <c r="T154" s="14" t="e">
        <f t="shared" si="54"/>
        <v>#VALUE!</v>
      </c>
      <c r="U154" s="14" t="e">
        <f t="shared" si="55"/>
        <v>#VALUE!</v>
      </c>
      <c r="V154" s="14" t="e">
        <f t="shared" si="56"/>
        <v>#VALUE!</v>
      </c>
      <c r="W154" s="14" t="e">
        <f t="shared" si="57"/>
        <v>#VALUE!</v>
      </c>
      <c r="X154" s="14" t="e">
        <f t="shared" si="58"/>
        <v>#VALUE!</v>
      </c>
      <c r="Y154" s="14" t="e">
        <f t="shared" si="59"/>
        <v>#VALUE!</v>
      </c>
      <c r="Z154" s="14" t="e">
        <f t="shared" si="60"/>
        <v>#VALUE!</v>
      </c>
      <c r="AA154" s="15" t="e">
        <f t="shared" si="61"/>
        <v>#VALUE!</v>
      </c>
      <c r="AB154" s="15" t="e">
        <f t="shared" si="62"/>
        <v>#VALUE!</v>
      </c>
      <c r="AC154" s="15" t="e">
        <f t="shared" si="63"/>
        <v>#VALUE!</v>
      </c>
      <c r="AD154" s="15" t="e">
        <f t="shared" si="64"/>
        <v>#VALUE!</v>
      </c>
      <c r="AE154" s="15" t="e">
        <f t="shared" si="65"/>
        <v>#VALUE!</v>
      </c>
      <c r="AF154" s="15" t="e">
        <f t="shared" si="66"/>
        <v>#VALUE!</v>
      </c>
      <c r="AG154" s="15" t="e">
        <f t="shared" si="67"/>
        <v>#VALUE!</v>
      </c>
      <c r="AH154" s="15" t="e">
        <f t="shared" si="68"/>
        <v>#VALUE!</v>
      </c>
      <c r="AI154" s="15" t="e">
        <f t="shared" si="69"/>
        <v>#VALUE!</v>
      </c>
      <c r="AJ154" s="15" t="e">
        <f t="shared" si="70"/>
        <v>#VALUE!</v>
      </c>
      <c r="AK154" s="15">
        <f t="shared" si="71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1" t="str">
        <f>IF(OR($B155="",$C155="",$D155="",$E155="",$E155&lt;AN_LIM,$E155&gt;AN_CONCURS,$N155=FALSE),"",R_STR*VLOOKUP(AK155,Coef!$E$5:$F$20,2,FALSE))</f>
        <v/>
      </c>
      <c r="I155" s="121" t="str">
        <f>IF(OR($B155="",$C155="",$D155="",$E155="",$E155&gt;AN_CONCURS,$N155=FALSE),"",R_STR*VLOOKUP(AK155,Coef!$E$5:$F$20,2,FALSE))</f>
        <v/>
      </c>
      <c r="J155" s="153" t="str">
        <f t="shared" si="46"/>
        <v/>
      </c>
      <c r="K155" s="153" t="str">
        <f t="shared" si="47"/>
        <v/>
      </c>
      <c r="L155" s="153" t="str">
        <f t="shared" si="48"/>
        <v/>
      </c>
      <c r="M155" s="153" t="str">
        <f t="shared" si="49"/>
        <v/>
      </c>
      <c r="N155" s="129" t="b">
        <f t="shared" si="50"/>
        <v>0</v>
      </c>
      <c r="O155" s="238"/>
      <c r="Q155" s="14" t="e">
        <f t="shared" si="51"/>
        <v>#VALUE!</v>
      </c>
      <c r="R155" s="14" t="e">
        <f t="shared" si="52"/>
        <v>#VALUE!</v>
      </c>
      <c r="S155" s="14" t="e">
        <f t="shared" si="53"/>
        <v>#VALUE!</v>
      </c>
      <c r="T155" s="14" t="e">
        <f t="shared" si="54"/>
        <v>#VALUE!</v>
      </c>
      <c r="U155" s="14" t="e">
        <f t="shared" si="55"/>
        <v>#VALUE!</v>
      </c>
      <c r="V155" s="14" t="e">
        <f t="shared" si="56"/>
        <v>#VALUE!</v>
      </c>
      <c r="W155" s="14" t="e">
        <f t="shared" si="57"/>
        <v>#VALUE!</v>
      </c>
      <c r="X155" s="14" t="e">
        <f t="shared" si="58"/>
        <v>#VALUE!</v>
      </c>
      <c r="Y155" s="14" t="e">
        <f t="shared" si="59"/>
        <v>#VALUE!</v>
      </c>
      <c r="Z155" s="14" t="e">
        <f t="shared" si="60"/>
        <v>#VALUE!</v>
      </c>
      <c r="AA155" s="15" t="e">
        <f t="shared" si="61"/>
        <v>#VALUE!</v>
      </c>
      <c r="AB155" s="15" t="e">
        <f t="shared" si="62"/>
        <v>#VALUE!</v>
      </c>
      <c r="AC155" s="15" t="e">
        <f t="shared" si="63"/>
        <v>#VALUE!</v>
      </c>
      <c r="AD155" s="15" t="e">
        <f t="shared" si="64"/>
        <v>#VALUE!</v>
      </c>
      <c r="AE155" s="15" t="e">
        <f t="shared" si="65"/>
        <v>#VALUE!</v>
      </c>
      <c r="AF155" s="15" t="e">
        <f t="shared" si="66"/>
        <v>#VALUE!</v>
      </c>
      <c r="AG155" s="15" t="e">
        <f t="shared" si="67"/>
        <v>#VALUE!</v>
      </c>
      <c r="AH155" s="15" t="e">
        <f t="shared" si="68"/>
        <v>#VALUE!</v>
      </c>
      <c r="AI155" s="15" t="e">
        <f t="shared" si="69"/>
        <v>#VALUE!</v>
      </c>
      <c r="AJ155" s="15" t="e">
        <f t="shared" si="70"/>
        <v>#VALUE!</v>
      </c>
      <c r="AK155" s="15">
        <f t="shared" si="71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1" t="str">
        <f>IF(OR($B156="",$C156="",$D156="",$E156="",$E156&lt;AN_LIM,$E156&gt;AN_CONCURS,$N156=FALSE),"",R_STR*VLOOKUP(AK156,Coef!$E$5:$F$20,2,FALSE))</f>
        <v/>
      </c>
      <c r="I156" s="121" t="str">
        <f>IF(OR($B156="",$C156="",$D156="",$E156="",$E156&gt;AN_CONCURS,$N156=FALSE),"",R_STR*VLOOKUP(AK156,Coef!$E$5:$F$20,2,FALSE))</f>
        <v/>
      </c>
      <c r="J156" s="153" t="str">
        <f t="shared" si="46"/>
        <v/>
      </c>
      <c r="K156" s="153" t="str">
        <f t="shared" si="47"/>
        <v/>
      </c>
      <c r="L156" s="153" t="str">
        <f t="shared" si="48"/>
        <v/>
      </c>
      <c r="M156" s="153" t="str">
        <f t="shared" si="49"/>
        <v/>
      </c>
      <c r="N156" s="129" t="b">
        <f t="shared" si="50"/>
        <v>0</v>
      </c>
      <c r="O156" s="238"/>
      <c r="Q156" s="14" t="e">
        <f t="shared" si="51"/>
        <v>#VALUE!</v>
      </c>
      <c r="R156" s="14" t="e">
        <f t="shared" si="52"/>
        <v>#VALUE!</v>
      </c>
      <c r="S156" s="14" t="e">
        <f t="shared" si="53"/>
        <v>#VALUE!</v>
      </c>
      <c r="T156" s="14" t="e">
        <f t="shared" si="54"/>
        <v>#VALUE!</v>
      </c>
      <c r="U156" s="14" t="e">
        <f t="shared" si="55"/>
        <v>#VALUE!</v>
      </c>
      <c r="V156" s="14" t="e">
        <f t="shared" si="56"/>
        <v>#VALUE!</v>
      </c>
      <c r="W156" s="14" t="e">
        <f t="shared" si="57"/>
        <v>#VALUE!</v>
      </c>
      <c r="X156" s="14" t="e">
        <f t="shared" si="58"/>
        <v>#VALUE!</v>
      </c>
      <c r="Y156" s="14" t="e">
        <f t="shared" si="59"/>
        <v>#VALUE!</v>
      </c>
      <c r="Z156" s="14" t="e">
        <f t="shared" si="60"/>
        <v>#VALUE!</v>
      </c>
      <c r="AA156" s="15" t="e">
        <f t="shared" si="61"/>
        <v>#VALUE!</v>
      </c>
      <c r="AB156" s="15" t="e">
        <f t="shared" si="62"/>
        <v>#VALUE!</v>
      </c>
      <c r="AC156" s="15" t="e">
        <f t="shared" si="63"/>
        <v>#VALUE!</v>
      </c>
      <c r="AD156" s="15" t="e">
        <f t="shared" si="64"/>
        <v>#VALUE!</v>
      </c>
      <c r="AE156" s="15" t="e">
        <f t="shared" si="65"/>
        <v>#VALUE!</v>
      </c>
      <c r="AF156" s="15" t="e">
        <f t="shared" si="66"/>
        <v>#VALUE!</v>
      </c>
      <c r="AG156" s="15" t="e">
        <f t="shared" si="67"/>
        <v>#VALUE!</v>
      </c>
      <c r="AH156" s="15" t="e">
        <f t="shared" si="68"/>
        <v>#VALUE!</v>
      </c>
      <c r="AI156" s="15" t="e">
        <f t="shared" si="69"/>
        <v>#VALUE!</v>
      </c>
      <c r="AJ156" s="15" t="e">
        <f t="shared" si="70"/>
        <v>#VALUE!</v>
      </c>
      <c r="AK156" s="15">
        <f t="shared" si="71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1" t="str">
        <f>IF(OR($B157="",$C157="",$D157="",$E157="",$E157&lt;AN_LIM,$E157&gt;AN_CONCURS,$N157=FALSE),"",R_STR*VLOOKUP(AK157,Coef!$E$5:$F$20,2,FALSE))</f>
        <v/>
      </c>
      <c r="I157" s="121" t="str">
        <f>IF(OR($B157="",$C157="",$D157="",$E157="",$E157&gt;AN_CONCURS,$N157=FALSE),"",R_STR*VLOOKUP(AK157,Coef!$E$5:$F$20,2,FALSE))</f>
        <v/>
      </c>
      <c r="J157" s="153" t="str">
        <f t="shared" si="46"/>
        <v/>
      </c>
      <c r="K157" s="153" t="str">
        <f t="shared" si="47"/>
        <v/>
      </c>
      <c r="L157" s="153" t="str">
        <f t="shared" si="48"/>
        <v/>
      </c>
      <c r="M157" s="153" t="str">
        <f t="shared" si="49"/>
        <v/>
      </c>
      <c r="N157" s="129" t="b">
        <f t="shared" si="50"/>
        <v>0</v>
      </c>
      <c r="O157" s="238"/>
      <c r="Q157" s="14" t="e">
        <f t="shared" si="51"/>
        <v>#VALUE!</v>
      </c>
      <c r="R157" s="14" t="e">
        <f t="shared" si="52"/>
        <v>#VALUE!</v>
      </c>
      <c r="S157" s="14" t="e">
        <f t="shared" si="53"/>
        <v>#VALUE!</v>
      </c>
      <c r="T157" s="14" t="e">
        <f t="shared" si="54"/>
        <v>#VALUE!</v>
      </c>
      <c r="U157" s="14" t="e">
        <f t="shared" si="55"/>
        <v>#VALUE!</v>
      </c>
      <c r="V157" s="14" t="e">
        <f t="shared" si="56"/>
        <v>#VALUE!</v>
      </c>
      <c r="W157" s="14" t="e">
        <f t="shared" si="57"/>
        <v>#VALUE!</v>
      </c>
      <c r="X157" s="14" t="e">
        <f t="shared" si="58"/>
        <v>#VALUE!</v>
      </c>
      <c r="Y157" s="14" t="e">
        <f t="shared" si="59"/>
        <v>#VALUE!</v>
      </c>
      <c r="Z157" s="14" t="e">
        <f t="shared" si="60"/>
        <v>#VALUE!</v>
      </c>
      <c r="AA157" s="15" t="e">
        <f t="shared" si="61"/>
        <v>#VALUE!</v>
      </c>
      <c r="AB157" s="15" t="e">
        <f t="shared" si="62"/>
        <v>#VALUE!</v>
      </c>
      <c r="AC157" s="15" t="e">
        <f t="shared" si="63"/>
        <v>#VALUE!</v>
      </c>
      <c r="AD157" s="15" t="e">
        <f t="shared" si="64"/>
        <v>#VALUE!</v>
      </c>
      <c r="AE157" s="15" t="e">
        <f t="shared" si="65"/>
        <v>#VALUE!</v>
      </c>
      <c r="AF157" s="15" t="e">
        <f t="shared" si="66"/>
        <v>#VALUE!</v>
      </c>
      <c r="AG157" s="15" t="e">
        <f t="shared" si="67"/>
        <v>#VALUE!</v>
      </c>
      <c r="AH157" s="15" t="e">
        <f t="shared" si="68"/>
        <v>#VALUE!</v>
      </c>
      <c r="AI157" s="15" t="e">
        <f t="shared" si="69"/>
        <v>#VALUE!</v>
      </c>
      <c r="AJ157" s="15" t="e">
        <f t="shared" si="70"/>
        <v>#VALUE!</v>
      </c>
      <c r="AK157" s="15">
        <f t="shared" si="71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1" t="str">
        <f>IF(OR($B158="",$C158="",$D158="",$E158="",$E158&lt;AN_LIM,$E158&gt;AN_CONCURS,$N158=FALSE),"",R_STR*VLOOKUP(AK158,Coef!$E$5:$F$20,2,FALSE))</f>
        <v/>
      </c>
      <c r="I158" s="121" t="str">
        <f>IF(OR($B158="",$C158="",$D158="",$E158="",$E158&gt;AN_CONCURS,$N158=FALSE),"",R_STR*VLOOKUP(AK158,Coef!$E$5:$F$20,2,FALSE))</f>
        <v/>
      </c>
      <c r="J158" s="153" t="str">
        <f t="shared" si="46"/>
        <v/>
      </c>
      <c r="K158" s="153" t="str">
        <f t="shared" si="47"/>
        <v/>
      </c>
      <c r="L158" s="153" t="str">
        <f t="shared" si="48"/>
        <v/>
      </c>
      <c r="M158" s="153" t="str">
        <f t="shared" si="49"/>
        <v/>
      </c>
      <c r="N158" s="129" t="b">
        <f t="shared" si="50"/>
        <v>0</v>
      </c>
      <c r="O158" s="238"/>
      <c r="Q158" s="14" t="e">
        <f t="shared" si="51"/>
        <v>#VALUE!</v>
      </c>
      <c r="R158" s="14" t="e">
        <f t="shared" si="52"/>
        <v>#VALUE!</v>
      </c>
      <c r="S158" s="14" t="e">
        <f t="shared" si="53"/>
        <v>#VALUE!</v>
      </c>
      <c r="T158" s="14" t="e">
        <f t="shared" si="54"/>
        <v>#VALUE!</v>
      </c>
      <c r="U158" s="14" t="e">
        <f t="shared" si="55"/>
        <v>#VALUE!</v>
      </c>
      <c r="V158" s="14" t="e">
        <f t="shared" si="56"/>
        <v>#VALUE!</v>
      </c>
      <c r="W158" s="14" t="e">
        <f t="shared" si="57"/>
        <v>#VALUE!</v>
      </c>
      <c r="X158" s="14" t="e">
        <f t="shared" si="58"/>
        <v>#VALUE!</v>
      </c>
      <c r="Y158" s="14" t="e">
        <f t="shared" si="59"/>
        <v>#VALUE!</v>
      </c>
      <c r="Z158" s="14" t="e">
        <f t="shared" si="60"/>
        <v>#VALUE!</v>
      </c>
      <c r="AA158" s="15" t="e">
        <f t="shared" si="61"/>
        <v>#VALUE!</v>
      </c>
      <c r="AB158" s="15" t="e">
        <f t="shared" si="62"/>
        <v>#VALUE!</v>
      </c>
      <c r="AC158" s="15" t="e">
        <f t="shared" si="63"/>
        <v>#VALUE!</v>
      </c>
      <c r="AD158" s="15" t="e">
        <f t="shared" si="64"/>
        <v>#VALUE!</v>
      </c>
      <c r="AE158" s="15" t="e">
        <f t="shared" si="65"/>
        <v>#VALUE!</v>
      </c>
      <c r="AF158" s="15" t="e">
        <f t="shared" si="66"/>
        <v>#VALUE!</v>
      </c>
      <c r="AG158" s="15" t="e">
        <f t="shared" si="67"/>
        <v>#VALUE!</v>
      </c>
      <c r="AH158" s="15" t="e">
        <f t="shared" si="68"/>
        <v>#VALUE!</v>
      </c>
      <c r="AI158" s="15" t="e">
        <f t="shared" si="69"/>
        <v>#VALUE!</v>
      </c>
      <c r="AJ158" s="15" t="e">
        <f t="shared" si="70"/>
        <v>#VALUE!</v>
      </c>
      <c r="AK158" s="15">
        <f t="shared" si="71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1" t="str">
        <f>IF(OR($B159="",$C159="",$D159="",$E159="",$E159&lt;AN_LIM,$E159&gt;AN_CONCURS,$N159=FALSE),"",R_STR*VLOOKUP(AK159,Coef!$E$5:$F$20,2,FALSE))</f>
        <v/>
      </c>
      <c r="I159" s="121" t="str">
        <f>IF(OR($B159="",$C159="",$D159="",$E159="",$E159&gt;AN_CONCURS,$N159=FALSE),"",R_STR*VLOOKUP(AK159,Coef!$E$5:$F$20,2,FALSE))</f>
        <v/>
      </c>
      <c r="J159" s="153" t="str">
        <f t="shared" si="46"/>
        <v/>
      </c>
      <c r="K159" s="153" t="str">
        <f t="shared" si="47"/>
        <v/>
      </c>
      <c r="L159" s="153" t="str">
        <f t="shared" si="48"/>
        <v/>
      </c>
      <c r="M159" s="153" t="str">
        <f t="shared" si="49"/>
        <v/>
      </c>
      <c r="N159" s="129" t="b">
        <f t="shared" si="50"/>
        <v>0</v>
      </c>
      <c r="O159" s="238"/>
      <c r="Q159" s="14" t="e">
        <f t="shared" si="51"/>
        <v>#VALUE!</v>
      </c>
      <c r="R159" s="14" t="e">
        <f t="shared" si="52"/>
        <v>#VALUE!</v>
      </c>
      <c r="S159" s="14" t="e">
        <f t="shared" si="53"/>
        <v>#VALUE!</v>
      </c>
      <c r="T159" s="14" t="e">
        <f t="shared" si="54"/>
        <v>#VALUE!</v>
      </c>
      <c r="U159" s="14" t="e">
        <f t="shared" si="55"/>
        <v>#VALUE!</v>
      </c>
      <c r="V159" s="14" t="e">
        <f t="shared" si="56"/>
        <v>#VALUE!</v>
      </c>
      <c r="W159" s="14" t="e">
        <f t="shared" si="57"/>
        <v>#VALUE!</v>
      </c>
      <c r="X159" s="14" t="e">
        <f t="shared" si="58"/>
        <v>#VALUE!</v>
      </c>
      <c r="Y159" s="14" t="e">
        <f t="shared" si="59"/>
        <v>#VALUE!</v>
      </c>
      <c r="Z159" s="14" t="e">
        <f t="shared" si="60"/>
        <v>#VALUE!</v>
      </c>
      <c r="AA159" s="15" t="e">
        <f t="shared" si="61"/>
        <v>#VALUE!</v>
      </c>
      <c r="AB159" s="15" t="e">
        <f t="shared" si="62"/>
        <v>#VALUE!</v>
      </c>
      <c r="AC159" s="15" t="e">
        <f t="shared" si="63"/>
        <v>#VALUE!</v>
      </c>
      <c r="AD159" s="15" t="e">
        <f t="shared" si="64"/>
        <v>#VALUE!</v>
      </c>
      <c r="AE159" s="15" t="e">
        <f t="shared" si="65"/>
        <v>#VALUE!</v>
      </c>
      <c r="AF159" s="15" t="e">
        <f t="shared" si="66"/>
        <v>#VALUE!</v>
      </c>
      <c r="AG159" s="15" t="e">
        <f t="shared" si="67"/>
        <v>#VALUE!</v>
      </c>
      <c r="AH159" s="15" t="e">
        <f t="shared" si="68"/>
        <v>#VALUE!</v>
      </c>
      <c r="AI159" s="15" t="e">
        <f t="shared" si="69"/>
        <v>#VALUE!</v>
      </c>
      <c r="AJ159" s="15" t="e">
        <f t="shared" si="70"/>
        <v>#VALUE!</v>
      </c>
      <c r="AK159" s="15">
        <f t="shared" si="71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1" t="str">
        <f>IF(OR($B160="",$C160="",$D160="",$E160="",$E160&lt;AN_LIM,$E160&gt;AN_CONCURS,$N160=FALSE),"",R_STR*VLOOKUP(AK160,Coef!$E$5:$F$20,2,FALSE))</f>
        <v/>
      </c>
      <c r="I160" s="121" t="str">
        <f>IF(OR($B160="",$C160="",$D160="",$E160="",$E160&gt;AN_CONCURS,$N160=FALSE),"",R_STR*VLOOKUP(AK160,Coef!$E$5:$F$20,2,FALSE))</f>
        <v/>
      </c>
      <c r="J160" s="153" t="str">
        <f t="shared" si="46"/>
        <v/>
      </c>
      <c r="K160" s="153" t="str">
        <f t="shared" si="47"/>
        <v/>
      </c>
      <c r="L160" s="153" t="str">
        <f t="shared" si="48"/>
        <v/>
      </c>
      <c r="M160" s="153" t="str">
        <f t="shared" si="49"/>
        <v/>
      </c>
      <c r="N160" s="129" t="b">
        <f t="shared" si="50"/>
        <v>0</v>
      </c>
      <c r="O160" s="238"/>
      <c r="Q160" s="14" t="e">
        <f t="shared" si="51"/>
        <v>#VALUE!</v>
      </c>
      <c r="R160" s="14" t="e">
        <f t="shared" si="52"/>
        <v>#VALUE!</v>
      </c>
      <c r="S160" s="14" t="e">
        <f t="shared" si="53"/>
        <v>#VALUE!</v>
      </c>
      <c r="T160" s="14" t="e">
        <f t="shared" si="54"/>
        <v>#VALUE!</v>
      </c>
      <c r="U160" s="14" t="e">
        <f t="shared" si="55"/>
        <v>#VALUE!</v>
      </c>
      <c r="V160" s="14" t="e">
        <f t="shared" si="56"/>
        <v>#VALUE!</v>
      </c>
      <c r="W160" s="14" t="e">
        <f t="shared" si="57"/>
        <v>#VALUE!</v>
      </c>
      <c r="X160" s="14" t="e">
        <f t="shared" si="58"/>
        <v>#VALUE!</v>
      </c>
      <c r="Y160" s="14" t="e">
        <f t="shared" si="59"/>
        <v>#VALUE!</v>
      </c>
      <c r="Z160" s="14" t="e">
        <f t="shared" si="60"/>
        <v>#VALUE!</v>
      </c>
      <c r="AA160" s="15" t="e">
        <f t="shared" si="61"/>
        <v>#VALUE!</v>
      </c>
      <c r="AB160" s="15" t="e">
        <f t="shared" si="62"/>
        <v>#VALUE!</v>
      </c>
      <c r="AC160" s="15" t="e">
        <f t="shared" si="63"/>
        <v>#VALUE!</v>
      </c>
      <c r="AD160" s="15" t="e">
        <f t="shared" si="64"/>
        <v>#VALUE!</v>
      </c>
      <c r="AE160" s="15" t="e">
        <f t="shared" si="65"/>
        <v>#VALUE!</v>
      </c>
      <c r="AF160" s="15" t="e">
        <f t="shared" si="66"/>
        <v>#VALUE!</v>
      </c>
      <c r="AG160" s="15" t="e">
        <f t="shared" si="67"/>
        <v>#VALUE!</v>
      </c>
      <c r="AH160" s="15" t="e">
        <f t="shared" si="68"/>
        <v>#VALUE!</v>
      </c>
      <c r="AI160" s="15" t="e">
        <f t="shared" si="69"/>
        <v>#VALUE!</v>
      </c>
      <c r="AJ160" s="15" t="e">
        <f t="shared" si="70"/>
        <v>#VALUE!</v>
      </c>
      <c r="AK160" s="15">
        <f t="shared" si="71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1" t="str">
        <f>IF(OR($B161="",$C161="",$D161="",$E161="",$E161&lt;AN_LIM,$E161&gt;AN_CONCURS,$N161=FALSE),"",R_STR*VLOOKUP(AK161,Coef!$E$5:$F$20,2,FALSE))</f>
        <v/>
      </c>
      <c r="I161" s="121" t="str">
        <f>IF(OR($B161="",$C161="",$D161="",$E161="",$E161&gt;AN_CONCURS,$N161=FALSE),"",R_STR*VLOOKUP(AK161,Coef!$E$5:$F$20,2,FALSE))</f>
        <v/>
      </c>
      <c r="J161" s="153" t="str">
        <f t="shared" si="46"/>
        <v/>
      </c>
      <c r="K161" s="153" t="str">
        <f t="shared" si="47"/>
        <v/>
      </c>
      <c r="L161" s="153" t="str">
        <f t="shared" si="48"/>
        <v/>
      </c>
      <c r="M161" s="153" t="str">
        <f t="shared" si="49"/>
        <v/>
      </c>
      <c r="N161" s="129" t="b">
        <f t="shared" si="50"/>
        <v>0</v>
      </c>
      <c r="O161" s="238"/>
      <c r="Q161" s="14" t="e">
        <f t="shared" si="51"/>
        <v>#VALUE!</v>
      </c>
      <c r="R161" s="14" t="e">
        <f t="shared" si="52"/>
        <v>#VALUE!</v>
      </c>
      <c r="S161" s="14" t="e">
        <f t="shared" si="53"/>
        <v>#VALUE!</v>
      </c>
      <c r="T161" s="14" t="e">
        <f t="shared" si="54"/>
        <v>#VALUE!</v>
      </c>
      <c r="U161" s="14" t="e">
        <f t="shared" si="55"/>
        <v>#VALUE!</v>
      </c>
      <c r="V161" s="14" t="e">
        <f t="shared" si="56"/>
        <v>#VALUE!</v>
      </c>
      <c r="W161" s="14" t="e">
        <f t="shared" si="57"/>
        <v>#VALUE!</v>
      </c>
      <c r="X161" s="14" t="e">
        <f t="shared" si="58"/>
        <v>#VALUE!</v>
      </c>
      <c r="Y161" s="14" t="e">
        <f t="shared" si="59"/>
        <v>#VALUE!</v>
      </c>
      <c r="Z161" s="14" t="e">
        <f t="shared" si="60"/>
        <v>#VALUE!</v>
      </c>
      <c r="AA161" s="15" t="e">
        <f t="shared" si="61"/>
        <v>#VALUE!</v>
      </c>
      <c r="AB161" s="15" t="e">
        <f t="shared" si="62"/>
        <v>#VALUE!</v>
      </c>
      <c r="AC161" s="15" t="e">
        <f t="shared" si="63"/>
        <v>#VALUE!</v>
      </c>
      <c r="AD161" s="15" t="e">
        <f t="shared" si="64"/>
        <v>#VALUE!</v>
      </c>
      <c r="AE161" s="15" t="e">
        <f t="shared" si="65"/>
        <v>#VALUE!</v>
      </c>
      <c r="AF161" s="15" t="e">
        <f t="shared" si="66"/>
        <v>#VALUE!</v>
      </c>
      <c r="AG161" s="15" t="e">
        <f t="shared" si="67"/>
        <v>#VALUE!</v>
      </c>
      <c r="AH161" s="15" t="e">
        <f t="shared" si="68"/>
        <v>#VALUE!</v>
      </c>
      <c r="AI161" s="15" t="e">
        <f t="shared" si="69"/>
        <v>#VALUE!</v>
      </c>
      <c r="AJ161" s="15" t="e">
        <f t="shared" si="70"/>
        <v>#VALUE!</v>
      </c>
      <c r="AK161" s="15">
        <f t="shared" si="71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1" t="str">
        <f>IF(OR($B162="",$C162="",$D162="",$E162="",$E162&lt;AN_LIM,$E162&gt;AN_CONCURS,$N162=FALSE),"",R_STR*VLOOKUP(AK162,Coef!$E$5:$F$20,2,FALSE))</f>
        <v/>
      </c>
      <c r="I162" s="121" t="str">
        <f>IF(OR($B162="",$C162="",$D162="",$E162="",$E162&gt;AN_CONCURS,$N162=FALSE),"",R_STR*VLOOKUP(AK162,Coef!$E$5:$F$20,2,FALSE))</f>
        <v/>
      </c>
      <c r="J162" s="153" t="str">
        <f t="shared" si="46"/>
        <v/>
      </c>
      <c r="K162" s="153" t="str">
        <f t="shared" si="47"/>
        <v/>
      </c>
      <c r="L162" s="153" t="str">
        <f t="shared" si="48"/>
        <v/>
      </c>
      <c r="M162" s="153" t="str">
        <f t="shared" si="49"/>
        <v/>
      </c>
      <c r="N162" s="129" t="b">
        <f t="shared" si="50"/>
        <v>0</v>
      </c>
      <c r="O162" s="238"/>
      <c r="Q162" s="14" t="e">
        <f t="shared" si="51"/>
        <v>#VALUE!</v>
      </c>
      <c r="R162" s="14" t="e">
        <f t="shared" si="52"/>
        <v>#VALUE!</v>
      </c>
      <c r="S162" s="14" t="e">
        <f t="shared" si="53"/>
        <v>#VALUE!</v>
      </c>
      <c r="T162" s="14" t="e">
        <f t="shared" si="54"/>
        <v>#VALUE!</v>
      </c>
      <c r="U162" s="14" t="e">
        <f t="shared" si="55"/>
        <v>#VALUE!</v>
      </c>
      <c r="V162" s="14" t="e">
        <f t="shared" si="56"/>
        <v>#VALUE!</v>
      </c>
      <c r="W162" s="14" t="e">
        <f t="shared" si="57"/>
        <v>#VALUE!</v>
      </c>
      <c r="X162" s="14" t="e">
        <f t="shared" si="58"/>
        <v>#VALUE!</v>
      </c>
      <c r="Y162" s="14" t="e">
        <f t="shared" si="59"/>
        <v>#VALUE!</v>
      </c>
      <c r="Z162" s="14" t="e">
        <f t="shared" si="60"/>
        <v>#VALUE!</v>
      </c>
      <c r="AA162" s="15" t="e">
        <f t="shared" si="61"/>
        <v>#VALUE!</v>
      </c>
      <c r="AB162" s="15" t="e">
        <f t="shared" si="62"/>
        <v>#VALUE!</v>
      </c>
      <c r="AC162" s="15" t="e">
        <f t="shared" si="63"/>
        <v>#VALUE!</v>
      </c>
      <c r="AD162" s="15" t="e">
        <f t="shared" si="64"/>
        <v>#VALUE!</v>
      </c>
      <c r="AE162" s="15" t="e">
        <f t="shared" si="65"/>
        <v>#VALUE!</v>
      </c>
      <c r="AF162" s="15" t="e">
        <f t="shared" si="66"/>
        <v>#VALUE!</v>
      </c>
      <c r="AG162" s="15" t="e">
        <f t="shared" si="67"/>
        <v>#VALUE!</v>
      </c>
      <c r="AH162" s="15" t="e">
        <f t="shared" si="68"/>
        <v>#VALUE!</v>
      </c>
      <c r="AI162" s="15" t="e">
        <f t="shared" si="69"/>
        <v>#VALUE!</v>
      </c>
      <c r="AJ162" s="15" t="e">
        <f t="shared" si="70"/>
        <v>#VALUE!</v>
      </c>
      <c r="AK162" s="15">
        <f t="shared" si="71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1" t="str">
        <f>IF(OR($B163="",$C163="",$D163="",$E163="",$E163&lt;AN_LIM,$E163&gt;AN_CONCURS,$N163=FALSE),"",R_STR*VLOOKUP(AK163,Coef!$E$5:$F$20,2,FALSE))</f>
        <v/>
      </c>
      <c r="I163" s="121" t="str">
        <f>IF(OR($B163="",$C163="",$D163="",$E163="",$E163&gt;AN_CONCURS,$N163=FALSE),"",R_STR*VLOOKUP(AK163,Coef!$E$5:$F$20,2,FALSE))</f>
        <v/>
      </c>
      <c r="J163" s="153" t="str">
        <f t="shared" si="46"/>
        <v/>
      </c>
      <c r="K163" s="153" t="str">
        <f t="shared" si="47"/>
        <v/>
      </c>
      <c r="L163" s="153" t="str">
        <f t="shared" si="48"/>
        <v/>
      </c>
      <c r="M163" s="153" t="str">
        <f t="shared" si="49"/>
        <v/>
      </c>
      <c r="N163" s="129" t="b">
        <f t="shared" si="50"/>
        <v>0</v>
      </c>
      <c r="O163" s="238"/>
      <c r="Q163" s="14" t="e">
        <f t="shared" si="51"/>
        <v>#VALUE!</v>
      </c>
      <c r="R163" s="14" t="e">
        <f t="shared" si="52"/>
        <v>#VALUE!</v>
      </c>
      <c r="S163" s="14" t="e">
        <f t="shared" si="53"/>
        <v>#VALUE!</v>
      </c>
      <c r="T163" s="14" t="e">
        <f t="shared" si="54"/>
        <v>#VALUE!</v>
      </c>
      <c r="U163" s="14" t="e">
        <f t="shared" si="55"/>
        <v>#VALUE!</v>
      </c>
      <c r="V163" s="14" t="e">
        <f t="shared" si="56"/>
        <v>#VALUE!</v>
      </c>
      <c r="W163" s="14" t="e">
        <f t="shared" si="57"/>
        <v>#VALUE!</v>
      </c>
      <c r="X163" s="14" t="e">
        <f t="shared" si="58"/>
        <v>#VALUE!</v>
      </c>
      <c r="Y163" s="14" t="e">
        <f t="shared" si="59"/>
        <v>#VALUE!</v>
      </c>
      <c r="Z163" s="14" t="e">
        <f t="shared" si="60"/>
        <v>#VALUE!</v>
      </c>
      <c r="AA163" s="15" t="e">
        <f t="shared" si="61"/>
        <v>#VALUE!</v>
      </c>
      <c r="AB163" s="15" t="e">
        <f t="shared" si="62"/>
        <v>#VALUE!</v>
      </c>
      <c r="AC163" s="15" t="e">
        <f t="shared" si="63"/>
        <v>#VALUE!</v>
      </c>
      <c r="AD163" s="15" t="e">
        <f t="shared" si="64"/>
        <v>#VALUE!</v>
      </c>
      <c r="AE163" s="15" t="e">
        <f t="shared" si="65"/>
        <v>#VALUE!</v>
      </c>
      <c r="AF163" s="15" t="e">
        <f t="shared" si="66"/>
        <v>#VALUE!</v>
      </c>
      <c r="AG163" s="15" t="e">
        <f t="shared" si="67"/>
        <v>#VALUE!</v>
      </c>
      <c r="AH163" s="15" t="e">
        <f t="shared" si="68"/>
        <v>#VALUE!</v>
      </c>
      <c r="AI163" s="15" t="e">
        <f t="shared" si="69"/>
        <v>#VALUE!</v>
      </c>
      <c r="AJ163" s="15" t="e">
        <f t="shared" si="70"/>
        <v>#VALUE!</v>
      </c>
      <c r="AK163" s="15">
        <f t="shared" si="71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1" t="str">
        <f>IF(OR($B164="",$C164="",$D164="",$E164="",$E164&lt;AN_LIM,$E164&gt;AN_CONCURS,$N164=FALSE),"",R_STR*VLOOKUP(AK164,Coef!$E$5:$F$20,2,FALSE))</f>
        <v/>
      </c>
      <c r="I164" s="121" t="str">
        <f>IF(OR($B164="",$C164="",$D164="",$E164="",$E164&gt;AN_CONCURS,$N164=FALSE),"",R_STR*VLOOKUP(AK164,Coef!$E$5:$F$20,2,FALSE))</f>
        <v/>
      </c>
      <c r="J164" s="153" t="str">
        <f t="shared" si="46"/>
        <v/>
      </c>
      <c r="K164" s="153" t="str">
        <f t="shared" si="47"/>
        <v/>
      </c>
      <c r="L164" s="153" t="str">
        <f t="shared" si="48"/>
        <v/>
      </c>
      <c r="M164" s="153" t="str">
        <f t="shared" si="49"/>
        <v/>
      </c>
      <c r="N164" s="129" t="b">
        <f t="shared" si="50"/>
        <v>0</v>
      </c>
      <c r="O164" s="238"/>
      <c r="Q164" s="14" t="e">
        <f t="shared" si="51"/>
        <v>#VALUE!</v>
      </c>
      <c r="R164" s="14" t="e">
        <f t="shared" si="52"/>
        <v>#VALUE!</v>
      </c>
      <c r="S164" s="14" t="e">
        <f t="shared" si="53"/>
        <v>#VALUE!</v>
      </c>
      <c r="T164" s="14" t="e">
        <f t="shared" si="54"/>
        <v>#VALUE!</v>
      </c>
      <c r="U164" s="14" t="e">
        <f t="shared" si="55"/>
        <v>#VALUE!</v>
      </c>
      <c r="V164" s="14" t="e">
        <f t="shared" si="56"/>
        <v>#VALUE!</v>
      </c>
      <c r="W164" s="14" t="e">
        <f t="shared" si="57"/>
        <v>#VALUE!</v>
      </c>
      <c r="X164" s="14" t="e">
        <f t="shared" si="58"/>
        <v>#VALUE!</v>
      </c>
      <c r="Y164" s="14" t="e">
        <f t="shared" si="59"/>
        <v>#VALUE!</v>
      </c>
      <c r="Z164" s="14" t="e">
        <f t="shared" si="60"/>
        <v>#VALUE!</v>
      </c>
      <c r="AA164" s="15" t="e">
        <f t="shared" si="61"/>
        <v>#VALUE!</v>
      </c>
      <c r="AB164" s="15" t="e">
        <f t="shared" si="62"/>
        <v>#VALUE!</v>
      </c>
      <c r="AC164" s="15" t="e">
        <f t="shared" si="63"/>
        <v>#VALUE!</v>
      </c>
      <c r="AD164" s="15" t="e">
        <f t="shared" si="64"/>
        <v>#VALUE!</v>
      </c>
      <c r="AE164" s="15" t="e">
        <f t="shared" si="65"/>
        <v>#VALUE!</v>
      </c>
      <c r="AF164" s="15" t="e">
        <f t="shared" si="66"/>
        <v>#VALUE!</v>
      </c>
      <c r="AG164" s="15" t="e">
        <f t="shared" si="67"/>
        <v>#VALUE!</v>
      </c>
      <c r="AH164" s="15" t="e">
        <f t="shared" si="68"/>
        <v>#VALUE!</v>
      </c>
      <c r="AI164" s="15" t="e">
        <f t="shared" si="69"/>
        <v>#VALUE!</v>
      </c>
      <c r="AJ164" s="15" t="e">
        <f t="shared" si="70"/>
        <v>#VALUE!</v>
      </c>
      <c r="AK164" s="15">
        <f t="shared" si="71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1" t="str">
        <f>IF(OR($B165="",$C165="",$D165="",$E165="",$E165&lt;AN_LIM,$E165&gt;AN_CONCURS,$N165=FALSE),"",R_STR*VLOOKUP(AK165,Coef!$E$5:$F$20,2,FALSE))</f>
        <v/>
      </c>
      <c r="I165" s="121" t="str">
        <f>IF(OR($B165="",$C165="",$D165="",$E165="",$E165&gt;AN_CONCURS,$N165=FALSE),"",R_STR*VLOOKUP(AK165,Coef!$E$5:$F$20,2,FALSE))</f>
        <v/>
      </c>
      <c r="J165" s="153" t="str">
        <f t="shared" si="46"/>
        <v/>
      </c>
      <c r="K165" s="153" t="str">
        <f t="shared" si="47"/>
        <v/>
      </c>
      <c r="L165" s="153" t="str">
        <f t="shared" si="48"/>
        <v/>
      </c>
      <c r="M165" s="153" t="str">
        <f t="shared" si="49"/>
        <v/>
      </c>
      <c r="N165" s="129" t="b">
        <f t="shared" si="50"/>
        <v>0</v>
      </c>
      <c r="O165" s="238"/>
      <c r="Q165" s="14" t="e">
        <f t="shared" si="51"/>
        <v>#VALUE!</v>
      </c>
      <c r="R165" s="14" t="e">
        <f t="shared" si="52"/>
        <v>#VALUE!</v>
      </c>
      <c r="S165" s="14" t="e">
        <f t="shared" si="53"/>
        <v>#VALUE!</v>
      </c>
      <c r="T165" s="14" t="e">
        <f t="shared" si="54"/>
        <v>#VALUE!</v>
      </c>
      <c r="U165" s="14" t="e">
        <f t="shared" si="55"/>
        <v>#VALUE!</v>
      </c>
      <c r="V165" s="14" t="e">
        <f t="shared" si="56"/>
        <v>#VALUE!</v>
      </c>
      <c r="W165" s="14" t="e">
        <f t="shared" si="57"/>
        <v>#VALUE!</v>
      </c>
      <c r="X165" s="14" t="e">
        <f t="shared" si="58"/>
        <v>#VALUE!</v>
      </c>
      <c r="Y165" s="14" t="e">
        <f t="shared" si="59"/>
        <v>#VALUE!</v>
      </c>
      <c r="Z165" s="14" t="e">
        <f t="shared" si="60"/>
        <v>#VALUE!</v>
      </c>
      <c r="AA165" s="15" t="e">
        <f t="shared" si="61"/>
        <v>#VALUE!</v>
      </c>
      <c r="AB165" s="15" t="e">
        <f t="shared" si="62"/>
        <v>#VALUE!</v>
      </c>
      <c r="AC165" s="15" t="e">
        <f t="shared" si="63"/>
        <v>#VALUE!</v>
      </c>
      <c r="AD165" s="15" t="e">
        <f t="shared" si="64"/>
        <v>#VALUE!</v>
      </c>
      <c r="AE165" s="15" t="e">
        <f t="shared" si="65"/>
        <v>#VALUE!</v>
      </c>
      <c r="AF165" s="15" t="e">
        <f t="shared" si="66"/>
        <v>#VALUE!</v>
      </c>
      <c r="AG165" s="15" t="e">
        <f t="shared" si="67"/>
        <v>#VALUE!</v>
      </c>
      <c r="AH165" s="15" t="e">
        <f t="shared" si="68"/>
        <v>#VALUE!</v>
      </c>
      <c r="AI165" s="15" t="e">
        <f t="shared" si="69"/>
        <v>#VALUE!</v>
      </c>
      <c r="AJ165" s="15" t="e">
        <f t="shared" si="70"/>
        <v>#VALUE!</v>
      </c>
      <c r="AK165" s="15">
        <f t="shared" si="71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1" t="str">
        <f>IF(OR($B166="",$C166="",$D166="",$E166="",$E166&lt;AN_LIM,$E166&gt;AN_CONCURS,$N166=FALSE),"",R_STR*VLOOKUP(AK166,Coef!$E$5:$F$20,2,FALSE))</f>
        <v/>
      </c>
      <c r="I166" s="121" t="str">
        <f>IF(OR($B166="",$C166="",$D166="",$E166="",$E166&gt;AN_CONCURS,$N166=FALSE),"",R_STR*VLOOKUP(AK166,Coef!$E$5:$F$20,2,FALSE))</f>
        <v/>
      </c>
      <c r="J166" s="153" t="str">
        <f t="shared" si="46"/>
        <v/>
      </c>
      <c r="K166" s="153" t="str">
        <f t="shared" si="47"/>
        <v/>
      </c>
      <c r="L166" s="153" t="str">
        <f t="shared" si="48"/>
        <v/>
      </c>
      <c r="M166" s="153" t="str">
        <f t="shared" si="49"/>
        <v/>
      </c>
      <c r="N166" s="129" t="b">
        <f t="shared" si="50"/>
        <v>0</v>
      </c>
      <c r="O166" s="238"/>
      <c r="Q166" s="14" t="e">
        <f t="shared" si="51"/>
        <v>#VALUE!</v>
      </c>
      <c r="R166" s="14" t="e">
        <f t="shared" si="52"/>
        <v>#VALUE!</v>
      </c>
      <c r="S166" s="14" t="e">
        <f t="shared" si="53"/>
        <v>#VALUE!</v>
      </c>
      <c r="T166" s="14" t="e">
        <f t="shared" si="54"/>
        <v>#VALUE!</v>
      </c>
      <c r="U166" s="14" t="e">
        <f t="shared" si="55"/>
        <v>#VALUE!</v>
      </c>
      <c r="V166" s="14" t="e">
        <f t="shared" si="56"/>
        <v>#VALUE!</v>
      </c>
      <c r="W166" s="14" t="e">
        <f t="shared" si="57"/>
        <v>#VALUE!</v>
      </c>
      <c r="X166" s="14" t="e">
        <f t="shared" si="58"/>
        <v>#VALUE!</v>
      </c>
      <c r="Y166" s="14" t="e">
        <f t="shared" si="59"/>
        <v>#VALUE!</v>
      </c>
      <c r="Z166" s="14" t="e">
        <f t="shared" si="60"/>
        <v>#VALUE!</v>
      </c>
      <c r="AA166" s="15" t="e">
        <f t="shared" si="61"/>
        <v>#VALUE!</v>
      </c>
      <c r="AB166" s="15" t="e">
        <f t="shared" si="62"/>
        <v>#VALUE!</v>
      </c>
      <c r="AC166" s="15" t="e">
        <f t="shared" si="63"/>
        <v>#VALUE!</v>
      </c>
      <c r="AD166" s="15" t="e">
        <f t="shared" si="64"/>
        <v>#VALUE!</v>
      </c>
      <c r="AE166" s="15" t="e">
        <f t="shared" si="65"/>
        <v>#VALUE!</v>
      </c>
      <c r="AF166" s="15" t="e">
        <f t="shared" si="66"/>
        <v>#VALUE!</v>
      </c>
      <c r="AG166" s="15" t="e">
        <f t="shared" si="67"/>
        <v>#VALUE!</v>
      </c>
      <c r="AH166" s="15" t="e">
        <f t="shared" si="68"/>
        <v>#VALUE!</v>
      </c>
      <c r="AI166" s="15" t="e">
        <f t="shared" si="69"/>
        <v>#VALUE!</v>
      </c>
      <c r="AJ166" s="15" t="e">
        <f t="shared" si="70"/>
        <v>#VALUE!</v>
      </c>
      <c r="AK166" s="15">
        <f t="shared" si="71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1" t="str">
        <f>IF(OR($B167="",$C167="",$D167="",$E167="",$E167&lt;AN_LIM,$E167&gt;AN_CONCURS,$N167=FALSE),"",R_STR*VLOOKUP(AK167,Coef!$E$5:$F$20,2,FALSE))</f>
        <v/>
      </c>
      <c r="I167" s="121" t="str">
        <f>IF(OR($B167="",$C167="",$D167="",$E167="",$E167&gt;AN_CONCURS,$N167=FALSE),"",R_STR*VLOOKUP(AK167,Coef!$E$5:$F$20,2,FALSE))</f>
        <v/>
      </c>
      <c r="J167" s="153" t="str">
        <f t="shared" si="46"/>
        <v/>
      </c>
      <c r="K167" s="153" t="str">
        <f t="shared" si="47"/>
        <v/>
      </c>
      <c r="L167" s="153" t="str">
        <f t="shared" si="48"/>
        <v/>
      </c>
      <c r="M167" s="153" t="str">
        <f t="shared" si="49"/>
        <v/>
      </c>
      <c r="N167" s="129" t="b">
        <f t="shared" si="50"/>
        <v>0</v>
      </c>
      <c r="O167" s="238"/>
      <c r="Q167" s="14" t="e">
        <f t="shared" si="51"/>
        <v>#VALUE!</v>
      </c>
      <c r="R167" s="14" t="e">
        <f t="shared" si="52"/>
        <v>#VALUE!</v>
      </c>
      <c r="S167" s="14" t="e">
        <f t="shared" si="53"/>
        <v>#VALUE!</v>
      </c>
      <c r="T167" s="14" t="e">
        <f t="shared" si="54"/>
        <v>#VALUE!</v>
      </c>
      <c r="U167" s="14" t="e">
        <f t="shared" si="55"/>
        <v>#VALUE!</v>
      </c>
      <c r="V167" s="14" t="e">
        <f t="shared" si="56"/>
        <v>#VALUE!</v>
      </c>
      <c r="W167" s="14" t="e">
        <f t="shared" si="57"/>
        <v>#VALUE!</v>
      </c>
      <c r="X167" s="14" t="e">
        <f t="shared" si="58"/>
        <v>#VALUE!</v>
      </c>
      <c r="Y167" s="14" t="e">
        <f t="shared" si="59"/>
        <v>#VALUE!</v>
      </c>
      <c r="Z167" s="14" t="e">
        <f t="shared" si="60"/>
        <v>#VALUE!</v>
      </c>
      <c r="AA167" s="15" t="e">
        <f t="shared" si="61"/>
        <v>#VALUE!</v>
      </c>
      <c r="AB167" s="15" t="e">
        <f t="shared" si="62"/>
        <v>#VALUE!</v>
      </c>
      <c r="AC167" s="15" t="e">
        <f t="shared" si="63"/>
        <v>#VALUE!</v>
      </c>
      <c r="AD167" s="15" t="e">
        <f t="shared" si="64"/>
        <v>#VALUE!</v>
      </c>
      <c r="AE167" s="15" t="e">
        <f t="shared" si="65"/>
        <v>#VALUE!</v>
      </c>
      <c r="AF167" s="15" t="e">
        <f t="shared" si="66"/>
        <v>#VALUE!</v>
      </c>
      <c r="AG167" s="15" t="e">
        <f t="shared" si="67"/>
        <v>#VALUE!</v>
      </c>
      <c r="AH167" s="15" t="e">
        <f t="shared" si="68"/>
        <v>#VALUE!</v>
      </c>
      <c r="AI167" s="15" t="e">
        <f t="shared" si="69"/>
        <v>#VALUE!</v>
      </c>
      <c r="AJ167" s="15" t="e">
        <f t="shared" si="70"/>
        <v>#VALUE!</v>
      </c>
      <c r="AK167" s="15">
        <f t="shared" si="71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1" t="str">
        <f>IF(OR($B168="",$C168="",$D168="",$E168="",$E168&lt;AN_LIM,$E168&gt;AN_CONCURS,$N168=FALSE),"",R_STR*VLOOKUP(AK168,Coef!$E$5:$F$20,2,FALSE))</f>
        <v/>
      </c>
      <c r="I168" s="121" t="str">
        <f>IF(OR($B168="",$C168="",$D168="",$E168="",$E168&gt;AN_CONCURS,$N168=FALSE),"",R_STR*VLOOKUP(AK168,Coef!$E$5:$F$20,2,FALSE))</f>
        <v/>
      </c>
      <c r="J168" s="153" t="str">
        <f t="shared" si="46"/>
        <v/>
      </c>
      <c r="K168" s="153" t="str">
        <f t="shared" si="47"/>
        <v/>
      </c>
      <c r="L168" s="153" t="str">
        <f t="shared" si="48"/>
        <v/>
      </c>
      <c r="M168" s="153" t="str">
        <f t="shared" si="49"/>
        <v/>
      </c>
      <c r="N168" s="129" t="b">
        <f t="shared" si="50"/>
        <v>0</v>
      </c>
      <c r="O168" s="238"/>
      <c r="Q168" s="14" t="e">
        <f t="shared" si="51"/>
        <v>#VALUE!</v>
      </c>
      <c r="R168" s="14" t="e">
        <f t="shared" si="52"/>
        <v>#VALUE!</v>
      </c>
      <c r="S168" s="14" t="e">
        <f t="shared" si="53"/>
        <v>#VALUE!</v>
      </c>
      <c r="T168" s="14" t="e">
        <f t="shared" si="54"/>
        <v>#VALUE!</v>
      </c>
      <c r="U168" s="14" t="e">
        <f t="shared" si="55"/>
        <v>#VALUE!</v>
      </c>
      <c r="V168" s="14" t="e">
        <f t="shared" si="56"/>
        <v>#VALUE!</v>
      </c>
      <c r="W168" s="14" t="e">
        <f t="shared" si="57"/>
        <v>#VALUE!</v>
      </c>
      <c r="X168" s="14" t="e">
        <f t="shared" si="58"/>
        <v>#VALUE!</v>
      </c>
      <c r="Y168" s="14" t="e">
        <f t="shared" si="59"/>
        <v>#VALUE!</v>
      </c>
      <c r="Z168" s="14" t="e">
        <f t="shared" si="60"/>
        <v>#VALUE!</v>
      </c>
      <c r="AA168" s="15" t="e">
        <f t="shared" si="61"/>
        <v>#VALUE!</v>
      </c>
      <c r="AB168" s="15" t="e">
        <f t="shared" si="62"/>
        <v>#VALUE!</v>
      </c>
      <c r="AC168" s="15" t="e">
        <f t="shared" si="63"/>
        <v>#VALUE!</v>
      </c>
      <c r="AD168" s="15" t="e">
        <f t="shared" si="64"/>
        <v>#VALUE!</v>
      </c>
      <c r="AE168" s="15" t="e">
        <f t="shared" si="65"/>
        <v>#VALUE!</v>
      </c>
      <c r="AF168" s="15" t="e">
        <f t="shared" si="66"/>
        <v>#VALUE!</v>
      </c>
      <c r="AG168" s="15" t="e">
        <f t="shared" si="67"/>
        <v>#VALUE!</v>
      </c>
      <c r="AH168" s="15" t="e">
        <f t="shared" si="68"/>
        <v>#VALUE!</v>
      </c>
      <c r="AI168" s="15" t="e">
        <f t="shared" si="69"/>
        <v>#VALUE!</v>
      </c>
      <c r="AJ168" s="15" t="e">
        <f t="shared" si="70"/>
        <v>#VALUE!</v>
      </c>
      <c r="AK168" s="15">
        <f t="shared" si="71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1" t="str">
        <f>IF(OR($B169="",$C169="",$D169="",$E169="",$E169&lt;AN_LIM,$E169&gt;AN_CONCURS,$N169=FALSE),"",R_STR*VLOOKUP(AK169,Coef!$E$5:$F$20,2,FALSE))</f>
        <v/>
      </c>
      <c r="I169" s="121" t="str">
        <f>IF(OR($B169="",$C169="",$D169="",$E169="",$E169&gt;AN_CONCURS,$N169=FALSE),"",R_STR*VLOOKUP(AK169,Coef!$E$5:$F$20,2,FALSE))</f>
        <v/>
      </c>
      <c r="J169" s="153" t="str">
        <f t="shared" si="46"/>
        <v/>
      </c>
      <c r="K169" s="153" t="str">
        <f t="shared" si="47"/>
        <v/>
      </c>
      <c r="L169" s="153" t="str">
        <f t="shared" si="48"/>
        <v/>
      </c>
      <c r="M169" s="153" t="str">
        <f t="shared" si="49"/>
        <v/>
      </c>
      <c r="N169" s="129" t="b">
        <f t="shared" si="50"/>
        <v>0</v>
      </c>
      <c r="O169" s="238"/>
      <c r="Q169" s="14" t="e">
        <f t="shared" si="51"/>
        <v>#VALUE!</v>
      </c>
      <c r="R169" s="14" t="e">
        <f t="shared" si="52"/>
        <v>#VALUE!</v>
      </c>
      <c r="S169" s="14" t="e">
        <f t="shared" si="53"/>
        <v>#VALUE!</v>
      </c>
      <c r="T169" s="14" t="e">
        <f t="shared" si="54"/>
        <v>#VALUE!</v>
      </c>
      <c r="U169" s="14" t="e">
        <f t="shared" si="55"/>
        <v>#VALUE!</v>
      </c>
      <c r="V169" s="14" t="e">
        <f t="shared" si="56"/>
        <v>#VALUE!</v>
      </c>
      <c r="W169" s="14" t="e">
        <f t="shared" si="57"/>
        <v>#VALUE!</v>
      </c>
      <c r="X169" s="14" t="e">
        <f t="shared" si="58"/>
        <v>#VALUE!</v>
      </c>
      <c r="Y169" s="14" t="e">
        <f t="shared" si="59"/>
        <v>#VALUE!</v>
      </c>
      <c r="Z169" s="14" t="e">
        <f t="shared" si="60"/>
        <v>#VALUE!</v>
      </c>
      <c r="AA169" s="15" t="e">
        <f t="shared" si="61"/>
        <v>#VALUE!</v>
      </c>
      <c r="AB169" s="15" t="e">
        <f t="shared" si="62"/>
        <v>#VALUE!</v>
      </c>
      <c r="AC169" s="15" t="e">
        <f t="shared" si="63"/>
        <v>#VALUE!</v>
      </c>
      <c r="AD169" s="15" t="e">
        <f t="shared" si="64"/>
        <v>#VALUE!</v>
      </c>
      <c r="AE169" s="15" t="e">
        <f t="shared" si="65"/>
        <v>#VALUE!</v>
      </c>
      <c r="AF169" s="15" t="e">
        <f t="shared" si="66"/>
        <v>#VALUE!</v>
      </c>
      <c r="AG169" s="15" t="e">
        <f t="shared" si="67"/>
        <v>#VALUE!</v>
      </c>
      <c r="AH169" s="15" t="e">
        <f t="shared" si="68"/>
        <v>#VALUE!</v>
      </c>
      <c r="AI169" s="15" t="e">
        <f t="shared" si="69"/>
        <v>#VALUE!</v>
      </c>
      <c r="AJ169" s="15" t="e">
        <f t="shared" si="70"/>
        <v>#VALUE!</v>
      </c>
      <c r="AK169" s="15">
        <f t="shared" si="71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1" t="str">
        <f>IF(OR($B170="",$C170="",$D170="",$E170="",$E170&lt;AN_LIM,$E170&gt;AN_CONCURS,$N170=FALSE),"",R_STR*VLOOKUP(AK170,Coef!$E$5:$F$20,2,FALSE))</f>
        <v/>
      </c>
      <c r="I170" s="121" t="str">
        <f>IF(OR($B170="",$C170="",$D170="",$E170="",$E170&gt;AN_CONCURS,$N170=FALSE),"",R_STR*VLOOKUP(AK170,Coef!$E$5:$F$20,2,FALSE))</f>
        <v/>
      </c>
      <c r="J170" s="153" t="str">
        <f t="shared" si="46"/>
        <v/>
      </c>
      <c r="K170" s="153" t="str">
        <f t="shared" si="47"/>
        <v/>
      </c>
      <c r="L170" s="153" t="str">
        <f t="shared" si="48"/>
        <v/>
      </c>
      <c r="M170" s="153" t="str">
        <f t="shared" si="49"/>
        <v/>
      </c>
      <c r="N170" s="129" t="b">
        <f t="shared" si="50"/>
        <v>0</v>
      </c>
      <c r="O170" s="238"/>
      <c r="Q170" s="14" t="e">
        <f t="shared" si="51"/>
        <v>#VALUE!</v>
      </c>
      <c r="R170" s="14" t="e">
        <f t="shared" si="52"/>
        <v>#VALUE!</v>
      </c>
      <c r="S170" s="14" t="e">
        <f t="shared" si="53"/>
        <v>#VALUE!</v>
      </c>
      <c r="T170" s="14" t="e">
        <f t="shared" si="54"/>
        <v>#VALUE!</v>
      </c>
      <c r="U170" s="14" t="e">
        <f t="shared" si="55"/>
        <v>#VALUE!</v>
      </c>
      <c r="V170" s="14" t="e">
        <f t="shared" si="56"/>
        <v>#VALUE!</v>
      </c>
      <c r="W170" s="14" t="e">
        <f t="shared" si="57"/>
        <v>#VALUE!</v>
      </c>
      <c r="X170" s="14" t="e">
        <f t="shared" si="58"/>
        <v>#VALUE!</v>
      </c>
      <c r="Y170" s="14" t="e">
        <f t="shared" si="59"/>
        <v>#VALUE!</v>
      </c>
      <c r="Z170" s="14" t="e">
        <f t="shared" si="60"/>
        <v>#VALUE!</v>
      </c>
      <c r="AA170" s="15" t="e">
        <f t="shared" si="61"/>
        <v>#VALUE!</v>
      </c>
      <c r="AB170" s="15" t="e">
        <f t="shared" si="62"/>
        <v>#VALUE!</v>
      </c>
      <c r="AC170" s="15" t="e">
        <f t="shared" si="63"/>
        <v>#VALUE!</v>
      </c>
      <c r="AD170" s="15" t="e">
        <f t="shared" si="64"/>
        <v>#VALUE!</v>
      </c>
      <c r="AE170" s="15" t="e">
        <f t="shared" si="65"/>
        <v>#VALUE!</v>
      </c>
      <c r="AF170" s="15" t="e">
        <f t="shared" si="66"/>
        <v>#VALUE!</v>
      </c>
      <c r="AG170" s="15" t="e">
        <f t="shared" si="67"/>
        <v>#VALUE!</v>
      </c>
      <c r="AH170" s="15" t="e">
        <f t="shared" si="68"/>
        <v>#VALUE!</v>
      </c>
      <c r="AI170" s="15" t="e">
        <f t="shared" si="69"/>
        <v>#VALUE!</v>
      </c>
      <c r="AJ170" s="15" t="e">
        <f t="shared" si="70"/>
        <v>#VALUE!</v>
      </c>
      <c r="AK170" s="15">
        <f t="shared" si="71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1" t="str">
        <f>IF(OR($B171="",$C171="",$D171="",$E171="",$E171&lt;AN_LIM,$E171&gt;AN_CONCURS,$N171=FALSE),"",R_STR*VLOOKUP(AK171,Coef!$E$5:$F$20,2,FALSE))</f>
        <v/>
      </c>
      <c r="I171" s="121" t="str">
        <f>IF(OR($B171="",$C171="",$D171="",$E171="",$E171&gt;AN_CONCURS,$N171=FALSE),"",R_STR*VLOOKUP(AK171,Coef!$E$5:$F$20,2,FALSE))</f>
        <v/>
      </c>
      <c r="J171" s="153" t="str">
        <f t="shared" si="46"/>
        <v/>
      </c>
      <c r="K171" s="153" t="str">
        <f t="shared" si="47"/>
        <v/>
      </c>
      <c r="L171" s="153" t="str">
        <f t="shared" si="48"/>
        <v/>
      </c>
      <c r="M171" s="153" t="str">
        <f t="shared" si="49"/>
        <v/>
      </c>
      <c r="N171" s="129" t="b">
        <f t="shared" si="50"/>
        <v>0</v>
      </c>
      <c r="O171" s="238"/>
      <c r="Q171" s="14" t="e">
        <f t="shared" si="51"/>
        <v>#VALUE!</v>
      </c>
      <c r="R171" s="14" t="e">
        <f t="shared" si="52"/>
        <v>#VALUE!</v>
      </c>
      <c r="S171" s="14" t="e">
        <f t="shared" si="53"/>
        <v>#VALUE!</v>
      </c>
      <c r="T171" s="14" t="e">
        <f t="shared" si="54"/>
        <v>#VALUE!</v>
      </c>
      <c r="U171" s="14" t="e">
        <f t="shared" si="55"/>
        <v>#VALUE!</v>
      </c>
      <c r="V171" s="14" t="e">
        <f t="shared" si="56"/>
        <v>#VALUE!</v>
      </c>
      <c r="W171" s="14" t="e">
        <f t="shared" si="57"/>
        <v>#VALUE!</v>
      </c>
      <c r="X171" s="14" t="e">
        <f t="shared" si="58"/>
        <v>#VALUE!</v>
      </c>
      <c r="Y171" s="14" t="e">
        <f t="shared" si="59"/>
        <v>#VALUE!</v>
      </c>
      <c r="Z171" s="14" t="e">
        <f t="shared" si="60"/>
        <v>#VALUE!</v>
      </c>
      <c r="AA171" s="15" t="e">
        <f t="shared" si="61"/>
        <v>#VALUE!</v>
      </c>
      <c r="AB171" s="15" t="e">
        <f t="shared" si="62"/>
        <v>#VALUE!</v>
      </c>
      <c r="AC171" s="15" t="e">
        <f t="shared" si="63"/>
        <v>#VALUE!</v>
      </c>
      <c r="AD171" s="15" t="e">
        <f t="shared" si="64"/>
        <v>#VALUE!</v>
      </c>
      <c r="AE171" s="15" t="e">
        <f t="shared" si="65"/>
        <v>#VALUE!</v>
      </c>
      <c r="AF171" s="15" t="e">
        <f t="shared" si="66"/>
        <v>#VALUE!</v>
      </c>
      <c r="AG171" s="15" t="e">
        <f t="shared" si="67"/>
        <v>#VALUE!</v>
      </c>
      <c r="AH171" s="15" t="e">
        <f t="shared" si="68"/>
        <v>#VALUE!</v>
      </c>
      <c r="AI171" s="15" t="e">
        <f t="shared" si="69"/>
        <v>#VALUE!</v>
      </c>
      <c r="AJ171" s="15" t="e">
        <f t="shared" si="70"/>
        <v>#VALUE!</v>
      </c>
      <c r="AK171" s="15">
        <f t="shared" si="71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1" t="str">
        <f>IF(OR($B172="",$C172="",$D172="",$E172="",$E172&lt;AN_LIM,$E172&gt;AN_CONCURS,$N172=FALSE),"",R_STR*VLOOKUP(AK172,Coef!$E$5:$F$20,2,FALSE))</f>
        <v/>
      </c>
      <c r="I172" s="121" t="str">
        <f>IF(OR($B172="",$C172="",$D172="",$E172="",$E172&gt;AN_CONCURS,$N172=FALSE),"",R_STR*VLOOKUP(AK172,Coef!$E$5:$F$20,2,FALSE))</f>
        <v/>
      </c>
      <c r="J172" s="153" t="str">
        <f t="shared" si="46"/>
        <v/>
      </c>
      <c r="K172" s="153" t="str">
        <f t="shared" si="47"/>
        <v/>
      </c>
      <c r="L172" s="153" t="str">
        <f t="shared" si="48"/>
        <v/>
      </c>
      <c r="M172" s="153" t="str">
        <f t="shared" si="49"/>
        <v/>
      </c>
      <c r="N172" s="129" t="b">
        <f t="shared" si="50"/>
        <v>0</v>
      </c>
      <c r="O172" s="238"/>
      <c r="Q172" s="14" t="e">
        <f t="shared" si="51"/>
        <v>#VALUE!</v>
      </c>
      <c r="R172" s="14" t="e">
        <f t="shared" si="52"/>
        <v>#VALUE!</v>
      </c>
      <c r="S172" s="14" t="e">
        <f t="shared" si="53"/>
        <v>#VALUE!</v>
      </c>
      <c r="T172" s="14" t="e">
        <f t="shared" si="54"/>
        <v>#VALUE!</v>
      </c>
      <c r="U172" s="14" t="e">
        <f t="shared" si="55"/>
        <v>#VALUE!</v>
      </c>
      <c r="V172" s="14" t="e">
        <f t="shared" si="56"/>
        <v>#VALUE!</v>
      </c>
      <c r="W172" s="14" t="e">
        <f t="shared" si="57"/>
        <v>#VALUE!</v>
      </c>
      <c r="X172" s="14" t="e">
        <f t="shared" si="58"/>
        <v>#VALUE!</v>
      </c>
      <c r="Y172" s="14" t="e">
        <f t="shared" si="59"/>
        <v>#VALUE!</v>
      </c>
      <c r="Z172" s="14" t="e">
        <f t="shared" si="60"/>
        <v>#VALUE!</v>
      </c>
      <c r="AA172" s="15" t="e">
        <f t="shared" si="61"/>
        <v>#VALUE!</v>
      </c>
      <c r="AB172" s="15" t="e">
        <f t="shared" si="62"/>
        <v>#VALUE!</v>
      </c>
      <c r="AC172" s="15" t="e">
        <f t="shared" si="63"/>
        <v>#VALUE!</v>
      </c>
      <c r="AD172" s="15" t="e">
        <f t="shared" si="64"/>
        <v>#VALUE!</v>
      </c>
      <c r="AE172" s="15" t="e">
        <f t="shared" si="65"/>
        <v>#VALUE!</v>
      </c>
      <c r="AF172" s="15" t="e">
        <f t="shared" si="66"/>
        <v>#VALUE!</v>
      </c>
      <c r="AG172" s="15" t="e">
        <f t="shared" si="67"/>
        <v>#VALUE!</v>
      </c>
      <c r="AH172" s="15" t="e">
        <f t="shared" si="68"/>
        <v>#VALUE!</v>
      </c>
      <c r="AI172" s="15" t="e">
        <f t="shared" si="69"/>
        <v>#VALUE!</v>
      </c>
      <c r="AJ172" s="15" t="e">
        <f t="shared" si="70"/>
        <v>#VALUE!</v>
      </c>
      <c r="AK172" s="15">
        <f t="shared" si="71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1" t="str">
        <f>IF(OR($B173="",$C173="",$D173="",$E173="",$E173&lt;AN_LIM,$E173&gt;AN_CONCURS,$N173=FALSE),"",R_STR*VLOOKUP(AK173,Coef!$E$5:$F$20,2,FALSE))</f>
        <v/>
      </c>
      <c r="I173" s="121" t="str">
        <f>IF(OR($B173="",$C173="",$D173="",$E173="",$E173&gt;AN_CONCURS,$N173=FALSE),"",R_STR*VLOOKUP(AK173,Coef!$E$5:$F$20,2,FALSE))</f>
        <v/>
      </c>
      <c r="J173" s="153" t="str">
        <f t="shared" si="46"/>
        <v/>
      </c>
      <c r="K173" s="153" t="str">
        <f t="shared" si="47"/>
        <v/>
      </c>
      <c r="L173" s="153" t="str">
        <f t="shared" si="48"/>
        <v/>
      </c>
      <c r="M173" s="153" t="str">
        <f t="shared" si="49"/>
        <v/>
      </c>
      <c r="N173" s="129" t="b">
        <f t="shared" si="50"/>
        <v>0</v>
      </c>
      <c r="O173" s="238"/>
      <c r="Q173" s="14" t="e">
        <f t="shared" si="51"/>
        <v>#VALUE!</v>
      </c>
      <c r="R173" s="14" t="e">
        <f t="shared" si="52"/>
        <v>#VALUE!</v>
      </c>
      <c r="S173" s="14" t="e">
        <f t="shared" si="53"/>
        <v>#VALUE!</v>
      </c>
      <c r="T173" s="14" t="e">
        <f t="shared" si="54"/>
        <v>#VALUE!</v>
      </c>
      <c r="U173" s="14" t="e">
        <f t="shared" si="55"/>
        <v>#VALUE!</v>
      </c>
      <c r="V173" s="14" t="e">
        <f t="shared" si="56"/>
        <v>#VALUE!</v>
      </c>
      <c r="W173" s="14" t="e">
        <f t="shared" si="57"/>
        <v>#VALUE!</v>
      </c>
      <c r="X173" s="14" t="e">
        <f t="shared" si="58"/>
        <v>#VALUE!</v>
      </c>
      <c r="Y173" s="14" t="e">
        <f t="shared" si="59"/>
        <v>#VALUE!</v>
      </c>
      <c r="Z173" s="14" t="e">
        <f t="shared" si="60"/>
        <v>#VALUE!</v>
      </c>
      <c r="AA173" s="15" t="e">
        <f t="shared" si="61"/>
        <v>#VALUE!</v>
      </c>
      <c r="AB173" s="15" t="e">
        <f t="shared" si="62"/>
        <v>#VALUE!</v>
      </c>
      <c r="AC173" s="15" t="e">
        <f t="shared" si="63"/>
        <v>#VALUE!</v>
      </c>
      <c r="AD173" s="15" t="e">
        <f t="shared" si="64"/>
        <v>#VALUE!</v>
      </c>
      <c r="AE173" s="15" t="e">
        <f t="shared" si="65"/>
        <v>#VALUE!</v>
      </c>
      <c r="AF173" s="15" t="e">
        <f t="shared" si="66"/>
        <v>#VALUE!</v>
      </c>
      <c r="AG173" s="15" t="e">
        <f t="shared" si="67"/>
        <v>#VALUE!</v>
      </c>
      <c r="AH173" s="15" t="e">
        <f t="shared" si="68"/>
        <v>#VALUE!</v>
      </c>
      <c r="AI173" s="15" t="e">
        <f t="shared" si="69"/>
        <v>#VALUE!</v>
      </c>
      <c r="AJ173" s="15" t="e">
        <f t="shared" si="70"/>
        <v>#VALUE!</v>
      </c>
      <c r="AK173" s="15">
        <f t="shared" si="71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1" t="str">
        <f>IF(OR($B174="",$C174="",$D174="",$E174="",$E174&lt;AN_LIM,$E174&gt;AN_CONCURS,$N174=FALSE),"",R_STR*VLOOKUP(AK174,Coef!$E$5:$F$20,2,FALSE))</f>
        <v/>
      </c>
      <c r="I174" s="121" t="str">
        <f>IF(OR($B174="",$C174="",$D174="",$E174="",$E174&gt;AN_CONCURS,$N174=FALSE),"",R_STR*VLOOKUP(AK174,Coef!$E$5:$F$20,2,FALSE))</f>
        <v/>
      </c>
      <c r="J174" s="153" t="str">
        <f t="shared" si="46"/>
        <v/>
      </c>
      <c r="K174" s="153" t="str">
        <f t="shared" si="47"/>
        <v/>
      </c>
      <c r="L174" s="153" t="str">
        <f t="shared" si="48"/>
        <v/>
      </c>
      <c r="M174" s="153" t="str">
        <f t="shared" si="49"/>
        <v/>
      </c>
      <c r="N174" s="129" t="b">
        <f t="shared" si="50"/>
        <v>0</v>
      </c>
      <c r="O174" s="238"/>
      <c r="Q174" s="14" t="e">
        <f t="shared" si="51"/>
        <v>#VALUE!</v>
      </c>
      <c r="R174" s="14" t="e">
        <f t="shared" si="52"/>
        <v>#VALUE!</v>
      </c>
      <c r="S174" s="14" t="e">
        <f t="shared" si="53"/>
        <v>#VALUE!</v>
      </c>
      <c r="T174" s="14" t="e">
        <f t="shared" si="54"/>
        <v>#VALUE!</v>
      </c>
      <c r="U174" s="14" t="e">
        <f t="shared" si="55"/>
        <v>#VALUE!</v>
      </c>
      <c r="V174" s="14" t="e">
        <f t="shared" si="56"/>
        <v>#VALUE!</v>
      </c>
      <c r="W174" s="14" t="e">
        <f t="shared" si="57"/>
        <v>#VALUE!</v>
      </c>
      <c r="X174" s="14" t="e">
        <f t="shared" si="58"/>
        <v>#VALUE!</v>
      </c>
      <c r="Y174" s="14" t="e">
        <f t="shared" si="59"/>
        <v>#VALUE!</v>
      </c>
      <c r="Z174" s="14" t="e">
        <f t="shared" si="60"/>
        <v>#VALUE!</v>
      </c>
      <c r="AA174" s="15" t="e">
        <f t="shared" si="61"/>
        <v>#VALUE!</v>
      </c>
      <c r="AB174" s="15" t="e">
        <f t="shared" si="62"/>
        <v>#VALUE!</v>
      </c>
      <c r="AC174" s="15" t="e">
        <f t="shared" si="63"/>
        <v>#VALUE!</v>
      </c>
      <c r="AD174" s="15" t="e">
        <f t="shared" si="64"/>
        <v>#VALUE!</v>
      </c>
      <c r="AE174" s="15" t="e">
        <f t="shared" si="65"/>
        <v>#VALUE!</v>
      </c>
      <c r="AF174" s="15" t="e">
        <f t="shared" si="66"/>
        <v>#VALUE!</v>
      </c>
      <c r="AG174" s="15" t="e">
        <f t="shared" si="67"/>
        <v>#VALUE!</v>
      </c>
      <c r="AH174" s="15" t="e">
        <f t="shared" si="68"/>
        <v>#VALUE!</v>
      </c>
      <c r="AI174" s="15" t="e">
        <f t="shared" si="69"/>
        <v>#VALUE!</v>
      </c>
      <c r="AJ174" s="15" t="e">
        <f t="shared" si="70"/>
        <v>#VALUE!</v>
      </c>
      <c r="AK174" s="15">
        <f t="shared" si="71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1" t="str">
        <f>IF(OR($B175="",$C175="",$D175="",$E175="",$E175&lt;AN_LIM,$E175&gt;AN_CONCURS,$N175=FALSE),"",R_STR*VLOOKUP(AK175,Coef!$E$5:$F$20,2,FALSE))</f>
        <v/>
      </c>
      <c r="I175" s="121" t="str">
        <f>IF(OR($B175="",$C175="",$D175="",$E175="",$E175&gt;AN_CONCURS,$N175=FALSE),"",R_STR*VLOOKUP(AK175,Coef!$E$5:$F$20,2,FALSE))</f>
        <v/>
      </c>
      <c r="J175" s="153" t="str">
        <f t="shared" si="46"/>
        <v/>
      </c>
      <c r="K175" s="153" t="str">
        <f t="shared" si="47"/>
        <v/>
      </c>
      <c r="L175" s="153" t="str">
        <f t="shared" si="48"/>
        <v/>
      </c>
      <c r="M175" s="153" t="str">
        <f t="shared" si="49"/>
        <v/>
      </c>
      <c r="N175" s="129" t="b">
        <f t="shared" si="50"/>
        <v>0</v>
      </c>
      <c r="O175" s="238"/>
      <c r="Q175" s="14" t="e">
        <f t="shared" si="51"/>
        <v>#VALUE!</v>
      </c>
      <c r="R175" s="14" t="e">
        <f t="shared" si="52"/>
        <v>#VALUE!</v>
      </c>
      <c r="S175" s="14" t="e">
        <f t="shared" si="53"/>
        <v>#VALUE!</v>
      </c>
      <c r="T175" s="14" t="e">
        <f t="shared" si="54"/>
        <v>#VALUE!</v>
      </c>
      <c r="U175" s="14" t="e">
        <f t="shared" si="55"/>
        <v>#VALUE!</v>
      </c>
      <c r="V175" s="14" t="e">
        <f t="shared" si="56"/>
        <v>#VALUE!</v>
      </c>
      <c r="W175" s="14" t="e">
        <f t="shared" si="57"/>
        <v>#VALUE!</v>
      </c>
      <c r="X175" s="14" t="e">
        <f t="shared" si="58"/>
        <v>#VALUE!</v>
      </c>
      <c r="Y175" s="14" t="e">
        <f t="shared" si="59"/>
        <v>#VALUE!</v>
      </c>
      <c r="Z175" s="14" t="e">
        <f t="shared" si="60"/>
        <v>#VALUE!</v>
      </c>
      <c r="AA175" s="15" t="e">
        <f t="shared" si="61"/>
        <v>#VALUE!</v>
      </c>
      <c r="AB175" s="15" t="e">
        <f t="shared" si="62"/>
        <v>#VALUE!</v>
      </c>
      <c r="AC175" s="15" t="e">
        <f t="shared" si="63"/>
        <v>#VALUE!</v>
      </c>
      <c r="AD175" s="15" t="e">
        <f t="shared" si="64"/>
        <v>#VALUE!</v>
      </c>
      <c r="AE175" s="15" t="e">
        <f t="shared" si="65"/>
        <v>#VALUE!</v>
      </c>
      <c r="AF175" s="15" t="e">
        <f t="shared" si="66"/>
        <v>#VALUE!</v>
      </c>
      <c r="AG175" s="15" t="e">
        <f t="shared" si="67"/>
        <v>#VALUE!</v>
      </c>
      <c r="AH175" s="15" t="e">
        <f t="shared" si="68"/>
        <v>#VALUE!</v>
      </c>
      <c r="AI175" s="15" t="e">
        <f t="shared" si="69"/>
        <v>#VALUE!</v>
      </c>
      <c r="AJ175" s="15" t="e">
        <f t="shared" si="70"/>
        <v>#VALUE!</v>
      </c>
      <c r="AK175" s="15">
        <f t="shared" si="71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1" t="str">
        <f>IF(OR($B176="",$C176="",$D176="",$E176="",$E176&lt;AN_LIM,$E176&gt;AN_CONCURS,$N176=FALSE),"",R_STR*VLOOKUP(AK176,Coef!$E$5:$F$20,2,FALSE))</f>
        <v/>
      </c>
      <c r="I176" s="121" t="str">
        <f>IF(OR($B176="",$C176="",$D176="",$E176="",$E176&gt;AN_CONCURS,$N176=FALSE),"",R_STR*VLOOKUP(AK176,Coef!$E$5:$F$20,2,FALSE))</f>
        <v/>
      </c>
      <c r="J176" s="153" t="str">
        <f t="shared" si="46"/>
        <v/>
      </c>
      <c r="K176" s="153" t="str">
        <f t="shared" si="47"/>
        <v/>
      </c>
      <c r="L176" s="153" t="str">
        <f t="shared" si="48"/>
        <v/>
      </c>
      <c r="M176" s="153" t="str">
        <f t="shared" si="49"/>
        <v/>
      </c>
      <c r="N176" s="129" t="b">
        <f t="shared" si="50"/>
        <v>0</v>
      </c>
      <c r="O176" s="238"/>
      <c r="Q176" s="14" t="e">
        <f t="shared" si="51"/>
        <v>#VALUE!</v>
      </c>
      <c r="R176" s="14" t="e">
        <f t="shared" si="52"/>
        <v>#VALUE!</v>
      </c>
      <c r="S176" s="14" t="e">
        <f t="shared" si="53"/>
        <v>#VALUE!</v>
      </c>
      <c r="T176" s="14" t="e">
        <f t="shared" si="54"/>
        <v>#VALUE!</v>
      </c>
      <c r="U176" s="14" t="e">
        <f t="shared" si="55"/>
        <v>#VALUE!</v>
      </c>
      <c r="V176" s="14" t="e">
        <f t="shared" si="56"/>
        <v>#VALUE!</v>
      </c>
      <c r="W176" s="14" t="e">
        <f t="shared" si="57"/>
        <v>#VALUE!</v>
      </c>
      <c r="X176" s="14" t="e">
        <f t="shared" si="58"/>
        <v>#VALUE!</v>
      </c>
      <c r="Y176" s="14" t="e">
        <f t="shared" si="59"/>
        <v>#VALUE!</v>
      </c>
      <c r="Z176" s="14" t="e">
        <f t="shared" si="60"/>
        <v>#VALUE!</v>
      </c>
      <c r="AA176" s="15" t="e">
        <f t="shared" si="61"/>
        <v>#VALUE!</v>
      </c>
      <c r="AB176" s="15" t="e">
        <f t="shared" si="62"/>
        <v>#VALUE!</v>
      </c>
      <c r="AC176" s="15" t="e">
        <f t="shared" si="63"/>
        <v>#VALUE!</v>
      </c>
      <c r="AD176" s="15" t="e">
        <f t="shared" si="64"/>
        <v>#VALUE!</v>
      </c>
      <c r="AE176" s="15" t="e">
        <f t="shared" si="65"/>
        <v>#VALUE!</v>
      </c>
      <c r="AF176" s="15" t="e">
        <f t="shared" si="66"/>
        <v>#VALUE!</v>
      </c>
      <c r="AG176" s="15" t="e">
        <f t="shared" si="67"/>
        <v>#VALUE!</v>
      </c>
      <c r="AH176" s="15" t="e">
        <f t="shared" si="68"/>
        <v>#VALUE!</v>
      </c>
      <c r="AI176" s="15" t="e">
        <f t="shared" si="69"/>
        <v>#VALUE!</v>
      </c>
      <c r="AJ176" s="15" t="e">
        <f t="shared" si="70"/>
        <v>#VALUE!</v>
      </c>
      <c r="AK176" s="15">
        <f t="shared" si="71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1" t="str">
        <f>IF(OR($B177="",$C177="",$D177="",$E177="",$E177&lt;AN_LIM,$E177&gt;AN_CONCURS,$N177=FALSE),"",R_STR*VLOOKUP(AK177,Coef!$E$5:$F$20,2,FALSE))</f>
        <v/>
      </c>
      <c r="I177" s="121" t="str">
        <f>IF(OR($B177="",$C177="",$D177="",$E177="",$E177&gt;AN_CONCURS,$N177=FALSE),"",R_STR*VLOOKUP(AK177,Coef!$E$5:$F$20,2,FALSE))</f>
        <v/>
      </c>
      <c r="J177" s="153" t="str">
        <f t="shared" si="46"/>
        <v/>
      </c>
      <c r="K177" s="153" t="str">
        <f t="shared" si="47"/>
        <v/>
      </c>
      <c r="L177" s="153" t="str">
        <f t="shared" si="48"/>
        <v/>
      </c>
      <c r="M177" s="153" t="str">
        <f t="shared" si="49"/>
        <v/>
      </c>
      <c r="N177" s="129" t="b">
        <f t="shared" si="50"/>
        <v>0</v>
      </c>
      <c r="O177" s="238"/>
      <c r="Q177" s="14" t="e">
        <f t="shared" si="51"/>
        <v>#VALUE!</v>
      </c>
      <c r="R177" s="14" t="e">
        <f t="shared" si="52"/>
        <v>#VALUE!</v>
      </c>
      <c r="S177" s="14" t="e">
        <f t="shared" si="53"/>
        <v>#VALUE!</v>
      </c>
      <c r="T177" s="14" t="e">
        <f t="shared" si="54"/>
        <v>#VALUE!</v>
      </c>
      <c r="U177" s="14" t="e">
        <f t="shared" si="55"/>
        <v>#VALUE!</v>
      </c>
      <c r="V177" s="14" t="e">
        <f t="shared" si="56"/>
        <v>#VALUE!</v>
      </c>
      <c r="W177" s="14" t="e">
        <f t="shared" si="57"/>
        <v>#VALUE!</v>
      </c>
      <c r="X177" s="14" t="e">
        <f t="shared" si="58"/>
        <v>#VALUE!</v>
      </c>
      <c r="Y177" s="14" t="e">
        <f t="shared" si="59"/>
        <v>#VALUE!</v>
      </c>
      <c r="Z177" s="14" t="e">
        <f t="shared" si="60"/>
        <v>#VALUE!</v>
      </c>
      <c r="AA177" s="15" t="e">
        <f t="shared" si="61"/>
        <v>#VALUE!</v>
      </c>
      <c r="AB177" s="15" t="e">
        <f t="shared" si="62"/>
        <v>#VALUE!</v>
      </c>
      <c r="AC177" s="15" t="e">
        <f t="shared" si="63"/>
        <v>#VALUE!</v>
      </c>
      <c r="AD177" s="15" t="e">
        <f t="shared" si="64"/>
        <v>#VALUE!</v>
      </c>
      <c r="AE177" s="15" t="e">
        <f t="shared" si="65"/>
        <v>#VALUE!</v>
      </c>
      <c r="AF177" s="15" t="e">
        <f t="shared" si="66"/>
        <v>#VALUE!</v>
      </c>
      <c r="AG177" s="15" t="e">
        <f t="shared" si="67"/>
        <v>#VALUE!</v>
      </c>
      <c r="AH177" s="15" t="e">
        <f t="shared" si="68"/>
        <v>#VALUE!</v>
      </c>
      <c r="AI177" s="15" t="e">
        <f t="shared" si="69"/>
        <v>#VALUE!</v>
      </c>
      <c r="AJ177" s="15" t="e">
        <f t="shared" si="70"/>
        <v>#VALUE!</v>
      </c>
      <c r="AK177" s="15">
        <f t="shared" si="71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1" t="str">
        <f>IF(OR($B178="",$C178="",$D178="",$E178="",$E178&lt;AN_LIM,$E178&gt;AN_CONCURS,$N178=FALSE),"",R_STR*VLOOKUP(AK178,Coef!$E$5:$F$20,2,FALSE))</f>
        <v/>
      </c>
      <c r="I178" s="121" t="str">
        <f>IF(OR($B178="",$C178="",$D178="",$E178="",$E178&gt;AN_CONCURS,$N178=FALSE),"",R_STR*VLOOKUP(AK178,Coef!$E$5:$F$20,2,FALSE))</f>
        <v/>
      </c>
      <c r="J178" s="153" t="str">
        <f t="shared" si="46"/>
        <v/>
      </c>
      <c r="K178" s="153" t="str">
        <f t="shared" si="47"/>
        <v/>
      </c>
      <c r="L178" s="153" t="str">
        <f t="shared" si="48"/>
        <v/>
      </c>
      <c r="M178" s="153" t="str">
        <f t="shared" si="49"/>
        <v/>
      </c>
      <c r="N178" s="129" t="b">
        <f t="shared" si="50"/>
        <v>0</v>
      </c>
      <c r="O178" s="238"/>
      <c r="Q178" s="14" t="e">
        <f t="shared" si="51"/>
        <v>#VALUE!</v>
      </c>
      <c r="R178" s="14" t="e">
        <f t="shared" si="52"/>
        <v>#VALUE!</v>
      </c>
      <c r="S178" s="14" t="e">
        <f t="shared" si="53"/>
        <v>#VALUE!</v>
      </c>
      <c r="T178" s="14" t="e">
        <f t="shared" si="54"/>
        <v>#VALUE!</v>
      </c>
      <c r="U178" s="14" t="e">
        <f t="shared" si="55"/>
        <v>#VALUE!</v>
      </c>
      <c r="V178" s="14" t="e">
        <f t="shared" si="56"/>
        <v>#VALUE!</v>
      </c>
      <c r="W178" s="14" t="e">
        <f t="shared" si="57"/>
        <v>#VALUE!</v>
      </c>
      <c r="X178" s="14" t="e">
        <f t="shared" si="58"/>
        <v>#VALUE!</v>
      </c>
      <c r="Y178" s="14" t="e">
        <f t="shared" si="59"/>
        <v>#VALUE!</v>
      </c>
      <c r="Z178" s="14" t="e">
        <f t="shared" si="60"/>
        <v>#VALUE!</v>
      </c>
      <c r="AA178" s="15" t="e">
        <f t="shared" si="61"/>
        <v>#VALUE!</v>
      </c>
      <c r="AB178" s="15" t="e">
        <f t="shared" si="62"/>
        <v>#VALUE!</v>
      </c>
      <c r="AC178" s="15" t="e">
        <f t="shared" si="63"/>
        <v>#VALUE!</v>
      </c>
      <c r="AD178" s="15" t="e">
        <f t="shared" si="64"/>
        <v>#VALUE!</v>
      </c>
      <c r="AE178" s="15" t="e">
        <f t="shared" si="65"/>
        <v>#VALUE!</v>
      </c>
      <c r="AF178" s="15" t="e">
        <f t="shared" si="66"/>
        <v>#VALUE!</v>
      </c>
      <c r="AG178" s="15" t="e">
        <f t="shared" si="67"/>
        <v>#VALUE!</v>
      </c>
      <c r="AH178" s="15" t="e">
        <f t="shared" si="68"/>
        <v>#VALUE!</v>
      </c>
      <c r="AI178" s="15" t="e">
        <f t="shared" si="69"/>
        <v>#VALUE!</v>
      </c>
      <c r="AJ178" s="15" t="e">
        <f t="shared" si="70"/>
        <v>#VALUE!</v>
      </c>
      <c r="AK178" s="15">
        <f t="shared" si="71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1" t="str">
        <f>IF(OR($B179="",$C179="",$D179="",$E179="",$E179&lt;AN_LIM,$E179&gt;AN_CONCURS,$N179=FALSE),"",R_STR*VLOOKUP(AK179,Coef!$E$5:$F$20,2,FALSE))</f>
        <v/>
      </c>
      <c r="I179" s="121" t="str">
        <f>IF(OR($B179="",$C179="",$D179="",$E179="",$E179&gt;AN_CONCURS,$N179=FALSE),"",R_STR*VLOOKUP(AK179,Coef!$E$5:$F$20,2,FALSE))</f>
        <v/>
      </c>
      <c r="J179" s="153" t="str">
        <f t="shared" si="46"/>
        <v/>
      </c>
      <c r="K179" s="153" t="str">
        <f t="shared" si="47"/>
        <v/>
      </c>
      <c r="L179" s="153" t="str">
        <f t="shared" si="48"/>
        <v/>
      </c>
      <c r="M179" s="153" t="str">
        <f t="shared" si="49"/>
        <v/>
      </c>
      <c r="N179" s="129" t="b">
        <f t="shared" si="50"/>
        <v>0</v>
      </c>
      <c r="O179" s="238"/>
      <c r="Q179" s="14" t="e">
        <f t="shared" si="51"/>
        <v>#VALUE!</v>
      </c>
      <c r="R179" s="14" t="e">
        <f t="shared" si="52"/>
        <v>#VALUE!</v>
      </c>
      <c r="S179" s="14" t="e">
        <f t="shared" si="53"/>
        <v>#VALUE!</v>
      </c>
      <c r="T179" s="14" t="e">
        <f t="shared" si="54"/>
        <v>#VALUE!</v>
      </c>
      <c r="U179" s="14" t="e">
        <f t="shared" si="55"/>
        <v>#VALUE!</v>
      </c>
      <c r="V179" s="14" t="e">
        <f t="shared" si="56"/>
        <v>#VALUE!</v>
      </c>
      <c r="W179" s="14" t="e">
        <f t="shared" si="57"/>
        <v>#VALUE!</v>
      </c>
      <c r="X179" s="14" t="e">
        <f t="shared" si="58"/>
        <v>#VALUE!</v>
      </c>
      <c r="Y179" s="14" t="e">
        <f t="shared" si="59"/>
        <v>#VALUE!</v>
      </c>
      <c r="Z179" s="14" t="e">
        <f t="shared" si="60"/>
        <v>#VALUE!</v>
      </c>
      <c r="AA179" s="15" t="e">
        <f t="shared" si="61"/>
        <v>#VALUE!</v>
      </c>
      <c r="AB179" s="15" t="e">
        <f t="shared" si="62"/>
        <v>#VALUE!</v>
      </c>
      <c r="AC179" s="15" t="e">
        <f t="shared" si="63"/>
        <v>#VALUE!</v>
      </c>
      <c r="AD179" s="15" t="e">
        <f t="shared" si="64"/>
        <v>#VALUE!</v>
      </c>
      <c r="AE179" s="15" t="e">
        <f t="shared" si="65"/>
        <v>#VALUE!</v>
      </c>
      <c r="AF179" s="15" t="e">
        <f t="shared" si="66"/>
        <v>#VALUE!</v>
      </c>
      <c r="AG179" s="15" t="e">
        <f t="shared" si="67"/>
        <v>#VALUE!</v>
      </c>
      <c r="AH179" s="15" t="e">
        <f t="shared" si="68"/>
        <v>#VALUE!</v>
      </c>
      <c r="AI179" s="15" t="e">
        <f t="shared" si="69"/>
        <v>#VALUE!</v>
      </c>
      <c r="AJ179" s="15" t="e">
        <f t="shared" si="70"/>
        <v>#VALUE!</v>
      </c>
      <c r="AK179" s="15">
        <f t="shared" si="71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1" t="str">
        <f>IF(OR($B180="",$C180="",$D180="",$E180="",$E180&lt;AN_LIM,$E180&gt;AN_CONCURS,$N180=FALSE),"",R_STR*VLOOKUP(AK180,Coef!$E$5:$F$20,2,FALSE))</f>
        <v/>
      </c>
      <c r="I180" s="121" t="str">
        <f>IF(OR($B180="",$C180="",$D180="",$E180="",$E180&gt;AN_CONCURS,$N180=FALSE),"",R_STR*VLOOKUP(AK180,Coef!$E$5:$F$20,2,FALSE))</f>
        <v/>
      </c>
      <c r="J180" s="153" t="str">
        <f t="shared" si="46"/>
        <v/>
      </c>
      <c r="K180" s="153" t="str">
        <f t="shared" si="47"/>
        <v/>
      </c>
      <c r="L180" s="153" t="str">
        <f t="shared" si="48"/>
        <v/>
      </c>
      <c r="M180" s="153" t="str">
        <f t="shared" si="49"/>
        <v/>
      </c>
      <c r="N180" s="129" t="b">
        <f t="shared" si="50"/>
        <v>0</v>
      </c>
      <c r="O180" s="238"/>
      <c r="Q180" s="14" t="e">
        <f t="shared" si="51"/>
        <v>#VALUE!</v>
      </c>
      <c r="R180" s="14" t="e">
        <f t="shared" si="52"/>
        <v>#VALUE!</v>
      </c>
      <c r="S180" s="14" t="e">
        <f t="shared" si="53"/>
        <v>#VALUE!</v>
      </c>
      <c r="T180" s="14" t="e">
        <f t="shared" si="54"/>
        <v>#VALUE!</v>
      </c>
      <c r="U180" s="14" t="e">
        <f t="shared" si="55"/>
        <v>#VALUE!</v>
      </c>
      <c r="V180" s="14" t="e">
        <f t="shared" si="56"/>
        <v>#VALUE!</v>
      </c>
      <c r="W180" s="14" t="e">
        <f t="shared" si="57"/>
        <v>#VALUE!</v>
      </c>
      <c r="X180" s="14" t="e">
        <f t="shared" si="58"/>
        <v>#VALUE!</v>
      </c>
      <c r="Y180" s="14" t="e">
        <f t="shared" si="59"/>
        <v>#VALUE!</v>
      </c>
      <c r="Z180" s="14" t="e">
        <f t="shared" si="60"/>
        <v>#VALUE!</v>
      </c>
      <c r="AA180" s="15" t="e">
        <f t="shared" si="61"/>
        <v>#VALUE!</v>
      </c>
      <c r="AB180" s="15" t="e">
        <f t="shared" si="62"/>
        <v>#VALUE!</v>
      </c>
      <c r="AC180" s="15" t="e">
        <f t="shared" si="63"/>
        <v>#VALUE!</v>
      </c>
      <c r="AD180" s="15" t="e">
        <f t="shared" si="64"/>
        <v>#VALUE!</v>
      </c>
      <c r="AE180" s="15" t="e">
        <f t="shared" si="65"/>
        <v>#VALUE!</v>
      </c>
      <c r="AF180" s="15" t="e">
        <f t="shared" si="66"/>
        <v>#VALUE!</v>
      </c>
      <c r="AG180" s="15" t="e">
        <f t="shared" si="67"/>
        <v>#VALUE!</v>
      </c>
      <c r="AH180" s="15" t="e">
        <f t="shared" si="68"/>
        <v>#VALUE!</v>
      </c>
      <c r="AI180" s="15" t="e">
        <f t="shared" si="69"/>
        <v>#VALUE!</v>
      </c>
      <c r="AJ180" s="15" t="e">
        <f t="shared" si="70"/>
        <v>#VALUE!</v>
      </c>
      <c r="AK180" s="15">
        <f t="shared" si="71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1" t="str">
        <f>IF(OR($B181="",$C181="",$D181="",$E181="",$E181&lt;AN_LIM,$E181&gt;AN_CONCURS,$N181=FALSE),"",R_STR*VLOOKUP(AK181,Coef!$E$5:$F$20,2,FALSE))</f>
        <v/>
      </c>
      <c r="I181" s="121" t="str">
        <f>IF(OR($B181="",$C181="",$D181="",$E181="",$E181&gt;AN_CONCURS,$N181=FALSE),"",R_STR*VLOOKUP(AK181,Coef!$E$5:$F$20,2,FALSE))</f>
        <v/>
      </c>
      <c r="J181" s="153" t="str">
        <f t="shared" si="46"/>
        <v/>
      </c>
      <c r="K181" s="153" t="str">
        <f t="shared" si="47"/>
        <v/>
      </c>
      <c r="L181" s="153" t="str">
        <f t="shared" si="48"/>
        <v/>
      </c>
      <c r="M181" s="153" t="str">
        <f t="shared" si="49"/>
        <v/>
      </c>
      <c r="N181" s="129" t="b">
        <f t="shared" si="50"/>
        <v>0</v>
      </c>
      <c r="O181" s="238"/>
      <c r="Q181" s="14" t="e">
        <f t="shared" si="51"/>
        <v>#VALUE!</v>
      </c>
      <c r="R181" s="14" t="e">
        <f t="shared" si="52"/>
        <v>#VALUE!</v>
      </c>
      <c r="S181" s="14" t="e">
        <f t="shared" si="53"/>
        <v>#VALUE!</v>
      </c>
      <c r="T181" s="14" t="e">
        <f t="shared" si="54"/>
        <v>#VALUE!</v>
      </c>
      <c r="U181" s="14" t="e">
        <f t="shared" si="55"/>
        <v>#VALUE!</v>
      </c>
      <c r="V181" s="14" t="e">
        <f t="shared" si="56"/>
        <v>#VALUE!</v>
      </c>
      <c r="W181" s="14" t="e">
        <f t="shared" si="57"/>
        <v>#VALUE!</v>
      </c>
      <c r="X181" s="14" t="e">
        <f t="shared" si="58"/>
        <v>#VALUE!</v>
      </c>
      <c r="Y181" s="14" t="e">
        <f t="shared" si="59"/>
        <v>#VALUE!</v>
      </c>
      <c r="Z181" s="14" t="e">
        <f t="shared" si="60"/>
        <v>#VALUE!</v>
      </c>
      <c r="AA181" s="15" t="e">
        <f t="shared" si="61"/>
        <v>#VALUE!</v>
      </c>
      <c r="AB181" s="15" t="e">
        <f t="shared" si="62"/>
        <v>#VALUE!</v>
      </c>
      <c r="AC181" s="15" t="e">
        <f t="shared" si="63"/>
        <v>#VALUE!</v>
      </c>
      <c r="AD181" s="15" t="e">
        <f t="shared" si="64"/>
        <v>#VALUE!</v>
      </c>
      <c r="AE181" s="15" t="e">
        <f t="shared" si="65"/>
        <v>#VALUE!</v>
      </c>
      <c r="AF181" s="15" t="e">
        <f t="shared" si="66"/>
        <v>#VALUE!</v>
      </c>
      <c r="AG181" s="15" t="e">
        <f t="shared" si="67"/>
        <v>#VALUE!</v>
      </c>
      <c r="AH181" s="15" t="e">
        <f t="shared" si="68"/>
        <v>#VALUE!</v>
      </c>
      <c r="AI181" s="15" t="e">
        <f t="shared" si="69"/>
        <v>#VALUE!</v>
      </c>
      <c r="AJ181" s="15" t="e">
        <f t="shared" si="70"/>
        <v>#VALUE!</v>
      </c>
      <c r="AK181" s="15">
        <f t="shared" si="71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1" t="str">
        <f>IF(OR($B182="",$C182="",$D182="",$E182="",$E182&lt;AN_LIM,$E182&gt;AN_CONCURS,$N182=FALSE),"",R_STR*VLOOKUP(AK182,Coef!$E$5:$F$20,2,FALSE))</f>
        <v/>
      </c>
      <c r="I182" s="121" t="str">
        <f>IF(OR($B182="",$C182="",$D182="",$E182="",$E182&gt;AN_CONCURS,$N182=FALSE),"",R_STR*VLOOKUP(AK182,Coef!$E$5:$F$20,2,FALSE))</f>
        <v/>
      </c>
      <c r="J182" s="153" t="str">
        <f t="shared" si="46"/>
        <v/>
      </c>
      <c r="K182" s="153" t="str">
        <f t="shared" si="47"/>
        <v/>
      </c>
      <c r="L182" s="153" t="str">
        <f t="shared" si="48"/>
        <v/>
      </c>
      <c r="M182" s="153" t="str">
        <f t="shared" si="49"/>
        <v/>
      </c>
      <c r="N182" s="129" t="b">
        <f t="shared" si="50"/>
        <v>0</v>
      </c>
      <c r="O182" s="238"/>
      <c r="Q182" s="14" t="e">
        <f t="shared" si="51"/>
        <v>#VALUE!</v>
      </c>
      <c r="R182" s="14" t="e">
        <f t="shared" si="52"/>
        <v>#VALUE!</v>
      </c>
      <c r="S182" s="14" t="e">
        <f t="shared" si="53"/>
        <v>#VALUE!</v>
      </c>
      <c r="T182" s="14" t="e">
        <f t="shared" si="54"/>
        <v>#VALUE!</v>
      </c>
      <c r="U182" s="14" t="e">
        <f t="shared" si="55"/>
        <v>#VALUE!</v>
      </c>
      <c r="V182" s="14" t="e">
        <f t="shared" si="56"/>
        <v>#VALUE!</v>
      </c>
      <c r="W182" s="14" t="e">
        <f t="shared" si="57"/>
        <v>#VALUE!</v>
      </c>
      <c r="X182" s="14" t="e">
        <f t="shared" si="58"/>
        <v>#VALUE!</v>
      </c>
      <c r="Y182" s="14" t="e">
        <f t="shared" si="59"/>
        <v>#VALUE!</v>
      </c>
      <c r="Z182" s="14" t="e">
        <f t="shared" si="60"/>
        <v>#VALUE!</v>
      </c>
      <c r="AA182" s="15" t="e">
        <f t="shared" si="61"/>
        <v>#VALUE!</v>
      </c>
      <c r="AB182" s="15" t="e">
        <f t="shared" si="62"/>
        <v>#VALUE!</v>
      </c>
      <c r="AC182" s="15" t="e">
        <f t="shared" si="63"/>
        <v>#VALUE!</v>
      </c>
      <c r="AD182" s="15" t="e">
        <f t="shared" si="64"/>
        <v>#VALUE!</v>
      </c>
      <c r="AE182" s="15" t="e">
        <f t="shared" si="65"/>
        <v>#VALUE!</v>
      </c>
      <c r="AF182" s="15" t="e">
        <f t="shared" si="66"/>
        <v>#VALUE!</v>
      </c>
      <c r="AG182" s="15" t="e">
        <f t="shared" si="67"/>
        <v>#VALUE!</v>
      </c>
      <c r="AH182" s="15" t="e">
        <f t="shared" si="68"/>
        <v>#VALUE!</v>
      </c>
      <c r="AI182" s="15" t="e">
        <f t="shared" si="69"/>
        <v>#VALUE!</v>
      </c>
      <c r="AJ182" s="15" t="e">
        <f t="shared" si="70"/>
        <v>#VALUE!</v>
      </c>
      <c r="AK182" s="15">
        <f t="shared" si="71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1" t="str">
        <f>IF(OR($B183="",$C183="",$D183="",$E183="",$E183&lt;AN_LIM,$E183&gt;AN_CONCURS,$N183=FALSE),"",R_STR*VLOOKUP(AK183,Coef!$E$5:$F$20,2,FALSE))</f>
        <v/>
      </c>
      <c r="I183" s="121" t="str">
        <f>IF(OR($B183="",$C183="",$D183="",$E183="",$E183&gt;AN_CONCURS,$N183=FALSE),"",R_STR*VLOOKUP(AK183,Coef!$E$5:$F$20,2,FALSE))</f>
        <v/>
      </c>
      <c r="J183" s="153" t="str">
        <f t="shared" si="46"/>
        <v/>
      </c>
      <c r="K183" s="153" t="str">
        <f t="shared" si="47"/>
        <v/>
      </c>
      <c r="L183" s="153" t="str">
        <f t="shared" si="48"/>
        <v/>
      </c>
      <c r="M183" s="153" t="str">
        <f t="shared" si="49"/>
        <v/>
      </c>
      <c r="N183" s="129" t="b">
        <f t="shared" si="50"/>
        <v>0</v>
      </c>
      <c r="O183" s="238"/>
      <c r="Q183" s="14" t="e">
        <f t="shared" si="51"/>
        <v>#VALUE!</v>
      </c>
      <c r="R183" s="14" t="e">
        <f t="shared" si="52"/>
        <v>#VALUE!</v>
      </c>
      <c r="S183" s="14" t="e">
        <f t="shared" si="53"/>
        <v>#VALUE!</v>
      </c>
      <c r="T183" s="14" t="e">
        <f t="shared" si="54"/>
        <v>#VALUE!</v>
      </c>
      <c r="U183" s="14" t="e">
        <f t="shared" si="55"/>
        <v>#VALUE!</v>
      </c>
      <c r="V183" s="14" t="e">
        <f t="shared" si="56"/>
        <v>#VALUE!</v>
      </c>
      <c r="W183" s="14" t="e">
        <f t="shared" si="57"/>
        <v>#VALUE!</v>
      </c>
      <c r="X183" s="14" t="e">
        <f t="shared" si="58"/>
        <v>#VALUE!</v>
      </c>
      <c r="Y183" s="14" t="e">
        <f t="shared" si="59"/>
        <v>#VALUE!</v>
      </c>
      <c r="Z183" s="14" t="e">
        <f t="shared" si="60"/>
        <v>#VALUE!</v>
      </c>
      <c r="AA183" s="15" t="e">
        <f t="shared" si="61"/>
        <v>#VALUE!</v>
      </c>
      <c r="AB183" s="15" t="e">
        <f t="shared" si="62"/>
        <v>#VALUE!</v>
      </c>
      <c r="AC183" s="15" t="e">
        <f t="shared" si="63"/>
        <v>#VALUE!</v>
      </c>
      <c r="AD183" s="15" t="e">
        <f t="shared" si="64"/>
        <v>#VALUE!</v>
      </c>
      <c r="AE183" s="15" t="e">
        <f t="shared" si="65"/>
        <v>#VALUE!</v>
      </c>
      <c r="AF183" s="15" t="e">
        <f t="shared" si="66"/>
        <v>#VALUE!</v>
      </c>
      <c r="AG183" s="15" t="e">
        <f t="shared" si="67"/>
        <v>#VALUE!</v>
      </c>
      <c r="AH183" s="15" t="e">
        <f t="shared" si="68"/>
        <v>#VALUE!</v>
      </c>
      <c r="AI183" s="15" t="e">
        <f t="shared" si="69"/>
        <v>#VALUE!</v>
      </c>
      <c r="AJ183" s="15" t="e">
        <f t="shared" si="70"/>
        <v>#VALUE!</v>
      </c>
      <c r="AK183" s="15">
        <f t="shared" si="71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1" t="str">
        <f>IF(OR($B184="",$C184="",$D184="",$E184="",$E184&lt;AN_LIM,$E184&gt;AN_CONCURS,$N184=FALSE),"",R_STR*VLOOKUP(AK184,Coef!$E$5:$F$20,2,FALSE))</f>
        <v/>
      </c>
      <c r="I184" s="121" t="str">
        <f>IF(OR($B184="",$C184="",$D184="",$E184="",$E184&gt;AN_CONCURS,$N184=FALSE),"",R_STR*VLOOKUP(AK184,Coef!$E$5:$F$20,2,FALSE))</f>
        <v/>
      </c>
      <c r="J184" s="153" t="str">
        <f t="shared" si="46"/>
        <v/>
      </c>
      <c r="K184" s="153" t="str">
        <f t="shared" si="47"/>
        <v/>
      </c>
      <c r="L184" s="153" t="str">
        <f t="shared" si="48"/>
        <v/>
      </c>
      <c r="M184" s="153" t="str">
        <f t="shared" si="49"/>
        <v/>
      </c>
      <c r="N184" s="129" t="b">
        <f t="shared" si="50"/>
        <v>0</v>
      </c>
      <c r="O184" s="238"/>
      <c r="Q184" s="14" t="e">
        <f t="shared" si="51"/>
        <v>#VALUE!</v>
      </c>
      <c r="R184" s="14" t="e">
        <f t="shared" si="52"/>
        <v>#VALUE!</v>
      </c>
      <c r="S184" s="14" t="e">
        <f t="shared" si="53"/>
        <v>#VALUE!</v>
      </c>
      <c r="T184" s="14" t="e">
        <f t="shared" si="54"/>
        <v>#VALUE!</v>
      </c>
      <c r="U184" s="14" t="e">
        <f t="shared" si="55"/>
        <v>#VALUE!</v>
      </c>
      <c r="V184" s="14" t="e">
        <f t="shared" si="56"/>
        <v>#VALUE!</v>
      </c>
      <c r="W184" s="14" t="e">
        <f t="shared" si="57"/>
        <v>#VALUE!</v>
      </c>
      <c r="X184" s="14" t="e">
        <f t="shared" si="58"/>
        <v>#VALUE!</v>
      </c>
      <c r="Y184" s="14" t="e">
        <f t="shared" si="59"/>
        <v>#VALUE!</v>
      </c>
      <c r="Z184" s="14" t="e">
        <f t="shared" si="60"/>
        <v>#VALUE!</v>
      </c>
      <c r="AA184" s="15" t="e">
        <f t="shared" si="61"/>
        <v>#VALUE!</v>
      </c>
      <c r="AB184" s="15" t="e">
        <f t="shared" si="62"/>
        <v>#VALUE!</v>
      </c>
      <c r="AC184" s="15" t="e">
        <f t="shared" si="63"/>
        <v>#VALUE!</v>
      </c>
      <c r="AD184" s="15" t="e">
        <f t="shared" si="64"/>
        <v>#VALUE!</v>
      </c>
      <c r="AE184" s="15" t="e">
        <f t="shared" si="65"/>
        <v>#VALUE!</v>
      </c>
      <c r="AF184" s="15" t="e">
        <f t="shared" si="66"/>
        <v>#VALUE!</v>
      </c>
      <c r="AG184" s="15" t="e">
        <f t="shared" si="67"/>
        <v>#VALUE!</v>
      </c>
      <c r="AH184" s="15" t="e">
        <f t="shared" si="68"/>
        <v>#VALUE!</v>
      </c>
      <c r="AI184" s="15" t="e">
        <f t="shared" si="69"/>
        <v>#VALUE!</v>
      </c>
      <c r="AJ184" s="15" t="e">
        <f t="shared" si="70"/>
        <v>#VALUE!</v>
      </c>
      <c r="AK184" s="15">
        <f t="shared" si="71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1" t="str">
        <f>IF(OR($B185="",$C185="",$D185="",$E185="",$E185&lt;AN_LIM,$E185&gt;AN_CONCURS,$N185=FALSE),"",R_STR*VLOOKUP(AK185,Coef!$E$5:$F$20,2,FALSE))</f>
        <v/>
      </c>
      <c r="I185" s="121" t="str">
        <f>IF(OR($B185="",$C185="",$D185="",$E185="",$E185&gt;AN_CONCURS,$N185=FALSE),"",R_STR*VLOOKUP(AK185,Coef!$E$5:$F$20,2,FALSE))</f>
        <v/>
      </c>
      <c r="J185" s="153" t="str">
        <f t="shared" si="46"/>
        <v/>
      </c>
      <c r="K185" s="153" t="str">
        <f t="shared" si="47"/>
        <v/>
      </c>
      <c r="L185" s="153" t="str">
        <f t="shared" si="48"/>
        <v/>
      </c>
      <c r="M185" s="153" t="str">
        <f t="shared" si="49"/>
        <v/>
      </c>
      <c r="N185" s="129" t="b">
        <f t="shared" si="50"/>
        <v>0</v>
      </c>
      <c r="O185" s="238"/>
      <c r="Q185" s="14" t="e">
        <f t="shared" si="51"/>
        <v>#VALUE!</v>
      </c>
      <c r="R185" s="14" t="e">
        <f t="shared" si="52"/>
        <v>#VALUE!</v>
      </c>
      <c r="S185" s="14" t="e">
        <f t="shared" si="53"/>
        <v>#VALUE!</v>
      </c>
      <c r="T185" s="14" t="e">
        <f t="shared" si="54"/>
        <v>#VALUE!</v>
      </c>
      <c r="U185" s="14" t="e">
        <f t="shared" si="55"/>
        <v>#VALUE!</v>
      </c>
      <c r="V185" s="14" t="e">
        <f t="shared" si="56"/>
        <v>#VALUE!</v>
      </c>
      <c r="W185" s="14" t="e">
        <f t="shared" si="57"/>
        <v>#VALUE!</v>
      </c>
      <c r="X185" s="14" t="e">
        <f t="shared" si="58"/>
        <v>#VALUE!</v>
      </c>
      <c r="Y185" s="14" t="e">
        <f t="shared" si="59"/>
        <v>#VALUE!</v>
      </c>
      <c r="Z185" s="14" t="e">
        <f t="shared" si="60"/>
        <v>#VALUE!</v>
      </c>
      <c r="AA185" s="15" t="e">
        <f t="shared" si="61"/>
        <v>#VALUE!</v>
      </c>
      <c r="AB185" s="15" t="e">
        <f t="shared" si="62"/>
        <v>#VALUE!</v>
      </c>
      <c r="AC185" s="15" t="e">
        <f t="shared" si="63"/>
        <v>#VALUE!</v>
      </c>
      <c r="AD185" s="15" t="e">
        <f t="shared" si="64"/>
        <v>#VALUE!</v>
      </c>
      <c r="AE185" s="15" t="e">
        <f t="shared" si="65"/>
        <v>#VALUE!</v>
      </c>
      <c r="AF185" s="15" t="e">
        <f t="shared" si="66"/>
        <v>#VALUE!</v>
      </c>
      <c r="AG185" s="15" t="e">
        <f t="shared" si="67"/>
        <v>#VALUE!</v>
      </c>
      <c r="AH185" s="15" t="e">
        <f t="shared" si="68"/>
        <v>#VALUE!</v>
      </c>
      <c r="AI185" s="15" t="e">
        <f t="shared" si="69"/>
        <v>#VALUE!</v>
      </c>
      <c r="AJ185" s="15" t="e">
        <f t="shared" si="70"/>
        <v>#VALUE!</v>
      </c>
      <c r="AK185" s="15">
        <f t="shared" si="71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1" t="str">
        <f>IF(OR($B186="",$C186="",$D186="",$E186="",$E186&lt;AN_LIM,$E186&gt;AN_CONCURS,$N186=FALSE),"",R_STR*VLOOKUP(AK186,Coef!$E$5:$F$20,2,FALSE))</f>
        <v/>
      </c>
      <c r="I186" s="121" t="str">
        <f>IF(OR($B186="",$C186="",$D186="",$E186="",$E186&gt;AN_CONCURS,$N186=FALSE),"",R_STR*VLOOKUP(AK186,Coef!$E$5:$F$20,2,FALSE))</f>
        <v/>
      </c>
      <c r="J186" s="153" t="str">
        <f t="shared" si="46"/>
        <v/>
      </c>
      <c r="K186" s="153" t="str">
        <f t="shared" si="47"/>
        <v/>
      </c>
      <c r="L186" s="153" t="str">
        <f t="shared" si="48"/>
        <v/>
      </c>
      <c r="M186" s="153" t="str">
        <f t="shared" si="49"/>
        <v/>
      </c>
      <c r="N186" s="129" t="b">
        <f t="shared" si="50"/>
        <v>0</v>
      </c>
      <c r="O186" s="238"/>
      <c r="Q186" s="14" t="e">
        <f t="shared" si="51"/>
        <v>#VALUE!</v>
      </c>
      <c r="R186" s="14" t="e">
        <f t="shared" si="52"/>
        <v>#VALUE!</v>
      </c>
      <c r="S186" s="14" t="e">
        <f t="shared" si="53"/>
        <v>#VALUE!</v>
      </c>
      <c r="T186" s="14" t="e">
        <f t="shared" si="54"/>
        <v>#VALUE!</v>
      </c>
      <c r="U186" s="14" t="e">
        <f t="shared" si="55"/>
        <v>#VALUE!</v>
      </c>
      <c r="V186" s="14" t="e">
        <f t="shared" si="56"/>
        <v>#VALUE!</v>
      </c>
      <c r="W186" s="14" t="e">
        <f t="shared" si="57"/>
        <v>#VALUE!</v>
      </c>
      <c r="X186" s="14" t="e">
        <f t="shared" si="58"/>
        <v>#VALUE!</v>
      </c>
      <c r="Y186" s="14" t="e">
        <f t="shared" si="59"/>
        <v>#VALUE!</v>
      </c>
      <c r="Z186" s="14" t="e">
        <f t="shared" si="60"/>
        <v>#VALUE!</v>
      </c>
      <c r="AA186" s="15" t="e">
        <f t="shared" si="61"/>
        <v>#VALUE!</v>
      </c>
      <c r="AB186" s="15" t="e">
        <f t="shared" si="62"/>
        <v>#VALUE!</v>
      </c>
      <c r="AC186" s="15" t="e">
        <f t="shared" si="63"/>
        <v>#VALUE!</v>
      </c>
      <c r="AD186" s="15" t="e">
        <f t="shared" si="64"/>
        <v>#VALUE!</v>
      </c>
      <c r="AE186" s="15" t="e">
        <f t="shared" si="65"/>
        <v>#VALUE!</v>
      </c>
      <c r="AF186" s="15" t="e">
        <f t="shared" si="66"/>
        <v>#VALUE!</v>
      </c>
      <c r="AG186" s="15" t="e">
        <f t="shared" si="67"/>
        <v>#VALUE!</v>
      </c>
      <c r="AH186" s="15" t="e">
        <f t="shared" si="68"/>
        <v>#VALUE!</v>
      </c>
      <c r="AI186" s="15" t="e">
        <f t="shared" si="69"/>
        <v>#VALUE!</v>
      </c>
      <c r="AJ186" s="15" t="e">
        <f t="shared" si="70"/>
        <v>#VALUE!</v>
      </c>
      <c r="AK186" s="15">
        <f t="shared" si="71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1" t="str">
        <f>IF(OR($B187="",$C187="",$D187="",$E187="",$E187&lt;AN_LIM,$E187&gt;AN_CONCURS,$N187=FALSE),"",R_STR*VLOOKUP(AK187,Coef!$E$5:$F$20,2,FALSE))</f>
        <v/>
      </c>
      <c r="I187" s="121" t="str">
        <f>IF(OR($B187="",$C187="",$D187="",$E187="",$E187&gt;AN_CONCURS,$N187=FALSE),"",R_STR*VLOOKUP(AK187,Coef!$E$5:$F$20,2,FALSE))</f>
        <v/>
      </c>
      <c r="J187" s="153" t="str">
        <f t="shared" si="46"/>
        <v/>
      </c>
      <c r="K187" s="153" t="str">
        <f t="shared" si="47"/>
        <v/>
      </c>
      <c r="L187" s="153" t="str">
        <f t="shared" si="48"/>
        <v/>
      </c>
      <c r="M187" s="153" t="str">
        <f t="shared" si="49"/>
        <v/>
      </c>
      <c r="N187" s="129" t="b">
        <f t="shared" si="50"/>
        <v>0</v>
      </c>
      <c r="O187" s="238"/>
      <c r="Q187" s="14" t="e">
        <f t="shared" si="51"/>
        <v>#VALUE!</v>
      </c>
      <c r="R187" s="14" t="e">
        <f t="shared" si="52"/>
        <v>#VALUE!</v>
      </c>
      <c r="S187" s="14" t="e">
        <f t="shared" si="53"/>
        <v>#VALUE!</v>
      </c>
      <c r="T187" s="14" t="e">
        <f t="shared" si="54"/>
        <v>#VALUE!</v>
      </c>
      <c r="U187" s="14" t="e">
        <f t="shared" si="55"/>
        <v>#VALUE!</v>
      </c>
      <c r="V187" s="14" t="e">
        <f t="shared" si="56"/>
        <v>#VALUE!</v>
      </c>
      <c r="W187" s="14" t="e">
        <f t="shared" si="57"/>
        <v>#VALUE!</v>
      </c>
      <c r="X187" s="14" t="e">
        <f t="shared" si="58"/>
        <v>#VALUE!</v>
      </c>
      <c r="Y187" s="14" t="e">
        <f t="shared" si="59"/>
        <v>#VALUE!</v>
      </c>
      <c r="Z187" s="14" t="e">
        <f t="shared" si="60"/>
        <v>#VALUE!</v>
      </c>
      <c r="AA187" s="15" t="e">
        <f t="shared" si="61"/>
        <v>#VALUE!</v>
      </c>
      <c r="AB187" s="15" t="e">
        <f t="shared" si="62"/>
        <v>#VALUE!</v>
      </c>
      <c r="AC187" s="15" t="e">
        <f t="shared" si="63"/>
        <v>#VALUE!</v>
      </c>
      <c r="AD187" s="15" t="e">
        <f t="shared" si="64"/>
        <v>#VALUE!</v>
      </c>
      <c r="AE187" s="15" t="e">
        <f t="shared" si="65"/>
        <v>#VALUE!</v>
      </c>
      <c r="AF187" s="15" t="e">
        <f t="shared" si="66"/>
        <v>#VALUE!</v>
      </c>
      <c r="AG187" s="15" t="e">
        <f t="shared" si="67"/>
        <v>#VALUE!</v>
      </c>
      <c r="AH187" s="15" t="e">
        <f t="shared" si="68"/>
        <v>#VALUE!</v>
      </c>
      <c r="AI187" s="15" t="e">
        <f t="shared" si="69"/>
        <v>#VALUE!</v>
      </c>
      <c r="AJ187" s="15" t="e">
        <f t="shared" si="70"/>
        <v>#VALUE!</v>
      </c>
      <c r="AK187" s="15">
        <f t="shared" si="71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1" t="str">
        <f>IF(OR($B188="",$C188="",$D188="",$E188="",$E188&lt;AN_LIM,$E188&gt;AN_CONCURS,$N188=FALSE),"",R_STR*VLOOKUP(AK188,Coef!$E$5:$F$20,2,FALSE))</f>
        <v/>
      </c>
      <c r="I188" s="121" t="str">
        <f>IF(OR($B188="",$C188="",$D188="",$E188="",$E188&gt;AN_CONCURS,$N188=FALSE),"",R_STR*VLOOKUP(AK188,Coef!$E$5:$F$20,2,FALSE))</f>
        <v/>
      </c>
      <c r="J188" s="153" t="str">
        <f t="shared" si="46"/>
        <v/>
      </c>
      <c r="K188" s="153" t="str">
        <f t="shared" si="47"/>
        <v/>
      </c>
      <c r="L188" s="153" t="str">
        <f t="shared" si="48"/>
        <v/>
      </c>
      <c r="M188" s="153" t="str">
        <f t="shared" si="49"/>
        <v/>
      </c>
      <c r="N188" s="129" t="b">
        <f t="shared" si="50"/>
        <v>0</v>
      </c>
      <c r="O188" s="238"/>
      <c r="Q188" s="14" t="e">
        <f t="shared" si="51"/>
        <v>#VALUE!</v>
      </c>
      <c r="R188" s="14" t="e">
        <f t="shared" si="52"/>
        <v>#VALUE!</v>
      </c>
      <c r="S188" s="14" t="e">
        <f t="shared" si="53"/>
        <v>#VALUE!</v>
      </c>
      <c r="T188" s="14" t="e">
        <f t="shared" si="54"/>
        <v>#VALUE!</v>
      </c>
      <c r="U188" s="14" t="e">
        <f t="shared" si="55"/>
        <v>#VALUE!</v>
      </c>
      <c r="V188" s="14" t="e">
        <f t="shared" si="56"/>
        <v>#VALUE!</v>
      </c>
      <c r="W188" s="14" t="e">
        <f t="shared" si="57"/>
        <v>#VALUE!</v>
      </c>
      <c r="X188" s="14" t="e">
        <f t="shared" si="58"/>
        <v>#VALUE!</v>
      </c>
      <c r="Y188" s="14" t="e">
        <f t="shared" si="59"/>
        <v>#VALUE!</v>
      </c>
      <c r="Z188" s="14" t="e">
        <f t="shared" si="60"/>
        <v>#VALUE!</v>
      </c>
      <c r="AA188" s="15" t="e">
        <f t="shared" si="61"/>
        <v>#VALUE!</v>
      </c>
      <c r="AB188" s="15" t="e">
        <f t="shared" si="62"/>
        <v>#VALUE!</v>
      </c>
      <c r="AC188" s="15" t="e">
        <f t="shared" si="63"/>
        <v>#VALUE!</v>
      </c>
      <c r="AD188" s="15" t="e">
        <f t="shared" si="64"/>
        <v>#VALUE!</v>
      </c>
      <c r="AE188" s="15" t="e">
        <f t="shared" si="65"/>
        <v>#VALUE!</v>
      </c>
      <c r="AF188" s="15" t="e">
        <f t="shared" si="66"/>
        <v>#VALUE!</v>
      </c>
      <c r="AG188" s="15" t="e">
        <f t="shared" si="67"/>
        <v>#VALUE!</v>
      </c>
      <c r="AH188" s="15" t="e">
        <f t="shared" si="68"/>
        <v>#VALUE!</v>
      </c>
      <c r="AI188" s="15" t="e">
        <f t="shared" si="69"/>
        <v>#VALUE!</v>
      </c>
      <c r="AJ188" s="15" t="e">
        <f t="shared" si="70"/>
        <v>#VALUE!</v>
      </c>
      <c r="AK188" s="15">
        <f t="shared" si="71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1" t="str">
        <f>IF(OR($B189="",$C189="",$D189="",$E189="",$E189&lt;AN_LIM,$E189&gt;AN_CONCURS,$N189=FALSE),"",R_STR*VLOOKUP(AK189,Coef!$E$5:$F$20,2,FALSE))</f>
        <v/>
      </c>
      <c r="I189" s="121" t="str">
        <f>IF(OR($B189="",$C189="",$D189="",$E189="",$E189&gt;AN_CONCURS,$N189=FALSE),"",R_STR*VLOOKUP(AK189,Coef!$E$5:$F$20,2,FALSE))</f>
        <v/>
      </c>
      <c r="J189" s="153" t="str">
        <f t="shared" si="46"/>
        <v/>
      </c>
      <c r="K189" s="153" t="str">
        <f t="shared" si="47"/>
        <v/>
      </c>
      <c r="L189" s="153" t="str">
        <f t="shared" si="48"/>
        <v/>
      </c>
      <c r="M189" s="153" t="str">
        <f t="shared" si="49"/>
        <v/>
      </c>
      <c r="N189" s="129" t="b">
        <f t="shared" si="50"/>
        <v>0</v>
      </c>
      <c r="O189" s="238"/>
      <c r="Q189" s="14" t="e">
        <f t="shared" si="51"/>
        <v>#VALUE!</v>
      </c>
      <c r="R189" s="14" t="e">
        <f t="shared" si="52"/>
        <v>#VALUE!</v>
      </c>
      <c r="S189" s="14" t="e">
        <f t="shared" si="53"/>
        <v>#VALUE!</v>
      </c>
      <c r="T189" s="14" t="e">
        <f t="shared" si="54"/>
        <v>#VALUE!</v>
      </c>
      <c r="U189" s="14" t="e">
        <f t="shared" si="55"/>
        <v>#VALUE!</v>
      </c>
      <c r="V189" s="14" t="e">
        <f t="shared" si="56"/>
        <v>#VALUE!</v>
      </c>
      <c r="W189" s="14" t="e">
        <f t="shared" si="57"/>
        <v>#VALUE!</v>
      </c>
      <c r="X189" s="14" t="e">
        <f t="shared" si="58"/>
        <v>#VALUE!</v>
      </c>
      <c r="Y189" s="14" t="e">
        <f t="shared" si="59"/>
        <v>#VALUE!</v>
      </c>
      <c r="Z189" s="14" t="e">
        <f t="shared" si="60"/>
        <v>#VALUE!</v>
      </c>
      <c r="AA189" s="15" t="e">
        <f t="shared" si="61"/>
        <v>#VALUE!</v>
      </c>
      <c r="AB189" s="15" t="e">
        <f t="shared" si="62"/>
        <v>#VALUE!</v>
      </c>
      <c r="AC189" s="15" t="e">
        <f t="shared" si="63"/>
        <v>#VALUE!</v>
      </c>
      <c r="AD189" s="15" t="e">
        <f t="shared" si="64"/>
        <v>#VALUE!</v>
      </c>
      <c r="AE189" s="15" t="e">
        <f t="shared" si="65"/>
        <v>#VALUE!</v>
      </c>
      <c r="AF189" s="15" t="e">
        <f t="shared" si="66"/>
        <v>#VALUE!</v>
      </c>
      <c r="AG189" s="15" t="e">
        <f t="shared" si="67"/>
        <v>#VALUE!</v>
      </c>
      <c r="AH189" s="15" t="e">
        <f t="shared" si="68"/>
        <v>#VALUE!</v>
      </c>
      <c r="AI189" s="15" t="e">
        <f t="shared" si="69"/>
        <v>#VALUE!</v>
      </c>
      <c r="AJ189" s="15" t="e">
        <f t="shared" si="70"/>
        <v>#VALUE!</v>
      </c>
      <c r="AK189" s="15">
        <f t="shared" si="71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1" t="str">
        <f>IF(OR($B190="",$C190="",$D190="",$E190="",$E190&lt;AN_LIM,$E190&gt;AN_CONCURS,$N190=FALSE),"",R_STR*VLOOKUP(AK190,Coef!$E$5:$F$20,2,FALSE))</f>
        <v/>
      </c>
      <c r="I190" s="121" t="str">
        <f>IF(OR($B190="",$C190="",$D190="",$E190="",$E190&gt;AN_CONCURS,$N190=FALSE),"",R_STR*VLOOKUP(AK190,Coef!$E$5:$F$20,2,FALSE))</f>
        <v/>
      </c>
      <c r="J190" s="153" t="str">
        <f t="shared" si="46"/>
        <v/>
      </c>
      <c r="K190" s="153" t="str">
        <f t="shared" si="47"/>
        <v/>
      </c>
      <c r="L190" s="153" t="str">
        <f t="shared" si="48"/>
        <v/>
      </c>
      <c r="M190" s="153" t="str">
        <f t="shared" si="49"/>
        <v/>
      </c>
      <c r="N190" s="129" t="b">
        <f t="shared" si="50"/>
        <v>0</v>
      </c>
      <c r="O190" s="238"/>
      <c r="Q190" s="14" t="e">
        <f t="shared" si="51"/>
        <v>#VALUE!</v>
      </c>
      <c r="R190" s="14" t="e">
        <f t="shared" si="52"/>
        <v>#VALUE!</v>
      </c>
      <c r="S190" s="14" t="e">
        <f t="shared" si="53"/>
        <v>#VALUE!</v>
      </c>
      <c r="T190" s="14" t="e">
        <f t="shared" si="54"/>
        <v>#VALUE!</v>
      </c>
      <c r="U190" s="14" t="e">
        <f t="shared" si="55"/>
        <v>#VALUE!</v>
      </c>
      <c r="V190" s="14" t="e">
        <f t="shared" si="56"/>
        <v>#VALUE!</v>
      </c>
      <c r="W190" s="14" t="e">
        <f t="shared" si="57"/>
        <v>#VALUE!</v>
      </c>
      <c r="X190" s="14" t="e">
        <f t="shared" si="58"/>
        <v>#VALUE!</v>
      </c>
      <c r="Y190" s="14" t="e">
        <f t="shared" si="59"/>
        <v>#VALUE!</v>
      </c>
      <c r="Z190" s="14" t="e">
        <f t="shared" si="60"/>
        <v>#VALUE!</v>
      </c>
      <c r="AA190" s="15" t="e">
        <f t="shared" si="61"/>
        <v>#VALUE!</v>
      </c>
      <c r="AB190" s="15" t="e">
        <f t="shared" si="62"/>
        <v>#VALUE!</v>
      </c>
      <c r="AC190" s="15" t="e">
        <f t="shared" si="63"/>
        <v>#VALUE!</v>
      </c>
      <c r="AD190" s="15" t="e">
        <f t="shared" si="64"/>
        <v>#VALUE!</v>
      </c>
      <c r="AE190" s="15" t="e">
        <f t="shared" si="65"/>
        <v>#VALUE!</v>
      </c>
      <c r="AF190" s="15" t="e">
        <f t="shared" si="66"/>
        <v>#VALUE!</v>
      </c>
      <c r="AG190" s="15" t="e">
        <f t="shared" si="67"/>
        <v>#VALUE!</v>
      </c>
      <c r="AH190" s="15" t="e">
        <f t="shared" si="68"/>
        <v>#VALUE!</v>
      </c>
      <c r="AI190" s="15" t="e">
        <f t="shared" si="69"/>
        <v>#VALUE!</v>
      </c>
      <c r="AJ190" s="15" t="e">
        <f t="shared" si="70"/>
        <v>#VALUE!</v>
      </c>
      <c r="AK190" s="15">
        <f t="shared" si="71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1" t="str">
        <f>IF(OR($B191="",$C191="",$D191="",$E191="",$E191&lt;AN_LIM,$E191&gt;AN_CONCURS,$N191=FALSE),"",R_STR*VLOOKUP(AK191,Coef!$E$5:$F$20,2,FALSE))</f>
        <v/>
      </c>
      <c r="I191" s="121" t="str">
        <f>IF(OR($B191="",$C191="",$D191="",$E191="",$E191&gt;AN_CONCURS,$N191=FALSE),"",R_STR*VLOOKUP(AK191,Coef!$E$5:$F$20,2,FALSE))</f>
        <v/>
      </c>
      <c r="J191" s="153" t="str">
        <f t="shared" si="46"/>
        <v/>
      </c>
      <c r="K191" s="153" t="str">
        <f t="shared" si="47"/>
        <v/>
      </c>
      <c r="L191" s="153" t="str">
        <f t="shared" si="48"/>
        <v/>
      </c>
      <c r="M191" s="153" t="str">
        <f t="shared" si="49"/>
        <v/>
      </c>
      <c r="N191" s="129" t="b">
        <f t="shared" si="50"/>
        <v>0</v>
      </c>
      <c r="O191" s="238"/>
      <c r="Q191" s="14" t="e">
        <f t="shared" si="51"/>
        <v>#VALUE!</v>
      </c>
      <c r="R191" s="14" t="e">
        <f t="shared" si="52"/>
        <v>#VALUE!</v>
      </c>
      <c r="S191" s="14" t="e">
        <f t="shared" si="53"/>
        <v>#VALUE!</v>
      </c>
      <c r="T191" s="14" t="e">
        <f t="shared" si="54"/>
        <v>#VALUE!</v>
      </c>
      <c r="U191" s="14" t="e">
        <f t="shared" si="55"/>
        <v>#VALUE!</v>
      </c>
      <c r="V191" s="14" t="e">
        <f t="shared" si="56"/>
        <v>#VALUE!</v>
      </c>
      <c r="W191" s="14" t="e">
        <f t="shared" si="57"/>
        <v>#VALUE!</v>
      </c>
      <c r="X191" s="14" t="e">
        <f t="shared" si="58"/>
        <v>#VALUE!</v>
      </c>
      <c r="Y191" s="14" t="e">
        <f t="shared" si="59"/>
        <v>#VALUE!</v>
      </c>
      <c r="Z191" s="14" t="e">
        <f t="shared" si="60"/>
        <v>#VALUE!</v>
      </c>
      <c r="AA191" s="15" t="e">
        <f t="shared" si="61"/>
        <v>#VALUE!</v>
      </c>
      <c r="AB191" s="15" t="e">
        <f t="shared" si="62"/>
        <v>#VALUE!</v>
      </c>
      <c r="AC191" s="15" t="e">
        <f t="shared" si="63"/>
        <v>#VALUE!</v>
      </c>
      <c r="AD191" s="15" t="e">
        <f t="shared" si="64"/>
        <v>#VALUE!</v>
      </c>
      <c r="AE191" s="15" t="e">
        <f t="shared" si="65"/>
        <v>#VALUE!</v>
      </c>
      <c r="AF191" s="15" t="e">
        <f t="shared" si="66"/>
        <v>#VALUE!</v>
      </c>
      <c r="AG191" s="15" t="e">
        <f t="shared" si="67"/>
        <v>#VALUE!</v>
      </c>
      <c r="AH191" s="15" t="e">
        <f t="shared" si="68"/>
        <v>#VALUE!</v>
      </c>
      <c r="AI191" s="15" t="e">
        <f t="shared" si="69"/>
        <v>#VALUE!</v>
      </c>
      <c r="AJ191" s="15" t="e">
        <f t="shared" si="70"/>
        <v>#VALUE!</v>
      </c>
      <c r="AK191" s="15">
        <f t="shared" si="71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1" t="str">
        <f>IF(OR($B192="",$C192="",$D192="",$E192="",$E192&lt;AN_LIM,$E192&gt;AN_CONCURS,$N192=FALSE),"",R_STR*VLOOKUP(AK192,Coef!$E$5:$F$20,2,FALSE))</f>
        <v/>
      </c>
      <c r="I192" s="121" t="str">
        <f>IF(OR($B192="",$C192="",$D192="",$E192="",$E192&gt;AN_CONCURS,$N192=FALSE),"",R_STR*VLOOKUP(AK192,Coef!$E$5:$F$20,2,FALSE))</f>
        <v/>
      </c>
      <c r="J192" s="153" t="str">
        <f t="shared" si="46"/>
        <v/>
      </c>
      <c r="K192" s="153" t="str">
        <f t="shared" si="47"/>
        <v/>
      </c>
      <c r="L192" s="153" t="str">
        <f t="shared" si="48"/>
        <v/>
      </c>
      <c r="M192" s="153" t="str">
        <f t="shared" si="49"/>
        <v/>
      </c>
      <c r="N192" s="129" t="b">
        <f t="shared" si="50"/>
        <v>0</v>
      </c>
      <c r="O192" s="238"/>
      <c r="Q192" s="14" t="e">
        <f t="shared" si="51"/>
        <v>#VALUE!</v>
      </c>
      <c r="R192" s="14" t="e">
        <f t="shared" si="52"/>
        <v>#VALUE!</v>
      </c>
      <c r="S192" s="14" t="e">
        <f t="shared" si="53"/>
        <v>#VALUE!</v>
      </c>
      <c r="T192" s="14" t="e">
        <f t="shared" si="54"/>
        <v>#VALUE!</v>
      </c>
      <c r="U192" s="14" t="e">
        <f t="shared" si="55"/>
        <v>#VALUE!</v>
      </c>
      <c r="V192" s="14" t="e">
        <f t="shared" si="56"/>
        <v>#VALUE!</v>
      </c>
      <c r="W192" s="14" t="e">
        <f t="shared" si="57"/>
        <v>#VALUE!</v>
      </c>
      <c r="X192" s="14" t="e">
        <f t="shared" si="58"/>
        <v>#VALUE!</v>
      </c>
      <c r="Y192" s="14" t="e">
        <f t="shared" si="59"/>
        <v>#VALUE!</v>
      </c>
      <c r="Z192" s="14" t="e">
        <f t="shared" si="60"/>
        <v>#VALUE!</v>
      </c>
      <c r="AA192" s="15" t="e">
        <f t="shared" si="61"/>
        <v>#VALUE!</v>
      </c>
      <c r="AB192" s="15" t="e">
        <f t="shared" si="62"/>
        <v>#VALUE!</v>
      </c>
      <c r="AC192" s="15" t="e">
        <f t="shared" si="63"/>
        <v>#VALUE!</v>
      </c>
      <c r="AD192" s="15" t="e">
        <f t="shared" si="64"/>
        <v>#VALUE!</v>
      </c>
      <c r="AE192" s="15" t="e">
        <f t="shared" si="65"/>
        <v>#VALUE!</v>
      </c>
      <c r="AF192" s="15" t="e">
        <f t="shared" si="66"/>
        <v>#VALUE!</v>
      </c>
      <c r="AG192" s="15" t="e">
        <f t="shared" si="67"/>
        <v>#VALUE!</v>
      </c>
      <c r="AH192" s="15" t="e">
        <f t="shared" si="68"/>
        <v>#VALUE!</v>
      </c>
      <c r="AI192" s="15" t="e">
        <f t="shared" si="69"/>
        <v>#VALUE!</v>
      </c>
      <c r="AJ192" s="15" t="e">
        <f t="shared" si="70"/>
        <v>#VALUE!</v>
      </c>
      <c r="AK192" s="15">
        <f t="shared" si="71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1" t="str">
        <f>IF(OR($B193="",$C193="",$D193="",$E193="",$E193&lt;AN_LIM,$E193&gt;AN_CONCURS,$N193=FALSE),"",R_STR*VLOOKUP(AK193,Coef!$E$5:$F$20,2,FALSE))</f>
        <v/>
      </c>
      <c r="I193" s="121" t="str">
        <f>IF(OR($B193="",$C193="",$D193="",$E193="",$E193&gt;AN_CONCURS,$N193=FALSE),"",R_STR*VLOOKUP(AK193,Coef!$E$5:$F$20,2,FALSE))</f>
        <v/>
      </c>
      <c r="J193" s="153" t="str">
        <f t="shared" si="46"/>
        <v/>
      </c>
      <c r="K193" s="153" t="str">
        <f t="shared" si="47"/>
        <v/>
      </c>
      <c r="L193" s="153" t="str">
        <f t="shared" si="48"/>
        <v/>
      </c>
      <c r="M193" s="153" t="str">
        <f t="shared" si="49"/>
        <v/>
      </c>
      <c r="N193" s="129" t="b">
        <f t="shared" si="50"/>
        <v>0</v>
      </c>
      <c r="O193" s="238"/>
      <c r="Q193" s="14" t="e">
        <f t="shared" si="51"/>
        <v>#VALUE!</v>
      </c>
      <c r="R193" s="14" t="e">
        <f t="shared" si="52"/>
        <v>#VALUE!</v>
      </c>
      <c r="S193" s="14" t="e">
        <f t="shared" si="53"/>
        <v>#VALUE!</v>
      </c>
      <c r="T193" s="14" t="e">
        <f t="shared" si="54"/>
        <v>#VALUE!</v>
      </c>
      <c r="U193" s="14" t="e">
        <f t="shared" si="55"/>
        <v>#VALUE!</v>
      </c>
      <c r="V193" s="14" t="e">
        <f t="shared" si="56"/>
        <v>#VALUE!</v>
      </c>
      <c r="W193" s="14" t="e">
        <f t="shared" si="57"/>
        <v>#VALUE!</v>
      </c>
      <c r="X193" s="14" t="e">
        <f t="shared" si="58"/>
        <v>#VALUE!</v>
      </c>
      <c r="Y193" s="14" t="e">
        <f t="shared" si="59"/>
        <v>#VALUE!</v>
      </c>
      <c r="Z193" s="14" t="e">
        <f t="shared" si="60"/>
        <v>#VALUE!</v>
      </c>
      <c r="AA193" s="15" t="e">
        <f t="shared" si="61"/>
        <v>#VALUE!</v>
      </c>
      <c r="AB193" s="15" t="e">
        <f t="shared" si="62"/>
        <v>#VALUE!</v>
      </c>
      <c r="AC193" s="15" t="e">
        <f t="shared" si="63"/>
        <v>#VALUE!</v>
      </c>
      <c r="AD193" s="15" t="e">
        <f t="shared" si="64"/>
        <v>#VALUE!</v>
      </c>
      <c r="AE193" s="15" t="e">
        <f t="shared" si="65"/>
        <v>#VALUE!</v>
      </c>
      <c r="AF193" s="15" t="e">
        <f t="shared" si="66"/>
        <v>#VALUE!</v>
      </c>
      <c r="AG193" s="15" t="e">
        <f t="shared" si="67"/>
        <v>#VALUE!</v>
      </c>
      <c r="AH193" s="15" t="e">
        <f t="shared" si="68"/>
        <v>#VALUE!</v>
      </c>
      <c r="AI193" s="15" t="e">
        <f t="shared" si="69"/>
        <v>#VALUE!</v>
      </c>
      <c r="AJ193" s="15" t="e">
        <f t="shared" si="70"/>
        <v>#VALUE!</v>
      </c>
      <c r="AK193" s="15">
        <f t="shared" si="71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1" t="str">
        <f>IF(OR($B194="",$C194="",$D194="",$E194="",$E194&lt;AN_LIM,$E194&gt;AN_CONCURS,$N194=FALSE),"",R_STR*VLOOKUP(AK194,Coef!$E$5:$F$20,2,FALSE))</f>
        <v/>
      </c>
      <c r="I194" s="121" t="str">
        <f>IF(OR($B194="",$C194="",$D194="",$E194="",$E194&gt;AN_CONCURS,$N194=FALSE),"",R_STR*VLOOKUP(AK194,Coef!$E$5:$F$20,2,FALSE))</f>
        <v/>
      </c>
      <c r="J194" s="153" t="str">
        <f t="shared" si="46"/>
        <v/>
      </c>
      <c r="K194" s="153" t="str">
        <f t="shared" si="47"/>
        <v/>
      </c>
      <c r="L194" s="153" t="str">
        <f t="shared" si="48"/>
        <v/>
      </c>
      <c r="M194" s="153" t="str">
        <f t="shared" si="49"/>
        <v/>
      </c>
      <c r="N194" s="129" t="b">
        <f t="shared" si="50"/>
        <v>0</v>
      </c>
      <c r="O194" s="238"/>
      <c r="Q194" s="14" t="e">
        <f t="shared" si="51"/>
        <v>#VALUE!</v>
      </c>
      <c r="R194" s="14" t="e">
        <f t="shared" si="52"/>
        <v>#VALUE!</v>
      </c>
      <c r="S194" s="14" t="e">
        <f t="shared" si="53"/>
        <v>#VALUE!</v>
      </c>
      <c r="T194" s="14" t="e">
        <f t="shared" si="54"/>
        <v>#VALUE!</v>
      </c>
      <c r="U194" s="14" t="e">
        <f t="shared" si="55"/>
        <v>#VALUE!</v>
      </c>
      <c r="V194" s="14" t="e">
        <f t="shared" si="56"/>
        <v>#VALUE!</v>
      </c>
      <c r="W194" s="14" t="e">
        <f t="shared" si="57"/>
        <v>#VALUE!</v>
      </c>
      <c r="X194" s="14" t="e">
        <f t="shared" si="58"/>
        <v>#VALUE!</v>
      </c>
      <c r="Y194" s="14" t="e">
        <f t="shared" si="59"/>
        <v>#VALUE!</v>
      </c>
      <c r="Z194" s="14" t="e">
        <f t="shared" si="60"/>
        <v>#VALUE!</v>
      </c>
      <c r="AA194" s="15" t="e">
        <f t="shared" si="61"/>
        <v>#VALUE!</v>
      </c>
      <c r="AB194" s="15" t="e">
        <f t="shared" si="62"/>
        <v>#VALUE!</v>
      </c>
      <c r="AC194" s="15" t="e">
        <f t="shared" si="63"/>
        <v>#VALUE!</v>
      </c>
      <c r="AD194" s="15" t="e">
        <f t="shared" si="64"/>
        <v>#VALUE!</v>
      </c>
      <c r="AE194" s="15" t="e">
        <f t="shared" si="65"/>
        <v>#VALUE!</v>
      </c>
      <c r="AF194" s="15" t="e">
        <f t="shared" si="66"/>
        <v>#VALUE!</v>
      </c>
      <c r="AG194" s="15" t="e">
        <f t="shared" si="67"/>
        <v>#VALUE!</v>
      </c>
      <c r="AH194" s="15" t="e">
        <f t="shared" si="68"/>
        <v>#VALUE!</v>
      </c>
      <c r="AI194" s="15" t="e">
        <f t="shared" si="69"/>
        <v>#VALUE!</v>
      </c>
      <c r="AJ194" s="15" t="e">
        <f t="shared" si="70"/>
        <v>#VALUE!</v>
      </c>
      <c r="AK194" s="15">
        <f t="shared" si="71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1" t="str">
        <f>IF(OR($B195="",$C195="",$D195="",$E195="",$E195&lt;AN_LIM,$E195&gt;AN_CONCURS,$N195=FALSE),"",R_STR*VLOOKUP(AK195,Coef!$E$5:$F$20,2,FALSE))</f>
        <v/>
      </c>
      <c r="I195" s="121" t="str">
        <f>IF(OR($B195="",$C195="",$D195="",$E195="",$E195&gt;AN_CONCURS,$N195=FALSE),"",R_STR*VLOOKUP(AK195,Coef!$E$5:$F$20,2,FALSE))</f>
        <v/>
      </c>
      <c r="J195" s="153" t="str">
        <f t="shared" si="46"/>
        <v/>
      </c>
      <c r="K195" s="153" t="str">
        <f t="shared" si="47"/>
        <v/>
      </c>
      <c r="L195" s="153" t="str">
        <f t="shared" si="48"/>
        <v/>
      </c>
      <c r="M195" s="153" t="str">
        <f t="shared" si="49"/>
        <v/>
      </c>
      <c r="N195" s="129" t="b">
        <f t="shared" si="50"/>
        <v>0</v>
      </c>
      <c r="O195" s="238"/>
      <c r="Q195" s="14" t="e">
        <f t="shared" si="51"/>
        <v>#VALUE!</v>
      </c>
      <c r="R195" s="14" t="e">
        <f t="shared" si="52"/>
        <v>#VALUE!</v>
      </c>
      <c r="S195" s="14" t="e">
        <f t="shared" si="53"/>
        <v>#VALUE!</v>
      </c>
      <c r="T195" s="14" t="e">
        <f t="shared" si="54"/>
        <v>#VALUE!</v>
      </c>
      <c r="U195" s="14" t="e">
        <f t="shared" si="55"/>
        <v>#VALUE!</v>
      </c>
      <c r="V195" s="14" t="e">
        <f t="shared" si="56"/>
        <v>#VALUE!</v>
      </c>
      <c r="W195" s="14" t="e">
        <f t="shared" si="57"/>
        <v>#VALUE!</v>
      </c>
      <c r="X195" s="14" t="e">
        <f t="shared" si="58"/>
        <v>#VALUE!</v>
      </c>
      <c r="Y195" s="14" t="e">
        <f t="shared" si="59"/>
        <v>#VALUE!</v>
      </c>
      <c r="Z195" s="14" t="e">
        <f t="shared" si="60"/>
        <v>#VALUE!</v>
      </c>
      <c r="AA195" s="15" t="e">
        <f t="shared" si="61"/>
        <v>#VALUE!</v>
      </c>
      <c r="AB195" s="15" t="e">
        <f t="shared" si="62"/>
        <v>#VALUE!</v>
      </c>
      <c r="AC195" s="15" t="e">
        <f t="shared" si="63"/>
        <v>#VALUE!</v>
      </c>
      <c r="AD195" s="15" t="e">
        <f t="shared" si="64"/>
        <v>#VALUE!</v>
      </c>
      <c r="AE195" s="15" t="e">
        <f t="shared" si="65"/>
        <v>#VALUE!</v>
      </c>
      <c r="AF195" s="15" t="e">
        <f t="shared" si="66"/>
        <v>#VALUE!</v>
      </c>
      <c r="AG195" s="15" t="e">
        <f t="shared" si="67"/>
        <v>#VALUE!</v>
      </c>
      <c r="AH195" s="15" t="e">
        <f t="shared" si="68"/>
        <v>#VALUE!</v>
      </c>
      <c r="AI195" s="15" t="e">
        <f t="shared" si="69"/>
        <v>#VALUE!</v>
      </c>
      <c r="AJ195" s="15" t="e">
        <f t="shared" si="70"/>
        <v>#VALUE!</v>
      </c>
      <c r="AK195" s="15">
        <f t="shared" si="71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1" t="str">
        <f>IF(OR($B196="",$C196="",$D196="",$E196="",$E196&lt;AN_LIM,$E196&gt;AN_CONCURS,$N196=FALSE),"",R_STR*VLOOKUP(AK196,Coef!$E$5:$F$20,2,FALSE))</f>
        <v/>
      </c>
      <c r="I196" s="121" t="str">
        <f>IF(OR($B196="",$C196="",$D196="",$E196="",$E196&gt;AN_CONCURS,$N196=FALSE),"",R_STR*VLOOKUP(AK196,Coef!$E$5:$F$20,2,FALSE))</f>
        <v/>
      </c>
      <c r="J196" s="153" t="str">
        <f t="shared" si="46"/>
        <v/>
      </c>
      <c r="K196" s="153" t="str">
        <f t="shared" si="47"/>
        <v/>
      </c>
      <c r="L196" s="153" t="str">
        <f t="shared" si="48"/>
        <v/>
      </c>
      <c r="M196" s="153" t="str">
        <f t="shared" si="49"/>
        <v/>
      </c>
      <c r="N196" s="129" t="b">
        <f t="shared" si="50"/>
        <v>0</v>
      </c>
      <c r="O196" s="238"/>
      <c r="Q196" s="14" t="e">
        <f t="shared" si="51"/>
        <v>#VALUE!</v>
      </c>
      <c r="R196" s="14" t="e">
        <f t="shared" si="52"/>
        <v>#VALUE!</v>
      </c>
      <c r="S196" s="14" t="e">
        <f t="shared" si="53"/>
        <v>#VALUE!</v>
      </c>
      <c r="T196" s="14" t="e">
        <f t="shared" si="54"/>
        <v>#VALUE!</v>
      </c>
      <c r="U196" s="14" t="e">
        <f t="shared" si="55"/>
        <v>#VALUE!</v>
      </c>
      <c r="V196" s="14" t="e">
        <f t="shared" si="56"/>
        <v>#VALUE!</v>
      </c>
      <c r="W196" s="14" t="e">
        <f t="shared" si="57"/>
        <v>#VALUE!</v>
      </c>
      <c r="X196" s="14" t="e">
        <f t="shared" si="58"/>
        <v>#VALUE!</v>
      </c>
      <c r="Y196" s="14" t="e">
        <f t="shared" si="59"/>
        <v>#VALUE!</v>
      </c>
      <c r="Z196" s="14" t="e">
        <f t="shared" si="60"/>
        <v>#VALUE!</v>
      </c>
      <c r="AA196" s="15" t="e">
        <f t="shared" si="61"/>
        <v>#VALUE!</v>
      </c>
      <c r="AB196" s="15" t="e">
        <f t="shared" si="62"/>
        <v>#VALUE!</v>
      </c>
      <c r="AC196" s="15" t="e">
        <f t="shared" si="63"/>
        <v>#VALUE!</v>
      </c>
      <c r="AD196" s="15" t="e">
        <f t="shared" si="64"/>
        <v>#VALUE!</v>
      </c>
      <c r="AE196" s="15" t="e">
        <f t="shared" si="65"/>
        <v>#VALUE!</v>
      </c>
      <c r="AF196" s="15" t="e">
        <f t="shared" si="66"/>
        <v>#VALUE!</v>
      </c>
      <c r="AG196" s="15" t="e">
        <f t="shared" si="67"/>
        <v>#VALUE!</v>
      </c>
      <c r="AH196" s="15" t="e">
        <f t="shared" si="68"/>
        <v>#VALUE!</v>
      </c>
      <c r="AI196" s="15" t="e">
        <f t="shared" si="69"/>
        <v>#VALUE!</v>
      </c>
      <c r="AJ196" s="15" t="e">
        <f t="shared" si="70"/>
        <v>#VALUE!</v>
      </c>
      <c r="AK196" s="15">
        <f t="shared" si="71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1" t="str">
        <f>IF(OR($B197="",$C197="",$D197="",$E197="",$E197&lt;AN_LIM,$E197&gt;AN_CONCURS,$N197=FALSE),"",R_STR*VLOOKUP(AK197,Coef!$E$5:$F$20,2,FALSE))</f>
        <v/>
      </c>
      <c r="I197" s="121" t="str">
        <f>IF(OR($B197="",$C197="",$D197="",$E197="",$E197&gt;AN_CONCURS,$N197=FALSE),"",R_STR*VLOOKUP(AK197,Coef!$E$5:$F$20,2,FALSE))</f>
        <v/>
      </c>
      <c r="J197" s="153" t="str">
        <f t="shared" si="46"/>
        <v/>
      </c>
      <c r="K197" s="153" t="str">
        <f t="shared" si="47"/>
        <v/>
      </c>
      <c r="L197" s="153" t="str">
        <f t="shared" si="48"/>
        <v/>
      </c>
      <c r="M197" s="153" t="str">
        <f t="shared" si="49"/>
        <v/>
      </c>
      <c r="N197" s="129" t="b">
        <f t="shared" si="50"/>
        <v>0</v>
      </c>
      <c r="O197" s="238"/>
      <c r="Q197" s="14" t="e">
        <f t="shared" si="51"/>
        <v>#VALUE!</v>
      </c>
      <c r="R197" s="14" t="e">
        <f t="shared" si="52"/>
        <v>#VALUE!</v>
      </c>
      <c r="S197" s="14" t="e">
        <f t="shared" si="53"/>
        <v>#VALUE!</v>
      </c>
      <c r="T197" s="14" t="e">
        <f t="shared" si="54"/>
        <v>#VALUE!</v>
      </c>
      <c r="U197" s="14" t="e">
        <f t="shared" si="55"/>
        <v>#VALUE!</v>
      </c>
      <c r="V197" s="14" t="e">
        <f t="shared" si="56"/>
        <v>#VALUE!</v>
      </c>
      <c r="W197" s="14" t="e">
        <f t="shared" si="57"/>
        <v>#VALUE!</v>
      </c>
      <c r="X197" s="14" t="e">
        <f t="shared" si="58"/>
        <v>#VALUE!</v>
      </c>
      <c r="Y197" s="14" t="e">
        <f t="shared" si="59"/>
        <v>#VALUE!</v>
      </c>
      <c r="Z197" s="14" t="e">
        <f t="shared" si="60"/>
        <v>#VALUE!</v>
      </c>
      <c r="AA197" s="15" t="e">
        <f t="shared" si="61"/>
        <v>#VALUE!</v>
      </c>
      <c r="AB197" s="15" t="e">
        <f t="shared" si="62"/>
        <v>#VALUE!</v>
      </c>
      <c r="AC197" s="15" t="e">
        <f t="shared" si="63"/>
        <v>#VALUE!</v>
      </c>
      <c r="AD197" s="15" t="e">
        <f t="shared" si="64"/>
        <v>#VALUE!</v>
      </c>
      <c r="AE197" s="15" t="e">
        <f t="shared" si="65"/>
        <v>#VALUE!</v>
      </c>
      <c r="AF197" s="15" t="e">
        <f t="shared" si="66"/>
        <v>#VALUE!</v>
      </c>
      <c r="AG197" s="15" t="e">
        <f t="shared" si="67"/>
        <v>#VALUE!</v>
      </c>
      <c r="AH197" s="15" t="e">
        <f t="shared" si="68"/>
        <v>#VALUE!</v>
      </c>
      <c r="AI197" s="15" t="e">
        <f t="shared" si="69"/>
        <v>#VALUE!</v>
      </c>
      <c r="AJ197" s="15" t="e">
        <f t="shared" si="70"/>
        <v>#VALUE!</v>
      </c>
      <c r="AK197" s="15">
        <f t="shared" si="71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1" t="str">
        <f>IF(OR($B198="",$C198="",$D198="",$E198="",$E198&lt;AN_LIM,$E198&gt;AN_CONCURS,$N198=FALSE),"",R_STR*VLOOKUP(AK198,Coef!$E$5:$F$20,2,FALSE))</f>
        <v/>
      </c>
      <c r="I198" s="121" t="str">
        <f>IF(OR($B198="",$C198="",$D198="",$E198="",$E198&gt;AN_CONCURS,$N198=FALSE),"",R_STR*VLOOKUP(AK198,Coef!$E$5:$F$20,2,FALSE))</f>
        <v/>
      </c>
      <c r="J198" s="153" t="str">
        <f t="shared" si="46"/>
        <v/>
      </c>
      <c r="K198" s="153" t="str">
        <f t="shared" si="47"/>
        <v/>
      </c>
      <c r="L198" s="153" t="str">
        <f t="shared" si="48"/>
        <v/>
      </c>
      <c r="M198" s="153" t="str">
        <f t="shared" si="49"/>
        <v/>
      </c>
      <c r="N198" s="129" t="b">
        <f t="shared" si="50"/>
        <v>0</v>
      </c>
      <c r="O198" s="238"/>
      <c r="Q198" s="14" t="e">
        <f t="shared" si="51"/>
        <v>#VALUE!</v>
      </c>
      <c r="R198" s="14" t="e">
        <f t="shared" si="52"/>
        <v>#VALUE!</v>
      </c>
      <c r="S198" s="14" t="e">
        <f t="shared" si="53"/>
        <v>#VALUE!</v>
      </c>
      <c r="T198" s="14" t="e">
        <f t="shared" si="54"/>
        <v>#VALUE!</v>
      </c>
      <c r="U198" s="14" t="e">
        <f t="shared" si="55"/>
        <v>#VALUE!</v>
      </c>
      <c r="V198" s="14" t="e">
        <f t="shared" si="56"/>
        <v>#VALUE!</v>
      </c>
      <c r="W198" s="14" t="e">
        <f t="shared" si="57"/>
        <v>#VALUE!</v>
      </c>
      <c r="X198" s="14" t="e">
        <f t="shared" si="58"/>
        <v>#VALUE!</v>
      </c>
      <c r="Y198" s="14" t="e">
        <f t="shared" si="59"/>
        <v>#VALUE!</v>
      </c>
      <c r="Z198" s="14" t="e">
        <f t="shared" si="60"/>
        <v>#VALUE!</v>
      </c>
      <c r="AA198" s="15" t="e">
        <f t="shared" si="61"/>
        <v>#VALUE!</v>
      </c>
      <c r="AB198" s="15" t="e">
        <f t="shared" si="62"/>
        <v>#VALUE!</v>
      </c>
      <c r="AC198" s="15" t="e">
        <f t="shared" si="63"/>
        <v>#VALUE!</v>
      </c>
      <c r="AD198" s="15" t="e">
        <f t="shared" si="64"/>
        <v>#VALUE!</v>
      </c>
      <c r="AE198" s="15" t="e">
        <f t="shared" si="65"/>
        <v>#VALUE!</v>
      </c>
      <c r="AF198" s="15" t="e">
        <f t="shared" si="66"/>
        <v>#VALUE!</v>
      </c>
      <c r="AG198" s="15" t="e">
        <f t="shared" si="67"/>
        <v>#VALUE!</v>
      </c>
      <c r="AH198" s="15" t="e">
        <f t="shared" si="68"/>
        <v>#VALUE!</v>
      </c>
      <c r="AI198" s="15" t="e">
        <f t="shared" si="69"/>
        <v>#VALUE!</v>
      </c>
      <c r="AJ198" s="15" t="e">
        <f t="shared" si="70"/>
        <v>#VALUE!</v>
      </c>
      <c r="AK198" s="15">
        <f t="shared" si="71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1" t="str">
        <f>IF(OR($B199="",$C199="",$D199="",$E199="",$E199&lt;AN_LIM,$E199&gt;AN_CONCURS,$N199=FALSE),"",R_STR*VLOOKUP(AK199,Coef!$E$5:$F$20,2,FALSE))</f>
        <v/>
      </c>
      <c r="I199" s="121" t="str">
        <f>IF(OR($B199="",$C199="",$D199="",$E199="",$E199&gt;AN_CONCURS,$N199=FALSE),"",R_STR*VLOOKUP(AK199,Coef!$E$5:$F$20,2,FALSE))</f>
        <v/>
      </c>
      <c r="J199" s="153" t="str">
        <f t="shared" si="46"/>
        <v/>
      </c>
      <c r="K199" s="153" t="str">
        <f t="shared" si="47"/>
        <v/>
      </c>
      <c r="L199" s="153" t="str">
        <f t="shared" si="48"/>
        <v/>
      </c>
      <c r="M199" s="153" t="str">
        <f t="shared" si="49"/>
        <v/>
      </c>
      <c r="N199" s="129" t="b">
        <f t="shared" si="50"/>
        <v>0</v>
      </c>
      <c r="O199" s="238"/>
      <c r="Q199" s="14" t="e">
        <f t="shared" si="51"/>
        <v>#VALUE!</v>
      </c>
      <c r="R199" s="14" t="e">
        <f t="shared" si="52"/>
        <v>#VALUE!</v>
      </c>
      <c r="S199" s="14" t="e">
        <f t="shared" si="53"/>
        <v>#VALUE!</v>
      </c>
      <c r="T199" s="14" t="e">
        <f t="shared" si="54"/>
        <v>#VALUE!</v>
      </c>
      <c r="U199" s="14" t="e">
        <f t="shared" si="55"/>
        <v>#VALUE!</v>
      </c>
      <c r="V199" s="14" t="e">
        <f t="shared" si="56"/>
        <v>#VALUE!</v>
      </c>
      <c r="W199" s="14" t="e">
        <f t="shared" si="57"/>
        <v>#VALUE!</v>
      </c>
      <c r="X199" s="14" t="e">
        <f t="shared" si="58"/>
        <v>#VALUE!</v>
      </c>
      <c r="Y199" s="14" t="e">
        <f t="shared" si="59"/>
        <v>#VALUE!</v>
      </c>
      <c r="Z199" s="14" t="e">
        <f t="shared" si="60"/>
        <v>#VALUE!</v>
      </c>
      <c r="AA199" s="15" t="e">
        <f t="shared" si="61"/>
        <v>#VALUE!</v>
      </c>
      <c r="AB199" s="15" t="e">
        <f t="shared" si="62"/>
        <v>#VALUE!</v>
      </c>
      <c r="AC199" s="15" t="e">
        <f t="shared" si="63"/>
        <v>#VALUE!</v>
      </c>
      <c r="AD199" s="15" t="e">
        <f t="shared" si="64"/>
        <v>#VALUE!</v>
      </c>
      <c r="AE199" s="15" t="e">
        <f t="shared" si="65"/>
        <v>#VALUE!</v>
      </c>
      <c r="AF199" s="15" t="e">
        <f t="shared" si="66"/>
        <v>#VALUE!</v>
      </c>
      <c r="AG199" s="15" t="e">
        <f t="shared" si="67"/>
        <v>#VALUE!</v>
      </c>
      <c r="AH199" s="15" t="e">
        <f t="shared" si="68"/>
        <v>#VALUE!</v>
      </c>
      <c r="AI199" s="15" t="e">
        <f t="shared" si="69"/>
        <v>#VALUE!</v>
      </c>
      <c r="AJ199" s="15" t="e">
        <f t="shared" si="70"/>
        <v>#VALUE!</v>
      </c>
      <c r="AK199" s="15">
        <f t="shared" si="71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1" t="str">
        <f>IF(OR($B200="",$C200="",$D200="",$E200="",$E200&lt;AN_LIM,$E200&gt;AN_CONCURS,$N200=FALSE),"",R_STR*VLOOKUP(AK200,Coef!$E$5:$F$20,2,FALSE))</f>
        <v/>
      </c>
      <c r="I200" s="121" t="str">
        <f>IF(OR($B200="",$C200="",$D200="",$E200="",$E200&gt;AN_CONCURS,$N200=FALSE),"",R_STR*VLOOKUP(AK200,Coef!$E$5:$F$20,2,FALSE))</f>
        <v/>
      </c>
      <c r="J200" s="153" t="str">
        <f t="shared" si="46"/>
        <v/>
      </c>
      <c r="K200" s="153" t="str">
        <f t="shared" si="47"/>
        <v/>
      </c>
      <c r="L200" s="153" t="str">
        <f t="shared" si="48"/>
        <v/>
      </c>
      <c r="M200" s="153" t="str">
        <f t="shared" si="49"/>
        <v/>
      </c>
      <c r="N200" s="129" t="b">
        <f t="shared" si="50"/>
        <v>0</v>
      </c>
      <c r="O200" s="238"/>
      <c r="Q200" s="14" t="e">
        <f t="shared" si="51"/>
        <v>#VALUE!</v>
      </c>
      <c r="R200" s="14" t="e">
        <f t="shared" si="52"/>
        <v>#VALUE!</v>
      </c>
      <c r="S200" s="14" t="e">
        <f t="shared" si="53"/>
        <v>#VALUE!</v>
      </c>
      <c r="T200" s="14" t="e">
        <f t="shared" si="54"/>
        <v>#VALUE!</v>
      </c>
      <c r="U200" s="14" t="e">
        <f t="shared" si="55"/>
        <v>#VALUE!</v>
      </c>
      <c r="V200" s="14" t="e">
        <f t="shared" si="56"/>
        <v>#VALUE!</v>
      </c>
      <c r="W200" s="14" t="e">
        <f t="shared" si="57"/>
        <v>#VALUE!</v>
      </c>
      <c r="X200" s="14" t="e">
        <f t="shared" si="58"/>
        <v>#VALUE!</v>
      </c>
      <c r="Y200" s="14" t="e">
        <f t="shared" si="59"/>
        <v>#VALUE!</v>
      </c>
      <c r="Z200" s="14" t="e">
        <f t="shared" si="60"/>
        <v>#VALUE!</v>
      </c>
      <c r="AA200" s="15" t="e">
        <f t="shared" si="61"/>
        <v>#VALUE!</v>
      </c>
      <c r="AB200" s="15" t="e">
        <f t="shared" si="62"/>
        <v>#VALUE!</v>
      </c>
      <c r="AC200" s="15" t="e">
        <f t="shared" si="63"/>
        <v>#VALUE!</v>
      </c>
      <c r="AD200" s="15" t="e">
        <f t="shared" si="64"/>
        <v>#VALUE!</v>
      </c>
      <c r="AE200" s="15" t="e">
        <f t="shared" si="65"/>
        <v>#VALUE!</v>
      </c>
      <c r="AF200" s="15" t="e">
        <f t="shared" si="66"/>
        <v>#VALUE!</v>
      </c>
      <c r="AG200" s="15" t="e">
        <f t="shared" si="67"/>
        <v>#VALUE!</v>
      </c>
      <c r="AH200" s="15" t="e">
        <f t="shared" si="68"/>
        <v>#VALUE!</v>
      </c>
      <c r="AI200" s="15" t="e">
        <f t="shared" si="69"/>
        <v>#VALUE!</v>
      </c>
      <c r="AJ200" s="15" t="e">
        <f t="shared" si="70"/>
        <v>#VALUE!</v>
      </c>
      <c r="AK200" s="15">
        <f t="shared" si="71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1" t="str">
        <f>IF(OR($B201="",$C201="",$D201="",$E201="",$E201&lt;AN_LIM,$E201&gt;AN_CONCURS,$N201=FALSE),"",R_STR*VLOOKUP(AK201,Coef!$E$5:$F$20,2,FALSE))</f>
        <v/>
      </c>
      <c r="I201" s="121" t="str">
        <f>IF(OR($B201="",$C201="",$D201="",$E201="",$E201&gt;AN_CONCURS,$N201=FALSE),"",R_STR*VLOOKUP(AK201,Coef!$E$5:$F$20,2,FALSE))</f>
        <v/>
      </c>
      <c r="J201" s="153" t="str">
        <f t="shared" si="46"/>
        <v/>
      </c>
      <c r="K201" s="153" t="str">
        <f t="shared" si="47"/>
        <v/>
      </c>
      <c r="L201" s="153" t="str">
        <f t="shared" si="48"/>
        <v/>
      </c>
      <c r="M201" s="153" t="str">
        <f t="shared" si="49"/>
        <v/>
      </c>
      <c r="N201" s="129" t="b">
        <f t="shared" si="50"/>
        <v>0</v>
      </c>
      <c r="O201" s="238"/>
      <c r="Q201" s="14" t="e">
        <f t="shared" si="51"/>
        <v>#VALUE!</v>
      </c>
      <c r="R201" s="14" t="e">
        <f t="shared" si="52"/>
        <v>#VALUE!</v>
      </c>
      <c r="S201" s="14" t="e">
        <f t="shared" si="53"/>
        <v>#VALUE!</v>
      </c>
      <c r="T201" s="14" t="e">
        <f t="shared" si="54"/>
        <v>#VALUE!</v>
      </c>
      <c r="U201" s="14" t="e">
        <f t="shared" si="55"/>
        <v>#VALUE!</v>
      </c>
      <c r="V201" s="14" t="e">
        <f t="shared" si="56"/>
        <v>#VALUE!</v>
      </c>
      <c r="W201" s="14" t="e">
        <f t="shared" si="57"/>
        <v>#VALUE!</v>
      </c>
      <c r="X201" s="14" t="e">
        <f t="shared" si="58"/>
        <v>#VALUE!</v>
      </c>
      <c r="Y201" s="14" t="e">
        <f t="shared" si="59"/>
        <v>#VALUE!</v>
      </c>
      <c r="Z201" s="14" t="e">
        <f t="shared" si="60"/>
        <v>#VALUE!</v>
      </c>
      <c r="AA201" s="15" t="e">
        <f t="shared" si="61"/>
        <v>#VALUE!</v>
      </c>
      <c r="AB201" s="15" t="e">
        <f t="shared" si="62"/>
        <v>#VALUE!</v>
      </c>
      <c r="AC201" s="15" t="e">
        <f t="shared" si="63"/>
        <v>#VALUE!</v>
      </c>
      <c r="AD201" s="15" t="e">
        <f t="shared" si="64"/>
        <v>#VALUE!</v>
      </c>
      <c r="AE201" s="15" t="e">
        <f t="shared" si="65"/>
        <v>#VALUE!</v>
      </c>
      <c r="AF201" s="15" t="e">
        <f t="shared" si="66"/>
        <v>#VALUE!</v>
      </c>
      <c r="AG201" s="15" t="e">
        <f t="shared" si="67"/>
        <v>#VALUE!</v>
      </c>
      <c r="AH201" s="15" t="e">
        <f t="shared" si="68"/>
        <v>#VALUE!</v>
      </c>
      <c r="AI201" s="15" t="e">
        <f t="shared" si="69"/>
        <v>#VALUE!</v>
      </c>
      <c r="AJ201" s="15" t="e">
        <f t="shared" si="70"/>
        <v>#VALUE!</v>
      </c>
      <c r="AK201" s="15">
        <f t="shared" si="71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1" t="str">
        <f>IF(OR($B202="",$C202="",$D202="",$E202="",$E202&lt;AN_LIM,$E202&gt;AN_CONCURS,$N202=FALSE),"",R_STR*VLOOKUP(AK202,Coef!$E$5:$F$20,2,FALSE))</f>
        <v/>
      </c>
      <c r="I202" s="121" t="str">
        <f>IF(OR($B202="",$C202="",$D202="",$E202="",$E202&gt;AN_CONCURS,$N202=FALSE),"",R_STR*VLOOKUP(AK202,Coef!$E$5:$F$20,2,FALSE))</f>
        <v/>
      </c>
      <c r="J202" s="153" t="str">
        <f t="shared" si="46"/>
        <v/>
      </c>
      <c r="K202" s="153" t="str">
        <f t="shared" si="47"/>
        <v/>
      </c>
      <c r="L202" s="153" t="str">
        <f t="shared" si="48"/>
        <v/>
      </c>
      <c r="M202" s="153" t="str">
        <f t="shared" si="49"/>
        <v/>
      </c>
      <c r="N202" s="129" t="b">
        <f t="shared" si="50"/>
        <v>0</v>
      </c>
      <c r="O202" s="238"/>
      <c r="Q202" s="14" t="e">
        <f t="shared" si="51"/>
        <v>#VALUE!</v>
      </c>
      <c r="R202" s="14" t="e">
        <f t="shared" si="52"/>
        <v>#VALUE!</v>
      </c>
      <c r="S202" s="14" t="e">
        <f t="shared" si="53"/>
        <v>#VALUE!</v>
      </c>
      <c r="T202" s="14" t="e">
        <f t="shared" si="54"/>
        <v>#VALUE!</v>
      </c>
      <c r="U202" s="14" t="e">
        <f t="shared" si="55"/>
        <v>#VALUE!</v>
      </c>
      <c r="V202" s="14" t="e">
        <f t="shared" si="56"/>
        <v>#VALUE!</v>
      </c>
      <c r="W202" s="14" t="e">
        <f t="shared" si="57"/>
        <v>#VALUE!</v>
      </c>
      <c r="X202" s="14" t="e">
        <f t="shared" si="58"/>
        <v>#VALUE!</v>
      </c>
      <c r="Y202" s="14" t="e">
        <f t="shared" si="59"/>
        <v>#VALUE!</v>
      </c>
      <c r="Z202" s="14" t="e">
        <f t="shared" si="60"/>
        <v>#VALUE!</v>
      </c>
      <c r="AA202" s="15" t="e">
        <f t="shared" si="61"/>
        <v>#VALUE!</v>
      </c>
      <c r="AB202" s="15" t="e">
        <f t="shared" si="62"/>
        <v>#VALUE!</v>
      </c>
      <c r="AC202" s="15" t="e">
        <f t="shared" si="63"/>
        <v>#VALUE!</v>
      </c>
      <c r="AD202" s="15" t="e">
        <f t="shared" si="64"/>
        <v>#VALUE!</v>
      </c>
      <c r="AE202" s="15" t="e">
        <f t="shared" si="65"/>
        <v>#VALUE!</v>
      </c>
      <c r="AF202" s="15" t="e">
        <f t="shared" si="66"/>
        <v>#VALUE!</v>
      </c>
      <c r="AG202" s="15" t="e">
        <f t="shared" si="67"/>
        <v>#VALUE!</v>
      </c>
      <c r="AH202" s="15" t="e">
        <f t="shared" si="68"/>
        <v>#VALUE!</v>
      </c>
      <c r="AI202" s="15" t="e">
        <f t="shared" si="69"/>
        <v>#VALUE!</v>
      </c>
      <c r="AJ202" s="15" t="e">
        <f t="shared" si="70"/>
        <v>#VALUE!</v>
      </c>
      <c r="AK202" s="15">
        <f t="shared" si="71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1" t="str">
        <f>IF(OR($B203="",$C203="",$D203="",$E203="",$E203&lt;AN_LIM,$E203&gt;AN_CONCURS,$N203=FALSE),"",R_STR*VLOOKUP(AK203,Coef!$E$5:$F$20,2,FALSE))</f>
        <v/>
      </c>
      <c r="I203" s="121" t="str">
        <f>IF(OR($B203="",$C203="",$D203="",$E203="",$E203&gt;AN_CONCURS,$N203=FALSE),"",R_STR*VLOOKUP(AK203,Coef!$E$5:$F$20,2,FALSE))</f>
        <v/>
      </c>
      <c r="J203" s="153" t="str">
        <f t="shared" ref="J203:J260" si="72">IF(OR($B203="",$C203="",$D203="",$E203="",$E203&gt;AN_CONCURS,$N203=FALSE),"",IF($E203&gt;=AN_LIM,1,""))</f>
        <v/>
      </c>
      <c r="K203" s="153" t="str">
        <f t="shared" ref="K203:K260" si="73">IF(OR($B203="",$C203="",$D203="",$E203="",$E203&gt;AN_CONCURS,$N203=FALSE),"",1)</f>
        <v/>
      </c>
      <c r="L203" s="153" t="str">
        <f t="shared" ref="L203:L260" si="74">IF($J203&lt;&gt;1,"",(IF(OR($B203="",$C203="",$D203="",$E203="",$E203&gt;AN_CONCURS,$N203=FALSE),"",IF((FIND(NUME,$B203,1)=1),1,""))))</f>
        <v/>
      </c>
      <c r="M203" s="153" t="str">
        <f t="shared" ref="M203:M260" si="75">IF(OR($B203="",$C203="",$D203="",$E203="",$E203&gt;AN_CONCURS,$N203=FALSE),"",IF((FIND(NUME,$B203,1)=1),1,""))</f>
        <v/>
      </c>
      <c r="N203" s="129" t="b">
        <f t="shared" ref="N203:N260" si="76">IF(NUME="",FALSE,ISNUMBER(SEARCH(NUME,$B203)))</f>
        <v>0</v>
      </c>
      <c r="O203" s="238"/>
      <c r="Q203" s="14" t="e">
        <f t="shared" ref="Q203:Q260" si="77">FIND(",",$B203,1)</f>
        <v>#VALUE!</v>
      </c>
      <c r="R203" s="14" t="e">
        <f t="shared" si="52"/>
        <v>#VALUE!</v>
      </c>
      <c r="S203" s="14" t="e">
        <f t="shared" si="53"/>
        <v>#VALUE!</v>
      </c>
      <c r="T203" s="14" t="e">
        <f t="shared" si="54"/>
        <v>#VALUE!</v>
      </c>
      <c r="U203" s="14" t="e">
        <f t="shared" si="55"/>
        <v>#VALUE!</v>
      </c>
      <c r="V203" s="14" t="e">
        <f t="shared" si="56"/>
        <v>#VALUE!</v>
      </c>
      <c r="W203" s="14" t="e">
        <f t="shared" si="57"/>
        <v>#VALUE!</v>
      </c>
      <c r="X203" s="14" t="e">
        <f t="shared" si="58"/>
        <v>#VALUE!</v>
      </c>
      <c r="Y203" s="14" t="e">
        <f t="shared" si="59"/>
        <v>#VALUE!</v>
      </c>
      <c r="Z203" s="14" t="e">
        <f t="shared" si="60"/>
        <v>#VALUE!</v>
      </c>
      <c r="AA203" s="15" t="e">
        <f t="shared" si="61"/>
        <v>#VALUE!</v>
      </c>
      <c r="AB203" s="15" t="e">
        <f t="shared" si="62"/>
        <v>#VALUE!</v>
      </c>
      <c r="AC203" s="15" t="e">
        <f t="shared" si="63"/>
        <v>#VALUE!</v>
      </c>
      <c r="AD203" s="15" t="e">
        <f t="shared" si="64"/>
        <v>#VALUE!</v>
      </c>
      <c r="AE203" s="15" t="e">
        <f t="shared" si="65"/>
        <v>#VALUE!</v>
      </c>
      <c r="AF203" s="15" t="e">
        <f t="shared" si="66"/>
        <v>#VALUE!</v>
      </c>
      <c r="AG203" s="15" t="e">
        <f t="shared" si="67"/>
        <v>#VALUE!</v>
      </c>
      <c r="AH203" s="15" t="e">
        <f t="shared" si="68"/>
        <v>#VALUE!</v>
      </c>
      <c r="AI203" s="15" t="e">
        <f t="shared" si="69"/>
        <v>#VALUE!</v>
      </c>
      <c r="AJ203" s="15" t="e">
        <f t="shared" si="70"/>
        <v>#VALUE!</v>
      </c>
      <c r="AK203" s="15">
        <f t="shared" si="71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1" t="str">
        <f>IF(OR($B204="",$C204="",$D204="",$E204="",$E204&lt;AN_LIM,$E204&gt;AN_CONCURS,$N204=FALSE),"",R_STR*VLOOKUP(AK204,Coef!$E$5:$F$20,2,FALSE))</f>
        <v/>
      </c>
      <c r="I204" s="121" t="str">
        <f>IF(OR($B204="",$C204="",$D204="",$E204="",$E204&gt;AN_CONCURS,$N204=FALSE),"",R_STR*VLOOKUP(AK204,Coef!$E$5:$F$20,2,FALSE))</f>
        <v/>
      </c>
      <c r="J204" s="153" t="str">
        <f t="shared" si="72"/>
        <v/>
      </c>
      <c r="K204" s="153" t="str">
        <f t="shared" si="73"/>
        <v/>
      </c>
      <c r="L204" s="153" t="str">
        <f t="shared" si="74"/>
        <v/>
      </c>
      <c r="M204" s="153" t="str">
        <f t="shared" si="75"/>
        <v/>
      </c>
      <c r="N204" s="129" t="b">
        <f t="shared" si="76"/>
        <v>0</v>
      </c>
      <c r="O204" s="238"/>
      <c r="Q204" s="14" t="e">
        <f t="shared" si="77"/>
        <v>#VALUE!</v>
      </c>
      <c r="R204" s="14" t="e">
        <f t="shared" si="52"/>
        <v>#VALUE!</v>
      </c>
      <c r="S204" s="14" t="e">
        <f t="shared" si="53"/>
        <v>#VALUE!</v>
      </c>
      <c r="T204" s="14" t="e">
        <f t="shared" si="54"/>
        <v>#VALUE!</v>
      </c>
      <c r="U204" s="14" t="e">
        <f t="shared" si="55"/>
        <v>#VALUE!</v>
      </c>
      <c r="V204" s="14" t="e">
        <f t="shared" si="56"/>
        <v>#VALUE!</v>
      </c>
      <c r="W204" s="14" t="e">
        <f t="shared" si="57"/>
        <v>#VALUE!</v>
      </c>
      <c r="X204" s="14" t="e">
        <f t="shared" si="58"/>
        <v>#VALUE!</v>
      </c>
      <c r="Y204" s="14" t="e">
        <f t="shared" si="59"/>
        <v>#VALUE!</v>
      </c>
      <c r="Z204" s="14" t="e">
        <f t="shared" si="60"/>
        <v>#VALUE!</v>
      </c>
      <c r="AA204" s="15" t="e">
        <f t="shared" si="61"/>
        <v>#VALUE!</v>
      </c>
      <c r="AB204" s="15" t="e">
        <f t="shared" si="62"/>
        <v>#VALUE!</v>
      </c>
      <c r="AC204" s="15" t="e">
        <f t="shared" si="63"/>
        <v>#VALUE!</v>
      </c>
      <c r="AD204" s="15" t="e">
        <f t="shared" si="64"/>
        <v>#VALUE!</v>
      </c>
      <c r="AE204" s="15" t="e">
        <f t="shared" si="65"/>
        <v>#VALUE!</v>
      </c>
      <c r="AF204" s="15" t="e">
        <f t="shared" si="66"/>
        <v>#VALUE!</v>
      </c>
      <c r="AG204" s="15" t="e">
        <f t="shared" si="67"/>
        <v>#VALUE!</v>
      </c>
      <c r="AH204" s="15" t="e">
        <f t="shared" si="68"/>
        <v>#VALUE!</v>
      </c>
      <c r="AI204" s="15" t="e">
        <f t="shared" si="69"/>
        <v>#VALUE!</v>
      </c>
      <c r="AJ204" s="15" t="e">
        <f t="shared" si="70"/>
        <v>#VALUE!</v>
      </c>
      <c r="AK204" s="15">
        <f t="shared" si="71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1" t="str">
        <f>IF(OR($B205="",$C205="",$D205="",$E205="",$E205&lt;AN_LIM,$E205&gt;AN_CONCURS,$N205=FALSE),"",R_STR*VLOOKUP(AK205,Coef!$E$5:$F$20,2,FALSE))</f>
        <v/>
      </c>
      <c r="I205" s="121" t="str">
        <f>IF(OR($B205="",$C205="",$D205="",$E205="",$E205&gt;AN_CONCURS,$N205=FALSE),"",R_STR*VLOOKUP(AK205,Coef!$E$5:$F$20,2,FALSE))</f>
        <v/>
      </c>
      <c r="J205" s="153" t="str">
        <f t="shared" si="72"/>
        <v/>
      </c>
      <c r="K205" s="153" t="str">
        <f t="shared" si="73"/>
        <v/>
      </c>
      <c r="L205" s="153" t="str">
        <f t="shared" si="74"/>
        <v/>
      </c>
      <c r="M205" s="153" t="str">
        <f t="shared" si="75"/>
        <v/>
      </c>
      <c r="N205" s="129" t="b">
        <f t="shared" si="76"/>
        <v>0</v>
      </c>
      <c r="O205" s="238"/>
      <c r="Q205" s="14" t="e">
        <f t="shared" si="77"/>
        <v>#VALUE!</v>
      </c>
      <c r="R205" s="14" t="e">
        <f t="shared" si="52"/>
        <v>#VALUE!</v>
      </c>
      <c r="S205" s="14" t="e">
        <f t="shared" si="53"/>
        <v>#VALUE!</v>
      </c>
      <c r="T205" s="14" t="e">
        <f t="shared" si="54"/>
        <v>#VALUE!</v>
      </c>
      <c r="U205" s="14" t="e">
        <f t="shared" si="55"/>
        <v>#VALUE!</v>
      </c>
      <c r="V205" s="14" t="e">
        <f t="shared" si="56"/>
        <v>#VALUE!</v>
      </c>
      <c r="W205" s="14" t="e">
        <f t="shared" si="57"/>
        <v>#VALUE!</v>
      </c>
      <c r="X205" s="14" t="e">
        <f t="shared" si="58"/>
        <v>#VALUE!</v>
      </c>
      <c r="Y205" s="14" t="e">
        <f t="shared" si="59"/>
        <v>#VALUE!</v>
      </c>
      <c r="Z205" s="14" t="e">
        <f t="shared" si="60"/>
        <v>#VALUE!</v>
      </c>
      <c r="AA205" s="15" t="e">
        <f t="shared" si="61"/>
        <v>#VALUE!</v>
      </c>
      <c r="AB205" s="15" t="e">
        <f t="shared" si="62"/>
        <v>#VALUE!</v>
      </c>
      <c r="AC205" s="15" t="e">
        <f t="shared" si="63"/>
        <v>#VALUE!</v>
      </c>
      <c r="AD205" s="15" t="e">
        <f t="shared" si="64"/>
        <v>#VALUE!</v>
      </c>
      <c r="AE205" s="15" t="e">
        <f t="shared" si="65"/>
        <v>#VALUE!</v>
      </c>
      <c r="AF205" s="15" t="e">
        <f t="shared" si="66"/>
        <v>#VALUE!</v>
      </c>
      <c r="AG205" s="15" t="e">
        <f t="shared" si="67"/>
        <v>#VALUE!</v>
      </c>
      <c r="AH205" s="15" t="e">
        <f t="shared" si="68"/>
        <v>#VALUE!</v>
      </c>
      <c r="AI205" s="15" t="e">
        <f t="shared" si="69"/>
        <v>#VALUE!</v>
      </c>
      <c r="AJ205" s="15" t="e">
        <f t="shared" si="70"/>
        <v>#VALUE!</v>
      </c>
      <c r="AK205" s="15">
        <f t="shared" si="71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1" t="str">
        <f>IF(OR($B206="",$C206="",$D206="",$E206="",$E206&lt;AN_LIM,$E206&gt;AN_CONCURS,$N206=FALSE),"",R_STR*VLOOKUP(AK206,Coef!$E$5:$F$20,2,FALSE))</f>
        <v/>
      </c>
      <c r="I206" s="121" t="str">
        <f>IF(OR($B206="",$C206="",$D206="",$E206="",$E206&gt;AN_CONCURS,$N206=FALSE),"",R_STR*VLOOKUP(AK206,Coef!$E$5:$F$20,2,FALSE))</f>
        <v/>
      </c>
      <c r="J206" s="153" t="str">
        <f t="shared" si="72"/>
        <v/>
      </c>
      <c r="K206" s="153" t="str">
        <f t="shared" si="73"/>
        <v/>
      </c>
      <c r="L206" s="153" t="str">
        <f t="shared" si="74"/>
        <v/>
      </c>
      <c r="M206" s="153" t="str">
        <f t="shared" si="75"/>
        <v/>
      </c>
      <c r="N206" s="129" t="b">
        <f t="shared" si="76"/>
        <v>0</v>
      </c>
      <c r="O206" s="238"/>
      <c r="Q206" s="14" t="e">
        <f t="shared" si="77"/>
        <v>#VALUE!</v>
      </c>
      <c r="R206" s="14" t="e">
        <f t="shared" si="52"/>
        <v>#VALUE!</v>
      </c>
      <c r="S206" s="14" t="e">
        <f t="shared" si="53"/>
        <v>#VALUE!</v>
      </c>
      <c r="T206" s="14" t="e">
        <f t="shared" si="54"/>
        <v>#VALUE!</v>
      </c>
      <c r="U206" s="14" t="e">
        <f t="shared" si="55"/>
        <v>#VALUE!</v>
      </c>
      <c r="V206" s="14" t="e">
        <f t="shared" si="56"/>
        <v>#VALUE!</v>
      </c>
      <c r="W206" s="14" t="e">
        <f t="shared" si="57"/>
        <v>#VALUE!</v>
      </c>
      <c r="X206" s="14" t="e">
        <f t="shared" si="58"/>
        <v>#VALUE!</v>
      </c>
      <c r="Y206" s="14" t="e">
        <f t="shared" si="59"/>
        <v>#VALUE!</v>
      </c>
      <c r="Z206" s="14" t="e">
        <f t="shared" si="60"/>
        <v>#VALUE!</v>
      </c>
      <c r="AA206" s="15" t="e">
        <f t="shared" si="61"/>
        <v>#VALUE!</v>
      </c>
      <c r="AB206" s="15" t="e">
        <f t="shared" si="62"/>
        <v>#VALUE!</v>
      </c>
      <c r="AC206" s="15" t="e">
        <f t="shared" si="63"/>
        <v>#VALUE!</v>
      </c>
      <c r="AD206" s="15" t="e">
        <f t="shared" si="64"/>
        <v>#VALUE!</v>
      </c>
      <c r="AE206" s="15" t="e">
        <f t="shared" si="65"/>
        <v>#VALUE!</v>
      </c>
      <c r="AF206" s="15" t="e">
        <f t="shared" si="66"/>
        <v>#VALUE!</v>
      </c>
      <c r="AG206" s="15" t="e">
        <f t="shared" si="67"/>
        <v>#VALUE!</v>
      </c>
      <c r="AH206" s="15" t="e">
        <f t="shared" si="68"/>
        <v>#VALUE!</v>
      </c>
      <c r="AI206" s="15" t="e">
        <f t="shared" si="69"/>
        <v>#VALUE!</v>
      </c>
      <c r="AJ206" s="15" t="e">
        <f t="shared" si="70"/>
        <v>#VALUE!</v>
      </c>
      <c r="AK206" s="15">
        <f t="shared" si="71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1" t="str">
        <f>IF(OR($B207="",$C207="",$D207="",$E207="",$E207&lt;AN_LIM,$E207&gt;AN_CONCURS,$N207=FALSE),"",R_STR*VLOOKUP(AK207,Coef!$E$5:$F$20,2,FALSE))</f>
        <v/>
      </c>
      <c r="I207" s="121" t="str">
        <f>IF(OR($B207="",$C207="",$D207="",$E207="",$E207&gt;AN_CONCURS,$N207=FALSE),"",R_STR*VLOOKUP(AK207,Coef!$E$5:$F$20,2,FALSE))</f>
        <v/>
      </c>
      <c r="J207" s="153" t="str">
        <f t="shared" si="72"/>
        <v/>
      </c>
      <c r="K207" s="153" t="str">
        <f t="shared" si="73"/>
        <v/>
      </c>
      <c r="L207" s="153" t="str">
        <f t="shared" si="74"/>
        <v/>
      </c>
      <c r="M207" s="153" t="str">
        <f t="shared" si="75"/>
        <v/>
      </c>
      <c r="N207" s="129" t="b">
        <f t="shared" si="76"/>
        <v>0</v>
      </c>
      <c r="O207" s="238"/>
      <c r="Q207" s="14" t="e">
        <f t="shared" si="77"/>
        <v>#VALUE!</v>
      </c>
      <c r="R207" s="14" t="e">
        <f t="shared" si="52"/>
        <v>#VALUE!</v>
      </c>
      <c r="S207" s="14" t="e">
        <f t="shared" si="53"/>
        <v>#VALUE!</v>
      </c>
      <c r="T207" s="14" t="e">
        <f t="shared" si="54"/>
        <v>#VALUE!</v>
      </c>
      <c r="U207" s="14" t="e">
        <f t="shared" si="55"/>
        <v>#VALUE!</v>
      </c>
      <c r="V207" s="14" t="e">
        <f t="shared" si="56"/>
        <v>#VALUE!</v>
      </c>
      <c r="W207" s="14" t="e">
        <f t="shared" si="57"/>
        <v>#VALUE!</v>
      </c>
      <c r="X207" s="14" t="e">
        <f t="shared" si="58"/>
        <v>#VALUE!</v>
      </c>
      <c r="Y207" s="14" t="e">
        <f t="shared" si="59"/>
        <v>#VALUE!</v>
      </c>
      <c r="Z207" s="14" t="e">
        <f t="shared" si="60"/>
        <v>#VALUE!</v>
      </c>
      <c r="AA207" s="15" t="e">
        <f t="shared" si="61"/>
        <v>#VALUE!</v>
      </c>
      <c r="AB207" s="15" t="e">
        <f t="shared" si="62"/>
        <v>#VALUE!</v>
      </c>
      <c r="AC207" s="15" t="e">
        <f t="shared" si="63"/>
        <v>#VALUE!</v>
      </c>
      <c r="AD207" s="15" t="e">
        <f t="shared" si="64"/>
        <v>#VALUE!</v>
      </c>
      <c r="AE207" s="15" t="e">
        <f t="shared" si="65"/>
        <v>#VALUE!</v>
      </c>
      <c r="AF207" s="15" t="e">
        <f t="shared" si="66"/>
        <v>#VALUE!</v>
      </c>
      <c r="AG207" s="15" t="e">
        <f t="shared" si="67"/>
        <v>#VALUE!</v>
      </c>
      <c r="AH207" s="15" t="e">
        <f t="shared" si="68"/>
        <v>#VALUE!</v>
      </c>
      <c r="AI207" s="15" t="e">
        <f t="shared" si="69"/>
        <v>#VALUE!</v>
      </c>
      <c r="AJ207" s="15" t="e">
        <f t="shared" si="70"/>
        <v>#VALUE!</v>
      </c>
      <c r="AK207" s="15">
        <f t="shared" si="71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1" t="str">
        <f>IF(OR($B208="",$C208="",$D208="",$E208="",$E208&lt;AN_LIM,$E208&gt;AN_CONCURS,$N208=FALSE),"",R_STR*VLOOKUP(AK208,Coef!$E$5:$F$20,2,FALSE))</f>
        <v/>
      </c>
      <c r="I208" s="121" t="str">
        <f>IF(OR($B208="",$C208="",$D208="",$E208="",$E208&gt;AN_CONCURS,$N208=FALSE),"",R_STR*VLOOKUP(AK208,Coef!$E$5:$F$20,2,FALSE))</f>
        <v/>
      </c>
      <c r="J208" s="153" t="str">
        <f t="shared" si="72"/>
        <v/>
      </c>
      <c r="K208" s="153" t="str">
        <f t="shared" si="73"/>
        <v/>
      </c>
      <c r="L208" s="153" t="str">
        <f t="shared" si="74"/>
        <v/>
      </c>
      <c r="M208" s="153" t="str">
        <f t="shared" si="75"/>
        <v/>
      </c>
      <c r="N208" s="129" t="b">
        <f t="shared" si="76"/>
        <v>0</v>
      </c>
      <c r="O208" s="238"/>
      <c r="Q208" s="14" t="e">
        <f t="shared" si="77"/>
        <v>#VALUE!</v>
      </c>
      <c r="R208" s="14" t="e">
        <f t="shared" si="52"/>
        <v>#VALUE!</v>
      </c>
      <c r="S208" s="14" t="e">
        <f t="shared" si="53"/>
        <v>#VALUE!</v>
      </c>
      <c r="T208" s="14" t="e">
        <f t="shared" si="54"/>
        <v>#VALUE!</v>
      </c>
      <c r="U208" s="14" t="e">
        <f t="shared" si="55"/>
        <v>#VALUE!</v>
      </c>
      <c r="V208" s="14" t="e">
        <f t="shared" si="56"/>
        <v>#VALUE!</v>
      </c>
      <c r="W208" s="14" t="e">
        <f t="shared" si="57"/>
        <v>#VALUE!</v>
      </c>
      <c r="X208" s="14" t="e">
        <f t="shared" si="58"/>
        <v>#VALUE!</v>
      </c>
      <c r="Y208" s="14" t="e">
        <f t="shared" si="59"/>
        <v>#VALUE!</v>
      </c>
      <c r="Z208" s="14" t="e">
        <f t="shared" si="60"/>
        <v>#VALUE!</v>
      </c>
      <c r="AA208" s="15" t="e">
        <f t="shared" si="61"/>
        <v>#VALUE!</v>
      </c>
      <c r="AB208" s="15" t="e">
        <f t="shared" si="62"/>
        <v>#VALUE!</v>
      </c>
      <c r="AC208" s="15" t="e">
        <f t="shared" si="63"/>
        <v>#VALUE!</v>
      </c>
      <c r="AD208" s="15" t="e">
        <f t="shared" si="64"/>
        <v>#VALUE!</v>
      </c>
      <c r="AE208" s="15" t="e">
        <f t="shared" si="65"/>
        <v>#VALUE!</v>
      </c>
      <c r="AF208" s="15" t="e">
        <f t="shared" si="66"/>
        <v>#VALUE!</v>
      </c>
      <c r="AG208" s="15" t="e">
        <f t="shared" si="67"/>
        <v>#VALUE!</v>
      </c>
      <c r="AH208" s="15" t="e">
        <f t="shared" si="68"/>
        <v>#VALUE!</v>
      </c>
      <c r="AI208" s="15" t="e">
        <f t="shared" si="69"/>
        <v>#VALUE!</v>
      </c>
      <c r="AJ208" s="15" t="e">
        <f t="shared" si="70"/>
        <v>#VALUE!</v>
      </c>
      <c r="AK208" s="15">
        <f t="shared" si="71"/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1" t="str">
        <f>IF(OR($B209="",$C209="",$D209="",$E209="",$E209&lt;AN_LIM,$E209&gt;AN_CONCURS,$N209=FALSE),"",R_STR*VLOOKUP(AK209,Coef!$E$5:$F$20,2,FALSE))</f>
        <v/>
      </c>
      <c r="I209" s="121" t="str">
        <f>IF(OR($B209="",$C209="",$D209="",$E209="",$E209&gt;AN_CONCURS,$N209=FALSE),"",R_STR*VLOOKUP(AK209,Coef!$E$5:$F$20,2,FALSE))</f>
        <v/>
      </c>
      <c r="J209" s="153" t="str">
        <f t="shared" si="72"/>
        <v/>
      </c>
      <c r="K209" s="153" t="str">
        <f t="shared" si="73"/>
        <v/>
      </c>
      <c r="L209" s="153" t="str">
        <f t="shared" si="74"/>
        <v/>
      </c>
      <c r="M209" s="153" t="str">
        <f t="shared" si="75"/>
        <v/>
      </c>
      <c r="N209" s="129" t="b">
        <f t="shared" si="76"/>
        <v>0</v>
      </c>
      <c r="O209" s="238"/>
      <c r="Q209" s="14" t="e">
        <f t="shared" si="77"/>
        <v>#VALUE!</v>
      </c>
      <c r="R209" s="14" t="e">
        <f t="shared" ref="R209:R260" si="78">FIND(",",$B209,Q209+1)</f>
        <v>#VALUE!</v>
      </c>
      <c r="S209" s="14" t="e">
        <f t="shared" ref="S209:S260" si="79">FIND(",",$B209,R209+1)</f>
        <v>#VALUE!</v>
      </c>
      <c r="T209" s="14" t="e">
        <f t="shared" ref="T209:T260" si="80">FIND(",",$B209,S209+1)</f>
        <v>#VALUE!</v>
      </c>
      <c r="U209" s="14" t="e">
        <f t="shared" ref="U209:U260" si="81">FIND(",",$B209,T209+1)</f>
        <v>#VALUE!</v>
      </c>
      <c r="V209" s="14" t="e">
        <f t="shared" ref="V209:V260" si="82">FIND(",",$B209,U209+1)</f>
        <v>#VALUE!</v>
      </c>
      <c r="W209" s="14" t="e">
        <f t="shared" ref="W209:W260" si="83">FIND(",",$B209,V209+1)</f>
        <v>#VALUE!</v>
      </c>
      <c r="X209" s="14" t="e">
        <f t="shared" ref="X209:X260" si="84">FIND(",",$B209,W209+1)</f>
        <v>#VALUE!</v>
      </c>
      <c r="Y209" s="14" t="e">
        <f t="shared" ref="Y209:Y260" si="85">FIND(",",$B209,X209+1)</f>
        <v>#VALUE!</v>
      </c>
      <c r="Z209" s="14" t="e">
        <f t="shared" ref="Z209:Z260" si="86">FIND(",",$B209,Y209+1)</f>
        <v>#VALUE!</v>
      </c>
      <c r="AA209" s="15" t="e">
        <f t="shared" ref="AA209:AA260" si="87">IF(Q209&gt;0,1,0)</f>
        <v>#VALUE!</v>
      </c>
      <c r="AB209" s="15" t="e">
        <f t="shared" ref="AB209:AB260" si="88">IF(R209&gt;0,1,0)</f>
        <v>#VALUE!</v>
      </c>
      <c r="AC209" s="15" t="e">
        <f t="shared" ref="AC209:AC260" si="89">IF(S209&gt;0,1,0)</f>
        <v>#VALUE!</v>
      </c>
      <c r="AD209" s="15" t="e">
        <f t="shared" ref="AD209:AD260" si="90">IF(T209&gt;0,1,0)</f>
        <v>#VALUE!</v>
      </c>
      <c r="AE209" s="15" t="e">
        <f t="shared" ref="AE209:AE260" si="91">IF(U209&gt;0,1,0)</f>
        <v>#VALUE!</v>
      </c>
      <c r="AF209" s="15" t="e">
        <f t="shared" ref="AF209:AF260" si="92">IF(V209&gt;0,1,0)</f>
        <v>#VALUE!</v>
      </c>
      <c r="AG209" s="15" t="e">
        <f t="shared" ref="AG209:AG260" si="93">IF(W209&gt;0,1,0)</f>
        <v>#VALUE!</v>
      </c>
      <c r="AH209" s="15" t="e">
        <f t="shared" ref="AH209:AH260" si="94">IF(X209&gt;0,1,0)</f>
        <v>#VALUE!</v>
      </c>
      <c r="AI209" s="15" t="e">
        <f t="shared" ref="AI209:AI260" si="95">IF(Y209&gt;0,1,0)</f>
        <v>#VALUE!</v>
      </c>
      <c r="AJ209" s="15" t="e">
        <f t="shared" ref="AJ209:AJ260" si="96">IF(Z209&gt;0,1,0)</f>
        <v>#VALUE!</v>
      </c>
      <c r="AK209" s="15">
        <f t="shared" ref="AK209:AK260" si="97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1" t="str">
        <f>IF(OR($B210="",$C210="",$D210="",$E210="",$E210&lt;AN_LIM,$E210&gt;AN_CONCURS,$N210=FALSE),"",R_STR*VLOOKUP(AK210,Coef!$E$5:$F$20,2,FALSE))</f>
        <v/>
      </c>
      <c r="I210" s="121" t="str">
        <f>IF(OR($B210="",$C210="",$D210="",$E210="",$E210&gt;AN_CONCURS,$N210=FALSE),"",R_STR*VLOOKUP(AK210,Coef!$E$5:$F$20,2,FALSE))</f>
        <v/>
      </c>
      <c r="J210" s="153" t="str">
        <f t="shared" si="72"/>
        <v/>
      </c>
      <c r="K210" s="153" t="str">
        <f t="shared" si="73"/>
        <v/>
      </c>
      <c r="L210" s="153" t="str">
        <f t="shared" si="74"/>
        <v/>
      </c>
      <c r="M210" s="153" t="str">
        <f t="shared" si="75"/>
        <v/>
      </c>
      <c r="N210" s="129" t="b">
        <f t="shared" si="76"/>
        <v>0</v>
      </c>
      <c r="O210" s="238"/>
      <c r="Q210" s="14" t="e">
        <f t="shared" si="77"/>
        <v>#VALUE!</v>
      </c>
      <c r="R210" s="14" t="e">
        <f t="shared" si="78"/>
        <v>#VALUE!</v>
      </c>
      <c r="S210" s="14" t="e">
        <f t="shared" si="79"/>
        <v>#VALUE!</v>
      </c>
      <c r="T210" s="14" t="e">
        <f t="shared" si="80"/>
        <v>#VALUE!</v>
      </c>
      <c r="U210" s="14" t="e">
        <f t="shared" si="81"/>
        <v>#VALUE!</v>
      </c>
      <c r="V210" s="14" t="e">
        <f t="shared" si="82"/>
        <v>#VALUE!</v>
      </c>
      <c r="W210" s="14" t="e">
        <f t="shared" si="83"/>
        <v>#VALUE!</v>
      </c>
      <c r="X210" s="14" t="e">
        <f t="shared" si="84"/>
        <v>#VALUE!</v>
      </c>
      <c r="Y210" s="14" t="e">
        <f t="shared" si="85"/>
        <v>#VALUE!</v>
      </c>
      <c r="Z210" s="14" t="e">
        <f t="shared" si="86"/>
        <v>#VALUE!</v>
      </c>
      <c r="AA210" s="15" t="e">
        <f t="shared" si="87"/>
        <v>#VALUE!</v>
      </c>
      <c r="AB210" s="15" t="e">
        <f t="shared" si="88"/>
        <v>#VALUE!</v>
      </c>
      <c r="AC210" s="15" t="e">
        <f t="shared" si="89"/>
        <v>#VALUE!</v>
      </c>
      <c r="AD210" s="15" t="e">
        <f t="shared" si="90"/>
        <v>#VALUE!</v>
      </c>
      <c r="AE210" s="15" t="e">
        <f t="shared" si="91"/>
        <v>#VALUE!</v>
      </c>
      <c r="AF210" s="15" t="e">
        <f t="shared" si="92"/>
        <v>#VALUE!</v>
      </c>
      <c r="AG210" s="15" t="e">
        <f t="shared" si="93"/>
        <v>#VALUE!</v>
      </c>
      <c r="AH210" s="15" t="e">
        <f t="shared" si="94"/>
        <v>#VALUE!</v>
      </c>
      <c r="AI210" s="15" t="e">
        <f t="shared" si="95"/>
        <v>#VALUE!</v>
      </c>
      <c r="AJ210" s="15" t="e">
        <f t="shared" si="96"/>
        <v>#VALUE!</v>
      </c>
      <c r="AK210" s="15">
        <f t="shared" si="97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1" t="str">
        <f>IF(OR($B211="",$C211="",$D211="",$E211="",$E211&lt;AN_LIM,$E211&gt;AN_CONCURS,$N211=FALSE),"",R_STR*VLOOKUP(AK211,Coef!$E$5:$F$20,2,FALSE))</f>
        <v/>
      </c>
      <c r="I211" s="121" t="str">
        <f>IF(OR($B211="",$C211="",$D211="",$E211="",$E211&gt;AN_CONCURS,$N211=FALSE),"",R_STR*VLOOKUP(AK211,Coef!$E$5:$F$20,2,FALSE))</f>
        <v/>
      </c>
      <c r="J211" s="153" t="str">
        <f t="shared" si="72"/>
        <v/>
      </c>
      <c r="K211" s="153" t="str">
        <f t="shared" si="73"/>
        <v/>
      </c>
      <c r="L211" s="153" t="str">
        <f t="shared" si="74"/>
        <v/>
      </c>
      <c r="M211" s="153" t="str">
        <f t="shared" si="75"/>
        <v/>
      </c>
      <c r="N211" s="129" t="b">
        <f t="shared" si="76"/>
        <v>0</v>
      </c>
      <c r="O211" s="238"/>
      <c r="Q211" s="14" t="e">
        <f t="shared" si="77"/>
        <v>#VALUE!</v>
      </c>
      <c r="R211" s="14" t="e">
        <f t="shared" si="78"/>
        <v>#VALUE!</v>
      </c>
      <c r="S211" s="14" t="e">
        <f t="shared" si="79"/>
        <v>#VALUE!</v>
      </c>
      <c r="T211" s="14" t="e">
        <f t="shared" si="80"/>
        <v>#VALUE!</v>
      </c>
      <c r="U211" s="14" t="e">
        <f t="shared" si="81"/>
        <v>#VALUE!</v>
      </c>
      <c r="V211" s="14" t="e">
        <f t="shared" si="82"/>
        <v>#VALUE!</v>
      </c>
      <c r="W211" s="14" t="e">
        <f t="shared" si="83"/>
        <v>#VALUE!</v>
      </c>
      <c r="X211" s="14" t="e">
        <f t="shared" si="84"/>
        <v>#VALUE!</v>
      </c>
      <c r="Y211" s="14" t="e">
        <f t="shared" si="85"/>
        <v>#VALUE!</v>
      </c>
      <c r="Z211" s="14" t="e">
        <f t="shared" si="86"/>
        <v>#VALUE!</v>
      </c>
      <c r="AA211" s="15" t="e">
        <f t="shared" si="87"/>
        <v>#VALUE!</v>
      </c>
      <c r="AB211" s="15" t="e">
        <f t="shared" si="88"/>
        <v>#VALUE!</v>
      </c>
      <c r="AC211" s="15" t="e">
        <f t="shared" si="89"/>
        <v>#VALUE!</v>
      </c>
      <c r="AD211" s="15" t="e">
        <f t="shared" si="90"/>
        <v>#VALUE!</v>
      </c>
      <c r="AE211" s="15" t="e">
        <f t="shared" si="91"/>
        <v>#VALUE!</v>
      </c>
      <c r="AF211" s="15" t="e">
        <f t="shared" si="92"/>
        <v>#VALUE!</v>
      </c>
      <c r="AG211" s="15" t="e">
        <f t="shared" si="93"/>
        <v>#VALUE!</v>
      </c>
      <c r="AH211" s="15" t="e">
        <f t="shared" si="94"/>
        <v>#VALUE!</v>
      </c>
      <c r="AI211" s="15" t="e">
        <f t="shared" si="95"/>
        <v>#VALUE!</v>
      </c>
      <c r="AJ211" s="15" t="e">
        <f t="shared" si="96"/>
        <v>#VALUE!</v>
      </c>
      <c r="AK211" s="15">
        <f t="shared" si="97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1" t="str">
        <f>IF(OR($B212="",$C212="",$D212="",$E212="",$E212&lt;AN_LIM,$E212&gt;AN_CONCURS,$N212=FALSE),"",R_STR*VLOOKUP(AK212,Coef!$E$5:$F$20,2,FALSE))</f>
        <v/>
      </c>
      <c r="I212" s="121" t="str">
        <f>IF(OR($B212="",$C212="",$D212="",$E212="",$E212&gt;AN_CONCURS,$N212=FALSE),"",R_STR*VLOOKUP(AK212,Coef!$E$5:$F$20,2,FALSE))</f>
        <v/>
      </c>
      <c r="J212" s="153" t="str">
        <f t="shared" si="72"/>
        <v/>
      </c>
      <c r="K212" s="153" t="str">
        <f t="shared" si="73"/>
        <v/>
      </c>
      <c r="L212" s="153" t="str">
        <f t="shared" si="74"/>
        <v/>
      </c>
      <c r="M212" s="153" t="str">
        <f t="shared" si="75"/>
        <v/>
      </c>
      <c r="N212" s="129" t="b">
        <f t="shared" si="76"/>
        <v>0</v>
      </c>
      <c r="O212" s="238"/>
      <c r="Q212" s="14" t="e">
        <f t="shared" si="77"/>
        <v>#VALUE!</v>
      </c>
      <c r="R212" s="14" t="e">
        <f t="shared" si="78"/>
        <v>#VALUE!</v>
      </c>
      <c r="S212" s="14" t="e">
        <f t="shared" si="79"/>
        <v>#VALUE!</v>
      </c>
      <c r="T212" s="14" t="e">
        <f t="shared" si="80"/>
        <v>#VALUE!</v>
      </c>
      <c r="U212" s="14" t="e">
        <f t="shared" si="81"/>
        <v>#VALUE!</v>
      </c>
      <c r="V212" s="14" t="e">
        <f t="shared" si="82"/>
        <v>#VALUE!</v>
      </c>
      <c r="W212" s="14" t="e">
        <f t="shared" si="83"/>
        <v>#VALUE!</v>
      </c>
      <c r="X212" s="14" t="e">
        <f t="shared" si="84"/>
        <v>#VALUE!</v>
      </c>
      <c r="Y212" s="14" t="e">
        <f t="shared" si="85"/>
        <v>#VALUE!</v>
      </c>
      <c r="Z212" s="14" t="e">
        <f t="shared" si="86"/>
        <v>#VALUE!</v>
      </c>
      <c r="AA212" s="15" t="e">
        <f t="shared" si="87"/>
        <v>#VALUE!</v>
      </c>
      <c r="AB212" s="15" t="e">
        <f t="shared" si="88"/>
        <v>#VALUE!</v>
      </c>
      <c r="AC212" s="15" t="e">
        <f t="shared" si="89"/>
        <v>#VALUE!</v>
      </c>
      <c r="AD212" s="15" t="e">
        <f t="shared" si="90"/>
        <v>#VALUE!</v>
      </c>
      <c r="AE212" s="15" t="e">
        <f t="shared" si="91"/>
        <v>#VALUE!</v>
      </c>
      <c r="AF212" s="15" t="e">
        <f t="shared" si="92"/>
        <v>#VALUE!</v>
      </c>
      <c r="AG212" s="15" t="e">
        <f t="shared" si="93"/>
        <v>#VALUE!</v>
      </c>
      <c r="AH212" s="15" t="e">
        <f t="shared" si="94"/>
        <v>#VALUE!</v>
      </c>
      <c r="AI212" s="15" t="e">
        <f t="shared" si="95"/>
        <v>#VALUE!</v>
      </c>
      <c r="AJ212" s="15" t="e">
        <f t="shared" si="96"/>
        <v>#VALUE!</v>
      </c>
      <c r="AK212" s="15">
        <f t="shared" si="97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1" t="str">
        <f>IF(OR($B213="",$C213="",$D213="",$E213="",$E213&lt;AN_LIM,$E213&gt;AN_CONCURS,$N213=FALSE),"",R_STR*VLOOKUP(AK213,Coef!$E$5:$F$20,2,FALSE))</f>
        <v/>
      </c>
      <c r="I213" s="121" t="str">
        <f>IF(OR($B213="",$C213="",$D213="",$E213="",$E213&gt;AN_CONCURS,$N213=FALSE),"",R_STR*VLOOKUP(AK213,Coef!$E$5:$F$20,2,FALSE))</f>
        <v/>
      </c>
      <c r="J213" s="153" t="str">
        <f t="shared" si="72"/>
        <v/>
      </c>
      <c r="K213" s="153" t="str">
        <f t="shared" si="73"/>
        <v/>
      </c>
      <c r="L213" s="153" t="str">
        <f t="shared" si="74"/>
        <v/>
      </c>
      <c r="M213" s="153" t="str">
        <f t="shared" si="75"/>
        <v/>
      </c>
      <c r="N213" s="129" t="b">
        <f t="shared" si="76"/>
        <v>0</v>
      </c>
      <c r="O213" s="238"/>
      <c r="Q213" s="14" t="e">
        <f t="shared" si="77"/>
        <v>#VALUE!</v>
      </c>
      <c r="R213" s="14" t="e">
        <f t="shared" si="78"/>
        <v>#VALUE!</v>
      </c>
      <c r="S213" s="14" t="e">
        <f t="shared" si="79"/>
        <v>#VALUE!</v>
      </c>
      <c r="T213" s="14" t="e">
        <f t="shared" si="80"/>
        <v>#VALUE!</v>
      </c>
      <c r="U213" s="14" t="e">
        <f t="shared" si="81"/>
        <v>#VALUE!</v>
      </c>
      <c r="V213" s="14" t="e">
        <f t="shared" si="82"/>
        <v>#VALUE!</v>
      </c>
      <c r="W213" s="14" t="e">
        <f t="shared" si="83"/>
        <v>#VALUE!</v>
      </c>
      <c r="X213" s="14" t="e">
        <f t="shared" si="84"/>
        <v>#VALUE!</v>
      </c>
      <c r="Y213" s="14" t="e">
        <f t="shared" si="85"/>
        <v>#VALUE!</v>
      </c>
      <c r="Z213" s="14" t="e">
        <f t="shared" si="86"/>
        <v>#VALUE!</v>
      </c>
      <c r="AA213" s="15" t="e">
        <f t="shared" si="87"/>
        <v>#VALUE!</v>
      </c>
      <c r="AB213" s="15" t="e">
        <f t="shared" si="88"/>
        <v>#VALUE!</v>
      </c>
      <c r="AC213" s="15" t="e">
        <f t="shared" si="89"/>
        <v>#VALUE!</v>
      </c>
      <c r="AD213" s="15" t="e">
        <f t="shared" si="90"/>
        <v>#VALUE!</v>
      </c>
      <c r="AE213" s="15" t="e">
        <f t="shared" si="91"/>
        <v>#VALUE!</v>
      </c>
      <c r="AF213" s="15" t="e">
        <f t="shared" si="92"/>
        <v>#VALUE!</v>
      </c>
      <c r="AG213" s="15" t="e">
        <f t="shared" si="93"/>
        <v>#VALUE!</v>
      </c>
      <c r="AH213" s="15" t="e">
        <f t="shared" si="94"/>
        <v>#VALUE!</v>
      </c>
      <c r="AI213" s="15" t="e">
        <f t="shared" si="95"/>
        <v>#VALUE!</v>
      </c>
      <c r="AJ213" s="15" t="e">
        <f t="shared" si="96"/>
        <v>#VALUE!</v>
      </c>
      <c r="AK213" s="15">
        <f t="shared" si="97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1" t="str">
        <f>IF(OR($B214="",$C214="",$D214="",$E214="",$E214&lt;AN_LIM,$E214&gt;AN_CONCURS,$N214=FALSE),"",R_STR*VLOOKUP(AK214,Coef!$E$5:$F$20,2,FALSE))</f>
        <v/>
      </c>
      <c r="I214" s="121" t="str">
        <f>IF(OR($B214="",$C214="",$D214="",$E214="",$E214&gt;AN_CONCURS,$N214=FALSE),"",R_STR*VLOOKUP(AK214,Coef!$E$5:$F$20,2,FALSE))</f>
        <v/>
      </c>
      <c r="J214" s="153" t="str">
        <f t="shared" si="72"/>
        <v/>
      </c>
      <c r="K214" s="153" t="str">
        <f t="shared" si="73"/>
        <v/>
      </c>
      <c r="L214" s="153" t="str">
        <f t="shared" si="74"/>
        <v/>
      </c>
      <c r="M214" s="153" t="str">
        <f t="shared" si="75"/>
        <v/>
      </c>
      <c r="N214" s="129" t="b">
        <f t="shared" si="76"/>
        <v>0</v>
      </c>
      <c r="O214" s="238"/>
      <c r="Q214" s="14" t="e">
        <f t="shared" si="77"/>
        <v>#VALUE!</v>
      </c>
      <c r="R214" s="14" t="e">
        <f t="shared" si="78"/>
        <v>#VALUE!</v>
      </c>
      <c r="S214" s="14" t="e">
        <f t="shared" si="79"/>
        <v>#VALUE!</v>
      </c>
      <c r="T214" s="14" t="e">
        <f t="shared" si="80"/>
        <v>#VALUE!</v>
      </c>
      <c r="U214" s="14" t="e">
        <f t="shared" si="81"/>
        <v>#VALUE!</v>
      </c>
      <c r="V214" s="14" t="e">
        <f t="shared" si="82"/>
        <v>#VALUE!</v>
      </c>
      <c r="W214" s="14" t="e">
        <f t="shared" si="83"/>
        <v>#VALUE!</v>
      </c>
      <c r="X214" s="14" t="e">
        <f t="shared" si="84"/>
        <v>#VALUE!</v>
      </c>
      <c r="Y214" s="14" t="e">
        <f t="shared" si="85"/>
        <v>#VALUE!</v>
      </c>
      <c r="Z214" s="14" t="e">
        <f t="shared" si="86"/>
        <v>#VALUE!</v>
      </c>
      <c r="AA214" s="15" t="e">
        <f t="shared" si="87"/>
        <v>#VALUE!</v>
      </c>
      <c r="AB214" s="15" t="e">
        <f t="shared" si="88"/>
        <v>#VALUE!</v>
      </c>
      <c r="AC214" s="15" t="e">
        <f t="shared" si="89"/>
        <v>#VALUE!</v>
      </c>
      <c r="AD214" s="15" t="e">
        <f t="shared" si="90"/>
        <v>#VALUE!</v>
      </c>
      <c r="AE214" s="15" t="e">
        <f t="shared" si="91"/>
        <v>#VALUE!</v>
      </c>
      <c r="AF214" s="15" t="e">
        <f t="shared" si="92"/>
        <v>#VALUE!</v>
      </c>
      <c r="AG214" s="15" t="e">
        <f t="shared" si="93"/>
        <v>#VALUE!</v>
      </c>
      <c r="AH214" s="15" t="e">
        <f t="shared" si="94"/>
        <v>#VALUE!</v>
      </c>
      <c r="AI214" s="15" t="e">
        <f t="shared" si="95"/>
        <v>#VALUE!</v>
      </c>
      <c r="AJ214" s="15" t="e">
        <f t="shared" si="96"/>
        <v>#VALUE!</v>
      </c>
      <c r="AK214" s="15">
        <f t="shared" si="97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1" t="str">
        <f>IF(OR($B215="",$C215="",$D215="",$E215="",$E215&lt;AN_LIM,$E215&gt;AN_CONCURS,$N215=FALSE),"",R_STR*VLOOKUP(AK215,Coef!$E$5:$F$20,2,FALSE))</f>
        <v/>
      </c>
      <c r="I215" s="121" t="str">
        <f>IF(OR($B215="",$C215="",$D215="",$E215="",$E215&gt;AN_CONCURS,$N215=FALSE),"",R_STR*VLOOKUP(AK215,Coef!$E$5:$F$20,2,FALSE))</f>
        <v/>
      </c>
      <c r="J215" s="153" t="str">
        <f t="shared" si="72"/>
        <v/>
      </c>
      <c r="K215" s="153" t="str">
        <f t="shared" si="73"/>
        <v/>
      </c>
      <c r="L215" s="153" t="str">
        <f t="shared" si="74"/>
        <v/>
      </c>
      <c r="M215" s="153" t="str">
        <f t="shared" si="75"/>
        <v/>
      </c>
      <c r="N215" s="129" t="b">
        <f t="shared" si="76"/>
        <v>0</v>
      </c>
      <c r="O215" s="238"/>
      <c r="Q215" s="14" t="e">
        <f t="shared" si="77"/>
        <v>#VALUE!</v>
      </c>
      <c r="R215" s="14" t="e">
        <f t="shared" si="78"/>
        <v>#VALUE!</v>
      </c>
      <c r="S215" s="14" t="e">
        <f t="shared" si="79"/>
        <v>#VALUE!</v>
      </c>
      <c r="T215" s="14" t="e">
        <f t="shared" si="80"/>
        <v>#VALUE!</v>
      </c>
      <c r="U215" s="14" t="e">
        <f t="shared" si="81"/>
        <v>#VALUE!</v>
      </c>
      <c r="V215" s="14" t="e">
        <f t="shared" si="82"/>
        <v>#VALUE!</v>
      </c>
      <c r="W215" s="14" t="e">
        <f t="shared" si="83"/>
        <v>#VALUE!</v>
      </c>
      <c r="X215" s="14" t="e">
        <f t="shared" si="84"/>
        <v>#VALUE!</v>
      </c>
      <c r="Y215" s="14" t="e">
        <f t="shared" si="85"/>
        <v>#VALUE!</v>
      </c>
      <c r="Z215" s="14" t="e">
        <f t="shared" si="86"/>
        <v>#VALUE!</v>
      </c>
      <c r="AA215" s="15" t="e">
        <f t="shared" si="87"/>
        <v>#VALUE!</v>
      </c>
      <c r="AB215" s="15" t="e">
        <f t="shared" si="88"/>
        <v>#VALUE!</v>
      </c>
      <c r="AC215" s="15" t="e">
        <f t="shared" si="89"/>
        <v>#VALUE!</v>
      </c>
      <c r="AD215" s="15" t="e">
        <f t="shared" si="90"/>
        <v>#VALUE!</v>
      </c>
      <c r="AE215" s="15" t="e">
        <f t="shared" si="91"/>
        <v>#VALUE!</v>
      </c>
      <c r="AF215" s="15" t="e">
        <f t="shared" si="92"/>
        <v>#VALUE!</v>
      </c>
      <c r="AG215" s="15" t="e">
        <f t="shared" si="93"/>
        <v>#VALUE!</v>
      </c>
      <c r="AH215" s="15" t="e">
        <f t="shared" si="94"/>
        <v>#VALUE!</v>
      </c>
      <c r="AI215" s="15" t="e">
        <f t="shared" si="95"/>
        <v>#VALUE!</v>
      </c>
      <c r="AJ215" s="15" t="e">
        <f t="shared" si="96"/>
        <v>#VALUE!</v>
      </c>
      <c r="AK215" s="15">
        <f t="shared" si="97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1" t="str">
        <f>IF(OR($B216="",$C216="",$D216="",$E216="",$E216&lt;AN_LIM,$E216&gt;AN_CONCURS,$N216=FALSE),"",R_STR*VLOOKUP(AK216,Coef!$E$5:$F$20,2,FALSE))</f>
        <v/>
      </c>
      <c r="I216" s="121" t="str">
        <f>IF(OR($B216="",$C216="",$D216="",$E216="",$E216&gt;AN_CONCURS,$N216=FALSE),"",R_STR*VLOOKUP(AK216,Coef!$E$5:$F$20,2,FALSE))</f>
        <v/>
      </c>
      <c r="J216" s="153" t="str">
        <f t="shared" si="72"/>
        <v/>
      </c>
      <c r="K216" s="153" t="str">
        <f t="shared" si="73"/>
        <v/>
      </c>
      <c r="L216" s="153" t="str">
        <f t="shared" si="74"/>
        <v/>
      </c>
      <c r="M216" s="153" t="str">
        <f t="shared" si="75"/>
        <v/>
      </c>
      <c r="N216" s="129" t="b">
        <f t="shared" si="76"/>
        <v>0</v>
      </c>
      <c r="O216" s="238"/>
      <c r="Q216" s="14" t="e">
        <f t="shared" si="77"/>
        <v>#VALUE!</v>
      </c>
      <c r="R216" s="14" t="e">
        <f t="shared" si="78"/>
        <v>#VALUE!</v>
      </c>
      <c r="S216" s="14" t="e">
        <f t="shared" si="79"/>
        <v>#VALUE!</v>
      </c>
      <c r="T216" s="14" t="e">
        <f t="shared" si="80"/>
        <v>#VALUE!</v>
      </c>
      <c r="U216" s="14" t="e">
        <f t="shared" si="81"/>
        <v>#VALUE!</v>
      </c>
      <c r="V216" s="14" t="e">
        <f t="shared" si="82"/>
        <v>#VALUE!</v>
      </c>
      <c r="W216" s="14" t="e">
        <f t="shared" si="83"/>
        <v>#VALUE!</v>
      </c>
      <c r="X216" s="14" t="e">
        <f t="shared" si="84"/>
        <v>#VALUE!</v>
      </c>
      <c r="Y216" s="14" t="e">
        <f t="shared" si="85"/>
        <v>#VALUE!</v>
      </c>
      <c r="Z216" s="14" t="e">
        <f t="shared" si="86"/>
        <v>#VALUE!</v>
      </c>
      <c r="AA216" s="15" t="e">
        <f t="shared" si="87"/>
        <v>#VALUE!</v>
      </c>
      <c r="AB216" s="15" t="e">
        <f t="shared" si="88"/>
        <v>#VALUE!</v>
      </c>
      <c r="AC216" s="15" t="e">
        <f t="shared" si="89"/>
        <v>#VALUE!</v>
      </c>
      <c r="AD216" s="15" t="e">
        <f t="shared" si="90"/>
        <v>#VALUE!</v>
      </c>
      <c r="AE216" s="15" t="e">
        <f t="shared" si="91"/>
        <v>#VALUE!</v>
      </c>
      <c r="AF216" s="15" t="e">
        <f t="shared" si="92"/>
        <v>#VALUE!</v>
      </c>
      <c r="AG216" s="15" t="e">
        <f t="shared" si="93"/>
        <v>#VALUE!</v>
      </c>
      <c r="AH216" s="15" t="e">
        <f t="shared" si="94"/>
        <v>#VALUE!</v>
      </c>
      <c r="AI216" s="15" t="e">
        <f t="shared" si="95"/>
        <v>#VALUE!</v>
      </c>
      <c r="AJ216" s="15" t="e">
        <f t="shared" si="96"/>
        <v>#VALUE!</v>
      </c>
      <c r="AK216" s="15">
        <f t="shared" si="97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1" t="str">
        <f>IF(OR($B217="",$C217="",$D217="",$E217="",$E217&lt;AN_LIM,$E217&gt;AN_CONCURS,$N217=FALSE),"",R_STR*VLOOKUP(AK217,Coef!$E$5:$F$20,2,FALSE))</f>
        <v/>
      </c>
      <c r="I217" s="121" t="str">
        <f>IF(OR($B217="",$C217="",$D217="",$E217="",$E217&gt;AN_CONCURS,$N217=FALSE),"",R_STR*VLOOKUP(AK217,Coef!$E$5:$F$20,2,FALSE))</f>
        <v/>
      </c>
      <c r="J217" s="153" t="str">
        <f t="shared" si="72"/>
        <v/>
      </c>
      <c r="K217" s="153" t="str">
        <f t="shared" si="73"/>
        <v/>
      </c>
      <c r="L217" s="153" t="str">
        <f t="shared" si="74"/>
        <v/>
      </c>
      <c r="M217" s="153" t="str">
        <f t="shared" si="75"/>
        <v/>
      </c>
      <c r="N217" s="129" t="b">
        <f t="shared" si="76"/>
        <v>0</v>
      </c>
      <c r="O217" s="238"/>
      <c r="Q217" s="14" t="e">
        <f t="shared" si="77"/>
        <v>#VALUE!</v>
      </c>
      <c r="R217" s="14" t="e">
        <f t="shared" si="78"/>
        <v>#VALUE!</v>
      </c>
      <c r="S217" s="14" t="e">
        <f t="shared" si="79"/>
        <v>#VALUE!</v>
      </c>
      <c r="T217" s="14" t="e">
        <f t="shared" si="80"/>
        <v>#VALUE!</v>
      </c>
      <c r="U217" s="14" t="e">
        <f t="shared" si="81"/>
        <v>#VALUE!</v>
      </c>
      <c r="V217" s="14" t="e">
        <f t="shared" si="82"/>
        <v>#VALUE!</v>
      </c>
      <c r="W217" s="14" t="e">
        <f t="shared" si="83"/>
        <v>#VALUE!</v>
      </c>
      <c r="X217" s="14" t="e">
        <f t="shared" si="84"/>
        <v>#VALUE!</v>
      </c>
      <c r="Y217" s="14" t="e">
        <f t="shared" si="85"/>
        <v>#VALUE!</v>
      </c>
      <c r="Z217" s="14" t="e">
        <f t="shared" si="86"/>
        <v>#VALUE!</v>
      </c>
      <c r="AA217" s="15" t="e">
        <f t="shared" si="87"/>
        <v>#VALUE!</v>
      </c>
      <c r="AB217" s="15" t="e">
        <f t="shared" si="88"/>
        <v>#VALUE!</v>
      </c>
      <c r="AC217" s="15" t="e">
        <f t="shared" si="89"/>
        <v>#VALUE!</v>
      </c>
      <c r="AD217" s="15" t="e">
        <f t="shared" si="90"/>
        <v>#VALUE!</v>
      </c>
      <c r="AE217" s="15" t="e">
        <f t="shared" si="91"/>
        <v>#VALUE!</v>
      </c>
      <c r="AF217" s="15" t="e">
        <f t="shared" si="92"/>
        <v>#VALUE!</v>
      </c>
      <c r="AG217" s="15" t="e">
        <f t="shared" si="93"/>
        <v>#VALUE!</v>
      </c>
      <c r="AH217" s="15" t="e">
        <f t="shared" si="94"/>
        <v>#VALUE!</v>
      </c>
      <c r="AI217" s="15" t="e">
        <f t="shared" si="95"/>
        <v>#VALUE!</v>
      </c>
      <c r="AJ217" s="15" t="e">
        <f t="shared" si="96"/>
        <v>#VALUE!</v>
      </c>
      <c r="AK217" s="15">
        <f t="shared" si="97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1" t="str">
        <f>IF(OR($B218="",$C218="",$D218="",$E218="",$E218&lt;AN_LIM,$E218&gt;AN_CONCURS,$N218=FALSE),"",R_STR*VLOOKUP(AK218,Coef!$E$5:$F$20,2,FALSE))</f>
        <v/>
      </c>
      <c r="I218" s="121" t="str">
        <f>IF(OR($B218="",$C218="",$D218="",$E218="",$E218&gt;AN_CONCURS,$N218=FALSE),"",R_STR*VLOOKUP(AK218,Coef!$E$5:$F$20,2,FALSE))</f>
        <v/>
      </c>
      <c r="J218" s="153" t="str">
        <f t="shared" si="72"/>
        <v/>
      </c>
      <c r="K218" s="153" t="str">
        <f t="shared" si="73"/>
        <v/>
      </c>
      <c r="L218" s="153" t="str">
        <f t="shared" si="74"/>
        <v/>
      </c>
      <c r="M218" s="153" t="str">
        <f t="shared" si="75"/>
        <v/>
      </c>
      <c r="N218" s="129" t="b">
        <f t="shared" si="76"/>
        <v>0</v>
      </c>
      <c r="O218" s="238"/>
      <c r="Q218" s="14" t="e">
        <f t="shared" si="77"/>
        <v>#VALUE!</v>
      </c>
      <c r="R218" s="14" t="e">
        <f t="shared" si="78"/>
        <v>#VALUE!</v>
      </c>
      <c r="S218" s="14" t="e">
        <f t="shared" si="79"/>
        <v>#VALUE!</v>
      </c>
      <c r="T218" s="14" t="e">
        <f t="shared" si="80"/>
        <v>#VALUE!</v>
      </c>
      <c r="U218" s="14" t="e">
        <f t="shared" si="81"/>
        <v>#VALUE!</v>
      </c>
      <c r="V218" s="14" t="e">
        <f t="shared" si="82"/>
        <v>#VALUE!</v>
      </c>
      <c r="W218" s="14" t="e">
        <f t="shared" si="83"/>
        <v>#VALUE!</v>
      </c>
      <c r="X218" s="14" t="e">
        <f t="shared" si="84"/>
        <v>#VALUE!</v>
      </c>
      <c r="Y218" s="14" t="e">
        <f t="shared" si="85"/>
        <v>#VALUE!</v>
      </c>
      <c r="Z218" s="14" t="e">
        <f t="shared" si="86"/>
        <v>#VALUE!</v>
      </c>
      <c r="AA218" s="15" t="e">
        <f t="shared" si="87"/>
        <v>#VALUE!</v>
      </c>
      <c r="AB218" s="15" t="e">
        <f t="shared" si="88"/>
        <v>#VALUE!</v>
      </c>
      <c r="AC218" s="15" t="e">
        <f t="shared" si="89"/>
        <v>#VALUE!</v>
      </c>
      <c r="AD218" s="15" t="e">
        <f t="shared" si="90"/>
        <v>#VALUE!</v>
      </c>
      <c r="AE218" s="15" t="e">
        <f t="shared" si="91"/>
        <v>#VALUE!</v>
      </c>
      <c r="AF218" s="15" t="e">
        <f t="shared" si="92"/>
        <v>#VALUE!</v>
      </c>
      <c r="AG218" s="15" t="e">
        <f t="shared" si="93"/>
        <v>#VALUE!</v>
      </c>
      <c r="AH218" s="15" t="e">
        <f t="shared" si="94"/>
        <v>#VALUE!</v>
      </c>
      <c r="AI218" s="15" t="e">
        <f t="shared" si="95"/>
        <v>#VALUE!</v>
      </c>
      <c r="AJ218" s="15" t="e">
        <f t="shared" si="96"/>
        <v>#VALUE!</v>
      </c>
      <c r="AK218" s="15">
        <f t="shared" si="97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1" t="str">
        <f>IF(OR($B219="",$C219="",$D219="",$E219="",$E219&lt;AN_LIM,$E219&gt;AN_CONCURS,$N219=FALSE),"",R_STR*VLOOKUP(AK219,Coef!$E$5:$F$20,2,FALSE))</f>
        <v/>
      </c>
      <c r="I219" s="121" t="str">
        <f>IF(OR($B219="",$C219="",$D219="",$E219="",$E219&gt;AN_CONCURS,$N219=FALSE),"",R_STR*VLOOKUP(AK219,Coef!$E$5:$F$20,2,FALSE))</f>
        <v/>
      </c>
      <c r="J219" s="153" t="str">
        <f t="shared" si="72"/>
        <v/>
      </c>
      <c r="K219" s="153" t="str">
        <f t="shared" si="73"/>
        <v/>
      </c>
      <c r="L219" s="153" t="str">
        <f t="shared" si="74"/>
        <v/>
      </c>
      <c r="M219" s="153" t="str">
        <f t="shared" si="75"/>
        <v/>
      </c>
      <c r="N219" s="129" t="b">
        <f t="shared" si="76"/>
        <v>0</v>
      </c>
      <c r="O219" s="238"/>
      <c r="Q219" s="14" t="e">
        <f t="shared" si="77"/>
        <v>#VALUE!</v>
      </c>
      <c r="R219" s="14" t="e">
        <f t="shared" si="78"/>
        <v>#VALUE!</v>
      </c>
      <c r="S219" s="14" t="e">
        <f t="shared" si="79"/>
        <v>#VALUE!</v>
      </c>
      <c r="T219" s="14" t="e">
        <f t="shared" si="80"/>
        <v>#VALUE!</v>
      </c>
      <c r="U219" s="14" t="e">
        <f t="shared" si="81"/>
        <v>#VALUE!</v>
      </c>
      <c r="V219" s="14" t="e">
        <f t="shared" si="82"/>
        <v>#VALUE!</v>
      </c>
      <c r="W219" s="14" t="e">
        <f t="shared" si="83"/>
        <v>#VALUE!</v>
      </c>
      <c r="X219" s="14" t="e">
        <f t="shared" si="84"/>
        <v>#VALUE!</v>
      </c>
      <c r="Y219" s="14" t="e">
        <f t="shared" si="85"/>
        <v>#VALUE!</v>
      </c>
      <c r="Z219" s="14" t="e">
        <f t="shared" si="86"/>
        <v>#VALUE!</v>
      </c>
      <c r="AA219" s="15" t="e">
        <f t="shared" si="87"/>
        <v>#VALUE!</v>
      </c>
      <c r="AB219" s="15" t="e">
        <f t="shared" si="88"/>
        <v>#VALUE!</v>
      </c>
      <c r="AC219" s="15" t="e">
        <f t="shared" si="89"/>
        <v>#VALUE!</v>
      </c>
      <c r="AD219" s="15" t="e">
        <f t="shared" si="90"/>
        <v>#VALUE!</v>
      </c>
      <c r="AE219" s="15" t="e">
        <f t="shared" si="91"/>
        <v>#VALUE!</v>
      </c>
      <c r="AF219" s="15" t="e">
        <f t="shared" si="92"/>
        <v>#VALUE!</v>
      </c>
      <c r="AG219" s="15" t="e">
        <f t="shared" si="93"/>
        <v>#VALUE!</v>
      </c>
      <c r="AH219" s="15" t="e">
        <f t="shared" si="94"/>
        <v>#VALUE!</v>
      </c>
      <c r="AI219" s="15" t="e">
        <f t="shared" si="95"/>
        <v>#VALUE!</v>
      </c>
      <c r="AJ219" s="15" t="e">
        <f t="shared" si="96"/>
        <v>#VALUE!</v>
      </c>
      <c r="AK219" s="15">
        <f t="shared" si="97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1" t="str">
        <f>IF(OR($B220="",$C220="",$D220="",$E220="",$E220&lt;AN_LIM,$E220&gt;AN_CONCURS,$N220=FALSE),"",R_STR*VLOOKUP(AK220,Coef!$E$5:$F$20,2,FALSE))</f>
        <v/>
      </c>
      <c r="I220" s="121" t="str">
        <f>IF(OR($B220="",$C220="",$D220="",$E220="",$E220&gt;AN_CONCURS,$N220=FALSE),"",R_STR*VLOOKUP(AK220,Coef!$E$5:$F$20,2,FALSE))</f>
        <v/>
      </c>
      <c r="J220" s="153" t="str">
        <f t="shared" si="72"/>
        <v/>
      </c>
      <c r="K220" s="153" t="str">
        <f t="shared" si="73"/>
        <v/>
      </c>
      <c r="L220" s="153" t="str">
        <f t="shared" si="74"/>
        <v/>
      </c>
      <c r="M220" s="153" t="str">
        <f t="shared" si="75"/>
        <v/>
      </c>
      <c r="N220" s="129" t="b">
        <f t="shared" si="76"/>
        <v>0</v>
      </c>
      <c r="O220" s="238"/>
      <c r="Q220" s="14" t="e">
        <f t="shared" si="77"/>
        <v>#VALUE!</v>
      </c>
      <c r="R220" s="14" t="e">
        <f t="shared" si="78"/>
        <v>#VALUE!</v>
      </c>
      <c r="S220" s="14" t="e">
        <f t="shared" si="79"/>
        <v>#VALUE!</v>
      </c>
      <c r="T220" s="14" t="e">
        <f t="shared" si="80"/>
        <v>#VALUE!</v>
      </c>
      <c r="U220" s="14" t="e">
        <f t="shared" si="81"/>
        <v>#VALUE!</v>
      </c>
      <c r="V220" s="14" t="e">
        <f t="shared" si="82"/>
        <v>#VALUE!</v>
      </c>
      <c r="W220" s="14" t="e">
        <f t="shared" si="83"/>
        <v>#VALUE!</v>
      </c>
      <c r="X220" s="14" t="e">
        <f t="shared" si="84"/>
        <v>#VALUE!</v>
      </c>
      <c r="Y220" s="14" t="e">
        <f t="shared" si="85"/>
        <v>#VALUE!</v>
      </c>
      <c r="Z220" s="14" t="e">
        <f t="shared" si="86"/>
        <v>#VALUE!</v>
      </c>
      <c r="AA220" s="15" t="e">
        <f t="shared" si="87"/>
        <v>#VALUE!</v>
      </c>
      <c r="AB220" s="15" t="e">
        <f t="shared" si="88"/>
        <v>#VALUE!</v>
      </c>
      <c r="AC220" s="15" t="e">
        <f t="shared" si="89"/>
        <v>#VALUE!</v>
      </c>
      <c r="AD220" s="15" t="e">
        <f t="shared" si="90"/>
        <v>#VALUE!</v>
      </c>
      <c r="AE220" s="15" t="e">
        <f t="shared" si="91"/>
        <v>#VALUE!</v>
      </c>
      <c r="AF220" s="15" t="e">
        <f t="shared" si="92"/>
        <v>#VALUE!</v>
      </c>
      <c r="AG220" s="15" t="e">
        <f t="shared" si="93"/>
        <v>#VALUE!</v>
      </c>
      <c r="AH220" s="15" t="e">
        <f t="shared" si="94"/>
        <v>#VALUE!</v>
      </c>
      <c r="AI220" s="15" t="e">
        <f t="shared" si="95"/>
        <v>#VALUE!</v>
      </c>
      <c r="AJ220" s="15" t="e">
        <f t="shared" si="96"/>
        <v>#VALUE!</v>
      </c>
      <c r="AK220" s="15">
        <f t="shared" si="97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1" t="str">
        <f>IF(OR($B221="",$C221="",$D221="",$E221="",$E221&lt;AN_LIM,$E221&gt;AN_CONCURS,$N221=FALSE),"",R_STR*VLOOKUP(AK221,Coef!$E$5:$F$20,2,FALSE))</f>
        <v/>
      </c>
      <c r="I221" s="121" t="str">
        <f>IF(OR($B221="",$C221="",$D221="",$E221="",$E221&gt;AN_CONCURS,$N221=FALSE),"",R_STR*VLOOKUP(AK221,Coef!$E$5:$F$20,2,FALSE))</f>
        <v/>
      </c>
      <c r="J221" s="153" t="str">
        <f t="shared" si="72"/>
        <v/>
      </c>
      <c r="K221" s="153" t="str">
        <f t="shared" si="73"/>
        <v/>
      </c>
      <c r="L221" s="153" t="str">
        <f t="shared" si="74"/>
        <v/>
      </c>
      <c r="M221" s="153" t="str">
        <f t="shared" si="75"/>
        <v/>
      </c>
      <c r="N221" s="129" t="b">
        <f t="shared" si="76"/>
        <v>0</v>
      </c>
      <c r="O221" s="238"/>
      <c r="Q221" s="14" t="e">
        <f t="shared" si="77"/>
        <v>#VALUE!</v>
      </c>
      <c r="R221" s="14" t="e">
        <f t="shared" si="78"/>
        <v>#VALUE!</v>
      </c>
      <c r="S221" s="14" t="e">
        <f t="shared" si="79"/>
        <v>#VALUE!</v>
      </c>
      <c r="T221" s="14" t="e">
        <f t="shared" si="80"/>
        <v>#VALUE!</v>
      </c>
      <c r="U221" s="14" t="e">
        <f t="shared" si="81"/>
        <v>#VALUE!</v>
      </c>
      <c r="V221" s="14" t="e">
        <f t="shared" si="82"/>
        <v>#VALUE!</v>
      </c>
      <c r="W221" s="14" t="e">
        <f t="shared" si="83"/>
        <v>#VALUE!</v>
      </c>
      <c r="X221" s="14" t="e">
        <f t="shared" si="84"/>
        <v>#VALUE!</v>
      </c>
      <c r="Y221" s="14" t="e">
        <f t="shared" si="85"/>
        <v>#VALUE!</v>
      </c>
      <c r="Z221" s="14" t="e">
        <f t="shared" si="86"/>
        <v>#VALUE!</v>
      </c>
      <c r="AA221" s="15" t="e">
        <f t="shared" si="87"/>
        <v>#VALUE!</v>
      </c>
      <c r="AB221" s="15" t="e">
        <f t="shared" si="88"/>
        <v>#VALUE!</v>
      </c>
      <c r="AC221" s="15" t="e">
        <f t="shared" si="89"/>
        <v>#VALUE!</v>
      </c>
      <c r="AD221" s="15" t="e">
        <f t="shared" si="90"/>
        <v>#VALUE!</v>
      </c>
      <c r="AE221" s="15" t="e">
        <f t="shared" si="91"/>
        <v>#VALUE!</v>
      </c>
      <c r="AF221" s="15" t="e">
        <f t="shared" si="92"/>
        <v>#VALUE!</v>
      </c>
      <c r="AG221" s="15" t="e">
        <f t="shared" si="93"/>
        <v>#VALUE!</v>
      </c>
      <c r="AH221" s="15" t="e">
        <f t="shared" si="94"/>
        <v>#VALUE!</v>
      </c>
      <c r="AI221" s="15" t="e">
        <f t="shared" si="95"/>
        <v>#VALUE!</v>
      </c>
      <c r="AJ221" s="15" t="e">
        <f t="shared" si="96"/>
        <v>#VALUE!</v>
      </c>
      <c r="AK221" s="15">
        <f t="shared" si="97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1" t="str">
        <f>IF(OR($B222="",$C222="",$D222="",$E222="",$E222&lt;AN_LIM,$E222&gt;AN_CONCURS,$N222=FALSE),"",R_STR*VLOOKUP(AK222,Coef!$E$5:$F$20,2,FALSE))</f>
        <v/>
      </c>
      <c r="I222" s="121" t="str">
        <f>IF(OR($B222="",$C222="",$D222="",$E222="",$E222&gt;AN_CONCURS,$N222=FALSE),"",R_STR*VLOOKUP(AK222,Coef!$E$5:$F$20,2,FALSE))</f>
        <v/>
      </c>
      <c r="J222" s="153" t="str">
        <f t="shared" si="72"/>
        <v/>
      </c>
      <c r="K222" s="153" t="str">
        <f t="shared" si="73"/>
        <v/>
      </c>
      <c r="L222" s="153" t="str">
        <f t="shared" si="74"/>
        <v/>
      </c>
      <c r="M222" s="153" t="str">
        <f t="shared" si="75"/>
        <v/>
      </c>
      <c r="N222" s="129" t="b">
        <f t="shared" si="76"/>
        <v>0</v>
      </c>
      <c r="O222" s="238"/>
      <c r="Q222" s="14" t="e">
        <f t="shared" si="77"/>
        <v>#VALUE!</v>
      </c>
      <c r="R222" s="14" t="e">
        <f t="shared" si="78"/>
        <v>#VALUE!</v>
      </c>
      <c r="S222" s="14" t="e">
        <f t="shared" si="79"/>
        <v>#VALUE!</v>
      </c>
      <c r="T222" s="14" t="e">
        <f t="shared" si="80"/>
        <v>#VALUE!</v>
      </c>
      <c r="U222" s="14" t="e">
        <f t="shared" si="81"/>
        <v>#VALUE!</v>
      </c>
      <c r="V222" s="14" t="e">
        <f t="shared" si="82"/>
        <v>#VALUE!</v>
      </c>
      <c r="W222" s="14" t="e">
        <f t="shared" si="83"/>
        <v>#VALUE!</v>
      </c>
      <c r="X222" s="14" t="e">
        <f t="shared" si="84"/>
        <v>#VALUE!</v>
      </c>
      <c r="Y222" s="14" t="e">
        <f t="shared" si="85"/>
        <v>#VALUE!</v>
      </c>
      <c r="Z222" s="14" t="e">
        <f t="shared" si="86"/>
        <v>#VALUE!</v>
      </c>
      <c r="AA222" s="15" t="e">
        <f t="shared" si="87"/>
        <v>#VALUE!</v>
      </c>
      <c r="AB222" s="15" t="e">
        <f t="shared" si="88"/>
        <v>#VALUE!</v>
      </c>
      <c r="AC222" s="15" t="e">
        <f t="shared" si="89"/>
        <v>#VALUE!</v>
      </c>
      <c r="AD222" s="15" t="e">
        <f t="shared" si="90"/>
        <v>#VALUE!</v>
      </c>
      <c r="AE222" s="15" t="e">
        <f t="shared" si="91"/>
        <v>#VALUE!</v>
      </c>
      <c r="AF222" s="15" t="e">
        <f t="shared" si="92"/>
        <v>#VALUE!</v>
      </c>
      <c r="AG222" s="15" t="e">
        <f t="shared" si="93"/>
        <v>#VALUE!</v>
      </c>
      <c r="AH222" s="15" t="e">
        <f t="shared" si="94"/>
        <v>#VALUE!</v>
      </c>
      <c r="AI222" s="15" t="e">
        <f t="shared" si="95"/>
        <v>#VALUE!</v>
      </c>
      <c r="AJ222" s="15" t="e">
        <f t="shared" si="96"/>
        <v>#VALUE!</v>
      </c>
      <c r="AK222" s="15">
        <f t="shared" si="97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1" t="str">
        <f>IF(OR($B223="",$C223="",$D223="",$E223="",$E223&lt;AN_LIM,$E223&gt;AN_CONCURS,$N223=FALSE),"",R_STR*VLOOKUP(AK223,Coef!$E$5:$F$20,2,FALSE))</f>
        <v/>
      </c>
      <c r="I223" s="121" t="str">
        <f>IF(OR($B223="",$C223="",$D223="",$E223="",$E223&gt;AN_CONCURS,$N223=FALSE),"",R_STR*VLOOKUP(AK223,Coef!$E$5:$F$20,2,FALSE))</f>
        <v/>
      </c>
      <c r="J223" s="153" t="str">
        <f t="shared" si="72"/>
        <v/>
      </c>
      <c r="K223" s="153" t="str">
        <f t="shared" si="73"/>
        <v/>
      </c>
      <c r="L223" s="153" t="str">
        <f t="shared" si="74"/>
        <v/>
      </c>
      <c r="M223" s="153" t="str">
        <f t="shared" si="75"/>
        <v/>
      </c>
      <c r="N223" s="129" t="b">
        <f t="shared" si="76"/>
        <v>0</v>
      </c>
      <c r="O223" s="238"/>
      <c r="Q223" s="14" t="e">
        <f t="shared" si="77"/>
        <v>#VALUE!</v>
      </c>
      <c r="R223" s="14" t="e">
        <f t="shared" si="78"/>
        <v>#VALUE!</v>
      </c>
      <c r="S223" s="14" t="e">
        <f t="shared" si="79"/>
        <v>#VALUE!</v>
      </c>
      <c r="T223" s="14" t="e">
        <f t="shared" si="80"/>
        <v>#VALUE!</v>
      </c>
      <c r="U223" s="14" t="e">
        <f t="shared" si="81"/>
        <v>#VALUE!</v>
      </c>
      <c r="V223" s="14" t="e">
        <f t="shared" si="82"/>
        <v>#VALUE!</v>
      </c>
      <c r="W223" s="14" t="e">
        <f t="shared" si="83"/>
        <v>#VALUE!</v>
      </c>
      <c r="X223" s="14" t="e">
        <f t="shared" si="84"/>
        <v>#VALUE!</v>
      </c>
      <c r="Y223" s="14" t="e">
        <f t="shared" si="85"/>
        <v>#VALUE!</v>
      </c>
      <c r="Z223" s="14" t="e">
        <f t="shared" si="86"/>
        <v>#VALUE!</v>
      </c>
      <c r="AA223" s="15" t="e">
        <f t="shared" si="87"/>
        <v>#VALUE!</v>
      </c>
      <c r="AB223" s="15" t="e">
        <f t="shared" si="88"/>
        <v>#VALUE!</v>
      </c>
      <c r="AC223" s="15" t="e">
        <f t="shared" si="89"/>
        <v>#VALUE!</v>
      </c>
      <c r="AD223" s="15" t="e">
        <f t="shared" si="90"/>
        <v>#VALUE!</v>
      </c>
      <c r="AE223" s="15" t="e">
        <f t="shared" si="91"/>
        <v>#VALUE!</v>
      </c>
      <c r="AF223" s="15" t="e">
        <f t="shared" si="92"/>
        <v>#VALUE!</v>
      </c>
      <c r="AG223" s="15" t="e">
        <f t="shared" si="93"/>
        <v>#VALUE!</v>
      </c>
      <c r="AH223" s="15" t="e">
        <f t="shared" si="94"/>
        <v>#VALUE!</v>
      </c>
      <c r="AI223" s="15" t="e">
        <f t="shared" si="95"/>
        <v>#VALUE!</v>
      </c>
      <c r="AJ223" s="15" t="e">
        <f t="shared" si="96"/>
        <v>#VALUE!</v>
      </c>
      <c r="AK223" s="15">
        <f t="shared" si="97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1" t="str">
        <f>IF(OR($B224="",$C224="",$D224="",$E224="",$E224&lt;AN_LIM,$E224&gt;AN_CONCURS,$N224=FALSE),"",R_STR*VLOOKUP(AK224,Coef!$E$5:$F$20,2,FALSE))</f>
        <v/>
      </c>
      <c r="I224" s="121" t="str">
        <f>IF(OR($B224="",$C224="",$D224="",$E224="",$E224&gt;AN_CONCURS,$N224=FALSE),"",R_STR*VLOOKUP(AK224,Coef!$E$5:$F$20,2,FALSE))</f>
        <v/>
      </c>
      <c r="J224" s="153" t="str">
        <f t="shared" si="72"/>
        <v/>
      </c>
      <c r="K224" s="153" t="str">
        <f t="shared" si="73"/>
        <v/>
      </c>
      <c r="L224" s="153" t="str">
        <f t="shared" si="74"/>
        <v/>
      </c>
      <c r="M224" s="153" t="str">
        <f t="shared" si="75"/>
        <v/>
      </c>
      <c r="N224" s="129" t="b">
        <f t="shared" si="76"/>
        <v>0</v>
      </c>
      <c r="O224" s="238"/>
      <c r="Q224" s="14" t="e">
        <f t="shared" si="77"/>
        <v>#VALUE!</v>
      </c>
      <c r="R224" s="14" t="e">
        <f t="shared" si="78"/>
        <v>#VALUE!</v>
      </c>
      <c r="S224" s="14" t="e">
        <f t="shared" si="79"/>
        <v>#VALUE!</v>
      </c>
      <c r="T224" s="14" t="e">
        <f t="shared" si="80"/>
        <v>#VALUE!</v>
      </c>
      <c r="U224" s="14" t="e">
        <f t="shared" si="81"/>
        <v>#VALUE!</v>
      </c>
      <c r="V224" s="14" t="e">
        <f t="shared" si="82"/>
        <v>#VALUE!</v>
      </c>
      <c r="W224" s="14" t="e">
        <f t="shared" si="83"/>
        <v>#VALUE!</v>
      </c>
      <c r="X224" s="14" t="e">
        <f t="shared" si="84"/>
        <v>#VALUE!</v>
      </c>
      <c r="Y224" s="14" t="e">
        <f t="shared" si="85"/>
        <v>#VALUE!</v>
      </c>
      <c r="Z224" s="14" t="e">
        <f t="shared" si="86"/>
        <v>#VALUE!</v>
      </c>
      <c r="AA224" s="15" t="e">
        <f t="shared" si="87"/>
        <v>#VALUE!</v>
      </c>
      <c r="AB224" s="15" t="e">
        <f t="shared" si="88"/>
        <v>#VALUE!</v>
      </c>
      <c r="AC224" s="15" t="e">
        <f t="shared" si="89"/>
        <v>#VALUE!</v>
      </c>
      <c r="AD224" s="15" t="e">
        <f t="shared" si="90"/>
        <v>#VALUE!</v>
      </c>
      <c r="AE224" s="15" t="e">
        <f t="shared" si="91"/>
        <v>#VALUE!</v>
      </c>
      <c r="AF224" s="15" t="e">
        <f t="shared" si="92"/>
        <v>#VALUE!</v>
      </c>
      <c r="AG224" s="15" t="e">
        <f t="shared" si="93"/>
        <v>#VALUE!</v>
      </c>
      <c r="AH224" s="15" t="e">
        <f t="shared" si="94"/>
        <v>#VALUE!</v>
      </c>
      <c r="AI224" s="15" t="e">
        <f t="shared" si="95"/>
        <v>#VALUE!</v>
      </c>
      <c r="AJ224" s="15" t="e">
        <f t="shared" si="96"/>
        <v>#VALUE!</v>
      </c>
      <c r="AK224" s="15">
        <f t="shared" si="97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1" t="str">
        <f>IF(OR($B225="",$C225="",$D225="",$E225="",$E225&lt;AN_LIM,$E225&gt;AN_CONCURS,$N225=FALSE),"",R_STR*VLOOKUP(AK225,Coef!$E$5:$F$20,2,FALSE))</f>
        <v/>
      </c>
      <c r="I225" s="121" t="str">
        <f>IF(OR($B225="",$C225="",$D225="",$E225="",$E225&gt;AN_CONCURS,$N225=FALSE),"",R_STR*VLOOKUP(AK225,Coef!$E$5:$F$20,2,FALSE))</f>
        <v/>
      </c>
      <c r="J225" s="153" t="str">
        <f t="shared" si="72"/>
        <v/>
      </c>
      <c r="K225" s="153" t="str">
        <f t="shared" si="73"/>
        <v/>
      </c>
      <c r="L225" s="153" t="str">
        <f t="shared" si="74"/>
        <v/>
      </c>
      <c r="M225" s="153" t="str">
        <f t="shared" si="75"/>
        <v/>
      </c>
      <c r="N225" s="129" t="b">
        <f t="shared" si="76"/>
        <v>0</v>
      </c>
      <c r="O225" s="238"/>
      <c r="Q225" s="14" t="e">
        <f t="shared" si="77"/>
        <v>#VALUE!</v>
      </c>
      <c r="R225" s="14" t="e">
        <f t="shared" si="78"/>
        <v>#VALUE!</v>
      </c>
      <c r="S225" s="14" t="e">
        <f t="shared" si="79"/>
        <v>#VALUE!</v>
      </c>
      <c r="T225" s="14" t="e">
        <f t="shared" si="80"/>
        <v>#VALUE!</v>
      </c>
      <c r="U225" s="14" t="e">
        <f t="shared" si="81"/>
        <v>#VALUE!</v>
      </c>
      <c r="V225" s="14" t="e">
        <f t="shared" si="82"/>
        <v>#VALUE!</v>
      </c>
      <c r="W225" s="14" t="e">
        <f t="shared" si="83"/>
        <v>#VALUE!</v>
      </c>
      <c r="X225" s="14" t="e">
        <f t="shared" si="84"/>
        <v>#VALUE!</v>
      </c>
      <c r="Y225" s="14" t="e">
        <f t="shared" si="85"/>
        <v>#VALUE!</v>
      </c>
      <c r="Z225" s="14" t="e">
        <f t="shared" si="86"/>
        <v>#VALUE!</v>
      </c>
      <c r="AA225" s="15" t="e">
        <f t="shared" si="87"/>
        <v>#VALUE!</v>
      </c>
      <c r="AB225" s="15" t="e">
        <f t="shared" si="88"/>
        <v>#VALUE!</v>
      </c>
      <c r="AC225" s="15" t="e">
        <f t="shared" si="89"/>
        <v>#VALUE!</v>
      </c>
      <c r="AD225" s="15" t="e">
        <f t="shared" si="90"/>
        <v>#VALUE!</v>
      </c>
      <c r="AE225" s="15" t="e">
        <f t="shared" si="91"/>
        <v>#VALUE!</v>
      </c>
      <c r="AF225" s="15" t="e">
        <f t="shared" si="92"/>
        <v>#VALUE!</v>
      </c>
      <c r="AG225" s="15" t="e">
        <f t="shared" si="93"/>
        <v>#VALUE!</v>
      </c>
      <c r="AH225" s="15" t="e">
        <f t="shared" si="94"/>
        <v>#VALUE!</v>
      </c>
      <c r="AI225" s="15" t="e">
        <f t="shared" si="95"/>
        <v>#VALUE!</v>
      </c>
      <c r="AJ225" s="15" t="e">
        <f t="shared" si="96"/>
        <v>#VALUE!</v>
      </c>
      <c r="AK225" s="15">
        <f t="shared" si="97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1" t="str">
        <f>IF(OR($B226="",$C226="",$D226="",$E226="",$E226&lt;AN_LIM,$E226&gt;AN_CONCURS,$N226=FALSE),"",R_STR*VLOOKUP(AK226,Coef!$E$5:$F$20,2,FALSE))</f>
        <v/>
      </c>
      <c r="I226" s="121" t="str">
        <f>IF(OR($B226="",$C226="",$D226="",$E226="",$E226&gt;AN_CONCURS,$N226=FALSE),"",R_STR*VLOOKUP(AK226,Coef!$E$5:$F$20,2,FALSE))</f>
        <v/>
      </c>
      <c r="J226" s="153" t="str">
        <f t="shared" si="72"/>
        <v/>
      </c>
      <c r="K226" s="153" t="str">
        <f t="shared" si="73"/>
        <v/>
      </c>
      <c r="L226" s="153" t="str">
        <f t="shared" si="74"/>
        <v/>
      </c>
      <c r="M226" s="153" t="str">
        <f t="shared" si="75"/>
        <v/>
      </c>
      <c r="N226" s="129" t="b">
        <f t="shared" si="76"/>
        <v>0</v>
      </c>
      <c r="O226" s="238"/>
      <c r="Q226" s="14" t="e">
        <f t="shared" si="77"/>
        <v>#VALUE!</v>
      </c>
      <c r="R226" s="14" t="e">
        <f t="shared" si="78"/>
        <v>#VALUE!</v>
      </c>
      <c r="S226" s="14" t="e">
        <f t="shared" si="79"/>
        <v>#VALUE!</v>
      </c>
      <c r="T226" s="14" t="e">
        <f t="shared" si="80"/>
        <v>#VALUE!</v>
      </c>
      <c r="U226" s="14" t="e">
        <f t="shared" si="81"/>
        <v>#VALUE!</v>
      </c>
      <c r="V226" s="14" t="e">
        <f t="shared" si="82"/>
        <v>#VALUE!</v>
      </c>
      <c r="W226" s="14" t="e">
        <f t="shared" si="83"/>
        <v>#VALUE!</v>
      </c>
      <c r="X226" s="14" t="e">
        <f t="shared" si="84"/>
        <v>#VALUE!</v>
      </c>
      <c r="Y226" s="14" t="e">
        <f t="shared" si="85"/>
        <v>#VALUE!</v>
      </c>
      <c r="Z226" s="14" t="e">
        <f t="shared" si="86"/>
        <v>#VALUE!</v>
      </c>
      <c r="AA226" s="15" t="e">
        <f t="shared" si="87"/>
        <v>#VALUE!</v>
      </c>
      <c r="AB226" s="15" t="e">
        <f t="shared" si="88"/>
        <v>#VALUE!</v>
      </c>
      <c r="AC226" s="15" t="e">
        <f t="shared" si="89"/>
        <v>#VALUE!</v>
      </c>
      <c r="AD226" s="15" t="e">
        <f t="shared" si="90"/>
        <v>#VALUE!</v>
      </c>
      <c r="AE226" s="15" t="e">
        <f t="shared" si="91"/>
        <v>#VALUE!</v>
      </c>
      <c r="AF226" s="15" t="e">
        <f t="shared" si="92"/>
        <v>#VALUE!</v>
      </c>
      <c r="AG226" s="15" t="e">
        <f t="shared" si="93"/>
        <v>#VALUE!</v>
      </c>
      <c r="AH226" s="15" t="e">
        <f t="shared" si="94"/>
        <v>#VALUE!</v>
      </c>
      <c r="AI226" s="15" t="e">
        <f t="shared" si="95"/>
        <v>#VALUE!</v>
      </c>
      <c r="AJ226" s="15" t="e">
        <f t="shared" si="96"/>
        <v>#VALUE!</v>
      </c>
      <c r="AK226" s="15">
        <f t="shared" si="97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1" t="str">
        <f>IF(OR($B227="",$C227="",$D227="",$E227="",$E227&lt;AN_LIM,$E227&gt;AN_CONCURS,$N227=FALSE),"",R_STR*VLOOKUP(AK227,Coef!$E$5:$F$20,2,FALSE))</f>
        <v/>
      </c>
      <c r="I227" s="121" t="str">
        <f>IF(OR($B227="",$C227="",$D227="",$E227="",$E227&gt;AN_CONCURS,$N227=FALSE),"",R_STR*VLOOKUP(AK227,Coef!$E$5:$F$20,2,FALSE))</f>
        <v/>
      </c>
      <c r="J227" s="153" t="str">
        <f t="shared" si="72"/>
        <v/>
      </c>
      <c r="K227" s="153" t="str">
        <f t="shared" si="73"/>
        <v/>
      </c>
      <c r="L227" s="153" t="str">
        <f t="shared" si="74"/>
        <v/>
      </c>
      <c r="M227" s="153" t="str">
        <f t="shared" si="75"/>
        <v/>
      </c>
      <c r="N227" s="129" t="b">
        <f t="shared" si="76"/>
        <v>0</v>
      </c>
      <c r="O227" s="238"/>
      <c r="Q227" s="14" t="e">
        <f t="shared" si="77"/>
        <v>#VALUE!</v>
      </c>
      <c r="R227" s="14" t="e">
        <f t="shared" si="78"/>
        <v>#VALUE!</v>
      </c>
      <c r="S227" s="14" t="e">
        <f t="shared" si="79"/>
        <v>#VALUE!</v>
      </c>
      <c r="T227" s="14" t="e">
        <f t="shared" si="80"/>
        <v>#VALUE!</v>
      </c>
      <c r="U227" s="14" t="e">
        <f t="shared" si="81"/>
        <v>#VALUE!</v>
      </c>
      <c r="V227" s="14" t="e">
        <f t="shared" si="82"/>
        <v>#VALUE!</v>
      </c>
      <c r="W227" s="14" t="e">
        <f t="shared" si="83"/>
        <v>#VALUE!</v>
      </c>
      <c r="X227" s="14" t="e">
        <f t="shared" si="84"/>
        <v>#VALUE!</v>
      </c>
      <c r="Y227" s="14" t="e">
        <f t="shared" si="85"/>
        <v>#VALUE!</v>
      </c>
      <c r="Z227" s="14" t="e">
        <f t="shared" si="86"/>
        <v>#VALUE!</v>
      </c>
      <c r="AA227" s="15" t="e">
        <f t="shared" si="87"/>
        <v>#VALUE!</v>
      </c>
      <c r="AB227" s="15" t="e">
        <f t="shared" si="88"/>
        <v>#VALUE!</v>
      </c>
      <c r="AC227" s="15" t="e">
        <f t="shared" si="89"/>
        <v>#VALUE!</v>
      </c>
      <c r="AD227" s="15" t="e">
        <f t="shared" si="90"/>
        <v>#VALUE!</v>
      </c>
      <c r="AE227" s="15" t="e">
        <f t="shared" si="91"/>
        <v>#VALUE!</v>
      </c>
      <c r="AF227" s="15" t="e">
        <f t="shared" si="92"/>
        <v>#VALUE!</v>
      </c>
      <c r="AG227" s="15" t="e">
        <f t="shared" si="93"/>
        <v>#VALUE!</v>
      </c>
      <c r="AH227" s="15" t="e">
        <f t="shared" si="94"/>
        <v>#VALUE!</v>
      </c>
      <c r="AI227" s="15" t="e">
        <f t="shared" si="95"/>
        <v>#VALUE!</v>
      </c>
      <c r="AJ227" s="15" t="e">
        <f t="shared" si="96"/>
        <v>#VALUE!</v>
      </c>
      <c r="AK227" s="15">
        <f t="shared" si="97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1" t="str">
        <f>IF(OR($B228="",$C228="",$D228="",$E228="",$E228&lt;AN_LIM,$E228&gt;AN_CONCURS,$N228=FALSE),"",R_STR*VLOOKUP(AK228,Coef!$E$5:$F$20,2,FALSE))</f>
        <v/>
      </c>
      <c r="I228" s="121" t="str">
        <f>IF(OR($B228="",$C228="",$D228="",$E228="",$E228&gt;AN_CONCURS,$N228=FALSE),"",R_STR*VLOOKUP(AK228,Coef!$E$5:$F$20,2,FALSE))</f>
        <v/>
      </c>
      <c r="J228" s="153" t="str">
        <f t="shared" si="72"/>
        <v/>
      </c>
      <c r="K228" s="153" t="str">
        <f t="shared" si="73"/>
        <v/>
      </c>
      <c r="L228" s="153" t="str">
        <f t="shared" si="74"/>
        <v/>
      </c>
      <c r="M228" s="153" t="str">
        <f t="shared" si="75"/>
        <v/>
      </c>
      <c r="N228" s="129" t="b">
        <f t="shared" si="76"/>
        <v>0</v>
      </c>
      <c r="O228" s="238"/>
      <c r="Q228" s="14" t="e">
        <f t="shared" si="77"/>
        <v>#VALUE!</v>
      </c>
      <c r="R228" s="14" t="e">
        <f t="shared" si="78"/>
        <v>#VALUE!</v>
      </c>
      <c r="S228" s="14" t="e">
        <f t="shared" si="79"/>
        <v>#VALUE!</v>
      </c>
      <c r="T228" s="14" t="e">
        <f t="shared" si="80"/>
        <v>#VALUE!</v>
      </c>
      <c r="U228" s="14" t="e">
        <f t="shared" si="81"/>
        <v>#VALUE!</v>
      </c>
      <c r="V228" s="14" t="e">
        <f t="shared" si="82"/>
        <v>#VALUE!</v>
      </c>
      <c r="W228" s="14" t="e">
        <f t="shared" si="83"/>
        <v>#VALUE!</v>
      </c>
      <c r="X228" s="14" t="e">
        <f t="shared" si="84"/>
        <v>#VALUE!</v>
      </c>
      <c r="Y228" s="14" t="e">
        <f t="shared" si="85"/>
        <v>#VALUE!</v>
      </c>
      <c r="Z228" s="14" t="e">
        <f t="shared" si="86"/>
        <v>#VALUE!</v>
      </c>
      <c r="AA228" s="15" t="e">
        <f t="shared" si="87"/>
        <v>#VALUE!</v>
      </c>
      <c r="AB228" s="15" t="e">
        <f t="shared" si="88"/>
        <v>#VALUE!</v>
      </c>
      <c r="AC228" s="15" t="e">
        <f t="shared" si="89"/>
        <v>#VALUE!</v>
      </c>
      <c r="AD228" s="15" t="e">
        <f t="shared" si="90"/>
        <v>#VALUE!</v>
      </c>
      <c r="AE228" s="15" t="e">
        <f t="shared" si="91"/>
        <v>#VALUE!</v>
      </c>
      <c r="AF228" s="15" t="e">
        <f t="shared" si="92"/>
        <v>#VALUE!</v>
      </c>
      <c r="AG228" s="15" t="e">
        <f t="shared" si="93"/>
        <v>#VALUE!</v>
      </c>
      <c r="AH228" s="15" t="e">
        <f t="shared" si="94"/>
        <v>#VALUE!</v>
      </c>
      <c r="AI228" s="15" t="e">
        <f t="shared" si="95"/>
        <v>#VALUE!</v>
      </c>
      <c r="AJ228" s="15" t="e">
        <f t="shared" si="96"/>
        <v>#VALUE!</v>
      </c>
      <c r="AK228" s="15">
        <f t="shared" si="97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1" t="str">
        <f>IF(OR($B229="",$C229="",$D229="",$E229="",$E229&lt;AN_LIM,$E229&gt;AN_CONCURS,$N229=FALSE),"",R_STR*VLOOKUP(AK229,Coef!$E$5:$F$20,2,FALSE))</f>
        <v/>
      </c>
      <c r="I229" s="121" t="str">
        <f>IF(OR($B229="",$C229="",$D229="",$E229="",$E229&gt;AN_CONCURS,$N229=FALSE),"",R_STR*VLOOKUP(AK229,Coef!$E$5:$F$20,2,FALSE))</f>
        <v/>
      </c>
      <c r="J229" s="153" t="str">
        <f t="shared" si="72"/>
        <v/>
      </c>
      <c r="K229" s="153" t="str">
        <f t="shared" si="73"/>
        <v/>
      </c>
      <c r="L229" s="153" t="str">
        <f t="shared" si="74"/>
        <v/>
      </c>
      <c r="M229" s="153" t="str">
        <f t="shared" si="75"/>
        <v/>
      </c>
      <c r="N229" s="129" t="b">
        <f t="shared" si="76"/>
        <v>0</v>
      </c>
      <c r="O229" s="238"/>
      <c r="Q229" s="14" t="e">
        <f t="shared" si="77"/>
        <v>#VALUE!</v>
      </c>
      <c r="R229" s="14" t="e">
        <f t="shared" si="78"/>
        <v>#VALUE!</v>
      </c>
      <c r="S229" s="14" t="e">
        <f t="shared" si="79"/>
        <v>#VALUE!</v>
      </c>
      <c r="T229" s="14" t="e">
        <f t="shared" si="80"/>
        <v>#VALUE!</v>
      </c>
      <c r="U229" s="14" t="e">
        <f t="shared" si="81"/>
        <v>#VALUE!</v>
      </c>
      <c r="V229" s="14" t="e">
        <f t="shared" si="82"/>
        <v>#VALUE!</v>
      </c>
      <c r="W229" s="14" t="e">
        <f t="shared" si="83"/>
        <v>#VALUE!</v>
      </c>
      <c r="X229" s="14" t="e">
        <f t="shared" si="84"/>
        <v>#VALUE!</v>
      </c>
      <c r="Y229" s="14" t="e">
        <f t="shared" si="85"/>
        <v>#VALUE!</v>
      </c>
      <c r="Z229" s="14" t="e">
        <f t="shared" si="86"/>
        <v>#VALUE!</v>
      </c>
      <c r="AA229" s="15" t="e">
        <f t="shared" si="87"/>
        <v>#VALUE!</v>
      </c>
      <c r="AB229" s="15" t="e">
        <f t="shared" si="88"/>
        <v>#VALUE!</v>
      </c>
      <c r="AC229" s="15" t="e">
        <f t="shared" si="89"/>
        <v>#VALUE!</v>
      </c>
      <c r="AD229" s="15" t="e">
        <f t="shared" si="90"/>
        <v>#VALUE!</v>
      </c>
      <c r="AE229" s="15" t="e">
        <f t="shared" si="91"/>
        <v>#VALUE!</v>
      </c>
      <c r="AF229" s="15" t="e">
        <f t="shared" si="92"/>
        <v>#VALUE!</v>
      </c>
      <c r="AG229" s="15" t="e">
        <f t="shared" si="93"/>
        <v>#VALUE!</v>
      </c>
      <c r="AH229" s="15" t="e">
        <f t="shared" si="94"/>
        <v>#VALUE!</v>
      </c>
      <c r="AI229" s="15" t="e">
        <f t="shared" si="95"/>
        <v>#VALUE!</v>
      </c>
      <c r="AJ229" s="15" t="e">
        <f t="shared" si="96"/>
        <v>#VALUE!</v>
      </c>
      <c r="AK229" s="15">
        <f t="shared" si="97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1" t="str">
        <f>IF(OR($B230="",$C230="",$D230="",$E230="",$E230&lt;AN_LIM,$E230&gt;AN_CONCURS,$N230=FALSE),"",R_STR*VLOOKUP(AK230,Coef!$E$5:$F$20,2,FALSE))</f>
        <v/>
      </c>
      <c r="I230" s="121" t="str">
        <f>IF(OR($B230="",$C230="",$D230="",$E230="",$E230&gt;AN_CONCURS,$N230=FALSE),"",R_STR*VLOOKUP(AK230,Coef!$E$5:$F$20,2,FALSE))</f>
        <v/>
      </c>
      <c r="J230" s="153" t="str">
        <f t="shared" si="72"/>
        <v/>
      </c>
      <c r="K230" s="153" t="str">
        <f t="shared" si="73"/>
        <v/>
      </c>
      <c r="L230" s="153" t="str">
        <f t="shared" si="74"/>
        <v/>
      </c>
      <c r="M230" s="153" t="str">
        <f t="shared" si="75"/>
        <v/>
      </c>
      <c r="N230" s="129" t="b">
        <f t="shared" si="76"/>
        <v>0</v>
      </c>
      <c r="O230" s="238"/>
      <c r="Q230" s="14" t="e">
        <f t="shared" si="77"/>
        <v>#VALUE!</v>
      </c>
      <c r="R230" s="14" t="e">
        <f t="shared" si="78"/>
        <v>#VALUE!</v>
      </c>
      <c r="S230" s="14" t="e">
        <f t="shared" si="79"/>
        <v>#VALUE!</v>
      </c>
      <c r="T230" s="14" t="e">
        <f t="shared" si="80"/>
        <v>#VALUE!</v>
      </c>
      <c r="U230" s="14" t="e">
        <f t="shared" si="81"/>
        <v>#VALUE!</v>
      </c>
      <c r="V230" s="14" t="e">
        <f t="shared" si="82"/>
        <v>#VALUE!</v>
      </c>
      <c r="W230" s="14" t="e">
        <f t="shared" si="83"/>
        <v>#VALUE!</v>
      </c>
      <c r="X230" s="14" t="e">
        <f t="shared" si="84"/>
        <v>#VALUE!</v>
      </c>
      <c r="Y230" s="14" t="e">
        <f t="shared" si="85"/>
        <v>#VALUE!</v>
      </c>
      <c r="Z230" s="14" t="e">
        <f t="shared" si="86"/>
        <v>#VALUE!</v>
      </c>
      <c r="AA230" s="15" t="e">
        <f t="shared" si="87"/>
        <v>#VALUE!</v>
      </c>
      <c r="AB230" s="15" t="e">
        <f t="shared" si="88"/>
        <v>#VALUE!</v>
      </c>
      <c r="AC230" s="15" t="e">
        <f t="shared" si="89"/>
        <v>#VALUE!</v>
      </c>
      <c r="AD230" s="15" t="e">
        <f t="shared" si="90"/>
        <v>#VALUE!</v>
      </c>
      <c r="AE230" s="15" t="e">
        <f t="shared" si="91"/>
        <v>#VALUE!</v>
      </c>
      <c r="AF230" s="15" t="e">
        <f t="shared" si="92"/>
        <v>#VALUE!</v>
      </c>
      <c r="AG230" s="15" t="e">
        <f t="shared" si="93"/>
        <v>#VALUE!</v>
      </c>
      <c r="AH230" s="15" t="e">
        <f t="shared" si="94"/>
        <v>#VALUE!</v>
      </c>
      <c r="AI230" s="15" t="e">
        <f t="shared" si="95"/>
        <v>#VALUE!</v>
      </c>
      <c r="AJ230" s="15" t="e">
        <f t="shared" si="96"/>
        <v>#VALUE!</v>
      </c>
      <c r="AK230" s="15">
        <f t="shared" si="97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1" t="str">
        <f>IF(OR($B231="",$C231="",$D231="",$E231="",$E231&lt;AN_LIM,$E231&gt;AN_CONCURS,$N231=FALSE),"",R_STR*VLOOKUP(AK231,Coef!$E$5:$F$20,2,FALSE))</f>
        <v/>
      </c>
      <c r="I231" s="121" t="str">
        <f>IF(OR($B231="",$C231="",$D231="",$E231="",$E231&gt;AN_CONCURS,$N231=FALSE),"",R_STR*VLOOKUP(AK231,Coef!$E$5:$F$20,2,FALSE))</f>
        <v/>
      </c>
      <c r="J231" s="153" t="str">
        <f t="shared" si="72"/>
        <v/>
      </c>
      <c r="K231" s="153" t="str">
        <f t="shared" si="73"/>
        <v/>
      </c>
      <c r="L231" s="153" t="str">
        <f t="shared" si="74"/>
        <v/>
      </c>
      <c r="M231" s="153" t="str">
        <f t="shared" si="75"/>
        <v/>
      </c>
      <c r="N231" s="129" t="b">
        <f t="shared" si="76"/>
        <v>0</v>
      </c>
      <c r="O231" s="238"/>
      <c r="Q231" s="14" t="e">
        <f t="shared" si="77"/>
        <v>#VALUE!</v>
      </c>
      <c r="R231" s="14" t="e">
        <f t="shared" si="78"/>
        <v>#VALUE!</v>
      </c>
      <c r="S231" s="14" t="e">
        <f t="shared" si="79"/>
        <v>#VALUE!</v>
      </c>
      <c r="T231" s="14" t="e">
        <f t="shared" si="80"/>
        <v>#VALUE!</v>
      </c>
      <c r="U231" s="14" t="e">
        <f t="shared" si="81"/>
        <v>#VALUE!</v>
      </c>
      <c r="V231" s="14" t="e">
        <f t="shared" si="82"/>
        <v>#VALUE!</v>
      </c>
      <c r="W231" s="14" t="e">
        <f t="shared" si="83"/>
        <v>#VALUE!</v>
      </c>
      <c r="X231" s="14" t="e">
        <f t="shared" si="84"/>
        <v>#VALUE!</v>
      </c>
      <c r="Y231" s="14" t="e">
        <f t="shared" si="85"/>
        <v>#VALUE!</v>
      </c>
      <c r="Z231" s="14" t="e">
        <f t="shared" si="86"/>
        <v>#VALUE!</v>
      </c>
      <c r="AA231" s="15" t="e">
        <f t="shared" si="87"/>
        <v>#VALUE!</v>
      </c>
      <c r="AB231" s="15" t="e">
        <f t="shared" si="88"/>
        <v>#VALUE!</v>
      </c>
      <c r="AC231" s="15" t="e">
        <f t="shared" si="89"/>
        <v>#VALUE!</v>
      </c>
      <c r="AD231" s="15" t="e">
        <f t="shared" si="90"/>
        <v>#VALUE!</v>
      </c>
      <c r="AE231" s="15" t="e">
        <f t="shared" si="91"/>
        <v>#VALUE!</v>
      </c>
      <c r="AF231" s="15" t="e">
        <f t="shared" si="92"/>
        <v>#VALUE!</v>
      </c>
      <c r="AG231" s="15" t="e">
        <f t="shared" si="93"/>
        <v>#VALUE!</v>
      </c>
      <c r="AH231" s="15" t="e">
        <f t="shared" si="94"/>
        <v>#VALUE!</v>
      </c>
      <c r="AI231" s="15" t="e">
        <f t="shared" si="95"/>
        <v>#VALUE!</v>
      </c>
      <c r="AJ231" s="15" t="e">
        <f t="shared" si="96"/>
        <v>#VALUE!</v>
      </c>
      <c r="AK231" s="15">
        <f t="shared" si="97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1" t="str">
        <f>IF(OR($B232="",$C232="",$D232="",$E232="",$E232&lt;AN_LIM,$E232&gt;AN_CONCURS,$N232=FALSE),"",R_STR*VLOOKUP(AK232,Coef!$E$5:$F$20,2,FALSE))</f>
        <v/>
      </c>
      <c r="I232" s="121" t="str">
        <f>IF(OR($B232="",$C232="",$D232="",$E232="",$E232&gt;AN_CONCURS,$N232=FALSE),"",R_STR*VLOOKUP(AK232,Coef!$E$5:$F$20,2,FALSE))</f>
        <v/>
      </c>
      <c r="J232" s="153" t="str">
        <f t="shared" si="72"/>
        <v/>
      </c>
      <c r="K232" s="153" t="str">
        <f t="shared" si="73"/>
        <v/>
      </c>
      <c r="L232" s="153" t="str">
        <f t="shared" si="74"/>
        <v/>
      </c>
      <c r="M232" s="153" t="str">
        <f t="shared" si="75"/>
        <v/>
      </c>
      <c r="N232" s="129" t="b">
        <f t="shared" si="76"/>
        <v>0</v>
      </c>
      <c r="O232" s="238"/>
      <c r="Q232" s="14" t="e">
        <f t="shared" si="77"/>
        <v>#VALUE!</v>
      </c>
      <c r="R232" s="14" t="e">
        <f t="shared" si="78"/>
        <v>#VALUE!</v>
      </c>
      <c r="S232" s="14" t="e">
        <f t="shared" si="79"/>
        <v>#VALUE!</v>
      </c>
      <c r="T232" s="14" t="e">
        <f t="shared" si="80"/>
        <v>#VALUE!</v>
      </c>
      <c r="U232" s="14" t="e">
        <f t="shared" si="81"/>
        <v>#VALUE!</v>
      </c>
      <c r="V232" s="14" t="e">
        <f t="shared" si="82"/>
        <v>#VALUE!</v>
      </c>
      <c r="W232" s="14" t="e">
        <f t="shared" si="83"/>
        <v>#VALUE!</v>
      </c>
      <c r="X232" s="14" t="e">
        <f t="shared" si="84"/>
        <v>#VALUE!</v>
      </c>
      <c r="Y232" s="14" t="e">
        <f t="shared" si="85"/>
        <v>#VALUE!</v>
      </c>
      <c r="Z232" s="14" t="e">
        <f t="shared" si="86"/>
        <v>#VALUE!</v>
      </c>
      <c r="AA232" s="15" t="e">
        <f t="shared" si="87"/>
        <v>#VALUE!</v>
      </c>
      <c r="AB232" s="15" t="e">
        <f t="shared" si="88"/>
        <v>#VALUE!</v>
      </c>
      <c r="AC232" s="15" t="e">
        <f t="shared" si="89"/>
        <v>#VALUE!</v>
      </c>
      <c r="AD232" s="15" t="e">
        <f t="shared" si="90"/>
        <v>#VALUE!</v>
      </c>
      <c r="AE232" s="15" t="e">
        <f t="shared" si="91"/>
        <v>#VALUE!</v>
      </c>
      <c r="AF232" s="15" t="e">
        <f t="shared" si="92"/>
        <v>#VALUE!</v>
      </c>
      <c r="AG232" s="15" t="e">
        <f t="shared" si="93"/>
        <v>#VALUE!</v>
      </c>
      <c r="AH232" s="15" t="e">
        <f t="shared" si="94"/>
        <v>#VALUE!</v>
      </c>
      <c r="AI232" s="15" t="e">
        <f t="shared" si="95"/>
        <v>#VALUE!</v>
      </c>
      <c r="AJ232" s="15" t="e">
        <f t="shared" si="96"/>
        <v>#VALUE!</v>
      </c>
      <c r="AK232" s="15">
        <f t="shared" si="97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1" t="str">
        <f>IF(OR($B233="",$C233="",$D233="",$E233="",$E233&lt;AN_LIM,$E233&gt;AN_CONCURS,$N233=FALSE),"",R_STR*VLOOKUP(AK233,Coef!$E$5:$F$20,2,FALSE))</f>
        <v/>
      </c>
      <c r="I233" s="121" t="str">
        <f>IF(OR($B233="",$C233="",$D233="",$E233="",$E233&gt;AN_CONCURS,$N233=FALSE),"",R_STR*VLOOKUP(AK233,Coef!$E$5:$F$20,2,FALSE))</f>
        <v/>
      </c>
      <c r="J233" s="153" t="str">
        <f t="shared" si="72"/>
        <v/>
      </c>
      <c r="K233" s="153" t="str">
        <f t="shared" si="73"/>
        <v/>
      </c>
      <c r="L233" s="153" t="str">
        <f t="shared" si="74"/>
        <v/>
      </c>
      <c r="M233" s="153" t="str">
        <f t="shared" si="75"/>
        <v/>
      </c>
      <c r="N233" s="129" t="b">
        <f t="shared" si="76"/>
        <v>0</v>
      </c>
      <c r="O233" s="238"/>
      <c r="Q233" s="14" t="e">
        <f t="shared" si="77"/>
        <v>#VALUE!</v>
      </c>
      <c r="R233" s="14" t="e">
        <f t="shared" si="78"/>
        <v>#VALUE!</v>
      </c>
      <c r="S233" s="14" t="e">
        <f t="shared" si="79"/>
        <v>#VALUE!</v>
      </c>
      <c r="T233" s="14" t="e">
        <f t="shared" si="80"/>
        <v>#VALUE!</v>
      </c>
      <c r="U233" s="14" t="e">
        <f t="shared" si="81"/>
        <v>#VALUE!</v>
      </c>
      <c r="V233" s="14" t="e">
        <f t="shared" si="82"/>
        <v>#VALUE!</v>
      </c>
      <c r="W233" s="14" t="e">
        <f t="shared" si="83"/>
        <v>#VALUE!</v>
      </c>
      <c r="X233" s="14" t="e">
        <f t="shared" si="84"/>
        <v>#VALUE!</v>
      </c>
      <c r="Y233" s="14" t="e">
        <f t="shared" si="85"/>
        <v>#VALUE!</v>
      </c>
      <c r="Z233" s="14" t="e">
        <f t="shared" si="86"/>
        <v>#VALUE!</v>
      </c>
      <c r="AA233" s="15" t="e">
        <f t="shared" si="87"/>
        <v>#VALUE!</v>
      </c>
      <c r="AB233" s="15" t="e">
        <f t="shared" si="88"/>
        <v>#VALUE!</v>
      </c>
      <c r="AC233" s="15" t="e">
        <f t="shared" si="89"/>
        <v>#VALUE!</v>
      </c>
      <c r="AD233" s="15" t="e">
        <f t="shared" si="90"/>
        <v>#VALUE!</v>
      </c>
      <c r="AE233" s="15" t="e">
        <f t="shared" si="91"/>
        <v>#VALUE!</v>
      </c>
      <c r="AF233" s="15" t="e">
        <f t="shared" si="92"/>
        <v>#VALUE!</v>
      </c>
      <c r="AG233" s="15" t="e">
        <f t="shared" si="93"/>
        <v>#VALUE!</v>
      </c>
      <c r="AH233" s="15" t="e">
        <f t="shared" si="94"/>
        <v>#VALUE!</v>
      </c>
      <c r="AI233" s="15" t="e">
        <f t="shared" si="95"/>
        <v>#VALUE!</v>
      </c>
      <c r="AJ233" s="15" t="e">
        <f t="shared" si="96"/>
        <v>#VALUE!</v>
      </c>
      <c r="AK233" s="15">
        <f t="shared" si="97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1" t="str">
        <f>IF(OR($B234="",$C234="",$D234="",$E234="",$E234&lt;AN_LIM,$E234&gt;AN_CONCURS,$N234=FALSE),"",R_STR*VLOOKUP(AK234,Coef!$E$5:$F$20,2,FALSE))</f>
        <v/>
      </c>
      <c r="I234" s="121" t="str">
        <f>IF(OR($B234="",$C234="",$D234="",$E234="",$E234&gt;AN_CONCURS,$N234=FALSE),"",R_STR*VLOOKUP(AK234,Coef!$E$5:$F$20,2,FALSE))</f>
        <v/>
      </c>
      <c r="J234" s="153" t="str">
        <f t="shared" si="72"/>
        <v/>
      </c>
      <c r="K234" s="153" t="str">
        <f t="shared" si="73"/>
        <v/>
      </c>
      <c r="L234" s="153" t="str">
        <f t="shared" si="74"/>
        <v/>
      </c>
      <c r="M234" s="153" t="str">
        <f t="shared" si="75"/>
        <v/>
      </c>
      <c r="N234" s="129" t="b">
        <f t="shared" si="76"/>
        <v>0</v>
      </c>
      <c r="O234" s="238"/>
      <c r="Q234" s="14" t="e">
        <f t="shared" si="77"/>
        <v>#VALUE!</v>
      </c>
      <c r="R234" s="14" t="e">
        <f t="shared" si="78"/>
        <v>#VALUE!</v>
      </c>
      <c r="S234" s="14" t="e">
        <f t="shared" si="79"/>
        <v>#VALUE!</v>
      </c>
      <c r="T234" s="14" t="e">
        <f t="shared" si="80"/>
        <v>#VALUE!</v>
      </c>
      <c r="U234" s="14" t="e">
        <f t="shared" si="81"/>
        <v>#VALUE!</v>
      </c>
      <c r="V234" s="14" t="e">
        <f t="shared" si="82"/>
        <v>#VALUE!</v>
      </c>
      <c r="W234" s="14" t="e">
        <f t="shared" si="83"/>
        <v>#VALUE!</v>
      </c>
      <c r="X234" s="14" t="e">
        <f t="shared" si="84"/>
        <v>#VALUE!</v>
      </c>
      <c r="Y234" s="14" t="e">
        <f t="shared" si="85"/>
        <v>#VALUE!</v>
      </c>
      <c r="Z234" s="14" t="e">
        <f t="shared" si="86"/>
        <v>#VALUE!</v>
      </c>
      <c r="AA234" s="15" t="e">
        <f t="shared" si="87"/>
        <v>#VALUE!</v>
      </c>
      <c r="AB234" s="15" t="e">
        <f t="shared" si="88"/>
        <v>#VALUE!</v>
      </c>
      <c r="AC234" s="15" t="e">
        <f t="shared" si="89"/>
        <v>#VALUE!</v>
      </c>
      <c r="AD234" s="15" t="e">
        <f t="shared" si="90"/>
        <v>#VALUE!</v>
      </c>
      <c r="AE234" s="15" t="e">
        <f t="shared" si="91"/>
        <v>#VALUE!</v>
      </c>
      <c r="AF234" s="15" t="e">
        <f t="shared" si="92"/>
        <v>#VALUE!</v>
      </c>
      <c r="AG234" s="15" t="e">
        <f t="shared" si="93"/>
        <v>#VALUE!</v>
      </c>
      <c r="AH234" s="15" t="e">
        <f t="shared" si="94"/>
        <v>#VALUE!</v>
      </c>
      <c r="AI234" s="15" t="e">
        <f t="shared" si="95"/>
        <v>#VALUE!</v>
      </c>
      <c r="AJ234" s="15" t="e">
        <f t="shared" si="96"/>
        <v>#VALUE!</v>
      </c>
      <c r="AK234" s="15">
        <f t="shared" si="97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1" t="str">
        <f>IF(OR($B235="",$C235="",$D235="",$E235="",$E235&lt;AN_LIM,$E235&gt;AN_CONCURS,$N235=FALSE),"",R_STR*VLOOKUP(AK235,Coef!$E$5:$F$20,2,FALSE))</f>
        <v/>
      </c>
      <c r="I235" s="121" t="str">
        <f>IF(OR($B235="",$C235="",$D235="",$E235="",$E235&gt;AN_CONCURS,$N235=FALSE),"",R_STR*VLOOKUP(AK235,Coef!$E$5:$F$20,2,FALSE))</f>
        <v/>
      </c>
      <c r="J235" s="153" t="str">
        <f t="shared" si="72"/>
        <v/>
      </c>
      <c r="K235" s="153" t="str">
        <f t="shared" si="73"/>
        <v/>
      </c>
      <c r="L235" s="153" t="str">
        <f t="shared" si="74"/>
        <v/>
      </c>
      <c r="M235" s="153" t="str">
        <f t="shared" si="75"/>
        <v/>
      </c>
      <c r="N235" s="129" t="b">
        <f t="shared" si="76"/>
        <v>0</v>
      </c>
      <c r="O235" s="238"/>
      <c r="Q235" s="14" t="e">
        <f t="shared" si="77"/>
        <v>#VALUE!</v>
      </c>
      <c r="R235" s="14" t="e">
        <f t="shared" si="78"/>
        <v>#VALUE!</v>
      </c>
      <c r="S235" s="14" t="e">
        <f t="shared" si="79"/>
        <v>#VALUE!</v>
      </c>
      <c r="T235" s="14" t="e">
        <f t="shared" si="80"/>
        <v>#VALUE!</v>
      </c>
      <c r="U235" s="14" t="e">
        <f t="shared" si="81"/>
        <v>#VALUE!</v>
      </c>
      <c r="V235" s="14" t="e">
        <f t="shared" si="82"/>
        <v>#VALUE!</v>
      </c>
      <c r="W235" s="14" t="e">
        <f t="shared" si="83"/>
        <v>#VALUE!</v>
      </c>
      <c r="X235" s="14" t="e">
        <f t="shared" si="84"/>
        <v>#VALUE!</v>
      </c>
      <c r="Y235" s="14" t="e">
        <f t="shared" si="85"/>
        <v>#VALUE!</v>
      </c>
      <c r="Z235" s="14" t="e">
        <f t="shared" si="86"/>
        <v>#VALUE!</v>
      </c>
      <c r="AA235" s="15" t="e">
        <f t="shared" si="87"/>
        <v>#VALUE!</v>
      </c>
      <c r="AB235" s="15" t="e">
        <f t="shared" si="88"/>
        <v>#VALUE!</v>
      </c>
      <c r="AC235" s="15" t="e">
        <f t="shared" si="89"/>
        <v>#VALUE!</v>
      </c>
      <c r="AD235" s="15" t="e">
        <f t="shared" si="90"/>
        <v>#VALUE!</v>
      </c>
      <c r="AE235" s="15" t="e">
        <f t="shared" si="91"/>
        <v>#VALUE!</v>
      </c>
      <c r="AF235" s="15" t="e">
        <f t="shared" si="92"/>
        <v>#VALUE!</v>
      </c>
      <c r="AG235" s="15" t="e">
        <f t="shared" si="93"/>
        <v>#VALUE!</v>
      </c>
      <c r="AH235" s="15" t="e">
        <f t="shared" si="94"/>
        <v>#VALUE!</v>
      </c>
      <c r="AI235" s="15" t="e">
        <f t="shared" si="95"/>
        <v>#VALUE!</v>
      </c>
      <c r="AJ235" s="15" t="e">
        <f t="shared" si="96"/>
        <v>#VALUE!</v>
      </c>
      <c r="AK235" s="15">
        <f t="shared" si="97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1" t="str">
        <f>IF(OR($B236="",$C236="",$D236="",$E236="",$E236&lt;AN_LIM,$E236&gt;AN_CONCURS,$N236=FALSE),"",R_STR*VLOOKUP(AK236,Coef!$E$5:$F$20,2,FALSE))</f>
        <v/>
      </c>
      <c r="I236" s="121" t="str">
        <f>IF(OR($B236="",$C236="",$D236="",$E236="",$E236&gt;AN_CONCURS,$N236=FALSE),"",R_STR*VLOOKUP(AK236,Coef!$E$5:$F$20,2,FALSE))</f>
        <v/>
      </c>
      <c r="J236" s="153" t="str">
        <f t="shared" si="72"/>
        <v/>
      </c>
      <c r="K236" s="153" t="str">
        <f t="shared" si="73"/>
        <v/>
      </c>
      <c r="L236" s="153" t="str">
        <f t="shared" si="74"/>
        <v/>
      </c>
      <c r="M236" s="153" t="str">
        <f t="shared" si="75"/>
        <v/>
      </c>
      <c r="N236" s="129" t="b">
        <f t="shared" si="76"/>
        <v>0</v>
      </c>
      <c r="O236" s="238"/>
      <c r="Q236" s="14" t="e">
        <f t="shared" si="77"/>
        <v>#VALUE!</v>
      </c>
      <c r="R236" s="14" t="e">
        <f t="shared" si="78"/>
        <v>#VALUE!</v>
      </c>
      <c r="S236" s="14" t="e">
        <f t="shared" si="79"/>
        <v>#VALUE!</v>
      </c>
      <c r="T236" s="14" t="e">
        <f t="shared" si="80"/>
        <v>#VALUE!</v>
      </c>
      <c r="U236" s="14" t="e">
        <f t="shared" si="81"/>
        <v>#VALUE!</v>
      </c>
      <c r="V236" s="14" t="e">
        <f t="shared" si="82"/>
        <v>#VALUE!</v>
      </c>
      <c r="W236" s="14" t="e">
        <f t="shared" si="83"/>
        <v>#VALUE!</v>
      </c>
      <c r="X236" s="14" t="e">
        <f t="shared" si="84"/>
        <v>#VALUE!</v>
      </c>
      <c r="Y236" s="14" t="e">
        <f t="shared" si="85"/>
        <v>#VALUE!</v>
      </c>
      <c r="Z236" s="14" t="e">
        <f t="shared" si="86"/>
        <v>#VALUE!</v>
      </c>
      <c r="AA236" s="15" t="e">
        <f t="shared" si="87"/>
        <v>#VALUE!</v>
      </c>
      <c r="AB236" s="15" t="e">
        <f t="shared" si="88"/>
        <v>#VALUE!</v>
      </c>
      <c r="AC236" s="15" t="e">
        <f t="shared" si="89"/>
        <v>#VALUE!</v>
      </c>
      <c r="AD236" s="15" t="e">
        <f t="shared" si="90"/>
        <v>#VALUE!</v>
      </c>
      <c r="AE236" s="15" t="e">
        <f t="shared" si="91"/>
        <v>#VALUE!</v>
      </c>
      <c r="AF236" s="15" t="e">
        <f t="shared" si="92"/>
        <v>#VALUE!</v>
      </c>
      <c r="AG236" s="15" t="e">
        <f t="shared" si="93"/>
        <v>#VALUE!</v>
      </c>
      <c r="AH236" s="15" t="e">
        <f t="shared" si="94"/>
        <v>#VALUE!</v>
      </c>
      <c r="AI236" s="15" t="e">
        <f t="shared" si="95"/>
        <v>#VALUE!</v>
      </c>
      <c r="AJ236" s="15" t="e">
        <f t="shared" si="96"/>
        <v>#VALUE!</v>
      </c>
      <c r="AK236" s="15">
        <f t="shared" si="97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1" t="str">
        <f>IF(OR($B237="",$C237="",$D237="",$E237="",$E237&lt;AN_LIM,$E237&gt;AN_CONCURS,$N237=FALSE),"",R_STR*VLOOKUP(AK237,Coef!$E$5:$F$20,2,FALSE))</f>
        <v/>
      </c>
      <c r="I237" s="121" t="str">
        <f>IF(OR($B237="",$C237="",$D237="",$E237="",$E237&gt;AN_CONCURS,$N237=FALSE),"",R_STR*VLOOKUP(AK237,Coef!$E$5:$F$20,2,FALSE))</f>
        <v/>
      </c>
      <c r="J237" s="153" t="str">
        <f t="shared" si="72"/>
        <v/>
      </c>
      <c r="K237" s="153" t="str">
        <f t="shared" si="73"/>
        <v/>
      </c>
      <c r="L237" s="153" t="str">
        <f t="shared" si="74"/>
        <v/>
      </c>
      <c r="M237" s="153" t="str">
        <f t="shared" si="75"/>
        <v/>
      </c>
      <c r="N237" s="129" t="b">
        <f t="shared" si="76"/>
        <v>0</v>
      </c>
      <c r="O237" s="238"/>
      <c r="Q237" s="14" t="e">
        <f t="shared" si="77"/>
        <v>#VALUE!</v>
      </c>
      <c r="R237" s="14" t="e">
        <f t="shared" si="78"/>
        <v>#VALUE!</v>
      </c>
      <c r="S237" s="14" t="e">
        <f t="shared" si="79"/>
        <v>#VALUE!</v>
      </c>
      <c r="T237" s="14" t="e">
        <f t="shared" si="80"/>
        <v>#VALUE!</v>
      </c>
      <c r="U237" s="14" t="e">
        <f t="shared" si="81"/>
        <v>#VALUE!</v>
      </c>
      <c r="V237" s="14" t="e">
        <f t="shared" si="82"/>
        <v>#VALUE!</v>
      </c>
      <c r="W237" s="14" t="e">
        <f t="shared" si="83"/>
        <v>#VALUE!</v>
      </c>
      <c r="X237" s="14" t="e">
        <f t="shared" si="84"/>
        <v>#VALUE!</v>
      </c>
      <c r="Y237" s="14" t="e">
        <f t="shared" si="85"/>
        <v>#VALUE!</v>
      </c>
      <c r="Z237" s="14" t="e">
        <f t="shared" si="86"/>
        <v>#VALUE!</v>
      </c>
      <c r="AA237" s="15" t="e">
        <f t="shared" si="87"/>
        <v>#VALUE!</v>
      </c>
      <c r="AB237" s="15" t="e">
        <f t="shared" si="88"/>
        <v>#VALUE!</v>
      </c>
      <c r="AC237" s="15" t="e">
        <f t="shared" si="89"/>
        <v>#VALUE!</v>
      </c>
      <c r="AD237" s="15" t="e">
        <f t="shared" si="90"/>
        <v>#VALUE!</v>
      </c>
      <c r="AE237" s="15" t="e">
        <f t="shared" si="91"/>
        <v>#VALUE!</v>
      </c>
      <c r="AF237" s="15" t="e">
        <f t="shared" si="92"/>
        <v>#VALUE!</v>
      </c>
      <c r="AG237" s="15" t="e">
        <f t="shared" si="93"/>
        <v>#VALUE!</v>
      </c>
      <c r="AH237" s="15" t="e">
        <f t="shared" si="94"/>
        <v>#VALUE!</v>
      </c>
      <c r="AI237" s="15" t="e">
        <f t="shared" si="95"/>
        <v>#VALUE!</v>
      </c>
      <c r="AJ237" s="15" t="e">
        <f t="shared" si="96"/>
        <v>#VALUE!</v>
      </c>
      <c r="AK237" s="15">
        <f t="shared" si="97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1" t="str">
        <f>IF(OR($B238="",$C238="",$D238="",$E238="",$E238&lt;AN_LIM,$E238&gt;AN_CONCURS,$N238=FALSE),"",R_STR*VLOOKUP(AK238,Coef!$E$5:$F$20,2,FALSE))</f>
        <v/>
      </c>
      <c r="I238" s="121" t="str">
        <f>IF(OR($B238="",$C238="",$D238="",$E238="",$E238&gt;AN_CONCURS,$N238=FALSE),"",R_STR*VLOOKUP(AK238,Coef!$E$5:$F$20,2,FALSE))</f>
        <v/>
      </c>
      <c r="J238" s="153" t="str">
        <f t="shared" si="72"/>
        <v/>
      </c>
      <c r="K238" s="153" t="str">
        <f t="shared" si="73"/>
        <v/>
      </c>
      <c r="L238" s="153" t="str">
        <f t="shared" si="74"/>
        <v/>
      </c>
      <c r="M238" s="153" t="str">
        <f t="shared" si="75"/>
        <v/>
      </c>
      <c r="N238" s="129" t="b">
        <f t="shared" si="76"/>
        <v>0</v>
      </c>
      <c r="O238" s="238"/>
      <c r="Q238" s="14" t="e">
        <f t="shared" si="77"/>
        <v>#VALUE!</v>
      </c>
      <c r="R238" s="14" t="e">
        <f t="shared" si="78"/>
        <v>#VALUE!</v>
      </c>
      <c r="S238" s="14" t="e">
        <f t="shared" si="79"/>
        <v>#VALUE!</v>
      </c>
      <c r="T238" s="14" t="e">
        <f t="shared" si="80"/>
        <v>#VALUE!</v>
      </c>
      <c r="U238" s="14" t="e">
        <f t="shared" si="81"/>
        <v>#VALUE!</v>
      </c>
      <c r="V238" s="14" t="e">
        <f t="shared" si="82"/>
        <v>#VALUE!</v>
      </c>
      <c r="W238" s="14" t="e">
        <f t="shared" si="83"/>
        <v>#VALUE!</v>
      </c>
      <c r="X238" s="14" t="e">
        <f t="shared" si="84"/>
        <v>#VALUE!</v>
      </c>
      <c r="Y238" s="14" t="e">
        <f t="shared" si="85"/>
        <v>#VALUE!</v>
      </c>
      <c r="Z238" s="14" t="e">
        <f t="shared" si="86"/>
        <v>#VALUE!</v>
      </c>
      <c r="AA238" s="15" t="e">
        <f t="shared" si="87"/>
        <v>#VALUE!</v>
      </c>
      <c r="AB238" s="15" t="e">
        <f t="shared" si="88"/>
        <v>#VALUE!</v>
      </c>
      <c r="AC238" s="15" t="e">
        <f t="shared" si="89"/>
        <v>#VALUE!</v>
      </c>
      <c r="AD238" s="15" t="e">
        <f t="shared" si="90"/>
        <v>#VALUE!</v>
      </c>
      <c r="AE238" s="15" t="e">
        <f t="shared" si="91"/>
        <v>#VALUE!</v>
      </c>
      <c r="AF238" s="15" t="e">
        <f t="shared" si="92"/>
        <v>#VALUE!</v>
      </c>
      <c r="AG238" s="15" t="e">
        <f t="shared" si="93"/>
        <v>#VALUE!</v>
      </c>
      <c r="AH238" s="15" t="e">
        <f t="shared" si="94"/>
        <v>#VALUE!</v>
      </c>
      <c r="AI238" s="15" t="e">
        <f t="shared" si="95"/>
        <v>#VALUE!</v>
      </c>
      <c r="AJ238" s="15" t="e">
        <f t="shared" si="96"/>
        <v>#VALUE!</v>
      </c>
      <c r="AK238" s="15">
        <f t="shared" si="97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1" t="str">
        <f>IF(OR($B239="",$C239="",$D239="",$E239="",$E239&lt;AN_LIM,$E239&gt;AN_CONCURS,$N239=FALSE),"",R_STR*VLOOKUP(AK239,Coef!$E$5:$F$20,2,FALSE))</f>
        <v/>
      </c>
      <c r="I239" s="121" t="str">
        <f>IF(OR($B239="",$C239="",$D239="",$E239="",$E239&gt;AN_CONCURS,$N239=FALSE),"",R_STR*VLOOKUP(AK239,Coef!$E$5:$F$20,2,FALSE))</f>
        <v/>
      </c>
      <c r="J239" s="153" t="str">
        <f t="shared" si="72"/>
        <v/>
      </c>
      <c r="K239" s="153" t="str">
        <f t="shared" si="73"/>
        <v/>
      </c>
      <c r="L239" s="153" t="str">
        <f t="shared" si="74"/>
        <v/>
      </c>
      <c r="M239" s="153" t="str">
        <f t="shared" si="75"/>
        <v/>
      </c>
      <c r="N239" s="129" t="b">
        <f t="shared" si="76"/>
        <v>0</v>
      </c>
      <c r="O239" s="238"/>
      <c r="Q239" s="14" t="e">
        <f t="shared" si="77"/>
        <v>#VALUE!</v>
      </c>
      <c r="R239" s="14" t="e">
        <f t="shared" si="78"/>
        <v>#VALUE!</v>
      </c>
      <c r="S239" s="14" t="e">
        <f t="shared" si="79"/>
        <v>#VALUE!</v>
      </c>
      <c r="T239" s="14" t="e">
        <f t="shared" si="80"/>
        <v>#VALUE!</v>
      </c>
      <c r="U239" s="14" t="e">
        <f t="shared" si="81"/>
        <v>#VALUE!</v>
      </c>
      <c r="V239" s="14" t="e">
        <f t="shared" si="82"/>
        <v>#VALUE!</v>
      </c>
      <c r="W239" s="14" t="e">
        <f t="shared" si="83"/>
        <v>#VALUE!</v>
      </c>
      <c r="X239" s="14" t="e">
        <f t="shared" si="84"/>
        <v>#VALUE!</v>
      </c>
      <c r="Y239" s="14" t="e">
        <f t="shared" si="85"/>
        <v>#VALUE!</v>
      </c>
      <c r="Z239" s="14" t="e">
        <f t="shared" si="86"/>
        <v>#VALUE!</v>
      </c>
      <c r="AA239" s="15" t="e">
        <f t="shared" si="87"/>
        <v>#VALUE!</v>
      </c>
      <c r="AB239" s="15" t="e">
        <f t="shared" si="88"/>
        <v>#VALUE!</v>
      </c>
      <c r="AC239" s="15" t="e">
        <f t="shared" si="89"/>
        <v>#VALUE!</v>
      </c>
      <c r="AD239" s="15" t="e">
        <f t="shared" si="90"/>
        <v>#VALUE!</v>
      </c>
      <c r="AE239" s="15" t="e">
        <f t="shared" si="91"/>
        <v>#VALUE!</v>
      </c>
      <c r="AF239" s="15" t="e">
        <f t="shared" si="92"/>
        <v>#VALUE!</v>
      </c>
      <c r="AG239" s="15" t="e">
        <f t="shared" si="93"/>
        <v>#VALUE!</v>
      </c>
      <c r="AH239" s="15" t="e">
        <f t="shared" si="94"/>
        <v>#VALUE!</v>
      </c>
      <c r="AI239" s="15" t="e">
        <f t="shared" si="95"/>
        <v>#VALUE!</v>
      </c>
      <c r="AJ239" s="15" t="e">
        <f t="shared" si="96"/>
        <v>#VALUE!</v>
      </c>
      <c r="AK239" s="15">
        <f t="shared" si="97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1" t="str">
        <f>IF(OR($B240="",$C240="",$D240="",$E240="",$E240&lt;AN_LIM,$E240&gt;AN_CONCURS,$N240=FALSE),"",R_STR*VLOOKUP(AK240,Coef!$E$5:$F$20,2,FALSE))</f>
        <v/>
      </c>
      <c r="I240" s="121" t="str">
        <f>IF(OR($B240="",$C240="",$D240="",$E240="",$E240&gt;AN_CONCURS,$N240=FALSE),"",R_STR*VLOOKUP(AK240,Coef!$E$5:$F$20,2,FALSE))</f>
        <v/>
      </c>
      <c r="J240" s="153" t="str">
        <f t="shared" si="72"/>
        <v/>
      </c>
      <c r="K240" s="153" t="str">
        <f t="shared" si="73"/>
        <v/>
      </c>
      <c r="L240" s="153" t="str">
        <f t="shared" si="74"/>
        <v/>
      </c>
      <c r="M240" s="153" t="str">
        <f t="shared" si="75"/>
        <v/>
      </c>
      <c r="N240" s="129" t="b">
        <f t="shared" si="76"/>
        <v>0</v>
      </c>
      <c r="O240" s="238"/>
      <c r="Q240" s="14" t="e">
        <f t="shared" si="77"/>
        <v>#VALUE!</v>
      </c>
      <c r="R240" s="14" t="e">
        <f t="shared" si="78"/>
        <v>#VALUE!</v>
      </c>
      <c r="S240" s="14" t="e">
        <f t="shared" si="79"/>
        <v>#VALUE!</v>
      </c>
      <c r="T240" s="14" t="e">
        <f t="shared" si="80"/>
        <v>#VALUE!</v>
      </c>
      <c r="U240" s="14" t="e">
        <f t="shared" si="81"/>
        <v>#VALUE!</v>
      </c>
      <c r="V240" s="14" t="e">
        <f t="shared" si="82"/>
        <v>#VALUE!</v>
      </c>
      <c r="W240" s="14" t="e">
        <f t="shared" si="83"/>
        <v>#VALUE!</v>
      </c>
      <c r="X240" s="14" t="e">
        <f t="shared" si="84"/>
        <v>#VALUE!</v>
      </c>
      <c r="Y240" s="14" t="e">
        <f t="shared" si="85"/>
        <v>#VALUE!</v>
      </c>
      <c r="Z240" s="14" t="e">
        <f t="shared" si="86"/>
        <v>#VALUE!</v>
      </c>
      <c r="AA240" s="15" t="e">
        <f t="shared" si="87"/>
        <v>#VALUE!</v>
      </c>
      <c r="AB240" s="15" t="e">
        <f t="shared" si="88"/>
        <v>#VALUE!</v>
      </c>
      <c r="AC240" s="15" t="e">
        <f t="shared" si="89"/>
        <v>#VALUE!</v>
      </c>
      <c r="AD240" s="15" t="e">
        <f t="shared" si="90"/>
        <v>#VALUE!</v>
      </c>
      <c r="AE240" s="15" t="e">
        <f t="shared" si="91"/>
        <v>#VALUE!</v>
      </c>
      <c r="AF240" s="15" t="e">
        <f t="shared" si="92"/>
        <v>#VALUE!</v>
      </c>
      <c r="AG240" s="15" t="e">
        <f t="shared" si="93"/>
        <v>#VALUE!</v>
      </c>
      <c r="AH240" s="15" t="e">
        <f t="shared" si="94"/>
        <v>#VALUE!</v>
      </c>
      <c r="AI240" s="15" t="e">
        <f t="shared" si="95"/>
        <v>#VALUE!</v>
      </c>
      <c r="AJ240" s="15" t="e">
        <f t="shared" si="96"/>
        <v>#VALUE!</v>
      </c>
      <c r="AK240" s="15">
        <f t="shared" si="97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1" t="str">
        <f>IF(OR($B241="",$C241="",$D241="",$E241="",$E241&lt;AN_LIM,$E241&gt;AN_CONCURS,$N241=FALSE),"",R_STR*VLOOKUP(AK241,Coef!$E$5:$F$20,2,FALSE))</f>
        <v/>
      </c>
      <c r="I241" s="121" t="str">
        <f>IF(OR($B241="",$C241="",$D241="",$E241="",$E241&gt;AN_CONCURS,$N241=FALSE),"",R_STR*VLOOKUP(AK241,Coef!$E$5:$F$20,2,FALSE))</f>
        <v/>
      </c>
      <c r="J241" s="153" t="str">
        <f t="shared" si="72"/>
        <v/>
      </c>
      <c r="K241" s="153" t="str">
        <f t="shared" si="73"/>
        <v/>
      </c>
      <c r="L241" s="153" t="str">
        <f t="shared" si="74"/>
        <v/>
      </c>
      <c r="M241" s="153" t="str">
        <f t="shared" si="75"/>
        <v/>
      </c>
      <c r="N241" s="129" t="b">
        <f t="shared" si="76"/>
        <v>0</v>
      </c>
      <c r="O241" s="238"/>
      <c r="Q241" s="14" t="e">
        <f t="shared" si="77"/>
        <v>#VALUE!</v>
      </c>
      <c r="R241" s="14" t="e">
        <f t="shared" si="78"/>
        <v>#VALUE!</v>
      </c>
      <c r="S241" s="14" t="e">
        <f t="shared" si="79"/>
        <v>#VALUE!</v>
      </c>
      <c r="T241" s="14" t="e">
        <f t="shared" si="80"/>
        <v>#VALUE!</v>
      </c>
      <c r="U241" s="14" t="e">
        <f t="shared" si="81"/>
        <v>#VALUE!</v>
      </c>
      <c r="V241" s="14" t="e">
        <f t="shared" si="82"/>
        <v>#VALUE!</v>
      </c>
      <c r="W241" s="14" t="e">
        <f t="shared" si="83"/>
        <v>#VALUE!</v>
      </c>
      <c r="X241" s="14" t="e">
        <f t="shared" si="84"/>
        <v>#VALUE!</v>
      </c>
      <c r="Y241" s="14" t="e">
        <f t="shared" si="85"/>
        <v>#VALUE!</v>
      </c>
      <c r="Z241" s="14" t="e">
        <f t="shared" si="86"/>
        <v>#VALUE!</v>
      </c>
      <c r="AA241" s="15" t="e">
        <f t="shared" si="87"/>
        <v>#VALUE!</v>
      </c>
      <c r="AB241" s="15" t="e">
        <f t="shared" si="88"/>
        <v>#VALUE!</v>
      </c>
      <c r="AC241" s="15" t="e">
        <f t="shared" si="89"/>
        <v>#VALUE!</v>
      </c>
      <c r="AD241" s="15" t="e">
        <f t="shared" si="90"/>
        <v>#VALUE!</v>
      </c>
      <c r="AE241" s="15" t="e">
        <f t="shared" si="91"/>
        <v>#VALUE!</v>
      </c>
      <c r="AF241" s="15" t="e">
        <f t="shared" si="92"/>
        <v>#VALUE!</v>
      </c>
      <c r="AG241" s="15" t="e">
        <f t="shared" si="93"/>
        <v>#VALUE!</v>
      </c>
      <c r="AH241" s="15" t="e">
        <f t="shared" si="94"/>
        <v>#VALUE!</v>
      </c>
      <c r="AI241" s="15" t="e">
        <f t="shared" si="95"/>
        <v>#VALUE!</v>
      </c>
      <c r="AJ241" s="15" t="e">
        <f t="shared" si="96"/>
        <v>#VALUE!</v>
      </c>
      <c r="AK241" s="15">
        <f t="shared" si="97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1" t="str">
        <f>IF(OR($B242="",$C242="",$D242="",$E242="",$E242&lt;AN_LIM,$E242&gt;AN_CONCURS,$N242=FALSE),"",R_STR*VLOOKUP(AK242,Coef!$E$5:$F$20,2,FALSE))</f>
        <v/>
      </c>
      <c r="I242" s="121" t="str">
        <f>IF(OR($B242="",$C242="",$D242="",$E242="",$E242&gt;AN_CONCURS,$N242=FALSE),"",R_STR*VLOOKUP(AK242,Coef!$E$5:$F$20,2,FALSE))</f>
        <v/>
      </c>
      <c r="J242" s="153" t="str">
        <f t="shared" si="72"/>
        <v/>
      </c>
      <c r="K242" s="153" t="str">
        <f t="shared" si="73"/>
        <v/>
      </c>
      <c r="L242" s="153" t="str">
        <f t="shared" si="74"/>
        <v/>
      </c>
      <c r="M242" s="153" t="str">
        <f t="shared" si="75"/>
        <v/>
      </c>
      <c r="N242" s="129" t="b">
        <f t="shared" si="76"/>
        <v>0</v>
      </c>
      <c r="O242" s="238"/>
      <c r="Q242" s="14" t="e">
        <f t="shared" si="77"/>
        <v>#VALUE!</v>
      </c>
      <c r="R242" s="14" t="e">
        <f t="shared" si="78"/>
        <v>#VALUE!</v>
      </c>
      <c r="S242" s="14" t="e">
        <f t="shared" si="79"/>
        <v>#VALUE!</v>
      </c>
      <c r="T242" s="14" t="e">
        <f t="shared" si="80"/>
        <v>#VALUE!</v>
      </c>
      <c r="U242" s="14" t="e">
        <f t="shared" si="81"/>
        <v>#VALUE!</v>
      </c>
      <c r="V242" s="14" t="e">
        <f t="shared" si="82"/>
        <v>#VALUE!</v>
      </c>
      <c r="W242" s="14" t="e">
        <f t="shared" si="83"/>
        <v>#VALUE!</v>
      </c>
      <c r="X242" s="14" t="e">
        <f t="shared" si="84"/>
        <v>#VALUE!</v>
      </c>
      <c r="Y242" s="14" t="e">
        <f t="shared" si="85"/>
        <v>#VALUE!</v>
      </c>
      <c r="Z242" s="14" t="e">
        <f t="shared" si="86"/>
        <v>#VALUE!</v>
      </c>
      <c r="AA242" s="15" t="e">
        <f t="shared" si="87"/>
        <v>#VALUE!</v>
      </c>
      <c r="AB242" s="15" t="e">
        <f t="shared" si="88"/>
        <v>#VALUE!</v>
      </c>
      <c r="AC242" s="15" t="e">
        <f t="shared" si="89"/>
        <v>#VALUE!</v>
      </c>
      <c r="AD242" s="15" t="e">
        <f t="shared" si="90"/>
        <v>#VALUE!</v>
      </c>
      <c r="AE242" s="15" t="e">
        <f t="shared" si="91"/>
        <v>#VALUE!</v>
      </c>
      <c r="AF242" s="15" t="e">
        <f t="shared" si="92"/>
        <v>#VALUE!</v>
      </c>
      <c r="AG242" s="15" t="e">
        <f t="shared" si="93"/>
        <v>#VALUE!</v>
      </c>
      <c r="AH242" s="15" t="e">
        <f t="shared" si="94"/>
        <v>#VALUE!</v>
      </c>
      <c r="AI242" s="15" t="e">
        <f t="shared" si="95"/>
        <v>#VALUE!</v>
      </c>
      <c r="AJ242" s="15" t="e">
        <f t="shared" si="96"/>
        <v>#VALUE!</v>
      </c>
      <c r="AK242" s="15">
        <f t="shared" si="97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1" t="str">
        <f>IF(OR($B243="",$C243="",$D243="",$E243="",$E243&lt;AN_LIM,$E243&gt;AN_CONCURS,$N243=FALSE),"",R_STR*VLOOKUP(AK243,Coef!$E$5:$F$20,2,FALSE))</f>
        <v/>
      </c>
      <c r="I243" s="121" t="str">
        <f>IF(OR($B243="",$C243="",$D243="",$E243="",$E243&gt;AN_CONCURS,$N243=FALSE),"",R_STR*VLOOKUP(AK243,Coef!$E$5:$F$20,2,FALSE))</f>
        <v/>
      </c>
      <c r="J243" s="153" t="str">
        <f t="shared" si="72"/>
        <v/>
      </c>
      <c r="K243" s="153" t="str">
        <f t="shared" si="73"/>
        <v/>
      </c>
      <c r="L243" s="153" t="str">
        <f t="shared" si="74"/>
        <v/>
      </c>
      <c r="M243" s="153" t="str">
        <f t="shared" si="75"/>
        <v/>
      </c>
      <c r="N243" s="129" t="b">
        <f t="shared" si="76"/>
        <v>0</v>
      </c>
      <c r="O243" s="238"/>
      <c r="Q243" s="14" t="e">
        <f t="shared" si="77"/>
        <v>#VALUE!</v>
      </c>
      <c r="R243" s="14" t="e">
        <f t="shared" si="78"/>
        <v>#VALUE!</v>
      </c>
      <c r="S243" s="14" t="e">
        <f t="shared" si="79"/>
        <v>#VALUE!</v>
      </c>
      <c r="T243" s="14" t="e">
        <f t="shared" si="80"/>
        <v>#VALUE!</v>
      </c>
      <c r="U243" s="14" t="e">
        <f t="shared" si="81"/>
        <v>#VALUE!</v>
      </c>
      <c r="V243" s="14" t="e">
        <f t="shared" si="82"/>
        <v>#VALUE!</v>
      </c>
      <c r="W243" s="14" t="e">
        <f t="shared" si="83"/>
        <v>#VALUE!</v>
      </c>
      <c r="X243" s="14" t="e">
        <f t="shared" si="84"/>
        <v>#VALUE!</v>
      </c>
      <c r="Y243" s="14" t="e">
        <f t="shared" si="85"/>
        <v>#VALUE!</v>
      </c>
      <c r="Z243" s="14" t="e">
        <f t="shared" si="86"/>
        <v>#VALUE!</v>
      </c>
      <c r="AA243" s="15" t="e">
        <f t="shared" si="87"/>
        <v>#VALUE!</v>
      </c>
      <c r="AB243" s="15" t="e">
        <f t="shared" si="88"/>
        <v>#VALUE!</v>
      </c>
      <c r="AC243" s="15" t="e">
        <f t="shared" si="89"/>
        <v>#VALUE!</v>
      </c>
      <c r="AD243" s="15" t="e">
        <f t="shared" si="90"/>
        <v>#VALUE!</v>
      </c>
      <c r="AE243" s="15" t="e">
        <f t="shared" si="91"/>
        <v>#VALUE!</v>
      </c>
      <c r="AF243" s="15" t="e">
        <f t="shared" si="92"/>
        <v>#VALUE!</v>
      </c>
      <c r="AG243" s="15" t="e">
        <f t="shared" si="93"/>
        <v>#VALUE!</v>
      </c>
      <c r="AH243" s="15" t="e">
        <f t="shared" si="94"/>
        <v>#VALUE!</v>
      </c>
      <c r="AI243" s="15" t="e">
        <f t="shared" si="95"/>
        <v>#VALUE!</v>
      </c>
      <c r="AJ243" s="15" t="e">
        <f t="shared" si="96"/>
        <v>#VALUE!</v>
      </c>
      <c r="AK243" s="15">
        <f t="shared" si="97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1" t="str">
        <f>IF(OR($B244="",$C244="",$D244="",$E244="",$E244&lt;AN_LIM,$E244&gt;AN_CONCURS,$N244=FALSE),"",R_STR*VLOOKUP(AK244,Coef!$E$5:$F$20,2,FALSE))</f>
        <v/>
      </c>
      <c r="I244" s="121" t="str">
        <f>IF(OR($B244="",$C244="",$D244="",$E244="",$E244&gt;AN_CONCURS,$N244=FALSE),"",R_STR*VLOOKUP(AK244,Coef!$E$5:$F$20,2,FALSE))</f>
        <v/>
      </c>
      <c r="J244" s="153" t="str">
        <f t="shared" si="72"/>
        <v/>
      </c>
      <c r="K244" s="153" t="str">
        <f t="shared" si="73"/>
        <v/>
      </c>
      <c r="L244" s="153" t="str">
        <f t="shared" si="74"/>
        <v/>
      </c>
      <c r="M244" s="153" t="str">
        <f t="shared" si="75"/>
        <v/>
      </c>
      <c r="N244" s="129" t="b">
        <f t="shared" si="76"/>
        <v>0</v>
      </c>
      <c r="O244" s="238"/>
      <c r="Q244" s="14" t="e">
        <f t="shared" si="77"/>
        <v>#VALUE!</v>
      </c>
      <c r="R244" s="14" t="e">
        <f t="shared" si="78"/>
        <v>#VALUE!</v>
      </c>
      <c r="S244" s="14" t="e">
        <f t="shared" si="79"/>
        <v>#VALUE!</v>
      </c>
      <c r="T244" s="14" t="e">
        <f t="shared" si="80"/>
        <v>#VALUE!</v>
      </c>
      <c r="U244" s="14" t="e">
        <f t="shared" si="81"/>
        <v>#VALUE!</v>
      </c>
      <c r="V244" s="14" t="e">
        <f t="shared" si="82"/>
        <v>#VALUE!</v>
      </c>
      <c r="W244" s="14" t="e">
        <f t="shared" si="83"/>
        <v>#VALUE!</v>
      </c>
      <c r="X244" s="14" t="e">
        <f t="shared" si="84"/>
        <v>#VALUE!</v>
      </c>
      <c r="Y244" s="14" t="e">
        <f t="shared" si="85"/>
        <v>#VALUE!</v>
      </c>
      <c r="Z244" s="14" t="e">
        <f t="shared" si="86"/>
        <v>#VALUE!</v>
      </c>
      <c r="AA244" s="15" t="e">
        <f t="shared" si="87"/>
        <v>#VALUE!</v>
      </c>
      <c r="AB244" s="15" t="e">
        <f t="shared" si="88"/>
        <v>#VALUE!</v>
      </c>
      <c r="AC244" s="15" t="e">
        <f t="shared" si="89"/>
        <v>#VALUE!</v>
      </c>
      <c r="AD244" s="15" t="e">
        <f t="shared" si="90"/>
        <v>#VALUE!</v>
      </c>
      <c r="AE244" s="15" t="e">
        <f t="shared" si="91"/>
        <v>#VALUE!</v>
      </c>
      <c r="AF244" s="15" t="e">
        <f t="shared" si="92"/>
        <v>#VALUE!</v>
      </c>
      <c r="AG244" s="15" t="e">
        <f t="shared" si="93"/>
        <v>#VALUE!</v>
      </c>
      <c r="AH244" s="15" t="e">
        <f t="shared" si="94"/>
        <v>#VALUE!</v>
      </c>
      <c r="AI244" s="15" t="e">
        <f t="shared" si="95"/>
        <v>#VALUE!</v>
      </c>
      <c r="AJ244" s="15" t="e">
        <f t="shared" si="96"/>
        <v>#VALUE!</v>
      </c>
      <c r="AK244" s="15">
        <f t="shared" si="97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1" t="str">
        <f>IF(OR($B245="",$C245="",$D245="",$E245="",$E245&lt;AN_LIM,$E245&gt;AN_CONCURS,$N245=FALSE),"",R_STR*VLOOKUP(AK245,Coef!$E$5:$F$20,2,FALSE))</f>
        <v/>
      </c>
      <c r="I245" s="121" t="str">
        <f>IF(OR($B245="",$C245="",$D245="",$E245="",$E245&gt;AN_CONCURS,$N245=FALSE),"",R_STR*VLOOKUP(AK245,Coef!$E$5:$F$20,2,FALSE))</f>
        <v/>
      </c>
      <c r="J245" s="153" t="str">
        <f t="shared" si="72"/>
        <v/>
      </c>
      <c r="K245" s="153" t="str">
        <f t="shared" si="73"/>
        <v/>
      </c>
      <c r="L245" s="153" t="str">
        <f t="shared" si="74"/>
        <v/>
      </c>
      <c r="M245" s="153" t="str">
        <f t="shared" si="75"/>
        <v/>
      </c>
      <c r="N245" s="129" t="b">
        <f t="shared" si="76"/>
        <v>0</v>
      </c>
      <c r="O245" s="238"/>
      <c r="Q245" s="14" t="e">
        <f t="shared" si="77"/>
        <v>#VALUE!</v>
      </c>
      <c r="R245" s="14" t="e">
        <f t="shared" si="78"/>
        <v>#VALUE!</v>
      </c>
      <c r="S245" s="14" t="e">
        <f t="shared" si="79"/>
        <v>#VALUE!</v>
      </c>
      <c r="T245" s="14" t="e">
        <f t="shared" si="80"/>
        <v>#VALUE!</v>
      </c>
      <c r="U245" s="14" t="e">
        <f t="shared" si="81"/>
        <v>#VALUE!</v>
      </c>
      <c r="V245" s="14" t="e">
        <f t="shared" si="82"/>
        <v>#VALUE!</v>
      </c>
      <c r="W245" s="14" t="e">
        <f t="shared" si="83"/>
        <v>#VALUE!</v>
      </c>
      <c r="X245" s="14" t="e">
        <f t="shared" si="84"/>
        <v>#VALUE!</v>
      </c>
      <c r="Y245" s="14" t="e">
        <f t="shared" si="85"/>
        <v>#VALUE!</v>
      </c>
      <c r="Z245" s="14" t="e">
        <f t="shared" si="86"/>
        <v>#VALUE!</v>
      </c>
      <c r="AA245" s="15" t="e">
        <f t="shared" si="87"/>
        <v>#VALUE!</v>
      </c>
      <c r="AB245" s="15" t="e">
        <f t="shared" si="88"/>
        <v>#VALUE!</v>
      </c>
      <c r="AC245" s="15" t="e">
        <f t="shared" si="89"/>
        <v>#VALUE!</v>
      </c>
      <c r="AD245" s="15" t="e">
        <f t="shared" si="90"/>
        <v>#VALUE!</v>
      </c>
      <c r="AE245" s="15" t="e">
        <f t="shared" si="91"/>
        <v>#VALUE!</v>
      </c>
      <c r="AF245" s="15" t="e">
        <f t="shared" si="92"/>
        <v>#VALUE!</v>
      </c>
      <c r="AG245" s="15" t="e">
        <f t="shared" si="93"/>
        <v>#VALUE!</v>
      </c>
      <c r="AH245" s="15" t="e">
        <f t="shared" si="94"/>
        <v>#VALUE!</v>
      </c>
      <c r="AI245" s="15" t="e">
        <f t="shared" si="95"/>
        <v>#VALUE!</v>
      </c>
      <c r="AJ245" s="15" t="e">
        <f t="shared" si="96"/>
        <v>#VALUE!</v>
      </c>
      <c r="AK245" s="15">
        <f t="shared" si="97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1" t="str">
        <f>IF(OR($B246="",$C246="",$D246="",$E246="",$E246&lt;AN_LIM,$E246&gt;AN_CONCURS,$N246=FALSE),"",R_STR*VLOOKUP(AK246,Coef!$E$5:$F$20,2,FALSE))</f>
        <v/>
      </c>
      <c r="I246" s="121" t="str">
        <f>IF(OR($B246="",$C246="",$D246="",$E246="",$E246&gt;AN_CONCURS,$N246=FALSE),"",R_STR*VLOOKUP(AK246,Coef!$E$5:$F$20,2,FALSE))</f>
        <v/>
      </c>
      <c r="J246" s="153" t="str">
        <f t="shared" si="72"/>
        <v/>
      </c>
      <c r="K246" s="153" t="str">
        <f t="shared" si="73"/>
        <v/>
      </c>
      <c r="L246" s="153" t="str">
        <f t="shared" si="74"/>
        <v/>
      </c>
      <c r="M246" s="153" t="str">
        <f t="shared" si="75"/>
        <v/>
      </c>
      <c r="N246" s="129" t="b">
        <f t="shared" si="76"/>
        <v>0</v>
      </c>
      <c r="O246" s="238"/>
      <c r="Q246" s="14" t="e">
        <f t="shared" si="77"/>
        <v>#VALUE!</v>
      </c>
      <c r="R246" s="14" t="e">
        <f t="shared" si="78"/>
        <v>#VALUE!</v>
      </c>
      <c r="S246" s="14" t="e">
        <f t="shared" si="79"/>
        <v>#VALUE!</v>
      </c>
      <c r="T246" s="14" t="e">
        <f t="shared" si="80"/>
        <v>#VALUE!</v>
      </c>
      <c r="U246" s="14" t="e">
        <f t="shared" si="81"/>
        <v>#VALUE!</v>
      </c>
      <c r="V246" s="14" t="e">
        <f t="shared" si="82"/>
        <v>#VALUE!</v>
      </c>
      <c r="W246" s="14" t="e">
        <f t="shared" si="83"/>
        <v>#VALUE!</v>
      </c>
      <c r="X246" s="14" t="e">
        <f t="shared" si="84"/>
        <v>#VALUE!</v>
      </c>
      <c r="Y246" s="14" t="e">
        <f t="shared" si="85"/>
        <v>#VALUE!</v>
      </c>
      <c r="Z246" s="14" t="e">
        <f t="shared" si="86"/>
        <v>#VALUE!</v>
      </c>
      <c r="AA246" s="15" t="e">
        <f t="shared" si="87"/>
        <v>#VALUE!</v>
      </c>
      <c r="AB246" s="15" t="e">
        <f t="shared" si="88"/>
        <v>#VALUE!</v>
      </c>
      <c r="AC246" s="15" t="e">
        <f t="shared" si="89"/>
        <v>#VALUE!</v>
      </c>
      <c r="AD246" s="15" t="e">
        <f t="shared" si="90"/>
        <v>#VALUE!</v>
      </c>
      <c r="AE246" s="15" t="e">
        <f t="shared" si="91"/>
        <v>#VALUE!</v>
      </c>
      <c r="AF246" s="15" t="e">
        <f t="shared" si="92"/>
        <v>#VALUE!</v>
      </c>
      <c r="AG246" s="15" t="e">
        <f t="shared" si="93"/>
        <v>#VALUE!</v>
      </c>
      <c r="AH246" s="15" t="e">
        <f t="shared" si="94"/>
        <v>#VALUE!</v>
      </c>
      <c r="AI246" s="15" t="e">
        <f t="shared" si="95"/>
        <v>#VALUE!</v>
      </c>
      <c r="AJ246" s="15" t="e">
        <f t="shared" si="96"/>
        <v>#VALUE!</v>
      </c>
      <c r="AK246" s="15">
        <f t="shared" si="97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1" t="str">
        <f>IF(OR($B247="",$C247="",$D247="",$E247="",$E247&lt;AN_LIM,$E247&gt;AN_CONCURS,$N247=FALSE),"",R_STR*VLOOKUP(AK247,Coef!$E$5:$F$20,2,FALSE))</f>
        <v/>
      </c>
      <c r="I247" s="121" t="str">
        <f>IF(OR($B247="",$C247="",$D247="",$E247="",$E247&gt;AN_CONCURS,$N247=FALSE),"",R_STR*VLOOKUP(AK247,Coef!$E$5:$F$20,2,FALSE))</f>
        <v/>
      </c>
      <c r="J247" s="153" t="str">
        <f t="shared" si="72"/>
        <v/>
      </c>
      <c r="K247" s="153" t="str">
        <f t="shared" si="73"/>
        <v/>
      </c>
      <c r="L247" s="153" t="str">
        <f t="shared" si="74"/>
        <v/>
      </c>
      <c r="M247" s="153" t="str">
        <f t="shared" si="75"/>
        <v/>
      </c>
      <c r="N247" s="129" t="b">
        <f t="shared" si="76"/>
        <v>0</v>
      </c>
      <c r="O247" s="238"/>
      <c r="Q247" s="14" t="e">
        <f t="shared" si="77"/>
        <v>#VALUE!</v>
      </c>
      <c r="R247" s="14" t="e">
        <f t="shared" si="78"/>
        <v>#VALUE!</v>
      </c>
      <c r="S247" s="14" t="e">
        <f t="shared" si="79"/>
        <v>#VALUE!</v>
      </c>
      <c r="T247" s="14" t="e">
        <f t="shared" si="80"/>
        <v>#VALUE!</v>
      </c>
      <c r="U247" s="14" t="e">
        <f t="shared" si="81"/>
        <v>#VALUE!</v>
      </c>
      <c r="V247" s="14" t="e">
        <f t="shared" si="82"/>
        <v>#VALUE!</v>
      </c>
      <c r="W247" s="14" t="e">
        <f t="shared" si="83"/>
        <v>#VALUE!</v>
      </c>
      <c r="X247" s="14" t="e">
        <f t="shared" si="84"/>
        <v>#VALUE!</v>
      </c>
      <c r="Y247" s="14" t="e">
        <f t="shared" si="85"/>
        <v>#VALUE!</v>
      </c>
      <c r="Z247" s="14" t="e">
        <f t="shared" si="86"/>
        <v>#VALUE!</v>
      </c>
      <c r="AA247" s="15" t="e">
        <f t="shared" si="87"/>
        <v>#VALUE!</v>
      </c>
      <c r="AB247" s="15" t="e">
        <f t="shared" si="88"/>
        <v>#VALUE!</v>
      </c>
      <c r="AC247" s="15" t="e">
        <f t="shared" si="89"/>
        <v>#VALUE!</v>
      </c>
      <c r="AD247" s="15" t="e">
        <f t="shared" si="90"/>
        <v>#VALUE!</v>
      </c>
      <c r="AE247" s="15" t="e">
        <f t="shared" si="91"/>
        <v>#VALUE!</v>
      </c>
      <c r="AF247" s="15" t="e">
        <f t="shared" si="92"/>
        <v>#VALUE!</v>
      </c>
      <c r="AG247" s="15" t="e">
        <f t="shared" si="93"/>
        <v>#VALUE!</v>
      </c>
      <c r="AH247" s="15" t="e">
        <f t="shared" si="94"/>
        <v>#VALUE!</v>
      </c>
      <c r="AI247" s="15" t="e">
        <f t="shared" si="95"/>
        <v>#VALUE!</v>
      </c>
      <c r="AJ247" s="15" t="e">
        <f t="shared" si="96"/>
        <v>#VALUE!</v>
      </c>
      <c r="AK247" s="15">
        <f t="shared" si="97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1" t="str">
        <f>IF(OR($B248="",$C248="",$D248="",$E248="",$E248&lt;AN_LIM,$E248&gt;AN_CONCURS,$N248=FALSE),"",R_STR*VLOOKUP(AK248,Coef!$E$5:$F$20,2,FALSE))</f>
        <v/>
      </c>
      <c r="I248" s="121" t="str">
        <f>IF(OR($B248="",$C248="",$D248="",$E248="",$E248&gt;AN_CONCURS,$N248=FALSE),"",R_STR*VLOOKUP(AK248,Coef!$E$5:$F$20,2,FALSE))</f>
        <v/>
      </c>
      <c r="J248" s="153" t="str">
        <f t="shared" si="72"/>
        <v/>
      </c>
      <c r="K248" s="153" t="str">
        <f t="shared" si="73"/>
        <v/>
      </c>
      <c r="L248" s="153" t="str">
        <f t="shared" si="74"/>
        <v/>
      </c>
      <c r="M248" s="153" t="str">
        <f t="shared" si="75"/>
        <v/>
      </c>
      <c r="N248" s="129" t="b">
        <f t="shared" si="76"/>
        <v>0</v>
      </c>
      <c r="O248" s="238"/>
      <c r="Q248" s="14" t="e">
        <f t="shared" si="77"/>
        <v>#VALUE!</v>
      </c>
      <c r="R248" s="14" t="e">
        <f t="shared" si="78"/>
        <v>#VALUE!</v>
      </c>
      <c r="S248" s="14" t="e">
        <f t="shared" si="79"/>
        <v>#VALUE!</v>
      </c>
      <c r="T248" s="14" t="e">
        <f t="shared" si="80"/>
        <v>#VALUE!</v>
      </c>
      <c r="U248" s="14" t="e">
        <f t="shared" si="81"/>
        <v>#VALUE!</v>
      </c>
      <c r="V248" s="14" t="e">
        <f t="shared" si="82"/>
        <v>#VALUE!</v>
      </c>
      <c r="W248" s="14" t="e">
        <f t="shared" si="83"/>
        <v>#VALUE!</v>
      </c>
      <c r="X248" s="14" t="e">
        <f t="shared" si="84"/>
        <v>#VALUE!</v>
      </c>
      <c r="Y248" s="14" t="e">
        <f t="shared" si="85"/>
        <v>#VALUE!</v>
      </c>
      <c r="Z248" s="14" t="e">
        <f t="shared" si="86"/>
        <v>#VALUE!</v>
      </c>
      <c r="AA248" s="15" t="e">
        <f t="shared" si="87"/>
        <v>#VALUE!</v>
      </c>
      <c r="AB248" s="15" t="e">
        <f t="shared" si="88"/>
        <v>#VALUE!</v>
      </c>
      <c r="AC248" s="15" t="e">
        <f t="shared" si="89"/>
        <v>#VALUE!</v>
      </c>
      <c r="AD248" s="15" t="e">
        <f t="shared" si="90"/>
        <v>#VALUE!</v>
      </c>
      <c r="AE248" s="15" t="e">
        <f t="shared" si="91"/>
        <v>#VALUE!</v>
      </c>
      <c r="AF248" s="15" t="e">
        <f t="shared" si="92"/>
        <v>#VALUE!</v>
      </c>
      <c r="AG248" s="15" t="e">
        <f t="shared" si="93"/>
        <v>#VALUE!</v>
      </c>
      <c r="AH248" s="15" t="e">
        <f t="shared" si="94"/>
        <v>#VALUE!</v>
      </c>
      <c r="AI248" s="15" t="e">
        <f t="shared" si="95"/>
        <v>#VALUE!</v>
      </c>
      <c r="AJ248" s="15" t="e">
        <f t="shared" si="96"/>
        <v>#VALUE!</v>
      </c>
      <c r="AK248" s="15">
        <f t="shared" si="97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1" t="str">
        <f>IF(OR($B249="",$C249="",$D249="",$E249="",$E249&lt;AN_LIM,$E249&gt;AN_CONCURS,$N249=FALSE),"",R_STR*VLOOKUP(AK249,Coef!$E$5:$F$20,2,FALSE))</f>
        <v/>
      </c>
      <c r="I249" s="121" t="str">
        <f>IF(OR($B249="",$C249="",$D249="",$E249="",$E249&gt;AN_CONCURS,$N249=FALSE),"",R_STR*VLOOKUP(AK249,Coef!$E$5:$F$20,2,FALSE))</f>
        <v/>
      </c>
      <c r="J249" s="153" t="str">
        <f t="shared" si="72"/>
        <v/>
      </c>
      <c r="K249" s="153" t="str">
        <f t="shared" si="73"/>
        <v/>
      </c>
      <c r="L249" s="153" t="str">
        <f t="shared" si="74"/>
        <v/>
      </c>
      <c r="M249" s="153" t="str">
        <f t="shared" si="75"/>
        <v/>
      </c>
      <c r="N249" s="129" t="b">
        <f t="shared" si="76"/>
        <v>0</v>
      </c>
      <c r="O249" s="238"/>
      <c r="Q249" s="14" t="e">
        <f t="shared" si="77"/>
        <v>#VALUE!</v>
      </c>
      <c r="R249" s="14" t="e">
        <f t="shared" si="78"/>
        <v>#VALUE!</v>
      </c>
      <c r="S249" s="14" t="e">
        <f t="shared" si="79"/>
        <v>#VALUE!</v>
      </c>
      <c r="T249" s="14" t="e">
        <f t="shared" si="80"/>
        <v>#VALUE!</v>
      </c>
      <c r="U249" s="14" t="e">
        <f t="shared" si="81"/>
        <v>#VALUE!</v>
      </c>
      <c r="V249" s="14" t="e">
        <f t="shared" si="82"/>
        <v>#VALUE!</v>
      </c>
      <c r="W249" s="14" t="e">
        <f t="shared" si="83"/>
        <v>#VALUE!</v>
      </c>
      <c r="X249" s="14" t="e">
        <f t="shared" si="84"/>
        <v>#VALUE!</v>
      </c>
      <c r="Y249" s="14" t="e">
        <f t="shared" si="85"/>
        <v>#VALUE!</v>
      </c>
      <c r="Z249" s="14" t="e">
        <f t="shared" si="86"/>
        <v>#VALUE!</v>
      </c>
      <c r="AA249" s="15" t="e">
        <f t="shared" si="87"/>
        <v>#VALUE!</v>
      </c>
      <c r="AB249" s="15" t="e">
        <f t="shared" si="88"/>
        <v>#VALUE!</v>
      </c>
      <c r="AC249" s="15" t="e">
        <f t="shared" si="89"/>
        <v>#VALUE!</v>
      </c>
      <c r="AD249" s="15" t="e">
        <f t="shared" si="90"/>
        <v>#VALUE!</v>
      </c>
      <c r="AE249" s="15" t="e">
        <f t="shared" si="91"/>
        <v>#VALUE!</v>
      </c>
      <c r="AF249" s="15" t="e">
        <f t="shared" si="92"/>
        <v>#VALUE!</v>
      </c>
      <c r="AG249" s="15" t="e">
        <f t="shared" si="93"/>
        <v>#VALUE!</v>
      </c>
      <c r="AH249" s="15" t="e">
        <f t="shared" si="94"/>
        <v>#VALUE!</v>
      </c>
      <c r="AI249" s="15" t="e">
        <f t="shared" si="95"/>
        <v>#VALUE!</v>
      </c>
      <c r="AJ249" s="15" t="e">
        <f t="shared" si="96"/>
        <v>#VALUE!</v>
      </c>
      <c r="AK249" s="15">
        <f t="shared" si="97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1" t="str">
        <f>IF(OR($B250="",$C250="",$D250="",$E250="",$E250&lt;AN_LIM,$E250&gt;AN_CONCURS,$N250=FALSE),"",R_STR*VLOOKUP(AK250,Coef!$E$5:$F$20,2,FALSE))</f>
        <v/>
      </c>
      <c r="I250" s="121" t="str">
        <f>IF(OR($B250="",$C250="",$D250="",$E250="",$E250&gt;AN_CONCURS,$N250=FALSE),"",R_STR*VLOOKUP(AK250,Coef!$E$5:$F$20,2,FALSE))</f>
        <v/>
      </c>
      <c r="J250" s="153" t="str">
        <f t="shared" si="72"/>
        <v/>
      </c>
      <c r="K250" s="153" t="str">
        <f t="shared" si="73"/>
        <v/>
      </c>
      <c r="L250" s="153" t="str">
        <f t="shared" si="74"/>
        <v/>
      </c>
      <c r="M250" s="153" t="str">
        <f t="shared" si="75"/>
        <v/>
      </c>
      <c r="N250" s="129" t="b">
        <f t="shared" si="76"/>
        <v>0</v>
      </c>
      <c r="O250" s="238"/>
      <c r="Q250" s="14" t="e">
        <f t="shared" si="77"/>
        <v>#VALUE!</v>
      </c>
      <c r="R250" s="14" t="e">
        <f t="shared" si="78"/>
        <v>#VALUE!</v>
      </c>
      <c r="S250" s="14" t="e">
        <f t="shared" si="79"/>
        <v>#VALUE!</v>
      </c>
      <c r="T250" s="14" t="e">
        <f t="shared" si="80"/>
        <v>#VALUE!</v>
      </c>
      <c r="U250" s="14" t="e">
        <f t="shared" si="81"/>
        <v>#VALUE!</v>
      </c>
      <c r="V250" s="14" t="e">
        <f t="shared" si="82"/>
        <v>#VALUE!</v>
      </c>
      <c r="W250" s="14" t="e">
        <f t="shared" si="83"/>
        <v>#VALUE!</v>
      </c>
      <c r="X250" s="14" t="e">
        <f t="shared" si="84"/>
        <v>#VALUE!</v>
      </c>
      <c r="Y250" s="14" t="e">
        <f t="shared" si="85"/>
        <v>#VALUE!</v>
      </c>
      <c r="Z250" s="14" t="e">
        <f t="shared" si="86"/>
        <v>#VALUE!</v>
      </c>
      <c r="AA250" s="15" t="e">
        <f t="shared" si="87"/>
        <v>#VALUE!</v>
      </c>
      <c r="AB250" s="15" t="e">
        <f t="shared" si="88"/>
        <v>#VALUE!</v>
      </c>
      <c r="AC250" s="15" t="e">
        <f t="shared" si="89"/>
        <v>#VALUE!</v>
      </c>
      <c r="AD250" s="15" t="e">
        <f t="shared" si="90"/>
        <v>#VALUE!</v>
      </c>
      <c r="AE250" s="15" t="e">
        <f t="shared" si="91"/>
        <v>#VALUE!</v>
      </c>
      <c r="AF250" s="15" t="e">
        <f t="shared" si="92"/>
        <v>#VALUE!</v>
      </c>
      <c r="AG250" s="15" t="e">
        <f t="shared" si="93"/>
        <v>#VALUE!</v>
      </c>
      <c r="AH250" s="15" t="e">
        <f t="shared" si="94"/>
        <v>#VALUE!</v>
      </c>
      <c r="AI250" s="15" t="e">
        <f t="shared" si="95"/>
        <v>#VALUE!</v>
      </c>
      <c r="AJ250" s="15" t="e">
        <f t="shared" si="96"/>
        <v>#VALUE!</v>
      </c>
      <c r="AK250" s="15">
        <f t="shared" si="97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1" t="str">
        <f>IF(OR($B251="",$C251="",$D251="",$E251="",$E251&lt;AN_LIM,$E251&gt;AN_CONCURS,$N251=FALSE),"",R_STR*VLOOKUP(AK251,Coef!$E$5:$F$20,2,FALSE))</f>
        <v/>
      </c>
      <c r="I251" s="121" t="str">
        <f>IF(OR($B251="",$C251="",$D251="",$E251="",$E251&gt;AN_CONCURS,$N251=FALSE),"",R_STR*VLOOKUP(AK251,Coef!$E$5:$F$20,2,FALSE))</f>
        <v/>
      </c>
      <c r="J251" s="153" t="str">
        <f t="shared" si="72"/>
        <v/>
      </c>
      <c r="K251" s="153" t="str">
        <f t="shared" si="73"/>
        <v/>
      </c>
      <c r="L251" s="153" t="str">
        <f t="shared" si="74"/>
        <v/>
      </c>
      <c r="M251" s="153" t="str">
        <f t="shared" si="75"/>
        <v/>
      </c>
      <c r="N251" s="129" t="b">
        <f t="shared" si="76"/>
        <v>0</v>
      </c>
      <c r="O251" s="238"/>
      <c r="Q251" s="14" t="e">
        <f t="shared" si="77"/>
        <v>#VALUE!</v>
      </c>
      <c r="R251" s="14" t="e">
        <f t="shared" si="78"/>
        <v>#VALUE!</v>
      </c>
      <c r="S251" s="14" t="e">
        <f t="shared" si="79"/>
        <v>#VALUE!</v>
      </c>
      <c r="T251" s="14" t="e">
        <f t="shared" si="80"/>
        <v>#VALUE!</v>
      </c>
      <c r="U251" s="14" t="e">
        <f t="shared" si="81"/>
        <v>#VALUE!</v>
      </c>
      <c r="V251" s="14" t="e">
        <f t="shared" si="82"/>
        <v>#VALUE!</v>
      </c>
      <c r="W251" s="14" t="e">
        <f t="shared" si="83"/>
        <v>#VALUE!</v>
      </c>
      <c r="X251" s="14" t="e">
        <f t="shared" si="84"/>
        <v>#VALUE!</v>
      </c>
      <c r="Y251" s="14" t="e">
        <f t="shared" si="85"/>
        <v>#VALUE!</v>
      </c>
      <c r="Z251" s="14" t="e">
        <f t="shared" si="86"/>
        <v>#VALUE!</v>
      </c>
      <c r="AA251" s="15" t="e">
        <f t="shared" si="87"/>
        <v>#VALUE!</v>
      </c>
      <c r="AB251" s="15" t="e">
        <f t="shared" si="88"/>
        <v>#VALUE!</v>
      </c>
      <c r="AC251" s="15" t="e">
        <f t="shared" si="89"/>
        <v>#VALUE!</v>
      </c>
      <c r="AD251" s="15" t="e">
        <f t="shared" si="90"/>
        <v>#VALUE!</v>
      </c>
      <c r="AE251" s="15" t="e">
        <f t="shared" si="91"/>
        <v>#VALUE!</v>
      </c>
      <c r="AF251" s="15" t="e">
        <f t="shared" si="92"/>
        <v>#VALUE!</v>
      </c>
      <c r="AG251" s="15" t="e">
        <f t="shared" si="93"/>
        <v>#VALUE!</v>
      </c>
      <c r="AH251" s="15" t="e">
        <f t="shared" si="94"/>
        <v>#VALUE!</v>
      </c>
      <c r="AI251" s="15" t="e">
        <f t="shared" si="95"/>
        <v>#VALUE!</v>
      </c>
      <c r="AJ251" s="15" t="e">
        <f t="shared" si="96"/>
        <v>#VALUE!</v>
      </c>
      <c r="AK251" s="15">
        <f t="shared" si="97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1" t="str">
        <f>IF(OR($B252="",$C252="",$D252="",$E252="",$E252&lt;AN_LIM,$E252&gt;AN_CONCURS,$N252=FALSE),"",R_STR*VLOOKUP(AK252,Coef!$E$5:$F$20,2,FALSE))</f>
        <v/>
      </c>
      <c r="I252" s="121" t="str">
        <f>IF(OR($B252="",$C252="",$D252="",$E252="",$E252&gt;AN_CONCURS,$N252=FALSE),"",R_STR*VLOOKUP(AK252,Coef!$E$5:$F$20,2,FALSE))</f>
        <v/>
      </c>
      <c r="J252" s="153" t="str">
        <f t="shared" si="72"/>
        <v/>
      </c>
      <c r="K252" s="153" t="str">
        <f t="shared" si="73"/>
        <v/>
      </c>
      <c r="L252" s="153" t="str">
        <f t="shared" si="74"/>
        <v/>
      </c>
      <c r="M252" s="153" t="str">
        <f t="shared" si="75"/>
        <v/>
      </c>
      <c r="N252" s="129" t="b">
        <f t="shared" si="76"/>
        <v>0</v>
      </c>
      <c r="O252" s="238"/>
      <c r="Q252" s="14" t="e">
        <f t="shared" si="77"/>
        <v>#VALUE!</v>
      </c>
      <c r="R252" s="14" t="e">
        <f t="shared" si="78"/>
        <v>#VALUE!</v>
      </c>
      <c r="S252" s="14" t="e">
        <f t="shared" si="79"/>
        <v>#VALUE!</v>
      </c>
      <c r="T252" s="14" t="e">
        <f t="shared" si="80"/>
        <v>#VALUE!</v>
      </c>
      <c r="U252" s="14" t="e">
        <f t="shared" si="81"/>
        <v>#VALUE!</v>
      </c>
      <c r="V252" s="14" t="e">
        <f t="shared" si="82"/>
        <v>#VALUE!</v>
      </c>
      <c r="W252" s="14" t="e">
        <f t="shared" si="83"/>
        <v>#VALUE!</v>
      </c>
      <c r="X252" s="14" t="e">
        <f t="shared" si="84"/>
        <v>#VALUE!</v>
      </c>
      <c r="Y252" s="14" t="e">
        <f t="shared" si="85"/>
        <v>#VALUE!</v>
      </c>
      <c r="Z252" s="14" t="e">
        <f t="shared" si="86"/>
        <v>#VALUE!</v>
      </c>
      <c r="AA252" s="15" t="e">
        <f t="shared" si="87"/>
        <v>#VALUE!</v>
      </c>
      <c r="AB252" s="15" t="e">
        <f t="shared" si="88"/>
        <v>#VALUE!</v>
      </c>
      <c r="AC252" s="15" t="e">
        <f t="shared" si="89"/>
        <v>#VALUE!</v>
      </c>
      <c r="AD252" s="15" t="e">
        <f t="shared" si="90"/>
        <v>#VALUE!</v>
      </c>
      <c r="AE252" s="15" t="e">
        <f t="shared" si="91"/>
        <v>#VALUE!</v>
      </c>
      <c r="AF252" s="15" t="e">
        <f t="shared" si="92"/>
        <v>#VALUE!</v>
      </c>
      <c r="AG252" s="15" t="e">
        <f t="shared" si="93"/>
        <v>#VALUE!</v>
      </c>
      <c r="AH252" s="15" t="e">
        <f t="shared" si="94"/>
        <v>#VALUE!</v>
      </c>
      <c r="AI252" s="15" t="e">
        <f t="shared" si="95"/>
        <v>#VALUE!</v>
      </c>
      <c r="AJ252" s="15" t="e">
        <f t="shared" si="96"/>
        <v>#VALUE!</v>
      </c>
      <c r="AK252" s="15">
        <f t="shared" si="97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1" t="str">
        <f>IF(OR($B253="",$C253="",$D253="",$E253="",$E253&lt;AN_LIM,$E253&gt;AN_CONCURS,$N253=FALSE),"",R_STR*VLOOKUP(AK253,Coef!$E$5:$F$20,2,FALSE))</f>
        <v/>
      </c>
      <c r="I253" s="121" t="str">
        <f>IF(OR($B253="",$C253="",$D253="",$E253="",$E253&gt;AN_CONCURS,$N253=FALSE),"",R_STR*VLOOKUP(AK253,Coef!$E$5:$F$20,2,FALSE))</f>
        <v/>
      </c>
      <c r="J253" s="153" t="str">
        <f t="shared" si="72"/>
        <v/>
      </c>
      <c r="K253" s="153" t="str">
        <f t="shared" si="73"/>
        <v/>
      </c>
      <c r="L253" s="153" t="str">
        <f t="shared" si="74"/>
        <v/>
      </c>
      <c r="M253" s="153" t="str">
        <f t="shared" si="75"/>
        <v/>
      </c>
      <c r="N253" s="129" t="b">
        <f t="shared" si="76"/>
        <v>0</v>
      </c>
      <c r="O253" s="238"/>
      <c r="Q253" s="14" t="e">
        <f t="shared" si="77"/>
        <v>#VALUE!</v>
      </c>
      <c r="R253" s="14" t="e">
        <f t="shared" si="78"/>
        <v>#VALUE!</v>
      </c>
      <c r="S253" s="14" t="e">
        <f t="shared" si="79"/>
        <v>#VALUE!</v>
      </c>
      <c r="T253" s="14" t="e">
        <f t="shared" si="80"/>
        <v>#VALUE!</v>
      </c>
      <c r="U253" s="14" t="e">
        <f t="shared" si="81"/>
        <v>#VALUE!</v>
      </c>
      <c r="V253" s="14" t="e">
        <f t="shared" si="82"/>
        <v>#VALUE!</v>
      </c>
      <c r="W253" s="14" t="e">
        <f t="shared" si="83"/>
        <v>#VALUE!</v>
      </c>
      <c r="X253" s="14" t="e">
        <f t="shared" si="84"/>
        <v>#VALUE!</v>
      </c>
      <c r="Y253" s="14" t="e">
        <f t="shared" si="85"/>
        <v>#VALUE!</v>
      </c>
      <c r="Z253" s="14" t="e">
        <f t="shared" si="86"/>
        <v>#VALUE!</v>
      </c>
      <c r="AA253" s="15" t="e">
        <f t="shared" si="87"/>
        <v>#VALUE!</v>
      </c>
      <c r="AB253" s="15" t="e">
        <f t="shared" si="88"/>
        <v>#VALUE!</v>
      </c>
      <c r="AC253" s="15" t="e">
        <f t="shared" si="89"/>
        <v>#VALUE!</v>
      </c>
      <c r="AD253" s="15" t="e">
        <f t="shared" si="90"/>
        <v>#VALUE!</v>
      </c>
      <c r="AE253" s="15" t="e">
        <f t="shared" si="91"/>
        <v>#VALUE!</v>
      </c>
      <c r="AF253" s="15" t="e">
        <f t="shared" si="92"/>
        <v>#VALUE!</v>
      </c>
      <c r="AG253" s="15" t="e">
        <f t="shared" si="93"/>
        <v>#VALUE!</v>
      </c>
      <c r="AH253" s="15" t="e">
        <f t="shared" si="94"/>
        <v>#VALUE!</v>
      </c>
      <c r="AI253" s="15" t="e">
        <f t="shared" si="95"/>
        <v>#VALUE!</v>
      </c>
      <c r="AJ253" s="15" t="e">
        <f t="shared" si="96"/>
        <v>#VALUE!</v>
      </c>
      <c r="AK253" s="15">
        <f t="shared" si="97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1" t="str">
        <f>IF(OR($B254="",$C254="",$D254="",$E254="",$E254&lt;AN_LIM,$E254&gt;AN_CONCURS,$N254=FALSE),"",R_STR*VLOOKUP(AK254,Coef!$E$5:$F$20,2,FALSE))</f>
        <v/>
      </c>
      <c r="I254" s="121" t="str">
        <f>IF(OR($B254="",$C254="",$D254="",$E254="",$E254&gt;AN_CONCURS,$N254=FALSE),"",R_STR*VLOOKUP(AK254,Coef!$E$5:$F$20,2,FALSE))</f>
        <v/>
      </c>
      <c r="J254" s="153" t="str">
        <f t="shared" si="72"/>
        <v/>
      </c>
      <c r="K254" s="153" t="str">
        <f t="shared" si="73"/>
        <v/>
      </c>
      <c r="L254" s="153" t="str">
        <f t="shared" si="74"/>
        <v/>
      </c>
      <c r="M254" s="153" t="str">
        <f t="shared" si="75"/>
        <v/>
      </c>
      <c r="N254" s="129" t="b">
        <f t="shared" si="76"/>
        <v>0</v>
      </c>
      <c r="O254" s="238"/>
      <c r="Q254" s="14" t="e">
        <f t="shared" si="77"/>
        <v>#VALUE!</v>
      </c>
      <c r="R254" s="14" t="e">
        <f t="shared" si="78"/>
        <v>#VALUE!</v>
      </c>
      <c r="S254" s="14" t="e">
        <f t="shared" si="79"/>
        <v>#VALUE!</v>
      </c>
      <c r="T254" s="14" t="e">
        <f t="shared" si="80"/>
        <v>#VALUE!</v>
      </c>
      <c r="U254" s="14" t="e">
        <f t="shared" si="81"/>
        <v>#VALUE!</v>
      </c>
      <c r="V254" s="14" t="e">
        <f t="shared" si="82"/>
        <v>#VALUE!</v>
      </c>
      <c r="W254" s="14" t="e">
        <f t="shared" si="83"/>
        <v>#VALUE!</v>
      </c>
      <c r="X254" s="14" t="e">
        <f t="shared" si="84"/>
        <v>#VALUE!</v>
      </c>
      <c r="Y254" s="14" t="e">
        <f t="shared" si="85"/>
        <v>#VALUE!</v>
      </c>
      <c r="Z254" s="14" t="e">
        <f t="shared" si="86"/>
        <v>#VALUE!</v>
      </c>
      <c r="AA254" s="15" t="e">
        <f t="shared" si="87"/>
        <v>#VALUE!</v>
      </c>
      <c r="AB254" s="15" t="e">
        <f t="shared" si="88"/>
        <v>#VALUE!</v>
      </c>
      <c r="AC254" s="15" t="e">
        <f t="shared" si="89"/>
        <v>#VALUE!</v>
      </c>
      <c r="AD254" s="15" t="e">
        <f t="shared" si="90"/>
        <v>#VALUE!</v>
      </c>
      <c r="AE254" s="15" t="e">
        <f t="shared" si="91"/>
        <v>#VALUE!</v>
      </c>
      <c r="AF254" s="15" t="e">
        <f t="shared" si="92"/>
        <v>#VALUE!</v>
      </c>
      <c r="AG254" s="15" t="e">
        <f t="shared" si="93"/>
        <v>#VALUE!</v>
      </c>
      <c r="AH254" s="15" t="e">
        <f t="shared" si="94"/>
        <v>#VALUE!</v>
      </c>
      <c r="AI254" s="15" t="e">
        <f t="shared" si="95"/>
        <v>#VALUE!</v>
      </c>
      <c r="AJ254" s="15" t="e">
        <f t="shared" si="96"/>
        <v>#VALUE!</v>
      </c>
      <c r="AK254" s="15">
        <f t="shared" si="97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1" t="str">
        <f>IF(OR($B255="",$C255="",$D255="",$E255="",$E255&lt;AN_LIM,$E255&gt;AN_CONCURS,$N255=FALSE),"",R_STR*VLOOKUP(AK255,Coef!$E$5:$F$20,2,FALSE))</f>
        <v/>
      </c>
      <c r="I255" s="121" t="str">
        <f>IF(OR($B255="",$C255="",$D255="",$E255="",$E255&gt;AN_CONCURS,$N255=FALSE),"",R_STR*VLOOKUP(AK255,Coef!$E$5:$F$20,2,FALSE))</f>
        <v/>
      </c>
      <c r="J255" s="153" t="str">
        <f t="shared" si="72"/>
        <v/>
      </c>
      <c r="K255" s="153" t="str">
        <f t="shared" si="73"/>
        <v/>
      </c>
      <c r="L255" s="153" t="str">
        <f t="shared" si="74"/>
        <v/>
      </c>
      <c r="M255" s="153" t="str">
        <f t="shared" si="75"/>
        <v/>
      </c>
      <c r="N255" s="129" t="b">
        <f t="shared" si="76"/>
        <v>0</v>
      </c>
      <c r="O255" s="238"/>
      <c r="Q255" s="14" t="e">
        <f t="shared" si="77"/>
        <v>#VALUE!</v>
      </c>
      <c r="R255" s="14" t="e">
        <f t="shared" si="78"/>
        <v>#VALUE!</v>
      </c>
      <c r="S255" s="14" t="e">
        <f t="shared" si="79"/>
        <v>#VALUE!</v>
      </c>
      <c r="T255" s="14" t="e">
        <f t="shared" si="80"/>
        <v>#VALUE!</v>
      </c>
      <c r="U255" s="14" t="e">
        <f t="shared" si="81"/>
        <v>#VALUE!</v>
      </c>
      <c r="V255" s="14" t="e">
        <f t="shared" si="82"/>
        <v>#VALUE!</v>
      </c>
      <c r="W255" s="14" t="e">
        <f t="shared" si="83"/>
        <v>#VALUE!</v>
      </c>
      <c r="X255" s="14" t="e">
        <f t="shared" si="84"/>
        <v>#VALUE!</v>
      </c>
      <c r="Y255" s="14" t="e">
        <f t="shared" si="85"/>
        <v>#VALUE!</v>
      </c>
      <c r="Z255" s="14" t="e">
        <f t="shared" si="86"/>
        <v>#VALUE!</v>
      </c>
      <c r="AA255" s="15" t="e">
        <f t="shared" si="87"/>
        <v>#VALUE!</v>
      </c>
      <c r="AB255" s="15" t="e">
        <f t="shared" si="88"/>
        <v>#VALUE!</v>
      </c>
      <c r="AC255" s="15" t="e">
        <f t="shared" si="89"/>
        <v>#VALUE!</v>
      </c>
      <c r="AD255" s="15" t="e">
        <f t="shared" si="90"/>
        <v>#VALUE!</v>
      </c>
      <c r="AE255" s="15" t="e">
        <f t="shared" si="91"/>
        <v>#VALUE!</v>
      </c>
      <c r="AF255" s="15" t="e">
        <f t="shared" si="92"/>
        <v>#VALUE!</v>
      </c>
      <c r="AG255" s="15" t="e">
        <f t="shared" si="93"/>
        <v>#VALUE!</v>
      </c>
      <c r="AH255" s="15" t="e">
        <f t="shared" si="94"/>
        <v>#VALUE!</v>
      </c>
      <c r="AI255" s="15" t="e">
        <f t="shared" si="95"/>
        <v>#VALUE!</v>
      </c>
      <c r="AJ255" s="15" t="e">
        <f t="shared" si="96"/>
        <v>#VALUE!</v>
      </c>
      <c r="AK255" s="15">
        <f t="shared" si="97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1" t="str">
        <f>IF(OR($B256="",$C256="",$D256="",$E256="",$E256&lt;AN_LIM,$E256&gt;AN_CONCURS,$N256=FALSE),"",R_STR*VLOOKUP(AK256,Coef!$E$5:$F$20,2,FALSE))</f>
        <v/>
      </c>
      <c r="I256" s="121" t="str">
        <f>IF(OR($B256="",$C256="",$D256="",$E256="",$E256&gt;AN_CONCURS,$N256=FALSE),"",R_STR*VLOOKUP(AK256,Coef!$E$5:$F$20,2,FALSE))</f>
        <v/>
      </c>
      <c r="J256" s="153" t="str">
        <f t="shared" si="72"/>
        <v/>
      </c>
      <c r="K256" s="153" t="str">
        <f t="shared" si="73"/>
        <v/>
      </c>
      <c r="L256" s="153" t="str">
        <f t="shared" si="74"/>
        <v/>
      </c>
      <c r="M256" s="153" t="str">
        <f t="shared" si="75"/>
        <v/>
      </c>
      <c r="N256" s="129" t="b">
        <f t="shared" si="76"/>
        <v>0</v>
      </c>
      <c r="O256" s="238"/>
      <c r="Q256" s="14" t="e">
        <f t="shared" si="77"/>
        <v>#VALUE!</v>
      </c>
      <c r="R256" s="14" t="e">
        <f t="shared" si="78"/>
        <v>#VALUE!</v>
      </c>
      <c r="S256" s="14" t="e">
        <f t="shared" si="79"/>
        <v>#VALUE!</v>
      </c>
      <c r="T256" s="14" t="e">
        <f t="shared" si="80"/>
        <v>#VALUE!</v>
      </c>
      <c r="U256" s="14" t="e">
        <f t="shared" si="81"/>
        <v>#VALUE!</v>
      </c>
      <c r="V256" s="14" t="e">
        <f t="shared" si="82"/>
        <v>#VALUE!</v>
      </c>
      <c r="W256" s="14" t="e">
        <f t="shared" si="83"/>
        <v>#VALUE!</v>
      </c>
      <c r="X256" s="14" t="e">
        <f t="shared" si="84"/>
        <v>#VALUE!</v>
      </c>
      <c r="Y256" s="14" t="e">
        <f t="shared" si="85"/>
        <v>#VALUE!</v>
      </c>
      <c r="Z256" s="14" t="e">
        <f t="shared" si="86"/>
        <v>#VALUE!</v>
      </c>
      <c r="AA256" s="15" t="e">
        <f t="shared" si="87"/>
        <v>#VALUE!</v>
      </c>
      <c r="AB256" s="15" t="e">
        <f t="shared" si="88"/>
        <v>#VALUE!</v>
      </c>
      <c r="AC256" s="15" t="e">
        <f t="shared" si="89"/>
        <v>#VALUE!</v>
      </c>
      <c r="AD256" s="15" t="e">
        <f t="shared" si="90"/>
        <v>#VALUE!</v>
      </c>
      <c r="AE256" s="15" t="e">
        <f t="shared" si="91"/>
        <v>#VALUE!</v>
      </c>
      <c r="AF256" s="15" t="e">
        <f t="shared" si="92"/>
        <v>#VALUE!</v>
      </c>
      <c r="AG256" s="15" t="e">
        <f t="shared" si="93"/>
        <v>#VALUE!</v>
      </c>
      <c r="AH256" s="15" t="e">
        <f t="shared" si="94"/>
        <v>#VALUE!</v>
      </c>
      <c r="AI256" s="15" t="e">
        <f t="shared" si="95"/>
        <v>#VALUE!</v>
      </c>
      <c r="AJ256" s="15" t="e">
        <f t="shared" si="96"/>
        <v>#VALUE!</v>
      </c>
      <c r="AK256" s="15">
        <f t="shared" si="97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1" t="str">
        <f>IF(OR($B257="",$C257="",$D257="",$E257="",$E257&lt;AN_LIM,$E257&gt;AN_CONCURS,$N257=FALSE),"",R_STR*VLOOKUP(AK257,Coef!$E$5:$F$20,2,FALSE))</f>
        <v/>
      </c>
      <c r="I257" s="121" t="str">
        <f>IF(OR($B257="",$C257="",$D257="",$E257="",$E257&gt;AN_CONCURS,$N257=FALSE),"",R_STR*VLOOKUP(AK257,Coef!$E$5:$F$20,2,FALSE))</f>
        <v/>
      </c>
      <c r="J257" s="153" t="str">
        <f t="shared" si="72"/>
        <v/>
      </c>
      <c r="K257" s="153" t="str">
        <f t="shared" si="73"/>
        <v/>
      </c>
      <c r="L257" s="153" t="str">
        <f t="shared" si="74"/>
        <v/>
      </c>
      <c r="M257" s="153" t="str">
        <f t="shared" si="75"/>
        <v/>
      </c>
      <c r="N257" s="129" t="b">
        <f t="shared" si="76"/>
        <v>0</v>
      </c>
      <c r="O257" s="238"/>
      <c r="Q257" s="14" t="e">
        <f t="shared" si="77"/>
        <v>#VALUE!</v>
      </c>
      <c r="R257" s="14" t="e">
        <f t="shared" si="78"/>
        <v>#VALUE!</v>
      </c>
      <c r="S257" s="14" t="e">
        <f t="shared" si="79"/>
        <v>#VALUE!</v>
      </c>
      <c r="T257" s="14" t="e">
        <f t="shared" si="80"/>
        <v>#VALUE!</v>
      </c>
      <c r="U257" s="14" t="e">
        <f t="shared" si="81"/>
        <v>#VALUE!</v>
      </c>
      <c r="V257" s="14" t="e">
        <f t="shared" si="82"/>
        <v>#VALUE!</v>
      </c>
      <c r="W257" s="14" t="e">
        <f t="shared" si="83"/>
        <v>#VALUE!</v>
      </c>
      <c r="X257" s="14" t="e">
        <f t="shared" si="84"/>
        <v>#VALUE!</v>
      </c>
      <c r="Y257" s="14" t="e">
        <f t="shared" si="85"/>
        <v>#VALUE!</v>
      </c>
      <c r="Z257" s="14" t="e">
        <f t="shared" si="86"/>
        <v>#VALUE!</v>
      </c>
      <c r="AA257" s="15" t="e">
        <f t="shared" si="87"/>
        <v>#VALUE!</v>
      </c>
      <c r="AB257" s="15" t="e">
        <f t="shared" si="88"/>
        <v>#VALUE!</v>
      </c>
      <c r="AC257" s="15" t="e">
        <f t="shared" si="89"/>
        <v>#VALUE!</v>
      </c>
      <c r="AD257" s="15" t="e">
        <f t="shared" si="90"/>
        <v>#VALUE!</v>
      </c>
      <c r="AE257" s="15" t="e">
        <f t="shared" si="91"/>
        <v>#VALUE!</v>
      </c>
      <c r="AF257" s="15" t="e">
        <f t="shared" si="92"/>
        <v>#VALUE!</v>
      </c>
      <c r="AG257" s="15" t="e">
        <f t="shared" si="93"/>
        <v>#VALUE!</v>
      </c>
      <c r="AH257" s="15" t="e">
        <f t="shared" si="94"/>
        <v>#VALUE!</v>
      </c>
      <c r="AI257" s="15" t="e">
        <f t="shared" si="95"/>
        <v>#VALUE!</v>
      </c>
      <c r="AJ257" s="15" t="e">
        <f t="shared" si="96"/>
        <v>#VALUE!</v>
      </c>
      <c r="AK257" s="15">
        <f t="shared" si="97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1" t="str">
        <f>IF(OR($B258="",$C258="",$D258="",$E258="",$E258&lt;AN_LIM,$E258&gt;AN_CONCURS,$N258=FALSE),"",R_STR*VLOOKUP(AK258,Coef!$E$5:$F$20,2,FALSE))</f>
        <v/>
      </c>
      <c r="I258" s="121" t="str">
        <f>IF(OR($B258="",$C258="",$D258="",$E258="",$E258&gt;AN_CONCURS,$N258=FALSE),"",R_STR*VLOOKUP(AK258,Coef!$E$5:$F$20,2,FALSE))</f>
        <v/>
      </c>
      <c r="J258" s="153" t="str">
        <f t="shared" si="72"/>
        <v/>
      </c>
      <c r="K258" s="153" t="str">
        <f t="shared" si="73"/>
        <v/>
      </c>
      <c r="L258" s="153" t="str">
        <f t="shared" si="74"/>
        <v/>
      </c>
      <c r="M258" s="153" t="str">
        <f t="shared" si="75"/>
        <v/>
      </c>
      <c r="N258" s="129" t="b">
        <f t="shared" si="76"/>
        <v>0</v>
      </c>
      <c r="O258" s="238"/>
      <c r="Q258" s="14" t="e">
        <f t="shared" si="77"/>
        <v>#VALUE!</v>
      </c>
      <c r="R258" s="14" t="e">
        <f t="shared" si="78"/>
        <v>#VALUE!</v>
      </c>
      <c r="S258" s="14" t="e">
        <f t="shared" si="79"/>
        <v>#VALUE!</v>
      </c>
      <c r="T258" s="14" t="e">
        <f t="shared" si="80"/>
        <v>#VALUE!</v>
      </c>
      <c r="U258" s="14" t="e">
        <f t="shared" si="81"/>
        <v>#VALUE!</v>
      </c>
      <c r="V258" s="14" t="e">
        <f t="shared" si="82"/>
        <v>#VALUE!</v>
      </c>
      <c r="W258" s="14" t="e">
        <f t="shared" si="83"/>
        <v>#VALUE!</v>
      </c>
      <c r="X258" s="14" t="e">
        <f t="shared" si="84"/>
        <v>#VALUE!</v>
      </c>
      <c r="Y258" s="14" t="e">
        <f t="shared" si="85"/>
        <v>#VALUE!</v>
      </c>
      <c r="Z258" s="14" t="e">
        <f t="shared" si="86"/>
        <v>#VALUE!</v>
      </c>
      <c r="AA258" s="15" t="e">
        <f t="shared" si="87"/>
        <v>#VALUE!</v>
      </c>
      <c r="AB258" s="15" t="e">
        <f t="shared" si="88"/>
        <v>#VALUE!</v>
      </c>
      <c r="AC258" s="15" t="e">
        <f t="shared" si="89"/>
        <v>#VALUE!</v>
      </c>
      <c r="AD258" s="15" t="e">
        <f t="shared" si="90"/>
        <v>#VALUE!</v>
      </c>
      <c r="AE258" s="15" t="e">
        <f t="shared" si="91"/>
        <v>#VALUE!</v>
      </c>
      <c r="AF258" s="15" t="e">
        <f t="shared" si="92"/>
        <v>#VALUE!</v>
      </c>
      <c r="AG258" s="15" t="e">
        <f t="shared" si="93"/>
        <v>#VALUE!</v>
      </c>
      <c r="AH258" s="15" t="e">
        <f t="shared" si="94"/>
        <v>#VALUE!</v>
      </c>
      <c r="AI258" s="15" t="e">
        <f t="shared" si="95"/>
        <v>#VALUE!</v>
      </c>
      <c r="AJ258" s="15" t="e">
        <f t="shared" si="96"/>
        <v>#VALUE!</v>
      </c>
      <c r="AK258" s="15">
        <f t="shared" si="97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1" t="str">
        <f>IF(OR($B259="",$C259="",$D259="",$E259="",$E259&lt;AN_LIM,$E259&gt;AN_CONCURS,$N259=FALSE),"",R_STR*VLOOKUP(AK259,Coef!$E$5:$F$20,2,FALSE))</f>
        <v/>
      </c>
      <c r="I259" s="121" t="str">
        <f>IF(OR($B259="",$C259="",$D259="",$E259="",$E259&gt;AN_CONCURS,$N259=FALSE),"",R_STR*VLOOKUP(AK259,Coef!$E$5:$F$20,2,FALSE))</f>
        <v/>
      </c>
      <c r="J259" s="153" t="str">
        <f t="shared" si="72"/>
        <v/>
      </c>
      <c r="K259" s="153" t="str">
        <f t="shared" si="73"/>
        <v/>
      </c>
      <c r="L259" s="153" t="str">
        <f t="shared" si="74"/>
        <v/>
      </c>
      <c r="M259" s="153" t="str">
        <f t="shared" si="75"/>
        <v/>
      </c>
      <c r="N259" s="129" t="b">
        <f t="shared" si="76"/>
        <v>0</v>
      </c>
      <c r="O259" s="238"/>
      <c r="Q259" s="14" t="e">
        <f t="shared" si="77"/>
        <v>#VALUE!</v>
      </c>
      <c r="R259" s="14" t="e">
        <f t="shared" si="78"/>
        <v>#VALUE!</v>
      </c>
      <c r="S259" s="14" t="e">
        <f t="shared" si="79"/>
        <v>#VALUE!</v>
      </c>
      <c r="T259" s="14" t="e">
        <f t="shared" si="80"/>
        <v>#VALUE!</v>
      </c>
      <c r="U259" s="14" t="e">
        <f t="shared" si="81"/>
        <v>#VALUE!</v>
      </c>
      <c r="V259" s="14" t="e">
        <f t="shared" si="82"/>
        <v>#VALUE!</v>
      </c>
      <c r="W259" s="14" t="e">
        <f t="shared" si="83"/>
        <v>#VALUE!</v>
      </c>
      <c r="X259" s="14" t="e">
        <f t="shared" si="84"/>
        <v>#VALUE!</v>
      </c>
      <c r="Y259" s="14" t="e">
        <f t="shared" si="85"/>
        <v>#VALUE!</v>
      </c>
      <c r="Z259" s="14" t="e">
        <f t="shared" si="86"/>
        <v>#VALUE!</v>
      </c>
      <c r="AA259" s="15" t="e">
        <f t="shared" si="87"/>
        <v>#VALUE!</v>
      </c>
      <c r="AB259" s="15" t="e">
        <f t="shared" si="88"/>
        <v>#VALUE!</v>
      </c>
      <c r="AC259" s="15" t="e">
        <f t="shared" si="89"/>
        <v>#VALUE!</v>
      </c>
      <c r="AD259" s="15" t="e">
        <f t="shared" si="90"/>
        <v>#VALUE!</v>
      </c>
      <c r="AE259" s="15" t="e">
        <f t="shared" si="91"/>
        <v>#VALUE!</v>
      </c>
      <c r="AF259" s="15" t="e">
        <f t="shared" si="92"/>
        <v>#VALUE!</v>
      </c>
      <c r="AG259" s="15" t="e">
        <f t="shared" si="93"/>
        <v>#VALUE!</v>
      </c>
      <c r="AH259" s="15" t="e">
        <f t="shared" si="94"/>
        <v>#VALUE!</v>
      </c>
      <c r="AI259" s="15" t="e">
        <f t="shared" si="95"/>
        <v>#VALUE!</v>
      </c>
      <c r="AJ259" s="15" t="e">
        <f t="shared" si="96"/>
        <v>#VALUE!</v>
      </c>
      <c r="AK259" s="15">
        <f t="shared" si="97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1" t="str">
        <f>IF(OR($B260="",$C260="",$D260="",$E260="",$E260&lt;AN_LIM,$E260&gt;AN_CONCURS,$N260=FALSE),"",R_STR*VLOOKUP(AK260,Coef!$E$5:$F$20,2,FALSE))</f>
        <v/>
      </c>
      <c r="I260" s="121" t="str">
        <f>IF(OR($B260="",$C260="",$D260="",$E260="",$E260&gt;AN_CONCURS,$N260=FALSE),"",R_STR*VLOOKUP(AK260,Coef!$E$5:$F$20,2,FALSE))</f>
        <v/>
      </c>
      <c r="J260" s="153" t="str">
        <f t="shared" si="72"/>
        <v/>
      </c>
      <c r="K260" s="153" t="str">
        <f t="shared" si="73"/>
        <v/>
      </c>
      <c r="L260" s="153" t="str">
        <f t="shared" si="74"/>
        <v/>
      </c>
      <c r="M260" s="153" t="str">
        <f t="shared" si="75"/>
        <v/>
      </c>
      <c r="N260" s="129" t="b">
        <f t="shared" si="76"/>
        <v>0</v>
      </c>
      <c r="O260" s="238"/>
      <c r="Q260" s="14" t="e">
        <f t="shared" si="77"/>
        <v>#VALUE!</v>
      </c>
      <c r="R260" s="14" t="e">
        <f t="shared" si="78"/>
        <v>#VALUE!</v>
      </c>
      <c r="S260" s="14" t="e">
        <f t="shared" si="79"/>
        <v>#VALUE!</v>
      </c>
      <c r="T260" s="14" t="e">
        <f t="shared" si="80"/>
        <v>#VALUE!</v>
      </c>
      <c r="U260" s="14" t="e">
        <f t="shared" si="81"/>
        <v>#VALUE!</v>
      </c>
      <c r="V260" s="14" t="e">
        <f t="shared" si="82"/>
        <v>#VALUE!</v>
      </c>
      <c r="W260" s="14" t="e">
        <f t="shared" si="83"/>
        <v>#VALUE!</v>
      </c>
      <c r="X260" s="14" t="e">
        <f t="shared" si="84"/>
        <v>#VALUE!</v>
      </c>
      <c r="Y260" s="14" t="e">
        <f t="shared" si="85"/>
        <v>#VALUE!</v>
      </c>
      <c r="Z260" s="14" t="e">
        <f t="shared" si="86"/>
        <v>#VALUE!</v>
      </c>
      <c r="AA260" s="15" t="e">
        <f t="shared" si="87"/>
        <v>#VALUE!</v>
      </c>
      <c r="AB260" s="15" t="e">
        <f t="shared" si="88"/>
        <v>#VALUE!</v>
      </c>
      <c r="AC260" s="15" t="e">
        <f t="shared" si="89"/>
        <v>#VALUE!</v>
      </c>
      <c r="AD260" s="15" t="e">
        <f t="shared" si="90"/>
        <v>#VALUE!</v>
      </c>
      <c r="AE260" s="15" t="e">
        <f t="shared" si="91"/>
        <v>#VALUE!</v>
      </c>
      <c r="AF260" s="15" t="e">
        <f t="shared" si="92"/>
        <v>#VALUE!</v>
      </c>
      <c r="AG260" s="15" t="e">
        <f t="shared" si="93"/>
        <v>#VALUE!</v>
      </c>
      <c r="AH260" s="15" t="e">
        <f t="shared" si="94"/>
        <v>#VALUE!</v>
      </c>
      <c r="AI260" s="15" t="e">
        <f t="shared" si="95"/>
        <v>#VALUE!</v>
      </c>
      <c r="AJ260" s="15" t="e">
        <f t="shared" si="96"/>
        <v>#VALUE!</v>
      </c>
      <c r="AK260" s="15">
        <f t="shared" si="97"/>
        <v>1</v>
      </c>
    </row>
  </sheetData>
  <sheetProtection password="C296" sheet="1" objects="1" scenarios="1"/>
  <mergeCells count="17">
    <mergeCell ref="N8:N9"/>
    <mergeCell ref="G8:G9"/>
    <mergeCell ref="H8:I8"/>
    <mergeCell ref="J8:K8"/>
    <mergeCell ref="L8:M8"/>
    <mergeCell ref="E8:E9"/>
    <mergeCell ref="F8:F9"/>
    <mergeCell ref="A8:A9"/>
    <mergeCell ref="B8:B9"/>
    <mergeCell ref="C8:C9"/>
    <mergeCell ref="D8:D9"/>
    <mergeCell ref="A6:I6"/>
    <mergeCell ref="A1:C1"/>
    <mergeCell ref="A2:C2"/>
    <mergeCell ref="A3:C3"/>
    <mergeCell ref="A4:C4"/>
    <mergeCell ref="A5:I5"/>
  </mergeCells>
  <phoneticPr fontId="39" type="noConversion"/>
  <pageMargins left="0.39370078740157483" right="0.39370078740157483" top="0.78740157480314965" bottom="1.1811023622047245" header="0" footer="0.31496062992125984"/>
  <pageSetup paperSize="9" scale="81" orientation="landscape" r:id="rId1"/>
  <headerFooter>
    <oddFooter xml:space="preserve">&amp;LConfirm existenţa lucrărilor
Director de departament 
&amp;CSemnături  
Confirm existenţa lucrărilor
Şef de catedră
&amp;R
Candidat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C000"/>
  </sheetPr>
  <dimension ref="A1:AM260"/>
  <sheetViews>
    <sheetView view="pageBreakPreview" zoomScale="55" zoomScaleNormal="101" zoomScaleSheetLayoutView="55" workbookViewId="0">
      <selection activeCell="G20" sqref="G20"/>
    </sheetView>
  </sheetViews>
  <sheetFormatPr defaultRowHeight="15.75"/>
  <cols>
    <col min="1" max="1" width="5.7109375" style="2" customWidth="1"/>
    <col min="2" max="2" width="32.85546875" style="2" customWidth="1"/>
    <col min="3" max="3" width="34.85546875" style="2" customWidth="1"/>
    <col min="4" max="4" width="27.5703125" style="2" customWidth="1"/>
    <col min="5" max="5" width="10.7109375" style="2" customWidth="1"/>
    <col min="6" max="6" width="12.5703125" style="17" customWidth="1"/>
    <col min="7" max="7" width="18.140625" style="2" customWidth="1"/>
    <col min="8" max="8" width="10.7109375" style="2" customWidth="1"/>
    <col min="9" max="10" width="10.7109375" style="7" customWidth="1"/>
    <col min="11" max="14" width="10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39" width="9.140625" style="7" customWidth="1"/>
    <col min="40" max="16384" width="9.140625" style="2"/>
  </cols>
  <sheetData>
    <row r="1" spans="1:39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08"/>
      <c r="P1" s="192"/>
      <c r="Q1" s="192"/>
      <c r="R1" s="192"/>
      <c r="S1" s="192"/>
      <c r="T1" s="192"/>
      <c r="AA1" s="183"/>
      <c r="AB1" s="182"/>
    </row>
    <row r="2" spans="1:39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08"/>
      <c r="P2" s="192"/>
      <c r="Q2" s="192"/>
      <c r="R2" s="192"/>
      <c r="S2" s="192"/>
      <c r="T2" s="192"/>
      <c r="AA2" s="183"/>
      <c r="AB2" s="182"/>
    </row>
    <row r="3" spans="1:39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2"/>
      <c r="P3" s="192"/>
      <c r="Q3" s="192"/>
      <c r="R3" s="192"/>
      <c r="S3" s="192"/>
      <c r="T3" s="192"/>
      <c r="AA3" s="183"/>
      <c r="AB3" s="182"/>
    </row>
    <row r="4" spans="1:39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2"/>
      <c r="P4" s="192"/>
      <c r="Q4" s="192"/>
      <c r="R4" s="192"/>
      <c r="S4" s="192"/>
      <c r="T4" s="192"/>
      <c r="AA4" s="183"/>
      <c r="AB4" s="182"/>
    </row>
    <row r="5" spans="1:39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43"/>
      <c r="P5" s="193"/>
      <c r="Q5" s="193"/>
      <c r="R5" s="193"/>
      <c r="S5" s="193"/>
      <c r="T5" s="193"/>
      <c r="AA5" s="183"/>
      <c r="AB5" s="182"/>
    </row>
    <row r="6" spans="1:39" s="108" customFormat="1">
      <c r="A6" s="761" t="s">
        <v>226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08"/>
      <c r="P6" s="193"/>
      <c r="Q6" s="193"/>
      <c r="R6" s="193"/>
      <c r="S6" s="193"/>
      <c r="T6" s="193"/>
      <c r="AA6" s="183"/>
      <c r="AB6" s="182"/>
    </row>
    <row r="7" spans="1:39" s="7" customFormat="1" ht="13.5" customHeight="1">
      <c r="A7" s="108"/>
      <c r="B7" s="108"/>
      <c r="C7" s="108"/>
      <c r="D7" s="108"/>
      <c r="E7" s="108"/>
      <c r="F7" s="204"/>
      <c r="G7" s="108"/>
      <c r="H7" s="108"/>
      <c r="I7" s="108"/>
      <c r="J7" s="30" t="str">
        <f>CONCATENATE(FUNCTIE," ",NUME)</f>
        <v>ASISTENT UNIVERSITAR DĂESCU Alexandru Cosmin</v>
      </c>
      <c r="K7" s="182"/>
      <c r="L7" s="182"/>
      <c r="M7" s="182"/>
      <c r="N7" s="182"/>
      <c r="O7" s="208"/>
      <c r="P7" s="198"/>
    </row>
    <row r="8" spans="1:39" s="7" customFormat="1" ht="15" customHeight="1">
      <c r="A8" s="765" t="s">
        <v>0</v>
      </c>
      <c r="B8" s="765" t="s">
        <v>1</v>
      </c>
      <c r="C8" s="765" t="s">
        <v>2</v>
      </c>
      <c r="D8" s="765" t="s">
        <v>58</v>
      </c>
      <c r="E8" s="765" t="s">
        <v>4</v>
      </c>
      <c r="F8" s="774" t="s">
        <v>60</v>
      </c>
      <c r="G8" s="765" t="s">
        <v>59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6"/>
    </row>
    <row r="9" spans="1:39" s="7" customFormat="1" ht="39.75" customHeight="1">
      <c r="A9" s="765"/>
      <c r="B9" s="765"/>
      <c r="C9" s="765"/>
      <c r="D9" s="765"/>
      <c r="E9" s="765"/>
      <c r="F9" s="775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9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9" s="7" customFormat="1">
      <c r="A10" s="194"/>
      <c r="B10" s="195"/>
      <c r="C10" s="195"/>
      <c r="D10" s="195"/>
      <c r="E10" s="187"/>
      <c r="F10" s="196"/>
      <c r="G10" s="196"/>
      <c r="H10" s="197"/>
      <c r="I10" s="114">
        <f t="shared" ref="I10:N10" si="0">SUMIF(I11:I80,"&gt;0")</f>
        <v>68</v>
      </c>
      <c r="J10" s="114">
        <f t="shared" si="0"/>
        <v>134.85714285714286</v>
      </c>
      <c r="K10" s="115">
        <f t="shared" si="0"/>
        <v>10</v>
      </c>
      <c r="L10" s="115">
        <f t="shared" si="0"/>
        <v>20</v>
      </c>
      <c r="M10" s="115">
        <f t="shared" si="0"/>
        <v>2</v>
      </c>
      <c r="N10" s="115">
        <f t="shared" si="0"/>
        <v>4</v>
      </c>
      <c r="O10" s="235"/>
      <c r="P10" s="11"/>
      <c r="Q10" s="10" t="e">
        <f t="shared" ref="Q10:AJ10" si="1">SUM(Q11:Q44)</f>
        <v>#VALUE!</v>
      </c>
      <c r="R10" s="10" t="e">
        <f t="shared" si="1"/>
        <v>#VALUE!</v>
      </c>
      <c r="S10" s="10" t="e">
        <f t="shared" si="1"/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/>
    </row>
    <row r="11" spans="1:39" s="5" customFormat="1" ht="63">
      <c r="A11" s="118" t="s">
        <v>121</v>
      </c>
      <c r="B11" s="557" t="s">
        <v>663</v>
      </c>
      <c r="C11" s="557" t="s">
        <v>664</v>
      </c>
      <c r="D11" s="557" t="s">
        <v>665</v>
      </c>
      <c r="E11" s="556">
        <v>2006</v>
      </c>
      <c r="F11" s="560" t="s">
        <v>192</v>
      </c>
      <c r="G11" s="556" t="s">
        <v>666</v>
      </c>
      <c r="H11" s="561">
        <v>10</v>
      </c>
      <c r="I11" s="121" t="str">
        <f>IF(OR($B11="",$C11="",$D11="",$E11="",$E11&lt;AN_LIM,$E11&gt;AN_CONCURS,$G11="",$O11=FALSE),"",CONF_STR*VLOOKUP(AK11,Coef!$E$5:$F$20,2,FALSE))</f>
        <v/>
      </c>
      <c r="J11" s="121">
        <f>IF(OR($B11="",$C11="",$D11="",$E11="",$E11&gt;AN_CONCURS,$G11="",$O11=FALSE),"",CONF_STR*VLOOKUP(AK11,Coef!$E$5:$F$20,2,FALSE))</f>
        <v>4</v>
      </c>
      <c r="K11" s="153" t="str">
        <f t="shared" ref="K11:K74" si="2">IF(OR($B11="",$C11="",$D11="",$E11="",$E11&gt;AN_CONCURS,$G11="",$O11=FALSE),"",IF($E11&gt;=AN_LIM,1,""))</f>
        <v/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129" t="b">
        <f t="shared" ref="O11:O74" si="6">IF(NUME="",FALSE,ISNUMBER(SEARCH(NUME,$B11)))</f>
        <v>1</v>
      </c>
      <c r="P11" s="12"/>
      <c r="Q11" s="205">
        <f t="shared" ref="Q11:Q74" si="7">FIND(",",$B11,1)</f>
        <v>10</v>
      </c>
      <c r="R11" s="205">
        <f t="shared" ref="R11:Z26" si="8">FIND(",",$B11,Q11+1)</f>
        <v>29</v>
      </c>
      <c r="S11" s="205">
        <f t="shared" si="8"/>
        <v>37</v>
      </c>
      <c r="T11" s="205">
        <f t="shared" si="8"/>
        <v>62</v>
      </c>
      <c r="U11" s="205">
        <f t="shared" si="8"/>
        <v>75</v>
      </c>
      <c r="V11" s="205" t="e">
        <f t="shared" si="8"/>
        <v>#VALUE!</v>
      </c>
      <c r="W11" s="205" t="e">
        <f t="shared" si="8"/>
        <v>#VALUE!</v>
      </c>
      <c r="X11" s="205" t="e">
        <f t="shared" si="8"/>
        <v>#VALUE!</v>
      </c>
      <c r="Y11" s="205" t="e">
        <f t="shared" si="8"/>
        <v>#VALUE!</v>
      </c>
      <c r="Z11" s="205" t="e">
        <f t="shared" si="8"/>
        <v>#VALUE!</v>
      </c>
      <c r="AA11" s="206">
        <f t="shared" ref="AA11:AJ36" si="9">IF(Q11&gt;0,1,0)</f>
        <v>1</v>
      </c>
      <c r="AB11" s="206">
        <f t="shared" si="9"/>
        <v>1</v>
      </c>
      <c r="AC11" s="206">
        <f t="shared" si="9"/>
        <v>1</v>
      </c>
      <c r="AD11" s="206">
        <f t="shared" si="9"/>
        <v>1</v>
      </c>
      <c r="AE11" s="206">
        <f t="shared" si="9"/>
        <v>1</v>
      </c>
      <c r="AF11" s="206" t="e">
        <f t="shared" si="9"/>
        <v>#VALUE!</v>
      </c>
      <c r="AG11" s="206" t="e">
        <f t="shared" si="9"/>
        <v>#VALUE!</v>
      </c>
      <c r="AH11" s="206" t="e">
        <f t="shared" si="9"/>
        <v>#VALUE!</v>
      </c>
      <c r="AI11" s="206" t="e">
        <f t="shared" si="9"/>
        <v>#VALUE!</v>
      </c>
      <c r="AJ11" s="206" t="e">
        <f t="shared" si="9"/>
        <v>#VALUE!</v>
      </c>
      <c r="AK11" s="206">
        <f t="shared" ref="AK11:AK74" si="10">1+SUMIF(AA11:AJ11,"&gt;0",AA11:AJ11)</f>
        <v>6</v>
      </c>
      <c r="AL11" s="216"/>
      <c r="AM11" s="216"/>
    </row>
    <row r="12" spans="1:39" ht="63">
      <c r="A12" s="118" t="s">
        <v>80</v>
      </c>
      <c r="B12" s="557" t="s">
        <v>667</v>
      </c>
      <c r="C12" s="557" t="s">
        <v>668</v>
      </c>
      <c r="D12" s="557" t="s">
        <v>669</v>
      </c>
      <c r="E12" s="556">
        <v>2006</v>
      </c>
      <c r="F12" s="559" t="s">
        <v>187</v>
      </c>
      <c r="G12" s="556" t="s">
        <v>670</v>
      </c>
      <c r="H12" s="556">
        <v>8</v>
      </c>
      <c r="I12" s="121" t="str">
        <f>IF(OR($B12="",$C12="",$D12="",$E12="",$E12&lt;AN_LIM,$E12&gt;AN_CONCURS,$G12="",$O12=FALSE),"",CONF_STR*VLOOKUP(AK12,Coef!$E$5:$F$20,2,FALSE))</f>
        <v/>
      </c>
      <c r="J12" s="121">
        <f>IF(OR($B12="",$C12="",$D12="",$E12="",$E12&gt;AN_CONCURS,$G12="",$O12=FALSE),"",CONF_STR*VLOOKUP(AK12,Coef!$E$5:$F$20,2,FALSE))</f>
        <v>10</v>
      </c>
      <c r="K12" s="153" t="str">
        <f t="shared" si="2"/>
        <v/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129" t="b">
        <f t="shared" si="6"/>
        <v>1</v>
      </c>
      <c r="P12" s="12"/>
      <c r="Q12" s="14">
        <f t="shared" si="7"/>
        <v>10</v>
      </c>
      <c r="R12" s="14">
        <f t="shared" si="8"/>
        <v>29</v>
      </c>
      <c r="S12" s="14">
        <f t="shared" si="8"/>
        <v>54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>
        <f t="shared" si="9"/>
        <v>1</v>
      </c>
      <c r="AB12" s="15">
        <f t="shared" si="9"/>
        <v>1</v>
      </c>
      <c r="AC12" s="15">
        <f t="shared" si="9"/>
        <v>1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4</v>
      </c>
    </row>
    <row r="13" spans="1:39" ht="63">
      <c r="A13" s="118" t="s">
        <v>81</v>
      </c>
      <c r="B13" s="557" t="s">
        <v>671</v>
      </c>
      <c r="C13" s="557" t="s">
        <v>672</v>
      </c>
      <c r="D13" s="557" t="s">
        <v>673</v>
      </c>
      <c r="E13" s="556">
        <v>2007</v>
      </c>
      <c r="F13" s="559" t="s">
        <v>81</v>
      </c>
      <c r="G13" s="556" t="s">
        <v>674</v>
      </c>
      <c r="H13" s="556">
        <v>8</v>
      </c>
      <c r="I13" s="121" t="str">
        <f>IF(OR($B13="",$C13="",$D13="",$E13="",$E13&lt;AN_LIM,$E13&gt;AN_CONCURS,$G13="",$O13=FALSE),"",CONF_STR*VLOOKUP(AK13,Coef!$E$5:$F$20,2,FALSE))</f>
        <v/>
      </c>
      <c r="J13" s="121">
        <f>IF(OR($B13="",$C13="",$D13="",$E13="",$E13&gt;AN_CONCURS,$G13="",$O13=FALSE),"",CONF_STR*VLOOKUP(AK13,Coef!$E$5:$F$20,2,FALSE))</f>
        <v>4</v>
      </c>
      <c r="K13" s="153" t="str">
        <f t="shared" si="2"/>
        <v/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129" t="b">
        <f t="shared" si="6"/>
        <v>1</v>
      </c>
      <c r="P13" s="12"/>
      <c r="Q13" s="14">
        <f t="shared" si="7"/>
        <v>11</v>
      </c>
      <c r="R13" s="14">
        <f t="shared" si="8"/>
        <v>23</v>
      </c>
      <c r="S13" s="14">
        <f t="shared" si="8"/>
        <v>34</v>
      </c>
      <c r="T13" s="14">
        <f t="shared" si="8"/>
        <v>53</v>
      </c>
      <c r="U13" s="14">
        <f t="shared" si="8"/>
        <v>78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>
        <f t="shared" si="9"/>
        <v>1</v>
      </c>
      <c r="AB13" s="15">
        <f t="shared" si="9"/>
        <v>1</v>
      </c>
      <c r="AC13" s="15">
        <f t="shared" si="9"/>
        <v>1</v>
      </c>
      <c r="AD13" s="15">
        <f t="shared" si="9"/>
        <v>1</v>
      </c>
      <c r="AE13" s="15">
        <f t="shared" si="9"/>
        <v>1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6</v>
      </c>
    </row>
    <row r="14" spans="1:39" ht="63">
      <c r="A14" s="118" t="s">
        <v>82</v>
      </c>
      <c r="B14" s="557" t="s">
        <v>675</v>
      </c>
      <c r="C14" s="557" t="s">
        <v>676</v>
      </c>
      <c r="D14" s="557" t="s">
        <v>677</v>
      </c>
      <c r="E14" s="556">
        <v>2007</v>
      </c>
      <c r="F14" s="559" t="s">
        <v>188</v>
      </c>
      <c r="G14" s="556" t="s">
        <v>678</v>
      </c>
      <c r="H14" s="556">
        <v>25</v>
      </c>
      <c r="I14" s="121" t="str">
        <f>IF(OR($B14="",$C14="",$D14="",$E14="",$E14&lt;AN_LIM,$E14&gt;AN_CONCURS,$G14="",$O14=FALSE),"",CONF_STR*VLOOKUP(AK14,Coef!$E$5:$F$20,2,FALSE))</f>
        <v/>
      </c>
      <c r="J14" s="121">
        <f>IF(OR($B14="",$C14="",$D14="",$E14="",$E14&gt;AN_CONCURS,$G14="",$O14=FALSE),"",CONF_STR*VLOOKUP(AK14,Coef!$E$5:$F$20,2,FALSE))</f>
        <v>2.8571428571428568</v>
      </c>
      <c r="K14" s="153" t="str">
        <f t="shared" si="2"/>
        <v/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129" t="b">
        <f t="shared" si="6"/>
        <v>1</v>
      </c>
      <c r="P14" s="12"/>
      <c r="Q14" s="14">
        <f t="shared" si="7"/>
        <v>18</v>
      </c>
      <c r="R14" s="14">
        <f t="shared" si="8"/>
        <v>29</v>
      </c>
      <c r="S14" s="14">
        <f t="shared" si="8"/>
        <v>37</v>
      </c>
      <c r="T14" s="14">
        <f t="shared" si="8"/>
        <v>62</v>
      </c>
      <c r="U14" s="14">
        <f t="shared" si="8"/>
        <v>74</v>
      </c>
      <c r="V14" s="14">
        <f t="shared" si="8"/>
        <v>82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>
        <f t="shared" si="9"/>
        <v>1</v>
      </c>
      <c r="AB14" s="15">
        <f t="shared" si="9"/>
        <v>1</v>
      </c>
      <c r="AC14" s="15">
        <f t="shared" si="9"/>
        <v>1</v>
      </c>
      <c r="AD14" s="15">
        <f t="shared" si="9"/>
        <v>1</v>
      </c>
      <c r="AE14" s="15">
        <f t="shared" si="9"/>
        <v>1</v>
      </c>
      <c r="AF14" s="15">
        <f t="shared" si="9"/>
        <v>1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7</v>
      </c>
    </row>
    <row r="15" spans="1:39" ht="63">
      <c r="A15" s="118" t="s">
        <v>186</v>
      </c>
      <c r="B15" s="557" t="s">
        <v>679</v>
      </c>
      <c r="C15" s="557" t="s">
        <v>680</v>
      </c>
      <c r="D15" s="557" t="s">
        <v>681</v>
      </c>
      <c r="E15" s="556">
        <v>2007</v>
      </c>
      <c r="F15" s="559" t="s">
        <v>190</v>
      </c>
      <c r="G15" s="556" t="s">
        <v>682</v>
      </c>
      <c r="H15" s="555" t="s">
        <v>187</v>
      </c>
      <c r="I15" s="121" t="str">
        <f>IF(OR($B15="",$C15="",$D15="",$E15="",$E15&lt;AN_LIM,$E15&gt;AN_CONCURS,$G15="",$O15=FALSE),"",CONF_STR*VLOOKUP(AK15,Coef!$E$5:$F$20,2,FALSE))</f>
        <v/>
      </c>
      <c r="J15" s="121">
        <f>IF(OR($B15="",$C15="",$D15="",$E15="",$E15&gt;AN_CONCURS,$G15="",$O15=FALSE),"",CONF_STR*VLOOKUP(AK15,Coef!$E$5:$F$20,2,FALSE))</f>
        <v>10</v>
      </c>
      <c r="K15" s="153" t="str">
        <f t="shared" si="2"/>
        <v/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129" t="b">
        <f t="shared" si="6"/>
        <v>1</v>
      </c>
      <c r="P15" s="12"/>
      <c r="Q15" s="14">
        <f t="shared" si="7"/>
        <v>7</v>
      </c>
      <c r="R15" s="14">
        <f t="shared" si="8"/>
        <v>18</v>
      </c>
      <c r="S15" s="14">
        <f t="shared" si="8"/>
        <v>37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>
        <f t="shared" si="9"/>
        <v>1</v>
      </c>
      <c r="AB15" s="15">
        <f t="shared" si="9"/>
        <v>1</v>
      </c>
      <c r="AC15" s="15">
        <f t="shared" si="9"/>
        <v>1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4</v>
      </c>
    </row>
    <row r="16" spans="1:39" ht="63">
      <c r="A16" s="118" t="s">
        <v>187</v>
      </c>
      <c r="B16" s="557" t="s">
        <v>683</v>
      </c>
      <c r="C16" s="557" t="s">
        <v>684</v>
      </c>
      <c r="D16" s="557" t="s">
        <v>681</v>
      </c>
      <c r="E16" s="556">
        <v>2007</v>
      </c>
      <c r="F16" s="559" t="s">
        <v>190</v>
      </c>
      <c r="G16" s="556" t="s">
        <v>682</v>
      </c>
      <c r="H16" s="555" t="s">
        <v>187</v>
      </c>
      <c r="I16" s="121" t="str">
        <f>IF(OR($B16="",$C16="",$D16="",$E16="",$E16&lt;AN_LIM,$E16&gt;AN_CONCURS,$G16="",$O16=FALSE),"",CONF_STR*VLOOKUP(AK16,Coef!$E$5:$F$20,2,FALSE))</f>
        <v/>
      </c>
      <c r="J16" s="121">
        <f>IF(OR($B16="",$C16="",$D16="",$E16="",$E16&gt;AN_CONCURS,$G16="",$O16=FALSE),"",CONF_STR*VLOOKUP(AK16,Coef!$E$5:$F$20,2,FALSE))</f>
        <v>10</v>
      </c>
      <c r="K16" s="153" t="str">
        <f t="shared" si="2"/>
        <v/>
      </c>
      <c r="L16" s="153">
        <f t="shared" si="3"/>
        <v>1</v>
      </c>
      <c r="M16" s="153" t="str">
        <f t="shared" si="4"/>
        <v/>
      </c>
      <c r="N16" s="153" t="str">
        <f t="shared" si="5"/>
        <v/>
      </c>
      <c r="O16" s="129" t="b">
        <f t="shared" si="6"/>
        <v>1</v>
      </c>
      <c r="P16" s="12"/>
      <c r="Q16" s="14">
        <f t="shared" si="7"/>
        <v>7</v>
      </c>
      <c r="R16" s="14">
        <f t="shared" si="8"/>
        <v>18</v>
      </c>
      <c r="S16" s="14">
        <f t="shared" si="8"/>
        <v>37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>
        <f t="shared" si="9"/>
        <v>1</v>
      </c>
      <c r="AB16" s="15">
        <f t="shared" si="9"/>
        <v>1</v>
      </c>
      <c r="AC16" s="15">
        <f t="shared" si="9"/>
        <v>1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4</v>
      </c>
    </row>
    <row r="17" spans="1:37" ht="47.25">
      <c r="A17" s="118" t="s">
        <v>188</v>
      </c>
      <c r="B17" s="557" t="s">
        <v>685</v>
      </c>
      <c r="C17" s="557" t="s">
        <v>686</v>
      </c>
      <c r="D17" s="557" t="s">
        <v>687</v>
      </c>
      <c r="E17" s="556">
        <v>2008</v>
      </c>
      <c r="F17" s="559" t="s">
        <v>190</v>
      </c>
      <c r="G17" s="556" t="s">
        <v>688</v>
      </c>
      <c r="H17" s="556">
        <v>10</v>
      </c>
      <c r="I17" s="121" t="str">
        <f>IF(OR($B17="",$C17="",$D17="",$E17="",$E17&lt;AN_LIM,$E17&gt;AN_CONCURS,$G17="",$O17=FALSE),"",CONF_STR*VLOOKUP(AK17,Coef!$E$5:$F$20,2,FALSE))</f>
        <v/>
      </c>
      <c r="J17" s="121">
        <f>IF(OR($B17="",$C17="",$D17="",$E17="",$E17&gt;AN_CONCURS,$G17="",$O17=FALSE),"",CONF_STR*VLOOKUP(AK17,Coef!$E$5:$F$20,2,FALSE))</f>
        <v>4</v>
      </c>
      <c r="K17" s="153" t="str">
        <f t="shared" si="2"/>
        <v/>
      </c>
      <c r="L17" s="153">
        <f t="shared" si="3"/>
        <v>1</v>
      </c>
      <c r="M17" s="153" t="str">
        <f t="shared" si="4"/>
        <v/>
      </c>
      <c r="N17" s="153" t="str">
        <f t="shared" si="5"/>
        <v/>
      </c>
      <c r="O17" s="129" t="b">
        <f t="shared" si="6"/>
        <v>1</v>
      </c>
      <c r="P17" s="12"/>
      <c r="Q17" s="14">
        <f t="shared" si="7"/>
        <v>18</v>
      </c>
      <c r="R17" s="14">
        <f t="shared" si="8"/>
        <v>29</v>
      </c>
      <c r="S17" s="14">
        <f t="shared" si="8"/>
        <v>37</v>
      </c>
      <c r="T17" s="14">
        <f t="shared" si="8"/>
        <v>62</v>
      </c>
      <c r="U17" s="14">
        <f t="shared" si="8"/>
        <v>74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>
        <f t="shared" si="9"/>
        <v>1</v>
      </c>
      <c r="AB17" s="15">
        <f t="shared" si="9"/>
        <v>1</v>
      </c>
      <c r="AC17" s="15">
        <f t="shared" si="9"/>
        <v>1</v>
      </c>
      <c r="AD17" s="15">
        <f t="shared" si="9"/>
        <v>1</v>
      </c>
      <c r="AE17" s="15">
        <f t="shared" si="9"/>
        <v>1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6</v>
      </c>
    </row>
    <row r="18" spans="1:37" ht="47.25">
      <c r="A18" s="118" t="s">
        <v>189</v>
      </c>
      <c r="B18" s="557" t="s">
        <v>689</v>
      </c>
      <c r="C18" s="557" t="s">
        <v>690</v>
      </c>
      <c r="D18" s="557" t="s">
        <v>687</v>
      </c>
      <c r="E18" s="556">
        <v>2008</v>
      </c>
      <c r="F18" s="559" t="s">
        <v>190</v>
      </c>
      <c r="G18" s="556" t="s">
        <v>688</v>
      </c>
      <c r="H18" s="556">
        <v>5</v>
      </c>
      <c r="I18" s="121" t="str">
        <f>IF(OR($B18="",$C18="",$D18="",$E18="",$E18&lt;AN_LIM,$E18&gt;AN_CONCURS,$G18="",$O18=FALSE),"",CONF_STR*VLOOKUP(AK18,Coef!$E$5:$F$20,2,FALSE))</f>
        <v/>
      </c>
      <c r="J18" s="121">
        <f>IF(OR($B18="",$C18="",$D18="",$E18="",$E18&gt;AN_CONCURS,$G18="",$O18=FALSE),"",CONF_STR*VLOOKUP(AK18,Coef!$E$5:$F$20,2,FALSE))</f>
        <v>6</v>
      </c>
      <c r="K18" s="153" t="str">
        <f t="shared" si="2"/>
        <v/>
      </c>
      <c r="L18" s="153">
        <f t="shared" si="3"/>
        <v>1</v>
      </c>
      <c r="M18" s="153" t="str">
        <f t="shared" si="4"/>
        <v/>
      </c>
      <c r="N18" s="153">
        <f t="shared" si="5"/>
        <v>1</v>
      </c>
      <c r="O18" s="129" t="b">
        <f t="shared" si="6"/>
        <v>1</v>
      </c>
      <c r="P18" s="12"/>
      <c r="Q18" s="14">
        <f t="shared" si="7"/>
        <v>24</v>
      </c>
      <c r="R18" s="14">
        <f t="shared" si="8"/>
        <v>35</v>
      </c>
      <c r="S18" s="14">
        <f t="shared" si="8"/>
        <v>54</v>
      </c>
      <c r="T18" s="14">
        <f t="shared" si="8"/>
        <v>62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>
        <f t="shared" si="9"/>
        <v>1</v>
      </c>
      <c r="AB18" s="15">
        <f t="shared" si="9"/>
        <v>1</v>
      </c>
      <c r="AC18" s="15">
        <f t="shared" si="9"/>
        <v>1</v>
      </c>
      <c r="AD18" s="15">
        <f t="shared" si="9"/>
        <v>1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5</v>
      </c>
    </row>
    <row r="19" spans="1:37" ht="78.75">
      <c r="A19" s="118" t="s">
        <v>190</v>
      </c>
      <c r="B19" s="557" t="s">
        <v>683</v>
      </c>
      <c r="C19" s="557" t="s">
        <v>691</v>
      </c>
      <c r="D19" s="557" t="s">
        <v>692</v>
      </c>
      <c r="E19" s="556">
        <v>2008</v>
      </c>
      <c r="F19" s="559" t="s">
        <v>190</v>
      </c>
      <c r="G19" s="556" t="s">
        <v>693</v>
      </c>
      <c r="H19" s="556">
        <v>5</v>
      </c>
      <c r="I19" s="121" t="str">
        <f>IF(OR($B19="",$C19="",$D19="",$E19="",$E19&lt;AN_LIM,$E19&gt;AN_CONCURS,$G19="",$O19=FALSE),"",CONF_STR*VLOOKUP(AK19,Coef!$E$5:$F$20,2,FALSE))</f>
        <v/>
      </c>
      <c r="J19" s="121">
        <f>IF(OR($B19="",$C19="",$D19="",$E19="",$E19&gt;AN_CONCURS,$G19="",$O19=FALSE),"",CONF_STR*VLOOKUP(AK19,Coef!$E$5:$F$20,2,FALSE))</f>
        <v>10</v>
      </c>
      <c r="K19" s="153" t="str">
        <f t="shared" si="2"/>
        <v/>
      </c>
      <c r="L19" s="153">
        <f t="shared" si="3"/>
        <v>1</v>
      </c>
      <c r="M19" s="153" t="str">
        <f t="shared" si="4"/>
        <v/>
      </c>
      <c r="N19" s="153" t="str">
        <f t="shared" si="5"/>
        <v/>
      </c>
      <c r="O19" s="129" t="b">
        <f t="shared" si="6"/>
        <v>1</v>
      </c>
      <c r="P19" s="12"/>
      <c r="Q19" s="14">
        <f t="shared" si="7"/>
        <v>7</v>
      </c>
      <c r="R19" s="14">
        <f t="shared" si="8"/>
        <v>18</v>
      </c>
      <c r="S19" s="14">
        <f t="shared" si="8"/>
        <v>37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>
        <f t="shared" si="9"/>
        <v>1</v>
      </c>
      <c r="AB19" s="15">
        <f t="shared" si="9"/>
        <v>1</v>
      </c>
      <c r="AC19" s="15">
        <f t="shared" si="9"/>
        <v>1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4</v>
      </c>
    </row>
    <row r="20" spans="1:37" ht="78.75">
      <c r="A20" s="118" t="s">
        <v>191</v>
      </c>
      <c r="B20" s="557" t="s">
        <v>689</v>
      </c>
      <c r="C20" s="557" t="s">
        <v>694</v>
      </c>
      <c r="D20" s="557" t="s">
        <v>695</v>
      </c>
      <c r="E20" s="556">
        <v>2008</v>
      </c>
      <c r="F20" s="559" t="s">
        <v>188</v>
      </c>
      <c r="G20" s="556" t="s">
        <v>696</v>
      </c>
      <c r="H20" s="555" t="s">
        <v>186</v>
      </c>
      <c r="I20" s="121" t="str">
        <f>IF(OR($B20="",$C20="",$D20="",$E20="",$E20&lt;AN_LIM,$E20&gt;AN_CONCURS,$G20="",$O20=FALSE),"",CONF_STR*VLOOKUP(AK20,Coef!$E$5:$F$20,2,FALSE))</f>
        <v/>
      </c>
      <c r="J20" s="121">
        <f>IF(OR($B20="",$C20="",$D20="",$E20="",$E20&gt;AN_CONCURS,$G20="",$O20=FALSE),"",CONF_STR*VLOOKUP(AK20,Coef!$E$5:$F$20,2,FALSE))</f>
        <v>6</v>
      </c>
      <c r="K20" s="153" t="str">
        <f t="shared" si="2"/>
        <v/>
      </c>
      <c r="L20" s="153">
        <f t="shared" si="3"/>
        <v>1</v>
      </c>
      <c r="M20" s="153" t="str">
        <f t="shared" si="4"/>
        <v/>
      </c>
      <c r="N20" s="153">
        <f t="shared" si="5"/>
        <v>1</v>
      </c>
      <c r="O20" s="129" t="b">
        <f t="shared" si="6"/>
        <v>1</v>
      </c>
      <c r="P20" s="12"/>
      <c r="Q20" s="14">
        <f t="shared" si="7"/>
        <v>24</v>
      </c>
      <c r="R20" s="14">
        <f t="shared" si="8"/>
        <v>35</v>
      </c>
      <c r="S20" s="14">
        <f t="shared" si="8"/>
        <v>54</v>
      </c>
      <c r="T20" s="14">
        <f t="shared" si="8"/>
        <v>62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>
        <f t="shared" si="9"/>
        <v>1</v>
      </c>
      <c r="AB20" s="15">
        <f t="shared" si="9"/>
        <v>1</v>
      </c>
      <c r="AC20" s="15">
        <f t="shared" si="9"/>
        <v>1</v>
      </c>
      <c r="AD20" s="15">
        <f t="shared" si="9"/>
        <v>1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5</v>
      </c>
    </row>
    <row r="21" spans="1:37" ht="63">
      <c r="A21" s="118" t="s">
        <v>192</v>
      </c>
      <c r="B21" s="557" t="s">
        <v>697</v>
      </c>
      <c r="C21" s="558" t="s">
        <v>698</v>
      </c>
      <c r="D21" s="557" t="s">
        <v>699</v>
      </c>
      <c r="E21" s="556">
        <v>2009</v>
      </c>
      <c r="F21" s="559" t="s">
        <v>700</v>
      </c>
      <c r="G21" s="556" t="s">
        <v>701</v>
      </c>
      <c r="H21" s="556" t="s">
        <v>702</v>
      </c>
      <c r="I21" s="121">
        <f>IF(OR($B21="",$C21="",$D21="",$E21="",$E21&lt;AN_LIM,$E21&gt;AN_CONCURS,$G21="",$O21=FALSE),"",CONF_STR*VLOOKUP(AK21,Coef!$E$5:$F$20,2,FALSE))</f>
        <v>4</v>
      </c>
      <c r="J21" s="121">
        <f>IF(OR($B21="",$C21="",$D21="",$E21="",$E21&gt;AN_CONCURS,$G21="",$O21=FALSE),"",CONF_STR*VLOOKUP(AK21,Coef!$E$5:$F$20,2,FALSE))</f>
        <v>4</v>
      </c>
      <c r="K21" s="153">
        <f t="shared" si="2"/>
        <v>1</v>
      </c>
      <c r="L21" s="153">
        <f t="shared" si="3"/>
        <v>1</v>
      </c>
      <c r="M21" s="153" t="str">
        <f t="shared" si="4"/>
        <v/>
      </c>
      <c r="N21" s="153" t="str">
        <f t="shared" si="5"/>
        <v/>
      </c>
      <c r="O21" s="129" t="b">
        <f t="shared" si="6"/>
        <v>1</v>
      </c>
      <c r="P21" s="12"/>
      <c r="Q21" s="14">
        <f t="shared" si="7"/>
        <v>11</v>
      </c>
      <c r="R21" s="14">
        <f t="shared" si="8"/>
        <v>27</v>
      </c>
      <c r="S21" s="14">
        <f t="shared" si="8"/>
        <v>46</v>
      </c>
      <c r="T21" s="14">
        <f t="shared" si="8"/>
        <v>64</v>
      </c>
      <c r="U21" s="14">
        <f t="shared" si="8"/>
        <v>89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>
        <f t="shared" si="9"/>
        <v>1</v>
      </c>
      <c r="AB21" s="15">
        <f t="shared" si="9"/>
        <v>1</v>
      </c>
      <c r="AC21" s="15">
        <f t="shared" si="9"/>
        <v>1</v>
      </c>
      <c r="AD21" s="15">
        <f t="shared" si="9"/>
        <v>1</v>
      </c>
      <c r="AE21" s="15">
        <f t="shared" si="9"/>
        <v>1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6</v>
      </c>
    </row>
    <row r="22" spans="1:37" ht="63">
      <c r="A22" s="118" t="s">
        <v>193</v>
      </c>
      <c r="B22" s="557" t="s">
        <v>703</v>
      </c>
      <c r="C22" s="557" t="s">
        <v>704</v>
      </c>
      <c r="D22" s="557" t="s">
        <v>699</v>
      </c>
      <c r="E22" s="556">
        <v>2009</v>
      </c>
      <c r="F22" s="559" t="s">
        <v>700</v>
      </c>
      <c r="G22" s="556" t="s">
        <v>701</v>
      </c>
      <c r="H22" s="556" t="s">
        <v>705</v>
      </c>
      <c r="I22" s="121">
        <f>IF(OR($B22="",$C22="",$D22="",$E22="",$E22&lt;AN_LIM,$E22&gt;AN_CONCURS,$G22="",$O22=FALSE),"",CONF_STR*VLOOKUP(AK22,Coef!$E$5:$F$20,2,FALSE))</f>
        <v>6</v>
      </c>
      <c r="J22" s="121">
        <f>IF(OR($B22="",$C22="",$D22="",$E22="",$E22&gt;AN_CONCURS,$G22="",$O22=FALSE),"",CONF_STR*VLOOKUP(AK22,Coef!$E$5:$F$20,2,FALSE))</f>
        <v>6</v>
      </c>
      <c r="K22" s="153">
        <f t="shared" si="2"/>
        <v>1</v>
      </c>
      <c r="L22" s="153">
        <f t="shared" si="3"/>
        <v>1</v>
      </c>
      <c r="M22" s="153" t="str">
        <f t="shared" si="4"/>
        <v/>
      </c>
      <c r="N22" s="153" t="str">
        <f t="shared" si="5"/>
        <v/>
      </c>
      <c r="O22" s="129" t="b">
        <f t="shared" si="6"/>
        <v>1</v>
      </c>
      <c r="P22" s="12"/>
      <c r="Q22" s="14">
        <f t="shared" si="7"/>
        <v>15</v>
      </c>
      <c r="R22" s="14">
        <f t="shared" si="8"/>
        <v>34</v>
      </c>
      <c r="S22" s="14">
        <f t="shared" si="8"/>
        <v>50</v>
      </c>
      <c r="T22" s="14">
        <f t="shared" si="8"/>
        <v>75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>
        <f t="shared" si="9"/>
        <v>1</v>
      </c>
      <c r="AB22" s="15">
        <f t="shared" si="9"/>
        <v>1</v>
      </c>
      <c r="AC22" s="15">
        <f t="shared" si="9"/>
        <v>1</v>
      </c>
      <c r="AD22" s="15">
        <f t="shared" si="9"/>
        <v>1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5</v>
      </c>
    </row>
    <row r="23" spans="1:37" ht="78.75">
      <c r="A23" s="118" t="s">
        <v>194</v>
      </c>
      <c r="B23" s="557" t="s">
        <v>706</v>
      </c>
      <c r="C23" s="557" t="s">
        <v>707</v>
      </c>
      <c r="D23" s="557" t="s">
        <v>708</v>
      </c>
      <c r="E23" s="556">
        <v>2009</v>
      </c>
      <c r="F23" s="559" t="s">
        <v>709</v>
      </c>
      <c r="G23" s="556" t="s">
        <v>710</v>
      </c>
      <c r="H23" s="556" t="s">
        <v>711</v>
      </c>
      <c r="I23" s="121">
        <f>IF(OR($B23="",$C23="",$D23="",$E23="",$E23&lt;AN_LIM,$E23&gt;AN_CONCURS,$G23="",$O23=FALSE),"",CONF_STR*VLOOKUP(AK23,Coef!$E$5:$F$20,2,FALSE))</f>
        <v>6</v>
      </c>
      <c r="J23" s="121">
        <f>IF(OR($B23="",$C23="",$D23="",$E23="",$E23&gt;AN_CONCURS,$G23="",$O23=FALSE),"",CONF_STR*VLOOKUP(AK23,Coef!$E$5:$F$20,2,FALSE))</f>
        <v>6</v>
      </c>
      <c r="K23" s="153">
        <f t="shared" si="2"/>
        <v>1</v>
      </c>
      <c r="L23" s="153">
        <f t="shared" si="3"/>
        <v>1</v>
      </c>
      <c r="M23" s="153" t="str">
        <f t="shared" si="4"/>
        <v/>
      </c>
      <c r="N23" s="153" t="str">
        <f t="shared" si="5"/>
        <v/>
      </c>
      <c r="O23" s="129" t="b">
        <f t="shared" si="6"/>
        <v>1</v>
      </c>
      <c r="P23" s="12"/>
      <c r="Q23" s="14">
        <f t="shared" si="7"/>
        <v>12</v>
      </c>
      <c r="R23" s="14">
        <f t="shared" si="8"/>
        <v>31</v>
      </c>
      <c r="S23" s="14">
        <f t="shared" si="8"/>
        <v>56</v>
      </c>
      <c r="T23" s="14">
        <f t="shared" si="8"/>
        <v>72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>
        <f t="shared" si="9"/>
        <v>1</v>
      </c>
      <c r="AB23" s="15">
        <f t="shared" si="9"/>
        <v>1</v>
      </c>
      <c r="AC23" s="15">
        <f t="shared" si="9"/>
        <v>1</v>
      </c>
      <c r="AD23" s="15">
        <f t="shared" si="9"/>
        <v>1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5</v>
      </c>
    </row>
    <row r="24" spans="1:37" ht="78.75">
      <c r="A24" s="118" t="s">
        <v>195</v>
      </c>
      <c r="B24" s="557" t="s">
        <v>712</v>
      </c>
      <c r="C24" s="557" t="s">
        <v>713</v>
      </c>
      <c r="D24" s="557" t="s">
        <v>708</v>
      </c>
      <c r="E24" s="556">
        <v>2009</v>
      </c>
      <c r="F24" s="559" t="s">
        <v>709</v>
      </c>
      <c r="G24" s="556" t="s">
        <v>710</v>
      </c>
      <c r="H24" s="556" t="s">
        <v>714</v>
      </c>
      <c r="I24" s="121">
        <f>IF(OR($B24="",$C24="",$D24="",$E24="",$E24&lt;AN_LIM,$E24&gt;AN_CONCURS,$G24="",$O24=FALSE),"",CONF_STR*VLOOKUP(AK24,Coef!$E$5:$F$20,2,FALSE))</f>
        <v>10</v>
      </c>
      <c r="J24" s="121">
        <f>IF(OR($B24="",$C24="",$D24="",$E24="",$E24&gt;AN_CONCURS,$G24="",$O24=FALSE),"",CONF_STR*VLOOKUP(AK24,Coef!$E$5:$F$20,2,FALSE))</f>
        <v>10</v>
      </c>
      <c r="K24" s="153">
        <f t="shared" si="2"/>
        <v>1</v>
      </c>
      <c r="L24" s="153">
        <f t="shared" si="3"/>
        <v>1</v>
      </c>
      <c r="M24" s="153">
        <f t="shared" si="4"/>
        <v>1</v>
      </c>
      <c r="N24" s="153">
        <f t="shared" si="5"/>
        <v>1</v>
      </c>
      <c r="O24" s="129" t="b">
        <f t="shared" si="6"/>
        <v>1</v>
      </c>
      <c r="P24" s="12"/>
      <c r="Q24" s="14">
        <f t="shared" si="7"/>
        <v>24</v>
      </c>
      <c r="R24" s="14">
        <f t="shared" si="8"/>
        <v>40</v>
      </c>
      <c r="S24" s="14">
        <f t="shared" si="8"/>
        <v>59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>
        <f t="shared" si="9"/>
        <v>1</v>
      </c>
      <c r="AB24" s="15">
        <f t="shared" si="9"/>
        <v>1</v>
      </c>
      <c r="AC24" s="15">
        <f t="shared" si="9"/>
        <v>1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4</v>
      </c>
    </row>
    <row r="25" spans="1:37" ht="78.75">
      <c r="A25" s="118" t="s">
        <v>196</v>
      </c>
      <c r="B25" s="557" t="s">
        <v>715</v>
      </c>
      <c r="C25" s="557" t="s">
        <v>716</v>
      </c>
      <c r="D25" s="557" t="s">
        <v>708</v>
      </c>
      <c r="E25" s="556">
        <v>2009</v>
      </c>
      <c r="F25" s="559" t="s">
        <v>709</v>
      </c>
      <c r="G25" s="556" t="s">
        <v>710</v>
      </c>
      <c r="H25" s="556" t="s">
        <v>717</v>
      </c>
      <c r="I25" s="121">
        <f>IF(OR($B25="",$C25="",$D25="",$E25="",$E25&lt;AN_LIM,$E25&gt;AN_CONCURS,$G25="",$O25=FALSE),"",CONF_STR*VLOOKUP(AK25,Coef!$E$5:$F$20,2,FALSE))</f>
        <v>10</v>
      </c>
      <c r="J25" s="121">
        <f>IF(OR($B25="",$C25="",$D25="",$E25="",$E25&gt;AN_CONCURS,$G25="",$O25=FALSE),"",CONF_STR*VLOOKUP(AK25,Coef!$E$5:$F$20,2,FALSE))</f>
        <v>10</v>
      </c>
      <c r="K25" s="153">
        <f t="shared" si="2"/>
        <v>1</v>
      </c>
      <c r="L25" s="153">
        <f t="shared" si="3"/>
        <v>1</v>
      </c>
      <c r="M25" s="153" t="str">
        <f t="shared" si="4"/>
        <v/>
      </c>
      <c r="N25" s="153" t="str">
        <f t="shared" si="5"/>
        <v/>
      </c>
      <c r="O25" s="129" t="b">
        <f t="shared" si="6"/>
        <v>1</v>
      </c>
      <c r="P25" s="12"/>
      <c r="Q25" s="14">
        <f t="shared" si="7"/>
        <v>15</v>
      </c>
      <c r="R25" s="14">
        <f t="shared" si="8"/>
        <v>34</v>
      </c>
      <c r="S25" s="14">
        <f t="shared" si="8"/>
        <v>50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>
        <f t="shared" si="9"/>
        <v>1</v>
      </c>
      <c r="AB25" s="15">
        <f t="shared" si="9"/>
        <v>1</v>
      </c>
      <c r="AC25" s="15">
        <f t="shared" si="9"/>
        <v>1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4</v>
      </c>
    </row>
    <row r="26" spans="1:37" ht="78.75">
      <c r="A26" s="118" t="s">
        <v>197</v>
      </c>
      <c r="B26" s="557" t="s">
        <v>718</v>
      </c>
      <c r="C26" s="557" t="s">
        <v>719</v>
      </c>
      <c r="D26" s="557" t="s">
        <v>720</v>
      </c>
      <c r="E26" s="556">
        <v>2009</v>
      </c>
      <c r="F26" s="559" t="s">
        <v>721</v>
      </c>
      <c r="G26" s="556" t="s">
        <v>722</v>
      </c>
      <c r="H26" s="556" t="s">
        <v>723</v>
      </c>
      <c r="I26" s="121">
        <f>IF(OR($B26="",$C26="",$D26="",$E26="",$E26&lt;AN_LIM,$E26&gt;AN_CONCURS,$G26="",$O26=FALSE),"",CONF_STR*VLOOKUP(AK26,Coef!$E$5:$F$20,2,FALSE))</f>
        <v>10</v>
      </c>
      <c r="J26" s="121">
        <f>IF(OR($B26="",$C26="",$D26="",$E26="",$E26&gt;AN_CONCURS,$G26="",$O26=FALSE),"",CONF_STR*VLOOKUP(AK26,Coef!$E$5:$F$20,2,FALSE))</f>
        <v>10</v>
      </c>
      <c r="K26" s="153">
        <f t="shared" si="2"/>
        <v>1</v>
      </c>
      <c r="L26" s="153">
        <f t="shared" si="3"/>
        <v>1</v>
      </c>
      <c r="M26" s="153">
        <f t="shared" si="4"/>
        <v>1</v>
      </c>
      <c r="N26" s="153">
        <f t="shared" si="5"/>
        <v>1</v>
      </c>
      <c r="O26" s="129" t="b">
        <f t="shared" si="6"/>
        <v>1</v>
      </c>
      <c r="P26" s="12"/>
      <c r="Q26" s="14">
        <f t="shared" si="7"/>
        <v>24</v>
      </c>
      <c r="R26" s="14">
        <f t="shared" si="8"/>
        <v>43</v>
      </c>
      <c r="S26" s="14">
        <f t="shared" si="8"/>
        <v>59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>
        <f t="shared" si="9"/>
        <v>1</v>
      </c>
      <c r="AB26" s="15">
        <f t="shared" si="9"/>
        <v>1</v>
      </c>
      <c r="AC26" s="15">
        <f t="shared" si="9"/>
        <v>1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4</v>
      </c>
    </row>
    <row r="27" spans="1:37" ht="63">
      <c r="A27" s="118" t="s">
        <v>198</v>
      </c>
      <c r="B27" s="557" t="s">
        <v>643</v>
      </c>
      <c r="C27" s="558" t="s">
        <v>724</v>
      </c>
      <c r="D27" s="557" t="s">
        <v>725</v>
      </c>
      <c r="E27" s="556">
        <v>2010</v>
      </c>
      <c r="F27" s="559" t="s">
        <v>726</v>
      </c>
      <c r="G27" s="556" t="s">
        <v>727</v>
      </c>
      <c r="H27" s="556" t="s">
        <v>728</v>
      </c>
      <c r="I27" s="121">
        <f>IF(OR($B27="",$C27="",$D27="",$E27="",$E27&lt;AN_LIM,$E27&gt;AN_CONCURS,$G27="",$O27=FALSE),"",CONF_STR*VLOOKUP(AK27,Coef!$E$5:$F$20,2,FALSE))</f>
        <v>6</v>
      </c>
      <c r="J27" s="121">
        <f>IF(OR($B27="",$C27="",$D27="",$E27="",$E27&gt;AN_CONCURS,$G27="",$O27=FALSE),"",CONF_STR*VLOOKUP(AK27,Coef!$E$5:$F$20,2,FALSE))</f>
        <v>6</v>
      </c>
      <c r="K27" s="153">
        <f t="shared" si="2"/>
        <v>1</v>
      </c>
      <c r="L27" s="153">
        <f t="shared" si="3"/>
        <v>1</v>
      </c>
      <c r="M27" s="153" t="str">
        <f t="shared" si="4"/>
        <v/>
      </c>
      <c r="N27" s="153" t="str">
        <f t="shared" si="5"/>
        <v/>
      </c>
      <c r="O27" s="129" t="b">
        <f t="shared" si="6"/>
        <v>1</v>
      </c>
      <c r="P27" s="12"/>
      <c r="Q27" s="14">
        <f t="shared" si="7"/>
        <v>11</v>
      </c>
      <c r="R27" s="14">
        <f t="shared" ref="R27:Z42" si="11">FIND(",",$B27,Q27+1)</f>
        <v>27</v>
      </c>
      <c r="S27" s="14">
        <f t="shared" si="11"/>
        <v>38</v>
      </c>
      <c r="T27" s="14">
        <f t="shared" si="11"/>
        <v>63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>
        <f t="shared" si="9"/>
        <v>1</v>
      </c>
      <c r="AB27" s="15">
        <f t="shared" si="9"/>
        <v>1</v>
      </c>
      <c r="AC27" s="15">
        <f t="shared" si="9"/>
        <v>1</v>
      </c>
      <c r="AD27" s="15">
        <f t="shared" si="9"/>
        <v>1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5</v>
      </c>
    </row>
    <row r="28" spans="1:37" ht="63">
      <c r="A28" s="118" t="s">
        <v>199</v>
      </c>
      <c r="B28" s="557" t="s">
        <v>643</v>
      </c>
      <c r="C28" s="557" t="s">
        <v>729</v>
      </c>
      <c r="D28" s="557" t="s">
        <v>730</v>
      </c>
      <c r="E28" s="556">
        <v>2010</v>
      </c>
      <c r="F28" s="559" t="s">
        <v>731</v>
      </c>
      <c r="G28" s="556" t="s">
        <v>732</v>
      </c>
      <c r="H28" s="556" t="s">
        <v>733</v>
      </c>
      <c r="I28" s="121">
        <f>IF(OR($B28="",$C28="",$D28="",$E28="",$E28&lt;AN_LIM,$E28&gt;AN_CONCURS,$G28="",$O28=FALSE),"",CONF_STR*VLOOKUP(AK28,Coef!$E$5:$F$20,2,FALSE))</f>
        <v>6</v>
      </c>
      <c r="J28" s="121">
        <f>IF(OR($B28="",$C28="",$D28="",$E28="",$E28&gt;AN_CONCURS,$G28="",$O28=FALSE),"",CONF_STR*VLOOKUP(AK28,Coef!$E$5:$F$20,2,FALSE))</f>
        <v>6</v>
      </c>
      <c r="K28" s="153">
        <f t="shared" si="2"/>
        <v>1</v>
      </c>
      <c r="L28" s="153">
        <f t="shared" si="3"/>
        <v>1</v>
      </c>
      <c r="M28" s="153" t="str">
        <f t="shared" si="4"/>
        <v/>
      </c>
      <c r="N28" s="153" t="str">
        <f t="shared" si="5"/>
        <v/>
      </c>
      <c r="O28" s="129" t="b">
        <f t="shared" si="6"/>
        <v>1</v>
      </c>
      <c r="P28" s="12"/>
      <c r="Q28" s="14">
        <f t="shared" si="7"/>
        <v>11</v>
      </c>
      <c r="R28" s="14">
        <f t="shared" si="11"/>
        <v>27</v>
      </c>
      <c r="S28" s="14">
        <f t="shared" si="11"/>
        <v>38</v>
      </c>
      <c r="T28" s="14">
        <f t="shared" si="11"/>
        <v>63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>
        <f t="shared" si="9"/>
        <v>1</v>
      </c>
      <c r="AB28" s="15">
        <f t="shared" si="9"/>
        <v>1</v>
      </c>
      <c r="AC28" s="15">
        <f t="shared" si="9"/>
        <v>1</v>
      </c>
      <c r="AD28" s="15">
        <f t="shared" si="9"/>
        <v>1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5</v>
      </c>
    </row>
    <row r="29" spans="1:37" ht="63">
      <c r="A29" s="118" t="s">
        <v>200</v>
      </c>
      <c r="B29" s="557" t="s">
        <v>734</v>
      </c>
      <c r="C29" s="557" t="s">
        <v>735</v>
      </c>
      <c r="D29" s="557" t="s">
        <v>736</v>
      </c>
      <c r="E29" s="556">
        <v>2010</v>
      </c>
      <c r="F29" s="559" t="s">
        <v>737</v>
      </c>
      <c r="G29" s="556" t="s">
        <v>738</v>
      </c>
      <c r="H29" s="556" t="s">
        <v>739</v>
      </c>
      <c r="I29" s="121">
        <f>IF(OR($B29="",$C29="",$D29="",$E29="",$E29&lt;AN_LIM,$E29&gt;AN_CONCURS,$G29="",$O29=FALSE),"",CONF_STR*VLOOKUP(AK29,Coef!$E$5:$F$20,2,FALSE))</f>
        <v>4</v>
      </c>
      <c r="J29" s="121">
        <f>IF(OR($B29="",$C29="",$D29="",$E29="",$E29&gt;AN_CONCURS,$G29="",$O29=FALSE),"",CONF_STR*VLOOKUP(AK29,Coef!$E$5:$F$20,2,FALSE))</f>
        <v>4</v>
      </c>
      <c r="K29" s="153">
        <f t="shared" si="2"/>
        <v>1</v>
      </c>
      <c r="L29" s="153">
        <f t="shared" si="3"/>
        <v>1</v>
      </c>
      <c r="M29" s="153" t="str">
        <f t="shared" si="4"/>
        <v/>
      </c>
      <c r="N29" s="153" t="str">
        <f t="shared" si="5"/>
        <v/>
      </c>
      <c r="O29" s="129" t="b">
        <f t="shared" si="6"/>
        <v>1</v>
      </c>
      <c r="P29" s="12"/>
      <c r="Q29" s="14">
        <f t="shared" si="7"/>
        <v>11</v>
      </c>
      <c r="R29" s="14">
        <f t="shared" si="11"/>
        <v>27</v>
      </c>
      <c r="S29" s="14">
        <f t="shared" si="11"/>
        <v>52</v>
      </c>
      <c r="T29" s="14">
        <f t="shared" si="11"/>
        <v>63</v>
      </c>
      <c r="U29" s="14">
        <f t="shared" si="11"/>
        <v>71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>
        <f t="shared" si="9"/>
        <v>1</v>
      </c>
      <c r="AB29" s="15">
        <f t="shared" si="9"/>
        <v>1</v>
      </c>
      <c r="AC29" s="15">
        <f t="shared" si="9"/>
        <v>1</v>
      </c>
      <c r="AD29" s="15">
        <f t="shared" si="9"/>
        <v>1</v>
      </c>
      <c r="AE29" s="15">
        <f t="shared" si="9"/>
        <v>1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6</v>
      </c>
    </row>
    <row r="30" spans="1:37" ht="78.75">
      <c r="A30" s="118" t="s">
        <v>201</v>
      </c>
      <c r="B30" s="557" t="s">
        <v>740</v>
      </c>
      <c r="C30" s="557" t="s">
        <v>741</v>
      </c>
      <c r="D30" s="557" t="s">
        <v>742</v>
      </c>
      <c r="E30" s="556">
        <v>2011</v>
      </c>
      <c r="F30" s="559" t="s">
        <v>186</v>
      </c>
      <c r="G30" s="556">
        <v>1</v>
      </c>
      <c r="H30" s="556">
        <v>6</v>
      </c>
      <c r="I30" s="121">
        <f>IF(OR($B30="",$C30="",$D30="",$E30="",$E30&lt;AN_LIM,$E30&gt;AN_CONCURS,$G30="",$O30=FALSE),"",CONF_STR*VLOOKUP(AK30,Coef!$E$5:$F$20,2,FALSE))</f>
        <v>6</v>
      </c>
      <c r="J30" s="121">
        <f>IF(OR($B30="",$C30="",$D30="",$E30="",$E30&gt;AN_CONCURS,$G30="",$O30=FALSE),"",CONF_STR*VLOOKUP(AK30,Coef!$E$5:$F$20,2,FALSE))</f>
        <v>6</v>
      </c>
      <c r="K30" s="153">
        <f t="shared" si="2"/>
        <v>1</v>
      </c>
      <c r="L30" s="153">
        <f t="shared" si="3"/>
        <v>1</v>
      </c>
      <c r="M30" s="153" t="str">
        <f t="shared" si="4"/>
        <v/>
      </c>
      <c r="N30" s="153" t="str">
        <f t="shared" si="5"/>
        <v/>
      </c>
      <c r="O30" s="129" t="b">
        <f t="shared" si="6"/>
        <v>1</v>
      </c>
      <c r="P30" s="12"/>
      <c r="Q30" s="14">
        <f t="shared" si="7"/>
        <v>7</v>
      </c>
      <c r="R30" s="14">
        <f t="shared" si="11"/>
        <v>18</v>
      </c>
      <c r="S30" s="14">
        <f t="shared" si="11"/>
        <v>37</v>
      </c>
      <c r="T30" s="14">
        <f t="shared" si="11"/>
        <v>62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>
        <f t="shared" si="9"/>
        <v>1</v>
      </c>
      <c r="AB30" s="15">
        <f t="shared" si="9"/>
        <v>1</v>
      </c>
      <c r="AC30" s="15">
        <f t="shared" si="9"/>
        <v>1</v>
      </c>
      <c r="AD30" s="15">
        <f t="shared" si="9"/>
        <v>1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5</v>
      </c>
    </row>
    <row r="31" spans="1:37">
      <c r="A31" s="118" t="s">
        <v>202</v>
      </c>
      <c r="B31" s="126"/>
      <c r="C31" s="126"/>
      <c r="D31" s="126"/>
      <c r="E31" s="125"/>
      <c r="F31" s="181"/>
      <c r="G31" s="125"/>
      <c r="H31" s="125"/>
      <c r="I31" s="121" t="str">
        <f>IF(OR($B31="",$C31="",$D31="",$E31="",$E31&lt;AN_LIM,$E31&gt;AN_CONCURS,$G31="",$O31=FALSE),"",CONF_STR*VLOOKUP(AK31,Coef!$E$5:$F$20,2,FALSE))</f>
        <v/>
      </c>
      <c r="J31" s="121" t="str">
        <f>IF(OR($B31="",$C31="",$D31="",$E31="",$E31&gt;AN_CONCURS,$G31="",$O31=FALSE),"",CONF_STR*VLOOKUP(AK31,Coef!$E$5:$F$20,2,FALSE))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129" t="b">
        <f t="shared" si="6"/>
        <v>0</v>
      </c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81"/>
      <c r="G32" s="125"/>
      <c r="H32" s="125"/>
      <c r="I32" s="121" t="str">
        <f>IF(OR($B32="",$C32="",$D32="",$E32="",$E32&lt;AN_LIM,$E32&gt;AN_CONCURS,$G32="",$O32=FALSE),"",CONF_STR*VLOOKUP(AK32,Coef!$E$5:$F$20,2,FALSE))</f>
        <v/>
      </c>
      <c r="J32" s="121" t="str">
        <f>IF(OR($B32="",$C32="",$D32="",$E32="",$E32&gt;AN_CONCURS,$G32="",$O32=FALSE),"",CONF_STR*VLOOKUP(AK32,Coef!$E$5:$F$20,2,FALSE))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129" t="b">
        <f t="shared" si="6"/>
        <v>0</v>
      </c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81"/>
      <c r="G33" s="125"/>
      <c r="H33" s="125"/>
      <c r="I33" s="121" t="str">
        <f>IF(OR($B33="",$C33="",$D33="",$E33="",$E33&lt;AN_LIM,$E33&gt;AN_CONCURS,$G33="",$O33=FALSE),"",CONF_STR*VLOOKUP(AK33,Coef!$E$5:$F$20,2,FALSE))</f>
        <v/>
      </c>
      <c r="J33" s="121" t="str">
        <f>IF(OR($B33="",$C33="",$D33="",$E33="",$E33&gt;AN_CONCURS,$G33="",$O33=FALSE),"",CONF_STR*VLOOKUP(AK33,Coef!$E$5:$F$20,2,FALSE))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129" t="b">
        <f t="shared" si="6"/>
        <v>0</v>
      </c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81"/>
      <c r="G34" s="125"/>
      <c r="H34" s="125"/>
      <c r="I34" s="121" t="str">
        <f>IF(OR($B34="",$C34="",$D34="",$E34="",$E34&lt;AN_LIM,$E34&gt;AN_CONCURS,$G34="",$O34=FALSE),"",CONF_STR*VLOOKUP(AK34,Coef!$E$5:$F$20,2,FALSE))</f>
        <v/>
      </c>
      <c r="J34" s="121" t="str">
        <f>IF(OR($B34="",$C34="",$D34="",$E34="",$E34&gt;AN_CONCURS,$G34="",$O34=FALSE),"",CONF_STR*VLOOKUP(AK34,Coef!$E$5:$F$20,2,FALSE))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129" t="b">
        <f t="shared" si="6"/>
        <v>0</v>
      </c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81"/>
      <c r="G35" s="125"/>
      <c r="H35" s="125"/>
      <c r="I35" s="121" t="str">
        <f>IF(OR($B35="",$C35="",$D35="",$E35="",$E35&lt;AN_LIM,$E35&gt;AN_CONCURS,$G35="",$O35=FALSE),"",CONF_STR*VLOOKUP(AK35,Coef!$E$5:$F$20,2,FALSE))</f>
        <v/>
      </c>
      <c r="J35" s="121" t="str">
        <f>IF(OR($B35="",$C35="",$D35="",$E35="",$E35&gt;AN_CONCURS,$G35="",$O35=FALSE),"",CONF_STR*VLOOKUP(AK35,Coef!$E$5:$F$20,2,FALSE))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129" t="b">
        <f t="shared" si="6"/>
        <v>0</v>
      </c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81"/>
      <c r="G36" s="125"/>
      <c r="H36" s="125"/>
      <c r="I36" s="121" t="str">
        <f>IF(OR($B36="",$C36="",$D36="",$E36="",$E36&lt;AN_LIM,$E36&gt;AN_CONCURS,$G36="",$O36=FALSE),"",CONF_STR*VLOOKUP(AK36,Coef!$E$5:$F$20,2,FALSE))</f>
        <v/>
      </c>
      <c r="J36" s="121" t="str">
        <f>IF(OR($B36="",$C36="",$D36="",$E36="",$E36&gt;AN_CONCURS,$G36="",$O36=FALSE),"",CONF_STR*VLOOKUP(AK36,Coef!$E$5:$F$20,2,FALSE))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129" t="b">
        <f t="shared" si="6"/>
        <v>0</v>
      </c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81"/>
      <c r="G37" s="125"/>
      <c r="H37" s="125"/>
      <c r="I37" s="121" t="str">
        <f>IF(OR($B37="",$C37="",$D37="",$E37="",$E37&lt;AN_LIM,$E37&gt;AN_CONCURS,$G37="",$O37=FALSE),"",CONF_STR*VLOOKUP(AK37,Coef!$E$5:$F$20,2,FALSE))</f>
        <v/>
      </c>
      <c r="J37" s="121" t="str">
        <f>IF(OR($B37="",$C37="",$D37="",$E37="",$E37&gt;AN_CONCURS,$G37="",$O37=FALSE),"",CONF_STR*VLOOKUP(AK37,Coef!$E$5:$F$20,2,FALSE))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129" t="b">
        <f t="shared" si="6"/>
        <v>0</v>
      </c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81"/>
      <c r="G38" s="125"/>
      <c r="H38" s="125"/>
      <c r="I38" s="121" t="str">
        <f>IF(OR($B38="",$C38="",$D38="",$E38="",$E38&lt;AN_LIM,$E38&gt;AN_CONCURS,$G38="",$O38=FALSE),"",CONF_STR*VLOOKUP(AK38,Coef!$E$5:$F$20,2,FALSE))</f>
        <v/>
      </c>
      <c r="J38" s="121" t="str">
        <f>IF(OR($B38="",$C38="",$D38="",$E38="",$E38&gt;AN_CONCURS,$G38="",$O38=FALSE),"",CONF_STR*VLOOKUP(AK38,Coef!$E$5:$F$20,2,FALSE))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129" t="b">
        <f t="shared" si="6"/>
        <v>0</v>
      </c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81"/>
      <c r="G39" s="125"/>
      <c r="H39" s="125"/>
      <c r="I39" s="121" t="str">
        <f>IF(OR($B39="",$C39="",$D39="",$E39="",$E39&lt;AN_LIM,$E39&gt;AN_CONCURS,$G39="",$O39=FALSE),"",CONF_STR*VLOOKUP(AK39,Coef!$E$5:$F$20,2,FALSE))</f>
        <v/>
      </c>
      <c r="J39" s="121" t="str">
        <f>IF(OR($B39="",$C39="",$D39="",$E39="",$E39&gt;AN_CONCURS,$G39="",$O39=FALSE),"",CONF_STR*VLOOKUP(AK39,Coef!$E$5:$F$20,2,FALSE))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129" t="b">
        <f t="shared" si="6"/>
        <v>0</v>
      </c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81"/>
      <c r="G40" s="125"/>
      <c r="H40" s="125"/>
      <c r="I40" s="121" t="str">
        <f>IF(OR($B40="",$C40="",$D40="",$E40="",$E40&lt;AN_LIM,$E40&gt;AN_CONCURS,$G40="",$O40=FALSE),"",CONF_STR*VLOOKUP(AK40,Coef!$E$5:$F$20,2,FALSE))</f>
        <v/>
      </c>
      <c r="J40" s="121" t="str">
        <f>IF(OR($B40="",$C40="",$D40="",$E40="",$E40&gt;AN_CONCURS,$G40="",$O40=FALSE),"",CONF_STR*VLOOKUP(AK40,Coef!$E$5:$F$20,2,FALSE))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129" t="b">
        <f t="shared" si="6"/>
        <v>0</v>
      </c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81"/>
      <c r="G41" s="125"/>
      <c r="H41" s="125"/>
      <c r="I41" s="121" t="str">
        <f>IF(OR($B41="",$C41="",$D41="",$E41="",$E41&lt;AN_LIM,$E41&gt;AN_CONCURS,$G41="",$O41=FALSE),"",CONF_STR*VLOOKUP(AK41,Coef!$E$5:$F$20,2,FALSE))</f>
        <v/>
      </c>
      <c r="J41" s="121" t="str">
        <f>IF(OR($B41="",$C41="",$D41="",$E41="",$E41&gt;AN_CONCURS,$G41="",$O41=FALSE),"",CONF_STR*VLOOKUP(AK41,Coef!$E$5:$F$20,2,FALSE))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129" t="b">
        <f t="shared" si="6"/>
        <v>0</v>
      </c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81"/>
      <c r="G42" s="125"/>
      <c r="H42" s="125"/>
      <c r="I42" s="121" t="str">
        <f>IF(OR($B42="",$C42="",$D42="",$E42="",$E42&lt;AN_LIM,$E42&gt;AN_CONCURS,$G42="",$O42=FALSE),"",CONF_STR*VLOOKUP(AK42,Coef!$E$5:$F$20,2,FALSE))</f>
        <v/>
      </c>
      <c r="J42" s="121" t="str">
        <f>IF(OR($B42="",$C42="",$D42="",$E42="",$E42&gt;AN_CONCURS,$G42="",$O42=FALSE),"",CONF_STR*VLOOKUP(AK42,Coef!$E$5:$F$20,2,FALSE))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129" t="b">
        <f t="shared" si="6"/>
        <v>0</v>
      </c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81"/>
      <c r="G43" s="125"/>
      <c r="H43" s="125"/>
      <c r="I43" s="121" t="str">
        <f>IF(OR($B43="",$C43="",$D43="",$E43="",$E43&lt;AN_LIM,$E43&gt;AN_CONCURS,$G43="",$O43=FALSE),"",CONF_STR*VLOOKUP(AK43,Coef!$E$5:$F$20,2,FALSE))</f>
        <v/>
      </c>
      <c r="J43" s="121" t="str">
        <f>IF(OR($B43="",$C43="",$D43="",$E43="",$E43&gt;AN_CONCURS,$G43="",$O43=FALSE),"",CONF_STR*VLOOKUP(AK43,Coef!$E$5:$F$20,2,FALSE))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129" t="b">
        <f t="shared" si="6"/>
        <v>0</v>
      </c>
      <c r="P43" s="12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81"/>
      <c r="G44" s="125"/>
      <c r="H44" s="125"/>
      <c r="I44" s="121" t="str">
        <f>IF(OR($B44="",$C44="",$D44="",$E44="",$E44&lt;AN_LIM,$E44&gt;AN_CONCURS,$G44="",$O44=FALSE),"",CONF_STR*VLOOKUP(AK44,Coef!$E$5:$F$20,2,FALSE))</f>
        <v/>
      </c>
      <c r="J44" s="121" t="str">
        <f>IF(OR($B44="",$C44="",$D44="",$E44="",$E44&gt;AN_CONCURS,$G44="",$O44=FALSE),"",CONF_STR*VLOOKUP(AK44,Coef!$E$5:$F$20,2,FALSE))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129" t="b">
        <f t="shared" si="6"/>
        <v>0</v>
      </c>
      <c r="P44" s="12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81"/>
      <c r="G45" s="125"/>
      <c r="H45" s="125"/>
      <c r="I45" s="121" t="str">
        <f>IF(OR($B45="",$C45="",$D45="",$E45="",$E45&lt;AN_LIM,$E45&gt;AN_CONCURS,$G45="",$O45=FALSE),"",CONF_STR*VLOOKUP(AK45,Coef!$E$5:$F$20,2,FALSE))</f>
        <v/>
      </c>
      <c r="J45" s="121" t="str">
        <f>IF(OR($B45="",$C45="",$D45="",$E45="",$E45&gt;AN_CONCURS,$G45="",$O45=FALSE),"",CONF_STR*VLOOKUP(AK45,Coef!$E$5:$F$20,2,FALSE))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129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81"/>
      <c r="G46" s="125"/>
      <c r="H46" s="125"/>
      <c r="I46" s="121" t="str">
        <f>IF(OR($B46="",$C46="",$D46="",$E46="",$E46&lt;AN_LIM,$E46&gt;AN_CONCURS,$G46="",$O46=FALSE),"",CONF_STR*VLOOKUP(AK46,Coef!$E$5:$F$20,2,FALSE))</f>
        <v/>
      </c>
      <c r="J46" s="121" t="str">
        <f>IF(OR($B46="",$C46="",$D46="",$E46="",$E46&gt;AN_CONCURS,$G46="",$O46=FALSE),"",CONF_STR*VLOOKUP(AK46,Coef!$E$5:$F$20,2,FALSE))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129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81"/>
      <c r="G47" s="125"/>
      <c r="H47" s="125"/>
      <c r="I47" s="121" t="str">
        <f>IF(OR($B47="",$C47="",$D47="",$E47="",$E47&lt;AN_LIM,$E47&gt;AN_CONCURS,$G47="",$O47=FALSE),"",CONF_STR*VLOOKUP(AK47,Coef!$E$5:$F$20,2,FALSE))</f>
        <v/>
      </c>
      <c r="J47" s="121" t="str">
        <f>IF(OR($B47="",$C47="",$D47="",$E47="",$E47&gt;AN_CONCURS,$G47="",$O47=FALSE),"",CONF_STR*VLOOKUP(AK47,Coef!$E$5:$F$20,2,FALSE))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129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81"/>
      <c r="G48" s="125"/>
      <c r="H48" s="125"/>
      <c r="I48" s="121" t="str">
        <f>IF(OR($B48="",$C48="",$D48="",$E48="",$E48&lt;AN_LIM,$E48&gt;AN_CONCURS,$G48="",$O48=FALSE),"",CONF_STR*VLOOKUP(AK48,Coef!$E$5:$F$20,2,FALSE))</f>
        <v/>
      </c>
      <c r="J48" s="121" t="str">
        <f>IF(OR($B48="",$C48="",$D48="",$E48="",$E48&gt;AN_CONCURS,$G48="",$O48=FALSE),"",CONF_STR*VLOOKUP(AK48,Coef!$E$5:$F$20,2,FALSE))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129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81"/>
      <c r="G49" s="125"/>
      <c r="H49" s="125"/>
      <c r="I49" s="121" t="str">
        <f>IF(OR($B49="",$C49="",$D49="",$E49="",$E49&lt;AN_LIM,$E49&gt;AN_CONCURS,$G49="",$O49=FALSE),"",CONF_STR*VLOOKUP(AK49,Coef!$E$5:$F$20,2,FALSE))</f>
        <v/>
      </c>
      <c r="J49" s="121" t="str">
        <f>IF(OR($B49="",$C49="",$D49="",$E49="",$E49&gt;AN_CONCURS,$G49="",$O49=FALSE),"",CONF_STR*VLOOKUP(AK49,Coef!$E$5:$F$20,2,FALSE))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129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81"/>
      <c r="G50" s="125"/>
      <c r="H50" s="125"/>
      <c r="I50" s="121" t="str">
        <f>IF(OR($B50="",$C50="",$D50="",$E50="",$E50&lt;AN_LIM,$E50&gt;AN_CONCURS,$G50="",$O50=FALSE),"",CONF_STR*VLOOKUP(AK50,Coef!$E$5:$F$20,2,FALSE))</f>
        <v/>
      </c>
      <c r="J50" s="121" t="str">
        <f>IF(OR($B50="",$C50="",$D50="",$E50="",$E50&gt;AN_CONCURS,$G50="",$O50=FALSE),"",CONF_STR*VLOOKUP(AK50,Coef!$E$5:$F$20,2,FALSE))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129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81"/>
      <c r="G51" s="125"/>
      <c r="H51" s="125"/>
      <c r="I51" s="121" t="str">
        <f>IF(OR($B51="",$C51="",$D51="",$E51="",$E51&lt;AN_LIM,$E51&gt;AN_CONCURS,$G51="",$O51=FALSE),"",CONF_STR*VLOOKUP(AK51,Coef!$E$5:$F$20,2,FALSE))</f>
        <v/>
      </c>
      <c r="J51" s="121" t="str">
        <f>IF(OR($B51="",$C51="",$D51="",$E51="",$E51&gt;AN_CONCURS,$G51="",$O51=FALSE),"",CONF_STR*VLOOKUP(AK51,Coef!$E$5:$F$20,2,FALSE))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129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81"/>
      <c r="G52" s="125"/>
      <c r="H52" s="125"/>
      <c r="I52" s="121" t="str">
        <f>IF(OR($B52="",$C52="",$D52="",$E52="",$E52&lt;AN_LIM,$E52&gt;AN_CONCURS,$G52="",$O52=FALSE),"",CONF_STR*VLOOKUP(AK52,Coef!$E$5:$F$20,2,FALSE))</f>
        <v/>
      </c>
      <c r="J52" s="121" t="str">
        <f>IF(OR($B52="",$C52="",$D52="",$E52="",$E52&gt;AN_CONCURS,$G52="",$O52=FALSE),"",CONF_STR*VLOOKUP(AK52,Coef!$E$5:$F$20,2,FALSE))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129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81"/>
      <c r="G53" s="125"/>
      <c r="H53" s="125"/>
      <c r="I53" s="121" t="str">
        <f>IF(OR($B53="",$C53="",$D53="",$E53="",$E53&lt;AN_LIM,$E53&gt;AN_CONCURS,$G53="",$O53=FALSE),"",CONF_STR*VLOOKUP(AK53,Coef!$E$5:$F$20,2,FALSE))</f>
        <v/>
      </c>
      <c r="J53" s="121" t="str">
        <f>IF(OR($B53="",$C53="",$D53="",$E53="",$E53&gt;AN_CONCURS,$G53="",$O53=FALSE),"",CONF_STR*VLOOKUP(AK53,Coef!$E$5:$F$20,2,FALSE))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129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81"/>
      <c r="G54" s="125"/>
      <c r="H54" s="125"/>
      <c r="I54" s="121" t="str">
        <f>IF(OR($B54="",$C54="",$D54="",$E54="",$E54&lt;AN_LIM,$E54&gt;AN_CONCURS,$G54="",$O54=FALSE),"",CONF_STR*VLOOKUP(AK54,Coef!$E$5:$F$20,2,FALSE))</f>
        <v/>
      </c>
      <c r="J54" s="121" t="str">
        <f>IF(OR($B54="",$C54="",$D54="",$E54="",$E54&gt;AN_CONCURS,$G54="",$O54=FALSE),"",CONF_STR*VLOOKUP(AK54,Coef!$E$5:$F$20,2,FALSE))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129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81"/>
      <c r="G55" s="125"/>
      <c r="H55" s="125"/>
      <c r="I55" s="121" t="str">
        <f>IF(OR($B55="",$C55="",$D55="",$E55="",$E55&lt;AN_LIM,$E55&gt;AN_CONCURS,$G55="",$O55=FALSE),"",CONF_STR*VLOOKUP(AK55,Coef!$E$5:$F$20,2,FALSE))</f>
        <v/>
      </c>
      <c r="J55" s="121" t="str">
        <f>IF(OR($B55="",$C55="",$D55="",$E55="",$E55&gt;AN_CONCURS,$G55="",$O55=FALSE),"",CONF_STR*VLOOKUP(AK55,Coef!$E$5:$F$20,2,FALSE))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129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81"/>
      <c r="G56" s="125"/>
      <c r="H56" s="125"/>
      <c r="I56" s="121" t="str">
        <f>IF(OR($B56="",$C56="",$D56="",$E56="",$E56&lt;AN_LIM,$E56&gt;AN_CONCURS,$G56="",$O56=FALSE),"",CONF_STR*VLOOKUP(AK56,Coef!$E$5:$F$20,2,FALSE))</f>
        <v/>
      </c>
      <c r="J56" s="121" t="str">
        <f>IF(OR($B56="",$C56="",$D56="",$E56="",$E56&gt;AN_CONCURS,$G56="",$O56=FALSE),"",CONF_STR*VLOOKUP(AK56,Coef!$E$5:$F$20,2,FALSE))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129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81"/>
      <c r="G57" s="125"/>
      <c r="H57" s="125"/>
      <c r="I57" s="121" t="str">
        <f>IF(OR($B57="",$C57="",$D57="",$E57="",$E57&lt;AN_LIM,$E57&gt;AN_CONCURS,$G57="",$O57=FALSE),"",CONF_STR*VLOOKUP(AK57,Coef!$E$5:$F$20,2,FALSE))</f>
        <v/>
      </c>
      <c r="J57" s="121" t="str">
        <f>IF(OR($B57="",$C57="",$D57="",$E57="",$E57&gt;AN_CONCURS,$G57="",$O57=FALSE),"",CONF_STR*VLOOKUP(AK57,Coef!$E$5:$F$20,2,FALSE))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129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81"/>
      <c r="G58" s="125"/>
      <c r="H58" s="125"/>
      <c r="I58" s="121" t="str">
        <f>IF(OR($B58="",$C58="",$D58="",$E58="",$E58&lt;AN_LIM,$E58&gt;AN_CONCURS,$G58="",$O58=FALSE),"",CONF_STR*VLOOKUP(AK58,Coef!$E$5:$F$20,2,FALSE))</f>
        <v/>
      </c>
      <c r="J58" s="121" t="str">
        <f>IF(OR($B58="",$C58="",$D58="",$E58="",$E58&gt;AN_CONCURS,$G58="",$O58=FALSE),"",CONF_STR*VLOOKUP(AK58,Coef!$E$5:$F$20,2,FALSE))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129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81"/>
      <c r="G59" s="125"/>
      <c r="H59" s="125"/>
      <c r="I59" s="121" t="str">
        <f>IF(OR($B59="",$C59="",$D59="",$E59="",$E59&lt;AN_LIM,$E59&gt;AN_CONCURS,$G59="",$O59=FALSE),"",CONF_STR*VLOOKUP(AK59,Coef!$E$5:$F$20,2,FALSE))</f>
        <v/>
      </c>
      <c r="J59" s="121" t="str">
        <f>IF(OR($B59="",$C59="",$D59="",$E59="",$E59&gt;AN_CONCURS,$G59="",$O59=FALSE),"",CONF_STR*VLOOKUP(AK59,Coef!$E$5:$F$20,2,FALSE))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129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81"/>
      <c r="G60" s="125"/>
      <c r="H60" s="125"/>
      <c r="I60" s="121" t="str">
        <f>IF(OR($B60="",$C60="",$D60="",$E60="",$E60&lt;AN_LIM,$E60&gt;AN_CONCURS,$G60="",$O60=FALSE),"",CONF_STR*VLOOKUP(AK60,Coef!$E$5:$F$20,2,FALSE))</f>
        <v/>
      </c>
      <c r="J60" s="121" t="str">
        <f>IF(OR($B60="",$C60="",$D60="",$E60="",$E60&gt;AN_CONCURS,$G60="",$O60=FALSE),"",CONF_STR*VLOOKUP(AK60,Coef!$E$5:$F$20,2,FALSE))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129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81"/>
      <c r="G61" s="125"/>
      <c r="H61" s="125"/>
      <c r="I61" s="121" t="str">
        <f>IF(OR($B61="",$C61="",$D61="",$E61="",$E61&lt;AN_LIM,$E61&gt;AN_CONCURS,$G61="",$O61=FALSE),"",CONF_STR*VLOOKUP(AK61,Coef!$E$5:$F$20,2,FALSE))</f>
        <v/>
      </c>
      <c r="J61" s="121" t="str">
        <f>IF(OR($B61="",$C61="",$D61="",$E61="",$E61&gt;AN_CONCURS,$G61="",$O61=FALSE),"",CONF_STR*VLOOKUP(AK61,Coef!$E$5:$F$20,2,FALSE))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129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81"/>
      <c r="G62" s="125"/>
      <c r="H62" s="125"/>
      <c r="I62" s="121" t="str">
        <f>IF(OR($B62="",$C62="",$D62="",$E62="",$E62&lt;AN_LIM,$E62&gt;AN_CONCURS,$G62="",$O62=FALSE),"",CONF_STR*VLOOKUP(AK62,Coef!$E$5:$F$20,2,FALSE))</f>
        <v/>
      </c>
      <c r="J62" s="121" t="str">
        <f>IF(OR($B62="",$C62="",$D62="",$E62="",$E62&gt;AN_CONCURS,$G62="",$O62=FALSE),"",CONF_STR*VLOOKUP(AK62,Coef!$E$5:$F$20,2,FALSE))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129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81"/>
      <c r="G63" s="125"/>
      <c r="H63" s="125"/>
      <c r="I63" s="121" t="str">
        <f>IF(OR($B63="",$C63="",$D63="",$E63="",$E63&lt;AN_LIM,$E63&gt;AN_CONCURS,$G63="",$O63=FALSE),"",CONF_STR*VLOOKUP(AK63,Coef!$E$5:$F$20,2,FALSE))</f>
        <v/>
      </c>
      <c r="J63" s="121" t="str">
        <f>IF(OR($B63="",$C63="",$D63="",$E63="",$E63&gt;AN_CONCURS,$G63="",$O63=FALSE),"",CONF_STR*VLOOKUP(AK63,Coef!$E$5:$F$20,2,FALSE))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129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81"/>
      <c r="G64" s="125"/>
      <c r="H64" s="125"/>
      <c r="I64" s="121" t="str">
        <f>IF(OR($B64="",$C64="",$D64="",$E64="",$E64&lt;AN_LIM,$E64&gt;AN_CONCURS,$G64="",$O64=FALSE),"",CONF_STR*VLOOKUP(AK64,Coef!$E$5:$F$20,2,FALSE))</f>
        <v/>
      </c>
      <c r="J64" s="121" t="str">
        <f>IF(OR($B64="",$C64="",$D64="",$E64="",$E64&gt;AN_CONCURS,$G64="",$O64=FALSE),"",CONF_STR*VLOOKUP(AK64,Coef!$E$5:$F$20,2,FALSE))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129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81"/>
      <c r="G65" s="125"/>
      <c r="H65" s="125"/>
      <c r="I65" s="121" t="str">
        <f>IF(OR($B65="",$C65="",$D65="",$E65="",$E65&lt;AN_LIM,$E65&gt;AN_CONCURS,$G65="",$O65=FALSE),"",CONF_STR*VLOOKUP(AK65,Coef!$E$5:$F$20,2,FALSE))</f>
        <v/>
      </c>
      <c r="J65" s="121" t="str">
        <f>IF(OR($B65="",$C65="",$D65="",$E65="",$E65&gt;AN_CONCURS,$G65="",$O65=FALSE),"",CONF_STR*VLOOKUP(AK65,Coef!$E$5:$F$20,2,FALSE))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129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81"/>
      <c r="G66" s="125"/>
      <c r="H66" s="125"/>
      <c r="I66" s="121" t="str">
        <f>IF(OR($B66="",$C66="",$D66="",$E66="",$E66&lt;AN_LIM,$E66&gt;AN_CONCURS,$G66="",$O66=FALSE),"",CONF_STR*VLOOKUP(AK66,Coef!$E$5:$F$20,2,FALSE))</f>
        <v/>
      </c>
      <c r="J66" s="121" t="str">
        <f>IF(OR($B66="",$C66="",$D66="",$E66="",$E66&gt;AN_CONCURS,$G66="",$O66=FALSE),"",CONF_STR*VLOOKUP(AK66,Coef!$E$5:$F$20,2,FALSE))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129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81"/>
      <c r="G67" s="125"/>
      <c r="H67" s="125"/>
      <c r="I67" s="121" t="str">
        <f>IF(OR($B67="",$C67="",$D67="",$E67="",$E67&lt;AN_LIM,$E67&gt;AN_CONCURS,$G67="",$O67=FALSE),"",CONF_STR*VLOOKUP(AK67,Coef!$E$5:$F$20,2,FALSE))</f>
        <v/>
      </c>
      <c r="J67" s="121" t="str">
        <f>IF(OR($B67="",$C67="",$D67="",$E67="",$E67&gt;AN_CONCURS,$G67="",$O67=FALSE),"",CONF_STR*VLOOKUP(AK67,Coef!$E$5:$F$20,2,FALSE))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129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81"/>
      <c r="G68" s="125"/>
      <c r="H68" s="125"/>
      <c r="I68" s="121" t="str">
        <f>IF(OR($B68="",$C68="",$D68="",$E68="",$E68&lt;AN_LIM,$E68&gt;AN_CONCURS,$G68="",$O68=FALSE),"",CONF_STR*VLOOKUP(AK68,Coef!$E$5:$F$20,2,FALSE))</f>
        <v/>
      </c>
      <c r="J68" s="121" t="str">
        <f>IF(OR($B68="",$C68="",$D68="",$E68="",$E68&gt;AN_CONCURS,$G68="",$O68=FALSE),"",CONF_STR*VLOOKUP(AK68,Coef!$E$5:$F$20,2,FALSE))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129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81"/>
      <c r="G69" s="125"/>
      <c r="H69" s="125"/>
      <c r="I69" s="121" t="str">
        <f>IF(OR($B69="",$C69="",$D69="",$E69="",$E69&lt;AN_LIM,$E69&gt;AN_CONCURS,$G69="",$O69=FALSE),"",CONF_STR*VLOOKUP(AK69,Coef!$E$5:$F$20,2,FALSE))</f>
        <v/>
      </c>
      <c r="J69" s="121" t="str">
        <f>IF(OR($B69="",$C69="",$D69="",$E69="",$E69&gt;AN_CONCURS,$G69="",$O69=FALSE),"",CONF_STR*VLOOKUP(AK69,Coef!$E$5:$F$20,2,FALSE))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129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81"/>
      <c r="G70" s="125"/>
      <c r="H70" s="125"/>
      <c r="I70" s="121" t="str">
        <f>IF(OR($B70="",$C70="",$D70="",$E70="",$E70&lt;AN_LIM,$E70&gt;AN_CONCURS,$G70="",$O70=FALSE),"",CONF_STR*VLOOKUP(AK70,Coef!$E$5:$F$20,2,FALSE))</f>
        <v/>
      </c>
      <c r="J70" s="121" t="str">
        <f>IF(OR($B70="",$C70="",$D70="",$E70="",$E70&gt;AN_CONCURS,$G70="",$O70=FALSE),"",CONF_STR*VLOOKUP(AK70,Coef!$E$5:$F$20,2,FALSE))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129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81"/>
      <c r="G71" s="125"/>
      <c r="H71" s="125"/>
      <c r="I71" s="121" t="str">
        <f>IF(OR($B71="",$C71="",$D71="",$E71="",$E71&lt;AN_LIM,$E71&gt;AN_CONCURS,$G71="",$O71=FALSE),"",CONF_STR*VLOOKUP(AK71,Coef!$E$5:$F$20,2,FALSE))</f>
        <v/>
      </c>
      <c r="J71" s="121" t="str">
        <f>IF(OR($B71="",$C71="",$D71="",$E71="",$E71&gt;AN_CONCURS,$G71="",$O71=FALSE),"",CONF_STR*VLOOKUP(AK71,Coef!$E$5:$F$20,2,FALSE))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129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81"/>
      <c r="G72" s="125"/>
      <c r="H72" s="125"/>
      <c r="I72" s="121" t="str">
        <f>IF(OR($B72="",$C72="",$D72="",$E72="",$E72&lt;AN_LIM,$E72&gt;AN_CONCURS,$G72="",$O72=FALSE),"",CONF_STR*VLOOKUP(AK72,Coef!$E$5:$F$20,2,FALSE))</f>
        <v/>
      </c>
      <c r="J72" s="121" t="str">
        <f>IF(OR($B72="",$C72="",$D72="",$E72="",$E72&gt;AN_CONCURS,$G72="",$O72=FALSE),"",CONF_STR*VLOOKUP(AK72,Coef!$E$5:$F$20,2,FALSE))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129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81"/>
      <c r="G73" s="125"/>
      <c r="H73" s="125"/>
      <c r="I73" s="121" t="str">
        <f>IF(OR($B73="",$C73="",$D73="",$E73="",$E73&lt;AN_LIM,$E73&gt;AN_CONCURS,$G73="",$O73=FALSE),"",CONF_STR*VLOOKUP(AK73,Coef!$E$5:$F$20,2,FALSE))</f>
        <v/>
      </c>
      <c r="J73" s="121" t="str">
        <f>IF(OR($B73="",$C73="",$D73="",$E73="",$E73&gt;AN_CONCURS,$G73="",$O73=FALSE),"",CONF_STR*VLOOKUP(AK73,Coef!$E$5:$F$20,2,FALSE))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129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81"/>
      <c r="G74" s="125"/>
      <c r="H74" s="125"/>
      <c r="I74" s="121" t="str">
        <f>IF(OR($B74="",$C74="",$D74="",$E74="",$E74&lt;AN_LIM,$E74&gt;AN_CONCURS,$G74="",$O74=FALSE),"",CONF_STR*VLOOKUP(AK74,Coef!$E$5:$F$20,2,FALSE))</f>
        <v/>
      </c>
      <c r="J74" s="121" t="str">
        <f>IF(OR($B74="",$C74="",$D74="",$E74="",$E74&gt;AN_CONCURS,$G74="",$O74=FALSE),"",CONF_STR*VLOOKUP(AK74,Coef!$E$5:$F$20,2,FALSE))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129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81"/>
      <c r="G75" s="125"/>
      <c r="H75" s="125"/>
      <c r="I75" s="121" t="str">
        <f>IF(OR($B75="",$C75="",$D75="",$E75="",$E75&lt;AN_LIM,$E75&gt;AN_CONCURS,$G75="",$O75=FALSE),"",CONF_STR*VLOOKUP(AK75,Coef!$E$5:$F$20,2,FALSE))</f>
        <v/>
      </c>
      <c r="J75" s="121" t="str">
        <f>IF(OR($B75="",$C75="",$D75="",$E75="",$E75&gt;AN_CONCURS,$G75="",$O75=FALSE),"",CONF_STR*VLOOKUP(AK75,Coef!$E$5:$F$20,2,FALSE))</f>
        <v/>
      </c>
      <c r="K75" s="153" t="str">
        <f t="shared" ref="K75:K138" si="18">IF(OR($B75="",$C75="",$D75="",$E75="",$E75&gt;AN_CONCURS,$G75="",$O75=FALSE),"",IF($E75&gt;=AN_LIM,1,""))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129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81"/>
      <c r="G76" s="125"/>
      <c r="H76" s="125"/>
      <c r="I76" s="121" t="str">
        <f>IF(OR($B76="",$C76="",$D76="",$E76="",$E76&lt;AN_LIM,$E76&gt;AN_CONCURS,$G76="",$O76=FALSE),"",CONF_STR*VLOOKUP(AK76,Coef!$E$5:$F$20,2,FALSE))</f>
        <v/>
      </c>
      <c r="J76" s="121" t="str">
        <f>IF(OR($B76="",$C76="",$D76="",$E76="",$E76&gt;AN_CONCURS,$G76="",$O76=FALSE),"",CONF_STR*VLOOKUP(AK76,Coef!$E$5:$F$20,2,FALSE))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29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26"/>
      <c r="C77" s="126"/>
      <c r="D77" s="126"/>
      <c r="E77" s="125"/>
      <c r="F77" s="181"/>
      <c r="G77" s="125"/>
      <c r="H77" s="125"/>
      <c r="I77" s="121" t="str">
        <f>IF(OR($B77="",$C77="",$D77="",$E77="",$E77&lt;AN_LIM,$E77&gt;AN_CONCURS,$G77="",$O77=FALSE),"",CONF_STR*VLOOKUP(AK77,Coef!$E$5:$F$20,2,FALSE))</f>
        <v/>
      </c>
      <c r="J77" s="121" t="str">
        <f>IF(OR($B77="",$C77="",$D77="",$E77="",$E77&gt;AN_CONCURS,$G77="",$O77=FALSE),"",CONF_STR*VLOOKUP(AK77,Coef!$E$5:$F$20,2,FALSE))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29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26"/>
      <c r="C78" s="126"/>
      <c r="D78" s="126"/>
      <c r="E78" s="125"/>
      <c r="F78" s="181"/>
      <c r="G78" s="125"/>
      <c r="H78" s="125"/>
      <c r="I78" s="121" t="str">
        <f>IF(OR($B78="",$C78="",$D78="",$E78="",$E78&lt;AN_LIM,$E78&gt;AN_CONCURS,$G78="",$O78=FALSE),"",CONF_STR*VLOOKUP(AK78,Coef!$E$5:$F$20,2,FALSE))</f>
        <v/>
      </c>
      <c r="J78" s="121" t="str">
        <f>IF(OR($B78="",$C78="",$D78="",$E78="",$E78&gt;AN_CONCURS,$G78="",$O78=FALSE),"",CONF_STR*VLOOKUP(AK78,Coef!$E$5:$F$20,2,FALSE))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29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26"/>
      <c r="C79" s="126"/>
      <c r="D79" s="126"/>
      <c r="E79" s="125"/>
      <c r="F79" s="181"/>
      <c r="G79" s="125"/>
      <c r="H79" s="125"/>
      <c r="I79" s="121" t="str">
        <f>IF(OR($B79="",$C79="",$D79="",$E79="",$E79&lt;AN_LIM,$E79&gt;AN_CONCURS,$G79="",$O79=FALSE),"",CONF_STR*VLOOKUP(AK79,Coef!$E$5:$F$20,2,FALSE))</f>
        <v/>
      </c>
      <c r="J79" s="121" t="str">
        <f>IF(OR($B79="",$C79="",$D79="",$E79="",$E79&gt;AN_CONCURS,$G79="",$O79=FALSE),"",CONF_STR*VLOOKUP(AK79,Coef!$E$5:$F$20,2,FALSE))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29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26"/>
      <c r="C80" s="126"/>
      <c r="D80" s="126"/>
      <c r="E80" s="125"/>
      <c r="F80" s="181"/>
      <c r="G80" s="125"/>
      <c r="H80" s="125"/>
      <c r="I80" s="121" t="str">
        <f>IF(OR($B80="",$C80="",$D80="",$E80="",$E80&lt;AN_LIM,$E80&gt;AN_CONCURS,$G80="",$O80=FALSE),"",CONF_STR*VLOOKUP(AK80,Coef!$E$5:$F$20,2,FALSE))</f>
        <v/>
      </c>
      <c r="J80" s="121" t="str">
        <f>IF(OR($B80="",$C80="",$D80="",$E80="",$E80&gt;AN_CONCURS,$G80="",$O80=FALSE),"",CONF_STR*VLOOKUP(AK80,Coef!$E$5:$F$20,2,FALSE))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29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26"/>
      <c r="C81" s="126"/>
      <c r="D81" s="126"/>
      <c r="E81" s="125"/>
      <c r="F81" s="181"/>
      <c r="G81" s="125"/>
      <c r="H81" s="125"/>
      <c r="I81" s="121" t="str">
        <f>IF(OR($B81="",$C81="",$D81="",$E81="",$E81&lt;AN_LIM,$E81&gt;AN_CONCURS,$G81="",$O81=FALSE),"",CONF_STR*VLOOKUP(AK81,Coef!$E$5:$F$20,2,FALSE))</f>
        <v/>
      </c>
      <c r="J81" s="121" t="str">
        <f>IF(OR($B81="",$C81="",$D81="",$E81="",$E81&gt;AN_CONCURS,$G81="",$O81=FALSE),"",CONF_STR*VLOOKUP(AK81,Coef!$E$5:$F$20,2,FALSE))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29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81"/>
      <c r="G82" s="125"/>
      <c r="H82" s="125"/>
      <c r="I82" s="121" t="str">
        <f>IF(OR($B82="",$C82="",$D82="",$E82="",$E82&lt;AN_LIM,$E82&gt;AN_CONCURS,$G82="",$O82=FALSE),"",CONF_STR*VLOOKUP(AK82,Coef!$E$5:$F$20,2,FALSE))</f>
        <v/>
      </c>
      <c r="J82" s="121" t="str">
        <f>IF(OR($B82="",$C82="",$D82="",$E82="",$E82&gt;AN_CONCURS,$G82="",$O82=FALSE),"",CONF_STR*VLOOKUP(AK82,Coef!$E$5:$F$20,2,FALSE))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29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81"/>
      <c r="G83" s="125"/>
      <c r="H83" s="125"/>
      <c r="I83" s="121" t="str">
        <f>IF(OR($B83="",$C83="",$D83="",$E83="",$E83&lt;AN_LIM,$E83&gt;AN_CONCURS,$G83="",$O83=FALSE),"",CONF_STR*VLOOKUP(AK83,Coef!$E$5:$F$20,2,FALSE))</f>
        <v/>
      </c>
      <c r="J83" s="121" t="str">
        <f>IF(OR($B83="",$C83="",$D83="",$E83="",$E83&gt;AN_CONCURS,$G83="",$O83=FALSE),"",CONF_STR*VLOOKUP(AK83,Coef!$E$5:$F$20,2,FALSE))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29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81"/>
      <c r="G84" s="125"/>
      <c r="H84" s="125"/>
      <c r="I84" s="121" t="str">
        <f>IF(OR($B84="",$C84="",$D84="",$E84="",$E84&lt;AN_LIM,$E84&gt;AN_CONCURS,$G84="",$O84=FALSE),"",CONF_STR*VLOOKUP(AK84,Coef!$E$5:$F$20,2,FALSE))</f>
        <v/>
      </c>
      <c r="J84" s="121" t="str">
        <f>IF(OR($B84="",$C84="",$D84="",$E84="",$E84&gt;AN_CONCURS,$G84="",$O84=FALSE),"",CONF_STR*VLOOKUP(AK84,Coef!$E$5:$F$20,2,FALSE))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29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81"/>
      <c r="G85" s="125"/>
      <c r="H85" s="125"/>
      <c r="I85" s="121" t="str">
        <f>IF(OR($B85="",$C85="",$D85="",$E85="",$E85&lt;AN_LIM,$E85&gt;AN_CONCURS,$G85="",$O85=FALSE),"",CONF_STR*VLOOKUP(AK85,Coef!$E$5:$F$20,2,FALSE))</f>
        <v/>
      </c>
      <c r="J85" s="121" t="str">
        <f>IF(OR($B85="",$C85="",$D85="",$E85="",$E85&gt;AN_CONCURS,$G85="",$O85=FALSE),"",CONF_STR*VLOOKUP(AK85,Coef!$E$5:$F$20,2,FALSE))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29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81"/>
      <c r="G86" s="125"/>
      <c r="H86" s="125"/>
      <c r="I86" s="121" t="str">
        <f>IF(OR($B86="",$C86="",$D86="",$E86="",$E86&lt;AN_LIM,$E86&gt;AN_CONCURS,$G86="",$O86=FALSE),"",CONF_STR*VLOOKUP(AK86,Coef!$E$5:$F$20,2,FALSE))</f>
        <v/>
      </c>
      <c r="J86" s="121" t="str">
        <f>IF(OR($B86="",$C86="",$D86="",$E86="",$E86&gt;AN_CONCURS,$G86="",$O86=FALSE),"",CONF_STR*VLOOKUP(AK86,Coef!$E$5:$F$20,2,FALSE))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29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81"/>
      <c r="G87" s="125"/>
      <c r="H87" s="125"/>
      <c r="I87" s="121" t="str">
        <f>IF(OR($B87="",$C87="",$D87="",$E87="",$E87&lt;AN_LIM,$E87&gt;AN_CONCURS,$G87="",$O87=FALSE),"",CONF_STR*VLOOKUP(AK87,Coef!$E$5:$F$20,2,FALSE))</f>
        <v/>
      </c>
      <c r="J87" s="121" t="str">
        <f>IF(OR($B87="",$C87="",$D87="",$E87="",$E87&gt;AN_CONCURS,$G87="",$O87=FALSE),"",CONF_STR*VLOOKUP(AK87,Coef!$E$5:$F$20,2,FALSE))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29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81"/>
      <c r="G88" s="125"/>
      <c r="H88" s="125"/>
      <c r="I88" s="121" t="str">
        <f>IF(OR($B88="",$C88="",$D88="",$E88="",$E88&lt;AN_LIM,$E88&gt;AN_CONCURS,$G88="",$O88=FALSE),"",CONF_STR*VLOOKUP(AK88,Coef!$E$5:$F$20,2,FALSE))</f>
        <v/>
      </c>
      <c r="J88" s="121" t="str">
        <f>IF(OR($B88="",$C88="",$D88="",$E88="",$E88&gt;AN_CONCURS,$G88="",$O88=FALSE),"",CONF_STR*VLOOKUP(AK88,Coef!$E$5:$F$20,2,FALSE))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29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81"/>
      <c r="G89" s="125"/>
      <c r="H89" s="125"/>
      <c r="I89" s="121" t="str">
        <f>IF(OR($B89="",$C89="",$D89="",$E89="",$E89&lt;AN_LIM,$E89&gt;AN_CONCURS,$G89="",$O89=FALSE),"",CONF_STR*VLOOKUP(AK89,Coef!$E$5:$F$20,2,FALSE))</f>
        <v/>
      </c>
      <c r="J89" s="121" t="str">
        <f>IF(OR($B89="",$C89="",$D89="",$E89="",$E89&gt;AN_CONCURS,$G89="",$O89=FALSE),"",CONF_STR*VLOOKUP(AK89,Coef!$E$5:$F$20,2,FALSE))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29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81"/>
      <c r="G90" s="125"/>
      <c r="H90" s="125"/>
      <c r="I90" s="121" t="str">
        <f>IF(OR($B90="",$C90="",$D90="",$E90="",$E90&lt;AN_LIM,$E90&gt;AN_CONCURS,$G90="",$O90=FALSE),"",CONF_STR*VLOOKUP(AK90,Coef!$E$5:$F$20,2,FALSE))</f>
        <v/>
      </c>
      <c r="J90" s="121" t="str">
        <f>IF(OR($B90="",$C90="",$D90="",$E90="",$E90&gt;AN_CONCURS,$G90="",$O90=FALSE),"",CONF_STR*VLOOKUP(AK90,Coef!$E$5:$F$20,2,FALSE))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29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81"/>
      <c r="G91" s="125"/>
      <c r="H91" s="125"/>
      <c r="I91" s="121" t="str">
        <f>IF(OR($B91="",$C91="",$D91="",$E91="",$E91&lt;AN_LIM,$E91&gt;AN_CONCURS,$G91="",$O91=FALSE),"",CONF_STR*VLOOKUP(AK91,Coef!$E$5:$F$20,2,FALSE))</f>
        <v/>
      </c>
      <c r="J91" s="121" t="str">
        <f>IF(OR($B91="",$C91="",$D91="",$E91="",$E91&gt;AN_CONCURS,$G91="",$O91=FALSE),"",CONF_STR*VLOOKUP(AK91,Coef!$E$5:$F$20,2,FALSE))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29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81"/>
      <c r="G92" s="125"/>
      <c r="H92" s="125"/>
      <c r="I92" s="121" t="str">
        <f>IF(OR($B92="",$C92="",$D92="",$E92="",$E92&lt;AN_LIM,$E92&gt;AN_CONCURS,$G92="",$O92=FALSE),"",CONF_STR*VLOOKUP(AK92,Coef!$E$5:$F$20,2,FALSE))</f>
        <v/>
      </c>
      <c r="J92" s="121" t="str">
        <f>IF(OR($B92="",$C92="",$D92="",$E92="",$E92&gt;AN_CONCURS,$G92="",$O92=FALSE),"",CONF_STR*VLOOKUP(AK92,Coef!$E$5:$F$20,2,FALSE))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29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81"/>
      <c r="G93" s="125"/>
      <c r="H93" s="125"/>
      <c r="I93" s="121" t="str">
        <f>IF(OR($B93="",$C93="",$D93="",$E93="",$E93&lt;AN_LIM,$E93&gt;AN_CONCURS,$G93="",$O93=FALSE),"",CONF_STR*VLOOKUP(AK93,Coef!$E$5:$F$20,2,FALSE))</f>
        <v/>
      </c>
      <c r="J93" s="121" t="str">
        <f>IF(OR($B93="",$C93="",$D93="",$E93="",$E93&gt;AN_CONCURS,$G93="",$O93=FALSE),"",CONF_STR*VLOOKUP(AK93,Coef!$E$5:$F$20,2,FALSE))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29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81"/>
      <c r="G94" s="125"/>
      <c r="H94" s="125"/>
      <c r="I94" s="121" t="str">
        <f>IF(OR($B94="",$C94="",$D94="",$E94="",$E94&lt;AN_LIM,$E94&gt;AN_CONCURS,$G94="",$O94=FALSE),"",CONF_STR*VLOOKUP(AK94,Coef!$E$5:$F$20,2,FALSE))</f>
        <v/>
      </c>
      <c r="J94" s="121" t="str">
        <f>IF(OR($B94="",$C94="",$D94="",$E94="",$E94&gt;AN_CONCURS,$G94="",$O94=FALSE),"",CONF_STR*VLOOKUP(AK94,Coef!$E$5:$F$20,2,FALSE))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29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81"/>
      <c r="G95" s="125"/>
      <c r="H95" s="125"/>
      <c r="I95" s="121" t="str">
        <f>IF(OR($B95="",$C95="",$D95="",$E95="",$E95&lt;AN_LIM,$E95&gt;AN_CONCURS,$G95="",$O95=FALSE),"",CONF_STR*VLOOKUP(AK95,Coef!$E$5:$F$20,2,FALSE))</f>
        <v/>
      </c>
      <c r="J95" s="121" t="str">
        <f>IF(OR($B95="",$C95="",$D95="",$E95="",$E95&gt;AN_CONCURS,$G95="",$O95=FALSE),"",CONF_STR*VLOOKUP(AK95,Coef!$E$5:$F$20,2,FALSE))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29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81"/>
      <c r="G96" s="125"/>
      <c r="H96" s="125"/>
      <c r="I96" s="121" t="str">
        <f>IF(OR($B96="",$C96="",$D96="",$E96="",$E96&lt;AN_LIM,$E96&gt;AN_CONCURS,$G96="",$O96=FALSE),"",CONF_STR*VLOOKUP(AK96,Coef!$E$5:$F$20,2,FALSE))</f>
        <v/>
      </c>
      <c r="J96" s="121" t="str">
        <f>IF(OR($B96="",$C96="",$D96="",$E96="",$E96&gt;AN_CONCURS,$G96="",$O96=FALSE),"",CONF_STR*VLOOKUP(AK96,Coef!$E$5:$F$20,2,FALSE))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29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81"/>
      <c r="G97" s="125"/>
      <c r="H97" s="125"/>
      <c r="I97" s="121" t="str">
        <f>IF(OR($B97="",$C97="",$D97="",$E97="",$E97&lt;AN_LIM,$E97&gt;AN_CONCURS,$G97="",$O97=FALSE),"",CONF_STR*VLOOKUP(AK97,Coef!$E$5:$F$20,2,FALSE))</f>
        <v/>
      </c>
      <c r="J97" s="121" t="str">
        <f>IF(OR($B97="",$C97="",$D97="",$E97="",$E97&gt;AN_CONCURS,$G97="",$O97=FALSE),"",CONF_STR*VLOOKUP(AK97,Coef!$E$5:$F$20,2,FALSE))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29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81"/>
      <c r="G98" s="125"/>
      <c r="H98" s="125"/>
      <c r="I98" s="121" t="str">
        <f>IF(OR($B98="",$C98="",$D98="",$E98="",$E98&lt;AN_LIM,$E98&gt;AN_CONCURS,$G98="",$O98=FALSE),"",CONF_STR*VLOOKUP(AK98,Coef!$E$5:$F$20,2,FALSE))</f>
        <v/>
      </c>
      <c r="J98" s="121" t="str">
        <f>IF(OR($B98="",$C98="",$D98="",$E98="",$E98&gt;AN_CONCURS,$G98="",$O98=FALSE),"",CONF_STR*VLOOKUP(AK98,Coef!$E$5:$F$20,2,FALSE))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29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81"/>
      <c r="G99" s="125"/>
      <c r="H99" s="125"/>
      <c r="I99" s="121" t="str">
        <f>IF(OR($B99="",$C99="",$D99="",$E99="",$E99&lt;AN_LIM,$E99&gt;AN_CONCURS,$G99="",$O99=FALSE),"",CONF_STR*VLOOKUP(AK99,Coef!$E$5:$F$20,2,FALSE))</f>
        <v/>
      </c>
      <c r="J99" s="121" t="str">
        <f>IF(OR($B99="",$C99="",$D99="",$E99="",$E99&gt;AN_CONCURS,$G99="",$O99=FALSE),"",CONF_STR*VLOOKUP(AK99,Coef!$E$5:$F$20,2,FALSE))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29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81"/>
      <c r="G100" s="125"/>
      <c r="H100" s="125"/>
      <c r="I100" s="121" t="str">
        <f>IF(OR($B100="",$C100="",$D100="",$E100="",$E100&lt;AN_LIM,$E100&gt;AN_CONCURS,$G100="",$O100=FALSE),"",CONF_STR*VLOOKUP(AK100,Coef!$E$5:$F$20,2,FALSE))</f>
        <v/>
      </c>
      <c r="J100" s="121" t="str">
        <f>IF(OR($B100="",$C100="",$D100="",$E100="",$E100&gt;AN_CONCURS,$G100="",$O100=FALSE),"",CONF_STR*VLOOKUP(AK100,Coef!$E$5:$F$20,2,FALSE))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29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81"/>
      <c r="G101" s="125"/>
      <c r="H101" s="125"/>
      <c r="I101" s="121" t="str">
        <f>IF(OR($B101="",$C101="",$D101="",$E101="",$E101&lt;AN_LIM,$E101&gt;AN_CONCURS,$G101="",$O101=FALSE),"",CONF_STR*VLOOKUP(AK101,Coef!$E$5:$F$20,2,FALSE))</f>
        <v/>
      </c>
      <c r="J101" s="121" t="str">
        <f>IF(OR($B101="",$C101="",$D101="",$E101="",$E101&gt;AN_CONCURS,$G101="",$O101=FALSE),"",CONF_STR*VLOOKUP(AK101,Coef!$E$5:$F$20,2,FALSE))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29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81"/>
      <c r="G102" s="125"/>
      <c r="H102" s="125"/>
      <c r="I102" s="121" t="str">
        <f>IF(OR($B102="",$C102="",$D102="",$E102="",$E102&lt;AN_LIM,$E102&gt;AN_CONCURS,$G102="",$O102=FALSE),"",CONF_STR*VLOOKUP(AK102,Coef!$E$5:$F$20,2,FALSE))</f>
        <v/>
      </c>
      <c r="J102" s="121" t="str">
        <f>IF(OR($B102="",$C102="",$D102="",$E102="",$E102&gt;AN_CONCURS,$G102="",$O102=FALSE),"",CONF_STR*VLOOKUP(AK102,Coef!$E$5:$F$20,2,FALSE))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29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81"/>
      <c r="G103" s="125"/>
      <c r="H103" s="125"/>
      <c r="I103" s="121" t="str">
        <f>IF(OR($B103="",$C103="",$D103="",$E103="",$E103&lt;AN_LIM,$E103&gt;AN_CONCURS,$G103="",$O103=FALSE),"",CONF_STR*VLOOKUP(AK103,Coef!$E$5:$F$20,2,FALSE))</f>
        <v/>
      </c>
      <c r="J103" s="121" t="str">
        <f>IF(OR($B103="",$C103="",$D103="",$E103="",$E103&gt;AN_CONCURS,$G103="",$O103=FALSE),"",CONF_STR*VLOOKUP(AK103,Coef!$E$5:$F$20,2,FALSE))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29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81"/>
      <c r="G104" s="125"/>
      <c r="H104" s="125"/>
      <c r="I104" s="121" t="str">
        <f>IF(OR($B104="",$C104="",$D104="",$E104="",$E104&lt;AN_LIM,$E104&gt;AN_CONCURS,$G104="",$O104=FALSE),"",CONF_STR*VLOOKUP(AK104,Coef!$E$5:$F$20,2,FALSE))</f>
        <v/>
      </c>
      <c r="J104" s="121" t="str">
        <f>IF(OR($B104="",$C104="",$D104="",$E104="",$E104&gt;AN_CONCURS,$G104="",$O104=FALSE),"",CONF_STR*VLOOKUP(AK104,Coef!$E$5:$F$20,2,FALSE))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29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81"/>
      <c r="G105" s="125"/>
      <c r="H105" s="125"/>
      <c r="I105" s="121" t="str">
        <f>IF(OR($B105="",$C105="",$D105="",$E105="",$E105&lt;AN_LIM,$E105&gt;AN_CONCURS,$G105="",$O105=FALSE),"",CONF_STR*VLOOKUP(AK105,Coef!$E$5:$F$20,2,FALSE))</f>
        <v/>
      </c>
      <c r="J105" s="121" t="str">
        <f>IF(OR($B105="",$C105="",$D105="",$E105="",$E105&gt;AN_CONCURS,$G105="",$O105=FALSE),"",CONF_STR*VLOOKUP(AK105,Coef!$E$5:$F$20,2,FALSE))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29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81"/>
      <c r="G106" s="125"/>
      <c r="H106" s="125"/>
      <c r="I106" s="121" t="str">
        <f>IF(OR($B106="",$C106="",$D106="",$E106="",$E106&lt;AN_LIM,$E106&gt;AN_CONCURS,$G106="",$O106=FALSE),"",CONF_STR*VLOOKUP(AK106,Coef!$E$5:$F$20,2,FALSE))</f>
        <v/>
      </c>
      <c r="J106" s="121" t="str">
        <f>IF(OR($B106="",$C106="",$D106="",$E106="",$E106&gt;AN_CONCURS,$G106="",$O106=FALSE),"",CONF_STR*VLOOKUP(AK106,Coef!$E$5:$F$20,2,FALSE))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29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81"/>
      <c r="G107" s="125"/>
      <c r="H107" s="125"/>
      <c r="I107" s="121" t="str">
        <f>IF(OR($B107="",$C107="",$D107="",$E107="",$E107&lt;AN_LIM,$E107&gt;AN_CONCURS,$G107="",$O107=FALSE),"",CONF_STR*VLOOKUP(AK107,Coef!$E$5:$F$20,2,FALSE))</f>
        <v/>
      </c>
      <c r="J107" s="121" t="str">
        <f>IF(OR($B107="",$C107="",$D107="",$E107="",$E107&gt;AN_CONCURS,$G107="",$O107=FALSE),"",CONF_STR*VLOOKUP(AK107,Coef!$E$5:$F$20,2,FALSE))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29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81"/>
      <c r="G108" s="125"/>
      <c r="H108" s="125"/>
      <c r="I108" s="121" t="str">
        <f>IF(OR($B108="",$C108="",$D108="",$E108="",$E108&lt;AN_LIM,$E108&gt;AN_CONCURS,$G108="",$O108=FALSE),"",CONF_STR*VLOOKUP(AK108,Coef!$E$5:$F$20,2,FALSE))</f>
        <v/>
      </c>
      <c r="J108" s="121" t="str">
        <f>IF(OR($B108="",$C108="",$D108="",$E108="",$E108&gt;AN_CONCURS,$G108="",$O108=FALSE),"",CONF_STR*VLOOKUP(AK108,Coef!$E$5:$F$20,2,FALSE))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29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81"/>
      <c r="G109" s="125"/>
      <c r="H109" s="125"/>
      <c r="I109" s="121" t="str">
        <f>IF(OR($B109="",$C109="",$D109="",$E109="",$E109&lt;AN_LIM,$E109&gt;AN_CONCURS,$G109="",$O109=FALSE),"",CONF_STR*VLOOKUP(AK109,Coef!$E$5:$F$20,2,FALSE))</f>
        <v/>
      </c>
      <c r="J109" s="121" t="str">
        <f>IF(OR($B109="",$C109="",$D109="",$E109="",$E109&gt;AN_CONCURS,$G109="",$O109=FALSE),"",CONF_STR*VLOOKUP(AK109,Coef!$E$5:$F$20,2,FALSE))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29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81"/>
      <c r="G110" s="125"/>
      <c r="H110" s="125"/>
      <c r="I110" s="121" t="str">
        <f>IF(OR($B110="",$C110="",$D110="",$E110="",$E110&lt;AN_LIM,$E110&gt;AN_CONCURS,$G110="",$O110=FALSE),"",CONF_STR*VLOOKUP(AK110,Coef!$E$5:$F$20,2,FALSE))</f>
        <v/>
      </c>
      <c r="J110" s="121" t="str">
        <f>IF(OR($B110="",$C110="",$D110="",$E110="",$E110&gt;AN_CONCURS,$G110="",$O110=FALSE),"",CONF_STR*VLOOKUP(AK110,Coef!$E$5:$F$20,2,FALSE))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29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81"/>
      <c r="G111" s="125"/>
      <c r="H111" s="125"/>
      <c r="I111" s="121" t="str">
        <f>IF(OR($B111="",$C111="",$D111="",$E111="",$E111&lt;AN_LIM,$E111&gt;AN_CONCURS,$G111="",$O111=FALSE),"",CONF_STR*VLOOKUP(AK111,Coef!$E$5:$F$20,2,FALSE))</f>
        <v/>
      </c>
      <c r="J111" s="121" t="str">
        <f>IF(OR($B111="",$C111="",$D111="",$E111="",$E111&gt;AN_CONCURS,$G111="",$O111=FALSE),"",CONF_STR*VLOOKUP(AK111,Coef!$E$5:$F$20,2,FALSE))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29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81"/>
      <c r="G112" s="125"/>
      <c r="H112" s="125"/>
      <c r="I112" s="121" t="str">
        <f>IF(OR($B112="",$C112="",$D112="",$E112="",$E112&lt;AN_LIM,$E112&gt;AN_CONCURS,$G112="",$O112=FALSE),"",CONF_STR*VLOOKUP(AK112,Coef!$E$5:$F$20,2,FALSE))</f>
        <v/>
      </c>
      <c r="J112" s="121" t="str">
        <f>IF(OR($B112="",$C112="",$D112="",$E112="",$E112&gt;AN_CONCURS,$G112="",$O112=FALSE),"",CONF_STR*VLOOKUP(AK112,Coef!$E$5:$F$20,2,FALSE))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29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81"/>
      <c r="G113" s="125"/>
      <c r="H113" s="125"/>
      <c r="I113" s="121" t="str">
        <f>IF(OR($B113="",$C113="",$D113="",$E113="",$E113&lt;AN_LIM,$E113&gt;AN_CONCURS,$G113="",$O113=FALSE),"",CONF_STR*VLOOKUP(AK113,Coef!$E$5:$F$20,2,FALSE))</f>
        <v/>
      </c>
      <c r="J113" s="121" t="str">
        <f>IF(OR($B113="",$C113="",$D113="",$E113="",$E113&gt;AN_CONCURS,$G113="",$O113=FALSE),"",CONF_STR*VLOOKUP(AK113,Coef!$E$5:$F$20,2,FALSE))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29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81"/>
      <c r="G114" s="125"/>
      <c r="H114" s="125"/>
      <c r="I114" s="121" t="str">
        <f>IF(OR($B114="",$C114="",$D114="",$E114="",$E114&lt;AN_LIM,$E114&gt;AN_CONCURS,$G114="",$O114=FALSE),"",CONF_STR*VLOOKUP(AK114,Coef!$E$5:$F$20,2,FALSE))</f>
        <v/>
      </c>
      <c r="J114" s="121" t="str">
        <f>IF(OR($B114="",$C114="",$D114="",$E114="",$E114&gt;AN_CONCURS,$G114="",$O114=FALSE),"",CONF_STR*VLOOKUP(AK114,Coef!$E$5:$F$20,2,FALSE))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29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81"/>
      <c r="G115" s="125"/>
      <c r="H115" s="125"/>
      <c r="I115" s="121" t="str">
        <f>IF(OR($B115="",$C115="",$D115="",$E115="",$E115&lt;AN_LIM,$E115&gt;AN_CONCURS,$G115="",$O115=FALSE),"",CONF_STR*VLOOKUP(AK115,Coef!$E$5:$F$20,2,FALSE))</f>
        <v/>
      </c>
      <c r="J115" s="121" t="str">
        <f>IF(OR($B115="",$C115="",$D115="",$E115="",$E115&gt;AN_CONCURS,$G115="",$O115=FALSE),"",CONF_STR*VLOOKUP(AK115,Coef!$E$5:$F$20,2,FALSE))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29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81"/>
      <c r="G116" s="125"/>
      <c r="H116" s="125"/>
      <c r="I116" s="121" t="str">
        <f>IF(OR($B116="",$C116="",$D116="",$E116="",$E116&lt;AN_LIM,$E116&gt;AN_CONCURS,$G116="",$O116=FALSE),"",CONF_STR*VLOOKUP(AK116,Coef!$E$5:$F$20,2,FALSE))</f>
        <v/>
      </c>
      <c r="J116" s="121" t="str">
        <f>IF(OR($B116="",$C116="",$D116="",$E116="",$E116&gt;AN_CONCURS,$G116="",$O116=FALSE),"",CONF_STR*VLOOKUP(AK116,Coef!$E$5:$F$20,2,FALSE))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29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81"/>
      <c r="G117" s="125"/>
      <c r="H117" s="125"/>
      <c r="I117" s="121" t="str">
        <f>IF(OR($B117="",$C117="",$D117="",$E117="",$E117&lt;AN_LIM,$E117&gt;AN_CONCURS,$G117="",$O117=FALSE),"",CONF_STR*VLOOKUP(AK117,Coef!$E$5:$F$20,2,FALSE))</f>
        <v/>
      </c>
      <c r="J117" s="121" t="str">
        <f>IF(OR($B117="",$C117="",$D117="",$E117="",$E117&gt;AN_CONCURS,$G117="",$O117=FALSE),"",CONF_STR*VLOOKUP(AK117,Coef!$E$5:$F$20,2,FALSE))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29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81"/>
      <c r="G118" s="125"/>
      <c r="H118" s="125"/>
      <c r="I118" s="121" t="str">
        <f>IF(OR($B118="",$C118="",$D118="",$E118="",$E118&lt;AN_LIM,$E118&gt;AN_CONCURS,$G118="",$O118=FALSE),"",CONF_STR*VLOOKUP(AK118,Coef!$E$5:$F$20,2,FALSE))</f>
        <v/>
      </c>
      <c r="J118" s="121" t="str">
        <f>IF(OR($B118="",$C118="",$D118="",$E118="",$E118&gt;AN_CONCURS,$G118="",$O118=FALSE),"",CONF_STR*VLOOKUP(AK118,Coef!$E$5:$F$20,2,FALSE))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29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81"/>
      <c r="G119" s="125"/>
      <c r="H119" s="125"/>
      <c r="I119" s="121" t="str">
        <f>IF(OR($B119="",$C119="",$D119="",$E119="",$E119&lt;AN_LIM,$E119&gt;AN_CONCURS,$G119="",$O119=FALSE),"",CONF_STR*VLOOKUP(AK119,Coef!$E$5:$F$20,2,FALSE))</f>
        <v/>
      </c>
      <c r="J119" s="121" t="str">
        <f>IF(OR($B119="",$C119="",$D119="",$E119="",$E119&gt;AN_CONCURS,$G119="",$O119=FALSE),"",CONF_STR*VLOOKUP(AK119,Coef!$E$5:$F$20,2,FALSE))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29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81"/>
      <c r="G120" s="125"/>
      <c r="H120" s="125"/>
      <c r="I120" s="121" t="str">
        <f>IF(OR($B120="",$C120="",$D120="",$E120="",$E120&lt;AN_LIM,$E120&gt;AN_CONCURS,$G120="",$O120=FALSE),"",CONF_STR*VLOOKUP(AK120,Coef!$E$5:$F$20,2,FALSE))</f>
        <v/>
      </c>
      <c r="J120" s="121" t="str">
        <f>IF(OR($B120="",$C120="",$D120="",$E120="",$E120&gt;AN_CONCURS,$G120="",$O120=FALSE),"",CONF_STR*VLOOKUP(AK120,Coef!$E$5:$F$20,2,FALSE))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29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81"/>
      <c r="G121" s="125"/>
      <c r="H121" s="125"/>
      <c r="I121" s="121" t="str">
        <f>IF(OR($B121="",$C121="",$D121="",$E121="",$E121&lt;AN_LIM,$E121&gt;AN_CONCURS,$G121="",$O121=FALSE),"",CONF_STR*VLOOKUP(AK121,Coef!$E$5:$F$20,2,FALSE))</f>
        <v/>
      </c>
      <c r="J121" s="121" t="str">
        <f>IF(OR($B121="",$C121="",$D121="",$E121="",$E121&gt;AN_CONCURS,$G121="",$O121=FALSE),"",CONF_STR*VLOOKUP(AK121,Coef!$E$5:$F$20,2,FALSE))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29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81"/>
      <c r="G122" s="125"/>
      <c r="H122" s="125"/>
      <c r="I122" s="121" t="str">
        <f>IF(OR($B122="",$C122="",$D122="",$E122="",$E122&lt;AN_LIM,$E122&gt;AN_CONCURS,$G122="",$O122=FALSE),"",CONF_STR*VLOOKUP(AK122,Coef!$E$5:$F$20,2,FALSE))</f>
        <v/>
      </c>
      <c r="J122" s="121" t="str">
        <f>IF(OR($B122="",$C122="",$D122="",$E122="",$E122&gt;AN_CONCURS,$G122="",$O122=FALSE),"",CONF_STR*VLOOKUP(AK122,Coef!$E$5:$F$20,2,FALSE))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29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81"/>
      <c r="G123" s="125"/>
      <c r="H123" s="125"/>
      <c r="I123" s="121" t="str">
        <f>IF(OR($B123="",$C123="",$D123="",$E123="",$E123&lt;AN_LIM,$E123&gt;AN_CONCURS,$G123="",$O123=FALSE),"",CONF_STR*VLOOKUP(AK123,Coef!$E$5:$F$20,2,FALSE))</f>
        <v/>
      </c>
      <c r="J123" s="121" t="str">
        <f>IF(OR($B123="",$C123="",$D123="",$E123="",$E123&gt;AN_CONCURS,$G123="",$O123=FALSE),"",CONF_STR*VLOOKUP(AK123,Coef!$E$5:$F$20,2,FALSE))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29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81"/>
      <c r="G124" s="125"/>
      <c r="H124" s="125"/>
      <c r="I124" s="121" t="str">
        <f>IF(OR($B124="",$C124="",$D124="",$E124="",$E124&lt;AN_LIM,$E124&gt;AN_CONCURS,$G124="",$O124=FALSE),"",CONF_STR*VLOOKUP(AK124,Coef!$E$5:$F$20,2,FALSE))</f>
        <v/>
      </c>
      <c r="J124" s="121" t="str">
        <f>IF(OR($B124="",$C124="",$D124="",$E124="",$E124&gt;AN_CONCURS,$G124="",$O124=FALSE),"",CONF_STR*VLOOKUP(AK124,Coef!$E$5:$F$20,2,FALSE))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29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81"/>
      <c r="G125" s="125"/>
      <c r="H125" s="125"/>
      <c r="I125" s="121" t="str">
        <f>IF(OR($B125="",$C125="",$D125="",$E125="",$E125&lt;AN_LIM,$E125&gt;AN_CONCURS,$G125="",$O125=FALSE),"",CONF_STR*VLOOKUP(AK125,Coef!$E$5:$F$20,2,FALSE))</f>
        <v/>
      </c>
      <c r="J125" s="121" t="str">
        <f>IF(OR($B125="",$C125="",$D125="",$E125="",$E125&gt;AN_CONCURS,$G125="",$O125=FALSE),"",CONF_STR*VLOOKUP(AK125,Coef!$E$5:$F$20,2,FALSE))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29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81"/>
      <c r="G126" s="125"/>
      <c r="H126" s="125"/>
      <c r="I126" s="121" t="str">
        <f>IF(OR($B126="",$C126="",$D126="",$E126="",$E126&lt;AN_LIM,$E126&gt;AN_CONCURS,$G126="",$O126=FALSE),"",CONF_STR*VLOOKUP(AK126,Coef!$E$5:$F$20,2,FALSE))</f>
        <v/>
      </c>
      <c r="J126" s="121" t="str">
        <f>IF(OR($B126="",$C126="",$D126="",$E126="",$E126&gt;AN_CONCURS,$G126="",$O126=FALSE),"",CONF_STR*VLOOKUP(AK126,Coef!$E$5:$F$20,2,FALSE))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29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81"/>
      <c r="G127" s="125"/>
      <c r="H127" s="125"/>
      <c r="I127" s="121" t="str">
        <f>IF(OR($B127="",$C127="",$D127="",$E127="",$E127&lt;AN_LIM,$E127&gt;AN_CONCURS,$G127="",$O127=FALSE),"",CONF_STR*VLOOKUP(AK127,Coef!$E$5:$F$20,2,FALSE))</f>
        <v/>
      </c>
      <c r="J127" s="121" t="str">
        <f>IF(OR($B127="",$C127="",$D127="",$E127="",$E127&gt;AN_CONCURS,$G127="",$O127=FALSE),"",CONF_STR*VLOOKUP(AK127,Coef!$E$5:$F$20,2,FALSE))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29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81"/>
      <c r="G128" s="125"/>
      <c r="H128" s="125"/>
      <c r="I128" s="121" t="str">
        <f>IF(OR($B128="",$C128="",$D128="",$E128="",$E128&lt;AN_LIM,$E128&gt;AN_CONCURS,$G128="",$O128=FALSE),"",CONF_STR*VLOOKUP(AK128,Coef!$E$5:$F$20,2,FALSE))</f>
        <v/>
      </c>
      <c r="J128" s="121" t="str">
        <f>IF(OR($B128="",$C128="",$D128="",$E128="",$E128&gt;AN_CONCURS,$G128="",$O128=FALSE),"",CONF_STR*VLOOKUP(AK128,Coef!$E$5:$F$20,2,FALSE))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29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81"/>
      <c r="G129" s="125"/>
      <c r="H129" s="125"/>
      <c r="I129" s="121" t="str">
        <f>IF(OR($B129="",$C129="",$D129="",$E129="",$E129&lt;AN_LIM,$E129&gt;AN_CONCURS,$G129="",$O129=FALSE),"",CONF_STR*VLOOKUP(AK129,Coef!$E$5:$F$20,2,FALSE))</f>
        <v/>
      </c>
      <c r="J129" s="121" t="str">
        <f>IF(OR($B129="",$C129="",$D129="",$E129="",$E129&gt;AN_CONCURS,$G129="",$O129=FALSE),"",CONF_STR*VLOOKUP(AK129,Coef!$E$5:$F$20,2,FALSE))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29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81"/>
      <c r="G130" s="125"/>
      <c r="H130" s="125"/>
      <c r="I130" s="121" t="str">
        <f>IF(OR($B130="",$C130="",$D130="",$E130="",$E130&lt;AN_LIM,$E130&gt;AN_CONCURS,$G130="",$O130=FALSE),"",CONF_STR*VLOOKUP(AK130,Coef!$E$5:$F$20,2,FALSE))</f>
        <v/>
      </c>
      <c r="J130" s="121" t="str">
        <f>IF(OR($B130="",$C130="",$D130="",$E130="",$E130&gt;AN_CONCURS,$G130="",$O130=FALSE),"",CONF_STR*VLOOKUP(AK130,Coef!$E$5:$F$20,2,FALSE))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29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81"/>
      <c r="G131" s="125"/>
      <c r="H131" s="125"/>
      <c r="I131" s="121" t="str">
        <f>IF(OR($B131="",$C131="",$D131="",$E131="",$E131&lt;AN_LIM,$E131&gt;AN_CONCURS,$G131="",$O131=FALSE),"",CONF_STR*VLOOKUP(AK131,Coef!$E$5:$F$20,2,FALSE))</f>
        <v/>
      </c>
      <c r="J131" s="121" t="str">
        <f>IF(OR($B131="",$C131="",$D131="",$E131="",$E131&gt;AN_CONCURS,$G131="",$O131=FALSE),"",CONF_STR*VLOOKUP(AK131,Coef!$E$5:$F$20,2,FALSE))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29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81"/>
      <c r="G132" s="125"/>
      <c r="H132" s="125"/>
      <c r="I132" s="121" t="str">
        <f>IF(OR($B132="",$C132="",$D132="",$E132="",$E132&lt;AN_LIM,$E132&gt;AN_CONCURS,$G132="",$O132=FALSE),"",CONF_STR*VLOOKUP(AK132,Coef!$E$5:$F$20,2,FALSE))</f>
        <v/>
      </c>
      <c r="J132" s="121" t="str">
        <f>IF(OR($B132="",$C132="",$D132="",$E132="",$E132&gt;AN_CONCURS,$G132="",$O132=FALSE),"",CONF_STR*VLOOKUP(AK132,Coef!$E$5:$F$20,2,FALSE))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29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81"/>
      <c r="G133" s="125"/>
      <c r="H133" s="125"/>
      <c r="I133" s="121" t="str">
        <f>IF(OR($B133="",$C133="",$D133="",$E133="",$E133&lt;AN_LIM,$E133&gt;AN_CONCURS,$G133="",$O133=FALSE),"",CONF_STR*VLOOKUP(AK133,Coef!$E$5:$F$20,2,FALSE))</f>
        <v/>
      </c>
      <c r="J133" s="121" t="str">
        <f>IF(OR($B133="",$C133="",$D133="",$E133="",$E133&gt;AN_CONCURS,$G133="",$O133=FALSE),"",CONF_STR*VLOOKUP(AK133,Coef!$E$5:$F$20,2,FALSE))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29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81"/>
      <c r="G134" s="125"/>
      <c r="H134" s="125"/>
      <c r="I134" s="121" t="str">
        <f>IF(OR($B134="",$C134="",$D134="",$E134="",$E134&lt;AN_LIM,$E134&gt;AN_CONCURS,$G134="",$O134=FALSE),"",CONF_STR*VLOOKUP(AK134,Coef!$E$5:$F$20,2,FALSE))</f>
        <v/>
      </c>
      <c r="J134" s="121" t="str">
        <f>IF(OR($B134="",$C134="",$D134="",$E134="",$E134&gt;AN_CONCURS,$G134="",$O134=FALSE),"",CONF_STR*VLOOKUP(AK134,Coef!$E$5:$F$20,2,FALSE))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29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81"/>
      <c r="G135" s="125"/>
      <c r="H135" s="125"/>
      <c r="I135" s="121" t="str">
        <f>IF(OR($B135="",$C135="",$D135="",$E135="",$E135&lt;AN_LIM,$E135&gt;AN_CONCURS,$G135="",$O135=FALSE),"",CONF_STR*VLOOKUP(AK135,Coef!$E$5:$F$20,2,FALSE))</f>
        <v/>
      </c>
      <c r="J135" s="121" t="str">
        <f>IF(OR($B135="",$C135="",$D135="",$E135="",$E135&gt;AN_CONCURS,$G135="",$O135=FALSE),"",CONF_STR*VLOOKUP(AK135,Coef!$E$5:$F$20,2,FALSE))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29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81"/>
      <c r="G136" s="125"/>
      <c r="H136" s="125"/>
      <c r="I136" s="121" t="str">
        <f>IF(OR($B136="",$C136="",$D136="",$E136="",$E136&lt;AN_LIM,$E136&gt;AN_CONCURS,$G136="",$O136=FALSE),"",CONF_STR*VLOOKUP(AK136,Coef!$E$5:$F$20,2,FALSE))</f>
        <v/>
      </c>
      <c r="J136" s="121" t="str">
        <f>IF(OR($B136="",$C136="",$D136="",$E136="",$E136&gt;AN_CONCURS,$G136="",$O136=FALSE),"",CONF_STR*VLOOKUP(AK136,Coef!$E$5:$F$20,2,FALSE))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29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81"/>
      <c r="G137" s="125"/>
      <c r="H137" s="125"/>
      <c r="I137" s="121" t="str">
        <f>IF(OR($B137="",$C137="",$D137="",$E137="",$E137&lt;AN_LIM,$E137&gt;AN_CONCURS,$G137="",$O137=FALSE),"",CONF_STR*VLOOKUP(AK137,Coef!$E$5:$F$20,2,FALSE))</f>
        <v/>
      </c>
      <c r="J137" s="121" t="str">
        <f>IF(OR($B137="",$C137="",$D137="",$E137="",$E137&gt;AN_CONCURS,$G137="",$O137=FALSE),"",CONF_STR*VLOOKUP(AK137,Coef!$E$5:$F$20,2,FALSE))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29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81"/>
      <c r="G138" s="125"/>
      <c r="H138" s="125"/>
      <c r="I138" s="121" t="str">
        <f>IF(OR($B138="",$C138="",$D138="",$E138="",$E138&lt;AN_LIM,$E138&gt;AN_CONCURS,$G138="",$O138=FALSE),"",CONF_STR*VLOOKUP(AK138,Coef!$E$5:$F$20,2,FALSE))</f>
        <v/>
      </c>
      <c r="J138" s="121" t="str">
        <f>IF(OR($B138="",$C138="",$D138="",$E138="",$E138&gt;AN_CONCURS,$G138="",$O138=FALSE),"",CONF_STR*VLOOKUP(AK138,Coef!$E$5:$F$20,2,FALSE))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29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81"/>
      <c r="G139" s="125"/>
      <c r="H139" s="125"/>
      <c r="I139" s="121" t="str">
        <f>IF(OR($B139="",$C139="",$D139="",$E139="",$E139&lt;AN_LIM,$E139&gt;AN_CONCURS,$G139="",$O139=FALSE),"",CONF_STR*VLOOKUP(AK139,Coef!$E$5:$F$20,2,FALSE))</f>
        <v/>
      </c>
      <c r="J139" s="121" t="str">
        <f>IF(OR($B139="",$C139="",$D139="",$E139="",$E139&gt;AN_CONCURS,$G139="",$O139=FALSE),"",CONF_STR*VLOOKUP(AK139,Coef!$E$5:$F$20,2,FALSE))</f>
        <v/>
      </c>
      <c r="K139" s="153" t="str">
        <f t="shared" ref="K139:K202" si="45">IF(OR($B139="",$C139="",$D139="",$E139="",$E139&gt;AN_CONCURS,$G139="",$O139=FALSE),"",IF($E139&gt;=AN_LIM,1,""))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129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81"/>
      <c r="G140" s="125"/>
      <c r="H140" s="125"/>
      <c r="I140" s="121" t="str">
        <f>IF(OR($B140="",$C140="",$D140="",$E140="",$E140&lt;AN_LIM,$E140&gt;AN_CONCURS,$G140="",$O140=FALSE),"",CONF_STR*VLOOKUP(AK140,Coef!$E$5:$F$20,2,FALSE))</f>
        <v/>
      </c>
      <c r="J140" s="121" t="str">
        <f>IF(OR($B140="",$C140="",$D140="",$E140="",$E140&gt;AN_CONCURS,$G140="",$O140=FALSE),"",CONF_STR*VLOOKUP(AK140,Coef!$E$5:$F$20,2,FALSE))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29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81"/>
      <c r="G141" s="125"/>
      <c r="H141" s="125"/>
      <c r="I141" s="121" t="str">
        <f>IF(OR($B141="",$C141="",$D141="",$E141="",$E141&lt;AN_LIM,$E141&gt;AN_CONCURS,$G141="",$O141=FALSE),"",CONF_STR*VLOOKUP(AK141,Coef!$E$5:$F$20,2,FALSE))</f>
        <v/>
      </c>
      <c r="J141" s="121" t="str">
        <f>IF(OR($B141="",$C141="",$D141="",$E141="",$E141&gt;AN_CONCURS,$G141="",$O141=FALSE),"",CONF_STR*VLOOKUP(AK141,Coef!$E$5:$F$20,2,FALSE))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29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81"/>
      <c r="G142" s="125"/>
      <c r="H142" s="125"/>
      <c r="I142" s="121" t="str">
        <f>IF(OR($B142="",$C142="",$D142="",$E142="",$E142&lt;AN_LIM,$E142&gt;AN_CONCURS,$G142="",$O142=FALSE),"",CONF_STR*VLOOKUP(AK142,Coef!$E$5:$F$20,2,FALSE))</f>
        <v/>
      </c>
      <c r="J142" s="121" t="str">
        <f>IF(OR($B142="",$C142="",$D142="",$E142="",$E142&gt;AN_CONCURS,$G142="",$O142=FALSE),"",CONF_STR*VLOOKUP(AK142,Coef!$E$5:$F$20,2,FALSE))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29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81"/>
      <c r="G143" s="125"/>
      <c r="H143" s="125"/>
      <c r="I143" s="121" t="str">
        <f>IF(OR($B143="",$C143="",$D143="",$E143="",$E143&lt;AN_LIM,$E143&gt;AN_CONCURS,$G143="",$O143=FALSE),"",CONF_STR*VLOOKUP(AK143,Coef!$E$5:$F$20,2,FALSE))</f>
        <v/>
      </c>
      <c r="J143" s="121" t="str">
        <f>IF(OR($B143="",$C143="",$D143="",$E143="",$E143&gt;AN_CONCURS,$G143="",$O143=FALSE),"",CONF_STR*VLOOKUP(AK143,Coef!$E$5:$F$20,2,FALSE))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29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81"/>
      <c r="G144" s="125"/>
      <c r="H144" s="125"/>
      <c r="I144" s="121" t="str">
        <f>IF(OR($B144="",$C144="",$D144="",$E144="",$E144&lt;AN_LIM,$E144&gt;AN_CONCURS,$G144="",$O144=FALSE),"",CONF_STR*VLOOKUP(AK144,Coef!$E$5:$F$20,2,FALSE))</f>
        <v/>
      </c>
      <c r="J144" s="121" t="str">
        <f>IF(OR($B144="",$C144="",$D144="",$E144="",$E144&gt;AN_CONCURS,$G144="",$O144=FALSE),"",CONF_STR*VLOOKUP(AK144,Coef!$E$5:$F$20,2,FALSE))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29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26"/>
      <c r="C145" s="126"/>
      <c r="D145" s="126"/>
      <c r="E145" s="125"/>
      <c r="F145" s="181"/>
      <c r="G145" s="125"/>
      <c r="H145" s="125"/>
      <c r="I145" s="121" t="str">
        <f>IF(OR($B145="",$C145="",$D145="",$E145="",$E145&lt;AN_LIM,$E145&gt;AN_CONCURS,$G145="",$O145=FALSE),"",CONF_STR*VLOOKUP(AK145,Coef!$E$5:$F$20,2,FALSE))</f>
        <v/>
      </c>
      <c r="J145" s="121" t="str">
        <f>IF(OR($B145="",$C145="",$D145="",$E145="",$E145&gt;AN_CONCURS,$G145="",$O145=FALSE),"",CONF_STR*VLOOKUP(AK145,Coef!$E$5:$F$20,2,FALSE))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29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81"/>
      <c r="G146" s="125"/>
      <c r="H146" s="125"/>
      <c r="I146" s="121" t="str">
        <f>IF(OR($B146="",$C146="",$D146="",$E146="",$E146&lt;AN_LIM,$E146&gt;AN_CONCURS,$G146="",$O146=FALSE),"",CONF_STR*VLOOKUP(AK146,Coef!$E$5:$F$20,2,FALSE))</f>
        <v/>
      </c>
      <c r="J146" s="121" t="str">
        <f>IF(OR($B146="",$C146="",$D146="",$E146="",$E146&gt;AN_CONCURS,$G146="",$O146=FALSE),"",CONF_STR*VLOOKUP(AK146,Coef!$E$5:$F$20,2,FALSE))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29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81"/>
      <c r="G147" s="125"/>
      <c r="H147" s="125"/>
      <c r="I147" s="121" t="str">
        <f>IF(OR($B147="",$C147="",$D147="",$E147="",$E147&lt;AN_LIM,$E147&gt;AN_CONCURS,$G147="",$O147=FALSE),"",CONF_STR*VLOOKUP(AK147,Coef!$E$5:$F$20,2,FALSE))</f>
        <v/>
      </c>
      <c r="J147" s="121" t="str">
        <f>IF(OR($B147="",$C147="",$D147="",$E147="",$E147&gt;AN_CONCURS,$G147="",$O147=FALSE),"",CONF_STR*VLOOKUP(AK147,Coef!$E$5:$F$20,2,FALSE))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29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81"/>
      <c r="G148" s="125"/>
      <c r="H148" s="125"/>
      <c r="I148" s="121" t="str">
        <f>IF(OR($B148="",$C148="",$D148="",$E148="",$E148&lt;AN_LIM,$E148&gt;AN_CONCURS,$G148="",$O148=FALSE),"",CONF_STR*VLOOKUP(AK148,Coef!$E$5:$F$20,2,FALSE))</f>
        <v/>
      </c>
      <c r="J148" s="121" t="str">
        <f>IF(OR($B148="",$C148="",$D148="",$E148="",$E148&gt;AN_CONCURS,$G148="",$O148=FALSE),"",CONF_STR*VLOOKUP(AK148,Coef!$E$5:$F$20,2,FALSE))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29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81"/>
      <c r="G149" s="125"/>
      <c r="H149" s="125"/>
      <c r="I149" s="121" t="str">
        <f>IF(OR($B149="",$C149="",$D149="",$E149="",$E149&lt;AN_LIM,$E149&gt;AN_CONCURS,$G149="",$O149=FALSE),"",CONF_STR*VLOOKUP(AK149,Coef!$E$5:$F$20,2,FALSE))</f>
        <v/>
      </c>
      <c r="J149" s="121" t="str">
        <f>IF(OR($B149="",$C149="",$D149="",$E149="",$E149&gt;AN_CONCURS,$G149="",$O149=FALSE),"",CONF_STR*VLOOKUP(AK149,Coef!$E$5:$F$20,2,FALSE))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29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81"/>
      <c r="G150" s="125"/>
      <c r="H150" s="125"/>
      <c r="I150" s="121" t="str">
        <f>IF(OR($B150="",$C150="",$D150="",$E150="",$E150&lt;AN_LIM,$E150&gt;AN_CONCURS,$G150="",$O150=FALSE),"",CONF_STR*VLOOKUP(AK150,Coef!$E$5:$F$20,2,FALSE))</f>
        <v/>
      </c>
      <c r="J150" s="121" t="str">
        <f>IF(OR($B150="",$C150="",$D150="",$E150="",$E150&gt;AN_CONCURS,$G150="",$O150=FALSE),"",CONF_STR*VLOOKUP(AK150,Coef!$E$5:$F$20,2,FALSE))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29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81"/>
      <c r="G151" s="125"/>
      <c r="H151" s="125"/>
      <c r="I151" s="121" t="str">
        <f>IF(OR($B151="",$C151="",$D151="",$E151="",$E151&lt;AN_LIM,$E151&gt;AN_CONCURS,$G151="",$O151=FALSE),"",CONF_STR*VLOOKUP(AK151,Coef!$E$5:$F$20,2,FALSE))</f>
        <v/>
      </c>
      <c r="J151" s="121" t="str">
        <f>IF(OR($B151="",$C151="",$D151="",$E151="",$E151&gt;AN_CONCURS,$G151="",$O151=FALSE),"",CONF_STR*VLOOKUP(AK151,Coef!$E$5:$F$20,2,FALSE))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29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81"/>
      <c r="G152" s="125"/>
      <c r="H152" s="125"/>
      <c r="I152" s="121" t="str">
        <f>IF(OR($B152="",$C152="",$D152="",$E152="",$E152&lt;AN_LIM,$E152&gt;AN_CONCURS,$G152="",$O152=FALSE),"",CONF_STR*VLOOKUP(AK152,Coef!$E$5:$F$20,2,FALSE))</f>
        <v/>
      </c>
      <c r="J152" s="121" t="str">
        <f>IF(OR($B152="",$C152="",$D152="",$E152="",$E152&gt;AN_CONCURS,$G152="",$O152=FALSE),"",CONF_STR*VLOOKUP(AK152,Coef!$E$5:$F$20,2,FALSE))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29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81"/>
      <c r="G153" s="125"/>
      <c r="H153" s="125"/>
      <c r="I153" s="121" t="str">
        <f>IF(OR($B153="",$C153="",$D153="",$E153="",$E153&lt;AN_LIM,$E153&gt;AN_CONCURS,$G153="",$O153=FALSE),"",CONF_STR*VLOOKUP(AK153,Coef!$E$5:$F$20,2,FALSE))</f>
        <v/>
      </c>
      <c r="J153" s="121" t="str">
        <f>IF(OR($B153="",$C153="",$D153="",$E153="",$E153&gt;AN_CONCURS,$G153="",$O153=FALSE),"",CONF_STR*VLOOKUP(AK153,Coef!$E$5:$F$20,2,FALSE))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29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81"/>
      <c r="G154" s="125"/>
      <c r="H154" s="125"/>
      <c r="I154" s="121" t="str">
        <f>IF(OR($B154="",$C154="",$D154="",$E154="",$E154&lt;AN_LIM,$E154&gt;AN_CONCURS,$G154="",$O154=FALSE),"",CONF_STR*VLOOKUP(AK154,Coef!$E$5:$F$20,2,FALSE))</f>
        <v/>
      </c>
      <c r="J154" s="121" t="str">
        <f>IF(OR($B154="",$C154="",$D154="",$E154="",$E154&gt;AN_CONCURS,$G154="",$O154=FALSE),"",CONF_STR*VLOOKUP(AK154,Coef!$E$5:$F$20,2,FALSE))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29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81"/>
      <c r="G155" s="125"/>
      <c r="H155" s="125"/>
      <c r="I155" s="121" t="str">
        <f>IF(OR($B155="",$C155="",$D155="",$E155="",$E155&lt;AN_LIM,$E155&gt;AN_CONCURS,$G155="",$O155=FALSE),"",CONF_STR*VLOOKUP(AK155,Coef!$E$5:$F$20,2,FALSE))</f>
        <v/>
      </c>
      <c r="J155" s="121" t="str">
        <f>IF(OR($B155="",$C155="",$D155="",$E155="",$E155&gt;AN_CONCURS,$G155="",$O155=FALSE),"",CONF_STR*VLOOKUP(AK155,Coef!$E$5:$F$20,2,FALSE))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29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81"/>
      <c r="G156" s="125"/>
      <c r="H156" s="125"/>
      <c r="I156" s="121" t="str">
        <f>IF(OR($B156="",$C156="",$D156="",$E156="",$E156&lt;AN_LIM,$E156&gt;AN_CONCURS,$G156="",$O156=FALSE),"",CONF_STR*VLOOKUP(AK156,Coef!$E$5:$F$20,2,FALSE))</f>
        <v/>
      </c>
      <c r="J156" s="121" t="str">
        <f>IF(OR($B156="",$C156="",$D156="",$E156="",$E156&gt;AN_CONCURS,$G156="",$O156=FALSE),"",CONF_STR*VLOOKUP(AK156,Coef!$E$5:$F$20,2,FALSE))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29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81"/>
      <c r="G157" s="125"/>
      <c r="H157" s="125"/>
      <c r="I157" s="121" t="str">
        <f>IF(OR($B157="",$C157="",$D157="",$E157="",$E157&lt;AN_LIM,$E157&gt;AN_CONCURS,$G157="",$O157=FALSE),"",CONF_STR*VLOOKUP(AK157,Coef!$E$5:$F$20,2,FALSE))</f>
        <v/>
      </c>
      <c r="J157" s="121" t="str">
        <f>IF(OR($B157="",$C157="",$D157="",$E157="",$E157&gt;AN_CONCURS,$G157="",$O157=FALSE),"",CONF_STR*VLOOKUP(AK157,Coef!$E$5:$F$20,2,FALSE))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29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81"/>
      <c r="G158" s="125"/>
      <c r="H158" s="125"/>
      <c r="I158" s="121" t="str">
        <f>IF(OR($B158="",$C158="",$D158="",$E158="",$E158&lt;AN_LIM,$E158&gt;AN_CONCURS,$G158="",$O158=FALSE),"",CONF_STR*VLOOKUP(AK158,Coef!$E$5:$F$20,2,FALSE))</f>
        <v/>
      </c>
      <c r="J158" s="121" t="str">
        <f>IF(OR($B158="",$C158="",$D158="",$E158="",$E158&gt;AN_CONCURS,$G158="",$O158=FALSE),"",CONF_STR*VLOOKUP(AK158,Coef!$E$5:$F$20,2,FALSE))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29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81"/>
      <c r="G159" s="125"/>
      <c r="H159" s="125"/>
      <c r="I159" s="121" t="str">
        <f>IF(OR($B159="",$C159="",$D159="",$E159="",$E159&lt;AN_LIM,$E159&gt;AN_CONCURS,$G159="",$O159=FALSE),"",CONF_STR*VLOOKUP(AK159,Coef!$E$5:$F$20,2,FALSE))</f>
        <v/>
      </c>
      <c r="J159" s="121" t="str">
        <f>IF(OR($B159="",$C159="",$D159="",$E159="",$E159&gt;AN_CONCURS,$G159="",$O159=FALSE),"",CONF_STR*VLOOKUP(AK159,Coef!$E$5:$F$20,2,FALSE))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29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81"/>
      <c r="G160" s="125"/>
      <c r="H160" s="125"/>
      <c r="I160" s="121" t="str">
        <f>IF(OR($B160="",$C160="",$D160="",$E160="",$E160&lt;AN_LIM,$E160&gt;AN_CONCURS,$G160="",$O160=FALSE),"",CONF_STR*VLOOKUP(AK160,Coef!$E$5:$F$20,2,FALSE))</f>
        <v/>
      </c>
      <c r="J160" s="121" t="str">
        <f>IF(OR($B160="",$C160="",$D160="",$E160="",$E160&gt;AN_CONCURS,$G160="",$O160=FALSE),"",CONF_STR*VLOOKUP(AK160,Coef!$E$5:$F$20,2,FALSE))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29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81"/>
      <c r="G161" s="125"/>
      <c r="H161" s="125"/>
      <c r="I161" s="121" t="str">
        <f>IF(OR($B161="",$C161="",$D161="",$E161="",$E161&lt;AN_LIM,$E161&gt;AN_CONCURS,$G161="",$O161=FALSE),"",CONF_STR*VLOOKUP(AK161,Coef!$E$5:$F$20,2,FALSE))</f>
        <v/>
      </c>
      <c r="J161" s="121" t="str">
        <f>IF(OR($B161="",$C161="",$D161="",$E161="",$E161&gt;AN_CONCURS,$G161="",$O161=FALSE),"",CONF_STR*VLOOKUP(AK161,Coef!$E$5:$F$20,2,FALSE))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29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81"/>
      <c r="G162" s="125"/>
      <c r="H162" s="125"/>
      <c r="I162" s="121" t="str">
        <f>IF(OR($B162="",$C162="",$D162="",$E162="",$E162&lt;AN_LIM,$E162&gt;AN_CONCURS,$G162="",$O162=FALSE),"",CONF_STR*VLOOKUP(AK162,Coef!$E$5:$F$20,2,FALSE))</f>
        <v/>
      </c>
      <c r="J162" s="121" t="str">
        <f>IF(OR($B162="",$C162="",$D162="",$E162="",$E162&gt;AN_CONCURS,$G162="",$O162=FALSE),"",CONF_STR*VLOOKUP(AK162,Coef!$E$5:$F$20,2,FALSE))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29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81"/>
      <c r="G163" s="125"/>
      <c r="H163" s="125"/>
      <c r="I163" s="121" t="str">
        <f>IF(OR($B163="",$C163="",$D163="",$E163="",$E163&lt;AN_LIM,$E163&gt;AN_CONCURS,$G163="",$O163=FALSE),"",CONF_STR*VLOOKUP(AK163,Coef!$E$5:$F$20,2,FALSE))</f>
        <v/>
      </c>
      <c r="J163" s="121" t="str">
        <f>IF(OR($B163="",$C163="",$D163="",$E163="",$E163&gt;AN_CONCURS,$G163="",$O163=FALSE),"",CONF_STR*VLOOKUP(AK163,Coef!$E$5:$F$20,2,FALSE))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29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81"/>
      <c r="G164" s="125"/>
      <c r="H164" s="125"/>
      <c r="I164" s="121" t="str">
        <f>IF(OR($B164="",$C164="",$D164="",$E164="",$E164&lt;AN_LIM,$E164&gt;AN_CONCURS,$G164="",$O164=FALSE),"",CONF_STR*VLOOKUP(AK164,Coef!$E$5:$F$20,2,FALSE))</f>
        <v/>
      </c>
      <c r="J164" s="121" t="str">
        <f>IF(OR($B164="",$C164="",$D164="",$E164="",$E164&gt;AN_CONCURS,$G164="",$O164=FALSE),"",CONF_STR*VLOOKUP(AK164,Coef!$E$5:$F$20,2,FALSE))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29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81"/>
      <c r="G165" s="125"/>
      <c r="H165" s="125"/>
      <c r="I165" s="121" t="str">
        <f>IF(OR($B165="",$C165="",$D165="",$E165="",$E165&lt;AN_LIM,$E165&gt;AN_CONCURS,$G165="",$O165=FALSE),"",CONF_STR*VLOOKUP(AK165,Coef!$E$5:$F$20,2,FALSE))</f>
        <v/>
      </c>
      <c r="J165" s="121" t="str">
        <f>IF(OR($B165="",$C165="",$D165="",$E165="",$E165&gt;AN_CONCURS,$G165="",$O165=FALSE),"",CONF_STR*VLOOKUP(AK165,Coef!$E$5:$F$20,2,FALSE))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29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81"/>
      <c r="G166" s="125"/>
      <c r="H166" s="125"/>
      <c r="I166" s="121" t="str">
        <f>IF(OR($B166="",$C166="",$D166="",$E166="",$E166&lt;AN_LIM,$E166&gt;AN_CONCURS,$G166="",$O166=FALSE),"",CONF_STR*VLOOKUP(AK166,Coef!$E$5:$F$20,2,FALSE))</f>
        <v/>
      </c>
      <c r="J166" s="121" t="str">
        <f>IF(OR($B166="",$C166="",$D166="",$E166="",$E166&gt;AN_CONCURS,$G166="",$O166=FALSE),"",CONF_STR*VLOOKUP(AK166,Coef!$E$5:$F$20,2,FALSE))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29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81"/>
      <c r="G167" s="125"/>
      <c r="H167" s="125"/>
      <c r="I167" s="121" t="str">
        <f>IF(OR($B167="",$C167="",$D167="",$E167="",$E167&lt;AN_LIM,$E167&gt;AN_CONCURS,$G167="",$O167=FALSE),"",CONF_STR*VLOOKUP(AK167,Coef!$E$5:$F$20,2,FALSE))</f>
        <v/>
      </c>
      <c r="J167" s="121" t="str">
        <f>IF(OR($B167="",$C167="",$D167="",$E167="",$E167&gt;AN_CONCURS,$G167="",$O167=FALSE),"",CONF_STR*VLOOKUP(AK167,Coef!$E$5:$F$20,2,FALSE))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29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81"/>
      <c r="G168" s="125"/>
      <c r="H168" s="125"/>
      <c r="I168" s="121" t="str">
        <f>IF(OR($B168="",$C168="",$D168="",$E168="",$E168&lt;AN_LIM,$E168&gt;AN_CONCURS,$G168="",$O168=FALSE),"",CONF_STR*VLOOKUP(AK168,Coef!$E$5:$F$20,2,FALSE))</f>
        <v/>
      </c>
      <c r="J168" s="121" t="str">
        <f>IF(OR($B168="",$C168="",$D168="",$E168="",$E168&gt;AN_CONCURS,$G168="",$O168=FALSE),"",CONF_STR*VLOOKUP(AK168,Coef!$E$5:$F$20,2,FALSE))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29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81"/>
      <c r="G169" s="125"/>
      <c r="H169" s="125"/>
      <c r="I169" s="121" t="str">
        <f>IF(OR($B169="",$C169="",$D169="",$E169="",$E169&lt;AN_LIM,$E169&gt;AN_CONCURS,$G169="",$O169=FALSE),"",CONF_STR*VLOOKUP(AK169,Coef!$E$5:$F$20,2,FALSE))</f>
        <v/>
      </c>
      <c r="J169" s="121" t="str">
        <f>IF(OR($B169="",$C169="",$D169="",$E169="",$E169&gt;AN_CONCURS,$G169="",$O169=FALSE),"",CONF_STR*VLOOKUP(AK169,Coef!$E$5:$F$20,2,FALSE))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29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81"/>
      <c r="G170" s="125"/>
      <c r="H170" s="125"/>
      <c r="I170" s="121" t="str">
        <f>IF(OR($B170="",$C170="",$D170="",$E170="",$E170&lt;AN_LIM,$E170&gt;AN_CONCURS,$G170="",$O170=FALSE),"",CONF_STR*VLOOKUP(AK170,Coef!$E$5:$F$20,2,FALSE))</f>
        <v/>
      </c>
      <c r="J170" s="121" t="str">
        <f>IF(OR($B170="",$C170="",$D170="",$E170="",$E170&gt;AN_CONCURS,$G170="",$O170=FALSE),"",CONF_STR*VLOOKUP(AK170,Coef!$E$5:$F$20,2,FALSE))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29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81"/>
      <c r="G171" s="125"/>
      <c r="H171" s="125"/>
      <c r="I171" s="121" t="str">
        <f>IF(OR($B171="",$C171="",$D171="",$E171="",$E171&lt;AN_LIM,$E171&gt;AN_CONCURS,$G171="",$O171=FALSE),"",CONF_STR*VLOOKUP(AK171,Coef!$E$5:$F$20,2,FALSE))</f>
        <v/>
      </c>
      <c r="J171" s="121" t="str">
        <f>IF(OR($B171="",$C171="",$D171="",$E171="",$E171&gt;AN_CONCURS,$G171="",$O171=FALSE),"",CONF_STR*VLOOKUP(AK171,Coef!$E$5:$F$20,2,FALSE))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29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81"/>
      <c r="G172" s="125"/>
      <c r="H172" s="125"/>
      <c r="I172" s="121" t="str">
        <f>IF(OR($B172="",$C172="",$D172="",$E172="",$E172&lt;AN_LIM,$E172&gt;AN_CONCURS,$G172="",$O172=FALSE),"",CONF_STR*VLOOKUP(AK172,Coef!$E$5:$F$20,2,FALSE))</f>
        <v/>
      </c>
      <c r="J172" s="121" t="str">
        <f>IF(OR($B172="",$C172="",$D172="",$E172="",$E172&gt;AN_CONCURS,$G172="",$O172=FALSE),"",CONF_STR*VLOOKUP(AK172,Coef!$E$5:$F$20,2,FALSE))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29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81"/>
      <c r="G173" s="125"/>
      <c r="H173" s="125"/>
      <c r="I173" s="121" t="str">
        <f>IF(OR($B173="",$C173="",$D173="",$E173="",$E173&lt;AN_LIM,$E173&gt;AN_CONCURS,$G173="",$O173=FALSE),"",CONF_STR*VLOOKUP(AK173,Coef!$E$5:$F$20,2,FALSE))</f>
        <v/>
      </c>
      <c r="J173" s="121" t="str">
        <f>IF(OR($B173="",$C173="",$D173="",$E173="",$E173&gt;AN_CONCURS,$G173="",$O173=FALSE),"",CONF_STR*VLOOKUP(AK173,Coef!$E$5:$F$20,2,FALSE))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29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81"/>
      <c r="G174" s="125"/>
      <c r="H174" s="125"/>
      <c r="I174" s="121" t="str">
        <f>IF(OR($B174="",$C174="",$D174="",$E174="",$E174&lt;AN_LIM,$E174&gt;AN_CONCURS,$G174="",$O174=FALSE),"",CONF_STR*VLOOKUP(AK174,Coef!$E$5:$F$20,2,FALSE))</f>
        <v/>
      </c>
      <c r="J174" s="121" t="str">
        <f>IF(OR($B174="",$C174="",$D174="",$E174="",$E174&gt;AN_CONCURS,$G174="",$O174=FALSE),"",CONF_STR*VLOOKUP(AK174,Coef!$E$5:$F$20,2,FALSE))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29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81"/>
      <c r="G175" s="125"/>
      <c r="H175" s="125"/>
      <c r="I175" s="121" t="str">
        <f>IF(OR($B175="",$C175="",$D175="",$E175="",$E175&lt;AN_LIM,$E175&gt;AN_CONCURS,$G175="",$O175=FALSE),"",CONF_STR*VLOOKUP(AK175,Coef!$E$5:$F$20,2,FALSE))</f>
        <v/>
      </c>
      <c r="J175" s="121" t="str">
        <f>IF(OR($B175="",$C175="",$D175="",$E175="",$E175&gt;AN_CONCURS,$G175="",$O175=FALSE),"",CONF_STR*VLOOKUP(AK175,Coef!$E$5:$F$20,2,FALSE))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29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81"/>
      <c r="G176" s="125"/>
      <c r="H176" s="125"/>
      <c r="I176" s="121" t="str">
        <f>IF(OR($B176="",$C176="",$D176="",$E176="",$E176&lt;AN_LIM,$E176&gt;AN_CONCURS,$G176="",$O176=FALSE),"",CONF_STR*VLOOKUP(AK176,Coef!$E$5:$F$20,2,FALSE))</f>
        <v/>
      </c>
      <c r="J176" s="121" t="str">
        <f>IF(OR($B176="",$C176="",$D176="",$E176="",$E176&gt;AN_CONCURS,$G176="",$O176=FALSE),"",CONF_STR*VLOOKUP(AK176,Coef!$E$5:$F$20,2,FALSE))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29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81"/>
      <c r="G177" s="125"/>
      <c r="H177" s="125"/>
      <c r="I177" s="121" t="str">
        <f>IF(OR($B177="",$C177="",$D177="",$E177="",$E177&lt;AN_LIM,$E177&gt;AN_CONCURS,$G177="",$O177=FALSE),"",CONF_STR*VLOOKUP(AK177,Coef!$E$5:$F$20,2,FALSE))</f>
        <v/>
      </c>
      <c r="J177" s="121" t="str">
        <f>IF(OR($B177="",$C177="",$D177="",$E177="",$E177&gt;AN_CONCURS,$G177="",$O177=FALSE),"",CONF_STR*VLOOKUP(AK177,Coef!$E$5:$F$20,2,FALSE))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29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81"/>
      <c r="G178" s="125"/>
      <c r="H178" s="125"/>
      <c r="I178" s="121" t="str">
        <f>IF(OR($B178="",$C178="",$D178="",$E178="",$E178&lt;AN_LIM,$E178&gt;AN_CONCURS,$G178="",$O178=FALSE),"",CONF_STR*VLOOKUP(AK178,Coef!$E$5:$F$20,2,FALSE))</f>
        <v/>
      </c>
      <c r="J178" s="121" t="str">
        <f>IF(OR($B178="",$C178="",$D178="",$E178="",$E178&gt;AN_CONCURS,$G178="",$O178=FALSE),"",CONF_STR*VLOOKUP(AK178,Coef!$E$5:$F$20,2,FALSE))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29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81"/>
      <c r="G179" s="125"/>
      <c r="H179" s="125"/>
      <c r="I179" s="121" t="str">
        <f>IF(OR($B179="",$C179="",$D179="",$E179="",$E179&lt;AN_LIM,$E179&gt;AN_CONCURS,$G179="",$O179=FALSE),"",CONF_STR*VLOOKUP(AK179,Coef!$E$5:$F$20,2,FALSE))</f>
        <v/>
      </c>
      <c r="J179" s="121" t="str">
        <f>IF(OR($B179="",$C179="",$D179="",$E179="",$E179&gt;AN_CONCURS,$G179="",$O179=FALSE),"",CONF_STR*VLOOKUP(AK179,Coef!$E$5:$F$20,2,FALSE))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29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81"/>
      <c r="G180" s="125"/>
      <c r="H180" s="125"/>
      <c r="I180" s="121" t="str">
        <f>IF(OR($B180="",$C180="",$D180="",$E180="",$E180&lt;AN_LIM,$E180&gt;AN_CONCURS,$G180="",$O180=FALSE),"",CONF_STR*VLOOKUP(AK180,Coef!$E$5:$F$20,2,FALSE))</f>
        <v/>
      </c>
      <c r="J180" s="121" t="str">
        <f>IF(OR($B180="",$C180="",$D180="",$E180="",$E180&gt;AN_CONCURS,$G180="",$O180=FALSE),"",CONF_STR*VLOOKUP(AK180,Coef!$E$5:$F$20,2,FALSE))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29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81"/>
      <c r="G181" s="125"/>
      <c r="H181" s="125"/>
      <c r="I181" s="121" t="str">
        <f>IF(OR($B181="",$C181="",$D181="",$E181="",$E181&lt;AN_LIM,$E181&gt;AN_CONCURS,$G181="",$O181=FALSE),"",CONF_STR*VLOOKUP(AK181,Coef!$E$5:$F$20,2,FALSE))</f>
        <v/>
      </c>
      <c r="J181" s="121" t="str">
        <f>IF(OR($B181="",$C181="",$D181="",$E181="",$E181&gt;AN_CONCURS,$G181="",$O181=FALSE),"",CONF_STR*VLOOKUP(AK181,Coef!$E$5:$F$20,2,FALSE))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29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81"/>
      <c r="G182" s="125"/>
      <c r="H182" s="125"/>
      <c r="I182" s="121" t="str">
        <f>IF(OR($B182="",$C182="",$D182="",$E182="",$E182&lt;AN_LIM,$E182&gt;AN_CONCURS,$G182="",$O182=FALSE),"",CONF_STR*VLOOKUP(AK182,Coef!$E$5:$F$20,2,FALSE))</f>
        <v/>
      </c>
      <c r="J182" s="121" t="str">
        <f>IF(OR($B182="",$C182="",$D182="",$E182="",$E182&gt;AN_CONCURS,$G182="",$O182=FALSE),"",CONF_STR*VLOOKUP(AK182,Coef!$E$5:$F$20,2,FALSE))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29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81"/>
      <c r="G183" s="125"/>
      <c r="H183" s="125"/>
      <c r="I183" s="121" t="str">
        <f>IF(OR($B183="",$C183="",$D183="",$E183="",$E183&lt;AN_LIM,$E183&gt;AN_CONCURS,$G183="",$O183=FALSE),"",CONF_STR*VLOOKUP(AK183,Coef!$E$5:$F$20,2,FALSE))</f>
        <v/>
      </c>
      <c r="J183" s="121" t="str">
        <f>IF(OR($B183="",$C183="",$D183="",$E183="",$E183&gt;AN_CONCURS,$G183="",$O183=FALSE),"",CONF_STR*VLOOKUP(AK183,Coef!$E$5:$F$20,2,FALSE))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29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81"/>
      <c r="G184" s="125"/>
      <c r="H184" s="125"/>
      <c r="I184" s="121" t="str">
        <f>IF(OR($B184="",$C184="",$D184="",$E184="",$E184&lt;AN_LIM,$E184&gt;AN_CONCURS,$G184="",$O184=FALSE),"",CONF_STR*VLOOKUP(AK184,Coef!$E$5:$F$20,2,FALSE))</f>
        <v/>
      </c>
      <c r="J184" s="121" t="str">
        <f>IF(OR($B184="",$C184="",$D184="",$E184="",$E184&gt;AN_CONCURS,$G184="",$O184=FALSE),"",CONF_STR*VLOOKUP(AK184,Coef!$E$5:$F$20,2,FALSE))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29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81"/>
      <c r="G185" s="125"/>
      <c r="H185" s="125"/>
      <c r="I185" s="121" t="str">
        <f>IF(OR($B185="",$C185="",$D185="",$E185="",$E185&lt;AN_LIM,$E185&gt;AN_CONCURS,$G185="",$O185=FALSE),"",CONF_STR*VLOOKUP(AK185,Coef!$E$5:$F$20,2,FALSE))</f>
        <v/>
      </c>
      <c r="J185" s="121" t="str">
        <f>IF(OR($B185="",$C185="",$D185="",$E185="",$E185&gt;AN_CONCURS,$G185="",$O185=FALSE),"",CONF_STR*VLOOKUP(AK185,Coef!$E$5:$F$20,2,FALSE))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29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81"/>
      <c r="G186" s="125"/>
      <c r="H186" s="125"/>
      <c r="I186" s="121" t="str">
        <f>IF(OR($B186="",$C186="",$D186="",$E186="",$E186&lt;AN_LIM,$E186&gt;AN_CONCURS,$G186="",$O186=FALSE),"",CONF_STR*VLOOKUP(AK186,Coef!$E$5:$F$20,2,FALSE))</f>
        <v/>
      </c>
      <c r="J186" s="121" t="str">
        <f>IF(OR($B186="",$C186="",$D186="",$E186="",$E186&gt;AN_CONCURS,$G186="",$O186=FALSE),"",CONF_STR*VLOOKUP(AK186,Coef!$E$5:$F$20,2,FALSE))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29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81"/>
      <c r="G187" s="125"/>
      <c r="H187" s="125"/>
      <c r="I187" s="121" t="str">
        <f>IF(OR($B187="",$C187="",$D187="",$E187="",$E187&lt;AN_LIM,$E187&gt;AN_CONCURS,$G187="",$O187=FALSE),"",CONF_STR*VLOOKUP(AK187,Coef!$E$5:$F$20,2,FALSE))</f>
        <v/>
      </c>
      <c r="J187" s="121" t="str">
        <f>IF(OR($B187="",$C187="",$D187="",$E187="",$E187&gt;AN_CONCURS,$G187="",$O187=FALSE),"",CONF_STR*VLOOKUP(AK187,Coef!$E$5:$F$20,2,FALSE))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29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81"/>
      <c r="G188" s="125"/>
      <c r="H188" s="125"/>
      <c r="I188" s="121" t="str">
        <f>IF(OR($B188="",$C188="",$D188="",$E188="",$E188&lt;AN_LIM,$E188&gt;AN_CONCURS,$G188="",$O188=FALSE),"",CONF_STR*VLOOKUP(AK188,Coef!$E$5:$F$20,2,FALSE))</f>
        <v/>
      </c>
      <c r="J188" s="121" t="str">
        <f>IF(OR($B188="",$C188="",$D188="",$E188="",$E188&gt;AN_CONCURS,$G188="",$O188=FALSE),"",CONF_STR*VLOOKUP(AK188,Coef!$E$5:$F$20,2,FALSE))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29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81"/>
      <c r="G189" s="125"/>
      <c r="H189" s="125"/>
      <c r="I189" s="121" t="str">
        <f>IF(OR($B189="",$C189="",$D189="",$E189="",$E189&lt;AN_LIM,$E189&gt;AN_CONCURS,$G189="",$O189=FALSE),"",CONF_STR*VLOOKUP(AK189,Coef!$E$5:$F$20,2,FALSE))</f>
        <v/>
      </c>
      <c r="J189" s="121" t="str">
        <f>IF(OR($B189="",$C189="",$D189="",$E189="",$E189&gt;AN_CONCURS,$G189="",$O189=FALSE),"",CONF_STR*VLOOKUP(AK189,Coef!$E$5:$F$20,2,FALSE))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29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81"/>
      <c r="G190" s="125"/>
      <c r="H190" s="125"/>
      <c r="I190" s="121" t="str">
        <f>IF(OR($B190="",$C190="",$D190="",$E190="",$E190&lt;AN_LIM,$E190&gt;AN_CONCURS,$G190="",$O190=FALSE),"",CONF_STR*VLOOKUP(AK190,Coef!$E$5:$F$20,2,FALSE))</f>
        <v/>
      </c>
      <c r="J190" s="121" t="str">
        <f>IF(OR($B190="",$C190="",$D190="",$E190="",$E190&gt;AN_CONCURS,$G190="",$O190=FALSE),"",CONF_STR*VLOOKUP(AK190,Coef!$E$5:$F$20,2,FALSE))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29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81"/>
      <c r="G191" s="125"/>
      <c r="H191" s="125"/>
      <c r="I191" s="121" t="str">
        <f>IF(OR($B191="",$C191="",$D191="",$E191="",$E191&lt;AN_LIM,$E191&gt;AN_CONCURS,$G191="",$O191=FALSE),"",CONF_STR*VLOOKUP(AK191,Coef!$E$5:$F$20,2,FALSE))</f>
        <v/>
      </c>
      <c r="J191" s="121" t="str">
        <f>IF(OR($B191="",$C191="",$D191="",$E191="",$E191&gt;AN_CONCURS,$G191="",$O191=FALSE),"",CONF_STR*VLOOKUP(AK191,Coef!$E$5:$F$20,2,FALSE))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29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81"/>
      <c r="G192" s="125"/>
      <c r="H192" s="125"/>
      <c r="I192" s="121" t="str">
        <f>IF(OR($B192="",$C192="",$D192="",$E192="",$E192&lt;AN_LIM,$E192&gt;AN_CONCURS,$G192="",$O192=FALSE),"",CONF_STR*VLOOKUP(AK192,Coef!$E$5:$F$20,2,FALSE))</f>
        <v/>
      </c>
      <c r="J192" s="121" t="str">
        <f>IF(OR($B192="",$C192="",$D192="",$E192="",$E192&gt;AN_CONCURS,$G192="",$O192=FALSE),"",CONF_STR*VLOOKUP(AK192,Coef!$E$5:$F$20,2,FALSE))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29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81"/>
      <c r="G193" s="125"/>
      <c r="H193" s="125"/>
      <c r="I193" s="121" t="str">
        <f>IF(OR($B193="",$C193="",$D193="",$E193="",$E193&lt;AN_LIM,$E193&gt;AN_CONCURS,$G193="",$O193=FALSE),"",CONF_STR*VLOOKUP(AK193,Coef!$E$5:$F$20,2,FALSE))</f>
        <v/>
      </c>
      <c r="J193" s="121" t="str">
        <f>IF(OR($B193="",$C193="",$D193="",$E193="",$E193&gt;AN_CONCURS,$G193="",$O193=FALSE),"",CONF_STR*VLOOKUP(AK193,Coef!$E$5:$F$20,2,FALSE))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29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81"/>
      <c r="G194" s="125"/>
      <c r="H194" s="125"/>
      <c r="I194" s="121" t="str">
        <f>IF(OR($B194="",$C194="",$D194="",$E194="",$E194&lt;AN_LIM,$E194&gt;AN_CONCURS,$G194="",$O194=FALSE),"",CONF_STR*VLOOKUP(AK194,Coef!$E$5:$F$20,2,FALSE))</f>
        <v/>
      </c>
      <c r="J194" s="121" t="str">
        <f>IF(OR($B194="",$C194="",$D194="",$E194="",$E194&gt;AN_CONCURS,$G194="",$O194=FALSE),"",CONF_STR*VLOOKUP(AK194,Coef!$E$5:$F$20,2,FALSE))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29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81"/>
      <c r="G195" s="125"/>
      <c r="H195" s="125"/>
      <c r="I195" s="121" t="str">
        <f>IF(OR($B195="",$C195="",$D195="",$E195="",$E195&lt;AN_LIM,$E195&gt;AN_CONCURS,$G195="",$O195=FALSE),"",CONF_STR*VLOOKUP(AK195,Coef!$E$5:$F$20,2,FALSE))</f>
        <v/>
      </c>
      <c r="J195" s="121" t="str">
        <f>IF(OR($B195="",$C195="",$D195="",$E195="",$E195&gt;AN_CONCURS,$G195="",$O195=FALSE),"",CONF_STR*VLOOKUP(AK195,Coef!$E$5:$F$20,2,FALSE))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29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81"/>
      <c r="G196" s="125"/>
      <c r="H196" s="125"/>
      <c r="I196" s="121" t="str">
        <f>IF(OR($B196="",$C196="",$D196="",$E196="",$E196&lt;AN_LIM,$E196&gt;AN_CONCURS,$G196="",$O196=FALSE),"",CONF_STR*VLOOKUP(AK196,Coef!$E$5:$F$20,2,FALSE))</f>
        <v/>
      </c>
      <c r="J196" s="121" t="str">
        <f>IF(OR($B196="",$C196="",$D196="",$E196="",$E196&gt;AN_CONCURS,$G196="",$O196=FALSE),"",CONF_STR*VLOOKUP(AK196,Coef!$E$5:$F$20,2,FALSE))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29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81"/>
      <c r="G197" s="125"/>
      <c r="H197" s="125"/>
      <c r="I197" s="121" t="str">
        <f>IF(OR($B197="",$C197="",$D197="",$E197="",$E197&lt;AN_LIM,$E197&gt;AN_CONCURS,$G197="",$O197=FALSE),"",CONF_STR*VLOOKUP(AK197,Coef!$E$5:$F$20,2,FALSE))</f>
        <v/>
      </c>
      <c r="J197" s="121" t="str">
        <f>IF(OR($B197="",$C197="",$D197="",$E197="",$E197&gt;AN_CONCURS,$G197="",$O197=FALSE),"",CONF_STR*VLOOKUP(AK197,Coef!$E$5:$F$20,2,FALSE))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29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81"/>
      <c r="G198" s="125"/>
      <c r="H198" s="125"/>
      <c r="I198" s="121" t="str">
        <f>IF(OR($B198="",$C198="",$D198="",$E198="",$E198&lt;AN_LIM,$E198&gt;AN_CONCURS,$G198="",$O198=FALSE),"",CONF_STR*VLOOKUP(AK198,Coef!$E$5:$F$20,2,FALSE))</f>
        <v/>
      </c>
      <c r="J198" s="121" t="str">
        <f>IF(OR($B198="",$C198="",$D198="",$E198="",$E198&gt;AN_CONCURS,$G198="",$O198=FALSE),"",CONF_STR*VLOOKUP(AK198,Coef!$E$5:$F$20,2,FALSE))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29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81"/>
      <c r="G199" s="125"/>
      <c r="H199" s="125"/>
      <c r="I199" s="121" t="str">
        <f>IF(OR($B199="",$C199="",$D199="",$E199="",$E199&lt;AN_LIM,$E199&gt;AN_CONCURS,$G199="",$O199=FALSE),"",CONF_STR*VLOOKUP(AK199,Coef!$E$5:$F$20,2,FALSE))</f>
        <v/>
      </c>
      <c r="J199" s="121" t="str">
        <f>IF(OR($B199="",$C199="",$D199="",$E199="",$E199&gt;AN_CONCURS,$G199="",$O199=FALSE),"",CONF_STR*VLOOKUP(AK199,Coef!$E$5:$F$20,2,FALSE))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29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81"/>
      <c r="G200" s="125"/>
      <c r="H200" s="125"/>
      <c r="I200" s="121" t="str">
        <f>IF(OR($B200="",$C200="",$D200="",$E200="",$E200&lt;AN_LIM,$E200&gt;AN_CONCURS,$G200="",$O200=FALSE),"",CONF_STR*VLOOKUP(AK200,Coef!$E$5:$F$20,2,FALSE))</f>
        <v/>
      </c>
      <c r="J200" s="121" t="str">
        <f>IF(OR($B200="",$C200="",$D200="",$E200="",$E200&gt;AN_CONCURS,$G200="",$O200=FALSE),"",CONF_STR*VLOOKUP(AK200,Coef!$E$5:$F$20,2,FALSE))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29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81"/>
      <c r="G201" s="125"/>
      <c r="H201" s="125"/>
      <c r="I201" s="121" t="str">
        <f>IF(OR($B201="",$C201="",$D201="",$E201="",$E201&lt;AN_LIM,$E201&gt;AN_CONCURS,$G201="",$O201=FALSE),"",CONF_STR*VLOOKUP(AK201,Coef!$E$5:$F$20,2,FALSE))</f>
        <v/>
      </c>
      <c r="J201" s="121" t="str">
        <f>IF(OR($B201="",$C201="",$D201="",$E201="",$E201&gt;AN_CONCURS,$G201="",$O201=FALSE),"",CONF_STR*VLOOKUP(AK201,Coef!$E$5:$F$20,2,FALSE))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29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81"/>
      <c r="G202" s="125"/>
      <c r="H202" s="125"/>
      <c r="I202" s="121" t="str">
        <f>IF(OR($B202="",$C202="",$D202="",$E202="",$E202&lt;AN_LIM,$E202&gt;AN_CONCURS,$G202="",$O202=FALSE),"",CONF_STR*VLOOKUP(AK202,Coef!$E$5:$F$20,2,FALSE))</f>
        <v/>
      </c>
      <c r="J202" s="121" t="str">
        <f>IF(OR($B202="",$C202="",$D202="",$E202="",$E202&gt;AN_CONCURS,$G202="",$O202=FALSE),"",CONF_STR*VLOOKUP(AK202,Coef!$E$5:$F$20,2,FALSE))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29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81"/>
      <c r="G203" s="125"/>
      <c r="H203" s="125"/>
      <c r="I203" s="121" t="str">
        <f>IF(OR($B203="",$C203="",$D203="",$E203="",$E203&lt;AN_LIM,$E203&gt;AN_CONCURS,$G203="",$O203=FALSE),"",CONF_STR*VLOOKUP(AK203,Coef!$E$5:$F$20,2,FALSE))</f>
        <v/>
      </c>
      <c r="J203" s="121" t="str">
        <f>IF(OR($B203="",$C203="",$D203="",$E203="",$E203&gt;AN_CONCURS,$G203="",$O203=FALSE),"",CONF_STR*VLOOKUP(AK203,Coef!$E$5:$F$20,2,FALSE))</f>
        <v/>
      </c>
      <c r="K203" s="153" t="str">
        <f t="shared" ref="K203:K260" si="71">IF(OR($B203="",$C203="",$D203="",$E203="",$E203&gt;AN_CONCURS,$G203="",$O203=FALSE),"",IF($E203&gt;=AN_LIM,1,""))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129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81"/>
      <c r="G204" s="125"/>
      <c r="H204" s="125"/>
      <c r="I204" s="121" t="str">
        <f>IF(OR($B204="",$C204="",$D204="",$E204="",$E204&lt;AN_LIM,$E204&gt;AN_CONCURS,$G204="",$O204=FALSE),"",CONF_STR*VLOOKUP(AK204,Coef!$E$5:$F$20,2,FALSE))</f>
        <v/>
      </c>
      <c r="J204" s="121" t="str">
        <f>IF(OR($B204="",$C204="",$D204="",$E204="",$E204&gt;AN_CONCURS,$G204="",$O204=FALSE),"",CONF_STR*VLOOKUP(AK204,Coef!$E$5:$F$20,2,FALSE))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29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81"/>
      <c r="G205" s="125"/>
      <c r="H205" s="125"/>
      <c r="I205" s="121" t="str">
        <f>IF(OR($B205="",$C205="",$D205="",$E205="",$E205&lt;AN_LIM,$E205&gt;AN_CONCURS,$G205="",$O205=FALSE),"",CONF_STR*VLOOKUP(AK205,Coef!$E$5:$F$20,2,FALSE))</f>
        <v/>
      </c>
      <c r="J205" s="121" t="str">
        <f>IF(OR($B205="",$C205="",$D205="",$E205="",$E205&gt;AN_CONCURS,$G205="",$O205=FALSE),"",CONF_STR*VLOOKUP(AK205,Coef!$E$5:$F$20,2,FALSE))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29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81"/>
      <c r="G206" s="125"/>
      <c r="H206" s="125"/>
      <c r="I206" s="121" t="str">
        <f>IF(OR($B206="",$C206="",$D206="",$E206="",$E206&lt;AN_LIM,$E206&gt;AN_CONCURS,$G206="",$O206=FALSE),"",CONF_STR*VLOOKUP(AK206,Coef!$E$5:$F$20,2,FALSE))</f>
        <v/>
      </c>
      <c r="J206" s="121" t="str">
        <f>IF(OR($B206="",$C206="",$D206="",$E206="",$E206&gt;AN_CONCURS,$G206="",$O206=FALSE),"",CONF_STR*VLOOKUP(AK206,Coef!$E$5:$F$20,2,FALSE))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29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81"/>
      <c r="G207" s="125"/>
      <c r="H207" s="125"/>
      <c r="I207" s="121" t="str">
        <f>IF(OR($B207="",$C207="",$D207="",$E207="",$E207&lt;AN_LIM,$E207&gt;AN_CONCURS,$G207="",$O207=FALSE),"",CONF_STR*VLOOKUP(AK207,Coef!$E$5:$F$20,2,FALSE))</f>
        <v/>
      </c>
      <c r="J207" s="121" t="str">
        <f>IF(OR($B207="",$C207="",$D207="",$E207="",$E207&gt;AN_CONCURS,$G207="",$O207=FALSE),"",CONF_STR*VLOOKUP(AK207,Coef!$E$5:$F$20,2,FALSE))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29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81"/>
      <c r="G208" s="125"/>
      <c r="H208" s="125"/>
      <c r="I208" s="121" t="str">
        <f>IF(OR($B208="",$C208="",$D208="",$E208="",$E208&lt;AN_LIM,$E208&gt;AN_CONCURS,$G208="",$O208=FALSE),"",CONF_STR*VLOOKUP(AK208,Coef!$E$5:$F$20,2,FALSE))</f>
        <v/>
      </c>
      <c r="J208" s="121" t="str">
        <f>IF(OR($B208="",$C208="",$D208="",$E208="",$E208&gt;AN_CONCURS,$G208="",$O208=FALSE),"",CONF_STR*VLOOKUP(AK208,Coef!$E$5:$F$20,2,FALSE))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29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26"/>
      <c r="C209" s="126"/>
      <c r="D209" s="126"/>
      <c r="E209" s="125"/>
      <c r="F209" s="181"/>
      <c r="G209" s="125"/>
      <c r="H209" s="125"/>
      <c r="I209" s="121" t="str">
        <f>IF(OR($B209="",$C209="",$D209="",$E209="",$E209&lt;AN_LIM,$E209&gt;AN_CONCURS,$G209="",$O209=FALSE),"",CONF_STR*VLOOKUP(AK209,Coef!$E$5:$F$20,2,FALSE))</f>
        <v/>
      </c>
      <c r="J209" s="121" t="str">
        <f>IF(OR($B209="",$C209="",$D209="",$E209="",$E209&gt;AN_CONCURS,$G209="",$O209=FALSE),"",CONF_STR*VLOOKUP(AK209,Coef!$E$5:$F$20,2,FALSE))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29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81"/>
      <c r="G210" s="125"/>
      <c r="H210" s="125"/>
      <c r="I210" s="121" t="str">
        <f>IF(OR($B210="",$C210="",$D210="",$E210="",$E210&lt;AN_LIM,$E210&gt;AN_CONCURS,$G210="",$O210=FALSE),"",CONF_STR*VLOOKUP(AK210,Coef!$E$5:$F$20,2,FALSE))</f>
        <v/>
      </c>
      <c r="J210" s="121" t="str">
        <f>IF(OR($B210="",$C210="",$D210="",$E210="",$E210&gt;AN_CONCURS,$G210="",$O210=FALSE),"",CONF_STR*VLOOKUP(AK210,Coef!$E$5:$F$20,2,FALSE))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29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81"/>
      <c r="G211" s="125"/>
      <c r="H211" s="125"/>
      <c r="I211" s="121" t="str">
        <f>IF(OR($B211="",$C211="",$D211="",$E211="",$E211&lt;AN_LIM,$E211&gt;AN_CONCURS,$G211="",$O211=FALSE),"",CONF_STR*VLOOKUP(AK211,Coef!$E$5:$F$20,2,FALSE))</f>
        <v/>
      </c>
      <c r="J211" s="121" t="str">
        <f>IF(OR($B211="",$C211="",$D211="",$E211="",$E211&gt;AN_CONCURS,$G211="",$O211=FALSE),"",CONF_STR*VLOOKUP(AK211,Coef!$E$5:$F$20,2,FALSE))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29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81"/>
      <c r="G212" s="125"/>
      <c r="H212" s="125"/>
      <c r="I212" s="121" t="str">
        <f>IF(OR($B212="",$C212="",$D212="",$E212="",$E212&lt;AN_LIM,$E212&gt;AN_CONCURS,$G212="",$O212=FALSE),"",CONF_STR*VLOOKUP(AK212,Coef!$E$5:$F$20,2,FALSE))</f>
        <v/>
      </c>
      <c r="J212" s="121" t="str">
        <f>IF(OR($B212="",$C212="",$D212="",$E212="",$E212&gt;AN_CONCURS,$G212="",$O212=FALSE),"",CONF_STR*VLOOKUP(AK212,Coef!$E$5:$F$20,2,FALSE))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29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81"/>
      <c r="G213" s="125"/>
      <c r="H213" s="125"/>
      <c r="I213" s="121" t="str">
        <f>IF(OR($B213="",$C213="",$D213="",$E213="",$E213&lt;AN_LIM,$E213&gt;AN_CONCURS,$G213="",$O213=FALSE),"",CONF_STR*VLOOKUP(AK213,Coef!$E$5:$F$20,2,FALSE))</f>
        <v/>
      </c>
      <c r="J213" s="121" t="str">
        <f>IF(OR($B213="",$C213="",$D213="",$E213="",$E213&gt;AN_CONCURS,$G213="",$O213=FALSE),"",CONF_STR*VLOOKUP(AK213,Coef!$E$5:$F$20,2,FALSE))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29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81"/>
      <c r="G214" s="125"/>
      <c r="H214" s="125"/>
      <c r="I214" s="121" t="str">
        <f>IF(OR($B214="",$C214="",$D214="",$E214="",$E214&lt;AN_LIM,$E214&gt;AN_CONCURS,$G214="",$O214=FALSE),"",CONF_STR*VLOOKUP(AK214,Coef!$E$5:$F$20,2,FALSE))</f>
        <v/>
      </c>
      <c r="J214" s="121" t="str">
        <f>IF(OR($B214="",$C214="",$D214="",$E214="",$E214&gt;AN_CONCURS,$G214="",$O214=FALSE),"",CONF_STR*VLOOKUP(AK214,Coef!$E$5:$F$20,2,FALSE))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29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81"/>
      <c r="G215" s="125"/>
      <c r="H215" s="125"/>
      <c r="I215" s="121" t="str">
        <f>IF(OR($B215="",$C215="",$D215="",$E215="",$E215&lt;AN_LIM,$E215&gt;AN_CONCURS,$G215="",$O215=FALSE),"",CONF_STR*VLOOKUP(AK215,Coef!$E$5:$F$20,2,FALSE))</f>
        <v/>
      </c>
      <c r="J215" s="121" t="str">
        <f>IF(OR($B215="",$C215="",$D215="",$E215="",$E215&gt;AN_CONCURS,$G215="",$O215=FALSE),"",CONF_STR*VLOOKUP(AK215,Coef!$E$5:$F$20,2,FALSE))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29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81"/>
      <c r="G216" s="125"/>
      <c r="H216" s="125"/>
      <c r="I216" s="121" t="str">
        <f>IF(OR($B216="",$C216="",$D216="",$E216="",$E216&lt;AN_LIM,$E216&gt;AN_CONCURS,$G216="",$O216=FALSE),"",CONF_STR*VLOOKUP(AK216,Coef!$E$5:$F$20,2,FALSE))</f>
        <v/>
      </c>
      <c r="J216" s="121" t="str">
        <f>IF(OR($B216="",$C216="",$D216="",$E216="",$E216&gt;AN_CONCURS,$G216="",$O216=FALSE),"",CONF_STR*VLOOKUP(AK216,Coef!$E$5:$F$20,2,FALSE))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29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81"/>
      <c r="G217" s="125"/>
      <c r="H217" s="125"/>
      <c r="I217" s="121" t="str">
        <f>IF(OR($B217="",$C217="",$D217="",$E217="",$E217&lt;AN_LIM,$E217&gt;AN_CONCURS,$G217="",$O217=FALSE),"",CONF_STR*VLOOKUP(AK217,Coef!$E$5:$F$20,2,FALSE))</f>
        <v/>
      </c>
      <c r="J217" s="121" t="str">
        <f>IF(OR($B217="",$C217="",$D217="",$E217="",$E217&gt;AN_CONCURS,$G217="",$O217=FALSE),"",CONF_STR*VLOOKUP(AK217,Coef!$E$5:$F$20,2,FALSE))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29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81"/>
      <c r="G218" s="125"/>
      <c r="H218" s="125"/>
      <c r="I218" s="121" t="str">
        <f>IF(OR($B218="",$C218="",$D218="",$E218="",$E218&lt;AN_LIM,$E218&gt;AN_CONCURS,$G218="",$O218=FALSE),"",CONF_STR*VLOOKUP(AK218,Coef!$E$5:$F$20,2,FALSE))</f>
        <v/>
      </c>
      <c r="J218" s="121" t="str">
        <f>IF(OR($B218="",$C218="",$D218="",$E218="",$E218&gt;AN_CONCURS,$G218="",$O218=FALSE),"",CONF_STR*VLOOKUP(AK218,Coef!$E$5:$F$20,2,FALSE))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29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81"/>
      <c r="G219" s="125"/>
      <c r="H219" s="125"/>
      <c r="I219" s="121" t="str">
        <f>IF(OR($B219="",$C219="",$D219="",$E219="",$E219&lt;AN_LIM,$E219&gt;AN_CONCURS,$G219="",$O219=FALSE),"",CONF_STR*VLOOKUP(AK219,Coef!$E$5:$F$20,2,FALSE))</f>
        <v/>
      </c>
      <c r="J219" s="121" t="str">
        <f>IF(OR($B219="",$C219="",$D219="",$E219="",$E219&gt;AN_CONCURS,$G219="",$O219=FALSE),"",CONF_STR*VLOOKUP(AK219,Coef!$E$5:$F$20,2,FALSE))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29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81"/>
      <c r="G220" s="125"/>
      <c r="H220" s="125"/>
      <c r="I220" s="121" t="str">
        <f>IF(OR($B220="",$C220="",$D220="",$E220="",$E220&lt;AN_LIM,$E220&gt;AN_CONCURS,$G220="",$O220=FALSE),"",CONF_STR*VLOOKUP(AK220,Coef!$E$5:$F$20,2,FALSE))</f>
        <v/>
      </c>
      <c r="J220" s="121" t="str">
        <f>IF(OR($B220="",$C220="",$D220="",$E220="",$E220&gt;AN_CONCURS,$G220="",$O220=FALSE),"",CONF_STR*VLOOKUP(AK220,Coef!$E$5:$F$20,2,FALSE))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29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81"/>
      <c r="G221" s="125"/>
      <c r="H221" s="125"/>
      <c r="I221" s="121" t="str">
        <f>IF(OR($B221="",$C221="",$D221="",$E221="",$E221&lt;AN_LIM,$E221&gt;AN_CONCURS,$G221="",$O221=FALSE),"",CONF_STR*VLOOKUP(AK221,Coef!$E$5:$F$20,2,FALSE))</f>
        <v/>
      </c>
      <c r="J221" s="121" t="str">
        <f>IF(OR($B221="",$C221="",$D221="",$E221="",$E221&gt;AN_CONCURS,$G221="",$O221=FALSE),"",CONF_STR*VLOOKUP(AK221,Coef!$E$5:$F$20,2,FALSE))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29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81"/>
      <c r="G222" s="125"/>
      <c r="H222" s="125"/>
      <c r="I222" s="121" t="str">
        <f>IF(OR($B222="",$C222="",$D222="",$E222="",$E222&lt;AN_LIM,$E222&gt;AN_CONCURS,$G222="",$O222=FALSE),"",CONF_STR*VLOOKUP(AK222,Coef!$E$5:$F$20,2,FALSE))</f>
        <v/>
      </c>
      <c r="J222" s="121" t="str">
        <f>IF(OR($B222="",$C222="",$D222="",$E222="",$E222&gt;AN_CONCURS,$G222="",$O222=FALSE),"",CONF_STR*VLOOKUP(AK222,Coef!$E$5:$F$20,2,FALSE))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29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81"/>
      <c r="G223" s="125"/>
      <c r="H223" s="125"/>
      <c r="I223" s="121" t="str">
        <f>IF(OR($B223="",$C223="",$D223="",$E223="",$E223&lt;AN_LIM,$E223&gt;AN_CONCURS,$G223="",$O223=FALSE),"",CONF_STR*VLOOKUP(AK223,Coef!$E$5:$F$20,2,FALSE))</f>
        <v/>
      </c>
      <c r="J223" s="121" t="str">
        <f>IF(OR($B223="",$C223="",$D223="",$E223="",$E223&gt;AN_CONCURS,$G223="",$O223=FALSE),"",CONF_STR*VLOOKUP(AK223,Coef!$E$5:$F$20,2,FALSE))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29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81"/>
      <c r="G224" s="125"/>
      <c r="H224" s="125"/>
      <c r="I224" s="121" t="str">
        <f>IF(OR($B224="",$C224="",$D224="",$E224="",$E224&lt;AN_LIM,$E224&gt;AN_CONCURS,$G224="",$O224=FALSE),"",CONF_STR*VLOOKUP(AK224,Coef!$E$5:$F$20,2,FALSE))</f>
        <v/>
      </c>
      <c r="J224" s="121" t="str">
        <f>IF(OR($B224="",$C224="",$D224="",$E224="",$E224&gt;AN_CONCURS,$G224="",$O224=FALSE),"",CONF_STR*VLOOKUP(AK224,Coef!$E$5:$F$20,2,FALSE))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29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81"/>
      <c r="G225" s="125"/>
      <c r="H225" s="125"/>
      <c r="I225" s="121" t="str">
        <f>IF(OR($B225="",$C225="",$D225="",$E225="",$E225&lt;AN_LIM,$E225&gt;AN_CONCURS,$G225="",$O225=FALSE),"",CONF_STR*VLOOKUP(AK225,Coef!$E$5:$F$20,2,FALSE))</f>
        <v/>
      </c>
      <c r="J225" s="121" t="str">
        <f>IF(OR($B225="",$C225="",$D225="",$E225="",$E225&gt;AN_CONCURS,$G225="",$O225=FALSE),"",CONF_STR*VLOOKUP(AK225,Coef!$E$5:$F$20,2,FALSE))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29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81"/>
      <c r="G226" s="125"/>
      <c r="H226" s="125"/>
      <c r="I226" s="121" t="str">
        <f>IF(OR($B226="",$C226="",$D226="",$E226="",$E226&lt;AN_LIM,$E226&gt;AN_CONCURS,$G226="",$O226=FALSE),"",CONF_STR*VLOOKUP(AK226,Coef!$E$5:$F$20,2,FALSE))</f>
        <v/>
      </c>
      <c r="J226" s="121" t="str">
        <f>IF(OR($B226="",$C226="",$D226="",$E226="",$E226&gt;AN_CONCURS,$G226="",$O226=FALSE),"",CONF_STR*VLOOKUP(AK226,Coef!$E$5:$F$20,2,FALSE))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29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81"/>
      <c r="G227" s="125"/>
      <c r="H227" s="125"/>
      <c r="I227" s="121" t="str">
        <f>IF(OR($B227="",$C227="",$D227="",$E227="",$E227&lt;AN_LIM,$E227&gt;AN_CONCURS,$G227="",$O227=FALSE),"",CONF_STR*VLOOKUP(AK227,Coef!$E$5:$F$20,2,FALSE))</f>
        <v/>
      </c>
      <c r="J227" s="121" t="str">
        <f>IF(OR($B227="",$C227="",$D227="",$E227="",$E227&gt;AN_CONCURS,$G227="",$O227=FALSE),"",CONF_STR*VLOOKUP(AK227,Coef!$E$5:$F$20,2,FALSE))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29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81"/>
      <c r="G228" s="125"/>
      <c r="H228" s="125"/>
      <c r="I228" s="121" t="str">
        <f>IF(OR($B228="",$C228="",$D228="",$E228="",$E228&lt;AN_LIM,$E228&gt;AN_CONCURS,$G228="",$O228=FALSE),"",CONF_STR*VLOOKUP(AK228,Coef!$E$5:$F$20,2,FALSE))</f>
        <v/>
      </c>
      <c r="J228" s="121" t="str">
        <f>IF(OR($B228="",$C228="",$D228="",$E228="",$E228&gt;AN_CONCURS,$G228="",$O228=FALSE),"",CONF_STR*VLOOKUP(AK228,Coef!$E$5:$F$20,2,FALSE))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29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81"/>
      <c r="G229" s="125"/>
      <c r="H229" s="125"/>
      <c r="I229" s="121" t="str">
        <f>IF(OR($B229="",$C229="",$D229="",$E229="",$E229&lt;AN_LIM,$E229&gt;AN_CONCURS,$G229="",$O229=FALSE),"",CONF_STR*VLOOKUP(AK229,Coef!$E$5:$F$20,2,FALSE))</f>
        <v/>
      </c>
      <c r="J229" s="121" t="str">
        <f>IF(OR($B229="",$C229="",$D229="",$E229="",$E229&gt;AN_CONCURS,$G229="",$O229=FALSE),"",CONF_STR*VLOOKUP(AK229,Coef!$E$5:$F$20,2,FALSE))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29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81"/>
      <c r="G230" s="125"/>
      <c r="H230" s="125"/>
      <c r="I230" s="121" t="str">
        <f>IF(OR($B230="",$C230="",$D230="",$E230="",$E230&lt;AN_LIM,$E230&gt;AN_CONCURS,$G230="",$O230=FALSE),"",CONF_STR*VLOOKUP(AK230,Coef!$E$5:$F$20,2,FALSE))</f>
        <v/>
      </c>
      <c r="J230" s="121" t="str">
        <f>IF(OR($B230="",$C230="",$D230="",$E230="",$E230&gt;AN_CONCURS,$G230="",$O230=FALSE),"",CONF_STR*VLOOKUP(AK230,Coef!$E$5:$F$20,2,FALSE))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29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81"/>
      <c r="G231" s="125"/>
      <c r="H231" s="125"/>
      <c r="I231" s="121" t="str">
        <f>IF(OR($B231="",$C231="",$D231="",$E231="",$E231&lt;AN_LIM,$E231&gt;AN_CONCURS,$G231="",$O231=FALSE),"",CONF_STR*VLOOKUP(AK231,Coef!$E$5:$F$20,2,FALSE))</f>
        <v/>
      </c>
      <c r="J231" s="121" t="str">
        <f>IF(OR($B231="",$C231="",$D231="",$E231="",$E231&gt;AN_CONCURS,$G231="",$O231=FALSE),"",CONF_STR*VLOOKUP(AK231,Coef!$E$5:$F$20,2,FALSE))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29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81"/>
      <c r="G232" s="125"/>
      <c r="H232" s="125"/>
      <c r="I232" s="121" t="str">
        <f>IF(OR($B232="",$C232="",$D232="",$E232="",$E232&lt;AN_LIM,$E232&gt;AN_CONCURS,$G232="",$O232=FALSE),"",CONF_STR*VLOOKUP(AK232,Coef!$E$5:$F$20,2,FALSE))</f>
        <v/>
      </c>
      <c r="J232" s="121" t="str">
        <f>IF(OR($B232="",$C232="",$D232="",$E232="",$E232&gt;AN_CONCURS,$G232="",$O232=FALSE),"",CONF_STR*VLOOKUP(AK232,Coef!$E$5:$F$20,2,FALSE))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29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81"/>
      <c r="G233" s="125"/>
      <c r="H233" s="125"/>
      <c r="I233" s="121" t="str">
        <f>IF(OR($B233="",$C233="",$D233="",$E233="",$E233&lt;AN_LIM,$E233&gt;AN_CONCURS,$G233="",$O233=FALSE),"",CONF_STR*VLOOKUP(AK233,Coef!$E$5:$F$20,2,FALSE))</f>
        <v/>
      </c>
      <c r="J233" s="121" t="str">
        <f>IF(OR($B233="",$C233="",$D233="",$E233="",$E233&gt;AN_CONCURS,$G233="",$O233=FALSE),"",CONF_STR*VLOOKUP(AK233,Coef!$E$5:$F$20,2,FALSE))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29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81"/>
      <c r="G234" s="125"/>
      <c r="H234" s="125"/>
      <c r="I234" s="121" t="str">
        <f>IF(OR($B234="",$C234="",$D234="",$E234="",$E234&lt;AN_LIM,$E234&gt;AN_CONCURS,$G234="",$O234=FALSE),"",CONF_STR*VLOOKUP(AK234,Coef!$E$5:$F$20,2,FALSE))</f>
        <v/>
      </c>
      <c r="J234" s="121" t="str">
        <f>IF(OR($B234="",$C234="",$D234="",$E234="",$E234&gt;AN_CONCURS,$G234="",$O234=FALSE),"",CONF_STR*VLOOKUP(AK234,Coef!$E$5:$F$20,2,FALSE))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29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81"/>
      <c r="G235" s="125"/>
      <c r="H235" s="125"/>
      <c r="I235" s="121" t="str">
        <f>IF(OR($B235="",$C235="",$D235="",$E235="",$E235&lt;AN_LIM,$E235&gt;AN_CONCURS,$G235="",$O235=FALSE),"",CONF_STR*VLOOKUP(AK235,Coef!$E$5:$F$20,2,FALSE))</f>
        <v/>
      </c>
      <c r="J235" s="121" t="str">
        <f>IF(OR($B235="",$C235="",$D235="",$E235="",$E235&gt;AN_CONCURS,$G235="",$O235=FALSE),"",CONF_STR*VLOOKUP(AK235,Coef!$E$5:$F$20,2,FALSE))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29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81"/>
      <c r="G236" s="125"/>
      <c r="H236" s="125"/>
      <c r="I236" s="121" t="str">
        <f>IF(OR($B236="",$C236="",$D236="",$E236="",$E236&lt;AN_LIM,$E236&gt;AN_CONCURS,$G236="",$O236=FALSE),"",CONF_STR*VLOOKUP(AK236,Coef!$E$5:$F$20,2,FALSE))</f>
        <v/>
      </c>
      <c r="J236" s="121" t="str">
        <f>IF(OR($B236="",$C236="",$D236="",$E236="",$E236&gt;AN_CONCURS,$G236="",$O236=FALSE),"",CONF_STR*VLOOKUP(AK236,Coef!$E$5:$F$20,2,FALSE))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29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81"/>
      <c r="G237" s="125"/>
      <c r="H237" s="125"/>
      <c r="I237" s="121" t="str">
        <f>IF(OR($B237="",$C237="",$D237="",$E237="",$E237&lt;AN_LIM,$E237&gt;AN_CONCURS,$G237="",$O237=FALSE),"",CONF_STR*VLOOKUP(AK237,Coef!$E$5:$F$20,2,FALSE))</f>
        <v/>
      </c>
      <c r="J237" s="121" t="str">
        <f>IF(OR($B237="",$C237="",$D237="",$E237="",$E237&gt;AN_CONCURS,$G237="",$O237=FALSE),"",CONF_STR*VLOOKUP(AK237,Coef!$E$5:$F$20,2,FALSE))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29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81"/>
      <c r="G238" s="125"/>
      <c r="H238" s="125"/>
      <c r="I238" s="121" t="str">
        <f>IF(OR($B238="",$C238="",$D238="",$E238="",$E238&lt;AN_LIM,$E238&gt;AN_CONCURS,$G238="",$O238=FALSE),"",CONF_STR*VLOOKUP(AK238,Coef!$E$5:$F$20,2,FALSE))</f>
        <v/>
      </c>
      <c r="J238" s="121" t="str">
        <f>IF(OR($B238="",$C238="",$D238="",$E238="",$E238&gt;AN_CONCURS,$G238="",$O238=FALSE),"",CONF_STR*VLOOKUP(AK238,Coef!$E$5:$F$20,2,FALSE))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29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81"/>
      <c r="G239" s="125"/>
      <c r="H239" s="125"/>
      <c r="I239" s="121" t="str">
        <f>IF(OR($B239="",$C239="",$D239="",$E239="",$E239&lt;AN_LIM,$E239&gt;AN_CONCURS,$G239="",$O239=FALSE),"",CONF_STR*VLOOKUP(AK239,Coef!$E$5:$F$20,2,FALSE))</f>
        <v/>
      </c>
      <c r="J239" s="121" t="str">
        <f>IF(OR($B239="",$C239="",$D239="",$E239="",$E239&gt;AN_CONCURS,$G239="",$O239=FALSE),"",CONF_STR*VLOOKUP(AK239,Coef!$E$5:$F$20,2,FALSE))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29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81"/>
      <c r="G240" s="125"/>
      <c r="H240" s="125"/>
      <c r="I240" s="121" t="str">
        <f>IF(OR($B240="",$C240="",$D240="",$E240="",$E240&lt;AN_LIM,$E240&gt;AN_CONCURS,$G240="",$O240=FALSE),"",CONF_STR*VLOOKUP(AK240,Coef!$E$5:$F$20,2,FALSE))</f>
        <v/>
      </c>
      <c r="J240" s="121" t="str">
        <f>IF(OR($B240="",$C240="",$D240="",$E240="",$E240&gt;AN_CONCURS,$G240="",$O240=FALSE),"",CONF_STR*VLOOKUP(AK240,Coef!$E$5:$F$20,2,FALSE))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29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81"/>
      <c r="G241" s="125"/>
      <c r="H241" s="125"/>
      <c r="I241" s="121" t="str">
        <f>IF(OR($B241="",$C241="",$D241="",$E241="",$E241&lt;AN_LIM,$E241&gt;AN_CONCURS,$G241="",$O241=FALSE),"",CONF_STR*VLOOKUP(AK241,Coef!$E$5:$F$20,2,FALSE))</f>
        <v/>
      </c>
      <c r="J241" s="121" t="str">
        <f>IF(OR($B241="",$C241="",$D241="",$E241="",$E241&gt;AN_CONCURS,$G241="",$O241=FALSE),"",CONF_STR*VLOOKUP(AK241,Coef!$E$5:$F$20,2,FALSE))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29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81"/>
      <c r="G242" s="125"/>
      <c r="H242" s="125"/>
      <c r="I242" s="121" t="str">
        <f>IF(OR($B242="",$C242="",$D242="",$E242="",$E242&lt;AN_LIM,$E242&gt;AN_CONCURS,$G242="",$O242=FALSE),"",CONF_STR*VLOOKUP(AK242,Coef!$E$5:$F$20,2,FALSE))</f>
        <v/>
      </c>
      <c r="J242" s="121" t="str">
        <f>IF(OR($B242="",$C242="",$D242="",$E242="",$E242&gt;AN_CONCURS,$G242="",$O242=FALSE),"",CONF_STR*VLOOKUP(AK242,Coef!$E$5:$F$20,2,FALSE))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29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81"/>
      <c r="G243" s="125"/>
      <c r="H243" s="125"/>
      <c r="I243" s="121" t="str">
        <f>IF(OR($B243="",$C243="",$D243="",$E243="",$E243&lt;AN_LIM,$E243&gt;AN_CONCURS,$G243="",$O243=FALSE),"",CONF_STR*VLOOKUP(AK243,Coef!$E$5:$F$20,2,FALSE))</f>
        <v/>
      </c>
      <c r="J243" s="121" t="str">
        <f>IF(OR($B243="",$C243="",$D243="",$E243="",$E243&gt;AN_CONCURS,$G243="",$O243=FALSE),"",CONF_STR*VLOOKUP(AK243,Coef!$E$5:$F$20,2,FALSE))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29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81"/>
      <c r="G244" s="125"/>
      <c r="H244" s="125"/>
      <c r="I244" s="121" t="str">
        <f>IF(OR($B244="",$C244="",$D244="",$E244="",$E244&lt;AN_LIM,$E244&gt;AN_CONCURS,$G244="",$O244=FALSE),"",CONF_STR*VLOOKUP(AK244,Coef!$E$5:$F$20,2,FALSE))</f>
        <v/>
      </c>
      <c r="J244" s="121" t="str">
        <f>IF(OR($B244="",$C244="",$D244="",$E244="",$E244&gt;AN_CONCURS,$G244="",$O244=FALSE),"",CONF_STR*VLOOKUP(AK244,Coef!$E$5:$F$20,2,FALSE))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29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81"/>
      <c r="G245" s="125"/>
      <c r="H245" s="125"/>
      <c r="I245" s="121" t="str">
        <f>IF(OR($B245="",$C245="",$D245="",$E245="",$E245&lt;AN_LIM,$E245&gt;AN_CONCURS,$G245="",$O245=FALSE),"",CONF_STR*VLOOKUP(AK245,Coef!$E$5:$F$20,2,FALSE))</f>
        <v/>
      </c>
      <c r="J245" s="121" t="str">
        <f>IF(OR($B245="",$C245="",$D245="",$E245="",$E245&gt;AN_CONCURS,$G245="",$O245=FALSE),"",CONF_STR*VLOOKUP(AK245,Coef!$E$5:$F$20,2,FALSE))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29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81"/>
      <c r="G246" s="125"/>
      <c r="H246" s="125"/>
      <c r="I246" s="121" t="str">
        <f>IF(OR($B246="",$C246="",$D246="",$E246="",$E246&lt;AN_LIM,$E246&gt;AN_CONCURS,$G246="",$O246=FALSE),"",CONF_STR*VLOOKUP(AK246,Coef!$E$5:$F$20,2,FALSE))</f>
        <v/>
      </c>
      <c r="J246" s="121" t="str">
        <f>IF(OR($B246="",$C246="",$D246="",$E246="",$E246&gt;AN_CONCURS,$G246="",$O246=FALSE),"",CONF_STR*VLOOKUP(AK246,Coef!$E$5:$F$20,2,FALSE))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29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81"/>
      <c r="G247" s="125"/>
      <c r="H247" s="125"/>
      <c r="I247" s="121" t="str">
        <f>IF(OR($B247="",$C247="",$D247="",$E247="",$E247&lt;AN_LIM,$E247&gt;AN_CONCURS,$G247="",$O247=FALSE),"",CONF_STR*VLOOKUP(AK247,Coef!$E$5:$F$20,2,FALSE))</f>
        <v/>
      </c>
      <c r="J247" s="121" t="str">
        <f>IF(OR($B247="",$C247="",$D247="",$E247="",$E247&gt;AN_CONCURS,$G247="",$O247=FALSE),"",CONF_STR*VLOOKUP(AK247,Coef!$E$5:$F$20,2,FALSE))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29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81"/>
      <c r="G248" s="125"/>
      <c r="H248" s="125"/>
      <c r="I248" s="121" t="str">
        <f>IF(OR($B248="",$C248="",$D248="",$E248="",$E248&lt;AN_LIM,$E248&gt;AN_CONCURS,$G248="",$O248=FALSE),"",CONF_STR*VLOOKUP(AK248,Coef!$E$5:$F$20,2,FALSE))</f>
        <v/>
      </c>
      <c r="J248" s="121" t="str">
        <f>IF(OR($B248="",$C248="",$D248="",$E248="",$E248&gt;AN_CONCURS,$G248="",$O248=FALSE),"",CONF_STR*VLOOKUP(AK248,Coef!$E$5:$F$20,2,FALSE))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29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81"/>
      <c r="G249" s="125"/>
      <c r="H249" s="125"/>
      <c r="I249" s="121" t="str">
        <f>IF(OR($B249="",$C249="",$D249="",$E249="",$E249&lt;AN_LIM,$E249&gt;AN_CONCURS,$G249="",$O249=FALSE),"",CONF_STR*VLOOKUP(AK249,Coef!$E$5:$F$20,2,FALSE))</f>
        <v/>
      </c>
      <c r="J249" s="121" t="str">
        <f>IF(OR($B249="",$C249="",$D249="",$E249="",$E249&gt;AN_CONCURS,$G249="",$O249=FALSE),"",CONF_STR*VLOOKUP(AK249,Coef!$E$5:$F$20,2,FALSE))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29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81"/>
      <c r="G250" s="125"/>
      <c r="H250" s="125"/>
      <c r="I250" s="121" t="str">
        <f>IF(OR($B250="",$C250="",$D250="",$E250="",$E250&lt;AN_LIM,$E250&gt;AN_CONCURS,$G250="",$O250=FALSE),"",CONF_STR*VLOOKUP(AK250,Coef!$E$5:$F$20,2,FALSE))</f>
        <v/>
      </c>
      <c r="J250" s="121" t="str">
        <f>IF(OR($B250="",$C250="",$D250="",$E250="",$E250&gt;AN_CONCURS,$G250="",$O250=FALSE),"",CONF_STR*VLOOKUP(AK250,Coef!$E$5:$F$20,2,FALSE))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29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81"/>
      <c r="G251" s="125"/>
      <c r="H251" s="125"/>
      <c r="I251" s="121" t="str">
        <f>IF(OR($B251="",$C251="",$D251="",$E251="",$E251&lt;AN_LIM,$E251&gt;AN_CONCURS,$G251="",$O251=FALSE),"",CONF_STR*VLOOKUP(AK251,Coef!$E$5:$F$20,2,FALSE))</f>
        <v/>
      </c>
      <c r="J251" s="121" t="str">
        <f>IF(OR($B251="",$C251="",$D251="",$E251="",$E251&gt;AN_CONCURS,$G251="",$O251=FALSE),"",CONF_STR*VLOOKUP(AK251,Coef!$E$5:$F$20,2,FALSE))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29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81"/>
      <c r="G252" s="125"/>
      <c r="H252" s="125"/>
      <c r="I252" s="121" t="str">
        <f>IF(OR($B252="",$C252="",$D252="",$E252="",$E252&lt;AN_LIM,$E252&gt;AN_CONCURS,$G252="",$O252=FALSE),"",CONF_STR*VLOOKUP(AK252,Coef!$E$5:$F$20,2,FALSE))</f>
        <v/>
      </c>
      <c r="J252" s="121" t="str">
        <f>IF(OR($B252="",$C252="",$D252="",$E252="",$E252&gt;AN_CONCURS,$G252="",$O252=FALSE),"",CONF_STR*VLOOKUP(AK252,Coef!$E$5:$F$20,2,FALSE))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29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81"/>
      <c r="G253" s="125"/>
      <c r="H253" s="125"/>
      <c r="I253" s="121" t="str">
        <f>IF(OR($B253="",$C253="",$D253="",$E253="",$E253&lt;AN_LIM,$E253&gt;AN_CONCURS,$G253="",$O253=FALSE),"",CONF_STR*VLOOKUP(AK253,Coef!$E$5:$F$20,2,FALSE))</f>
        <v/>
      </c>
      <c r="J253" s="121" t="str">
        <f>IF(OR($B253="",$C253="",$D253="",$E253="",$E253&gt;AN_CONCURS,$G253="",$O253=FALSE),"",CONF_STR*VLOOKUP(AK253,Coef!$E$5:$F$20,2,FALSE))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29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81"/>
      <c r="G254" s="125"/>
      <c r="H254" s="125"/>
      <c r="I254" s="121" t="str">
        <f>IF(OR($B254="",$C254="",$D254="",$E254="",$E254&lt;AN_LIM,$E254&gt;AN_CONCURS,$G254="",$O254=FALSE),"",CONF_STR*VLOOKUP(AK254,Coef!$E$5:$F$20,2,FALSE))</f>
        <v/>
      </c>
      <c r="J254" s="121" t="str">
        <f>IF(OR($B254="",$C254="",$D254="",$E254="",$E254&gt;AN_CONCURS,$G254="",$O254=FALSE),"",CONF_STR*VLOOKUP(AK254,Coef!$E$5:$F$20,2,FALSE))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29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81"/>
      <c r="G255" s="125"/>
      <c r="H255" s="125"/>
      <c r="I255" s="121" t="str">
        <f>IF(OR($B255="",$C255="",$D255="",$E255="",$E255&lt;AN_LIM,$E255&gt;AN_CONCURS,$G255="",$O255=FALSE),"",CONF_STR*VLOOKUP(AK255,Coef!$E$5:$F$20,2,FALSE))</f>
        <v/>
      </c>
      <c r="J255" s="121" t="str">
        <f>IF(OR($B255="",$C255="",$D255="",$E255="",$E255&gt;AN_CONCURS,$G255="",$O255=FALSE),"",CONF_STR*VLOOKUP(AK255,Coef!$E$5:$F$20,2,FALSE))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29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81"/>
      <c r="G256" s="125"/>
      <c r="H256" s="125"/>
      <c r="I256" s="121" t="str">
        <f>IF(OR($B256="",$C256="",$D256="",$E256="",$E256&lt;AN_LIM,$E256&gt;AN_CONCURS,$G256="",$O256=FALSE),"",CONF_STR*VLOOKUP(AK256,Coef!$E$5:$F$20,2,FALSE))</f>
        <v/>
      </c>
      <c r="J256" s="121" t="str">
        <f>IF(OR($B256="",$C256="",$D256="",$E256="",$E256&gt;AN_CONCURS,$G256="",$O256=FALSE),"",CONF_STR*VLOOKUP(AK256,Coef!$E$5:$F$20,2,FALSE))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29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81"/>
      <c r="G257" s="125"/>
      <c r="H257" s="125"/>
      <c r="I257" s="121" t="str">
        <f>IF(OR($B257="",$C257="",$D257="",$E257="",$E257&lt;AN_LIM,$E257&gt;AN_CONCURS,$G257="",$O257=FALSE),"",CONF_STR*VLOOKUP(AK257,Coef!$E$5:$F$20,2,FALSE))</f>
        <v/>
      </c>
      <c r="J257" s="121" t="str">
        <f>IF(OR($B257="",$C257="",$D257="",$E257="",$E257&gt;AN_CONCURS,$G257="",$O257=FALSE),"",CONF_STR*VLOOKUP(AK257,Coef!$E$5:$F$20,2,FALSE))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29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81"/>
      <c r="G258" s="125"/>
      <c r="H258" s="125"/>
      <c r="I258" s="121" t="str">
        <f>IF(OR($B258="",$C258="",$D258="",$E258="",$E258&lt;AN_LIM,$E258&gt;AN_CONCURS,$G258="",$O258=FALSE),"",CONF_STR*VLOOKUP(AK258,Coef!$E$5:$F$20,2,FALSE))</f>
        <v/>
      </c>
      <c r="J258" s="121" t="str">
        <f>IF(OR($B258="",$C258="",$D258="",$E258="",$E258&gt;AN_CONCURS,$G258="",$O258=FALSE),"",CONF_STR*VLOOKUP(AK258,Coef!$E$5:$F$20,2,FALSE))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29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81"/>
      <c r="G259" s="125"/>
      <c r="H259" s="125"/>
      <c r="I259" s="121" t="str">
        <f>IF(OR($B259="",$C259="",$D259="",$E259="",$E259&lt;AN_LIM,$E259&gt;AN_CONCURS,$G259="",$O259=FALSE),"",CONF_STR*VLOOKUP(AK259,Coef!$E$5:$F$20,2,FALSE))</f>
        <v/>
      </c>
      <c r="J259" s="121" t="str">
        <f>IF(OR($B259="",$C259="",$D259="",$E259="",$E259&gt;AN_CONCURS,$G259="",$O259=FALSE),"",CONF_STR*VLOOKUP(AK259,Coef!$E$5:$F$20,2,FALSE))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29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81"/>
      <c r="G260" s="125"/>
      <c r="H260" s="125"/>
      <c r="I260" s="121" t="str">
        <f>IF(OR($B260="",$C260="",$D260="",$E260="",$E260&lt;AN_LIM,$E260&gt;AN_CONCURS,$G260="",$O260=FALSE),"",CONF_STR*VLOOKUP(AK260,Coef!$E$5:$F$20,2,FALSE))</f>
        <v/>
      </c>
      <c r="J260" s="121" t="str">
        <f>IF(OR($B260="",$C260="",$D260="",$E260="",$E260&gt;AN_CONCURS,$G260="",$O260=FALSE),"",CONF_STR*VLOOKUP(AK260,Coef!$E$5:$F$20,2,FALSE))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29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39" type="noConversion"/>
  <pageMargins left="0.39370078740157483" right="0.39370078740157483" top="0.78740157480314965" bottom="1.1811023622047245" header="0" footer="0.31496062992125984"/>
  <pageSetup paperSize="9" scale="62" orientation="landscape" r:id="rId1"/>
  <headerFooter>
    <oddFooter xml:space="preserve">&amp;LConfirm existenţa lucrărilor
Director de departament
&amp;CConfirm existenţa lucrărilor
Şef de catedră
&amp;RCandidat
</oddFooter>
  </headerFooter>
  <rowBreaks count="2" manualBreakCount="2">
    <brk id="17" max="9" man="1"/>
    <brk id="23" max="9" man="1"/>
  </rowBreaks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000"/>
  </sheetPr>
  <dimension ref="A1:AT260"/>
  <sheetViews>
    <sheetView view="pageBreakPreview" zoomScale="60" zoomScaleNormal="105" workbookViewId="0">
      <selection activeCell="H32" sqref="H32"/>
    </sheetView>
  </sheetViews>
  <sheetFormatPr defaultRowHeight="15.75"/>
  <cols>
    <col min="1" max="1" width="5.7109375" style="103" customWidth="1"/>
    <col min="2" max="2" width="31.28515625" style="103" customWidth="1"/>
    <col min="3" max="3" width="32" style="103" customWidth="1"/>
    <col min="4" max="4" width="29.140625" style="103" customWidth="1"/>
    <col min="5" max="5" width="15.28515625" style="101" customWidth="1"/>
    <col min="6" max="8" width="10.7109375" style="103" customWidth="1"/>
    <col min="9" max="10" width="10.7109375" style="108" customWidth="1"/>
    <col min="11" max="14" width="10.7109375" style="108" hidden="1" customWidth="1"/>
    <col min="15" max="22" width="10.7109375" style="182" hidden="1" customWidth="1"/>
    <col min="23" max="23" width="10.7109375" style="101" hidden="1" customWidth="1"/>
    <col min="24" max="24" width="8.7109375" style="182" hidden="1" customWidth="1"/>
    <col min="25" max="46" width="9.140625" style="108" hidden="1" customWidth="1"/>
    <col min="47" max="16384" width="9.140625" style="103"/>
  </cols>
  <sheetData>
    <row r="1" spans="1:46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W1" s="208"/>
      <c r="AA1" s="183"/>
      <c r="AB1" s="182"/>
    </row>
    <row r="2" spans="1:46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W2" s="208"/>
      <c r="AA2" s="183"/>
      <c r="AB2" s="182"/>
    </row>
    <row r="3" spans="1:46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W3" s="242"/>
      <c r="AA3" s="183"/>
      <c r="AB3" s="182"/>
    </row>
    <row r="4" spans="1:46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W4" s="242"/>
      <c r="AA4" s="183"/>
      <c r="AB4" s="182"/>
    </row>
    <row r="5" spans="1:46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193"/>
      <c r="P5" s="193"/>
      <c r="Q5" s="193"/>
      <c r="R5" s="193"/>
      <c r="S5" s="193"/>
      <c r="W5" s="243"/>
      <c r="AA5" s="183"/>
      <c r="AB5" s="182"/>
    </row>
    <row r="6" spans="1:46" s="108" customFormat="1">
      <c r="A6" s="761" t="s">
        <v>244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193"/>
      <c r="P6" s="193"/>
      <c r="Q6" s="193"/>
      <c r="R6" s="193"/>
      <c r="S6" s="193"/>
      <c r="W6" s="208"/>
      <c r="AA6" s="183"/>
      <c r="AB6" s="182"/>
    </row>
    <row r="7" spans="1:46" s="2" customFormat="1" ht="13.5" customHeight="1">
      <c r="A7" s="103"/>
      <c r="B7" s="103"/>
      <c r="C7" s="103"/>
      <c r="D7" s="103"/>
      <c r="E7" s="101"/>
      <c r="F7" s="188"/>
      <c r="G7" s="103"/>
      <c r="H7" s="103"/>
      <c r="I7" s="108"/>
      <c r="J7" s="30" t="str">
        <f>CONCATENATE(FUNCTIE," ",NUME)</f>
        <v>ASISTENT UNIVERSITAR DĂESCU Alexandru Cosmin</v>
      </c>
      <c r="K7" s="182"/>
      <c r="L7" s="182"/>
      <c r="M7" s="182"/>
      <c r="N7" s="182"/>
      <c r="O7" s="198"/>
      <c r="P7" s="7"/>
      <c r="Q7" s="7"/>
      <c r="R7" s="7"/>
      <c r="S7" s="7"/>
      <c r="T7" s="7"/>
      <c r="U7" s="7"/>
      <c r="V7" s="7"/>
      <c r="W7" s="208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 ht="15" customHeight="1">
      <c r="A8" s="771" t="s">
        <v>0</v>
      </c>
      <c r="B8" s="771" t="s">
        <v>1</v>
      </c>
      <c r="C8" s="771" t="s">
        <v>2</v>
      </c>
      <c r="D8" s="771" t="s">
        <v>3</v>
      </c>
      <c r="E8" s="768" t="s">
        <v>155</v>
      </c>
      <c r="F8" s="771" t="s">
        <v>4</v>
      </c>
      <c r="G8" s="771" t="s">
        <v>5</v>
      </c>
      <c r="H8" s="771" t="s">
        <v>6</v>
      </c>
      <c r="I8" s="765" t="s">
        <v>7</v>
      </c>
      <c r="J8" s="765"/>
      <c r="K8" s="765" t="s">
        <v>56</v>
      </c>
      <c r="L8" s="765"/>
      <c r="M8" s="765" t="s">
        <v>57</v>
      </c>
      <c r="N8" s="765"/>
      <c r="O8" s="765" t="s">
        <v>52</v>
      </c>
      <c r="P8" s="765"/>
      <c r="Q8" s="765" t="s">
        <v>55</v>
      </c>
      <c r="R8" s="765"/>
      <c r="S8" s="766" t="s">
        <v>53</v>
      </c>
      <c r="T8" s="767"/>
      <c r="U8" s="766" t="s">
        <v>54</v>
      </c>
      <c r="V8" s="767"/>
      <c r="W8" s="770" t="s">
        <v>238</v>
      </c>
      <c r="X8" s="107"/>
    </row>
    <row r="9" spans="1:46" ht="40.5" customHeight="1">
      <c r="A9" s="771"/>
      <c r="B9" s="771"/>
      <c r="C9" s="771"/>
      <c r="D9" s="771"/>
      <c r="E9" s="769"/>
      <c r="F9" s="771"/>
      <c r="G9" s="771"/>
      <c r="H9" s="77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186" t="str">
        <f>CONCATENATE("ultimii                                  ",PER_EVAL," ani")</f>
        <v>ultimii                                  3 ani</v>
      </c>
      <c r="R9" s="109" t="s">
        <v>8</v>
      </c>
      <c r="S9" s="186" t="str">
        <f>CONCATENATE("ultimii                                  ",PER_EVAL," ani")</f>
        <v>ultimii                                  3 ani</v>
      </c>
      <c r="T9" s="109" t="s">
        <v>8</v>
      </c>
      <c r="U9" s="186" t="str">
        <f>CONCATENATE("ultimii                                  ",PER_EVAL," ani")</f>
        <v>ultimii                                  3 ani</v>
      </c>
      <c r="V9" s="109" t="s">
        <v>8</v>
      </c>
      <c r="W9" s="770"/>
      <c r="X9" s="110"/>
      <c r="Y9" s="148">
        <v>1</v>
      </c>
      <c r="Z9" s="148">
        <v>2</v>
      </c>
      <c r="AA9" s="148">
        <v>3</v>
      </c>
      <c r="AB9" s="148">
        <v>4</v>
      </c>
      <c r="AC9" s="148">
        <v>5</v>
      </c>
      <c r="AD9" s="148">
        <v>6</v>
      </c>
      <c r="AE9" s="148">
        <v>7</v>
      </c>
      <c r="AF9" s="148">
        <v>8</v>
      </c>
      <c r="AG9" s="148">
        <v>9</v>
      </c>
      <c r="AH9" s="148">
        <v>10</v>
      </c>
      <c r="AI9" s="148">
        <v>1</v>
      </c>
      <c r="AJ9" s="148">
        <v>2</v>
      </c>
      <c r="AK9" s="148">
        <v>3</v>
      </c>
      <c r="AL9" s="148">
        <v>4</v>
      </c>
      <c r="AM9" s="148">
        <v>5</v>
      </c>
      <c r="AN9" s="148">
        <v>6</v>
      </c>
      <c r="AO9" s="148">
        <v>7</v>
      </c>
      <c r="AP9" s="148">
        <v>8</v>
      </c>
      <c r="AQ9" s="148">
        <v>9</v>
      </c>
      <c r="AR9" s="148">
        <v>10</v>
      </c>
      <c r="AS9" s="148"/>
    </row>
    <row r="10" spans="1:46">
      <c r="A10" s="111"/>
      <c r="B10" s="112"/>
      <c r="C10" s="112"/>
      <c r="D10" s="112"/>
      <c r="E10" s="113"/>
      <c r="F10" s="149"/>
      <c r="G10" s="113"/>
      <c r="H10" s="150"/>
      <c r="I10" s="114">
        <f>SUMIF(I11:I80,"&gt;0")</f>
        <v>0</v>
      </c>
      <c r="J10" s="114">
        <f t="shared" ref="J10:V10" si="0">SUMIF(J11:J80,"&gt;0")</f>
        <v>30</v>
      </c>
      <c r="K10" s="114">
        <f t="shared" si="0"/>
        <v>0</v>
      </c>
      <c r="L10" s="114">
        <f t="shared" si="0"/>
        <v>30</v>
      </c>
      <c r="M10" s="114">
        <f t="shared" si="0"/>
        <v>0</v>
      </c>
      <c r="N10" s="114">
        <f t="shared" si="0"/>
        <v>0</v>
      </c>
      <c r="O10" s="115">
        <f t="shared" si="0"/>
        <v>0</v>
      </c>
      <c r="P10" s="115">
        <f t="shared" si="0"/>
        <v>5</v>
      </c>
      <c r="Q10" s="115">
        <f t="shared" si="0"/>
        <v>0</v>
      </c>
      <c r="R10" s="115">
        <f t="shared" si="0"/>
        <v>0</v>
      </c>
      <c r="S10" s="115">
        <f t="shared" si="0"/>
        <v>0</v>
      </c>
      <c r="T10" s="115">
        <f t="shared" si="0"/>
        <v>1</v>
      </c>
      <c r="U10" s="115">
        <f t="shared" si="0"/>
        <v>0</v>
      </c>
      <c r="V10" s="115">
        <f t="shared" si="0"/>
        <v>0</v>
      </c>
      <c r="W10" s="235"/>
      <c r="X10" s="117"/>
      <c r="Y10" s="114" t="e">
        <f t="shared" ref="Y10:AR10" si="1">SUM(Y11:Y44)</f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/>
    </row>
    <row r="11" spans="1:46" ht="63">
      <c r="A11" s="118" t="s">
        <v>121</v>
      </c>
      <c r="B11" s="564" t="s">
        <v>743</v>
      </c>
      <c r="C11" s="564" t="s">
        <v>744</v>
      </c>
      <c r="D11" s="565" t="s">
        <v>745</v>
      </c>
      <c r="E11" s="563" t="s">
        <v>746</v>
      </c>
      <c r="F11" s="563">
        <v>2006</v>
      </c>
      <c r="G11" s="563" t="s">
        <v>747</v>
      </c>
      <c r="H11" s="562" t="s">
        <v>190</v>
      </c>
      <c r="I11" s="121" t="str">
        <f>IF(OR($B11="",$C11="",$D11="",$E11="",$F11="",$F11&lt;AN_LIM,$F11&gt;AN_CONCURS,$W11=FALSE),"",IF(E11="B",CNCSIS_B*VLOOKUP(AS11,Coef!$E$5:$F$20,2,FALSE),IF(E11="C",CNCSIS_C*VLOOKUP(AS11,Coef!$E$5:$F$20,2,FALSE),"")))</f>
        <v/>
      </c>
      <c r="J11" s="121">
        <f>IF(OR($B11="",$C11="",$D11="",$E11="",$F11="",$F11&gt;AN_CONCURS,$W11=FALSE),"",IF(E11="B",CNCSIS_B*VLOOKUP(AS11,Coef!$E$5:$F$20,2,FALSE),IF(E11="C",CNCSIS_C*VLOOKUP(AS11,Coef!$E$5:$F$20,2,FALSE),"")))</f>
        <v>6</v>
      </c>
      <c r="K11" s="121" t="str">
        <f>IF($E11="B",$I11,"")</f>
        <v/>
      </c>
      <c r="L11" s="121">
        <f>IF($E11="B",$J11,"")</f>
        <v>6</v>
      </c>
      <c r="M11" s="121" t="str">
        <f>IF($E11="C",$I11,"")</f>
        <v/>
      </c>
      <c r="N11" s="121" t="str">
        <f>IF($E11="C",$J11,"")</f>
        <v/>
      </c>
      <c r="O11" s="153" t="str">
        <f t="shared" ref="O11:O74" si="2">IF(OR($B11="",$C11="",$D11="",$E11="",$F11="",$F11&gt;AN_CONCURS,$W11=FALSE),"",IF(AND($F11&gt;=AN_LIM,$E11="B"),1,""))</f>
        <v/>
      </c>
      <c r="P11" s="153">
        <f t="shared" ref="P11:P74" si="3">IF(OR($B11="",$C11="",$D11="",$E11="",$F11="",$F11&gt;AN_CONCURS,$W11=FALSE),"",IF($E11="B",1,""))</f>
        <v>1</v>
      </c>
      <c r="Q11" s="153" t="str">
        <f t="shared" ref="Q11:Q74" si="4">IF(OR($B11="",$C11="",$D11="",$E11="",$F11="",$F11&gt;AN_CONCURS,$W11=FALSE),"",IF(AND($F11&gt;=AN_LIM,$E11="C"),1,""))</f>
        <v/>
      </c>
      <c r="R11" s="153" t="str">
        <f t="shared" ref="R11:R74" si="5">IF(OR($B11="",$C11="",$D11="",$E11="",$F11="",$F11&gt;AN_CONCURS,$W11=FALSE),"",IF($E11="C",1,""))</f>
        <v/>
      </c>
      <c r="S11" s="153" t="str">
        <f t="shared" ref="S11:S74" si="6">IF($O11&lt;&gt;1,"",(IF(OR($B11="",$C11="",$D11="",$E11="",$F11="",$F11&gt;AN_CONCURS,$W11=FALSE),"",IF((FIND(NUME,$B11,1)=1),1,""))))</f>
        <v/>
      </c>
      <c r="T11" s="153" t="str">
        <f t="shared" ref="T11:T74" si="7">IF($P11&lt;&gt;1,"",(IF(OR($B11="",$C11="",$D11="",$E11="",$F11="",$F11&gt;AN_CONCURS,$W11=FALSE),"",IF((FIND(NUME,$B11,1)=1),1,""))))</f>
        <v/>
      </c>
      <c r="U11" s="153" t="str">
        <f t="shared" ref="U11:U74" si="8">IF($Q11&lt;&gt;1,"",(IF(OR($B11="",$C11="",$D11="",$E11="",$F11="",$F11&gt;AN_CONCURS,$W11=FALSE),"",IF((FIND(NUME,$B11,1)=1),1,""))))</f>
        <v/>
      </c>
      <c r="V11" s="153" t="str">
        <f t="shared" ref="V11:V74" si="9">IF($R11&lt;&gt;1,"",(IF(OR($B11="",$C11="",$D11="",$E11="",$F11="",$F11&gt;AN_CONCURS,$W11=FALSE),"",IF((FIND(NUME,$B11,1)=1),1,""))))</f>
        <v/>
      </c>
      <c r="W11" s="129" t="b">
        <f t="shared" ref="W11:W42" si="10">IF(NUME="",FALSE,ISNUMBER(SEARCH(NUME,$B11)))</f>
        <v>1</v>
      </c>
      <c r="X11" s="154"/>
      <c r="Y11" s="123">
        <f t="shared" ref="Y11:Y74" si="11">FIND(",",$B11,1)</f>
        <v>18</v>
      </c>
      <c r="Z11" s="123">
        <f t="shared" ref="Z11:AH26" si="12">FIND(",",$B11,Y11+1)</f>
        <v>29</v>
      </c>
      <c r="AA11" s="123">
        <f t="shared" si="12"/>
        <v>37</v>
      </c>
      <c r="AB11" s="123">
        <f t="shared" si="12"/>
        <v>49</v>
      </c>
      <c r="AC11" s="123" t="e">
        <f t="shared" si="12"/>
        <v>#VALUE!</v>
      </c>
      <c r="AD11" s="123" t="e">
        <f t="shared" si="12"/>
        <v>#VALUE!</v>
      </c>
      <c r="AE11" s="123" t="e">
        <f t="shared" si="12"/>
        <v>#VALUE!</v>
      </c>
      <c r="AF11" s="123" t="e">
        <f t="shared" si="12"/>
        <v>#VALUE!</v>
      </c>
      <c r="AG11" s="123" t="e">
        <f t="shared" si="12"/>
        <v>#VALUE!</v>
      </c>
      <c r="AH11" s="123" t="e">
        <f t="shared" si="12"/>
        <v>#VALUE!</v>
      </c>
      <c r="AI11" s="124">
        <f t="shared" ref="AI11:AR36" si="13">IF(Y11&gt;0,1,0)</f>
        <v>1</v>
      </c>
      <c r="AJ11" s="124">
        <f t="shared" si="13"/>
        <v>1</v>
      </c>
      <c r="AK11" s="124">
        <f t="shared" si="13"/>
        <v>1</v>
      </c>
      <c r="AL11" s="124">
        <f t="shared" si="13"/>
        <v>1</v>
      </c>
      <c r="AM11" s="124" t="e">
        <f t="shared" si="13"/>
        <v>#VALUE!</v>
      </c>
      <c r="AN11" s="124" t="e">
        <f t="shared" si="13"/>
        <v>#VALUE!</v>
      </c>
      <c r="AO11" s="124" t="e">
        <f t="shared" si="13"/>
        <v>#VALUE!</v>
      </c>
      <c r="AP11" s="124" t="e">
        <f t="shared" si="13"/>
        <v>#VALUE!</v>
      </c>
      <c r="AQ11" s="124" t="e">
        <f t="shared" si="13"/>
        <v>#VALUE!</v>
      </c>
      <c r="AR11" s="124" t="e">
        <f t="shared" si="13"/>
        <v>#VALUE!</v>
      </c>
      <c r="AS11" s="124">
        <f t="shared" ref="AS11:AS74" si="14">1+SUMIF(AI11:AR11,"&gt;0",AI11:AR11)</f>
        <v>5</v>
      </c>
    </row>
    <row r="12" spans="1:46" s="175" customFormat="1" ht="47.25">
      <c r="A12" s="118" t="s">
        <v>80</v>
      </c>
      <c r="B12" s="564" t="s">
        <v>748</v>
      </c>
      <c r="C12" s="564" t="s">
        <v>749</v>
      </c>
      <c r="D12" s="564" t="s">
        <v>750</v>
      </c>
      <c r="E12" s="562" t="s">
        <v>746</v>
      </c>
      <c r="F12" s="566">
        <v>2008</v>
      </c>
      <c r="G12" s="563" t="s">
        <v>751</v>
      </c>
      <c r="H12" s="563">
        <v>8</v>
      </c>
      <c r="I12" s="121" t="str">
        <f>IF(OR($B12="",$C12="",$D12="",$E12="",$F12="",$F12&lt;AN_LIM,$F12&gt;AN_CONCURS,$W12=FALSE),"",IF(E12="B",CNCSIS_B*VLOOKUP(AS12,Coef!$E$5:$F$20,2,FALSE),IF(E12="C",CNCSIS_C*VLOOKUP(AS12,Coef!$E$5:$F$20,2,FALSE),"")))</f>
        <v/>
      </c>
      <c r="J12" s="121">
        <f>IF(OR($B12="",$C12="",$D12="",$E12="",$F12="",$F12&gt;AN_CONCURS,$W12=FALSE),"",IF(E12="B",CNCSIS_B*VLOOKUP(AS12,Coef!$E$5:$F$20,2,FALSE),IF(E12="C",CNCSIS_C*VLOOKUP(AS12,Coef!$E$5:$F$20,2,FALSE),"")))</f>
        <v>6</v>
      </c>
      <c r="K12" s="121" t="str">
        <f t="shared" ref="K12:K75" si="15">IF($E12="B",$I12,"")</f>
        <v/>
      </c>
      <c r="L12" s="121">
        <f t="shared" ref="L12:L75" si="16">IF($E12="B",$J12,"")</f>
        <v>6</v>
      </c>
      <c r="M12" s="121" t="str">
        <f t="shared" ref="M12:M75" si="17">IF($E12="C",$I12,"")</f>
        <v/>
      </c>
      <c r="N12" s="121" t="str">
        <f t="shared" ref="N12:N75" si="18">IF($E12="C",$J12,"")</f>
        <v/>
      </c>
      <c r="O12" s="153" t="str">
        <f t="shared" si="2"/>
        <v/>
      </c>
      <c r="P12" s="153">
        <f t="shared" si="3"/>
        <v>1</v>
      </c>
      <c r="Q12" s="153" t="str">
        <f t="shared" si="4"/>
        <v/>
      </c>
      <c r="R12" s="153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29" t="b">
        <f t="shared" si="10"/>
        <v>1</v>
      </c>
      <c r="X12" s="174"/>
      <c r="Y12" s="172">
        <f t="shared" si="11"/>
        <v>18</v>
      </c>
      <c r="Z12" s="172">
        <f t="shared" si="12"/>
        <v>29</v>
      </c>
      <c r="AA12" s="172">
        <f t="shared" si="12"/>
        <v>54</v>
      </c>
      <c r="AB12" s="172">
        <f t="shared" si="12"/>
        <v>66</v>
      </c>
      <c r="AC12" s="172" t="e">
        <f t="shared" si="12"/>
        <v>#VALUE!</v>
      </c>
      <c r="AD12" s="172" t="e">
        <f t="shared" si="12"/>
        <v>#VALUE!</v>
      </c>
      <c r="AE12" s="172" t="e">
        <f t="shared" si="12"/>
        <v>#VALUE!</v>
      </c>
      <c r="AF12" s="172" t="e">
        <f t="shared" si="12"/>
        <v>#VALUE!</v>
      </c>
      <c r="AG12" s="172" t="e">
        <f t="shared" si="12"/>
        <v>#VALUE!</v>
      </c>
      <c r="AH12" s="172" t="e">
        <f t="shared" si="12"/>
        <v>#VALUE!</v>
      </c>
      <c r="AI12" s="173">
        <f t="shared" si="13"/>
        <v>1</v>
      </c>
      <c r="AJ12" s="173">
        <f t="shared" si="13"/>
        <v>1</v>
      </c>
      <c r="AK12" s="173">
        <f t="shared" si="13"/>
        <v>1</v>
      </c>
      <c r="AL12" s="173">
        <f t="shared" si="13"/>
        <v>1</v>
      </c>
      <c r="AM12" s="173" t="e">
        <f t="shared" si="13"/>
        <v>#VALUE!</v>
      </c>
      <c r="AN12" s="173" t="e">
        <f t="shared" si="13"/>
        <v>#VALUE!</v>
      </c>
      <c r="AO12" s="173" t="e">
        <f t="shared" si="13"/>
        <v>#VALUE!</v>
      </c>
      <c r="AP12" s="173" t="e">
        <f t="shared" si="13"/>
        <v>#VALUE!</v>
      </c>
      <c r="AQ12" s="173" t="e">
        <f t="shared" si="13"/>
        <v>#VALUE!</v>
      </c>
      <c r="AR12" s="173" t="e">
        <f t="shared" si="13"/>
        <v>#VALUE!</v>
      </c>
      <c r="AS12" s="173">
        <f t="shared" si="14"/>
        <v>5</v>
      </c>
      <c r="AT12" s="199"/>
    </row>
    <row r="13" spans="1:46" ht="63">
      <c r="A13" s="118" t="s">
        <v>81</v>
      </c>
      <c r="B13" s="564" t="s">
        <v>752</v>
      </c>
      <c r="C13" s="564" t="s">
        <v>753</v>
      </c>
      <c r="D13" s="564" t="s">
        <v>754</v>
      </c>
      <c r="E13" s="562" t="s">
        <v>746</v>
      </c>
      <c r="F13" s="566">
        <v>2008</v>
      </c>
      <c r="G13" s="567" t="s">
        <v>755</v>
      </c>
      <c r="H13" s="563">
        <v>6</v>
      </c>
      <c r="I13" s="121" t="str">
        <f>IF(OR($B13="",$C13="",$D13="",$E13="",$F13="",$F13&lt;AN_LIM,$F13&gt;AN_CONCURS,$W13=FALSE),"",IF(E13="B",CNCSIS_B*VLOOKUP(AS13,Coef!$E$5:$F$20,2,FALSE),IF(E13="C",CNCSIS_C*VLOOKUP(AS13,Coef!$E$5:$F$20,2,FALSE),"")))</f>
        <v/>
      </c>
      <c r="J13" s="121">
        <f>IF(OR($B13="",$C13="",$D13="",$E13="",$F13="",$F13&gt;AN_CONCURS,$W13=FALSE),"",IF(E13="B",CNCSIS_B*VLOOKUP(AS13,Coef!$E$5:$F$20,2,FALSE),IF(E13="C",CNCSIS_C*VLOOKUP(AS13,Coef!$E$5:$F$20,2,FALSE),"")))</f>
        <v>6</v>
      </c>
      <c r="K13" s="121" t="str">
        <f t="shared" si="15"/>
        <v/>
      </c>
      <c r="L13" s="121">
        <f t="shared" si="16"/>
        <v>6</v>
      </c>
      <c r="M13" s="121" t="str">
        <f t="shared" si="17"/>
        <v/>
      </c>
      <c r="N13" s="121" t="str">
        <f t="shared" si="18"/>
        <v/>
      </c>
      <c r="O13" s="153" t="str">
        <f t="shared" si="2"/>
        <v/>
      </c>
      <c r="P13" s="153">
        <f t="shared" si="3"/>
        <v>1</v>
      </c>
      <c r="Q13" s="153" t="str">
        <f t="shared" si="4"/>
        <v/>
      </c>
      <c r="R13" s="153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29" t="b">
        <f t="shared" si="10"/>
        <v>1</v>
      </c>
      <c r="X13" s="154"/>
      <c r="Y13" s="123">
        <f t="shared" si="11"/>
        <v>7</v>
      </c>
      <c r="Z13" s="123">
        <f t="shared" si="12"/>
        <v>18</v>
      </c>
      <c r="AA13" s="123">
        <f t="shared" si="12"/>
        <v>37</v>
      </c>
      <c r="AB13" s="123">
        <f t="shared" si="12"/>
        <v>62</v>
      </c>
      <c r="AC13" s="123" t="e">
        <f t="shared" si="12"/>
        <v>#VALUE!</v>
      </c>
      <c r="AD13" s="123" t="e">
        <f t="shared" si="12"/>
        <v>#VALUE!</v>
      </c>
      <c r="AE13" s="123" t="e">
        <f t="shared" si="12"/>
        <v>#VALUE!</v>
      </c>
      <c r="AF13" s="123" t="e">
        <f t="shared" si="12"/>
        <v>#VALUE!</v>
      </c>
      <c r="AG13" s="123" t="e">
        <f t="shared" si="12"/>
        <v>#VALUE!</v>
      </c>
      <c r="AH13" s="123" t="e">
        <f t="shared" si="12"/>
        <v>#VALUE!</v>
      </c>
      <c r="AI13" s="124">
        <f t="shared" si="13"/>
        <v>1</v>
      </c>
      <c r="AJ13" s="124">
        <f t="shared" si="13"/>
        <v>1</v>
      </c>
      <c r="AK13" s="124">
        <f t="shared" si="13"/>
        <v>1</v>
      </c>
      <c r="AL13" s="124">
        <f t="shared" si="13"/>
        <v>1</v>
      </c>
      <c r="AM13" s="124" t="e">
        <f t="shared" si="13"/>
        <v>#VALUE!</v>
      </c>
      <c r="AN13" s="124" t="e">
        <f t="shared" si="13"/>
        <v>#VALUE!</v>
      </c>
      <c r="AO13" s="124" t="e">
        <f t="shared" si="13"/>
        <v>#VALUE!</v>
      </c>
      <c r="AP13" s="124" t="e">
        <f t="shared" si="13"/>
        <v>#VALUE!</v>
      </c>
      <c r="AQ13" s="124" t="e">
        <f t="shared" si="13"/>
        <v>#VALUE!</v>
      </c>
      <c r="AR13" s="124" t="e">
        <f t="shared" si="13"/>
        <v>#VALUE!</v>
      </c>
      <c r="AS13" s="124">
        <f t="shared" si="14"/>
        <v>5</v>
      </c>
    </row>
    <row r="14" spans="1:46" ht="47.25">
      <c r="A14" s="118" t="s">
        <v>82</v>
      </c>
      <c r="B14" s="564" t="s">
        <v>756</v>
      </c>
      <c r="C14" s="564" t="s">
        <v>757</v>
      </c>
      <c r="D14" s="564" t="s">
        <v>750</v>
      </c>
      <c r="E14" s="562" t="s">
        <v>746</v>
      </c>
      <c r="F14" s="566">
        <v>2008</v>
      </c>
      <c r="G14" s="563" t="s">
        <v>751</v>
      </c>
      <c r="H14" s="563">
        <v>8</v>
      </c>
      <c r="I14" s="121" t="str">
        <f>IF(OR($B14="",$C14="",$D14="",$E14="",$F14="",$F14&lt;AN_LIM,$F14&gt;AN_CONCURS,$W14=FALSE),"",IF(E14="B",CNCSIS_B*VLOOKUP(AS14,Coef!$E$5:$F$20,2,FALSE),IF(E14="C",CNCSIS_C*VLOOKUP(AS14,Coef!$E$5:$F$20,2,FALSE),"")))</f>
        <v/>
      </c>
      <c r="J14" s="121">
        <f>IF(OR($B14="",$C14="",$D14="",$E14="",$F14="",$F14&gt;AN_CONCURS,$W14=FALSE),"",IF(E14="B",CNCSIS_B*VLOOKUP(AS14,Coef!$E$5:$F$20,2,FALSE),IF(E14="C",CNCSIS_C*VLOOKUP(AS14,Coef!$E$5:$F$20,2,FALSE),"")))</f>
        <v>6</v>
      </c>
      <c r="K14" s="121" t="str">
        <f t="shared" si="15"/>
        <v/>
      </c>
      <c r="L14" s="121">
        <f t="shared" si="16"/>
        <v>6</v>
      </c>
      <c r="M14" s="121" t="str">
        <f t="shared" si="17"/>
        <v/>
      </c>
      <c r="N14" s="121" t="str">
        <f t="shared" si="18"/>
        <v/>
      </c>
      <c r="O14" s="153" t="str">
        <f t="shared" si="2"/>
        <v/>
      </c>
      <c r="P14" s="153">
        <f t="shared" si="3"/>
        <v>1</v>
      </c>
      <c r="Q14" s="153" t="str">
        <f t="shared" si="4"/>
        <v/>
      </c>
      <c r="R14" s="153" t="str">
        <f t="shared" si="5"/>
        <v/>
      </c>
      <c r="S14" s="153" t="str">
        <f t="shared" si="6"/>
        <v/>
      </c>
      <c r="T14" s="153">
        <f t="shared" si="7"/>
        <v>1</v>
      </c>
      <c r="U14" s="153" t="str">
        <f t="shared" si="8"/>
        <v/>
      </c>
      <c r="V14" s="153" t="str">
        <f t="shared" si="9"/>
        <v/>
      </c>
      <c r="W14" s="129" t="b">
        <f t="shared" si="10"/>
        <v>1</v>
      </c>
      <c r="X14" s="154"/>
      <c r="Y14" s="123">
        <f t="shared" si="11"/>
        <v>24</v>
      </c>
      <c r="Z14" s="123">
        <f t="shared" si="12"/>
        <v>35</v>
      </c>
      <c r="AA14" s="123">
        <f t="shared" si="12"/>
        <v>55</v>
      </c>
      <c r="AB14" s="123">
        <f t="shared" si="12"/>
        <v>63</v>
      </c>
      <c r="AC14" s="123" t="e">
        <f t="shared" si="12"/>
        <v>#VALUE!</v>
      </c>
      <c r="AD14" s="123" t="e">
        <f t="shared" si="12"/>
        <v>#VALUE!</v>
      </c>
      <c r="AE14" s="123" t="e">
        <f t="shared" si="12"/>
        <v>#VALUE!</v>
      </c>
      <c r="AF14" s="123" t="e">
        <f t="shared" si="12"/>
        <v>#VALUE!</v>
      </c>
      <c r="AG14" s="123" t="e">
        <f t="shared" si="12"/>
        <v>#VALUE!</v>
      </c>
      <c r="AH14" s="123" t="e">
        <f t="shared" si="12"/>
        <v>#VALUE!</v>
      </c>
      <c r="AI14" s="124">
        <f t="shared" si="13"/>
        <v>1</v>
      </c>
      <c r="AJ14" s="124">
        <f t="shared" si="13"/>
        <v>1</v>
      </c>
      <c r="AK14" s="124">
        <f t="shared" si="13"/>
        <v>1</v>
      </c>
      <c r="AL14" s="124">
        <f t="shared" si="13"/>
        <v>1</v>
      </c>
      <c r="AM14" s="124" t="e">
        <f t="shared" si="13"/>
        <v>#VALUE!</v>
      </c>
      <c r="AN14" s="124" t="e">
        <f t="shared" si="13"/>
        <v>#VALUE!</v>
      </c>
      <c r="AO14" s="124" t="e">
        <f t="shared" si="13"/>
        <v>#VALUE!</v>
      </c>
      <c r="AP14" s="124" t="e">
        <f t="shared" si="13"/>
        <v>#VALUE!</v>
      </c>
      <c r="AQ14" s="124" t="e">
        <f t="shared" si="13"/>
        <v>#VALUE!</v>
      </c>
      <c r="AR14" s="124" t="e">
        <f t="shared" si="13"/>
        <v>#VALUE!</v>
      </c>
      <c r="AS14" s="124">
        <f t="shared" si="14"/>
        <v>5</v>
      </c>
    </row>
    <row r="15" spans="1:46" ht="78.75">
      <c r="A15" s="118" t="s">
        <v>186</v>
      </c>
      <c r="B15" s="564" t="s">
        <v>752</v>
      </c>
      <c r="C15" s="564" t="s">
        <v>758</v>
      </c>
      <c r="D15" s="564" t="s">
        <v>759</v>
      </c>
      <c r="E15" s="562" t="s">
        <v>746</v>
      </c>
      <c r="F15" s="566">
        <v>2008</v>
      </c>
      <c r="G15" s="563" t="s">
        <v>760</v>
      </c>
      <c r="H15" s="563">
        <v>8</v>
      </c>
      <c r="I15" s="121" t="str">
        <f>IF(OR($B15="",$C15="",$D15="",$E15="",$F15="",$F15&lt;AN_LIM,$F15&gt;AN_CONCURS,$W15=FALSE),"",IF(E15="B",CNCSIS_B*VLOOKUP(AS15,Coef!$E$5:$F$20,2,FALSE),IF(E15="C",CNCSIS_C*VLOOKUP(AS15,Coef!$E$5:$F$20,2,FALSE),"")))</f>
        <v/>
      </c>
      <c r="J15" s="121">
        <f>IF(OR($B15="",$C15="",$D15="",$E15="",$F15="",$F15&gt;AN_CONCURS,$W15=FALSE),"",IF(E15="B",CNCSIS_B*VLOOKUP(AS15,Coef!$E$5:$F$20,2,FALSE),IF(E15="C",CNCSIS_C*VLOOKUP(AS15,Coef!$E$5:$F$20,2,FALSE),"")))</f>
        <v>6</v>
      </c>
      <c r="K15" s="121" t="str">
        <f t="shared" si="15"/>
        <v/>
      </c>
      <c r="L15" s="121">
        <f t="shared" si="16"/>
        <v>6</v>
      </c>
      <c r="M15" s="121" t="str">
        <f t="shared" si="17"/>
        <v/>
      </c>
      <c r="N15" s="121" t="str">
        <f t="shared" si="18"/>
        <v/>
      </c>
      <c r="O15" s="153" t="str">
        <f t="shared" si="2"/>
        <v/>
      </c>
      <c r="P15" s="153">
        <f t="shared" si="3"/>
        <v>1</v>
      </c>
      <c r="Q15" s="153" t="str">
        <f t="shared" si="4"/>
        <v/>
      </c>
      <c r="R15" s="153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29" t="b">
        <f t="shared" si="10"/>
        <v>1</v>
      </c>
      <c r="X15" s="154"/>
      <c r="Y15" s="123">
        <f t="shared" si="11"/>
        <v>7</v>
      </c>
      <c r="Z15" s="123">
        <f t="shared" si="12"/>
        <v>18</v>
      </c>
      <c r="AA15" s="123">
        <f t="shared" si="12"/>
        <v>37</v>
      </c>
      <c r="AB15" s="123">
        <f t="shared" si="12"/>
        <v>62</v>
      </c>
      <c r="AC15" s="123" t="e">
        <f t="shared" si="12"/>
        <v>#VALUE!</v>
      </c>
      <c r="AD15" s="123" t="e">
        <f t="shared" si="12"/>
        <v>#VALUE!</v>
      </c>
      <c r="AE15" s="123" t="e">
        <f t="shared" si="12"/>
        <v>#VALUE!</v>
      </c>
      <c r="AF15" s="123" t="e">
        <f t="shared" si="12"/>
        <v>#VALUE!</v>
      </c>
      <c r="AG15" s="123" t="e">
        <f t="shared" si="12"/>
        <v>#VALUE!</v>
      </c>
      <c r="AH15" s="123" t="e">
        <f t="shared" si="12"/>
        <v>#VALUE!</v>
      </c>
      <c r="AI15" s="124">
        <f t="shared" si="13"/>
        <v>1</v>
      </c>
      <c r="AJ15" s="124">
        <f t="shared" si="13"/>
        <v>1</v>
      </c>
      <c r="AK15" s="124">
        <f t="shared" si="13"/>
        <v>1</v>
      </c>
      <c r="AL15" s="124">
        <f t="shared" si="13"/>
        <v>1</v>
      </c>
      <c r="AM15" s="124" t="e">
        <f t="shared" si="13"/>
        <v>#VALUE!</v>
      </c>
      <c r="AN15" s="124" t="e">
        <f t="shared" si="13"/>
        <v>#VALUE!</v>
      </c>
      <c r="AO15" s="124" t="e">
        <f t="shared" si="13"/>
        <v>#VALUE!</v>
      </c>
      <c r="AP15" s="124" t="e">
        <f t="shared" si="13"/>
        <v>#VALUE!</v>
      </c>
      <c r="AQ15" s="124" t="e">
        <f t="shared" si="13"/>
        <v>#VALUE!</v>
      </c>
      <c r="AR15" s="124" t="e">
        <f t="shared" si="13"/>
        <v>#VALUE!</v>
      </c>
      <c r="AS15" s="124">
        <f t="shared" si="14"/>
        <v>5</v>
      </c>
    </row>
    <row r="16" spans="1:4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IF(OR($B16="",$C16="",$D16="",$E16="",$F16="",$F16&lt;AN_LIM,$F16&gt;AN_CONCURS,$W16=FALSE),"",IF(E16="B",CNCSIS_B*VLOOKUP(AS16,Coef!$E$5:$F$20,2,FALSE),IF(E16="C",CNCSIS_C*VLOOKUP(AS16,Coef!$E$5:$F$20,2,FALSE),"")))</f>
        <v/>
      </c>
      <c r="J16" s="121" t="str">
        <f>IF(OR($B16="",$C16="",$D16="",$E16="",$F16="",$F16&gt;AN_CONCURS,$W16=FALSE),"",IF(E16="B",CNCSIS_B*VLOOKUP(AS16,Coef!$E$5:$F$20,2,FALSE),IF(E16="C",CNCSIS_C*VLOOKUP(AS16,Coef!$E$5:$F$20,2,FALSE),"")))</f>
        <v/>
      </c>
      <c r="K16" s="121" t="str">
        <f t="shared" si="15"/>
        <v/>
      </c>
      <c r="L16" s="121" t="str">
        <f t="shared" si="16"/>
        <v/>
      </c>
      <c r="M16" s="121" t="str">
        <f t="shared" si="17"/>
        <v/>
      </c>
      <c r="N16" s="121" t="str">
        <f t="shared" si="18"/>
        <v/>
      </c>
      <c r="O16" s="153" t="str">
        <f t="shared" si="2"/>
        <v/>
      </c>
      <c r="P16" s="153" t="str">
        <f t="shared" si="3"/>
        <v/>
      </c>
      <c r="Q16" s="153" t="str">
        <f t="shared" si="4"/>
        <v/>
      </c>
      <c r="R16" s="153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29" t="b">
        <f t="shared" si="10"/>
        <v>0</v>
      </c>
      <c r="X16" s="154"/>
      <c r="Y16" s="123" t="e">
        <f t="shared" si="11"/>
        <v>#VALUE!</v>
      </c>
      <c r="Z16" s="123" t="e">
        <f t="shared" si="12"/>
        <v>#VALUE!</v>
      </c>
      <c r="AA16" s="123" t="e">
        <f t="shared" si="12"/>
        <v>#VALUE!</v>
      </c>
      <c r="AB16" s="123" t="e">
        <f t="shared" si="12"/>
        <v>#VALUE!</v>
      </c>
      <c r="AC16" s="123" t="e">
        <f t="shared" si="12"/>
        <v>#VALUE!</v>
      </c>
      <c r="AD16" s="123" t="e">
        <f t="shared" si="12"/>
        <v>#VALUE!</v>
      </c>
      <c r="AE16" s="123" t="e">
        <f t="shared" si="12"/>
        <v>#VALUE!</v>
      </c>
      <c r="AF16" s="123" t="e">
        <f t="shared" si="12"/>
        <v>#VALUE!</v>
      </c>
      <c r="AG16" s="123" t="e">
        <f t="shared" si="12"/>
        <v>#VALUE!</v>
      </c>
      <c r="AH16" s="123" t="e">
        <f t="shared" si="12"/>
        <v>#VALUE!</v>
      </c>
      <c r="AI16" s="124" t="e">
        <f t="shared" si="13"/>
        <v>#VALUE!</v>
      </c>
      <c r="AJ16" s="124" t="e">
        <f t="shared" si="13"/>
        <v>#VALUE!</v>
      </c>
      <c r="AK16" s="124" t="e">
        <f t="shared" si="13"/>
        <v>#VALUE!</v>
      </c>
      <c r="AL16" s="124" t="e">
        <f t="shared" si="13"/>
        <v>#VALUE!</v>
      </c>
      <c r="AM16" s="124" t="e">
        <f t="shared" si="13"/>
        <v>#VALUE!</v>
      </c>
      <c r="AN16" s="124" t="e">
        <f t="shared" si="13"/>
        <v>#VALUE!</v>
      </c>
      <c r="AO16" s="124" t="e">
        <f t="shared" si="13"/>
        <v>#VALUE!</v>
      </c>
      <c r="AP16" s="124" t="e">
        <f t="shared" si="13"/>
        <v>#VALUE!</v>
      </c>
      <c r="AQ16" s="124" t="e">
        <f t="shared" si="13"/>
        <v>#VALUE!</v>
      </c>
      <c r="AR16" s="124" t="e">
        <f t="shared" si="13"/>
        <v>#VALUE!</v>
      </c>
      <c r="AS16" s="124">
        <f t="shared" si="14"/>
        <v>1</v>
      </c>
    </row>
    <row r="17" spans="1:4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IF(OR($B17="",$C17="",$D17="",$E17="",$F17="",$F17&lt;AN_LIM,$F17&gt;AN_CONCURS,$W17=FALSE),"",IF(E17="B",CNCSIS_B*VLOOKUP(AS17,Coef!$E$5:$F$20,2,FALSE),IF(E17="C",CNCSIS_C*VLOOKUP(AS17,Coef!$E$5:$F$20,2,FALSE),"")))</f>
        <v/>
      </c>
      <c r="J17" s="121" t="str">
        <f>IF(OR($B17="",$C17="",$D17="",$E17="",$F17="",$F17&gt;AN_CONCURS,$W17=FALSE),"",IF(E17="B",CNCSIS_B*VLOOKUP(AS17,Coef!$E$5:$F$20,2,FALSE),IF(E17="C",CNCSIS_C*VLOOKUP(AS17,Coef!$E$5:$F$20,2,FALSE),"")))</f>
        <v/>
      </c>
      <c r="K17" s="121" t="str">
        <f t="shared" si="15"/>
        <v/>
      </c>
      <c r="L17" s="121" t="str">
        <f t="shared" si="16"/>
        <v/>
      </c>
      <c r="M17" s="121" t="str">
        <f t="shared" si="17"/>
        <v/>
      </c>
      <c r="N17" s="121" t="str">
        <f t="shared" si="18"/>
        <v/>
      </c>
      <c r="O17" s="153" t="str">
        <f t="shared" si="2"/>
        <v/>
      </c>
      <c r="P17" s="153" t="str">
        <f t="shared" si="3"/>
        <v/>
      </c>
      <c r="Q17" s="153" t="str">
        <f t="shared" si="4"/>
        <v/>
      </c>
      <c r="R17" s="153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29" t="b">
        <f t="shared" si="10"/>
        <v>0</v>
      </c>
      <c r="X17" s="154"/>
      <c r="Y17" s="123" t="e">
        <f t="shared" si="11"/>
        <v>#VALUE!</v>
      </c>
      <c r="Z17" s="123" t="e">
        <f t="shared" si="12"/>
        <v>#VALUE!</v>
      </c>
      <c r="AA17" s="123" t="e">
        <f t="shared" si="12"/>
        <v>#VALUE!</v>
      </c>
      <c r="AB17" s="123" t="e">
        <f t="shared" si="12"/>
        <v>#VALUE!</v>
      </c>
      <c r="AC17" s="123" t="e">
        <f t="shared" si="12"/>
        <v>#VALUE!</v>
      </c>
      <c r="AD17" s="123" t="e">
        <f t="shared" si="12"/>
        <v>#VALUE!</v>
      </c>
      <c r="AE17" s="123" t="e">
        <f t="shared" si="12"/>
        <v>#VALUE!</v>
      </c>
      <c r="AF17" s="123" t="e">
        <f t="shared" si="12"/>
        <v>#VALUE!</v>
      </c>
      <c r="AG17" s="123" t="e">
        <f t="shared" si="12"/>
        <v>#VALUE!</v>
      </c>
      <c r="AH17" s="123" t="e">
        <f t="shared" si="12"/>
        <v>#VALUE!</v>
      </c>
      <c r="AI17" s="124" t="e">
        <f t="shared" si="13"/>
        <v>#VALUE!</v>
      </c>
      <c r="AJ17" s="124" t="e">
        <f t="shared" si="13"/>
        <v>#VALUE!</v>
      </c>
      <c r="AK17" s="124" t="e">
        <f t="shared" si="13"/>
        <v>#VALUE!</v>
      </c>
      <c r="AL17" s="124" t="e">
        <f t="shared" si="13"/>
        <v>#VALUE!</v>
      </c>
      <c r="AM17" s="124" t="e">
        <f t="shared" si="13"/>
        <v>#VALUE!</v>
      </c>
      <c r="AN17" s="124" t="e">
        <f t="shared" si="13"/>
        <v>#VALUE!</v>
      </c>
      <c r="AO17" s="124" t="e">
        <f t="shared" si="13"/>
        <v>#VALUE!</v>
      </c>
      <c r="AP17" s="124" t="e">
        <f t="shared" si="13"/>
        <v>#VALUE!</v>
      </c>
      <c r="AQ17" s="124" t="e">
        <f t="shared" si="13"/>
        <v>#VALUE!</v>
      </c>
      <c r="AR17" s="124" t="e">
        <f t="shared" si="13"/>
        <v>#VALUE!</v>
      </c>
      <c r="AS17" s="124">
        <f t="shared" si="14"/>
        <v>1</v>
      </c>
    </row>
    <row r="18" spans="1:45">
      <c r="A18" s="118" t="s">
        <v>189</v>
      </c>
      <c r="B18" s="151"/>
      <c r="C18" s="151"/>
      <c r="D18" s="151"/>
      <c r="E18" s="125"/>
      <c r="F18" s="152"/>
      <c r="G18" s="118"/>
      <c r="H18" s="118"/>
      <c r="I18" s="121" t="str">
        <f>IF(OR($B18="",$C18="",$D18="",$E18="",$F18="",$F18&lt;AN_LIM,$F18&gt;AN_CONCURS,$W18=FALSE),"",IF(E18="B",CNCSIS_B*VLOOKUP(AS18,Coef!$E$5:$F$20,2,FALSE),IF(E18="C",CNCSIS_C*VLOOKUP(AS18,Coef!$E$5:$F$20,2,FALSE),"")))</f>
        <v/>
      </c>
      <c r="J18" s="121" t="str">
        <f>IF(OR($B18="",$C18="",$D18="",$E18="",$F18="",$F18&gt;AN_CONCURS,$W18=FALSE),"",IF(E18="B",CNCSIS_B*VLOOKUP(AS18,Coef!$E$5:$F$20,2,FALSE),IF(E18="C",CNCSIS_C*VLOOKUP(AS18,Coef!$E$5:$F$20,2,FALSE),"")))</f>
        <v/>
      </c>
      <c r="K18" s="121" t="str">
        <f t="shared" si="15"/>
        <v/>
      </c>
      <c r="L18" s="121" t="str">
        <f t="shared" si="16"/>
        <v/>
      </c>
      <c r="M18" s="121" t="str">
        <f t="shared" si="17"/>
        <v/>
      </c>
      <c r="N18" s="121" t="str">
        <f t="shared" si="18"/>
        <v/>
      </c>
      <c r="O18" s="153" t="str">
        <f t="shared" si="2"/>
        <v/>
      </c>
      <c r="P18" s="153" t="str">
        <f t="shared" si="3"/>
        <v/>
      </c>
      <c r="Q18" s="153" t="str">
        <f t="shared" si="4"/>
        <v/>
      </c>
      <c r="R18" s="153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29" t="b">
        <f t="shared" si="10"/>
        <v>0</v>
      </c>
      <c r="X18" s="154"/>
      <c r="Y18" s="123" t="e">
        <f t="shared" si="11"/>
        <v>#VALUE!</v>
      </c>
      <c r="Z18" s="123" t="e">
        <f t="shared" si="12"/>
        <v>#VALUE!</v>
      </c>
      <c r="AA18" s="123" t="e">
        <f t="shared" si="12"/>
        <v>#VALUE!</v>
      </c>
      <c r="AB18" s="123" t="e">
        <f t="shared" si="12"/>
        <v>#VALUE!</v>
      </c>
      <c r="AC18" s="123" t="e">
        <f t="shared" si="12"/>
        <v>#VALUE!</v>
      </c>
      <c r="AD18" s="123" t="e">
        <f t="shared" si="12"/>
        <v>#VALUE!</v>
      </c>
      <c r="AE18" s="123" t="e">
        <f t="shared" si="12"/>
        <v>#VALUE!</v>
      </c>
      <c r="AF18" s="123" t="e">
        <f t="shared" si="12"/>
        <v>#VALUE!</v>
      </c>
      <c r="AG18" s="123" t="e">
        <f t="shared" si="12"/>
        <v>#VALUE!</v>
      </c>
      <c r="AH18" s="123" t="e">
        <f t="shared" si="12"/>
        <v>#VALUE!</v>
      </c>
      <c r="AI18" s="124" t="e">
        <f t="shared" si="13"/>
        <v>#VALUE!</v>
      </c>
      <c r="AJ18" s="124" t="e">
        <f t="shared" si="13"/>
        <v>#VALUE!</v>
      </c>
      <c r="AK18" s="124" t="e">
        <f t="shared" si="13"/>
        <v>#VALUE!</v>
      </c>
      <c r="AL18" s="124" t="e">
        <f t="shared" si="13"/>
        <v>#VALUE!</v>
      </c>
      <c r="AM18" s="124" t="e">
        <f t="shared" si="13"/>
        <v>#VALUE!</v>
      </c>
      <c r="AN18" s="124" t="e">
        <f t="shared" si="13"/>
        <v>#VALUE!</v>
      </c>
      <c r="AO18" s="124" t="e">
        <f t="shared" si="13"/>
        <v>#VALUE!</v>
      </c>
      <c r="AP18" s="124" t="e">
        <f t="shared" si="13"/>
        <v>#VALUE!</v>
      </c>
      <c r="AQ18" s="124" t="e">
        <f t="shared" si="13"/>
        <v>#VALUE!</v>
      </c>
      <c r="AR18" s="124" t="e">
        <f t="shared" si="13"/>
        <v>#VALUE!</v>
      </c>
      <c r="AS18" s="124">
        <f t="shared" si="14"/>
        <v>1</v>
      </c>
    </row>
    <row r="19" spans="1:45">
      <c r="A19" s="118" t="s">
        <v>190</v>
      </c>
      <c r="B19" s="151"/>
      <c r="C19" s="151"/>
      <c r="D19" s="151"/>
      <c r="E19" s="125"/>
      <c r="F19" s="152"/>
      <c r="G19" s="118"/>
      <c r="H19" s="118"/>
      <c r="I19" s="121" t="str">
        <f>IF(OR($B19="",$C19="",$D19="",$E19="",$F19="",$F19&lt;AN_LIM,$F19&gt;AN_CONCURS,$W19=FALSE),"",IF(E19="B",CNCSIS_B*VLOOKUP(AS19,Coef!$E$5:$F$20,2,FALSE),IF(E19="C",CNCSIS_C*VLOOKUP(AS19,Coef!$E$5:$F$20,2,FALSE),"")))</f>
        <v/>
      </c>
      <c r="J19" s="121" t="str">
        <f>IF(OR($B19="",$C19="",$D19="",$E19="",$F19="",$F19&gt;AN_CONCURS,$W19=FALSE),"",IF(E19="B",CNCSIS_B*VLOOKUP(AS19,Coef!$E$5:$F$20,2,FALSE),IF(E19="C",CNCSIS_C*VLOOKUP(AS19,Coef!$E$5:$F$20,2,FALSE),"")))</f>
        <v/>
      </c>
      <c r="K19" s="121" t="str">
        <f t="shared" si="15"/>
        <v/>
      </c>
      <c r="L19" s="121" t="str">
        <f t="shared" si="16"/>
        <v/>
      </c>
      <c r="M19" s="121" t="str">
        <f t="shared" si="17"/>
        <v/>
      </c>
      <c r="N19" s="121" t="str">
        <f t="shared" si="18"/>
        <v/>
      </c>
      <c r="O19" s="153" t="str">
        <f t="shared" si="2"/>
        <v/>
      </c>
      <c r="P19" s="153" t="str">
        <f t="shared" si="3"/>
        <v/>
      </c>
      <c r="Q19" s="153" t="str">
        <f t="shared" si="4"/>
        <v/>
      </c>
      <c r="R19" s="153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29" t="b">
        <f t="shared" si="10"/>
        <v>0</v>
      </c>
      <c r="X19" s="154"/>
      <c r="Y19" s="123" t="e">
        <f t="shared" si="11"/>
        <v>#VALUE!</v>
      </c>
      <c r="Z19" s="123" t="e">
        <f t="shared" si="12"/>
        <v>#VALUE!</v>
      </c>
      <c r="AA19" s="123" t="e">
        <f t="shared" si="12"/>
        <v>#VALUE!</v>
      </c>
      <c r="AB19" s="123" t="e">
        <f t="shared" si="12"/>
        <v>#VALUE!</v>
      </c>
      <c r="AC19" s="123" t="e">
        <f t="shared" si="12"/>
        <v>#VALUE!</v>
      </c>
      <c r="AD19" s="123" t="e">
        <f t="shared" si="12"/>
        <v>#VALUE!</v>
      </c>
      <c r="AE19" s="123" t="e">
        <f t="shared" si="12"/>
        <v>#VALUE!</v>
      </c>
      <c r="AF19" s="123" t="e">
        <f t="shared" si="12"/>
        <v>#VALUE!</v>
      </c>
      <c r="AG19" s="123" t="e">
        <f t="shared" si="12"/>
        <v>#VALUE!</v>
      </c>
      <c r="AH19" s="123" t="e">
        <f t="shared" si="12"/>
        <v>#VALUE!</v>
      </c>
      <c r="AI19" s="124" t="e">
        <f t="shared" si="13"/>
        <v>#VALUE!</v>
      </c>
      <c r="AJ19" s="124" t="e">
        <f t="shared" si="13"/>
        <v>#VALUE!</v>
      </c>
      <c r="AK19" s="124" t="e">
        <f t="shared" si="13"/>
        <v>#VALUE!</v>
      </c>
      <c r="AL19" s="124" t="e">
        <f t="shared" si="13"/>
        <v>#VALUE!</v>
      </c>
      <c r="AM19" s="124" t="e">
        <f t="shared" si="13"/>
        <v>#VALUE!</v>
      </c>
      <c r="AN19" s="124" t="e">
        <f t="shared" si="13"/>
        <v>#VALUE!</v>
      </c>
      <c r="AO19" s="124" t="e">
        <f t="shared" si="13"/>
        <v>#VALUE!</v>
      </c>
      <c r="AP19" s="124" t="e">
        <f t="shared" si="13"/>
        <v>#VALUE!</v>
      </c>
      <c r="AQ19" s="124" t="e">
        <f t="shared" si="13"/>
        <v>#VALUE!</v>
      </c>
      <c r="AR19" s="124" t="e">
        <f t="shared" si="13"/>
        <v>#VALUE!</v>
      </c>
      <c r="AS19" s="124">
        <f t="shared" si="14"/>
        <v>1</v>
      </c>
    </row>
    <row r="20" spans="1:45">
      <c r="A20" s="118" t="s">
        <v>191</v>
      </c>
      <c r="B20" s="151"/>
      <c r="C20" s="126"/>
      <c r="D20" s="151"/>
      <c r="E20" s="125"/>
      <c r="F20" s="152"/>
      <c r="G20" s="118"/>
      <c r="H20" s="118"/>
      <c r="I20" s="121" t="str">
        <f>IF(OR($B20="",$C20="",$D20="",$E20="",$F20="",$F20&lt;AN_LIM,$F20&gt;AN_CONCURS,$W20=FALSE),"",IF(E20="B",CNCSIS_B*VLOOKUP(AS20,Coef!$E$5:$F$20,2,FALSE),IF(E20="C",CNCSIS_C*VLOOKUP(AS20,Coef!$E$5:$F$20,2,FALSE),"")))</f>
        <v/>
      </c>
      <c r="J20" s="121" t="str">
        <f>IF(OR($B20="",$C20="",$D20="",$E20="",$F20="",$F20&gt;AN_CONCURS,$W20=FALSE),"",IF(E20="B",CNCSIS_B*VLOOKUP(AS20,Coef!$E$5:$F$20,2,FALSE),IF(E20="C",CNCSIS_C*VLOOKUP(AS20,Coef!$E$5:$F$20,2,FALSE),"")))</f>
        <v/>
      </c>
      <c r="K20" s="121" t="str">
        <f t="shared" si="15"/>
        <v/>
      </c>
      <c r="L20" s="121" t="str">
        <f t="shared" si="16"/>
        <v/>
      </c>
      <c r="M20" s="121" t="str">
        <f t="shared" si="17"/>
        <v/>
      </c>
      <c r="N20" s="121" t="str">
        <f t="shared" si="18"/>
        <v/>
      </c>
      <c r="O20" s="153" t="str">
        <f t="shared" si="2"/>
        <v/>
      </c>
      <c r="P20" s="153" t="str">
        <f t="shared" si="3"/>
        <v/>
      </c>
      <c r="Q20" s="153" t="str">
        <f t="shared" si="4"/>
        <v/>
      </c>
      <c r="R20" s="153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29" t="b">
        <f t="shared" si="10"/>
        <v>0</v>
      </c>
      <c r="X20" s="154"/>
      <c r="Y20" s="123" t="e">
        <f t="shared" si="11"/>
        <v>#VALUE!</v>
      </c>
      <c r="Z20" s="123" t="e">
        <f t="shared" si="12"/>
        <v>#VALUE!</v>
      </c>
      <c r="AA20" s="123" t="e">
        <f t="shared" si="12"/>
        <v>#VALUE!</v>
      </c>
      <c r="AB20" s="123" t="e">
        <f t="shared" si="12"/>
        <v>#VALUE!</v>
      </c>
      <c r="AC20" s="123" t="e">
        <f t="shared" si="12"/>
        <v>#VALUE!</v>
      </c>
      <c r="AD20" s="123" t="e">
        <f t="shared" si="12"/>
        <v>#VALUE!</v>
      </c>
      <c r="AE20" s="123" t="e">
        <f t="shared" si="12"/>
        <v>#VALUE!</v>
      </c>
      <c r="AF20" s="123" t="e">
        <f t="shared" si="12"/>
        <v>#VALUE!</v>
      </c>
      <c r="AG20" s="123" t="e">
        <f t="shared" si="12"/>
        <v>#VALUE!</v>
      </c>
      <c r="AH20" s="123" t="e">
        <f t="shared" si="12"/>
        <v>#VALUE!</v>
      </c>
      <c r="AI20" s="124" t="e">
        <f t="shared" si="13"/>
        <v>#VALUE!</v>
      </c>
      <c r="AJ20" s="124" t="e">
        <f t="shared" si="13"/>
        <v>#VALUE!</v>
      </c>
      <c r="AK20" s="124" t="e">
        <f t="shared" si="13"/>
        <v>#VALUE!</v>
      </c>
      <c r="AL20" s="124" t="e">
        <f t="shared" si="13"/>
        <v>#VALUE!</v>
      </c>
      <c r="AM20" s="124" t="e">
        <f t="shared" si="13"/>
        <v>#VALUE!</v>
      </c>
      <c r="AN20" s="124" t="e">
        <f t="shared" si="13"/>
        <v>#VALUE!</v>
      </c>
      <c r="AO20" s="124" t="e">
        <f t="shared" si="13"/>
        <v>#VALUE!</v>
      </c>
      <c r="AP20" s="124" t="e">
        <f t="shared" si="13"/>
        <v>#VALUE!</v>
      </c>
      <c r="AQ20" s="124" t="e">
        <f t="shared" si="13"/>
        <v>#VALUE!</v>
      </c>
      <c r="AR20" s="124" t="e">
        <f t="shared" si="13"/>
        <v>#VALUE!</v>
      </c>
      <c r="AS20" s="124">
        <f t="shared" si="14"/>
        <v>1</v>
      </c>
    </row>
    <row r="21" spans="1:45">
      <c r="A21" s="118" t="s">
        <v>192</v>
      </c>
      <c r="B21" s="151"/>
      <c r="C21" s="126"/>
      <c r="D21" s="151"/>
      <c r="E21" s="125"/>
      <c r="F21" s="152"/>
      <c r="G21" s="118"/>
      <c r="H21" s="118"/>
      <c r="I21" s="121" t="str">
        <f>IF(OR($B21="",$C21="",$D21="",$E21="",$F21="",$F21&lt;AN_LIM,$F21&gt;AN_CONCURS,$W21=FALSE),"",IF(E21="B",CNCSIS_B*VLOOKUP(AS21,Coef!$E$5:$F$20,2,FALSE),IF(E21="C",CNCSIS_C*VLOOKUP(AS21,Coef!$E$5:$F$20,2,FALSE),"")))</f>
        <v/>
      </c>
      <c r="J21" s="121" t="str">
        <f>IF(OR($B21="",$C21="",$D21="",$E21="",$F21="",$F21&gt;AN_CONCURS,$W21=FALSE),"",IF(E21="B",CNCSIS_B*VLOOKUP(AS21,Coef!$E$5:$F$20,2,FALSE),IF(E21="C",CNCSIS_C*VLOOKUP(AS21,Coef!$E$5:$F$20,2,FALSE),"")))</f>
        <v/>
      </c>
      <c r="K21" s="121" t="str">
        <f t="shared" si="15"/>
        <v/>
      </c>
      <c r="L21" s="121" t="str">
        <f t="shared" si="16"/>
        <v/>
      </c>
      <c r="M21" s="121" t="str">
        <f t="shared" si="17"/>
        <v/>
      </c>
      <c r="N21" s="121" t="str">
        <f t="shared" si="18"/>
        <v/>
      </c>
      <c r="O21" s="153" t="str">
        <f t="shared" si="2"/>
        <v/>
      </c>
      <c r="P21" s="153" t="str">
        <f t="shared" si="3"/>
        <v/>
      </c>
      <c r="Q21" s="153" t="str">
        <f t="shared" si="4"/>
        <v/>
      </c>
      <c r="R21" s="153" t="str">
        <f t="shared" si="5"/>
        <v/>
      </c>
      <c r="S21" s="153" t="str">
        <f t="shared" si="6"/>
        <v/>
      </c>
      <c r="T21" s="153" t="str">
        <f t="shared" si="7"/>
        <v/>
      </c>
      <c r="U21" s="153" t="str">
        <f t="shared" si="8"/>
        <v/>
      </c>
      <c r="V21" s="153" t="str">
        <f t="shared" si="9"/>
        <v/>
      </c>
      <c r="W21" s="129" t="b">
        <f t="shared" si="10"/>
        <v>0</v>
      </c>
      <c r="X21" s="154"/>
      <c r="Y21" s="123" t="e">
        <f t="shared" si="11"/>
        <v>#VALUE!</v>
      </c>
      <c r="Z21" s="123" t="e">
        <f t="shared" si="12"/>
        <v>#VALUE!</v>
      </c>
      <c r="AA21" s="123" t="e">
        <f t="shared" si="12"/>
        <v>#VALUE!</v>
      </c>
      <c r="AB21" s="123" t="e">
        <f t="shared" si="12"/>
        <v>#VALUE!</v>
      </c>
      <c r="AC21" s="123" t="e">
        <f t="shared" si="12"/>
        <v>#VALUE!</v>
      </c>
      <c r="AD21" s="123" t="e">
        <f t="shared" si="12"/>
        <v>#VALUE!</v>
      </c>
      <c r="AE21" s="123" t="e">
        <f t="shared" si="12"/>
        <v>#VALUE!</v>
      </c>
      <c r="AF21" s="123" t="e">
        <f t="shared" si="12"/>
        <v>#VALUE!</v>
      </c>
      <c r="AG21" s="123" t="e">
        <f t="shared" si="12"/>
        <v>#VALUE!</v>
      </c>
      <c r="AH21" s="123" t="e">
        <f t="shared" si="12"/>
        <v>#VALUE!</v>
      </c>
      <c r="AI21" s="124" t="e">
        <f t="shared" si="13"/>
        <v>#VALUE!</v>
      </c>
      <c r="AJ21" s="124" t="e">
        <f t="shared" si="13"/>
        <v>#VALUE!</v>
      </c>
      <c r="AK21" s="124" t="e">
        <f t="shared" si="13"/>
        <v>#VALUE!</v>
      </c>
      <c r="AL21" s="124" t="e">
        <f t="shared" si="13"/>
        <v>#VALUE!</v>
      </c>
      <c r="AM21" s="124" t="e">
        <f t="shared" si="13"/>
        <v>#VALUE!</v>
      </c>
      <c r="AN21" s="124" t="e">
        <f t="shared" si="13"/>
        <v>#VALUE!</v>
      </c>
      <c r="AO21" s="124" t="e">
        <f t="shared" si="13"/>
        <v>#VALUE!</v>
      </c>
      <c r="AP21" s="124" t="e">
        <f t="shared" si="13"/>
        <v>#VALUE!</v>
      </c>
      <c r="AQ21" s="124" t="e">
        <f t="shared" si="13"/>
        <v>#VALUE!</v>
      </c>
      <c r="AR21" s="124" t="e">
        <f t="shared" si="13"/>
        <v>#VALUE!</v>
      </c>
      <c r="AS21" s="124">
        <f t="shared" si="14"/>
        <v>1</v>
      </c>
    </row>
    <row r="22" spans="1:4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IF(OR($B22="",$C22="",$D22="",$E22="",$F22="",$F22&lt;AN_LIM,$F22&gt;AN_CONCURS,$W22=FALSE),"",IF(E22="B",CNCSIS_B*VLOOKUP(AS22,Coef!$E$5:$F$20,2,FALSE),IF(E22="C",CNCSIS_C*VLOOKUP(AS22,Coef!$E$5:$F$20,2,FALSE),"")))</f>
        <v/>
      </c>
      <c r="J22" s="121" t="str">
        <f>IF(OR($B22="",$C22="",$D22="",$E22="",$F22="",$F22&gt;AN_CONCURS,$W22=FALSE),"",IF(E22="B",CNCSIS_B*VLOOKUP(AS22,Coef!$E$5:$F$20,2,FALSE),IF(E22="C",CNCSIS_C*VLOOKUP(AS22,Coef!$E$5:$F$20,2,FALSE),"")))</f>
        <v/>
      </c>
      <c r="K22" s="121" t="str">
        <f t="shared" si="15"/>
        <v/>
      </c>
      <c r="L22" s="121" t="str">
        <f t="shared" si="16"/>
        <v/>
      </c>
      <c r="M22" s="121" t="str">
        <f t="shared" si="17"/>
        <v/>
      </c>
      <c r="N22" s="121" t="str">
        <f t="shared" si="18"/>
        <v/>
      </c>
      <c r="O22" s="153" t="str">
        <f t="shared" si="2"/>
        <v/>
      </c>
      <c r="P22" s="153" t="str">
        <f t="shared" si="3"/>
        <v/>
      </c>
      <c r="Q22" s="153" t="str">
        <f t="shared" si="4"/>
        <v/>
      </c>
      <c r="R22" s="153" t="str">
        <f t="shared" si="5"/>
        <v/>
      </c>
      <c r="S22" s="153" t="str">
        <f t="shared" si="6"/>
        <v/>
      </c>
      <c r="T22" s="153" t="str">
        <f t="shared" si="7"/>
        <v/>
      </c>
      <c r="U22" s="153" t="str">
        <f t="shared" si="8"/>
        <v/>
      </c>
      <c r="V22" s="153" t="str">
        <f t="shared" si="9"/>
        <v/>
      </c>
      <c r="W22" s="129" t="b">
        <f t="shared" si="10"/>
        <v>0</v>
      </c>
      <c r="X22" s="154"/>
      <c r="Y22" s="123" t="e">
        <f t="shared" si="11"/>
        <v>#VALUE!</v>
      </c>
      <c r="Z22" s="123" t="e">
        <f t="shared" si="12"/>
        <v>#VALUE!</v>
      </c>
      <c r="AA22" s="123" t="e">
        <f t="shared" si="12"/>
        <v>#VALUE!</v>
      </c>
      <c r="AB22" s="123" t="e">
        <f t="shared" si="12"/>
        <v>#VALUE!</v>
      </c>
      <c r="AC22" s="123" t="e">
        <f t="shared" si="12"/>
        <v>#VALUE!</v>
      </c>
      <c r="AD22" s="123" t="e">
        <f t="shared" si="12"/>
        <v>#VALUE!</v>
      </c>
      <c r="AE22" s="123" t="e">
        <f t="shared" si="12"/>
        <v>#VALUE!</v>
      </c>
      <c r="AF22" s="123" t="e">
        <f t="shared" si="12"/>
        <v>#VALUE!</v>
      </c>
      <c r="AG22" s="123" t="e">
        <f t="shared" si="12"/>
        <v>#VALUE!</v>
      </c>
      <c r="AH22" s="123" t="e">
        <f t="shared" si="12"/>
        <v>#VALUE!</v>
      </c>
      <c r="AI22" s="124" t="e">
        <f t="shared" si="13"/>
        <v>#VALUE!</v>
      </c>
      <c r="AJ22" s="124" t="e">
        <f t="shared" si="13"/>
        <v>#VALUE!</v>
      </c>
      <c r="AK22" s="124" t="e">
        <f t="shared" si="13"/>
        <v>#VALUE!</v>
      </c>
      <c r="AL22" s="124" t="e">
        <f t="shared" si="13"/>
        <v>#VALUE!</v>
      </c>
      <c r="AM22" s="124" t="e">
        <f t="shared" si="13"/>
        <v>#VALUE!</v>
      </c>
      <c r="AN22" s="124" t="e">
        <f t="shared" si="13"/>
        <v>#VALUE!</v>
      </c>
      <c r="AO22" s="124" t="e">
        <f t="shared" si="13"/>
        <v>#VALUE!</v>
      </c>
      <c r="AP22" s="124" t="e">
        <f t="shared" si="13"/>
        <v>#VALUE!</v>
      </c>
      <c r="AQ22" s="124" t="e">
        <f t="shared" si="13"/>
        <v>#VALUE!</v>
      </c>
      <c r="AR22" s="124" t="e">
        <f t="shared" si="13"/>
        <v>#VALUE!</v>
      </c>
      <c r="AS22" s="124">
        <f t="shared" si="14"/>
        <v>1</v>
      </c>
    </row>
    <row r="23" spans="1:4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IF(OR($B23="",$C23="",$D23="",$E23="",$F23="",$F23&lt;AN_LIM,$F23&gt;AN_CONCURS,$W23=FALSE),"",IF(E23="B",CNCSIS_B*VLOOKUP(AS23,Coef!$E$5:$F$20,2,FALSE),IF(E23="C",CNCSIS_C*VLOOKUP(AS23,Coef!$E$5:$F$20,2,FALSE),"")))</f>
        <v/>
      </c>
      <c r="J23" s="121" t="str">
        <f>IF(OR($B23="",$C23="",$D23="",$E23="",$F23="",$F23&gt;AN_CONCURS,$W23=FALSE),"",IF(E23="B",CNCSIS_B*VLOOKUP(AS23,Coef!$E$5:$F$20,2,FALSE),IF(E23="C",CNCSIS_C*VLOOKUP(AS23,Coef!$E$5:$F$20,2,FALSE),"")))</f>
        <v/>
      </c>
      <c r="K23" s="121" t="str">
        <f t="shared" si="15"/>
        <v/>
      </c>
      <c r="L23" s="121" t="str">
        <f t="shared" si="16"/>
        <v/>
      </c>
      <c r="M23" s="121" t="str">
        <f t="shared" si="17"/>
        <v/>
      </c>
      <c r="N23" s="121" t="str">
        <f t="shared" si="18"/>
        <v/>
      </c>
      <c r="O23" s="153" t="str">
        <f t="shared" si="2"/>
        <v/>
      </c>
      <c r="P23" s="153" t="str">
        <f t="shared" si="3"/>
        <v/>
      </c>
      <c r="Q23" s="153" t="str">
        <f t="shared" si="4"/>
        <v/>
      </c>
      <c r="R23" s="153" t="str">
        <f t="shared" si="5"/>
        <v/>
      </c>
      <c r="S23" s="153" t="str">
        <f t="shared" si="6"/>
        <v/>
      </c>
      <c r="T23" s="153" t="str">
        <f t="shared" si="7"/>
        <v/>
      </c>
      <c r="U23" s="153" t="str">
        <f t="shared" si="8"/>
        <v/>
      </c>
      <c r="V23" s="153" t="str">
        <f t="shared" si="9"/>
        <v/>
      </c>
      <c r="W23" s="129" t="b">
        <f t="shared" si="10"/>
        <v>0</v>
      </c>
      <c r="X23" s="154"/>
      <c r="Y23" s="123" t="e">
        <f t="shared" si="11"/>
        <v>#VALUE!</v>
      </c>
      <c r="Z23" s="123" t="e">
        <f t="shared" si="12"/>
        <v>#VALUE!</v>
      </c>
      <c r="AA23" s="123" t="e">
        <f t="shared" si="12"/>
        <v>#VALUE!</v>
      </c>
      <c r="AB23" s="123" t="e">
        <f t="shared" si="12"/>
        <v>#VALUE!</v>
      </c>
      <c r="AC23" s="123" t="e">
        <f t="shared" si="12"/>
        <v>#VALUE!</v>
      </c>
      <c r="AD23" s="123" t="e">
        <f t="shared" si="12"/>
        <v>#VALUE!</v>
      </c>
      <c r="AE23" s="123" t="e">
        <f t="shared" si="12"/>
        <v>#VALUE!</v>
      </c>
      <c r="AF23" s="123" t="e">
        <f t="shared" si="12"/>
        <v>#VALUE!</v>
      </c>
      <c r="AG23" s="123" t="e">
        <f t="shared" si="12"/>
        <v>#VALUE!</v>
      </c>
      <c r="AH23" s="123" t="e">
        <f t="shared" si="12"/>
        <v>#VALUE!</v>
      </c>
      <c r="AI23" s="124" t="e">
        <f t="shared" si="13"/>
        <v>#VALUE!</v>
      </c>
      <c r="AJ23" s="124" t="e">
        <f t="shared" si="13"/>
        <v>#VALUE!</v>
      </c>
      <c r="AK23" s="124" t="e">
        <f t="shared" si="13"/>
        <v>#VALUE!</v>
      </c>
      <c r="AL23" s="124" t="e">
        <f t="shared" si="13"/>
        <v>#VALUE!</v>
      </c>
      <c r="AM23" s="124" t="e">
        <f t="shared" si="13"/>
        <v>#VALUE!</v>
      </c>
      <c r="AN23" s="124" t="e">
        <f t="shared" si="13"/>
        <v>#VALUE!</v>
      </c>
      <c r="AO23" s="124" t="e">
        <f t="shared" si="13"/>
        <v>#VALUE!</v>
      </c>
      <c r="AP23" s="124" t="e">
        <f t="shared" si="13"/>
        <v>#VALUE!</v>
      </c>
      <c r="AQ23" s="124" t="e">
        <f t="shared" si="13"/>
        <v>#VALUE!</v>
      </c>
      <c r="AR23" s="124" t="e">
        <f t="shared" si="13"/>
        <v>#VALUE!</v>
      </c>
      <c r="AS23" s="124">
        <f t="shared" si="14"/>
        <v>1</v>
      </c>
    </row>
    <row r="24" spans="1:4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IF(OR($B24="",$C24="",$D24="",$E24="",$F24="",$F24&lt;AN_LIM,$F24&gt;AN_CONCURS,$W24=FALSE),"",IF(E24="B",CNCSIS_B*VLOOKUP(AS24,Coef!$E$5:$F$20,2,FALSE),IF(E24="C",CNCSIS_C*VLOOKUP(AS24,Coef!$E$5:$F$20,2,FALSE),"")))</f>
        <v/>
      </c>
      <c r="J24" s="121" t="str">
        <f>IF(OR($B24="",$C24="",$D24="",$E24="",$F24="",$F24&gt;AN_CONCURS,$W24=FALSE),"",IF(E24="B",CNCSIS_B*VLOOKUP(AS24,Coef!$E$5:$F$20,2,FALSE),IF(E24="C",CNCSIS_C*VLOOKUP(AS24,Coef!$E$5:$F$20,2,FALSE),"")))</f>
        <v/>
      </c>
      <c r="K24" s="121" t="str">
        <f t="shared" si="15"/>
        <v/>
      </c>
      <c r="L24" s="121" t="str">
        <f t="shared" si="16"/>
        <v/>
      </c>
      <c r="M24" s="121" t="str">
        <f t="shared" si="17"/>
        <v/>
      </c>
      <c r="N24" s="121" t="str">
        <f t="shared" si="18"/>
        <v/>
      </c>
      <c r="O24" s="153" t="str">
        <f t="shared" si="2"/>
        <v/>
      </c>
      <c r="P24" s="153" t="str">
        <f t="shared" si="3"/>
        <v/>
      </c>
      <c r="Q24" s="153" t="str">
        <f t="shared" si="4"/>
        <v/>
      </c>
      <c r="R24" s="153" t="str">
        <f t="shared" si="5"/>
        <v/>
      </c>
      <c r="S24" s="153" t="str">
        <f t="shared" si="6"/>
        <v/>
      </c>
      <c r="T24" s="153" t="str">
        <f t="shared" si="7"/>
        <v/>
      </c>
      <c r="U24" s="153" t="str">
        <f t="shared" si="8"/>
        <v/>
      </c>
      <c r="V24" s="153" t="str">
        <f t="shared" si="9"/>
        <v/>
      </c>
      <c r="W24" s="129" t="b">
        <f t="shared" si="10"/>
        <v>0</v>
      </c>
      <c r="X24" s="154"/>
      <c r="Y24" s="123" t="e">
        <f t="shared" si="11"/>
        <v>#VALUE!</v>
      </c>
      <c r="Z24" s="123" t="e">
        <f t="shared" si="12"/>
        <v>#VALUE!</v>
      </c>
      <c r="AA24" s="123" t="e">
        <f t="shared" si="12"/>
        <v>#VALUE!</v>
      </c>
      <c r="AB24" s="123" t="e">
        <f t="shared" si="12"/>
        <v>#VALUE!</v>
      </c>
      <c r="AC24" s="123" t="e">
        <f t="shared" si="12"/>
        <v>#VALUE!</v>
      </c>
      <c r="AD24" s="123" t="e">
        <f t="shared" si="12"/>
        <v>#VALUE!</v>
      </c>
      <c r="AE24" s="123" t="e">
        <f t="shared" si="12"/>
        <v>#VALUE!</v>
      </c>
      <c r="AF24" s="123" t="e">
        <f t="shared" si="12"/>
        <v>#VALUE!</v>
      </c>
      <c r="AG24" s="123" t="e">
        <f t="shared" si="12"/>
        <v>#VALUE!</v>
      </c>
      <c r="AH24" s="123" t="e">
        <f t="shared" si="12"/>
        <v>#VALUE!</v>
      </c>
      <c r="AI24" s="124" t="e">
        <f t="shared" si="13"/>
        <v>#VALUE!</v>
      </c>
      <c r="AJ24" s="124" t="e">
        <f t="shared" si="13"/>
        <v>#VALUE!</v>
      </c>
      <c r="AK24" s="124" t="e">
        <f t="shared" si="13"/>
        <v>#VALUE!</v>
      </c>
      <c r="AL24" s="124" t="e">
        <f t="shared" si="13"/>
        <v>#VALUE!</v>
      </c>
      <c r="AM24" s="124" t="e">
        <f t="shared" si="13"/>
        <v>#VALUE!</v>
      </c>
      <c r="AN24" s="124" t="e">
        <f t="shared" si="13"/>
        <v>#VALUE!</v>
      </c>
      <c r="AO24" s="124" t="e">
        <f t="shared" si="13"/>
        <v>#VALUE!</v>
      </c>
      <c r="AP24" s="124" t="e">
        <f t="shared" si="13"/>
        <v>#VALUE!</v>
      </c>
      <c r="AQ24" s="124" t="e">
        <f t="shared" si="13"/>
        <v>#VALUE!</v>
      </c>
      <c r="AR24" s="124" t="e">
        <f t="shared" si="13"/>
        <v>#VALUE!</v>
      </c>
      <c r="AS24" s="124">
        <f t="shared" si="14"/>
        <v>1</v>
      </c>
    </row>
    <row r="25" spans="1:4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IF(OR($B25="",$C25="",$D25="",$E25="",$F25="",$F25&lt;AN_LIM,$F25&gt;AN_CONCURS,$W25=FALSE),"",IF(E25="B",CNCSIS_B*VLOOKUP(AS25,Coef!$E$5:$F$20,2,FALSE),IF(E25="C",CNCSIS_C*VLOOKUP(AS25,Coef!$E$5:$F$20,2,FALSE),"")))</f>
        <v/>
      </c>
      <c r="J25" s="121" t="str">
        <f>IF(OR($B25="",$C25="",$D25="",$E25="",$F25="",$F25&gt;AN_CONCURS,$W25=FALSE),"",IF(E25="B",CNCSIS_B*VLOOKUP(AS25,Coef!$E$5:$F$20,2,FALSE),IF(E25="C",CNCSIS_C*VLOOKUP(AS25,Coef!$E$5:$F$20,2,FALSE),"")))</f>
        <v/>
      </c>
      <c r="K25" s="121" t="str">
        <f t="shared" si="15"/>
        <v/>
      </c>
      <c r="L25" s="121" t="str">
        <f t="shared" si="16"/>
        <v/>
      </c>
      <c r="M25" s="121" t="str">
        <f t="shared" si="17"/>
        <v/>
      </c>
      <c r="N25" s="121" t="str">
        <f t="shared" si="18"/>
        <v/>
      </c>
      <c r="O25" s="153" t="str">
        <f t="shared" si="2"/>
        <v/>
      </c>
      <c r="P25" s="153" t="str">
        <f t="shared" si="3"/>
        <v/>
      </c>
      <c r="Q25" s="153" t="str">
        <f t="shared" si="4"/>
        <v/>
      </c>
      <c r="R25" s="153" t="str">
        <f t="shared" si="5"/>
        <v/>
      </c>
      <c r="S25" s="153" t="str">
        <f t="shared" si="6"/>
        <v/>
      </c>
      <c r="T25" s="153" t="str">
        <f t="shared" si="7"/>
        <v/>
      </c>
      <c r="U25" s="153" t="str">
        <f t="shared" si="8"/>
        <v/>
      </c>
      <c r="V25" s="153" t="str">
        <f t="shared" si="9"/>
        <v/>
      </c>
      <c r="W25" s="129" t="b">
        <f t="shared" si="10"/>
        <v>0</v>
      </c>
      <c r="X25" s="154"/>
      <c r="Y25" s="123" t="e">
        <f t="shared" si="11"/>
        <v>#VALUE!</v>
      </c>
      <c r="Z25" s="123" t="e">
        <f t="shared" si="12"/>
        <v>#VALUE!</v>
      </c>
      <c r="AA25" s="123" t="e">
        <f t="shared" si="12"/>
        <v>#VALUE!</v>
      </c>
      <c r="AB25" s="123" t="e">
        <f t="shared" si="12"/>
        <v>#VALUE!</v>
      </c>
      <c r="AC25" s="123" t="e">
        <f t="shared" si="12"/>
        <v>#VALUE!</v>
      </c>
      <c r="AD25" s="123" t="e">
        <f t="shared" si="12"/>
        <v>#VALUE!</v>
      </c>
      <c r="AE25" s="123" t="e">
        <f t="shared" si="12"/>
        <v>#VALUE!</v>
      </c>
      <c r="AF25" s="123" t="e">
        <f t="shared" si="12"/>
        <v>#VALUE!</v>
      </c>
      <c r="AG25" s="123" t="e">
        <f t="shared" si="12"/>
        <v>#VALUE!</v>
      </c>
      <c r="AH25" s="123" t="e">
        <f t="shared" si="12"/>
        <v>#VALUE!</v>
      </c>
      <c r="AI25" s="124" t="e">
        <f t="shared" si="13"/>
        <v>#VALUE!</v>
      </c>
      <c r="AJ25" s="124" t="e">
        <f t="shared" si="13"/>
        <v>#VALUE!</v>
      </c>
      <c r="AK25" s="124" t="e">
        <f t="shared" si="13"/>
        <v>#VALUE!</v>
      </c>
      <c r="AL25" s="124" t="e">
        <f t="shared" si="13"/>
        <v>#VALUE!</v>
      </c>
      <c r="AM25" s="124" t="e">
        <f t="shared" si="13"/>
        <v>#VALUE!</v>
      </c>
      <c r="AN25" s="124" t="e">
        <f t="shared" si="13"/>
        <v>#VALUE!</v>
      </c>
      <c r="AO25" s="124" t="e">
        <f t="shared" si="13"/>
        <v>#VALUE!</v>
      </c>
      <c r="AP25" s="124" t="e">
        <f t="shared" si="13"/>
        <v>#VALUE!</v>
      </c>
      <c r="AQ25" s="124" t="e">
        <f t="shared" si="13"/>
        <v>#VALUE!</v>
      </c>
      <c r="AR25" s="124" t="e">
        <f t="shared" si="13"/>
        <v>#VALUE!</v>
      </c>
      <c r="AS25" s="124">
        <f t="shared" si="14"/>
        <v>1</v>
      </c>
    </row>
    <row r="26" spans="1:4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IF(OR($B26="",$C26="",$D26="",$E26="",$F26="",$F26&lt;AN_LIM,$F26&gt;AN_CONCURS,$W26=FALSE),"",IF(E26="B",CNCSIS_B*VLOOKUP(AS26,Coef!$E$5:$F$20,2,FALSE),IF(E26="C",CNCSIS_C*VLOOKUP(AS26,Coef!$E$5:$F$20,2,FALSE),"")))</f>
        <v/>
      </c>
      <c r="J26" s="121" t="str">
        <f>IF(OR($B26="",$C26="",$D26="",$E26="",$F26="",$F26&gt;AN_CONCURS,$W26=FALSE),"",IF(E26="B",CNCSIS_B*VLOOKUP(AS26,Coef!$E$5:$F$20,2,FALSE),IF(E26="C",CNCSIS_C*VLOOKUP(AS26,Coef!$E$5:$F$20,2,FALSE),"")))</f>
        <v/>
      </c>
      <c r="K26" s="121" t="str">
        <f t="shared" si="15"/>
        <v/>
      </c>
      <c r="L26" s="121" t="str">
        <f t="shared" si="16"/>
        <v/>
      </c>
      <c r="M26" s="121" t="str">
        <f t="shared" si="17"/>
        <v/>
      </c>
      <c r="N26" s="121" t="str">
        <f t="shared" si="18"/>
        <v/>
      </c>
      <c r="O26" s="153" t="str">
        <f t="shared" si="2"/>
        <v/>
      </c>
      <c r="P26" s="153" t="str">
        <f t="shared" si="3"/>
        <v/>
      </c>
      <c r="Q26" s="153" t="str">
        <f t="shared" si="4"/>
        <v/>
      </c>
      <c r="R26" s="153" t="str">
        <f t="shared" si="5"/>
        <v/>
      </c>
      <c r="S26" s="153" t="str">
        <f t="shared" si="6"/>
        <v/>
      </c>
      <c r="T26" s="153" t="str">
        <f t="shared" si="7"/>
        <v/>
      </c>
      <c r="U26" s="153" t="str">
        <f t="shared" si="8"/>
        <v/>
      </c>
      <c r="V26" s="153" t="str">
        <f t="shared" si="9"/>
        <v/>
      </c>
      <c r="W26" s="129" t="b">
        <f t="shared" si="10"/>
        <v>0</v>
      </c>
      <c r="X26" s="154"/>
      <c r="Y26" s="123" t="e">
        <f t="shared" si="11"/>
        <v>#VALUE!</v>
      </c>
      <c r="Z26" s="123" t="e">
        <f t="shared" si="12"/>
        <v>#VALUE!</v>
      </c>
      <c r="AA26" s="123" t="e">
        <f t="shared" si="12"/>
        <v>#VALUE!</v>
      </c>
      <c r="AB26" s="123" t="e">
        <f t="shared" si="12"/>
        <v>#VALUE!</v>
      </c>
      <c r="AC26" s="123" t="e">
        <f t="shared" si="12"/>
        <v>#VALUE!</v>
      </c>
      <c r="AD26" s="123" t="e">
        <f t="shared" si="12"/>
        <v>#VALUE!</v>
      </c>
      <c r="AE26" s="123" t="e">
        <f t="shared" si="12"/>
        <v>#VALUE!</v>
      </c>
      <c r="AF26" s="123" t="e">
        <f t="shared" si="12"/>
        <v>#VALUE!</v>
      </c>
      <c r="AG26" s="123" t="e">
        <f t="shared" si="12"/>
        <v>#VALUE!</v>
      </c>
      <c r="AH26" s="123" t="e">
        <f t="shared" si="12"/>
        <v>#VALUE!</v>
      </c>
      <c r="AI26" s="124" t="e">
        <f t="shared" si="13"/>
        <v>#VALUE!</v>
      </c>
      <c r="AJ26" s="124" t="e">
        <f t="shared" si="13"/>
        <v>#VALUE!</v>
      </c>
      <c r="AK26" s="124" t="e">
        <f t="shared" si="13"/>
        <v>#VALUE!</v>
      </c>
      <c r="AL26" s="124" t="e">
        <f t="shared" si="13"/>
        <v>#VALUE!</v>
      </c>
      <c r="AM26" s="124" t="e">
        <f t="shared" si="13"/>
        <v>#VALUE!</v>
      </c>
      <c r="AN26" s="124" t="e">
        <f t="shared" si="13"/>
        <v>#VALUE!</v>
      </c>
      <c r="AO26" s="124" t="e">
        <f t="shared" si="13"/>
        <v>#VALUE!</v>
      </c>
      <c r="AP26" s="124" t="e">
        <f t="shared" si="13"/>
        <v>#VALUE!</v>
      </c>
      <c r="AQ26" s="124" t="e">
        <f t="shared" si="13"/>
        <v>#VALUE!</v>
      </c>
      <c r="AR26" s="124" t="e">
        <f t="shared" si="13"/>
        <v>#VALUE!</v>
      </c>
      <c r="AS26" s="124">
        <f t="shared" si="14"/>
        <v>1</v>
      </c>
    </row>
    <row r="27" spans="1:4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IF(OR($B27="",$C27="",$D27="",$E27="",$F27="",$F27&lt;AN_LIM,$F27&gt;AN_CONCURS,$W27=FALSE),"",IF(E27="B",CNCSIS_B*VLOOKUP(AS27,Coef!$E$5:$F$20,2,FALSE),IF(E27="C",CNCSIS_C*VLOOKUP(AS27,Coef!$E$5:$F$20,2,FALSE),"")))</f>
        <v/>
      </c>
      <c r="J27" s="121" t="str">
        <f>IF(OR($B27="",$C27="",$D27="",$E27="",$F27="",$F27&gt;AN_CONCURS,$W27=FALSE),"",IF(E27="B",CNCSIS_B*VLOOKUP(AS27,Coef!$E$5:$F$20,2,FALSE),IF(E27="C",CNCSIS_C*VLOOKUP(AS27,Coef!$E$5:$F$20,2,FALSE),"")))</f>
        <v/>
      </c>
      <c r="K27" s="121" t="str">
        <f t="shared" si="15"/>
        <v/>
      </c>
      <c r="L27" s="121" t="str">
        <f t="shared" si="16"/>
        <v/>
      </c>
      <c r="M27" s="121" t="str">
        <f t="shared" si="17"/>
        <v/>
      </c>
      <c r="N27" s="121" t="str">
        <f t="shared" si="18"/>
        <v/>
      </c>
      <c r="O27" s="153" t="str">
        <f t="shared" si="2"/>
        <v/>
      </c>
      <c r="P27" s="153" t="str">
        <f t="shared" si="3"/>
        <v/>
      </c>
      <c r="Q27" s="153" t="str">
        <f t="shared" si="4"/>
        <v/>
      </c>
      <c r="R27" s="153" t="str">
        <f t="shared" si="5"/>
        <v/>
      </c>
      <c r="S27" s="153" t="str">
        <f t="shared" si="6"/>
        <v/>
      </c>
      <c r="T27" s="153" t="str">
        <f t="shared" si="7"/>
        <v/>
      </c>
      <c r="U27" s="153" t="str">
        <f t="shared" si="8"/>
        <v/>
      </c>
      <c r="V27" s="153" t="str">
        <f t="shared" si="9"/>
        <v/>
      </c>
      <c r="W27" s="129" t="b">
        <f t="shared" si="10"/>
        <v>0</v>
      </c>
      <c r="X27" s="154"/>
      <c r="Y27" s="123" t="e">
        <f t="shared" si="11"/>
        <v>#VALUE!</v>
      </c>
      <c r="Z27" s="123" t="e">
        <f t="shared" ref="Z27:AH42" si="19">FIND(",",$B27,Y27+1)</f>
        <v>#VALUE!</v>
      </c>
      <c r="AA27" s="123" t="e">
        <f t="shared" si="19"/>
        <v>#VALUE!</v>
      </c>
      <c r="AB27" s="123" t="e">
        <f t="shared" si="19"/>
        <v>#VALUE!</v>
      </c>
      <c r="AC27" s="123" t="e">
        <f t="shared" si="19"/>
        <v>#VALUE!</v>
      </c>
      <c r="AD27" s="123" t="e">
        <f t="shared" si="19"/>
        <v>#VALUE!</v>
      </c>
      <c r="AE27" s="123" t="e">
        <f t="shared" si="19"/>
        <v>#VALUE!</v>
      </c>
      <c r="AF27" s="123" t="e">
        <f t="shared" si="19"/>
        <v>#VALUE!</v>
      </c>
      <c r="AG27" s="123" t="e">
        <f t="shared" si="19"/>
        <v>#VALUE!</v>
      </c>
      <c r="AH27" s="123" t="e">
        <f t="shared" si="19"/>
        <v>#VALUE!</v>
      </c>
      <c r="AI27" s="124" t="e">
        <f t="shared" si="13"/>
        <v>#VALUE!</v>
      </c>
      <c r="AJ27" s="124" t="e">
        <f t="shared" si="13"/>
        <v>#VALUE!</v>
      </c>
      <c r="AK27" s="124" t="e">
        <f t="shared" si="13"/>
        <v>#VALUE!</v>
      </c>
      <c r="AL27" s="124" t="e">
        <f t="shared" si="13"/>
        <v>#VALUE!</v>
      </c>
      <c r="AM27" s="124" t="e">
        <f t="shared" si="13"/>
        <v>#VALUE!</v>
      </c>
      <c r="AN27" s="124" t="e">
        <f t="shared" si="13"/>
        <v>#VALUE!</v>
      </c>
      <c r="AO27" s="124" t="e">
        <f t="shared" si="13"/>
        <v>#VALUE!</v>
      </c>
      <c r="AP27" s="124" t="e">
        <f t="shared" si="13"/>
        <v>#VALUE!</v>
      </c>
      <c r="AQ27" s="124" t="e">
        <f t="shared" si="13"/>
        <v>#VALUE!</v>
      </c>
      <c r="AR27" s="124" t="e">
        <f t="shared" si="13"/>
        <v>#VALUE!</v>
      </c>
      <c r="AS27" s="124">
        <f t="shared" si="14"/>
        <v>1</v>
      </c>
    </row>
    <row r="28" spans="1:4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IF(OR($B28="",$C28="",$D28="",$E28="",$F28="",$F28&lt;AN_LIM,$F28&gt;AN_CONCURS,$W28=FALSE),"",IF(E28="B",CNCSIS_B*VLOOKUP(AS28,Coef!$E$5:$F$20,2,FALSE),IF(E28="C",CNCSIS_C*VLOOKUP(AS28,Coef!$E$5:$F$20,2,FALSE),"")))</f>
        <v/>
      </c>
      <c r="J28" s="121" t="str">
        <f>IF(OR($B28="",$C28="",$D28="",$E28="",$F28="",$F28&gt;AN_CONCURS,$W28=FALSE),"",IF(E28="B",CNCSIS_B*VLOOKUP(AS28,Coef!$E$5:$F$20,2,FALSE),IF(E28="C",CNCSIS_C*VLOOKUP(AS28,Coef!$E$5:$F$20,2,FALSE),"")))</f>
        <v/>
      </c>
      <c r="K28" s="121" t="str">
        <f t="shared" si="15"/>
        <v/>
      </c>
      <c r="L28" s="121" t="str">
        <f t="shared" si="16"/>
        <v/>
      </c>
      <c r="M28" s="121" t="str">
        <f t="shared" si="17"/>
        <v/>
      </c>
      <c r="N28" s="121" t="str">
        <f t="shared" si="18"/>
        <v/>
      </c>
      <c r="O28" s="153" t="str">
        <f t="shared" si="2"/>
        <v/>
      </c>
      <c r="P28" s="153" t="str">
        <f t="shared" si="3"/>
        <v/>
      </c>
      <c r="Q28" s="153" t="str">
        <f t="shared" si="4"/>
        <v/>
      </c>
      <c r="R28" s="153" t="str">
        <f t="shared" si="5"/>
        <v/>
      </c>
      <c r="S28" s="153" t="str">
        <f t="shared" si="6"/>
        <v/>
      </c>
      <c r="T28" s="153" t="str">
        <f t="shared" si="7"/>
        <v/>
      </c>
      <c r="U28" s="153" t="str">
        <f t="shared" si="8"/>
        <v/>
      </c>
      <c r="V28" s="153" t="str">
        <f t="shared" si="9"/>
        <v/>
      </c>
      <c r="W28" s="129" t="b">
        <f t="shared" si="10"/>
        <v>0</v>
      </c>
      <c r="X28" s="154"/>
      <c r="Y28" s="123" t="e">
        <f t="shared" si="11"/>
        <v>#VALUE!</v>
      </c>
      <c r="Z28" s="123" t="e">
        <f t="shared" si="19"/>
        <v>#VALUE!</v>
      </c>
      <c r="AA28" s="123" t="e">
        <f t="shared" si="19"/>
        <v>#VALUE!</v>
      </c>
      <c r="AB28" s="123" t="e">
        <f t="shared" si="19"/>
        <v>#VALUE!</v>
      </c>
      <c r="AC28" s="123" t="e">
        <f t="shared" si="19"/>
        <v>#VALUE!</v>
      </c>
      <c r="AD28" s="123" t="e">
        <f t="shared" si="19"/>
        <v>#VALUE!</v>
      </c>
      <c r="AE28" s="123" t="e">
        <f t="shared" si="19"/>
        <v>#VALUE!</v>
      </c>
      <c r="AF28" s="123" t="e">
        <f t="shared" si="19"/>
        <v>#VALUE!</v>
      </c>
      <c r="AG28" s="123" t="e">
        <f t="shared" si="19"/>
        <v>#VALUE!</v>
      </c>
      <c r="AH28" s="123" t="e">
        <f t="shared" si="19"/>
        <v>#VALUE!</v>
      </c>
      <c r="AI28" s="124" t="e">
        <f t="shared" si="13"/>
        <v>#VALUE!</v>
      </c>
      <c r="AJ28" s="124" t="e">
        <f t="shared" si="13"/>
        <v>#VALUE!</v>
      </c>
      <c r="AK28" s="124" t="e">
        <f t="shared" si="13"/>
        <v>#VALUE!</v>
      </c>
      <c r="AL28" s="124" t="e">
        <f t="shared" si="13"/>
        <v>#VALUE!</v>
      </c>
      <c r="AM28" s="124" t="e">
        <f t="shared" si="13"/>
        <v>#VALUE!</v>
      </c>
      <c r="AN28" s="124" t="e">
        <f t="shared" si="13"/>
        <v>#VALUE!</v>
      </c>
      <c r="AO28" s="124" t="e">
        <f t="shared" si="13"/>
        <v>#VALUE!</v>
      </c>
      <c r="AP28" s="124" t="e">
        <f t="shared" si="13"/>
        <v>#VALUE!</v>
      </c>
      <c r="AQ28" s="124" t="e">
        <f t="shared" si="13"/>
        <v>#VALUE!</v>
      </c>
      <c r="AR28" s="124" t="e">
        <f t="shared" si="13"/>
        <v>#VALUE!</v>
      </c>
      <c r="AS28" s="124">
        <f t="shared" si="14"/>
        <v>1</v>
      </c>
    </row>
    <row r="29" spans="1:4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IF(OR($B29="",$C29="",$D29="",$E29="",$F29="",$F29&lt;AN_LIM,$F29&gt;AN_CONCURS,$W29=FALSE),"",IF(E29="B",CNCSIS_B*VLOOKUP(AS29,Coef!$E$5:$F$20,2,FALSE),IF(E29="C",CNCSIS_C*VLOOKUP(AS29,Coef!$E$5:$F$20,2,FALSE),"")))</f>
        <v/>
      </c>
      <c r="J29" s="121" t="str">
        <f>IF(OR($B29="",$C29="",$D29="",$E29="",$F29="",$F29&gt;AN_CONCURS,$W29=FALSE),"",IF(E29="B",CNCSIS_B*VLOOKUP(AS29,Coef!$E$5:$F$20,2,FALSE),IF(E29="C",CNCSIS_C*VLOOKUP(AS29,Coef!$E$5:$F$20,2,FALSE),"")))</f>
        <v/>
      </c>
      <c r="K29" s="121" t="str">
        <f t="shared" si="15"/>
        <v/>
      </c>
      <c r="L29" s="121" t="str">
        <f t="shared" si="16"/>
        <v/>
      </c>
      <c r="M29" s="121" t="str">
        <f t="shared" si="17"/>
        <v/>
      </c>
      <c r="N29" s="121" t="str">
        <f t="shared" si="18"/>
        <v/>
      </c>
      <c r="O29" s="153" t="str">
        <f t="shared" si="2"/>
        <v/>
      </c>
      <c r="P29" s="153" t="str">
        <f t="shared" si="3"/>
        <v/>
      </c>
      <c r="Q29" s="153" t="str">
        <f t="shared" si="4"/>
        <v/>
      </c>
      <c r="R29" s="153" t="str">
        <f t="shared" si="5"/>
        <v/>
      </c>
      <c r="S29" s="153" t="str">
        <f t="shared" si="6"/>
        <v/>
      </c>
      <c r="T29" s="153" t="str">
        <f t="shared" si="7"/>
        <v/>
      </c>
      <c r="U29" s="153" t="str">
        <f t="shared" si="8"/>
        <v/>
      </c>
      <c r="V29" s="153" t="str">
        <f t="shared" si="9"/>
        <v/>
      </c>
      <c r="W29" s="129" t="b">
        <f t="shared" si="10"/>
        <v>0</v>
      </c>
      <c r="X29" s="154"/>
      <c r="Y29" s="123" t="e">
        <f t="shared" si="11"/>
        <v>#VALUE!</v>
      </c>
      <c r="Z29" s="123" t="e">
        <f t="shared" si="19"/>
        <v>#VALUE!</v>
      </c>
      <c r="AA29" s="123" t="e">
        <f t="shared" si="19"/>
        <v>#VALUE!</v>
      </c>
      <c r="AB29" s="123" t="e">
        <f t="shared" si="19"/>
        <v>#VALUE!</v>
      </c>
      <c r="AC29" s="123" t="e">
        <f t="shared" si="19"/>
        <v>#VALUE!</v>
      </c>
      <c r="AD29" s="123" t="e">
        <f t="shared" si="19"/>
        <v>#VALUE!</v>
      </c>
      <c r="AE29" s="123" t="e">
        <f t="shared" si="19"/>
        <v>#VALUE!</v>
      </c>
      <c r="AF29" s="123" t="e">
        <f t="shared" si="19"/>
        <v>#VALUE!</v>
      </c>
      <c r="AG29" s="123" t="e">
        <f t="shared" si="19"/>
        <v>#VALUE!</v>
      </c>
      <c r="AH29" s="123" t="e">
        <f t="shared" si="19"/>
        <v>#VALUE!</v>
      </c>
      <c r="AI29" s="124" t="e">
        <f t="shared" si="13"/>
        <v>#VALUE!</v>
      </c>
      <c r="AJ29" s="124" t="e">
        <f t="shared" si="13"/>
        <v>#VALUE!</v>
      </c>
      <c r="AK29" s="124" t="e">
        <f t="shared" si="13"/>
        <v>#VALUE!</v>
      </c>
      <c r="AL29" s="124" t="e">
        <f t="shared" si="13"/>
        <v>#VALUE!</v>
      </c>
      <c r="AM29" s="124" t="e">
        <f t="shared" si="13"/>
        <v>#VALUE!</v>
      </c>
      <c r="AN29" s="124" t="e">
        <f t="shared" si="13"/>
        <v>#VALUE!</v>
      </c>
      <c r="AO29" s="124" t="e">
        <f t="shared" si="13"/>
        <v>#VALUE!</v>
      </c>
      <c r="AP29" s="124" t="e">
        <f t="shared" si="13"/>
        <v>#VALUE!</v>
      </c>
      <c r="AQ29" s="124" t="e">
        <f t="shared" si="13"/>
        <v>#VALUE!</v>
      </c>
      <c r="AR29" s="124" t="e">
        <f t="shared" si="13"/>
        <v>#VALUE!</v>
      </c>
      <c r="AS29" s="124">
        <f t="shared" si="14"/>
        <v>1</v>
      </c>
    </row>
    <row r="30" spans="1:4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IF(OR($B30="",$C30="",$D30="",$E30="",$F30="",$F30&lt;AN_LIM,$F30&gt;AN_CONCURS,$W30=FALSE),"",IF(E30="B",CNCSIS_B*VLOOKUP(AS30,Coef!$E$5:$F$20,2,FALSE),IF(E30="C",CNCSIS_C*VLOOKUP(AS30,Coef!$E$5:$F$20,2,FALSE),"")))</f>
        <v/>
      </c>
      <c r="J30" s="121" t="str">
        <f>IF(OR($B30="",$C30="",$D30="",$E30="",$F30="",$F30&gt;AN_CONCURS,$W30=FALSE),"",IF(E30="B",CNCSIS_B*VLOOKUP(AS30,Coef!$E$5:$F$20,2,FALSE),IF(E30="C",CNCSIS_C*VLOOKUP(AS30,Coef!$E$5:$F$20,2,FALSE),"")))</f>
        <v/>
      </c>
      <c r="K30" s="121" t="str">
        <f t="shared" si="15"/>
        <v/>
      </c>
      <c r="L30" s="121" t="str">
        <f t="shared" si="16"/>
        <v/>
      </c>
      <c r="M30" s="121" t="str">
        <f t="shared" si="17"/>
        <v/>
      </c>
      <c r="N30" s="121" t="str">
        <f t="shared" si="18"/>
        <v/>
      </c>
      <c r="O30" s="153" t="str">
        <f t="shared" si="2"/>
        <v/>
      </c>
      <c r="P30" s="153" t="str">
        <f t="shared" si="3"/>
        <v/>
      </c>
      <c r="Q30" s="153" t="str">
        <f t="shared" si="4"/>
        <v/>
      </c>
      <c r="R30" s="153" t="str">
        <f t="shared" si="5"/>
        <v/>
      </c>
      <c r="S30" s="153" t="str">
        <f t="shared" si="6"/>
        <v/>
      </c>
      <c r="T30" s="153" t="str">
        <f t="shared" si="7"/>
        <v/>
      </c>
      <c r="U30" s="153" t="str">
        <f t="shared" si="8"/>
        <v/>
      </c>
      <c r="V30" s="153" t="str">
        <f t="shared" si="9"/>
        <v/>
      </c>
      <c r="W30" s="129" t="b">
        <f t="shared" si="10"/>
        <v>0</v>
      </c>
      <c r="X30" s="154"/>
      <c r="Y30" s="123" t="e">
        <f t="shared" si="11"/>
        <v>#VALUE!</v>
      </c>
      <c r="Z30" s="123" t="e">
        <f t="shared" si="19"/>
        <v>#VALUE!</v>
      </c>
      <c r="AA30" s="123" t="e">
        <f t="shared" si="19"/>
        <v>#VALUE!</v>
      </c>
      <c r="AB30" s="123" t="e">
        <f t="shared" si="19"/>
        <v>#VALUE!</v>
      </c>
      <c r="AC30" s="123" t="e">
        <f t="shared" si="19"/>
        <v>#VALUE!</v>
      </c>
      <c r="AD30" s="123" t="e">
        <f t="shared" si="19"/>
        <v>#VALUE!</v>
      </c>
      <c r="AE30" s="123" t="e">
        <f t="shared" si="19"/>
        <v>#VALUE!</v>
      </c>
      <c r="AF30" s="123" t="e">
        <f t="shared" si="19"/>
        <v>#VALUE!</v>
      </c>
      <c r="AG30" s="123" t="e">
        <f t="shared" si="19"/>
        <v>#VALUE!</v>
      </c>
      <c r="AH30" s="123" t="e">
        <f t="shared" si="19"/>
        <v>#VALUE!</v>
      </c>
      <c r="AI30" s="124" t="e">
        <f t="shared" si="13"/>
        <v>#VALUE!</v>
      </c>
      <c r="AJ30" s="124" t="e">
        <f t="shared" si="13"/>
        <v>#VALUE!</v>
      </c>
      <c r="AK30" s="124" t="e">
        <f t="shared" si="13"/>
        <v>#VALUE!</v>
      </c>
      <c r="AL30" s="124" t="e">
        <f t="shared" si="13"/>
        <v>#VALUE!</v>
      </c>
      <c r="AM30" s="124" t="e">
        <f t="shared" si="13"/>
        <v>#VALUE!</v>
      </c>
      <c r="AN30" s="124" t="e">
        <f t="shared" si="13"/>
        <v>#VALUE!</v>
      </c>
      <c r="AO30" s="124" t="e">
        <f t="shared" si="13"/>
        <v>#VALUE!</v>
      </c>
      <c r="AP30" s="124" t="e">
        <f t="shared" si="13"/>
        <v>#VALUE!</v>
      </c>
      <c r="AQ30" s="124" t="e">
        <f t="shared" si="13"/>
        <v>#VALUE!</v>
      </c>
      <c r="AR30" s="124" t="e">
        <f t="shared" si="13"/>
        <v>#VALUE!</v>
      </c>
      <c r="AS30" s="124">
        <f t="shared" si="14"/>
        <v>1</v>
      </c>
    </row>
    <row r="31" spans="1:4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IF(OR($B31="",$C31="",$D31="",$E31="",$F31="",$F31&lt;AN_LIM,$F31&gt;AN_CONCURS,$W31=FALSE),"",IF(E31="B",CNCSIS_B*VLOOKUP(AS31,Coef!$E$5:$F$20,2,FALSE),IF(E31="C",CNCSIS_C*VLOOKUP(AS31,Coef!$E$5:$F$20,2,FALSE),"")))</f>
        <v/>
      </c>
      <c r="J31" s="121" t="str">
        <f>IF(OR($B31="",$C31="",$D31="",$E31="",$F31="",$F31&gt;AN_CONCURS,$W31=FALSE),"",IF(E31="B",CNCSIS_B*VLOOKUP(AS31,Coef!$E$5:$F$20,2,FALSE),IF(E31="C",CNCSIS_C*VLOOKUP(AS31,Coef!$E$5:$F$20,2,FALSE),"")))</f>
        <v/>
      </c>
      <c r="K31" s="121" t="str">
        <f t="shared" si="15"/>
        <v/>
      </c>
      <c r="L31" s="121" t="str">
        <f t="shared" si="16"/>
        <v/>
      </c>
      <c r="M31" s="121" t="str">
        <f t="shared" si="17"/>
        <v/>
      </c>
      <c r="N31" s="121" t="str">
        <f t="shared" si="18"/>
        <v/>
      </c>
      <c r="O31" s="153" t="str">
        <f t="shared" si="2"/>
        <v/>
      </c>
      <c r="P31" s="153" t="str">
        <f t="shared" si="3"/>
        <v/>
      </c>
      <c r="Q31" s="153" t="str">
        <f t="shared" si="4"/>
        <v/>
      </c>
      <c r="R31" s="153" t="str">
        <f t="shared" si="5"/>
        <v/>
      </c>
      <c r="S31" s="153" t="str">
        <f t="shared" si="6"/>
        <v/>
      </c>
      <c r="T31" s="153" t="str">
        <f t="shared" si="7"/>
        <v/>
      </c>
      <c r="U31" s="153" t="str">
        <f t="shared" si="8"/>
        <v/>
      </c>
      <c r="V31" s="153" t="str">
        <f t="shared" si="9"/>
        <v/>
      </c>
      <c r="W31" s="129" t="b">
        <f t="shared" si="10"/>
        <v>0</v>
      </c>
      <c r="X31" s="154"/>
      <c r="Y31" s="123" t="e">
        <f t="shared" si="11"/>
        <v>#VALUE!</v>
      </c>
      <c r="Z31" s="123" t="e">
        <f t="shared" si="19"/>
        <v>#VALUE!</v>
      </c>
      <c r="AA31" s="123" t="e">
        <f t="shared" si="19"/>
        <v>#VALUE!</v>
      </c>
      <c r="AB31" s="123" t="e">
        <f t="shared" si="19"/>
        <v>#VALUE!</v>
      </c>
      <c r="AC31" s="123" t="e">
        <f t="shared" si="19"/>
        <v>#VALUE!</v>
      </c>
      <c r="AD31" s="123" t="e">
        <f t="shared" si="19"/>
        <v>#VALUE!</v>
      </c>
      <c r="AE31" s="123" t="e">
        <f t="shared" si="19"/>
        <v>#VALUE!</v>
      </c>
      <c r="AF31" s="123" t="e">
        <f t="shared" si="19"/>
        <v>#VALUE!</v>
      </c>
      <c r="AG31" s="123" t="e">
        <f t="shared" si="19"/>
        <v>#VALUE!</v>
      </c>
      <c r="AH31" s="123" t="e">
        <f t="shared" si="19"/>
        <v>#VALUE!</v>
      </c>
      <c r="AI31" s="124" t="e">
        <f t="shared" si="13"/>
        <v>#VALUE!</v>
      </c>
      <c r="AJ31" s="124" t="e">
        <f t="shared" si="13"/>
        <v>#VALUE!</v>
      </c>
      <c r="AK31" s="124" t="e">
        <f t="shared" si="13"/>
        <v>#VALUE!</v>
      </c>
      <c r="AL31" s="124" t="e">
        <f t="shared" si="13"/>
        <v>#VALUE!</v>
      </c>
      <c r="AM31" s="124" t="e">
        <f t="shared" si="13"/>
        <v>#VALUE!</v>
      </c>
      <c r="AN31" s="124" t="e">
        <f t="shared" si="13"/>
        <v>#VALUE!</v>
      </c>
      <c r="AO31" s="124" t="e">
        <f t="shared" si="13"/>
        <v>#VALUE!</v>
      </c>
      <c r="AP31" s="124" t="e">
        <f t="shared" si="13"/>
        <v>#VALUE!</v>
      </c>
      <c r="AQ31" s="124" t="e">
        <f t="shared" si="13"/>
        <v>#VALUE!</v>
      </c>
      <c r="AR31" s="124" t="e">
        <f t="shared" si="13"/>
        <v>#VALUE!</v>
      </c>
      <c r="AS31" s="124">
        <f t="shared" si="14"/>
        <v>1</v>
      </c>
    </row>
    <row r="32" spans="1:4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IF(OR($B32="",$C32="",$D32="",$E32="",$F32="",$F32&lt;AN_LIM,$F32&gt;AN_CONCURS,$W32=FALSE),"",IF(E32="B",CNCSIS_B*VLOOKUP(AS32,Coef!$E$5:$F$20,2,FALSE),IF(E32="C",CNCSIS_C*VLOOKUP(AS32,Coef!$E$5:$F$20,2,FALSE),"")))</f>
        <v/>
      </c>
      <c r="J32" s="121" t="str">
        <f>IF(OR($B32="",$C32="",$D32="",$E32="",$F32="",$F32&gt;AN_CONCURS,$W32=FALSE),"",IF(E32="B",CNCSIS_B*VLOOKUP(AS32,Coef!$E$5:$F$20,2,FALSE),IF(E32="C",CNCSIS_C*VLOOKUP(AS32,Coef!$E$5:$F$20,2,FALSE),"")))</f>
        <v/>
      </c>
      <c r="K32" s="121" t="str">
        <f t="shared" si="15"/>
        <v/>
      </c>
      <c r="L32" s="121" t="str">
        <f t="shared" si="16"/>
        <v/>
      </c>
      <c r="M32" s="121" t="str">
        <f t="shared" si="17"/>
        <v/>
      </c>
      <c r="N32" s="121" t="str">
        <f t="shared" si="18"/>
        <v/>
      </c>
      <c r="O32" s="153" t="str">
        <f t="shared" si="2"/>
        <v/>
      </c>
      <c r="P32" s="153" t="str">
        <f t="shared" si="3"/>
        <v/>
      </c>
      <c r="Q32" s="153" t="str">
        <f t="shared" si="4"/>
        <v/>
      </c>
      <c r="R32" s="153" t="str">
        <f t="shared" si="5"/>
        <v/>
      </c>
      <c r="S32" s="153" t="str">
        <f t="shared" si="6"/>
        <v/>
      </c>
      <c r="T32" s="153" t="str">
        <f t="shared" si="7"/>
        <v/>
      </c>
      <c r="U32" s="153" t="str">
        <f t="shared" si="8"/>
        <v/>
      </c>
      <c r="V32" s="153" t="str">
        <f t="shared" si="9"/>
        <v/>
      </c>
      <c r="W32" s="129" t="b">
        <f t="shared" si="10"/>
        <v>0</v>
      </c>
      <c r="X32" s="154"/>
      <c r="Y32" s="123" t="e">
        <f t="shared" si="11"/>
        <v>#VALUE!</v>
      </c>
      <c r="Z32" s="123" t="e">
        <f t="shared" si="19"/>
        <v>#VALUE!</v>
      </c>
      <c r="AA32" s="123" t="e">
        <f t="shared" si="19"/>
        <v>#VALUE!</v>
      </c>
      <c r="AB32" s="123" t="e">
        <f t="shared" si="19"/>
        <v>#VALUE!</v>
      </c>
      <c r="AC32" s="123" t="e">
        <f t="shared" si="19"/>
        <v>#VALUE!</v>
      </c>
      <c r="AD32" s="123" t="e">
        <f t="shared" si="19"/>
        <v>#VALUE!</v>
      </c>
      <c r="AE32" s="123" t="e">
        <f t="shared" si="19"/>
        <v>#VALUE!</v>
      </c>
      <c r="AF32" s="123" t="e">
        <f t="shared" si="19"/>
        <v>#VALUE!</v>
      </c>
      <c r="AG32" s="123" t="e">
        <f t="shared" si="19"/>
        <v>#VALUE!</v>
      </c>
      <c r="AH32" s="123" t="e">
        <f t="shared" si="19"/>
        <v>#VALUE!</v>
      </c>
      <c r="AI32" s="124" t="e">
        <f t="shared" si="13"/>
        <v>#VALUE!</v>
      </c>
      <c r="AJ32" s="124" t="e">
        <f t="shared" si="13"/>
        <v>#VALUE!</v>
      </c>
      <c r="AK32" s="124" t="e">
        <f t="shared" si="13"/>
        <v>#VALUE!</v>
      </c>
      <c r="AL32" s="124" t="e">
        <f t="shared" si="13"/>
        <v>#VALUE!</v>
      </c>
      <c r="AM32" s="124" t="e">
        <f t="shared" si="13"/>
        <v>#VALUE!</v>
      </c>
      <c r="AN32" s="124" t="e">
        <f t="shared" si="13"/>
        <v>#VALUE!</v>
      </c>
      <c r="AO32" s="124" t="e">
        <f t="shared" si="13"/>
        <v>#VALUE!</v>
      </c>
      <c r="AP32" s="124" t="e">
        <f t="shared" si="13"/>
        <v>#VALUE!</v>
      </c>
      <c r="AQ32" s="124" t="e">
        <f t="shared" si="13"/>
        <v>#VALUE!</v>
      </c>
      <c r="AR32" s="124" t="e">
        <f t="shared" si="13"/>
        <v>#VALUE!</v>
      </c>
      <c r="AS32" s="124">
        <f t="shared" si="14"/>
        <v>1</v>
      </c>
    </row>
    <row r="33" spans="1:4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IF(OR($B33="",$C33="",$D33="",$E33="",$F33="",$F33&lt;AN_LIM,$F33&gt;AN_CONCURS,$W33=FALSE),"",IF(E33="B",CNCSIS_B*VLOOKUP(AS33,Coef!$E$5:$F$20,2,FALSE),IF(E33="C",CNCSIS_C*VLOOKUP(AS33,Coef!$E$5:$F$20,2,FALSE),"")))</f>
        <v/>
      </c>
      <c r="J33" s="121" t="str">
        <f>IF(OR($B33="",$C33="",$D33="",$E33="",$F33="",$F33&gt;AN_CONCURS,$W33=FALSE),"",IF(E33="B",CNCSIS_B*VLOOKUP(AS33,Coef!$E$5:$F$20,2,FALSE),IF(E33="C",CNCSIS_C*VLOOKUP(AS33,Coef!$E$5:$F$20,2,FALSE),"")))</f>
        <v/>
      </c>
      <c r="K33" s="121" t="str">
        <f t="shared" si="15"/>
        <v/>
      </c>
      <c r="L33" s="121" t="str">
        <f t="shared" si="16"/>
        <v/>
      </c>
      <c r="M33" s="121" t="str">
        <f t="shared" si="17"/>
        <v/>
      </c>
      <c r="N33" s="121" t="str">
        <f t="shared" si="18"/>
        <v/>
      </c>
      <c r="O33" s="153" t="str">
        <f t="shared" si="2"/>
        <v/>
      </c>
      <c r="P33" s="153" t="str">
        <f t="shared" si="3"/>
        <v/>
      </c>
      <c r="Q33" s="153" t="str">
        <f t="shared" si="4"/>
        <v/>
      </c>
      <c r="R33" s="153" t="str">
        <f t="shared" si="5"/>
        <v/>
      </c>
      <c r="S33" s="153" t="str">
        <f t="shared" si="6"/>
        <v/>
      </c>
      <c r="T33" s="153" t="str">
        <f t="shared" si="7"/>
        <v/>
      </c>
      <c r="U33" s="153" t="str">
        <f t="shared" si="8"/>
        <v/>
      </c>
      <c r="V33" s="153" t="str">
        <f t="shared" si="9"/>
        <v/>
      </c>
      <c r="W33" s="129" t="b">
        <f t="shared" si="10"/>
        <v>0</v>
      </c>
      <c r="X33" s="154"/>
      <c r="Y33" s="123" t="e">
        <f t="shared" si="11"/>
        <v>#VALUE!</v>
      </c>
      <c r="Z33" s="123" t="e">
        <f t="shared" si="19"/>
        <v>#VALUE!</v>
      </c>
      <c r="AA33" s="123" t="e">
        <f t="shared" si="19"/>
        <v>#VALUE!</v>
      </c>
      <c r="AB33" s="123" t="e">
        <f t="shared" si="19"/>
        <v>#VALUE!</v>
      </c>
      <c r="AC33" s="123" t="e">
        <f t="shared" si="19"/>
        <v>#VALUE!</v>
      </c>
      <c r="AD33" s="123" t="e">
        <f t="shared" si="19"/>
        <v>#VALUE!</v>
      </c>
      <c r="AE33" s="123" t="e">
        <f t="shared" si="19"/>
        <v>#VALUE!</v>
      </c>
      <c r="AF33" s="123" t="e">
        <f t="shared" si="19"/>
        <v>#VALUE!</v>
      </c>
      <c r="AG33" s="123" t="e">
        <f t="shared" si="19"/>
        <v>#VALUE!</v>
      </c>
      <c r="AH33" s="123" t="e">
        <f t="shared" si="19"/>
        <v>#VALUE!</v>
      </c>
      <c r="AI33" s="124" t="e">
        <f t="shared" si="13"/>
        <v>#VALUE!</v>
      </c>
      <c r="AJ33" s="124" t="e">
        <f t="shared" si="13"/>
        <v>#VALUE!</v>
      </c>
      <c r="AK33" s="124" t="e">
        <f t="shared" si="13"/>
        <v>#VALUE!</v>
      </c>
      <c r="AL33" s="124" t="e">
        <f t="shared" si="13"/>
        <v>#VALUE!</v>
      </c>
      <c r="AM33" s="124" t="e">
        <f t="shared" si="13"/>
        <v>#VALUE!</v>
      </c>
      <c r="AN33" s="124" t="e">
        <f t="shared" si="13"/>
        <v>#VALUE!</v>
      </c>
      <c r="AO33" s="124" t="e">
        <f t="shared" si="13"/>
        <v>#VALUE!</v>
      </c>
      <c r="AP33" s="124" t="e">
        <f t="shared" si="13"/>
        <v>#VALUE!</v>
      </c>
      <c r="AQ33" s="124" t="e">
        <f t="shared" si="13"/>
        <v>#VALUE!</v>
      </c>
      <c r="AR33" s="124" t="e">
        <f t="shared" si="13"/>
        <v>#VALUE!</v>
      </c>
      <c r="AS33" s="124">
        <f t="shared" si="14"/>
        <v>1</v>
      </c>
    </row>
    <row r="34" spans="1:4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IF(OR($B34="",$C34="",$D34="",$E34="",$F34="",$F34&lt;AN_LIM,$F34&gt;AN_CONCURS,$W34=FALSE),"",IF(E34="B",CNCSIS_B*VLOOKUP(AS34,Coef!$E$5:$F$20,2,FALSE),IF(E34="C",CNCSIS_C*VLOOKUP(AS34,Coef!$E$5:$F$20,2,FALSE),"")))</f>
        <v/>
      </c>
      <c r="J34" s="121" t="str">
        <f>IF(OR($B34="",$C34="",$D34="",$E34="",$F34="",$F34&gt;AN_CONCURS,$W34=FALSE),"",IF(E34="B",CNCSIS_B*VLOOKUP(AS34,Coef!$E$5:$F$20,2,FALSE),IF(E34="C",CNCSIS_C*VLOOKUP(AS34,Coef!$E$5:$F$20,2,FALSE),"")))</f>
        <v/>
      </c>
      <c r="K34" s="121" t="str">
        <f t="shared" si="15"/>
        <v/>
      </c>
      <c r="L34" s="121" t="str">
        <f t="shared" si="16"/>
        <v/>
      </c>
      <c r="M34" s="121" t="str">
        <f t="shared" si="17"/>
        <v/>
      </c>
      <c r="N34" s="121" t="str">
        <f t="shared" si="18"/>
        <v/>
      </c>
      <c r="O34" s="153" t="str">
        <f t="shared" si="2"/>
        <v/>
      </c>
      <c r="P34" s="153" t="str">
        <f t="shared" si="3"/>
        <v/>
      </c>
      <c r="Q34" s="153" t="str">
        <f t="shared" si="4"/>
        <v/>
      </c>
      <c r="R34" s="153" t="str">
        <f t="shared" si="5"/>
        <v/>
      </c>
      <c r="S34" s="153" t="str">
        <f t="shared" si="6"/>
        <v/>
      </c>
      <c r="T34" s="153" t="str">
        <f t="shared" si="7"/>
        <v/>
      </c>
      <c r="U34" s="153" t="str">
        <f t="shared" si="8"/>
        <v/>
      </c>
      <c r="V34" s="153" t="str">
        <f t="shared" si="9"/>
        <v/>
      </c>
      <c r="W34" s="129" t="b">
        <f t="shared" si="10"/>
        <v>0</v>
      </c>
      <c r="X34" s="154"/>
      <c r="Y34" s="123" t="e">
        <f t="shared" si="11"/>
        <v>#VALUE!</v>
      </c>
      <c r="Z34" s="123" t="e">
        <f t="shared" si="19"/>
        <v>#VALUE!</v>
      </c>
      <c r="AA34" s="123" t="e">
        <f t="shared" si="19"/>
        <v>#VALUE!</v>
      </c>
      <c r="AB34" s="123" t="e">
        <f t="shared" si="19"/>
        <v>#VALUE!</v>
      </c>
      <c r="AC34" s="123" t="e">
        <f t="shared" si="19"/>
        <v>#VALUE!</v>
      </c>
      <c r="AD34" s="123" t="e">
        <f t="shared" si="19"/>
        <v>#VALUE!</v>
      </c>
      <c r="AE34" s="123" t="e">
        <f t="shared" si="19"/>
        <v>#VALUE!</v>
      </c>
      <c r="AF34" s="123" t="e">
        <f t="shared" si="19"/>
        <v>#VALUE!</v>
      </c>
      <c r="AG34" s="123" t="e">
        <f t="shared" si="19"/>
        <v>#VALUE!</v>
      </c>
      <c r="AH34" s="123" t="e">
        <f t="shared" si="19"/>
        <v>#VALUE!</v>
      </c>
      <c r="AI34" s="124" t="e">
        <f t="shared" si="13"/>
        <v>#VALUE!</v>
      </c>
      <c r="AJ34" s="124" t="e">
        <f t="shared" si="13"/>
        <v>#VALUE!</v>
      </c>
      <c r="AK34" s="124" t="e">
        <f t="shared" si="13"/>
        <v>#VALUE!</v>
      </c>
      <c r="AL34" s="124" t="e">
        <f t="shared" si="13"/>
        <v>#VALUE!</v>
      </c>
      <c r="AM34" s="124" t="e">
        <f t="shared" si="13"/>
        <v>#VALUE!</v>
      </c>
      <c r="AN34" s="124" t="e">
        <f t="shared" si="13"/>
        <v>#VALUE!</v>
      </c>
      <c r="AO34" s="124" t="e">
        <f t="shared" si="13"/>
        <v>#VALUE!</v>
      </c>
      <c r="AP34" s="124" t="e">
        <f t="shared" si="13"/>
        <v>#VALUE!</v>
      </c>
      <c r="AQ34" s="124" t="e">
        <f t="shared" si="13"/>
        <v>#VALUE!</v>
      </c>
      <c r="AR34" s="124" t="e">
        <f t="shared" si="13"/>
        <v>#VALUE!</v>
      </c>
      <c r="AS34" s="124">
        <f t="shared" si="14"/>
        <v>1</v>
      </c>
    </row>
    <row r="35" spans="1:4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IF(OR($B35="",$C35="",$D35="",$E35="",$F35="",$F35&lt;AN_LIM,$F35&gt;AN_CONCURS,$W35=FALSE),"",IF(E35="B",CNCSIS_B*VLOOKUP(AS35,Coef!$E$5:$F$20,2,FALSE),IF(E35="C",CNCSIS_C*VLOOKUP(AS35,Coef!$E$5:$F$20,2,FALSE),"")))</f>
        <v/>
      </c>
      <c r="J35" s="121" t="str">
        <f>IF(OR($B35="",$C35="",$D35="",$E35="",$F35="",$F35&gt;AN_CONCURS,$W35=FALSE),"",IF(E35="B",CNCSIS_B*VLOOKUP(AS35,Coef!$E$5:$F$20,2,FALSE),IF(E35="C",CNCSIS_C*VLOOKUP(AS35,Coef!$E$5:$F$20,2,FALSE),"")))</f>
        <v/>
      </c>
      <c r="K35" s="121" t="str">
        <f t="shared" si="15"/>
        <v/>
      </c>
      <c r="L35" s="121" t="str">
        <f t="shared" si="16"/>
        <v/>
      </c>
      <c r="M35" s="121" t="str">
        <f t="shared" si="17"/>
        <v/>
      </c>
      <c r="N35" s="121" t="str">
        <f t="shared" si="18"/>
        <v/>
      </c>
      <c r="O35" s="153" t="str">
        <f t="shared" si="2"/>
        <v/>
      </c>
      <c r="P35" s="153" t="str">
        <f t="shared" si="3"/>
        <v/>
      </c>
      <c r="Q35" s="153" t="str">
        <f t="shared" si="4"/>
        <v/>
      </c>
      <c r="R35" s="153" t="str">
        <f t="shared" si="5"/>
        <v/>
      </c>
      <c r="S35" s="153" t="str">
        <f t="shared" si="6"/>
        <v/>
      </c>
      <c r="T35" s="153" t="str">
        <f t="shared" si="7"/>
        <v/>
      </c>
      <c r="U35" s="153" t="str">
        <f t="shared" si="8"/>
        <v/>
      </c>
      <c r="V35" s="153" t="str">
        <f t="shared" si="9"/>
        <v/>
      </c>
      <c r="W35" s="129" t="b">
        <f t="shared" si="10"/>
        <v>0</v>
      </c>
      <c r="X35" s="154"/>
      <c r="Y35" s="123" t="e">
        <f t="shared" si="11"/>
        <v>#VALUE!</v>
      </c>
      <c r="Z35" s="123" t="e">
        <f t="shared" si="19"/>
        <v>#VALUE!</v>
      </c>
      <c r="AA35" s="123" t="e">
        <f t="shared" si="19"/>
        <v>#VALUE!</v>
      </c>
      <c r="AB35" s="123" t="e">
        <f t="shared" si="19"/>
        <v>#VALUE!</v>
      </c>
      <c r="AC35" s="123" t="e">
        <f t="shared" si="19"/>
        <v>#VALUE!</v>
      </c>
      <c r="AD35" s="123" t="e">
        <f t="shared" si="19"/>
        <v>#VALUE!</v>
      </c>
      <c r="AE35" s="123" t="e">
        <f t="shared" si="19"/>
        <v>#VALUE!</v>
      </c>
      <c r="AF35" s="123" t="e">
        <f t="shared" si="19"/>
        <v>#VALUE!</v>
      </c>
      <c r="AG35" s="123" t="e">
        <f t="shared" si="19"/>
        <v>#VALUE!</v>
      </c>
      <c r="AH35" s="123" t="e">
        <f t="shared" si="19"/>
        <v>#VALUE!</v>
      </c>
      <c r="AI35" s="124" t="e">
        <f t="shared" si="13"/>
        <v>#VALUE!</v>
      </c>
      <c r="AJ35" s="124" t="e">
        <f t="shared" si="13"/>
        <v>#VALUE!</v>
      </c>
      <c r="AK35" s="124" t="e">
        <f t="shared" si="13"/>
        <v>#VALUE!</v>
      </c>
      <c r="AL35" s="124" t="e">
        <f t="shared" si="13"/>
        <v>#VALUE!</v>
      </c>
      <c r="AM35" s="124" t="e">
        <f t="shared" si="13"/>
        <v>#VALUE!</v>
      </c>
      <c r="AN35" s="124" t="e">
        <f t="shared" si="13"/>
        <v>#VALUE!</v>
      </c>
      <c r="AO35" s="124" t="e">
        <f t="shared" si="13"/>
        <v>#VALUE!</v>
      </c>
      <c r="AP35" s="124" t="e">
        <f t="shared" si="13"/>
        <v>#VALUE!</v>
      </c>
      <c r="AQ35" s="124" t="e">
        <f t="shared" si="13"/>
        <v>#VALUE!</v>
      </c>
      <c r="AR35" s="124" t="e">
        <f t="shared" si="13"/>
        <v>#VALUE!</v>
      </c>
      <c r="AS35" s="124">
        <f t="shared" si="14"/>
        <v>1</v>
      </c>
    </row>
    <row r="36" spans="1:4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IF(OR($B36="",$C36="",$D36="",$E36="",$F36="",$F36&lt;AN_LIM,$F36&gt;AN_CONCURS,$W36=FALSE),"",IF(E36="B",CNCSIS_B*VLOOKUP(AS36,Coef!$E$5:$F$20,2,FALSE),IF(E36="C",CNCSIS_C*VLOOKUP(AS36,Coef!$E$5:$F$20,2,FALSE),"")))</f>
        <v/>
      </c>
      <c r="J36" s="121" t="str">
        <f>IF(OR($B36="",$C36="",$D36="",$E36="",$F36="",$F36&gt;AN_CONCURS,$W36=FALSE),"",IF(E36="B",CNCSIS_B*VLOOKUP(AS36,Coef!$E$5:$F$20,2,FALSE),IF(E36="C",CNCSIS_C*VLOOKUP(AS36,Coef!$E$5:$F$20,2,FALSE),"")))</f>
        <v/>
      </c>
      <c r="K36" s="121" t="str">
        <f t="shared" si="15"/>
        <v/>
      </c>
      <c r="L36" s="121" t="str">
        <f t="shared" si="16"/>
        <v/>
      </c>
      <c r="M36" s="121" t="str">
        <f t="shared" si="17"/>
        <v/>
      </c>
      <c r="N36" s="121" t="str">
        <f t="shared" si="18"/>
        <v/>
      </c>
      <c r="O36" s="153" t="str">
        <f t="shared" si="2"/>
        <v/>
      </c>
      <c r="P36" s="153" t="str">
        <f t="shared" si="3"/>
        <v/>
      </c>
      <c r="Q36" s="153" t="str">
        <f t="shared" si="4"/>
        <v/>
      </c>
      <c r="R36" s="153" t="str">
        <f t="shared" si="5"/>
        <v/>
      </c>
      <c r="S36" s="153" t="str">
        <f t="shared" si="6"/>
        <v/>
      </c>
      <c r="T36" s="153" t="str">
        <f t="shared" si="7"/>
        <v/>
      </c>
      <c r="U36" s="153" t="str">
        <f t="shared" si="8"/>
        <v/>
      </c>
      <c r="V36" s="153" t="str">
        <f t="shared" si="9"/>
        <v/>
      </c>
      <c r="W36" s="129" t="b">
        <f t="shared" si="10"/>
        <v>0</v>
      </c>
      <c r="X36" s="154"/>
      <c r="Y36" s="123" t="e">
        <f t="shared" si="11"/>
        <v>#VALUE!</v>
      </c>
      <c r="Z36" s="123" t="e">
        <f t="shared" si="19"/>
        <v>#VALUE!</v>
      </c>
      <c r="AA36" s="123" t="e">
        <f t="shared" si="19"/>
        <v>#VALUE!</v>
      </c>
      <c r="AB36" s="123" t="e">
        <f t="shared" si="19"/>
        <v>#VALUE!</v>
      </c>
      <c r="AC36" s="123" t="e">
        <f t="shared" si="19"/>
        <v>#VALUE!</v>
      </c>
      <c r="AD36" s="123" t="e">
        <f t="shared" si="19"/>
        <v>#VALUE!</v>
      </c>
      <c r="AE36" s="123" t="e">
        <f t="shared" si="19"/>
        <v>#VALUE!</v>
      </c>
      <c r="AF36" s="123" t="e">
        <f t="shared" si="19"/>
        <v>#VALUE!</v>
      </c>
      <c r="AG36" s="123" t="e">
        <f t="shared" si="19"/>
        <v>#VALUE!</v>
      </c>
      <c r="AH36" s="123" t="e">
        <f t="shared" si="19"/>
        <v>#VALUE!</v>
      </c>
      <c r="AI36" s="124" t="e">
        <f t="shared" si="13"/>
        <v>#VALUE!</v>
      </c>
      <c r="AJ36" s="124" t="e">
        <f t="shared" si="13"/>
        <v>#VALUE!</v>
      </c>
      <c r="AK36" s="124" t="e">
        <f t="shared" si="13"/>
        <v>#VALUE!</v>
      </c>
      <c r="AL36" s="124" t="e">
        <f t="shared" si="13"/>
        <v>#VALUE!</v>
      </c>
      <c r="AM36" s="124" t="e">
        <f t="shared" si="13"/>
        <v>#VALUE!</v>
      </c>
      <c r="AN36" s="124" t="e">
        <f t="shared" ref="AN36:AR66" si="20">IF(AD36&gt;0,1,0)</f>
        <v>#VALUE!</v>
      </c>
      <c r="AO36" s="124" t="e">
        <f t="shared" si="20"/>
        <v>#VALUE!</v>
      </c>
      <c r="AP36" s="124" t="e">
        <f t="shared" si="20"/>
        <v>#VALUE!</v>
      </c>
      <c r="AQ36" s="124" t="e">
        <f t="shared" si="20"/>
        <v>#VALUE!</v>
      </c>
      <c r="AR36" s="124" t="e">
        <f t="shared" si="20"/>
        <v>#VALUE!</v>
      </c>
      <c r="AS36" s="124">
        <f t="shared" si="14"/>
        <v>1</v>
      </c>
    </row>
    <row r="37" spans="1:4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IF(OR($B37="",$C37="",$D37="",$E37="",$F37="",$F37&lt;AN_LIM,$F37&gt;AN_CONCURS,$W37=FALSE),"",IF(E37="B",CNCSIS_B*VLOOKUP(AS37,Coef!$E$5:$F$20,2,FALSE),IF(E37="C",CNCSIS_C*VLOOKUP(AS37,Coef!$E$5:$F$20,2,FALSE),"")))</f>
        <v/>
      </c>
      <c r="J37" s="121" t="str">
        <f>IF(OR($B37="",$C37="",$D37="",$E37="",$F37="",$F37&gt;AN_CONCURS,$W37=FALSE),"",IF(E37="B",CNCSIS_B*VLOOKUP(AS37,Coef!$E$5:$F$20,2,FALSE),IF(E37="C",CNCSIS_C*VLOOKUP(AS37,Coef!$E$5:$F$20,2,FALSE),"")))</f>
        <v/>
      </c>
      <c r="K37" s="121" t="str">
        <f t="shared" si="15"/>
        <v/>
      </c>
      <c r="L37" s="121" t="str">
        <f t="shared" si="16"/>
        <v/>
      </c>
      <c r="M37" s="121" t="str">
        <f t="shared" si="17"/>
        <v/>
      </c>
      <c r="N37" s="121" t="str">
        <f t="shared" si="18"/>
        <v/>
      </c>
      <c r="O37" s="153" t="str">
        <f t="shared" si="2"/>
        <v/>
      </c>
      <c r="P37" s="153" t="str">
        <f t="shared" si="3"/>
        <v/>
      </c>
      <c r="Q37" s="153" t="str">
        <f t="shared" si="4"/>
        <v/>
      </c>
      <c r="R37" s="153" t="str">
        <f t="shared" si="5"/>
        <v/>
      </c>
      <c r="S37" s="153" t="str">
        <f t="shared" si="6"/>
        <v/>
      </c>
      <c r="T37" s="153" t="str">
        <f t="shared" si="7"/>
        <v/>
      </c>
      <c r="U37" s="153" t="str">
        <f t="shared" si="8"/>
        <v/>
      </c>
      <c r="V37" s="153" t="str">
        <f t="shared" si="9"/>
        <v/>
      </c>
      <c r="W37" s="129" t="b">
        <f t="shared" si="10"/>
        <v>0</v>
      </c>
      <c r="X37" s="154"/>
      <c r="Y37" s="123" t="e">
        <f t="shared" si="11"/>
        <v>#VALUE!</v>
      </c>
      <c r="Z37" s="123" t="e">
        <f t="shared" si="19"/>
        <v>#VALUE!</v>
      </c>
      <c r="AA37" s="123" t="e">
        <f t="shared" si="19"/>
        <v>#VALUE!</v>
      </c>
      <c r="AB37" s="123" t="e">
        <f t="shared" si="19"/>
        <v>#VALUE!</v>
      </c>
      <c r="AC37" s="123" t="e">
        <f t="shared" si="19"/>
        <v>#VALUE!</v>
      </c>
      <c r="AD37" s="123" t="e">
        <f t="shared" si="19"/>
        <v>#VALUE!</v>
      </c>
      <c r="AE37" s="123" t="e">
        <f t="shared" si="19"/>
        <v>#VALUE!</v>
      </c>
      <c r="AF37" s="123" t="e">
        <f t="shared" si="19"/>
        <v>#VALUE!</v>
      </c>
      <c r="AG37" s="123" t="e">
        <f t="shared" si="19"/>
        <v>#VALUE!</v>
      </c>
      <c r="AH37" s="123" t="e">
        <f t="shared" si="19"/>
        <v>#VALUE!</v>
      </c>
      <c r="AI37" s="124" t="e">
        <f t="shared" ref="AI37:AR67" si="21">IF(Y37&gt;0,1,0)</f>
        <v>#VALUE!</v>
      </c>
      <c r="AJ37" s="124" t="e">
        <f t="shared" si="21"/>
        <v>#VALUE!</v>
      </c>
      <c r="AK37" s="124" t="e">
        <f t="shared" si="21"/>
        <v>#VALUE!</v>
      </c>
      <c r="AL37" s="124" t="e">
        <f t="shared" si="21"/>
        <v>#VALUE!</v>
      </c>
      <c r="AM37" s="124" t="e">
        <f t="shared" si="21"/>
        <v>#VALUE!</v>
      </c>
      <c r="AN37" s="124" t="e">
        <f t="shared" si="20"/>
        <v>#VALUE!</v>
      </c>
      <c r="AO37" s="124" t="e">
        <f t="shared" si="20"/>
        <v>#VALUE!</v>
      </c>
      <c r="AP37" s="124" t="e">
        <f t="shared" si="20"/>
        <v>#VALUE!</v>
      </c>
      <c r="AQ37" s="124" t="e">
        <f t="shared" si="20"/>
        <v>#VALUE!</v>
      </c>
      <c r="AR37" s="124" t="e">
        <f t="shared" si="20"/>
        <v>#VALUE!</v>
      </c>
      <c r="AS37" s="124">
        <f t="shared" si="14"/>
        <v>1</v>
      </c>
    </row>
    <row r="38" spans="1:4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IF(OR($B38="",$C38="",$D38="",$E38="",$F38="",$F38&lt;AN_LIM,$F38&gt;AN_CONCURS,$W38=FALSE),"",IF(E38="B",CNCSIS_B*VLOOKUP(AS38,Coef!$E$5:$F$20,2,FALSE),IF(E38="C",CNCSIS_C*VLOOKUP(AS38,Coef!$E$5:$F$20,2,FALSE),"")))</f>
        <v/>
      </c>
      <c r="J38" s="121" t="str">
        <f>IF(OR($B38="",$C38="",$D38="",$E38="",$F38="",$F38&gt;AN_CONCURS,$W38=FALSE),"",IF(E38="B",CNCSIS_B*VLOOKUP(AS38,Coef!$E$5:$F$20,2,FALSE),IF(E38="C",CNCSIS_C*VLOOKUP(AS38,Coef!$E$5:$F$20,2,FALSE),"")))</f>
        <v/>
      </c>
      <c r="K38" s="121" t="str">
        <f t="shared" si="15"/>
        <v/>
      </c>
      <c r="L38" s="121" t="str">
        <f t="shared" si="16"/>
        <v/>
      </c>
      <c r="M38" s="121" t="str">
        <f t="shared" si="17"/>
        <v/>
      </c>
      <c r="N38" s="121" t="str">
        <f t="shared" si="18"/>
        <v/>
      </c>
      <c r="O38" s="153" t="str">
        <f t="shared" si="2"/>
        <v/>
      </c>
      <c r="P38" s="153" t="str">
        <f t="shared" si="3"/>
        <v/>
      </c>
      <c r="Q38" s="153" t="str">
        <f t="shared" si="4"/>
        <v/>
      </c>
      <c r="R38" s="153" t="str">
        <f t="shared" si="5"/>
        <v/>
      </c>
      <c r="S38" s="153" t="str">
        <f t="shared" si="6"/>
        <v/>
      </c>
      <c r="T38" s="153" t="str">
        <f t="shared" si="7"/>
        <v/>
      </c>
      <c r="U38" s="153" t="str">
        <f t="shared" si="8"/>
        <v/>
      </c>
      <c r="V38" s="153" t="str">
        <f t="shared" si="9"/>
        <v/>
      </c>
      <c r="W38" s="129" t="b">
        <f t="shared" si="10"/>
        <v>0</v>
      </c>
      <c r="X38" s="154"/>
      <c r="Y38" s="123" t="e">
        <f t="shared" si="11"/>
        <v>#VALUE!</v>
      </c>
      <c r="Z38" s="123" t="e">
        <f t="shared" si="19"/>
        <v>#VALUE!</v>
      </c>
      <c r="AA38" s="123" t="e">
        <f t="shared" si="19"/>
        <v>#VALUE!</v>
      </c>
      <c r="AB38" s="123" t="e">
        <f t="shared" si="19"/>
        <v>#VALUE!</v>
      </c>
      <c r="AC38" s="123" t="e">
        <f t="shared" si="19"/>
        <v>#VALUE!</v>
      </c>
      <c r="AD38" s="123" t="e">
        <f t="shared" si="19"/>
        <v>#VALUE!</v>
      </c>
      <c r="AE38" s="123" t="e">
        <f t="shared" si="19"/>
        <v>#VALUE!</v>
      </c>
      <c r="AF38" s="123" t="e">
        <f t="shared" si="19"/>
        <v>#VALUE!</v>
      </c>
      <c r="AG38" s="123" t="e">
        <f t="shared" si="19"/>
        <v>#VALUE!</v>
      </c>
      <c r="AH38" s="123" t="e">
        <f t="shared" si="19"/>
        <v>#VALUE!</v>
      </c>
      <c r="AI38" s="124" t="e">
        <f t="shared" si="21"/>
        <v>#VALUE!</v>
      </c>
      <c r="AJ38" s="124" t="e">
        <f t="shared" si="21"/>
        <v>#VALUE!</v>
      </c>
      <c r="AK38" s="124" t="e">
        <f t="shared" si="21"/>
        <v>#VALUE!</v>
      </c>
      <c r="AL38" s="124" t="e">
        <f t="shared" si="21"/>
        <v>#VALUE!</v>
      </c>
      <c r="AM38" s="124" t="e">
        <f t="shared" si="21"/>
        <v>#VALUE!</v>
      </c>
      <c r="AN38" s="124" t="e">
        <f t="shared" si="20"/>
        <v>#VALUE!</v>
      </c>
      <c r="AO38" s="124" t="e">
        <f t="shared" si="20"/>
        <v>#VALUE!</v>
      </c>
      <c r="AP38" s="124" t="e">
        <f t="shared" si="20"/>
        <v>#VALUE!</v>
      </c>
      <c r="AQ38" s="124" t="e">
        <f t="shared" si="20"/>
        <v>#VALUE!</v>
      </c>
      <c r="AR38" s="124" t="e">
        <f t="shared" si="20"/>
        <v>#VALUE!</v>
      </c>
      <c r="AS38" s="124">
        <f t="shared" si="14"/>
        <v>1</v>
      </c>
    </row>
    <row r="39" spans="1:4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IF(OR($B39="",$C39="",$D39="",$E39="",$F39="",$F39&lt;AN_LIM,$F39&gt;AN_CONCURS,$W39=FALSE),"",IF(E39="B",CNCSIS_B*VLOOKUP(AS39,Coef!$E$5:$F$20,2,FALSE),IF(E39="C",CNCSIS_C*VLOOKUP(AS39,Coef!$E$5:$F$20,2,FALSE),"")))</f>
        <v/>
      </c>
      <c r="J39" s="121" t="str">
        <f>IF(OR($B39="",$C39="",$D39="",$E39="",$F39="",$F39&gt;AN_CONCURS,$W39=FALSE),"",IF(E39="B",CNCSIS_B*VLOOKUP(AS39,Coef!$E$5:$F$20,2,FALSE),IF(E39="C",CNCSIS_C*VLOOKUP(AS39,Coef!$E$5:$F$20,2,FALSE),"")))</f>
        <v/>
      </c>
      <c r="K39" s="121" t="str">
        <f t="shared" si="15"/>
        <v/>
      </c>
      <c r="L39" s="121" t="str">
        <f t="shared" si="16"/>
        <v/>
      </c>
      <c r="M39" s="121" t="str">
        <f t="shared" si="17"/>
        <v/>
      </c>
      <c r="N39" s="121" t="str">
        <f t="shared" si="18"/>
        <v/>
      </c>
      <c r="O39" s="153" t="str">
        <f t="shared" si="2"/>
        <v/>
      </c>
      <c r="P39" s="153" t="str">
        <f t="shared" si="3"/>
        <v/>
      </c>
      <c r="Q39" s="153" t="str">
        <f t="shared" si="4"/>
        <v/>
      </c>
      <c r="R39" s="153" t="str">
        <f t="shared" si="5"/>
        <v/>
      </c>
      <c r="S39" s="153" t="str">
        <f t="shared" si="6"/>
        <v/>
      </c>
      <c r="T39" s="153" t="str">
        <f t="shared" si="7"/>
        <v/>
      </c>
      <c r="U39" s="153" t="str">
        <f t="shared" si="8"/>
        <v/>
      </c>
      <c r="V39" s="153" t="str">
        <f t="shared" si="9"/>
        <v/>
      </c>
      <c r="W39" s="129" t="b">
        <f t="shared" si="10"/>
        <v>0</v>
      </c>
      <c r="X39" s="154"/>
      <c r="Y39" s="123" t="e">
        <f t="shared" si="11"/>
        <v>#VALUE!</v>
      </c>
      <c r="Z39" s="123" t="e">
        <f t="shared" si="19"/>
        <v>#VALUE!</v>
      </c>
      <c r="AA39" s="123" t="e">
        <f t="shared" si="19"/>
        <v>#VALUE!</v>
      </c>
      <c r="AB39" s="123" t="e">
        <f t="shared" si="19"/>
        <v>#VALUE!</v>
      </c>
      <c r="AC39" s="123" t="e">
        <f t="shared" si="19"/>
        <v>#VALUE!</v>
      </c>
      <c r="AD39" s="123" t="e">
        <f t="shared" si="19"/>
        <v>#VALUE!</v>
      </c>
      <c r="AE39" s="123" t="e">
        <f t="shared" si="19"/>
        <v>#VALUE!</v>
      </c>
      <c r="AF39" s="123" t="e">
        <f t="shared" si="19"/>
        <v>#VALUE!</v>
      </c>
      <c r="AG39" s="123" t="e">
        <f t="shared" si="19"/>
        <v>#VALUE!</v>
      </c>
      <c r="AH39" s="123" t="e">
        <f t="shared" si="19"/>
        <v>#VALUE!</v>
      </c>
      <c r="AI39" s="124" t="e">
        <f t="shared" si="21"/>
        <v>#VALUE!</v>
      </c>
      <c r="AJ39" s="124" t="e">
        <f t="shared" si="21"/>
        <v>#VALUE!</v>
      </c>
      <c r="AK39" s="124" t="e">
        <f t="shared" si="21"/>
        <v>#VALUE!</v>
      </c>
      <c r="AL39" s="124" t="e">
        <f t="shared" si="21"/>
        <v>#VALUE!</v>
      </c>
      <c r="AM39" s="124" t="e">
        <f t="shared" si="21"/>
        <v>#VALUE!</v>
      </c>
      <c r="AN39" s="124" t="e">
        <f t="shared" si="20"/>
        <v>#VALUE!</v>
      </c>
      <c r="AO39" s="124" t="e">
        <f t="shared" si="20"/>
        <v>#VALUE!</v>
      </c>
      <c r="AP39" s="124" t="e">
        <f t="shared" si="20"/>
        <v>#VALUE!</v>
      </c>
      <c r="AQ39" s="124" t="e">
        <f t="shared" si="20"/>
        <v>#VALUE!</v>
      </c>
      <c r="AR39" s="124" t="e">
        <f t="shared" si="20"/>
        <v>#VALUE!</v>
      </c>
      <c r="AS39" s="124">
        <f t="shared" si="14"/>
        <v>1</v>
      </c>
    </row>
    <row r="40" spans="1:4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IF(OR($B40="",$C40="",$D40="",$E40="",$F40="",$F40&lt;AN_LIM,$F40&gt;AN_CONCURS,$W40=FALSE),"",IF(E40="B",CNCSIS_B*VLOOKUP(AS40,Coef!$E$5:$F$20,2,FALSE),IF(E40="C",CNCSIS_C*VLOOKUP(AS40,Coef!$E$5:$F$20,2,FALSE),"")))</f>
        <v/>
      </c>
      <c r="J40" s="121" t="str">
        <f>IF(OR($B40="",$C40="",$D40="",$E40="",$F40="",$F40&gt;AN_CONCURS,$W40=FALSE),"",IF(E40="B",CNCSIS_B*VLOOKUP(AS40,Coef!$E$5:$F$20,2,FALSE),IF(E40="C",CNCSIS_C*VLOOKUP(AS40,Coef!$E$5:$F$20,2,FALSE),"")))</f>
        <v/>
      </c>
      <c r="K40" s="121" t="str">
        <f t="shared" si="15"/>
        <v/>
      </c>
      <c r="L40" s="121" t="str">
        <f t="shared" si="16"/>
        <v/>
      </c>
      <c r="M40" s="121" t="str">
        <f t="shared" si="17"/>
        <v/>
      </c>
      <c r="N40" s="121" t="str">
        <f t="shared" si="18"/>
        <v/>
      </c>
      <c r="O40" s="153" t="str">
        <f t="shared" si="2"/>
        <v/>
      </c>
      <c r="P40" s="153" t="str">
        <f t="shared" si="3"/>
        <v/>
      </c>
      <c r="Q40" s="153" t="str">
        <f t="shared" si="4"/>
        <v/>
      </c>
      <c r="R40" s="153" t="str">
        <f t="shared" si="5"/>
        <v/>
      </c>
      <c r="S40" s="153" t="str">
        <f t="shared" si="6"/>
        <v/>
      </c>
      <c r="T40" s="153" t="str">
        <f t="shared" si="7"/>
        <v/>
      </c>
      <c r="U40" s="153" t="str">
        <f t="shared" si="8"/>
        <v/>
      </c>
      <c r="V40" s="153" t="str">
        <f t="shared" si="9"/>
        <v/>
      </c>
      <c r="W40" s="129" t="b">
        <f t="shared" si="10"/>
        <v>0</v>
      </c>
      <c r="X40" s="154"/>
      <c r="Y40" s="123" t="e">
        <f t="shared" si="11"/>
        <v>#VALUE!</v>
      </c>
      <c r="Z40" s="123" t="e">
        <f t="shared" si="19"/>
        <v>#VALUE!</v>
      </c>
      <c r="AA40" s="123" t="e">
        <f t="shared" si="19"/>
        <v>#VALUE!</v>
      </c>
      <c r="AB40" s="123" t="e">
        <f t="shared" si="19"/>
        <v>#VALUE!</v>
      </c>
      <c r="AC40" s="123" t="e">
        <f t="shared" si="19"/>
        <v>#VALUE!</v>
      </c>
      <c r="AD40" s="123" t="e">
        <f t="shared" si="19"/>
        <v>#VALUE!</v>
      </c>
      <c r="AE40" s="123" t="e">
        <f t="shared" si="19"/>
        <v>#VALUE!</v>
      </c>
      <c r="AF40" s="123" t="e">
        <f t="shared" si="19"/>
        <v>#VALUE!</v>
      </c>
      <c r="AG40" s="123" t="e">
        <f t="shared" si="19"/>
        <v>#VALUE!</v>
      </c>
      <c r="AH40" s="123" t="e">
        <f t="shared" si="19"/>
        <v>#VALUE!</v>
      </c>
      <c r="AI40" s="124" t="e">
        <f t="shared" si="21"/>
        <v>#VALUE!</v>
      </c>
      <c r="AJ40" s="124" t="e">
        <f t="shared" si="21"/>
        <v>#VALUE!</v>
      </c>
      <c r="AK40" s="124" t="e">
        <f t="shared" si="21"/>
        <v>#VALUE!</v>
      </c>
      <c r="AL40" s="124" t="e">
        <f t="shared" si="21"/>
        <v>#VALUE!</v>
      </c>
      <c r="AM40" s="124" t="e">
        <f t="shared" si="21"/>
        <v>#VALUE!</v>
      </c>
      <c r="AN40" s="124" t="e">
        <f t="shared" si="20"/>
        <v>#VALUE!</v>
      </c>
      <c r="AO40" s="124" t="e">
        <f t="shared" si="20"/>
        <v>#VALUE!</v>
      </c>
      <c r="AP40" s="124" t="e">
        <f t="shared" si="20"/>
        <v>#VALUE!</v>
      </c>
      <c r="AQ40" s="124" t="e">
        <f t="shared" si="20"/>
        <v>#VALUE!</v>
      </c>
      <c r="AR40" s="124" t="e">
        <f t="shared" si="20"/>
        <v>#VALUE!</v>
      </c>
      <c r="AS40" s="124">
        <f t="shared" si="14"/>
        <v>1</v>
      </c>
    </row>
    <row r="41" spans="1:4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IF(OR($B41="",$C41="",$D41="",$E41="",$F41="",$F41&lt;AN_LIM,$F41&gt;AN_CONCURS,$W41=FALSE),"",IF(E41="B",CNCSIS_B*VLOOKUP(AS41,Coef!$E$5:$F$20,2,FALSE),IF(E41="C",CNCSIS_C*VLOOKUP(AS41,Coef!$E$5:$F$20,2,FALSE),"")))</f>
        <v/>
      </c>
      <c r="J41" s="121" t="str">
        <f>IF(OR($B41="",$C41="",$D41="",$E41="",$F41="",$F41&gt;AN_CONCURS,$W41=FALSE),"",IF(E41="B",CNCSIS_B*VLOOKUP(AS41,Coef!$E$5:$F$20,2,FALSE),IF(E41="C",CNCSIS_C*VLOOKUP(AS41,Coef!$E$5:$F$20,2,FALSE),"")))</f>
        <v/>
      </c>
      <c r="K41" s="121" t="str">
        <f t="shared" si="15"/>
        <v/>
      </c>
      <c r="L41" s="121" t="str">
        <f t="shared" si="16"/>
        <v/>
      </c>
      <c r="M41" s="121" t="str">
        <f t="shared" si="17"/>
        <v/>
      </c>
      <c r="N41" s="121" t="str">
        <f t="shared" si="18"/>
        <v/>
      </c>
      <c r="O41" s="153" t="str">
        <f t="shared" si="2"/>
        <v/>
      </c>
      <c r="P41" s="153" t="str">
        <f t="shared" si="3"/>
        <v/>
      </c>
      <c r="Q41" s="153" t="str">
        <f t="shared" si="4"/>
        <v/>
      </c>
      <c r="R41" s="153" t="str">
        <f t="shared" si="5"/>
        <v/>
      </c>
      <c r="S41" s="153" t="str">
        <f t="shared" si="6"/>
        <v/>
      </c>
      <c r="T41" s="153" t="str">
        <f t="shared" si="7"/>
        <v/>
      </c>
      <c r="U41" s="153" t="str">
        <f t="shared" si="8"/>
        <v/>
      </c>
      <c r="V41" s="153" t="str">
        <f t="shared" si="9"/>
        <v/>
      </c>
      <c r="W41" s="129" t="b">
        <f t="shared" si="10"/>
        <v>0</v>
      </c>
      <c r="X41" s="154"/>
      <c r="Y41" s="123" t="e">
        <f t="shared" si="11"/>
        <v>#VALUE!</v>
      </c>
      <c r="Z41" s="123" t="e">
        <f t="shared" si="19"/>
        <v>#VALUE!</v>
      </c>
      <c r="AA41" s="123" t="e">
        <f t="shared" si="19"/>
        <v>#VALUE!</v>
      </c>
      <c r="AB41" s="123" t="e">
        <f t="shared" si="19"/>
        <v>#VALUE!</v>
      </c>
      <c r="AC41" s="123" t="e">
        <f t="shared" si="19"/>
        <v>#VALUE!</v>
      </c>
      <c r="AD41" s="123" t="e">
        <f t="shared" si="19"/>
        <v>#VALUE!</v>
      </c>
      <c r="AE41" s="123" t="e">
        <f t="shared" si="19"/>
        <v>#VALUE!</v>
      </c>
      <c r="AF41" s="123" t="e">
        <f t="shared" si="19"/>
        <v>#VALUE!</v>
      </c>
      <c r="AG41" s="123" t="e">
        <f t="shared" si="19"/>
        <v>#VALUE!</v>
      </c>
      <c r="AH41" s="123" t="e">
        <f t="shared" si="19"/>
        <v>#VALUE!</v>
      </c>
      <c r="AI41" s="124" t="e">
        <f t="shared" si="21"/>
        <v>#VALUE!</v>
      </c>
      <c r="AJ41" s="124" t="e">
        <f t="shared" si="21"/>
        <v>#VALUE!</v>
      </c>
      <c r="AK41" s="124" t="e">
        <f t="shared" si="21"/>
        <v>#VALUE!</v>
      </c>
      <c r="AL41" s="124" t="e">
        <f t="shared" si="21"/>
        <v>#VALUE!</v>
      </c>
      <c r="AM41" s="124" t="e">
        <f t="shared" si="21"/>
        <v>#VALUE!</v>
      </c>
      <c r="AN41" s="124" t="e">
        <f t="shared" si="20"/>
        <v>#VALUE!</v>
      </c>
      <c r="AO41" s="124" t="e">
        <f t="shared" si="20"/>
        <v>#VALUE!</v>
      </c>
      <c r="AP41" s="124" t="e">
        <f t="shared" si="20"/>
        <v>#VALUE!</v>
      </c>
      <c r="AQ41" s="124" t="e">
        <f t="shared" si="20"/>
        <v>#VALUE!</v>
      </c>
      <c r="AR41" s="124" t="e">
        <f t="shared" si="20"/>
        <v>#VALUE!</v>
      </c>
      <c r="AS41" s="124">
        <f t="shared" si="14"/>
        <v>1</v>
      </c>
    </row>
    <row r="42" spans="1:4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IF(OR($B42="",$C42="",$D42="",$E42="",$F42="",$F42&lt;AN_LIM,$F42&gt;AN_CONCURS,$W42=FALSE),"",IF(E42="B",CNCSIS_B*VLOOKUP(AS42,Coef!$E$5:$F$20,2,FALSE),IF(E42="C",CNCSIS_C*VLOOKUP(AS42,Coef!$E$5:$F$20,2,FALSE),"")))</f>
        <v/>
      </c>
      <c r="J42" s="121" t="str">
        <f>IF(OR($B42="",$C42="",$D42="",$E42="",$F42="",$F42&gt;AN_CONCURS,$W42=FALSE),"",IF(E42="B",CNCSIS_B*VLOOKUP(AS42,Coef!$E$5:$F$20,2,FALSE),IF(E42="C",CNCSIS_C*VLOOKUP(AS42,Coef!$E$5:$F$20,2,FALSE),"")))</f>
        <v/>
      </c>
      <c r="K42" s="121" t="str">
        <f t="shared" si="15"/>
        <v/>
      </c>
      <c r="L42" s="121" t="str">
        <f t="shared" si="16"/>
        <v/>
      </c>
      <c r="M42" s="121" t="str">
        <f t="shared" si="17"/>
        <v/>
      </c>
      <c r="N42" s="121" t="str">
        <f t="shared" si="18"/>
        <v/>
      </c>
      <c r="O42" s="153" t="str">
        <f t="shared" si="2"/>
        <v/>
      </c>
      <c r="P42" s="153" t="str">
        <f t="shared" si="3"/>
        <v/>
      </c>
      <c r="Q42" s="153" t="str">
        <f t="shared" si="4"/>
        <v/>
      </c>
      <c r="R42" s="153" t="str">
        <f t="shared" si="5"/>
        <v/>
      </c>
      <c r="S42" s="153" t="str">
        <f t="shared" si="6"/>
        <v/>
      </c>
      <c r="T42" s="153" t="str">
        <f t="shared" si="7"/>
        <v/>
      </c>
      <c r="U42" s="153" t="str">
        <f t="shared" si="8"/>
        <v/>
      </c>
      <c r="V42" s="153" t="str">
        <f t="shared" si="9"/>
        <v/>
      </c>
      <c r="W42" s="129" t="b">
        <f t="shared" si="10"/>
        <v>0</v>
      </c>
      <c r="X42" s="154"/>
      <c r="Y42" s="123" t="e">
        <f t="shared" si="11"/>
        <v>#VALUE!</v>
      </c>
      <c r="Z42" s="123" t="e">
        <f t="shared" si="19"/>
        <v>#VALUE!</v>
      </c>
      <c r="AA42" s="123" t="e">
        <f t="shared" si="19"/>
        <v>#VALUE!</v>
      </c>
      <c r="AB42" s="123" t="e">
        <f t="shared" si="19"/>
        <v>#VALUE!</v>
      </c>
      <c r="AC42" s="123" t="e">
        <f t="shared" si="19"/>
        <v>#VALUE!</v>
      </c>
      <c r="AD42" s="123" t="e">
        <f t="shared" si="19"/>
        <v>#VALUE!</v>
      </c>
      <c r="AE42" s="123" t="e">
        <f t="shared" si="19"/>
        <v>#VALUE!</v>
      </c>
      <c r="AF42" s="123" t="e">
        <f t="shared" si="19"/>
        <v>#VALUE!</v>
      </c>
      <c r="AG42" s="123" t="e">
        <f t="shared" si="19"/>
        <v>#VALUE!</v>
      </c>
      <c r="AH42" s="123" t="e">
        <f t="shared" si="19"/>
        <v>#VALUE!</v>
      </c>
      <c r="AI42" s="124" t="e">
        <f t="shared" si="21"/>
        <v>#VALUE!</v>
      </c>
      <c r="AJ42" s="124" t="e">
        <f t="shared" si="21"/>
        <v>#VALUE!</v>
      </c>
      <c r="AK42" s="124" t="e">
        <f t="shared" si="21"/>
        <v>#VALUE!</v>
      </c>
      <c r="AL42" s="124" t="e">
        <f t="shared" si="21"/>
        <v>#VALUE!</v>
      </c>
      <c r="AM42" s="124" t="e">
        <f t="shared" si="21"/>
        <v>#VALUE!</v>
      </c>
      <c r="AN42" s="124" t="e">
        <f t="shared" si="20"/>
        <v>#VALUE!</v>
      </c>
      <c r="AO42" s="124" t="e">
        <f t="shared" si="20"/>
        <v>#VALUE!</v>
      </c>
      <c r="AP42" s="124" t="e">
        <f t="shared" si="20"/>
        <v>#VALUE!</v>
      </c>
      <c r="AQ42" s="124" t="e">
        <f t="shared" si="20"/>
        <v>#VALUE!</v>
      </c>
      <c r="AR42" s="124" t="e">
        <f t="shared" si="20"/>
        <v>#VALUE!</v>
      </c>
      <c r="AS42" s="124">
        <f t="shared" si="14"/>
        <v>1</v>
      </c>
    </row>
    <row r="43" spans="1:4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IF(OR($B43="",$C43="",$D43="",$E43="",$F43="",$F43&lt;AN_LIM,$F43&gt;AN_CONCURS,$W43=FALSE),"",IF(E43="B",CNCSIS_B*VLOOKUP(AS43,Coef!$E$5:$F$20,2,FALSE),IF(E43="C",CNCSIS_C*VLOOKUP(AS43,Coef!$E$5:$F$20,2,FALSE),"")))</f>
        <v/>
      </c>
      <c r="J43" s="121" t="str">
        <f>IF(OR($B43="",$C43="",$D43="",$E43="",$F43="",$F43&gt;AN_CONCURS,$W43=FALSE),"",IF(E43="B",CNCSIS_B*VLOOKUP(AS43,Coef!$E$5:$F$20,2,FALSE),IF(E43="C",CNCSIS_C*VLOOKUP(AS43,Coef!$E$5:$F$20,2,FALSE),"")))</f>
        <v/>
      </c>
      <c r="K43" s="121" t="str">
        <f t="shared" si="15"/>
        <v/>
      </c>
      <c r="L43" s="121" t="str">
        <f t="shared" si="16"/>
        <v/>
      </c>
      <c r="M43" s="121" t="str">
        <f t="shared" si="17"/>
        <v/>
      </c>
      <c r="N43" s="121" t="str">
        <f t="shared" si="18"/>
        <v/>
      </c>
      <c r="O43" s="153" t="str">
        <f t="shared" si="2"/>
        <v/>
      </c>
      <c r="P43" s="153" t="str">
        <f t="shared" si="3"/>
        <v/>
      </c>
      <c r="Q43" s="153" t="str">
        <f t="shared" si="4"/>
        <v/>
      </c>
      <c r="R43" s="153" t="str">
        <f t="shared" si="5"/>
        <v/>
      </c>
      <c r="S43" s="153" t="str">
        <f t="shared" si="6"/>
        <v/>
      </c>
      <c r="T43" s="153" t="str">
        <f t="shared" si="7"/>
        <v/>
      </c>
      <c r="U43" s="153" t="str">
        <f t="shared" si="8"/>
        <v/>
      </c>
      <c r="V43" s="153" t="str">
        <f t="shared" si="9"/>
        <v/>
      </c>
      <c r="W43" s="129" t="b">
        <f t="shared" ref="W43:W74" si="22">IF(NUME="",FALSE,ISNUMBER(SEARCH(NUME,$B43)))</f>
        <v>0</v>
      </c>
      <c r="X43" s="154"/>
      <c r="Y43" s="123" t="e">
        <f t="shared" si="11"/>
        <v>#VALUE!</v>
      </c>
      <c r="Z43" s="123" t="e">
        <f t="shared" ref="Z43:AH71" si="23">FIND(",",$B43,Y43+1)</f>
        <v>#VALUE!</v>
      </c>
      <c r="AA43" s="123" t="e">
        <f t="shared" si="23"/>
        <v>#VALUE!</v>
      </c>
      <c r="AB43" s="123" t="e">
        <f t="shared" si="23"/>
        <v>#VALUE!</v>
      </c>
      <c r="AC43" s="123" t="e">
        <f t="shared" si="23"/>
        <v>#VALUE!</v>
      </c>
      <c r="AD43" s="123" t="e">
        <f t="shared" si="23"/>
        <v>#VALUE!</v>
      </c>
      <c r="AE43" s="123" t="e">
        <f t="shared" si="23"/>
        <v>#VALUE!</v>
      </c>
      <c r="AF43" s="123" t="e">
        <f t="shared" si="23"/>
        <v>#VALUE!</v>
      </c>
      <c r="AG43" s="123" t="e">
        <f t="shared" si="23"/>
        <v>#VALUE!</v>
      </c>
      <c r="AH43" s="123" t="e">
        <f t="shared" si="23"/>
        <v>#VALUE!</v>
      </c>
      <c r="AI43" s="124" t="e">
        <f t="shared" si="21"/>
        <v>#VALUE!</v>
      </c>
      <c r="AJ43" s="124" t="e">
        <f t="shared" si="21"/>
        <v>#VALUE!</v>
      </c>
      <c r="AK43" s="124" t="e">
        <f t="shared" si="21"/>
        <v>#VALUE!</v>
      </c>
      <c r="AL43" s="124" t="e">
        <f t="shared" si="21"/>
        <v>#VALUE!</v>
      </c>
      <c r="AM43" s="124" t="e">
        <f t="shared" si="21"/>
        <v>#VALUE!</v>
      </c>
      <c r="AN43" s="124" t="e">
        <f t="shared" si="20"/>
        <v>#VALUE!</v>
      </c>
      <c r="AO43" s="124" t="e">
        <f t="shared" si="20"/>
        <v>#VALUE!</v>
      </c>
      <c r="AP43" s="124" t="e">
        <f t="shared" si="20"/>
        <v>#VALUE!</v>
      </c>
      <c r="AQ43" s="124" t="e">
        <f t="shared" si="20"/>
        <v>#VALUE!</v>
      </c>
      <c r="AR43" s="124" t="e">
        <f t="shared" si="20"/>
        <v>#VALUE!</v>
      </c>
      <c r="AS43" s="124">
        <f t="shared" si="14"/>
        <v>1</v>
      </c>
    </row>
    <row r="44" spans="1:4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IF(OR($B44="",$C44="",$D44="",$E44="",$F44="",$F44&lt;AN_LIM,$F44&gt;AN_CONCURS,$W44=FALSE),"",IF(E44="B",CNCSIS_B*VLOOKUP(AS44,Coef!$E$5:$F$20,2,FALSE),IF(E44="C",CNCSIS_C*VLOOKUP(AS44,Coef!$E$5:$F$20,2,FALSE),"")))</f>
        <v/>
      </c>
      <c r="J44" s="121" t="str">
        <f>IF(OR($B44="",$C44="",$D44="",$E44="",$F44="",$F44&gt;AN_CONCURS,$W44=FALSE),"",IF(E44="B",CNCSIS_B*VLOOKUP(AS44,Coef!$E$5:$F$20,2,FALSE),IF(E44="C",CNCSIS_C*VLOOKUP(AS44,Coef!$E$5:$F$20,2,FALSE),"")))</f>
        <v/>
      </c>
      <c r="K44" s="121" t="str">
        <f t="shared" si="15"/>
        <v/>
      </c>
      <c r="L44" s="121" t="str">
        <f t="shared" si="16"/>
        <v/>
      </c>
      <c r="M44" s="121" t="str">
        <f t="shared" si="17"/>
        <v/>
      </c>
      <c r="N44" s="121" t="str">
        <f t="shared" si="18"/>
        <v/>
      </c>
      <c r="O44" s="153" t="str">
        <f t="shared" si="2"/>
        <v/>
      </c>
      <c r="P44" s="153" t="str">
        <f t="shared" si="3"/>
        <v/>
      </c>
      <c r="Q44" s="153" t="str">
        <f t="shared" si="4"/>
        <v/>
      </c>
      <c r="R44" s="153" t="str">
        <f t="shared" si="5"/>
        <v/>
      </c>
      <c r="S44" s="153" t="str">
        <f t="shared" si="6"/>
        <v/>
      </c>
      <c r="T44" s="153" t="str">
        <f t="shared" si="7"/>
        <v/>
      </c>
      <c r="U44" s="153" t="str">
        <f t="shared" si="8"/>
        <v/>
      </c>
      <c r="V44" s="153" t="str">
        <f t="shared" si="9"/>
        <v/>
      </c>
      <c r="W44" s="129" t="b">
        <f t="shared" si="22"/>
        <v>0</v>
      </c>
      <c r="X44" s="154"/>
      <c r="Y44" s="123" t="e">
        <f t="shared" si="11"/>
        <v>#VALUE!</v>
      </c>
      <c r="Z44" s="123" t="e">
        <f t="shared" si="23"/>
        <v>#VALUE!</v>
      </c>
      <c r="AA44" s="123" t="e">
        <f t="shared" si="23"/>
        <v>#VALUE!</v>
      </c>
      <c r="AB44" s="123" t="e">
        <f t="shared" si="23"/>
        <v>#VALUE!</v>
      </c>
      <c r="AC44" s="123" t="e">
        <f t="shared" si="23"/>
        <v>#VALUE!</v>
      </c>
      <c r="AD44" s="123" t="e">
        <f t="shared" si="23"/>
        <v>#VALUE!</v>
      </c>
      <c r="AE44" s="123" t="e">
        <f t="shared" si="23"/>
        <v>#VALUE!</v>
      </c>
      <c r="AF44" s="123" t="e">
        <f t="shared" si="23"/>
        <v>#VALUE!</v>
      </c>
      <c r="AG44" s="123" t="e">
        <f t="shared" si="23"/>
        <v>#VALUE!</v>
      </c>
      <c r="AH44" s="123" t="e">
        <f t="shared" si="23"/>
        <v>#VALUE!</v>
      </c>
      <c r="AI44" s="124" t="e">
        <f t="shared" si="21"/>
        <v>#VALUE!</v>
      </c>
      <c r="AJ44" s="124" t="e">
        <f t="shared" si="21"/>
        <v>#VALUE!</v>
      </c>
      <c r="AK44" s="124" t="e">
        <f t="shared" si="21"/>
        <v>#VALUE!</v>
      </c>
      <c r="AL44" s="124" t="e">
        <f t="shared" si="21"/>
        <v>#VALUE!</v>
      </c>
      <c r="AM44" s="124" t="e">
        <f t="shared" si="21"/>
        <v>#VALUE!</v>
      </c>
      <c r="AN44" s="124" t="e">
        <f t="shared" si="20"/>
        <v>#VALUE!</v>
      </c>
      <c r="AO44" s="124" t="e">
        <f t="shared" si="20"/>
        <v>#VALUE!</v>
      </c>
      <c r="AP44" s="124" t="e">
        <f t="shared" si="20"/>
        <v>#VALUE!</v>
      </c>
      <c r="AQ44" s="124" t="e">
        <f t="shared" si="20"/>
        <v>#VALUE!</v>
      </c>
      <c r="AR44" s="124" t="e">
        <f t="shared" si="20"/>
        <v>#VALUE!</v>
      </c>
      <c r="AS44" s="124">
        <f t="shared" si="14"/>
        <v>1</v>
      </c>
    </row>
    <row r="45" spans="1:4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IF(OR($B45="",$C45="",$D45="",$E45="",$F45="",$F45&lt;AN_LIM,$F45&gt;AN_CONCURS,$W45=FALSE),"",IF(E45="B",CNCSIS_B*VLOOKUP(AS45,Coef!$E$5:$F$20,2,FALSE),IF(E45="C",CNCSIS_C*VLOOKUP(AS45,Coef!$E$5:$F$20,2,FALSE),"")))</f>
        <v/>
      </c>
      <c r="J45" s="121" t="str">
        <f>IF(OR($B45="",$C45="",$D45="",$E45="",$F45="",$F45&gt;AN_CONCURS,$W45=FALSE),"",IF(E45="B",CNCSIS_B*VLOOKUP(AS45,Coef!$E$5:$F$20,2,FALSE),IF(E45="C",CNCSIS_C*VLOOKUP(AS45,Coef!$E$5:$F$20,2,FALSE),"")))</f>
        <v/>
      </c>
      <c r="K45" s="121" t="str">
        <f t="shared" si="15"/>
        <v/>
      </c>
      <c r="L45" s="121" t="str">
        <f t="shared" si="16"/>
        <v/>
      </c>
      <c r="M45" s="121" t="str">
        <f t="shared" si="17"/>
        <v/>
      </c>
      <c r="N45" s="121" t="str">
        <f t="shared" si="18"/>
        <v/>
      </c>
      <c r="O45" s="153" t="str">
        <f t="shared" si="2"/>
        <v/>
      </c>
      <c r="P45" s="153" t="str">
        <f t="shared" si="3"/>
        <v/>
      </c>
      <c r="Q45" s="153" t="str">
        <f t="shared" si="4"/>
        <v/>
      </c>
      <c r="R45" s="153" t="str">
        <f t="shared" si="5"/>
        <v/>
      </c>
      <c r="S45" s="153" t="str">
        <f t="shared" si="6"/>
        <v/>
      </c>
      <c r="T45" s="153" t="str">
        <f t="shared" si="7"/>
        <v/>
      </c>
      <c r="U45" s="153" t="str">
        <f t="shared" si="8"/>
        <v/>
      </c>
      <c r="V45" s="153" t="str">
        <f t="shared" si="9"/>
        <v/>
      </c>
      <c r="W45" s="129" t="b">
        <f t="shared" si="22"/>
        <v>0</v>
      </c>
      <c r="Y45" s="123" t="e">
        <f t="shared" si="11"/>
        <v>#VALUE!</v>
      </c>
      <c r="Z45" s="123" t="e">
        <f t="shared" si="23"/>
        <v>#VALUE!</v>
      </c>
      <c r="AA45" s="123" t="e">
        <f t="shared" si="23"/>
        <v>#VALUE!</v>
      </c>
      <c r="AB45" s="123" t="e">
        <f t="shared" si="23"/>
        <v>#VALUE!</v>
      </c>
      <c r="AC45" s="123" t="e">
        <f t="shared" si="23"/>
        <v>#VALUE!</v>
      </c>
      <c r="AD45" s="123" t="e">
        <f t="shared" si="23"/>
        <v>#VALUE!</v>
      </c>
      <c r="AE45" s="123" t="e">
        <f t="shared" si="23"/>
        <v>#VALUE!</v>
      </c>
      <c r="AF45" s="123" t="e">
        <f t="shared" si="23"/>
        <v>#VALUE!</v>
      </c>
      <c r="AG45" s="123" t="e">
        <f t="shared" si="23"/>
        <v>#VALUE!</v>
      </c>
      <c r="AH45" s="123" t="e">
        <f t="shared" si="23"/>
        <v>#VALUE!</v>
      </c>
      <c r="AI45" s="124" t="e">
        <f t="shared" si="21"/>
        <v>#VALUE!</v>
      </c>
      <c r="AJ45" s="124" t="e">
        <f t="shared" si="21"/>
        <v>#VALUE!</v>
      </c>
      <c r="AK45" s="124" t="e">
        <f t="shared" si="21"/>
        <v>#VALUE!</v>
      </c>
      <c r="AL45" s="124" t="e">
        <f t="shared" si="21"/>
        <v>#VALUE!</v>
      </c>
      <c r="AM45" s="124" t="e">
        <f t="shared" si="21"/>
        <v>#VALUE!</v>
      </c>
      <c r="AN45" s="124" t="e">
        <f t="shared" si="20"/>
        <v>#VALUE!</v>
      </c>
      <c r="AO45" s="124" t="e">
        <f t="shared" si="20"/>
        <v>#VALUE!</v>
      </c>
      <c r="AP45" s="124" t="e">
        <f t="shared" si="20"/>
        <v>#VALUE!</v>
      </c>
      <c r="AQ45" s="124" t="e">
        <f t="shared" si="20"/>
        <v>#VALUE!</v>
      </c>
      <c r="AR45" s="124" t="e">
        <f t="shared" si="20"/>
        <v>#VALUE!</v>
      </c>
      <c r="AS45" s="124">
        <f t="shared" si="14"/>
        <v>1</v>
      </c>
    </row>
    <row r="46" spans="1:4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IF(OR($B46="",$C46="",$D46="",$E46="",$F46="",$F46&lt;AN_LIM,$F46&gt;AN_CONCURS,$W46=FALSE),"",IF(E46="B",CNCSIS_B*VLOOKUP(AS46,Coef!$E$5:$F$20,2,FALSE),IF(E46="C",CNCSIS_C*VLOOKUP(AS46,Coef!$E$5:$F$20,2,FALSE),"")))</f>
        <v/>
      </c>
      <c r="J46" s="121" t="str">
        <f>IF(OR($B46="",$C46="",$D46="",$E46="",$F46="",$F46&gt;AN_CONCURS,$W46=FALSE),"",IF(E46="B",CNCSIS_B*VLOOKUP(AS46,Coef!$E$5:$F$20,2,FALSE),IF(E46="C",CNCSIS_C*VLOOKUP(AS46,Coef!$E$5:$F$20,2,FALSE),"")))</f>
        <v/>
      </c>
      <c r="K46" s="121" t="str">
        <f t="shared" si="15"/>
        <v/>
      </c>
      <c r="L46" s="121" t="str">
        <f t="shared" si="16"/>
        <v/>
      </c>
      <c r="M46" s="121" t="str">
        <f t="shared" si="17"/>
        <v/>
      </c>
      <c r="N46" s="121" t="str">
        <f t="shared" si="18"/>
        <v/>
      </c>
      <c r="O46" s="153" t="str">
        <f t="shared" si="2"/>
        <v/>
      </c>
      <c r="P46" s="153" t="str">
        <f t="shared" si="3"/>
        <v/>
      </c>
      <c r="Q46" s="153" t="str">
        <f t="shared" si="4"/>
        <v/>
      </c>
      <c r="R46" s="153" t="str">
        <f t="shared" si="5"/>
        <v/>
      </c>
      <c r="S46" s="153" t="str">
        <f t="shared" si="6"/>
        <v/>
      </c>
      <c r="T46" s="153" t="str">
        <f t="shared" si="7"/>
        <v/>
      </c>
      <c r="U46" s="153" t="str">
        <f t="shared" si="8"/>
        <v/>
      </c>
      <c r="V46" s="153" t="str">
        <f t="shared" si="9"/>
        <v/>
      </c>
      <c r="W46" s="129" t="b">
        <f t="shared" si="22"/>
        <v>0</v>
      </c>
      <c r="Y46" s="123" t="e">
        <f t="shared" si="11"/>
        <v>#VALUE!</v>
      </c>
      <c r="Z46" s="123" t="e">
        <f t="shared" si="23"/>
        <v>#VALUE!</v>
      </c>
      <c r="AA46" s="123" t="e">
        <f t="shared" si="23"/>
        <v>#VALUE!</v>
      </c>
      <c r="AB46" s="123" t="e">
        <f t="shared" si="23"/>
        <v>#VALUE!</v>
      </c>
      <c r="AC46" s="123" t="e">
        <f t="shared" si="23"/>
        <v>#VALUE!</v>
      </c>
      <c r="AD46" s="123" t="e">
        <f t="shared" si="23"/>
        <v>#VALUE!</v>
      </c>
      <c r="AE46" s="123" t="e">
        <f t="shared" si="23"/>
        <v>#VALUE!</v>
      </c>
      <c r="AF46" s="123" t="e">
        <f t="shared" si="23"/>
        <v>#VALUE!</v>
      </c>
      <c r="AG46" s="123" t="e">
        <f t="shared" si="23"/>
        <v>#VALUE!</v>
      </c>
      <c r="AH46" s="123" t="e">
        <f t="shared" si="23"/>
        <v>#VALUE!</v>
      </c>
      <c r="AI46" s="124" t="e">
        <f t="shared" si="21"/>
        <v>#VALUE!</v>
      </c>
      <c r="AJ46" s="124" t="e">
        <f t="shared" si="21"/>
        <v>#VALUE!</v>
      </c>
      <c r="AK46" s="124" t="e">
        <f t="shared" si="21"/>
        <v>#VALUE!</v>
      </c>
      <c r="AL46" s="124" t="e">
        <f t="shared" si="21"/>
        <v>#VALUE!</v>
      </c>
      <c r="AM46" s="124" t="e">
        <f t="shared" si="21"/>
        <v>#VALUE!</v>
      </c>
      <c r="AN46" s="124" t="e">
        <f t="shared" si="20"/>
        <v>#VALUE!</v>
      </c>
      <c r="AO46" s="124" t="e">
        <f t="shared" si="20"/>
        <v>#VALUE!</v>
      </c>
      <c r="AP46" s="124" t="e">
        <f t="shared" si="20"/>
        <v>#VALUE!</v>
      </c>
      <c r="AQ46" s="124" t="e">
        <f t="shared" si="20"/>
        <v>#VALUE!</v>
      </c>
      <c r="AR46" s="124" t="e">
        <f t="shared" si="20"/>
        <v>#VALUE!</v>
      </c>
      <c r="AS46" s="124">
        <f t="shared" si="14"/>
        <v>1</v>
      </c>
    </row>
    <row r="47" spans="1:4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IF(OR($B47="",$C47="",$D47="",$E47="",$F47="",$F47&lt;AN_LIM,$F47&gt;AN_CONCURS,$W47=FALSE),"",IF(E47="B",CNCSIS_B*VLOOKUP(AS47,Coef!$E$5:$F$20,2,FALSE),IF(E47="C",CNCSIS_C*VLOOKUP(AS47,Coef!$E$5:$F$20,2,FALSE),"")))</f>
        <v/>
      </c>
      <c r="J47" s="121" t="str">
        <f>IF(OR($B47="",$C47="",$D47="",$E47="",$F47="",$F47&gt;AN_CONCURS,$W47=FALSE),"",IF(E47="B",CNCSIS_B*VLOOKUP(AS47,Coef!$E$5:$F$20,2,FALSE),IF(E47="C",CNCSIS_C*VLOOKUP(AS47,Coef!$E$5:$F$20,2,FALSE),"")))</f>
        <v/>
      </c>
      <c r="K47" s="121" t="str">
        <f t="shared" si="15"/>
        <v/>
      </c>
      <c r="L47" s="121" t="str">
        <f t="shared" si="16"/>
        <v/>
      </c>
      <c r="M47" s="121" t="str">
        <f t="shared" si="17"/>
        <v/>
      </c>
      <c r="N47" s="121" t="str">
        <f t="shared" si="18"/>
        <v/>
      </c>
      <c r="O47" s="153" t="str">
        <f t="shared" si="2"/>
        <v/>
      </c>
      <c r="P47" s="153" t="str">
        <f t="shared" si="3"/>
        <v/>
      </c>
      <c r="Q47" s="153" t="str">
        <f t="shared" si="4"/>
        <v/>
      </c>
      <c r="R47" s="153" t="str">
        <f t="shared" si="5"/>
        <v/>
      </c>
      <c r="S47" s="153" t="str">
        <f t="shared" si="6"/>
        <v/>
      </c>
      <c r="T47" s="153" t="str">
        <f t="shared" si="7"/>
        <v/>
      </c>
      <c r="U47" s="153" t="str">
        <f t="shared" si="8"/>
        <v/>
      </c>
      <c r="V47" s="153" t="str">
        <f t="shared" si="9"/>
        <v/>
      </c>
      <c r="W47" s="129" t="b">
        <f t="shared" si="22"/>
        <v>0</v>
      </c>
      <c r="Y47" s="123" t="e">
        <f t="shared" si="11"/>
        <v>#VALUE!</v>
      </c>
      <c r="Z47" s="123" t="e">
        <f t="shared" si="23"/>
        <v>#VALUE!</v>
      </c>
      <c r="AA47" s="123" t="e">
        <f t="shared" si="23"/>
        <v>#VALUE!</v>
      </c>
      <c r="AB47" s="123" t="e">
        <f t="shared" si="23"/>
        <v>#VALUE!</v>
      </c>
      <c r="AC47" s="123" t="e">
        <f t="shared" si="23"/>
        <v>#VALUE!</v>
      </c>
      <c r="AD47" s="123" t="e">
        <f t="shared" si="23"/>
        <v>#VALUE!</v>
      </c>
      <c r="AE47" s="123" t="e">
        <f t="shared" si="23"/>
        <v>#VALUE!</v>
      </c>
      <c r="AF47" s="123" t="e">
        <f t="shared" si="23"/>
        <v>#VALUE!</v>
      </c>
      <c r="AG47" s="123" t="e">
        <f t="shared" si="23"/>
        <v>#VALUE!</v>
      </c>
      <c r="AH47" s="123" t="e">
        <f t="shared" si="23"/>
        <v>#VALUE!</v>
      </c>
      <c r="AI47" s="124" t="e">
        <f t="shared" si="21"/>
        <v>#VALUE!</v>
      </c>
      <c r="AJ47" s="124" t="e">
        <f t="shared" si="21"/>
        <v>#VALUE!</v>
      </c>
      <c r="AK47" s="124" t="e">
        <f t="shared" si="21"/>
        <v>#VALUE!</v>
      </c>
      <c r="AL47" s="124" t="e">
        <f t="shared" si="21"/>
        <v>#VALUE!</v>
      </c>
      <c r="AM47" s="124" t="e">
        <f t="shared" si="21"/>
        <v>#VALUE!</v>
      </c>
      <c r="AN47" s="124" t="e">
        <f t="shared" si="20"/>
        <v>#VALUE!</v>
      </c>
      <c r="AO47" s="124" t="e">
        <f t="shared" si="20"/>
        <v>#VALUE!</v>
      </c>
      <c r="AP47" s="124" t="e">
        <f t="shared" si="20"/>
        <v>#VALUE!</v>
      </c>
      <c r="AQ47" s="124" t="e">
        <f t="shared" si="20"/>
        <v>#VALUE!</v>
      </c>
      <c r="AR47" s="124" t="e">
        <f t="shared" si="20"/>
        <v>#VALUE!</v>
      </c>
      <c r="AS47" s="124">
        <f t="shared" si="14"/>
        <v>1</v>
      </c>
    </row>
    <row r="48" spans="1:4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IF(OR($B48="",$C48="",$D48="",$E48="",$F48="",$F48&lt;AN_LIM,$F48&gt;AN_CONCURS,$W48=FALSE),"",IF(E48="B",CNCSIS_B*VLOOKUP(AS48,Coef!$E$5:$F$20,2,FALSE),IF(E48="C",CNCSIS_C*VLOOKUP(AS48,Coef!$E$5:$F$20,2,FALSE),"")))</f>
        <v/>
      </c>
      <c r="J48" s="121" t="str">
        <f>IF(OR($B48="",$C48="",$D48="",$E48="",$F48="",$F48&gt;AN_CONCURS,$W48=FALSE),"",IF(E48="B",CNCSIS_B*VLOOKUP(AS48,Coef!$E$5:$F$20,2,FALSE),IF(E48="C",CNCSIS_C*VLOOKUP(AS48,Coef!$E$5:$F$20,2,FALSE),"")))</f>
        <v/>
      </c>
      <c r="K48" s="121" t="str">
        <f t="shared" si="15"/>
        <v/>
      </c>
      <c r="L48" s="121" t="str">
        <f t="shared" si="16"/>
        <v/>
      </c>
      <c r="M48" s="121" t="str">
        <f t="shared" si="17"/>
        <v/>
      </c>
      <c r="N48" s="121" t="str">
        <f t="shared" si="18"/>
        <v/>
      </c>
      <c r="O48" s="153" t="str">
        <f t="shared" si="2"/>
        <v/>
      </c>
      <c r="P48" s="153" t="str">
        <f t="shared" si="3"/>
        <v/>
      </c>
      <c r="Q48" s="153" t="str">
        <f t="shared" si="4"/>
        <v/>
      </c>
      <c r="R48" s="153" t="str">
        <f t="shared" si="5"/>
        <v/>
      </c>
      <c r="S48" s="153" t="str">
        <f t="shared" si="6"/>
        <v/>
      </c>
      <c r="T48" s="153" t="str">
        <f t="shared" si="7"/>
        <v/>
      </c>
      <c r="U48" s="153" t="str">
        <f t="shared" si="8"/>
        <v/>
      </c>
      <c r="V48" s="153" t="str">
        <f t="shared" si="9"/>
        <v/>
      </c>
      <c r="W48" s="129" t="b">
        <f t="shared" si="22"/>
        <v>0</v>
      </c>
      <c r="Y48" s="123" t="e">
        <f t="shared" si="11"/>
        <v>#VALUE!</v>
      </c>
      <c r="Z48" s="123" t="e">
        <f t="shared" si="23"/>
        <v>#VALUE!</v>
      </c>
      <c r="AA48" s="123" t="e">
        <f t="shared" si="23"/>
        <v>#VALUE!</v>
      </c>
      <c r="AB48" s="123" t="e">
        <f t="shared" si="23"/>
        <v>#VALUE!</v>
      </c>
      <c r="AC48" s="123" t="e">
        <f t="shared" si="23"/>
        <v>#VALUE!</v>
      </c>
      <c r="AD48" s="123" t="e">
        <f t="shared" si="23"/>
        <v>#VALUE!</v>
      </c>
      <c r="AE48" s="123" t="e">
        <f t="shared" si="23"/>
        <v>#VALUE!</v>
      </c>
      <c r="AF48" s="123" t="e">
        <f t="shared" si="23"/>
        <v>#VALUE!</v>
      </c>
      <c r="AG48" s="123" t="e">
        <f t="shared" si="23"/>
        <v>#VALUE!</v>
      </c>
      <c r="AH48" s="123" t="e">
        <f t="shared" si="23"/>
        <v>#VALUE!</v>
      </c>
      <c r="AI48" s="124" t="e">
        <f t="shared" si="21"/>
        <v>#VALUE!</v>
      </c>
      <c r="AJ48" s="124" t="e">
        <f t="shared" si="21"/>
        <v>#VALUE!</v>
      </c>
      <c r="AK48" s="124" t="e">
        <f t="shared" si="21"/>
        <v>#VALUE!</v>
      </c>
      <c r="AL48" s="124" t="e">
        <f t="shared" si="21"/>
        <v>#VALUE!</v>
      </c>
      <c r="AM48" s="124" t="e">
        <f t="shared" si="21"/>
        <v>#VALUE!</v>
      </c>
      <c r="AN48" s="124" t="e">
        <f t="shared" si="20"/>
        <v>#VALUE!</v>
      </c>
      <c r="AO48" s="124" t="e">
        <f t="shared" si="20"/>
        <v>#VALUE!</v>
      </c>
      <c r="AP48" s="124" t="e">
        <f t="shared" si="20"/>
        <v>#VALUE!</v>
      </c>
      <c r="AQ48" s="124" t="e">
        <f t="shared" si="20"/>
        <v>#VALUE!</v>
      </c>
      <c r="AR48" s="124" t="e">
        <f t="shared" si="20"/>
        <v>#VALUE!</v>
      </c>
      <c r="AS48" s="124">
        <f t="shared" si="14"/>
        <v>1</v>
      </c>
    </row>
    <row r="49" spans="1:4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IF(OR($B49="",$C49="",$D49="",$E49="",$F49="",$F49&lt;AN_LIM,$F49&gt;AN_CONCURS,$W49=FALSE),"",IF(E49="B",CNCSIS_B*VLOOKUP(AS49,Coef!$E$5:$F$20,2,FALSE),IF(E49="C",CNCSIS_C*VLOOKUP(AS49,Coef!$E$5:$F$20,2,FALSE),"")))</f>
        <v/>
      </c>
      <c r="J49" s="121" t="str">
        <f>IF(OR($B49="",$C49="",$D49="",$E49="",$F49="",$F49&gt;AN_CONCURS,$W49=FALSE),"",IF(E49="B",CNCSIS_B*VLOOKUP(AS49,Coef!$E$5:$F$20,2,FALSE),IF(E49="C",CNCSIS_C*VLOOKUP(AS49,Coef!$E$5:$F$20,2,FALSE),"")))</f>
        <v/>
      </c>
      <c r="K49" s="121" t="str">
        <f t="shared" si="15"/>
        <v/>
      </c>
      <c r="L49" s="121" t="str">
        <f t="shared" si="16"/>
        <v/>
      </c>
      <c r="M49" s="121" t="str">
        <f t="shared" si="17"/>
        <v/>
      </c>
      <c r="N49" s="121" t="str">
        <f t="shared" si="18"/>
        <v/>
      </c>
      <c r="O49" s="153" t="str">
        <f t="shared" si="2"/>
        <v/>
      </c>
      <c r="P49" s="153" t="str">
        <f t="shared" si="3"/>
        <v/>
      </c>
      <c r="Q49" s="153" t="str">
        <f t="shared" si="4"/>
        <v/>
      </c>
      <c r="R49" s="153" t="str">
        <f t="shared" si="5"/>
        <v/>
      </c>
      <c r="S49" s="153" t="str">
        <f t="shared" si="6"/>
        <v/>
      </c>
      <c r="T49" s="153" t="str">
        <f t="shared" si="7"/>
        <v/>
      </c>
      <c r="U49" s="153" t="str">
        <f t="shared" si="8"/>
        <v/>
      </c>
      <c r="V49" s="153" t="str">
        <f t="shared" si="9"/>
        <v/>
      </c>
      <c r="W49" s="129" t="b">
        <f t="shared" si="22"/>
        <v>0</v>
      </c>
      <c r="Y49" s="123" t="e">
        <f t="shared" si="11"/>
        <v>#VALUE!</v>
      </c>
      <c r="Z49" s="123" t="e">
        <f t="shared" si="23"/>
        <v>#VALUE!</v>
      </c>
      <c r="AA49" s="123" t="e">
        <f t="shared" si="23"/>
        <v>#VALUE!</v>
      </c>
      <c r="AB49" s="123" t="e">
        <f t="shared" si="23"/>
        <v>#VALUE!</v>
      </c>
      <c r="AC49" s="123" t="e">
        <f t="shared" si="23"/>
        <v>#VALUE!</v>
      </c>
      <c r="AD49" s="123" t="e">
        <f t="shared" si="23"/>
        <v>#VALUE!</v>
      </c>
      <c r="AE49" s="123" t="e">
        <f t="shared" si="23"/>
        <v>#VALUE!</v>
      </c>
      <c r="AF49" s="123" t="e">
        <f t="shared" si="23"/>
        <v>#VALUE!</v>
      </c>
      <c r="AG49" s="123" t="e">
        <f t="shared" si="23"/>
        <v>#VALUE!</v>
      </c>
      <c r="AH49" s="123" t="e">
        <f t="shared" si="23"/>
        <v>#VALUE!</v>
      </c>
      <c r="AI49" s="124" t="e">
        <f t="shared" si="21"/>
        <v>#VALUE!</v>
      </c>
      <c r="AJ49" s="124" t="e">
        <f t="shared" si="21"/>
        <v>#VALUE!</v>
      </c>
      <c r="AK49" s="124" t="e">
        <f t="shared" si="21"/>
        <v>#VALUE!</v>
      </c>
      <c r="AL49" s="124" t="e">
        <f t="shared" si="21"/>
        <v>#VALUE!</v>
      </c>
      <c r="AM49" s="124" t="e">
        <f t="shared" si="21"/>
        <v>#VALUE!</v>
      </c>
      <c r="AN49" s="124" t="e">
        <f t="shared" si="20"/>
        <v>#VALUE!</v>
      </c>
      <c r="AO49" s="124" t="e">
        <f t="shared" si="20"/>
        <v>#VALUE!</v>
      </c>
      <c r="AP49" s="124" t="e">
        <f t="shared" si="20"/>
        <v>#VALUE!</v>
      </c>
      <c r="AQ49" s="124" t="e">
        <f t="shared" si="20"/>
        <v>#VALUE!</v>
      </c>
      <c r="AR49" s="124" t="e">
        <f t="shared" si="20"/>
        <v>#VALUE!</v>
      </c>
      <c r="AS49" s="124">
        <f t="shared" si="14"/>
        <v>1</v>
      </c>
    </row>
    <row r="50" spans="1:4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IF(OR($B50="",$C50="",$D50="",$E50="",$F50="",$F50&lt;AN_LIM,$F50&gt;AN_CONCURS,$W50=FALSE),"",IF(E50="B",CNCSIS_B*VLOOKUP(AS50,Coef!$E$5:$F$20,2,FALSE),IF(E50="C",CNCSIS_C*VLOOKUP(AS50,Coef!$E$5:$F$20,2,FALSE),"")))</f>
        <v/>
      </c>
      <c r="J50" s="121" t="str">
        <f>IF(OR($B50="",$C50="",$D50="",$E50="",$F50="",$F50&gt;AN_CONCURS,$W50=FALSE),"",IF(E50="B",CNCSIS_B*VLOOKUP(AS50,Coef!$E$5:$F$20,2,FALSE),IF(E50="C",CNCSIS_C*VLOOKUP(AS50,Coef!$E$5:$F$20,2,FALSE),"")))</f>
        <v/>
      </c>
      <c r="K50" s="121" t="str">
        <f t="shared" si="15"/>
        <v/>
      </c>
      <c r="L50" s="121" t="str">
        <f t="shared" si="16"/>
        <v/>
      </c>
      <c r="M50" s="121" t="str">
        <f t="shared" si="17"/>
        <v/>
      </c>
      <c r="N50" s="121" t="str">
        <f t="shared" si="18"/>
        <v/>
      </c>
      <c r="O50" s="153" t="str">
        <f t="shared" si="2"/>
        <v/>
      </c>
      <c r="P50" s="153" t="str">
        <f t="shared" si="3"/>
        <v/>
      </c>
      <c r="Q50" s="153" t="str">
        <f t="shared" si="4"/>
        <v/>
      </c>
      <c r="R50" s="153" t="str">
        <f t="shared" si="5"/>
        <v/>
      </c>
      <c r="S50" s="153" t="str">
        <f t="shared" si="6"/>
        <v/>
      </c>
      <c r="T50" s="153" t="str">
        <f t="shared" si="7"/>
        <v/>
      </c>
      <c r="U50" s="153" t="str">
        <f t="shared" si="8"/>
        <v/>
      </c>
      <c r="V50" s="153" t="str">
        <f t="shared" si="9"/>
        <v/>
      </c>
      <c r="W50" s="129" t="b">
        <f t="shared" si="22"/>
        <v>0</v>
      </c>
      <c r="Y50" s="123" t="e">
        <f t="shared" si="11"/>
        <v>#VALUE!</v>
      </c>
      <c r="Z50" s="123" t="e">
        <f t="shared" si="23"/>
        <v>#VALUE!</v>
      </c>
      <c r="AA50" s="123" t="e">
        <f t="shared" si="23"/>
        <v>#VALUE!</v>
      </c>
      <c r="AB50" s="123" t="e">
        <f t="shared" si="23"/>
        <v>#VALUE!</v>
      </c>
      <c r="AC50" s="123" t="e">
        <f t="shared" si="23"/>
        <v>#VALUE!</v>
      </c>
      <c r="AD50" s="123" t="e">
        <f t="shared" si="23"/>
        <v>#VALUE!</v>
      </c>
      <c r="AE50" s="123" t="e">
        <f t="shared" si="23"/>
        <v>#VALUE!</v>
      </c>
      <c r="AF50" s="123" t="e">
        <f t="shared" si="23"/>
        <v>#VALUE!</v>
      </c>
      <c r="AG50" s="123" t="e">
        <f t="shared" si="23"/>
        <v>#VALUE!</v>
      </c>
      <c r="AH50" s="123" t="e">
        <f t="shared" si="23"/>
        <v>#VALUE!</v>
      </c>
      <c r="AI50" s="124" t="e">
        <f t="shared" si="21"/>
        <v>#VALUE!</v>
      </c>
      <c r="AJ50" s="124" t="e">
        <f t="shared" si="21"/>
        <v>#VALUE!</v>
      </c>
      <c r="AK50" s="124" t="e">
        <f t="shared" si="21"/>
        <v>#VALUE!</v>
      </c>
      <c r="AL50" s="124" t="e">
        <f t="shared" si="21"/>
        <v>#VALUE!</v>
      </c>
      <c r="AM50" s="124" t="e">
        <f t="shared" si="21"/>
        <v>#VALUE!</v>
      </c>
      <c r="AN50" s="124" t="e">
        <f t="shared" si="20"/>
        <v>#VALUE!</v>
      </c>
      <c r="AO50" s="124" t="e">
        <f t="shared" si="20"/>
        <v>#VALUE!</v>
      </c>
      <c r="AP50" s="124" t="e">
        <f t="shared" si="20"/>
        <v>#VALUE!</v>
      </c>
      <c r="AQ50" s="124" t="e">
        <f t="shared" si="20"/>
        <v>#VALUE!</v>
      </c>
      <c r="AR50" s="124" t="e">
        <f t="shared" si="20"/>
        <v>#VALUE!</v>
      </c>
      <c r="AS50" s="124">
        <f t="shared" si="14"/>
        <v>1</v>
      </c>
    </row>
    <row r="51" spans="1:4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IF(OR($B51="",$C51="",$D51="",$E51="",$F51="",$F51&lt;AN_LIM,$F51&gt;AN_CONCURS,$W51=FALSE),"",IF(E51="B",CNCSIS_B*VLOOKUP(AS51,Coef!$E$5:$F$20,2,FALSE),IF(E51="C",CNCSIS_C*VLOOKUP(AS51,Coef!$E$5:$F$20,2,FALSE),"")))</f>
        <v/>
      </c>
      <c r="J51" s="121" t="str">
        <f>IF(OR($B51="",$C51="",$D51="",$E51="",$F51="",$F51&gt;AN_CONCURS,$W51=FALSE),"",IF(E51="B",CNCSIS_B*VLOOKUP(AS51,Coef!$E$5:$F$20,2,FALSE),IF(E51="C",CNCSIS_C*VLOOKUP(AS51,Coef!$E$5:$F$20,2,FALSE),"")))</f>
        <v/>
      </c>
      <c r="K51" s="121" t="str">
        <f t="shared" si="15"/>
        <v/>
      </c>
      <c r="L51" s="121" t="str">
        <f t="shared" si="16"/>
        <v/>
      </c>
      <c r="M51" s="121" t="str">
        <f t="shared" si="17"/>
        <v/>
      </c>
      <c r="N51" s="121" t="str">
        <f t="shared" si="18"/>
        <v/>
      </c>
      <c r="O51" s="153" t="str">
        <f t="shared" si="2"/>
        <v/>
      </c>
      <c r="P51" s="153" t="str">
        <f t="shared" si="3"/>
        <v/>
      </c>
      <c r="Q51" s="153" t="str">
        <f t="shared" si="4"/>
        <v/>
      </c>
      <c r="R51" s="153" t="str">
        <f t="shared" si="5"/>
        <v/>
      </c>
      <c r="S51" s="153" t="str">
        <f t="shared" si="6"/>
        <v/>
      </c>
      <c r="T51" s="153" t="str">
        <f t="shared" si="7"/>
        <v/>
      </c>
      <c r="U51" s="153" t="str">
        <f t="shared" si="8"/>
        <v/>
      </c>
      <c r="V51" s="153" t="str">
        <f t="shared" si="9"/>
        <v/>
      </c>
      <c r="W51" s="129" t="b">
        <f t="shared" si="22"/>
        <v>0</v>
      </c>
      <c r="Y51" s="123" t="e">
        <f t="shared" si="11"/>
        <v>#VALUE!</v>
      </c>
      <c r="Z51" s="123" t="e">
        <f t="shared" si="23"/>
        <v>#VALUE!</v>
      </c>
      <c r="AA51" s="123" t="e">
        <f t="shared" si="23"/>
        <v>#VALUE!</v>
      </c>
      <c r="AB51" s="123" t="e">
        <f t="shared" si="23"/>
        <v>#VALUE!</v>
      </c>
      <c r="AC51" s="123" t="e">
        <f t="shared" si="23"/>
        <v>#VALUE!</v>
      </c>
      <c r="AD51" s="123" t="e">
        <f t="shared" si="23"/>
        <v>#VALUE!</v>
      </c>
      <c r="AE51" s="123" t="e">
        <f t="shared" si="23"/>
        <v>#VALUE!</v>
      </c>
      <c r="AF51" s="123" t="e">
        <f t="shared" si="23"/>
        <v>#VALUE!</v>
      </c>
      <c r="AG51" s="123" t="e">
        <f t="shared" si="23"/>
        <v>#VALUE!</v>
      </c>
      <c r="AH51" s="123" t="e">
        <f t="shared" si="23"/>
        <v>#VALUE!</v>
      </c>
      <c r="AI51" s="124" t="e">
        <f t="shared" si="21"/>
        <v>#VALUE!</v>
      </c>
      <c r="AJ51" s="124" t="e">
        <f t="shared" si="21"/>
        <v>#VALUE!</v>
      </c>
      <c r="AK51" s="124" t="e">
        <f t="shared" si="21"/>
        <v>#VALUE!</v>
      </c>
      <c r="AL51" s="124" t="e">
        <f t="shared" si="21"/>
        <v>#VALUE!</v>
      </c>
      <c r="AM51" s="124" t="e">
        <f t="shared" si="21"/>
        <v>#VALUE!</v>
      </c>
      <c r="AN51" s="124" t="e">
        <f t="shared" si="20"/>
        <v>#VALUE!</v>
      </c>
      <c r="AO51" s="124" t="e">
        <f t="shared" si="20"/>
        <v>#VALUE!</v>
      </c>
      <c r="AP51" s="124" t="e">
        <f t="shared" si="20"/>
        <v>#VALUE!</v>
      </c>
      <c r="AQ51" s="124" t="e">
        <f t="shared" si="20"/>
        <v>#VALUE!</v>
      </c>
      <c r="AR51" s="124" t="e">
        <f t="shared" si="20"/>
        <v>#VALUE!</v>
      </c>
      <c r="AS51" s="124">
        <f t="shared" si="14"/>
        <v>1</v>
      </c>
    </row>
    <row r="52" spans="1:4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IF(OR($B52="",$C52="",$D52="",$E52="",$F52="",$F52&lt;AN_LIM,$F52&gt;AN_CONCURS,$W52=FALSE),"",IF(E52="B",CNCSIS_B*VLOOKUP(AS52,Coef!$E$5:$F$20,2,FALSE),IF(E52="C",CNCSIS_C*VLOOKUP(AS52,Coef!$E$5:$F$20,2,FALSE),"")))</f>
        <v/>
      </c>
      <c r="J52" s="121" t="str">
        <f>IF(OR($B52="",$C52="",$D52="",$E52="",$F52="",$F52&gt;AN_CONCURS,$W52=FALSE),"",IF(E52="B",CNCSIS_B*VLOOKUP(AS52,Coef!$E$5:$F$20,2,FALSE),IF(E52="C",CNCSIS_C*VLOOKUP(AS52,Coef!$E$5:$F$20,2,FALSE),"")))</f>
        <v/>
      </c>
      <c r="K52" s="121" t="str">
        <f t="shared" si="15"/>
        <v/>
      </c>
      <c r="L52" s="121" t="str">
        <f t="shared" si="16"/>
        <v/>
      </c>
      <c r="M52" s="121" t="str">
        <f t="shared" si="17"/>
        <v/>
      </c>
      <c r="N52" s="121" t="str">
        <f t="shared" si="18"/>
        <v/>
      </c>
      <c r="O52" s="153" t="str">
        <f t="shared" si="2"/>
        <v/>
      </c>
      <c r="P52" s="153" t="str">
        <f t="shared" si="3"/>
        <v/>
      </c>
      <c r="Q52" s="153" t="str">
        <f t="shared" si="4"/>
        <v/>
      </c>
      <c r="R52" s="153" t="str">
        <f t="shared" si="5"/>
        <v/>
      </c>
      <c r="S52" s="153" t="str">
        <f t="shared" si="6"/>
        <v/>
      </c>
      <c r="T52" s="153" t="str">
        <f t="shared" si="7"/>
        <v/>
      </c>
      <c r="U52" s="153" t="str">
        <f t="shared" si="8"/>
        <v/>
      </c>
      <c r="V52" s="153" t="str">
        <f t="shared" si="9"/>
        <v/>
      </c>
      <c r="W52" s="129" t="b">
        <f t="shared" si="22"/>
        <v>0</v>
      </c>
      <c r="Y52" s="123" t="e">
        <f t="shared" si="11"/>
        <v>#VALUE!</v>
      </c>
      <c r="Z52" s="123" t="e">
        <f t="shared" si="23"/>
        <v>#VALUE!</v>
      </c>
      <c r="AA52" s="123" t="e">
        <f t="shared" si="23"/>
        <v>#VALUE!</v>
      </c>
      <c r="AB52" s="123" t="e">
        <f t="shared" si="23"/>
        <v>#VALUE!</v>
      </c>
      <c r="AC52" s="123" t="e">
        <f t="shared" si="23"/>
        <v>#VALUE!</v>
      </c>
      <c r="AD52" s="123" t="e">
        <f t="shared" si="23"/>
        <v>#VALUE!</v>
      </c>
      <c r="AE52" s="123" t="e">
        <f t="shared" si="23"/>
        <v>#VALUE!</v>
      </c>
      <c r="AF52" s="123" t="e">
        <f t="shared" si="23"/>
        <v>#VALUE!</v>
      </c>
      <c r="AG52" s="123" t="e">
        <f t="shared" si="23"/>
        <v>#VALUE!</v>
      </c>
      <c r="AH52" s="123" t="e">
        <f t="shared" si="23"/>
        <v>#VALUE!</v>
      </c>
      <c r="AI52" s="124" t="e">
        <f t="shared" si="21"/>
        <v>#VALUE!</v>
      </c>
      <c r="AJ52" s="124" t="e">
        <f t="shared" si="21"/>
        <v>#VALUE!</v>
      </c>
      <c r="AK52" s="124" t="e">
        <f t="shared" si="21"/>
        <v>#VALUE!</v>
      </c>
      <c r="AL52" s="124" t="e">
        <f t="shared" si="21"/>
        <v>#VALUE!</v>
      </c>
      <c r="AM52" s="124" t="e">
        <f t="shared" si="21"/>
        <v>#VALUE!</v>
      </c>
      <c r="AN52" s="124" t="e">
        <f t="shared" si="20"/>
        <v>#VALUE!</v>
      </c>
      <c r="AO52" s="124" t="e">
        <f t="shared" si="20"/>
        <v>#VALUE!</v>
      </c>
      <c r="AP52" s="124" t="e">
        <f t="shared" si="20"/>
        <v>#VALUE!</v>
      </c>
      <c r="AQ52" s="124" t="e">
        <f t="shared" si="20"/>
        <v>#VALUE!</v>
      </c>
      <c r="AR52" s="124" t="e">
        <f t="shared" si="20"/>
        <v>#VALUE!</v>
      </c>
      <c r="AS52" s="124">
        <f t="shared" si="14"/>
        <v>1</v>
      </c>
    </row>
    <row r="53" spans="1:4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IF(OR($B53="",$C53="",$D53="",$E53="",$F53="",$F53&lt;AN_LIM,$F53&gt;AN_CONCURS,$W53=FALSE),"",IF(E53="B",CNCSIS_B*VLOOKUP(AS53,Coef!$E$5:$F$20,2,FALSE),IF(E53="C",CNCSIS_C*VLOOKUP(AS53,Coef!$E$5:$F$20,2,FALSE),"")))</f>
        <v/>
      </c>
      <c r="J53" s="121" t="str">
        <f>IF(OR($B53="",$C53="",$D53="",$E53="",$F53="",$F53&gt;AN_CONCURS,$W53=FALSE),"",IF(E53="B",CNCSIS_B*VLOOKUP(AS53,Coef!$E$5:$F$20,2,FALSE),IF(E53="C",CNCSIS_C*VLOOKUP(AS53,Coef!$E$5:$F$20,2,FALSE),"")))</f>
        <v/>
      </c>
      <c r="K53" s="121" t="str">
        <f t="shared" si="15"/>
        <v/>
      </c>
      <c r="L53" s="121" t="str">
        <f t="shared" si="16"/>
        <v/>
      </c>
      <c r="M53" s="121" t="str">
        <f t="shared" si="17"/>
        <v/>
      </c>
      <c r="N53" s="121" t="str">
        <f t="shared" si="18"/>
        <v/>
      </c>
      <c r="O53" s="153" t="str">
        <f t="shared" si="2"/>
        <v/>
      </c>
      <c r="P53" s="153" t="str">
        <f t="shared" si="3"/>
        <v/>
      </c>
      <c r="Q53" s="153" t="str">
        <f t="shared" si="4"/>
        <v/>
      </c>
      <c r="R53" s="153" t="str">
        <f t="shared" si="5"/>
        <v/>
      </c>
      <c r="S53" s="153" t="str">
        <f t="shared" si="6"/>
        <v/>
      </c>
      <c r="T53" s="153" t="str">
        <f t="shared" si="7"/>
        <v/>
      </c>
      <c r="U53" s="153" t="str">
        <f t="shared" si="8"/>
        <v/>
      </c>
      <c r="V53" s="153" t="str">
        <f t="shared" si="9"/>
        <v/>
      </c>
      <c r="W53" s="129" t="b">
        <f t="shared" si="22"/>
        <v>0</v>
      </c>
      <c r="Y53" s="123" t="e">
        <f t="shared" si="11"/>
        <v>#VALUE!</v>
      </c>
      <c r="Z53" s="123" t="e">
        <f t="shared" si="23"/>
        <v>#VALUE!</v>
      </c>
      <c r="AA53" s="123" t="e">
        <f t="shared" si="23"/>
        <v>#VALUE!</v>
      </c>
      <c r="AB53" s="123" t="e">
        <f t="shared" si="23"/>
        <v>#VALUE!</v>
      </c>
      <c r="AC53" s="123" t="e">
        <f t="shared" si="23"/>
        <v>#VALUE!</v>
      </c>
      <c r="AD53" s="123" t="e">
        <f t="shared" si="23"/>
        <v>#VALUE!</v>
      </c>
      <c r="AE53" s="123" t="e">
        <f t="shared" si="23"/>
        <v>#VALUE!</v>
      </c>
      <c r="AF53" s="123" t="e">
        <f t="shared" si="23"/>
        <v>#VALUE!</v>
      </c>
      <c r="AG53" s="123" t="e">
        <f t="shared" si="23"/>
        <v>#VALUE!</v>
      </c>
      <c r="AH53" s="123" t="e">
        <f t="shared" si="23"/>
        <v>#VALUE!</v>
      </c>
      <c r="AI53" s="124" t="e">
        <f t="shared" si="21"/>
        <v>#VALUE!</v>
      </c>
      <c r="AJ53" s="124" t="e">
        <f t="shared" si="21"/>
        <v>#VALUE!</v>
      </c>
      <c r="AK53" s="124" t="e">
        <f t="shared" si="21"/>
        <v>#VALUE!</v>
      </c>
      <c r="AL53" s="124" t="e">
        <f t="shared" si="21"/>
        <v>#VALUE!</v>
      </c>
      <c r="AM53" s="124" t="e">
        <f t="shared" si="21"/>
        <v>#VALUE!</v>
      </c>
      <c r="AN53" s="124" t="e">
        <f t="shared" si="20"/>
        <v>#VALUE!</v>
      </c>
      <c r="AO53" s="124" t="e">
        <f t="shared" si="20"/>
        <v>#VALUE!</v>
      </c>
      <c r="AP53" s="124" t="e">
        <f t="shared" si="20"/>
        <v>#VALUE!</v>
      </c>
      <c r="AQ53" s="124" t="e">
        <f t="shared" si="20"/>
        <v>#VALUE!</v>
      </c>
      <c r="AR53" s="124" t="e">
        <f t="shared" si="20"/>
        <v>#VALUE!</v>
      </c>
      <c r="AS53" s="124">
        <f t="shared" si="14"/>
        <v>1</v>
      </c>
    </row>
    <row r="54" spans="1:4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IF(OR($B54="",$C54="",$D54="",$E54="",$F54="",$F54&lt;AN_LIM,$F54&gt;AN_CONCURS,$W54=FALSE),"",IF(E54="B",CNCSIS_B*VLOOKUP(AS54,Coef!$E$5:$F$20,2,FALSE),IF(E54="C",CNCSIS_C*VLOOKUP(AS54,Coef!$E$5:$F$20,2,FALSE),"")))</f>
        <v/>
      </c>
      <c r="J54" s="121" t="str">
        <f>IF(OR($B54="",$C54="",$D54="",$E54="",$F54="",$F54&gt;AN_CONCURS,$W54=FALSE),"",IF(E54="B",CNCSIS_B*VLOOKUP(AS54,Coef!$E$5:$F$20,2,FALSE),IF(E54="C",CNCSIS_C*VLOOKUP(AS54,Coef!$E$5:$F$20,2,FALSE),"")))</f>
        <v/>
      </c>
      <c r="K54" s="121" t="str">
        <f t="shared" si="15"/>
        <v/>
      </c>
      <c r="L54" s="121" t="str">
        <f t="shared" si="16"/>
        <v/>
      </c>
      <c r="M54" s="121" t="str">
        <f t="shared" si="17"/>
        <v/>
      </c>
      <c r="N54" s="121" t="str">
        <f t="shared" si="18"/>
        <v/>
      </c>
      <c r="O54" s="153" t="str">
        <f t="shared" si="2"/>
        <v/>
      </c>
      <c r="P54" s="153" t="str">
        <f t="shared" si="3"/>
        <v/>
      </c>
      <c r="Q54" s="153" t="str">
        <f t="shared" si="4"/>
        <v/>
      </c>
      <c r="R54" s="153" t="str">
        <f t="shared" si="5"/>
        <v/>
      </c>
      <c r="S54" s="153" t="str">
        <f t="shared" si="6"/>
        <v/>
      </c>
      <c r="T54" s="153" t="str">
        <f t="shared" si="7"/>
        <v/>
      </c>
      <c r="U54" s="153" t="str">
        <f t="shared" si="8"/>
        <v/>
      </c>
      <c r="V54" s="153" t="str">
        <f t="shared" si="9"/>
        <v/>
      </c>
      <c r="W54" s="129" t="b">
        <f t="shared" si="22"/>
        <v>0</v>
      </c>
      <c r="Y54" s="123" t="e">
        <f t="shared" si="11"/>
        <v>#VALUE!</v>
      </c>
      <c r="Z54" s="123" t="e">
        <f t="shared" si="23"/>
        <v>#VALUE!</v>
      </c>
      <c r="AA54" s="123" t="e">
        <f t="shared" si="23"/>
        <v>#VALUE!</v>
      </c>
      <c r="AB54" s="123" t="e">
        <f t="shared" si="23"/>
        <v>#VALUE!</v>
      </c>
      <c r="AC54" s="123" t="e">
        <f t="shared" si="23"/>
        <v>#VALUE!</v>
      </c>
      <c r="AD54" s="123" t="e">
        <f t="shared" si="23"/>
        <v>#VALUE!</v>
      </c>
      <c r="AE54" s="123" t="e">
        <f t="shared" si="23"/>
        <v>#VALUE!</v>
      </c>
      <c r="AF54" s="123" t="e">
        <f t="shared" si="23"/>
        <v>#VALUE!</v>
      </c>
      <c r="AG54" s="123" t="e">
        <f t="shared" si="23"/>
        <v>#VALUE!</v>
      </c>
      <c r="AH54" s="123" t="e">
        <f t="shared" si="23"/>
        <v>#VALUE!</v>
      </c>
      <c r="AI54" s="124" t="e">
        <f t="shared" si="21"/>
        <v>#VALUE!</v>
      </c>
      <c r="AJ54" s="124" t="e">
        <f t="shared" si="21"/>
        <v>#VALUE!</v>
      </c>
      <c r="AK54" s="124" t="e">
        <f t="shared" si="21"/>
        <v>#VALUE!</v>
      </c>
      <c r="AL54" s="124" t="e">
        <f t="shared" si="21"/>
        <v>#VALUE!</v>
      </c>
      <c r="AM54" s="124" t="e">
        <f t="shared" si="21"/>
        <v>#VALUE!</v>
      </c>
      <c r="AN54" s="124" t="e">
        <f t="shared" si="20"/>
        <v>#VALUE!</v>
      </c>
      <c r="AO54" s="124" t="e">
        <f t="shared" si="20"/>
        <v>#VALUE!</v>
      </c>
      <c r="AP54" s="124" t="e">
        <f t="shared" si="20"/>
        <v>#VALUE!</v>
      </c>
      <c r="AQ54" s="124" t="e">
        <f t="shared" si="20"/>
        <v>#VALUE!</v>
      </c>
      <c r="AR54" s="124" t="e">
        <f t="shared" si="20"/>
        <v>#VALUE!</v>
      </c>
      <c r="AS54" s="124">
        <f t="shared" si="14"/>
        <v>1</v>
      </c>
    </row>
    <row r="55" spans="1:4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IF(OR($B55="",$C55="",$D55="",$E55="",$F55="",$F55&lt;AN_LIM,$F55&gt;AN_CONCURS,$W55=FALSE),"",IF(E55="B",CNCSIS_B*VLOOKUP(AS55,Coef!$E$5:$F$20,2,FALSE),IF(E55="C",CNCSIS_C*VLOOKUP(AS55,Coef!$E$5:$F$20,2,FALSE),"")))</f>
        <v/>
      </c>
      <c r="J55" s="121" t="str">
        <f>IF(OR($B55="",$C55="",$D55="",$E55="",$F55="",$F55&gt;AN_CONCURS,$W55=FALSE),"",IF(E55="B",CNCSIS_B*VLOOKUP(AS55,Coef!$E$5:$F$20,2,FALSE),IF(E55="C",CNCSIS_C*VLOOKUP(AS55,Coef!$E$5:$F$20,2,FALSE),"")))</f>
        <v/>
      </c>
      <c r="K55" s="121" t="str">
        <f t="shared" si="15"/>
        <v/>
      </c>
      <c r="L55" s="121" t="str">
        <f t="shared" si="16"/>
        <v/>
      </c>
      <c r="M55" s="121" t="str">
        <f t="shared" si="17"/>
        <v/>
      </c>
      <c r="N55" s="121" t="str">
        <f t="shared" si="18"/>
        <v/>
      </c>
      <c r="O55" s="153" t="str">
        <f t="shared" si="2"/>
        <v/>
      </c>
      <c r="P55" s="153" t="str">
        <f t="shared" si="3"/>
        <v/>
      </c>
      <c r="Q55" s="153" t="str">
        <f t="shared" si="4"/>
        <v/>
      </c>
      <c r="R55" s="153" t="str">
        <f t="shared" si="5"/>
        <v/>
      </c>
      <c r="S55" s="153" t="str">
        <f t="shared" si="6"/>
        <v/>
      </c>
      <c r="T55" s="153" t="str">
        <f t="shared" si="7"/>
        <v/>
      </c>
      <c r="U55" s="153" t="str">
        <f t="shared" si="8"/>
        <v/>
      </c>
      <c r="V55" s="153" t="str">
        <f t="shared" si="9"/>
        <v/>
      </c>
      <c r="W55" s="129" t="b">
        <f t="shared" si="22"/>
        <v>0</v>
      </c>
      <c r="Y55" s="123" t="e">
        <f t="shared" si="11"/>
        <v>#VALUE!</v>
      </c>
      <c r="Z55" s="123" t="e">
        <f t="shared" si="23"/>
        <v>#VALUE!</v>
      </c>
      <c r="AA55" s="123" t="e">
        <f t="shared" si="23"/>
        <v>#VALUE!</v>
      </c>
      <c r="AB55" s="123" t="e">
        <f t="shared" si="23"/>
        <v>#VALUE!</v>
      </c>
      <c r="AC55" s="123" t="e">
        <f t="shared" si="23"/>
        <v>#VALUE!</v>
      </c>
      <c r="AD55" s="123" t="e">
        <f t="shared" si="23"/>
        <v>#VALUE!</v>
      </c>
      <c r="AE55" s="123" t="e">
        <f t="shared" si="23"/>
        <v>#VALUE!</v>
      </c>
      <c r="AF55" s="123" t="e">
        <f t="shared" si="23"/>
        <v>#VALUE!</v>
      </c>
      <c r="AG55" s="123" t="e">
        <f t="shared" si="23"/>
        <v>#VALUE!</v>
      </c>
      <c r="AH55" s="123" t="e">
        <f t="shared" si="23"/>
        <v>#VALUE!</v>
      </c>
      <c r="AI55" s="124" t="e">
        <f t="shared" si="21"/>
        <v>#VALUE!</v>
      </c>
      <c r="AJ55" s="124" t="e">
        <f t="shared" si="21"/>
        <v>#VALUE!</v>
      </c>
      <c r="AK55" s="124" t="e">
        <f t="shared" si="21"/>
        <v>#VALUE!</v>
      </c>
      <c r="AL55" s="124" t="e">
        <f t="shared" si="21"/>
        <v>#VALUE!</v>
      </c>
      <c r="AM55" s="124" t="e">
        <f t="shared" si="21"/>
        <v>#VALUE!</v>
      </c>
      <c r="AN55" s="124" t="e">
        <f t="shared" si="20"/>
        <v>#VALUE!</v>
      </c>
      <c r="AO55" s="124" t="e">
        <f t="shared" si="20"/>
        <v>#VALUE!</v>
      </c>
      <c r="AP55" s="124" t="e">
        <f t="shared" si="20"/>
        <v>#VALUE!</v>
      </c>
      <c r="AQ55" s="124" t="e">
        <f t="shared" si="20"/>
        <v>#VALUE!</v>
      </c>
      <c r="AR55" s="124" t="e">
        <f t="shared" si="20"/>
        <v>#VALUE!</v>
      </c>
      <c r="AS55" s="124">
        <f t="shared" si="14"/>
        <v>1</v>
      </c>
    </row>
    <row r="56" spans="1:4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IF(OR($B56="",$C56="",$D56="",$E56="",$F56="",$F56&lt;AN_LIM,$F56&gt;AN_CONCURS,$W56=FALSE),"",IF(E56="B",CNCSIS_B*VLOOKUP(AS56,Coef!$E$5:$F$20,2,FALSE),IF(E56="C",CNCSIS_C*VLOOKUP(AS56,Coef!$E$5:$F$20,2,FALSE),"")))</f>
        <v/>
      </c>
      <c r="J56" s="121" t="str">
        <f>IF(OR($B56="",$C56="",$D56="",$E56="",$F56="",$F56&gt;AN_CONCURS,$W56=FALSE),"",IF(E56="B",CNCSIS_B*VLOOKUP(AS56,Coef!$E$5:$F$20,2,FALSE),IF(E56="C",CNCSIS_C*VLOOKUP(AS56,Coef!$E$5:$F$20,2,FALSE),"")))</f>
        <v/>
      </c>
      <c r="K56" s="121" t="str">
        <f t="shared" si="15"/>
        <v/>
      </c>
      <c r="L56" s="121" t="str">
        <f t="shared" si="16"/>
        <v/>
      </c>
      <c r="M56" s="121" t="str">
        <f t="shared" si="17"/>
        <v/>
      </c>
      <c r="N56" s="121" t="str">
        <f t="shared" si="18"/>
        <v/>
      </c>
      <c r="O56" s="153" t="str">
        <f t="shared" si="2"/>
        <v/>
      </c>
      <c r="P56" s="153" t="str">
        <f t="shared" si="3"/>
        <v/>
      </c>
      <c r="Q56" s="153" t="str">
        <f t="shared" si="4"/>
        <v/>
      </c>
      <c r="R56" s="153" t="str">
        <f t="shared" si="5"/>
        <v/>
      </c>
      <c r="S56" s="153" t="str">
        <f t="shared" si="6"/>
        <v/>
      </c>
      <c r="T56" s="153" t="str">
        <f t="shared" si="7"/>
        <v/>
      </c>
      <c r="U56" s="153" t="str">
        <f t="shared" si="8"/>
        <v/>
      </c>
      <c r="V56" s="153" t="str">
        <f t="shared" si="9"/>
        <v/>
      </c>
      <c r="W56" s="129" t="b">
        <f t="shared" si="22"/>
        <v>0</v>
      </c>
      <c r="Y56" s="123" t="e">
        <f t="shared" si="11"/>
        <v>#VALUE!</v>
      </c>
      <c r="Z56" s="123" t="e">
        <f t="shared" si="23"/>
        <v>#VALUE!</v>
      </c>
      <c r="AA56" s="123" t="e">
        <f t="shared" si="23"/>
        <v>#VALUE!</v>
      </c>
      <c r="AB56" s="123" t="e">
        <f t="shared" si="23"/>
        <v>#VALUE!</v>
      </c>
      <c r="AC56" s="123" t="e">
        <f t="shared" si="23"/>
        <v>#VALUE!</v>
      </c>
      <c r="AD56" s="123" t="e">
        <f t="shared" si="23"/>
        <v>#VALUE!</v>
      </c>
      <c r="AE56" s="123" t="e">
        <f t="shared" si="23"/>
        <v>#VALUE!</v>
      </c>
      <c r="AF56" s="123" t="e">
        <f t="shared" si="23"/>
        <v>#VALUE!</v>
      </c>
      <c r="AG56" s="123" t="e">
        <f t="shared" si="23"/>
        <v>#VALUE!</v>
      </c>
      <c r="AH56" s="123" t="e">
        <f t="shared" si="23"/>
        <v>#VALUE!</v>
      </c>
      <c r="AI56" s="124" t="e">
        <f t="shared" si="21"/>
        <v>#VALUE!</v>
      </c>
      <c r="AJ56" s="124" t="e">
        <f t="shared" si="21"/>
        <v>#VALUE!</v>
      </c>
      <c r="AK56" s="124" t="e">
        <f t="shared" si="21"/>
        <v>#VALUE!</v>
      </c>
      <c r="AL56" s="124" t="e">
        <f t="shared" si="21"/>
        <v>#VALUE!</v>
      </c>
      <c r="AM56" s="124" t="e">
        <f t="shared" si="21"/>
        <v>#VALUE!</v>
      </c>
      <c r="AN56" s="124" t="e">
        <f t="shared" si="20"/>
        <v>#VALUE!</v>
      </c>
      <c r="AO56" s="124" t="e">
        <f t="shared" si="20"/>
        <v>#VALUE!</v>
      </c>
      <c r="AP56" s="124" t="e">
        <f t="shared" si="20"/>
        <v>#VALUE!</v>
      </c>
      <c r="AQ56" s="124" t="e">
        <f t="shared" si="20"/>
        <v>#VALUE!</v>
      </c>
      <c r="AR56" s="124" t="e">
        <f t="shared" si="20"/>
        <v>#VALUE!</v>
      </c>
      <c r="AS56" s="124">
        <f t="shared" si="14"/>
        <v>1</v>
      </c>
    </row>
    <row r="57" spans="1:4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IF(OR($B57="",$C57="",$D57="",$E57="",$F57="",$F57&lt;AN_LIM,$F57&gt;AN_CONCURS,$W57=FALSE),"",IF(E57="B",CNCSIS_B*VLOOKUP(AS57,Coef!$E$5:$F$20,2,FALSE),IF(E57="C",CNCSIS_C*VLOOKUP(AS57,Coef!$E$5:$F$20,2,FALSE),"")))</f>
        <v/>
      </c>
      <c r="J57" s="121" t="str">
        <f>IF(OR($B57="",$C57="",$D57="",$E57="",$F57="",$F57&gt;AN_CONCURS,$W57=FALSE),"",IF(E57="B",CNCSIS_B*VLOOKUP(AS57,Coef!$E$5:$F$20,2,FALSE),IF(E57="C",CNCSIS_C*VLOOKUP(AS57,Coef!$E$5:$F$20,2,FALSE),"")))</f>
        <v/>
      </c>
      <c r="K57" s="121" t="str">
        <f t="shared" si="15"/>
        <v/>
      </c>
      <c r="L57" s="121" t="str">
        <f t="shared" si="16"/>
        <v/>
      </c>
      <c r="M57" s="121" t="str">
        <f t="shared" si="17"/>
        <v/>
      </c>
      <c r="N57" s="121" t="str">
        <f t="shared" si="18"/>
        <v/>
      </c>
      <c r="O57" s="153" t="str">
        <f t="shared" si="2"/>
        <v/>
      </c>
      <c r="P57" s="153" t="str">
        <f t="shared" si="3"/>
        <v/>
      </c>
      <c r="Q57" s="153" t="str">
        <f t="shared" si="4"/>
        <v/>
      </c>
      <c r="R57" s="153" t="str">
        <f t="shared" si="5"/>
        <v/>
      </c>
      <c r="S57" s="153" t="str">
        <f t="shared" si="6"/>
        <v/>
      </c>
      <c r="T57" s="153" t="str">
        <f t="shared" si="7"/>
        <v/>
      </c>
      <c r="U57" s="153" t="str">
        <f t="shared" si="8"/>
        <v/>
      </c>
      <c r="V57" s="153" t="str">
        <f t="shared" si="9"/>
        <v/>
      </c>
      <c r="W57" s="129" t="b">
        <f t="shared" si="22"/>
        <v>0</v>
      </c>
      <c r="Y57" s="123" t="e">
        <f t="shared" si="11"/>
        <v>#VALUE!</v>
      </c>
      <c r="Z57" s="123" t="e">
        <f t="shared" si="23"/>
        <v>#VALUE!</v>
      </c>
      <c r="AA57" s="123" t="e">
        <f t="shared" si="23"/>
        <v>#VALUE!</v>
      </c>
      <c r="AB57" s="123" t="e">
        <f t="shared" si="23"/>
        <v>#VALUE!</v>
      </c>
      <c r="AC57" s="123" t="e">
        <f t="shared" si="23"/>
        <v>#VALUE!</v>
      </c>
      <c r="AD57" s="123" t="e">
        <f t="shared" si="23"/>
        <v>#VALUE!</v>
      </c>
      <c r="AE57" s="123" t="e">
        <f t="shared" si="23"/>
        <v>#VALUE!</v>
      </c>
      <c r="AF57" s="123" t="e">
        <f t="shared" si="23"/>
        <v>#VALUE!</v>
      </c>
      <c r="AG57" s="123" t="e">
        <f t="shared" si="23"/>
        <v>#VALUE!</v>
      </c>
      <c r="AH57" s="123" t="e">
        <f t="shared" si="23"/>
        <v>#VALUE!</v>
      </c>
      <c r="AI57" s="124" t="e">
        <f t="shared" si="21"/>
        <v>#VALUE!</v>
      </c>
      <c r="AJ57" s="124" t="e">
        <f t="shared" si="21"/>
        <v>#VALUE!</v>
      </c>
      <c r="AK57" s="124" t="e">
        <f t="shared" si="21"/>
        <v>#VALUE!</v>
      </c>
      <c r="AL57" s="124" t="e">
        <f t="shared" si="21"/>
        <v>#VALUE!</v>
      </c>
      <c r="AM57" s="124" t="e">
        <f t="shared" si="21"/>
        <v>#VALUE!</v>
      </c>
      <c r="AN57" s="124" t="e">
        <f t="shared" si="20"/>
        <v>#VALUE!</v>
      </c>
      <c r="AO57" s="124" t="e">
        <f t="shared" si="20"/>
        <v>#VALUE!</v>
      </c>
      <c r="AP57" s="124" t="e">
        <f t="shared" si="20"/>
        <v>#VALUE!</v>
      </c>
      <c r="AQ57" s="124" t="e">
        <f t="shared" si="20"/>
        <v>#VALUE!</v>
      </c>
      <c r="AR57" s="124" t="e">
        <f t="shared" si="20"/>
        <v>#VALUE!</v>
      </c>
      <c r="AS57" s="124">
        <f t="shared" si="14"/>
        <v>1</v>
      </c>
    </row>
    <row r="58" spans="1:4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IF(OR($B58="",$C58="",$D58="",$E58="",$F58="",$F58&lt;AN_LIM,$F58&gt;AN_CONCURS,$W58=FALSE),"",IF(E58="B",CNCSIS_B*VLOOKUP(AS58,Coef!$E$5:$F$20,2,FALSE),IF(E58="C",CNCSIS_C*VLOOKUP(AS58,Coef!$E$5:$F$20,2,FALSE),"")))</f>
        <v/>
      </c>
      <c r="J58" s="121" t="str">
        <f>IF(OR($B58="",$C58="",$D58="",$E58="",$F58="",$F58&gt;AN_CONCURS,$W58=FALSE),"",IF(E58="B",CNCSIS_B*VLOOKUP(AS58,Coef!$E$5:$F$20,2,FALSE),IF(E58="C",CNCSIS_C*VLOOKUP(AS58,Coef!$E$5:$F$20,2,FALSE),"")))</f>
        <v/>
      </c>
      <c r="K58" s="121" t="str">
        <f t="shared" si="15"/>
        <v/>
      </c>
      <c r="L58" s="121" t="str">
        <f t="shared" si="16"/>
        <v/>
      </c>
      <c r="M58" s="121" t="str">
        <f t="shared" si="17"/>
        <v/>
      </c>
      <c r="N58" s="121" t="str">
        <f t="shared" si="18"/>
        <v/>
      </c>
      <c r="O58" s="153" t="str">
        <f t="shared" si="2"/>
        <v/>
      </c>
      <c r="P58" s="153" t="str">
        <f t="shared" si="3"/>
        <v/>
      </c>
      <c r="Q58" s="153" t="str">
        <f t="shared" si="4"/>
        <v/>
      </c>
      <c r="R58" s="153" t="str">
        <f t="shared" si="5"/>
        <v/>
      </c>
      <c r="S58" s="153" t="str">
        <f t="shared" si="6"/>
        <v/>
      </c>
      <c r="T58" s="153" t="str">
        <f t="shared" si="7"/>
        <v/>
      </c>
      <c r="U58" s="153" t="str">
        <f t="shared" si="8"/>
        <v/>
      </c>
      <c r="V58" s="153" t="str">
        <f t="shared" si="9"/>
        <v/>
      </c>
      <c r="W58" s="129" t="b">
        <f t="shared" si="22"/>
        <v>0</v>
      </c>
      <c r="Y58" s="123" t="e">
        <f t="shared" si="11"/>
        <v>#VALUE!</v>
      </c>
      <c r="Z58" s="123" t="e">
        <f t="shared" si="23"/>
        <v>#VALUE!</v>
      </c>
      <c r="AA58" s="123" t="e">
        <f t="shared" si="23"/>
        <v>#VALUE!</v>
      </c>
      <c r="AB58" s="123" t="e">
        <f t="shared" si="23"/>
        <v>#VALUE!</v>
      </c>
      <c r="AC58" s="123" t="e">
        <f t="shared" si="23"/>
        <v>#VALUE!</v>
      </c>
      <c r="AD58" s="123" t="e">
        <f t="shared" si="23"/>
        <v>#VALUE!</v>
      </c>
      <c r="AE58" s="123" t="e">
        <f t="shared" si="23"/>
        <v>#VALUE!</v>
      </c>
      <c r="AF58" s="123" t="e">
        <f t="shared" si="23"/>
        <v>#VALUE!</v>
      </c>
      <c r="AG58" s="123" t="e">
        <f t="shared" si="23"/>
        <v>#VALUE!</v>
      </c>
      <c r="AH58" s="123" t="e">
        <f t="shared" si="23"/>
        <v>#VALUE!</v>
      </c>
      <c r="AI58" s="124" t="e">
        <f t="shared" si="21"/>
        <v>#VALUE!</v>
      </c>
      <c r="AJ58" s="124" t="e">
        <f t="shared" si="21"/>
        <v>#VALUE!</v>
      </c>
      <c r="AK58" s="124" t="e">
        <f t="shared" si="21"/>
        <v>#VALUE!</v>
      </c>
      <c r="AL58" s="124" t="e">
        <f t="shared" si="21"/>
        <v>#VALUE!</v>
      </c>
      <c r="AM58" s="124" t="e">
        <f t="shared" si="21"/>
        <v>#VALUE!</v>
      </c>
      <c r="AN58" s="124" t="e">
        <f t="shared" si="20"/>
        <v>#VALUE!</v>
      </c>
      <c r="AO58" s="124" t="e">
        <f t="shared" si="20"/>
        <v>#VALUE!</v>
      </c>
      <c r="AP58" s="124" t="e">
        <f t="shared" si="20"/>
        <v>#VALUE!</v>
      </c>
      <c r="AQ58" s="124" t="e">
        <f t="shared" si="20"/>
        <v>#VALUE!</v>
      </c>
      <c r="AR58" s="124" t="e">
        <f t="shared" si="20"/>
        <v>#VALUE!</v>
      </c>
      <c r="AS58" s="124">
        <f t="shared" si="14"/>
        <v>1</v>
      </c>
    </row>
    <row r="59" spans="1:4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IF(OR($B59="",$C59="",$D59="",$E59="",$F59="",$F59&lt;AN_LIM,$F59&gt;AN_CONCURS,$W59=FALSE),"",IF(E59="B",CNCSIS_B*VLOOKUP(AS59,Coef!$E$5:$F$20,2,FALSE),IF(E59="C",CNCSIS_C*VLOOKUP(AS59,Coef!$E$5:$F$20,2,FALSE),"")))</f>
        <v/>
      </c>
      <c r="J59" s="121" t="str">
        <f>IF(OR($B59="",$C59="",$D59="",$E59="",$F59="",$F59&gt;AN_CONCURS,$W59=FALSE),"",IF(E59="B",CNCSIS_B*VLOOKUP(AS59,Coef!$E$5:$F$20,2,FALSE),IF(E59="C",CNCSIS_C*VLOOKUP(AS59,Coef!$E$5:$F$20,2,FALSE),"")))</f>
        <v/>
      </c>
      <c r="K59" s="121" t="str">
        <f t="shared" si="15"/>
        <v/>
      </c>
      <c r="L59" s="121" t="str">
        <f t="shared" si="16"/>
        <v/>
      </c>
      <c r="M59" s="121" t="str">
        <f t="shared" si="17"/>
        <v/>
      </c>
      <c r="N59" s="121" t="str">
        <f t="shared" si="18"/>
        <v/>
      </c>
      <c r="O59" s="153" t="str">
        <f t="shared" si="2"/>
        <v/>
      </c>
      <c r="P59" s="153" t="str">
        <f t="shared" si="3"/>
        <v/>
      </c>
      <c r="Q59" s="153" t="str">
        <f t="shared" si="4"/>
        <v/>
      </c>
      <c r="R59" s="153" t="str">
        <f t="shared" si="5"/>
        <v/>
      </c>
      <c r="S59" s="153" t="str">
        <f t="shared" si="6"/>
        <v/>
      </c>
      <c r="T59" s="153" t="str">
        <f t="shared" si="7"/>
        <v/>
      </c>
      <c r="U59" s="153" t="str">
        <f t="shared" si="8"/>
        <v/>
      </c>
      <c r="V59" s="153" t="str">
        <f t="shared" si="9"/>
        <v/>
      </c>
      <c r="W59" s="129" t="b">
        <f t="shared" si="22"/>
        <v>0</v>
      </c>
      <c r="Y59" s="123" t="e">
        <f t="shared" si="11"/>
        <v>#VALUE!</v>
      </c>
      <c r="Z59" s="123" t="e">
        <f t="shared" si="23"/>
        <v>#VALUE!</v>
      </c>
      <c r="AA59" s="123" t="e">
        <f t="shared" si="23"/>
        <v>#VALUE!</v>
      </c>
      <c r="AB59" s="123" t="e">
        <f t="shared" si="23"/>
        <v>#VALUE!</v>
      </c>
      <c r="AC59" s="123" t="e">
        <f t="shared" si="23"/>
        <v>#VALUE!</v>
      </c>
      <c r="AD59" s="123" t="e">
        <f t="shared" si="23"/>
        <v>#VALUE!</v>
      </c>
      <c r="AE59" s="123" t="e">
        <f t="shared" si="23"/>
        <v>#VALUE!</v>
      </c>
      <c r="AF59" s="123" t="e">
        <f t="shared" si="23"/>
        <v>#VALUE!</v>
      </c>
      <c r="AG59" s="123" t="e">
        <f t="shared" si="23"/>
        <v>#VALUE!</v>
      </c>
      <c r="AH59" s="123" t="e">
        <f t="shared" si="23"/>
        <v>#VALUE!</v>
      </c>
      <c r="AI59" s="124" t="e">
        <f t="shared" si="21"/>
        <v>#VALUE!</v>
      </c>
      <c r="AJ59" s="124" t="e">
        <f t="shared" si="21"/>
        <v>#VALUE!</v>
      </c>
      <c r="AK59" s="124" t="e">
        <f t="shared" si="21"/>
        <v>#VALUE!</v>
      </c>
      <c r="AL59" s="124" t="e">
        <f t="shared" si="21"/>
        <v>#VALUE!</v>
      </c>
      <c r="AM59" s="124" t="e">
        <f t="shared" si="21"/>
        <v>#VALUE!</v>
      </c>
      <c r="AN59" s="124" t="e">
        <f t="shared" si="20"/>
        <v>#VALUE!</v>
      </c>
      <c r="AO59" s="124" t="e">
        <f t="shared" si="20"/>
        <v>#VALUE!</v>
      </c>
      <c r="AP59" s="124" t="e">
        <f t="shared" si="20"/>
        <v>#VALUE!</v>
      </c>
      <c r="AQ59" s="124" t="e">
        <f t="shared" si="20"/>
        <v>#VALUE!</v>
      </c>
      <c r="AR59" s="124" t="e">
        <f t="shared" si="20"/>
        <v>#VALUE!</v>
      </c>
      <c r="AS59" s="124">
        <f t="shared" si="14"/>
        <v>1</v>
      </c>
    </row>
    <row r="60" spans="1:4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IF(OR($B60="",$C60="",$D60="",$E60="",$F60="",$F60&lt;AN_LIM,$F60&gt;AN_CONCURS,$W60=FALSE),"",IF(E60="B",CNCSIS_B*VLOOKUP(AS60,Coef!$E$5:$F$20,2,FALSE),IF(E60="C",CNCSIS_C*VLOOKUP(AS60,Coef!$E$5:$F$20,2,FALSE),"")))</f>
        <v/>
      </c>
      <c r="J60" s="121" t="str">
        <f>IF(OR($B60="",$C60="",$D60="",$E60="",$F60="",$F60&gt;AN_CONCURS,$W60=FALSE),"",IF(E60="B",CNCSIS_B*VLOOKUP(AS60,Coef!$E$5:$F$20,2,FALSE),IF(E60="C",CNCSIS_C*VLOOKUP(AS60,Coef!$E$5:$F$20,2,FALSE),"")))</f>
        <v/>
      </c>
      <c r="K60" s="121" t="str">
        <f t="shared" si="15"/>
        <v/>
      </c>
      <c r="L60" s="121" t="str">
        <f t="shared" si="16"/>
        <v/>
      </c>
      <c r="M60" s="121" t="str">
        <f t="shared" si="17"/>
        <v/>
      </c>
      <c r="N60" s="121" t="str">
        <f t="shared" si="18"/>
        <v/>
      </c>
      <c r="O60" s="153" t="str">
        <f t="shared" si="2"/>
        <v/>
      </c>
      <c r="P60" s="153" t="str">
        <f t="shared" si="3"/>
        <v/>
      </c>
      <c r="Q60" s="153" t="str">
        <f t="shared" si="4"/>
        <v/>
      </c>
      <c r="R60" s="153" t="str">
        <f t="shared" si="5"/>
        <v/>
      </c>
      <c r="S60" s="153" t="str">
        <f t="shared" si="6"/>
        <v/>
      </c>
      <c r="T60" s="153" t="str">
        <f t="shared" si="7"/>
        <v/>
      </c>
      <c r="U60" s="153" t="str">
        <f t="shared" si="8"/>
        <v/>
      </c>
      <c r="V60" s="153" t="str">
        <f t="shared" si="9"/>
        <v/>
      </c>
      <c r="W60" s="129" t="b">
        <f t="shared" si="22"/>
        <v>0</v>
      </c>
      <c r="Y60" s="123" t="e">
        <f t="shared" si="11"/>
        <v>#VALUE!</v>
      </c>
      <c r="Z60" s="123" t="e">
        <f t="shared" si="23"/>
        <v>#VALUE!</v>
      </c>
      <c r="AA60" s="123" t="e">
        <f t="shared" si="23"/>
        <v>#VALUE!</v>
      </c>
      <c r="AB60" s="123" t="e">
        <f t="shared" si="23"/>
        <v>#VALUE!</v>
      </c>
      <c r="AC60" s="123" t="e">
        <f t="shared" si="23"/>
        <v>#VALUE!</v>
      </c>
      <c r="AD60" s="123" t="e">
        <f t="shared" si="23"/>
        <v>#VALUE!</v>
      </c>
      <c r="AE60" s="123" t="e">
        <f t="shared" si="23"/>
        <v>#VALUE!</v>
      </c>
      <c r="AF60" s="123" t="e">
        <f t="shared" si="23"/>
        <v>#VALUE!</v>
      </c>
      <c r="AG60" s="123" t="e">
        <f t="shared" si="23"/>
        <v>#VALUE!</v>
      </c>
      <c r="AH60" s="123" t="e">
        <f t="shared" si="23"/>
        <v>#VALUE!</v>
      </c>
      <c r="AI60" s="124" t="e">
        <f t="shared" si="21"/>
        <v>#VALUE!</v>
      </c>
      <c r="AJ60" s="124" t="e">
        <f t="shared" si="21"/>
        <v>#VALUE!</v>
      </c>
      <c r="AK60" s="124" t="e">
        <f t="shared" si="21"/>
        <v>#VALUE!</v>
      </c>
      <c r="AL60" s="124" t="e">
        <f t="shared" si="21"/>
        <v>#VALUE!</v>
      </c>
      <c r="AM60" s="124" t="e">
        <f t="shared" si="21"/>
        <v>#VALUE!</v>
      </c>
      <c r="AN60" s="124" t="e">
        <f t="shared" si="20"/>
        <v>#VALUE!</v>
      </c>
      <c r="AO60" s="124" t="e">
        <f t="shared" si="20"/>
        <v>#VALUE!</v>
      </c>
      <c r="AP60" s="124" t="e">
        <f t="shared" si="20"/>
        <v>#VALUE!</v>
      </c>
      <c r="AQ60" s="124" t="e">
        <f t="shared" si="20"/>
        <v>#VALUE!</v>
      </c>
      <c r="AR60" s="124" t="e">
        <f t="shared" si="20"/>
        <v>#VALUE!</v>
      </c>
      <c r="AS60" s="124">
        <f t="shared" si="14"/>
        <v>1</v>
      </c>
    </row>
    <row r="61" spans="1:4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IF(OR($B61="",$C61="",$D61="",$E61="",$F61="",$F61&lt;AN_LIM,$F61&gt;AN_CONCURS,$W61=FALSE),"",IF(E61="B",CNCSIS_B*VLOOKUP(AS61,Coef!$E$5:$F$20,2,FALSE),IF(E61="C",CNCSIS_C*VLOOKUP(AS61,Coef!$E$5:$F$20,2,FALSE),"")))</f>
        <v/>
      </c>
      <c r="J61" s="121" t="str">
        <f>IF(OR($B61="",$C61="",$D61="",$E61="",$F61="",$F61&gt;AN_CONCURS,$W61=FALSE),"",IF(E61="B",CNCSIS_B*VLOOKUP(AS61,Coef!$E$5:$F$20,2,FALSE),IF(E61="C",CNCSIS_C*VLOOKUP(AS61,Coef!$E$5:$F$20,2,FALSE),"")))</f>
        <v/>
      </c>
      <c r="K61" s="121" t="str">
        <f t="shared" si="15"/>
        <v/>
      </c>
      <c r="L61" s="121" t="str">
        <f t="shared" si="16"/>
        <v/>
      </c>
      <c r="M61" s="121" t="str">
        <f t="shared" si="17"/>
        <v/>
      </c>
      <c r="N61" s="121" t="str">
        <f t="shared" si="18"/>
        <v/>
      </c>
      <c r="O61" s="153" t="str">
        <f t="shared" si="2"/>
        <v/>
      </c>
      <c r="P61" s="153" t="str">
        <f t="shared" si="3"/>
        <v/>
      </c>
      <c r="Q61" s="153" t="str">
        <f t="shared" si="4"/>
        <v/>
      </c>
      <c r="R61" s="153" t="str">
        <f t="shared" si="5"/>
        <v/>
      </c>
      <c r="S61" s="153" t="str">
        <f t="shared" si="6"/>
        <v/>
      </c>
      <c r="T61" s="153" t="str">
        <f t="shared" si="7"/>
        <v/>
      </c>
      <c r="U61" s="153" t="str">
        <f t="shared" si="8"/>
        <v/>
      </c>
      <c r="V61" s="153" t="str">
        <f t="shared" si="9"/>
        <v/>
      </c>
      <c r="W61" s="129" t="b">
        <f t="shared" si="22"/>
        <v>0</v>
      </c>
      <c r="Y61" s="123" t="e">
        <f t="shared" si="11"/>
        <v>#VALUE!</v>
      </c>
      <c r="Z61" s="123" t="e">
        <f t="shared" si="23"/>
        <v>#VALUE!</v>
      </c>
      <c r="AA61" s="123" t="e">
        <f t="shared" si="23"/>
        <v>#VALUE!</v>
      </c>
      <c r="AB61" s="123" t="e">
        <f t="shared" si="23"/>
        <v>#VALUE!</v>
      </c>
      <c r="AC61" s="123" t="e">
        <f t="shared" si="23"/>
        <v>#VALUE!</v>
      </c>
      <c r="AD61" s="123" t="e">
        <f t="shared" si="23"/>
        <v>#VALUE!</v>
      </c>
      <c r="AE61" s="123" t="e">
        <f t="shared" si="23"/>
        <v>#VALUE!</v>
      </c>
      <c r="AF61" s="123" t="e">
        <f t="shared" si="23"/>
        <v>#VALUE!</v>
      </c>
      <c r="AG61" s="123" t="e">
        <f t="shared" si="23"/>
        <v>#VALUE!</v>
      </c>
      <c r="AH61" s="123" t="e">
        <f t="shared" si="23"/>
        <v>#VALUE!</v>
      </c>
      <c r="AI61" s="124" t="e">
        <f t="shared" si="21"/>
        <v>#VALUE!</v>
      </c>
      <c r="AJ61" s="124" t="e">
        <f t="shared" si="21"/>
        <v>#VALUE!</v>
      </c>
      <c r="AK61" s="124" t="e">
        <f t="shared" si="21"/>
        <v>#VALUE!</v>
      </c>
      <c r="AL61" s="124" t="e">
        <f t="shared" si="21"/>
        <v>#VALUE!</v>
      </c>
      <c r="AM61" s="124" t="e">
        <f t="shared" si="21"/>
        <v>#VALUE!</v>
      </c>
      <c r="AN61" s="124" t="e">
        <f t="shared" si="20"/>
        <v>#VALUE!</v>
      </c>
      <c r="AO61" s="124" t="e">
        <f t="shared" si="20"/>
        <v>#VALUE!</v>
      </c>
      <c r="AP61" s="124" t="e">
        <f t="shared" si="20"/>
        <v>#VALUE!</v>
      </c>
      <c r="AQ61" s="124" t="e">
        <f t="shared" si="20"/>
        <v>#VALUE!</v>
      </c>
      <c r="AR61" s="124" t="e">
        <f t="shared" si="20"/>
        <v>#VALUE!</v>
      </c>
      <c r="AS61" s="124">
        <f t="shared" si="14"/>
        <v>1</v>
      </c>
    </row>
    <row r="62" spans="1:4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IF(OR($B62="",$C62="",$D62="",$E62="",$F62="",$F62&lt;AN_LIM,$F62&gt;AN_CONCURS,$W62=FALSE),"",IF(E62="B",CNCSIS_B*VLOOKUP(AS62,Coef!$E$5:$F$20,2,FALSE),IF(E62="C",CNCSIS_C*VLOOKUP(AS62,Coef!$E$5:$F$20,2,FALSE),"")))</f>
        <v/>
      </c>
      <c r="J62" s="121" t="str">
        <f>IF(OR($B62="",$C62="",$D62="",$E62="",$F62="",$F62&gt;AN_CONCURS,$W62=FALSE),"",IF(E62="B",CNCSIS_B*VLOOKUP(AS62,Coef!$E$5:$F$20,2,FALSE),IF(E62="C",CNCSIS_C*VLOOKUP(AS62,Coef!$E$5:$F$20,2,FALSE),"")))</f>
        <v/>
      </c>
      <c r="K62" s="121" t="str">
        <f t="shared" si="15"/>
        <v/>
      </c>
      <c r="L62" s="121" t="str">
        <f t="shared" si="16"/>
        <v/>
      </c>
      <c r="M62" s="121" t="str">
        <f t="shared" si="17"/>
        <v/>
      </c>
      <c r="N62" s="121" t="str">
        <f t="shared" si="18"/>
        <v/>
      </c>
      <c r="O62" s="153" t="str">
        <f t="shared" si="2"/>
        <v/>
      </c>
      <c r="P62" s="153" t="str">
        <f t="shared" si="3"/>
        <v/>
      </c>
      <c r="Q62" s="153" t="str">
        <f t="shared" si="4"/>
        <v/>
      </c>
      <c r="R62" s="153" t="str">
        <f t="shared" si="5"/>
        <v/>
      </c>
      <c r="S62" s="153" t="str">
        <f t="shared" si="6"/>
        <v/>
      </c>
      <c r="T62" s="153" t="str">
        <f t="shared" si="7"/>
        <v/>
      </c>
      <c r="U62" s="153" t="str">
        <f t="shared" si="8"/>
        <v/>
      </c>
      <c r="V62" s="153" t="str">
        <f t="shared" si="9"/>
        <v/>
      </c>
      <c r="W62" s="129" t="b">
        <f t="shared" si="22"/>
        <v>0</v>
      </c>
      <c r="Y62" s="123" t="e">
        <f t="shared" si="11"/>
        <v>#VALUE!</v>
      </c>
      <c r="Z62" s="123" t="e">
        <f t="shared" si="23"/>
        <v>#VALUE!</v>
      </c>
      <c r="AA62" s="123" t="e">
        <f t="shared" si="23"/>
        <v>#VALUE!</v>
      </c>
      <c r="AB62" s="123" t="e">
        <f t="shared" si="23"/>
        <v>#VALUE!</v>
      </c>
      <c r="AC62" s="123" t="e">
        <f t="shared" si="23"/>
        <v>#VALUE!</v>
      </c>
      <c r="AD62" s="123" t="e">
        <f t="shared" si="23"/>
        <v>#VALUE!</v>
      </c>
      <c r="AE62" s="123" t="e">
        <f t="shared" si="23"/>
        <v>#VALUE!</v>
      </c>
      <c r="AF62" s="123" t="e">
        <f t="shared" si="23"/>
        <v>#VALUE!</v>
      </c>
      <c r="AG62" s="123" t="e">
        <f t="shared" si="23"/>
        <v>#VALUE!</v>
      </c>
      <c r="AH62" s="123" t="e">
        <f t="shared" si="23"/>
        <v>#VALUE!</v>
      </c>
      <c r="AI62" s="124" t="e">
        <f t="shared" si="21"/>
        <v>#VALUE!</v>
      </c>
      <c r="AJ62" s="124" t="e">
        <f t="shared" si="21"/>
        <v>#VALUE!</v>
      </c>
      <c r="AK62" s="124" t="e">
        <f t="shared" si="21"/>
        <v>#VALUE!</v>
      </c>
      <c r="AL62" s="124" t="e">
        <f t="shared" si="21"/>
        <v>#VALUE!</v>
      </c>
      <c r="AM62" s="124" t="e">
        <f t="shared" si="21"/>
        <v>#VALUE!</v>
      </c>
      <c r="AN62" s="124" t="e">
        <f t="shared" si="20"/>
        <v>#VALUE!</v>
      </c>
      <c r="AO62" s="124" t="e">
        <f t="shared" si="20"/>
        <v>#VALUE!</v>
      </c>
      <c r="AP62" s="124" t="e">
        <f t="shared" si="20"/>
        <v>#VALUE!</v>
      </c>
      <c r="AQ62" s="124" t="e">
        <f t="shared" si="20"/>
        <v>#VALUE!</v>
      </c>
      <c r="AR62" s="124" t="e">
        <f t="shared" si="20"/>
        <v>#VALUE!</v>
      </c>
      <c r="AS62" s="124">
        <f t="shared" si="14"/>
        <v>1</v>
      </c>
    </row>
    <row r="63" spans="1:4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IF(OR($B63="",$C63="",$D63="",$E63="",$F63="",$F63&lt;AN_LIM,$F63&gt;AN_CONCURS,$W63=FALSE),"",IF(E63="B",CNCSIS_B*VLOOKUP(AS63,Coef!$E$5:$F$20,2,FALSE),IF(E63="C",CNCSIS_C*VLOOKUP(AS63,Coef!$E$5:$F$20,2,FALSE),"")))</f>
        <v/>
      </c>
      <c r="J63" s="121" t="str">
        <f>IF(OR($B63="",$C63="",$D63="",$E63="",$F63="",$F63&gt;AN_CONCURS,$W63=FALSE),"",IF(E63="B",CNCSIS_B*VLOOKUP(AS63,Coef!$E$5:$F$20,2,FALSE),IF(E63="C",CNCSIS_C*VLOOKUP(AS63,Coef!$E$5:$F$20,2,FALSE),"")))</f>
        <v/>
      </c>
      <c r="K63" s="121" t="str">
        <f t="shared" si="15"/>
        <v/>
      </c>
      <c r="L63" s="121" t="str">
        <f t="shared" si="16"/>
        <v/>
      </c>
      <c r="M63" s="121" t="str">
        <f t="shared" si="17"/>
        <v/>
      </c>
      <c r="N63" s="121" t="str">
        <f t="shared" si="18"/>
        <v/>
      </c>
      <c r="O63" s="153" t="str">
        <f t="shared" si="2"/>
        <v/>
      </c>
      <c r="P63" s="153" t="str">
        <f t="shared" si="3"/>
        <v/>
      </c>
      <c r="Q63" s="153" t="str">
        <f t="shared" si="4"/>
        <v/>
      </c>
      <c r="R63" s="153" t="str">
        <f t="shared" si="5"/>
        <v/>
      </c>
      <c r="S63" s="153" t="str">
        <f t="shared" si="6"/>
        <v/>
      </c>
      <c r="T63" s="153" t="str">
        <f t="shared" si="7"/>
        <v/>
      </c>
      <c r="U63" s="153" t="str">
        <f t="shared" si="8"/>
        <v/>
      </c>
      <c r="V63" s="153" t="str">
        <f t="shared" si="9"/>
        <v/>
      </c>
      <c r="W63" s="129" t="b">
        <f t="shared" si="22"/>
        <v>0</v>
      </c>
      <c r="Y63" s="123" t="e">
        <f t="shared" si="11"/>
        <v>#VALUE!</v>
      </c>
      <c r="Z63" s="123" t="e">
        <f t="shared" si="23"/>
        <v>#VALUE!</v>
      </c>
      <c r="AA63" s="123" t="e">
        <f t="shared" si="23"/>
        <v>#VALUE!</v>
      </c>
      <c r="AB63" s="123" t="e">
        <f t="shared" si="23"/>
        <v>#VALUE!</v>
      </c>
      <c r="AC63" s="123" t="e">
        <f t="shared" si="23"/>
        <v>#VALUE!</v>
      </c>
      <c r="AD63" s="123" t="e">
        <f t="shared" si="23"/>
        <v>#VALUE!</v>
      </c>
      <c r="AE63" s="123" t="e">
        <f t="shared" si="23"/>
        <v>#VALUE!</v>
      </c>
      <c r="AF63" s="123" t="e">
        <f t="shared" si="23"/>
        <v>#VALUE!</v>
      </c>
      <c r="AG63" s="123" t="e">
        <f t="shared" si="23"/>
        <v>#VALUE!</v>
      </c>
      <c r="AH63" s="123" t="e">
        <f t="shared" si="23"/>
        <v>#VALUE!</v>
      </c>
      <c r="AI63" s="124" t="e">
        <f t="shared" si="21"/>
        <v>#VALUE!</v>
      </c>
      <c r="AJ63" s="124" t="e">
        <f t="shared" si="21"/>
        <v>#VALUE!</v>
      </c>
      <c r="AK63" s="124" t="e">
        <f t="shared" si="21"/>
        <v>#VALUE!</v>
      </c>
      <c r="AL63" s="124" t="e">
        <f t="shared" si="21"/>
        <v>#VALUE!</v>
      </c>
      <c r="AM63" s="124" t="e">
        <f t="shared" si="21"/>
        <v>#VALUE!</v>
      </c>
      <c r="AN63" s="124" t="e">
        <f t="shared" si="20"/>
        <v>#VALUE!</v>
      </c>
      <c r="AO63" s="124" t="e">
        <f t="shared" si="20"/>
        <v>#VALUE!</v>
      </c>
      <c r="AP63" s="124" t="e">
        <f t="shared" si="20"/>
        <v>#VALUE!</v>
      </c>
      <c r="AQ63" s="124" t="e">
        <f t="shared" si="20"/>
        <v>#VALUE!</v>
      </c>
      <c r="AR63" s="124" t="e">
        <f t="shared" si="20"/>
        <v>#VALUE!</v>
      </c>
      <c r="AS63" s="124">
        <f t="shared" si="14"/>
        <v>1</v>
      </c>
    </row>
    <row r="64" spans="1:4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IF(OR($B64="",$C64="",$D64="",$E64="",$F64="",$F64&lt;AN_LIM,$F64&gt;AN_CONCURS,$W64=FALSE),"",IF(E64="B",CNCSIS_B*VLOOKUP(AS64,Coef!$E$5:$F$20,2,FALSE),IF(E64="C",CNCSIS_C*VLOOKUP(AS64,Coef!$E$5:$F$20,2,FALSE),"")))</f>
        <v/>
      </c>
      <c r="J64" s="121" t="str">
        <f>IF(OR($B64="",$C64="",$D64="",$E64="",$F64="",$F64&gt;AN_CONCURS,$W64=FALSE),"",IF(E64="B",CNCSIS_B*VLOOKUP(AS64,Coef!$E$5:$F$20,2,FALSE),IF(E64="C",CNCSIS_C*VLOOKUP(AS64,Coef!$E$5:$F$20,2,FALSE),"")))</f>
        <v/>
      </c>
      <c r="K64" s="121" t="str">
        <f t="shared" si="15"/>
        <v/>
      </c>
      <c r="L64" s="121" t="str">
        <f t="shared" si="16"/>
        <v/>
      </c>
      <c r="M64" s="121" t="str">
        <f t="shared" si="17"/>
        <v/>
      </c>
      <c r="N64" s="121" t="str">
        <f t="shared" si="18"/>
        <v/>
      </c>
      <c r="O64" s="153" t="str">
        <f t="shared" si="2"/>
        <v/>
      </c>
      <c r="P64" s="153" t="str">
        <f t="shared" si="3"/>
        <v/>
      </c>
      <c r="Q64" s="153" t="str">
        <f t="shared" si="4"/>
        <v/>
      </c>
      <c r="R64" s="153" t="str">
        <f t="shared" si="5"/>
        <v/>
      </c>
      <c r="S64" s="153" t="str">
        <f t="shared" si="6"/>
        <v/>
      </c>
      <c r="T64" s="153" t="str">
        <f t="shared" si="7"/>
        <v/>
      </c>
      <c r="U64" s="153" t="str">
        <f t="shared" si="8"/>
        <v/>
      </c>
      <c r="V64" s="153" t="str">
        <f t="shared" si="9"/>
        <v/>
      </c>
      <c r="W64" s="129" t="b">
        <f t="shared" si="22"/>
        <v>0</v>
      </c>
      <c r="Y64" s="123" t="e">
        <f t="shared" si="11"/>
        <v>#VALUE!</v>
      </c>
      <c r="Z64" s="123" t="e">
        <f t="shared" si="23"/>
        <v>#VALUE!</v>
      </c>
      <c r="AA64" s="123" t="e">
        <f t="shared" si="23"/>
        <v>#VALUE!</v>
      </c>
      <c r="AB64" s="123" t="e">
        <f t="shared" si="23"/>
        <v>#VALUE!</v>
      </c>
      <c r="AC64" s="123" t="e">
        <f t="shared" si="23"/>
        <v>#VALUE!</v>
      </c>
      <c r="AD64" s="123" t="e">
        <f t="shared" si="23"/>
        <v>#VALUE!</v>
      </c>
      <c r="AE64" s="123" t="e">
        <f t="shared" si="23"/>
        <v>#VALUE!</v>
      </c>
      <c r="AF64" s="123" t="e">
        <f t="shared" si="23"/>
        <v>#VALUE!</v>
      </c>
      <c r="AG64" s="123" t="e">
        <f t="shared" si="23"/>
        <v>#VALUE!</v>
      </c>
      <c r="AH64" s="123" t="e">
        <f t="shared" si="23"/>
        <v>#VALUE!</v>
      </c>
      <c r="AI64" s="124" t="e">
        <f t="shared" si="21"/>
        <v>#VALUE!</v>
      </c>
      <c r="AJ64" s="124" t="e">
        <f t="shared" si="21"/>
        <v>#VALUE!</v>
      </c>
      <c r="AK64" s="124" t="e">
        <f t="shared" si="21"/>
        <v>#VALUE!</v>
      </c>
      <c r="AL64" s="124" t="e">
        <f t="shared" si="21"/>
        <v>#VALUE!</v>
      </c>
      <c r="AM64" s="124" t="e">
        <f t="shared" si="21"/>
        <v>#VALUE!</v>
      </c>
      <c r="AN64" s="124" t="e">
        <f t="shared" si="20"/>
        <v>#VALUE!</v>
      </c>
      <c r="AO64" s="124" t="e">
        <f t="shared" si="20"/>
        <v>#VALUE!</v>
      </c>
      <c r="AP64" s="124" t="e">
        <f t="shared" si="20"/>
        <v>#VALUE!</v>
      </c>
      <c r="AQ64" s="124" t="e">
        <f t="shared" si="20"/>
        <v>#VALUE!</v>
      </c>
      <c r="AR64" s="124" t="e">
        <f t="shared" si="20"/>
        <v>#VALUE!</v>
      </c>
      <c r="AS64" s="124">
        <f t="shared" si="14"/>
        <v>1</v>
      </c>
    </row>
    <row r="65" spans="1:4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IF(OR($B65="",$C65="",$D65="",$E65="",$F65="",$F65&lt;AN_LIM,$F65&gt;AN_CONCURS,$W65=FALSE),"",IF(E65="B",CNCSIS_B*VLOOKUP(AS65,Coef!$E$5:$F$20,2,FALSE),IF(E65="C",CNCSIS_C*VLOOKUP(AS65,Coef!$E$5:$F$20,2,FALSE),"")))</f>
        <v/>
      </c>
      <c r="J65" s="121" t="str">
        <f>IF(OR($B65="",$C65="",$D65="",$E65="",$F65="",$F65&gt;AN_CONCURS,$W65=FALSE),"",IF(E65="B",CNCSIS_B*VLOOKUP(AS65,Coef!$E$5:$F$20,2,FALSE),IF(E65="C",CNCSIS_C*VLOOKUP(AS65,Coef!$E$5:$F$20,2,FALSE),"")))</f>
        <v/>
      </c>
      <c r="K65" s="121" t="str">
        <f t="shared" si="15"/>
        <v/>
      </c>
      <c r="L65" s="121" t="str">
        <f t="shared" si="16"/>
        <v/>
      </c>
      <c r="M65" s="121" t="str">
        <f t="shared" si="17"/>
        <v/>
      </c>
      <c r="N65" s="121" t="str">
        <f t="shared" si="18"/>
        <v/>
      </c>
      <c r="O65" s="153" t="str">
        <f t="shared" si="2"/>
        <v/>
      </c>
      <c r="P65" s="153" t="str">
        <f t="shared" si="3"/>
        <v/>
      </c>
      <c r="Q65" s="153" t="str">
        <f t="shared" si="4"/>
        <v/>
      </c>
      <c r="R65" s="153" t="str">
        <f t="shared" si="5"/>
        <v/>
      </c>
      <c r="S65" s="153" t="str">
        <f t="shared" si="6"/>
        <v/>
      </c>
      <c r="T65" s="153" t="str">
        <f t="shared" si="7"/>
        <v/>
      </c>
      <c r="U65" s="153" t="str">
        <f t="shared" si="8"/>
        <v/>
      </c>
      <c r="V65" s="153" t="str">
        <f t="shared" si="9"/>
        <v/>
      </c>
      <c r="W65" s="129" t="b">
        <f t="shared" si="22"/>
        <v>0</v>
      </c>
      <c r="Y65" s="123" t="e">
        <f t="shared" si="11"/>
        <v>#VALUE!</v>
      </c>
      <c r="Z65" s="123" t="e">
        <f t="shared" si="23"/>
        <v>#VALUE!</v>
      </c>
      <c r="AA65" s="123" t="e">
        <f t="shared" si="23"/>
        <v>#VALUE!</v>
      </c>
      <c r="AB65" s="123" t="e">
        <f t="shared" si="23"/>
        <v>#VALUE!</v>
      </c>
      <c r="AC65" s="123" t="e">
        <f t="shared" si="23"/>
        <v>#VALUE!</v>
      </c>
      <c r="AD65" s="123" t="e">
        <f t="shared" si="23"/>
        <v>#VALUE!</v>
      </c>
      <c r="AE65" s="123" t="e">
        <f t="shared" si="23"/>
        <v>#VALUE!</v>
      </c>
      <c r="AF65" s="123" t="e">
        <f t="shared" si="23"/>
        <v>#VALUE!</v>
      </c>
      <c r="AG65" s="123" t="e">
        <f t="shared" si="23"/>
        <v>#VALUE!</v>
      </c>
      <c r="AH65" s="123" t="e">
        <f t="shared" si="23"/>
        <v>#VALUE!</v>
      </c>
      <c r="AI65" s="124" t="e">
        <f t="shared" si="21"/>
        <v>#VALUE!</v>
      </c>
      <c r="AJ65" s="124" t="e">
        <f t="shared" si="21"/>
        <v>#VALUE!</v>
      </c>
      <c r="AK65" s="124" t="e">
        <f t="shared" si="21"/>
        <v>#VALUE!</v>
      </c>
      <c r="AL65" s="124" t="e">
        <f t="shared" si="21"/>
        <v>#VALUE!</v>
      </c>
      <c r="AM65" s="124" t="e">
        <f t="shared" si="21"/>
        <v>#VALUE!</v>
      </c>
      <c r="AN65" s="124" t="e">
        <f t="shared" si="20"/>
        <v>#VALUE!</v>
      </c>
      <c r="AO65" s="124" t="e">
        <f t="shared" si="20"/>
        <v>#VALUE!</v>
      </c>
      <c r="AP65" s="124" t="e">
        <f t="shared" si="20"/>
        <v>#VALUE!</v>
      </c>
      <c r="AQ65" s="124" t="e">
        <f t="shared" si="20"/>
        <v>#VALUE!</v>
      </c>
      <c r="AR65" s="124" t="e">
        <f t="shared" si="20"/>
        <v>#VALUE!</v>
      </c>
      <c r="AS65" s="124">
        <f t="shared" si="14"/>
        <v>1</v>
      </c>
    </row>
    <row r="66" spans="1:4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IF(OR($B66="",$C66="",$D66="",$E66="",$F66="",$F66&lt;AN_LIM,$F66&gt;AN_CONCURS,$W66=FALSE),"",IF(E66="B",CNCSIS_B*VLOOKUP(AS66,Coef!$E$5:$F$20,2,FALSE),IF(E66="C",CNCSIS_C*VLOOKUP(AS66,Coef!$E$5:$F$20,2,FALSE),"")))</f>
        <v/>
      </c>
      <c r="J66" s="121" t="str">
        <f>IF(OR($B66="",$C66="",$D66="",$E66="",$F66="",$F66&gt;AN_CONCURS,$W66=FALSE),"",IF(E66="B",CNCSIS_B*VLOOKUP(AS66,Coef!$E$5:$F$20,2,FALSE),IF(E66="C",CNCSIS_C*VLOOKUP(AS66,Coef!$E$5:$F$20,2,FALSE),"")))</f>
        <v/>
      </c>
      <c r="K66" s="121" t="str">
        <f t="shared" si="15"/>
        <v/>
      </c>
      <c r="L66" s="121" t="str">
        <f t="shared" si="16"/>
        <v/>
      </c>
      <c r="M66" s="121" t="str">
        <f t="shared" si="17"/>
        <v/>
      </c>
      <c r="N66" s="121" t="str">
        <f t="shared" si="18"/>
        <v/>
      </c>
      <c r="O66" s="153" t="str">
        <f t="shared" si="2"/>
        <v/>
      </c>
      <c r="P66" s="153" t="str">
        <f t="shared" si="3"/>
        <v/>
      </c>
      <c r="Q66" s="153" t="str">
        <f t="shared" si="4"/>
        <v/>
      </c>
      <c r="R66" s="153" t="str">
        <f t="shared" si="5"/>
        <v/>
      </c>
      <c r="S66" s="153" t="str">
        <f t="shared" si="6"/>
        <v/>
      </c>
      <c r="T66" s="153" t="str">
        <f t="shared" si="7"/>
        <v/>
      </c>
      <c r="U66" s="153" t="str">
        <f t="shared" si="8"/>
        <v/>
      </c>
      <c r="V66" s="153" t="str">
        <f t="shared" si="9"/>
        <v/>
      </c>
      <c r="W66" s="129" t="b">
        <f t="shared" si="22"/>
        <v>0</v>
      </c>
      <c r="Y66" s="123" t="e">
        <f t="shared" si="11"/>
        <v>#VALUE!</v>
      </c>
      <c r="Z66" s="123" t="e">
        <f t="shared" si="23"/>
        <v>#VALUE!</v>
      </c>
      <c r="AA66" s="123" t="e">
        <f t="shared" si="23"/>
        <v>#VALUE!</v>
      </c>
      <c r="AB66" s="123" t="e">
        <f t="shared" si="23"/>
        <v>#VALUE!</v>
      </c>
      <c r="AC66" s="123" t="e">
        <f t="shared" si="23"/>
        <v>#VALUE!</v>
      </c>
      <c r="AD66" s="123" t="e">
        <f t="shared" si="23"/>
        <v>#VALUE!</v>
      </c>
      <c r="AE66" s="123" t="e">
        <f t="shared" si="23"/>
        <v>#VALUE!</v>
      </c>
      <c r="AF66" s="123" t="e">
        <f t="shared" si="23"/>
        <v>#VALUE!</v>
      </c>
      <c r="AG66" s="123" t="e">
        <f t="shared" si="23"/>
        <v>#VALUE!</v>
      </c>
      <c r="AH66" s="123" t="e">
        <f t="shared" si="23"/>
        <v>#VALUE!</v>
      </c>
      <c r="AI66" s="124" t="e">
        <f t="shared" si="21"/>
        <v>#VALUE!</v>
      </c>
      <c r="AJ66" s="124" t="e">
        <f t="shared" si="21"/>
        <v>#VALUE!</v>
      </c>
      <c r="AK66" s="124" t="e">
        <f t="shared" si="21"/>
        <v>#VALUE!</v>
      </c>
      <c r="AL66" s="124" t="e">
        <f t="shared" si="21"/>
        <v>#VALUE!</v>
      </c>
      <c r="AM66" s="124" t="e">
        <f t="shared" si="21"/>
        <v>#VALUE!</v>
      </c>
      <c r="AN66" s="124" t="e">
        <f t="shared" si="20"/>
        <v>#VALUE!</v>
      </c>
      <c r="AO66" s="124" t="e">
        <f t="shared" si="20"/>
        <v>#VALUE!</v>
      </c>
      <c r="AP66" s="124" t="e">
        <f t="shared" si="20"/>
        <v>#VALUE!</v>
      </c>
      <c r="AQ66" s="124" t="e">
        <f t="shared" si="20"/>
        <v>#VALUE!</v>
      </c>
      <c r="AR66" s="124" t="e">
        <f t="shared" si="20"/>
        <v>#VALUE!</v>
      </c>
      <c r="AS66" s="124">
        <f t="shared" si="14"/>
        <v>1</v>
      </c>
    </row>
    <row r="67" spans="1:4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IF(OR($B67="",$C67="",$D67="",$E67="",$F67="",$F67&lt;AN_LIM,$F67&gt;AN_CONCURS,$W67=FALSE),"",IF(E67="B",CNCSIS_B*VLOOKUP(AS67,Coef!$E$5:$F$20,2,FALSE),IF(E67="C",CNCSIS_C*VLOOKUP(AS67,Coef!$E$5:$F$20,2,FALSE),"")))</f>
        <v/>
      </c>
      <c r="J67" s="121" t="str">
        <f>IF(OR($B67="",$C67="",$D67="",$E67="",$F67="",$F67&gt;AN_CONCURS,$W67=FALSE),"",IF(E67="B",CNCSIS_B*VLOOKUP(AS67,Coef!$E$5:$F$20,2,FALSE),IF(E67="C",CNCSIS_C*VLOOKUP(AS67,Coef!$E$5:$F$20,2,FALSE),"")))</f>
        <v/>
      </c>
      <c r="K67" s="121" t="str">
        <f t="shared" si="15"/>
        <v/>
      </c>
      <c r="L67" s="121" t="str">
        <f t="shared" si="16"/>
        <v/>
      </c>
      <c r="M67" s="121" t="str">
        <f t="shared" si="17"/>
        <v/>
      </c>
      <c r="N67" s="121" t="str">
        <f t="shared" si="18"/>
        <v/>
      </c>
      <c r="O67" s="153" t="str">
        <f t="shared" si="2"/>
        <v/>
      </c>
      <c r="P67" s="153" t="str">
        <f t="shared" si="3"/>
        <v/>
      </c>
      <c r="Q67" s="153" t="str">
        <f t="shared" si="4"/>
        <v/>
      </c>
      <c r="R67" s="153" t="str">
        <f t="shared" si="5"/>
        <v/>
      </c>
      <c r="S67" s="153" t="str">
        <f t="shared" si="6"/>
        <v/>
      </c>
      <c r="T67" s="153" t="str">
        <f t="shared" si="7"/>
        <v/>
      </c>
      <c r="U67" s="153" t="str">
        <f t="shared" si="8"/>
        <v/>
      </c>
      <c r="V67" s="153" t="str">
        <f t="shared" si="9"/>
        <v/>
      </c>
      <c r="W67" s="129" t="b">
        <f t="shared" si="22"/>
        <v>0</v>
      </c>
      <c r="Y67" s="123" t="e">
        <f t="shared" si="11"/>
        <v>#VALUE!</v>
      </c>
      <c r="Z67" s="123" t="e">
        <f t="shared" si="23"/>
        <v>#VALUE!</v>
      </c>
      <c r="AA67" s="123" t="e">
        <f t="shared" si="23"/>
        <v>#VALUE!</v>
      </c>
      <c r="AB67" s="123" t="e">
        <f t="shared" si="23"/>
        <v>#VALUE!</v>
      </c>
      <c r="AC67" s="123" t="e">
        <f t="shared" si="23"/>
        <v>#VALUE!</v>
      </c>
      <c r="AD67" s="123" t="e">
        <f t="shared" si="23"/>
        <v>#VALUE!</v>
      </c>
      <c r="AE67" s="123" t="e">
        <f t="shared" si="23"/>
        <v>#VALUE!</v>
      </c>
      <c r="AF67" s="123" t="e">
        <f t="shared" si="23"/>
        <v>#VALUE!</v>
      </c>
      <c r="AG67" s="123" t="e">
        <f t="shared" si="23"/>
        <v>#VALUE!</v>
      </c>
      <c r="AH67" s="123" t="e">
        <f t="shared" si="23"/>
        <v>#VALUE!</v>
      </c>
      <c r="AI67" s="124" t="e">
        <f t="shared" si="21"/>
        <v>#VALUE!</v>
      </c>
      <c r="AJ67" s="124" t="e">
        <f t="shared" si="21"/>
        <v>#VALUE!</v>
      </c>
      <c r="AK67" s="124" t="e">
        <f t="shared" si="21"/>
        <v>#VALUE!</v>
      </c>
      <c r="AL67" s="124" t="e">
        <f t="shared" si="21"/>
        <v>#VALUE!</v>
      </c>
      <c r="AM67" s="124" t="e">
        <f t="shared" si="21"/>
        <v>#VALUE!</v>
      </c>
      <c r="AN67" s="124" t="e">
        <f t="shared" si="21"/>
        <v>#VALUE!</v>
      </c>
      <c r="AO67" s="124" t="e">
        <f t="shared" si="21"/>
        <v>#VALUE!</v>
      </c>
      <c r="AP67" s="124" t="e">
        <f t="shared" si="21"/>
        <v>#VALUE!</v>
      </c>
      <c r="AQ67" s="124" t="e">
        <f t="shared" si="21"/>
        <v>#VALUE!</v>
      </c>
      <c r="AR67" s="124" t="e">
        <f t="shared" si="21"/>
        <v>#VALUE!</v>
      </c>
      <c r="AS67" s="124">
        <f t="shared" si="14"/>
        <v>1</v>
      </c>
    </row>
    <row r="68" spans="1:4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IF(OR($B68="",$C68="",$D68="",$E68="",$F68="",$F68&lt;AN_LIM,$F68&gt;AN_CONCURS,$W68=FALSE),"",IF(E68="B",CNCSIS_B*VLOOKUP(AS68,Coef!$E$5:$F$20,2,FALSE),IF(E68="C",CNCSIS_C*VLOOKUP(AS68,Coef!$E$5:$F$20,2,FALSE),"")))</f>
        <v/>
      </c>
      <c r="J68" s="121" t="str">
        <f>IF(OR($B68="",$C68="",$D68="",$E68="",$F68="",$F68&gt;AN_CONCURS,$W68=FALSE),"",IF(E68="B",CNCSIS_B*VLOOKUP(AS68,Coef!$E$5:$F$20,2,FALSE),IF(E68="C",CNCSIS_C*VLOOKUP(AS68,Coef!$E$5:$F$20,2,FALSE),"")))</f>
        <v/>
      </c>
      <c r="K68" s="121" t="str">
        <f t="shared" si="15"/>
        <v/>
      </c>
      <c r="L68" s="121" t="str">
        <f t="shared" si="16"/>
        <v/>
      </c>
      <c r="M68" s="121" t="str">
        <f t="shared" si="17"/>
        <v/>
      </c>
      <c r="N68" s="121" t="str">
        <f t="shared" si="18"/>
        <v/>
      </c>
      <c r="O68" s="153" t="str">
        <f t="shared" si="2"/>
        <v/>
      </c>
      <c r="P68" s="153" t="str">
        <f t="shared" si="3"/>
        <v/>
      </c>
      <c r="Q68" s="153" t="str">
        <f t="shared" si="4"/>
        <v/>
      </c>
      <c r="R68" s="153" t="str">
        <f t="shared" si="5"/>
        <v/>
      </c>
      <c r="S68" s="153" t="str">
        <f t="shared" si="6"/>
        <v/>
      </c>
      <c r="T68" s="153" t="str">
        <f t="shared" si="7"/>
        <v/>
      </c>
      <c r="U68" s="153" t="str">
        <f t="shared" si="8"/>
        <v/>
      </c>
      <c r="V68" s="153" t="str">
        <f t="shared" si="9"/>
        <v/>
      </c>
      <c r="W68" s="129" t="b">
        <f t="shared" si="22"/>
        <v>0</v>
      </c>
      <c r="Y68" s="123" t="e">
        <f t="shared" si="11"/>
        <v>#VALUE!</v>
      </c>
      <c r="Z68" s="123" t="e">
        <f t="shared" si="23"/>
        <v>#VALUE!</v>
      </c>
      <c r="AA68" s="123" t="e">
        <f t="shared" si="23"/>
        <v>#VALUE!</v>
      </c>
      <c r="AB68" s="123" t="e">
        <f t="shared" si="23"/>
        <v>#VALUE!</v>
      </c>
      <c r="AC68" s="123" t="e">
        <f t="shared" si="23"/>
        <v>#VALUE!</v>
      </c>
      <c r="AD68" s="123" t="e">
        <f t="shared" si="23"/>
        <v>#VALUE!</v>
      </c>
      <c r="AE68" s="123" t="e">
        <f t="shared" si="23"/>
        <v>#VALUE!</v>
      </c>
      <c r="AF68" s="123" t="e">
        <f t="shared" si="23"/>
        <v>#VALUE!</v>
      </c>
      <c r="AG68" s="123" t="e">
        <f t="shared" si="23"/>
        <v>#VALUE!</v>
      </c>
      <c r="AH68" s="123" t="e">
        <f t="shared" si="23"/>
        <v>#VALUE!</v>
      </c>
      <c r="AI68" s="124" t="e">
        <f t="shared" ref="AI68:AR80" si="24">IF(Y68&gt;0,1,0)</f>
        <v>#VALUE!</v>
      </c>
      <c r="AJ68" s="124" t="e">
        <f t="shared" si="24"/>
        <v>#VALUE!</v>
      </c>
      <c r="AK68" s="124" t="e">
        <f t="shared" si="24"/>
        <v>#VALUE!</v>
      </c>
      <c r="AL68" s="124" t="e">
        <f t="shared" si="24"/>
        <v>#VALUE!</v>
      </c>
      <c r="AM68" s="124" t="e">
        <f t="shared" si="24"/>
        <v>#VALUE!</v>
      </c>
      <c r="AN68" s="124" t="e">
        <f t="shared" si="24"/>
        <v>#VALUE!</v>
      </c>
      <c r="AO68" s="124" t="e">
        <f t="shared" si="24"/>
        <v>#VALUE!</v>
      </c>
      <c r="AP68" s="124" t="e">
        <f t="shared" si="24"/>
        <v>#VALUE!</v>
      </c>
      <c r="AQ68" s="124" t="e">
        <f t="shared" si="24"/>
        <v>#VALUE!</v>
      </c>
      <c r="AR68" s="124" t="e">
        <f t="shared" si="24"/>
        <v>#VALUE!</v>
      </c>
      <c r="AS68" s="124">
        <f t="shared" si="14"/>
        <v>1</v>
      </c>
    </row>
    <row r="69" spans="1:4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IF(OR($B69="",$C69="",$D69="",$E69="",$F69="",$F69&lt;AN_LIM,$F69&gt;AN_CONCURS,$W69=FALSE),"",IF(E69="B",CNCSIS_B*VLOOKUP(AS69,Coef!$E$5:$F$20,2,FALSE),IF(E69="C",CNCSIS_C*VLOOKUP(AS69,Coef!$E$5:$F$20,2,FALSE),"")))</f>
        <v/>
      </c>
      <c r="J69" s="121" t="str">
        <f>IF(OR($B69="",$C69="",$D69="",$E69="",$F69="",$F69&gt;AN_CONCURS,$W69=FALSE),"",IF(E69="B",CNCSIS_B*VLOOKUP(AS69,Coef!$E$5:$F$20,2,FALSE),IF(E69="C",CNCSIS_C*VLOOKUP(AS69,Coef!$E$5:$F$20,2,FALSE),"")))</f>
        <v/>
      </c>
      <c r="K69" s="121" t="str">
        <f t="shared" si="15"/>
        <v/>
      </c>
      <c r="L69" s="121" t="str">
        <f t="shared" si="16"/>
        <v/>
      </c>
      <c r="M69" s="121" t="str">
        <f t="shared" si="17"/>
        <v/>
      </c>
      <c r="N69" s="121" t="str">
        <f t="shared" si="18"/>
        <v/>
      </c>
      <c r="O69" s="153" t="str">
        <f t="shared" si="2"/>
        <v/>
      </c>
      <c r="P69" s="153" t="str">
        <f t="shared" si="3"/>
        <v/>
      </c>
      <c r="Q69" s="153" t="str">
        <f t="shared" si="4"/>
        <v/>
      </c>
      <c r="R69" s="153" t="str">
        <f t="shared" si="5"/>
        <v/>
      </c>
      <c r="S69" s="153" t="str">
        <f t="shared" si="6"/>
        <v/>
      </c>
      <c r="T69" s="153" t="str">
        <f t="shared" si="7"/>
        <v/>
      </c>
      <c r="U69" s="153" t="str">
        <f t="shared" si="8"/>
        <v/>
      </c>
      <c r="V69" s="153" t="str">
        <f t="shared" si="9"/>
        <v/>
      </c>
      <c r="W69" s="129" t="b">
        <f t="shared" si="22"/>
        <v>0</v>
      </c>
      <c r="Y69" s="123" t="e">
        <f t="shared" si="11"/>
        <v>#VALUE!</v>
      </c>
      <c r="Z69" s="123" t="e">
        <f t="shared" si="23"/>
        <v>#VALUE!</v>
      </c>
      <c r="AA69" s="123" t="e">
        <f t="shared" si="23"/>
        <v>#VALUE!</v>
      </c>
      <c r="AB69" s="123" t="e">
        <f t="shared" si="23"/>
        <v>#VALUE!</v>
      </c>
      <c r="AC69" s="123" t="e">
        <f t="shared" si="23"/>
        <v>#VALUE!</v>
      </c>
      <c r="AD69" s="123" t="e">
        <f t="shared" si="23"/>
        <v>#VALUE!</v>
      </c>
      <c r="AE69" s="123" t="e">
        <f t="shared" si="23"/>
        <v>#VALUE!</v>
      </c>
      <c r="AF69" s="123" t="e">
        <f t="shared" si="23"/>
        <v>#VALUE!</v>
      </c>
      <c r="AG69" s="123" t="e">
        <f t="shared" si="23"/>
        <v>#VALUE!</v>
      </c>
      <c r="AH69" s="123" t="e">
        <f t="shared" si="23"/>
        <v>#VALUE!</v>
      </c>
      <c r="AI69" s="124" t="e">
        <f t="shared" si="24"/>
        <v>#VALUE!</v>
      </c>
      <c r="AJ69" s="124" t="e">
        <f t="shared" si="24"/>
        <v>#VALUE!</v>
      </c>
      <c r="AK69" s="124" t="e">
        <f t="shared" si="24"/>
        <v>#VALUE!</v>
      </c>
      <c r="AL69" s="124" t="e">
        <f t="shared" si="24"/>
        <v>#VALUE!</v>
      </c>
      <c r="AM69" s="124" t="e">
        <f t="shared" si="24"/>
        <v>#VALUE!</v>
      </c>
      <c r="AN69" s="124" t="e">
        <f t="shared" si="24"/>
        <v>#VALUE!</v>
      </c>
      <c r="AO69" s="124" t="e">
        <f t="shared" si="24"/>
        <v>#VALUE!</v>
      </c>
      <c r="AP69" s="124" t="e">
        <f t="shared" si="24"/>
        <v>#VALUE!</v>
      </c>
      <c r="AQ69" s="124" t="e">
        <f t="shared" si="24"/>
        <v>#VALUE!</v>
      </c>
      <c r="AR69" s="124" t="e">
        <f t="shared" si="24"/>
        <v>#VALUE!</v>
      </c>
      <c r="AS69" s="124">
        <f t="shared" si="14"/>
        <v>1</v>
      </c>
    </row>
    <row r="70" spans="1:4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IF(OR($B70="",$C70="",$D70="",$E70="",$F70="",$F70&lt;AN_LIM,$F70&gt;AN_CONCURS,$W70=FALSE),"",IF(E70="B",CNCSIS_B*VLOOKUP(AS70,Coef!$E$5:$F$20,2,FALSE),IF(E70="C",CNCSIS_C*VLOOKUP(AS70,Coef!$E$5:$F$20,2,FALSE),"")))</f>
        <v/>
      </c>
      <c r="J70" s="121" t="str">
        <f>IF(OR($B70="",$C70="",$D70="",$E70="",$F70="",$F70&gt;AN_CONCURS,$W70=FALSE),"",IF(E70="B",CNCSIS_B*VLOOKUP(AS70,Coef!$E$5:$F$20,2,FALSE),IF(E70="C",CNCSIS_C*VLOOKUP(AS70,Coef!$E$5:$F$20,2,FALSE),"")))</f>
        <v/>
      </c>
      <c r="K70" s="121" t="str">
        <f t="shared" si="15"/>
        <v/>
      </c>
      <c r="L70" s="121" t="str">
        <f t="shared" si="16"/>
        <v/>
      </c>
      <c r="M70" s="121" t="str">
        <f t="shared" si="17"/>
        <v/>
      </c>
      <c r="N70" s="121" t="str">
        <f t="shared" si="18"/>
        <v/>
      </c>
      <c r="O70" s="153" t="str">
        <f t="shared" si="2"/>
        <v/>
      </c>
      <c r="P70" s="153" t="str">
        <f t="shared" si="3"/>
        <v/>
      </c>
      <c r="Q70" s="153" t="str">
        <f t="shared" si="4"/>
        <v/>
      </c>
      <c r="R70" s="153" t="str">
        <f t="shared" si="5"/>
        <v/>
      </c>
      <c r="S70" s="153" t="str">
        <f t="shared" si="6"/>
        <v/>
      </c>
      <c r="T70" s="153" t="str">
        <f t="shared" si="7"/>
        <v/>
      </c>
      <c r="U70" s="153" t="str">
        <f t="shared" si="8"/>
        <v/>
      </c>
      <c r="V70" s="153" t="str">
        <f t="shared" si="9"/>
        <v/>
      </c>
      <c r="W70" s="129" t="b">
        <f t="shared" si="22"/>
        <v>0</v>
      </c>
      <c r="Y70" s="123" t="e">
        <f t="shared" si="11"/>
        <v>#VALUE!</v>
      </c>
      <c r="Z70" s="123" t="e">
        <f t="shared" si="23"/>
        <v>#VALUE!</v>
      </c>
      <c r="AA70" s="123" t="e">
        <f t="shared" si="23"/>
        <v>#VALUE!</v>
      </c>
      <c r="AB70" s="123" t="e">
        <f t="shared" si="23"/>
        <v>#VALUE!</v>
      </c>
      <c r="AC70" s="123" t="e">
        <f t="shared" si="23"/>
        <v>#VALUE!</v>
      </c>
      <c r="AD70" s="123" t="e">
        <f t="shared" si="23"/>
        <v>#VALUE!</v>
      </c>
      <c r="AE70" s="123" t="e">
        <f t="shared" si="23"/>
        <v>#VALUE!</v>
      </c>
      <c r="AF70" s="123" t="e">
        <f t="shared" si="23"/>
        <v>#VALUE!</v>
      </c>
      <c r="AG70" s="123" t="e">
        <f t="shared" si="23"/>
        <v>#VALUE!</v>
      </c>
      <c r="AH70" s="123" t="e">
        <f t="shared" si="23"/>
        <v>#VALUE!</v>
      </c>
      <c r="AI70" s="124" t="e">
        <f t="shared" si="24"/>
        <v>#VALUE!</v>
      </c>
      <c r="AJ70" s="124" t="e">
        <f t="shared" si="24"/>
        <v>#VALUE!</v>
      </c>
      <c r="AK70" s="124" t="e">
        <f t="shared" si="24"/>
        <v>#VALUE!</v>
      </c>
      <c r="AL70" s="124" t="e">
        <f t="shared" si="24"/>
        <v>#VALUE!</v>
      </c>
      <c r="AM70" s="124" t="e">
        <f t="shared" si="24"/>
        <v>#VALUE!</v>
      </c>
      <c r="AN70" s="124" t="e">
        <f t="shared" si="24"/>
        <v>#VALUE!</v>
      </c>
      <c r="AO70" s="124" t="e">
        <f t="shared" si="24"/>
        <v>#VALUE!</v>
      </c>
      <c r="AP70" s="124" t="e">
        <f t="shared" si="24"/>
        <v>#VALUE!</v>
      </c>
      <c r="AQ70" s="124" t="e">
        <f t="shared" si="24"/>
        <v>#VALUE!</v>
      </c>
      <c r="AR70" s="124" t="e">
        <f t="shared" si="24"/>
        <v>#VALUE!</v>
      </c>
      <c r="AS70" s="124">
        <f t="shared" si="14"/>
        <v>1</v>
      </c>
    </row>
    <row r="71" spans="1:4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IF(OR($B71="",$C71="",$D71="",$E71="",$F71="",$F71&lt;AN_LIM,$F71&gt;AN_CONCURS,$W71=FALSE),"",IF(E71="B",CNCSIS_B*VLOOKUP(AS71,Coef!$E$5:$F$20,2,FALSE),IF(E71="C",CNCSIS_C*VLOOKUP(AS71,Coef!$E$5:$F$20,2,FALSE),"")))</f>
        <v/>
      </c>
      <c r="J71" s="121" t="str">
        <f>IF(OR($B71="",$C71="",$D71="",$E71="",$F71="",$F71&gt;AN_CONCURS,$W71=FALSE),"",IF(E71="B",CNCSIS_B*VLOOKUP(AS71,Coef!$E$5:$F$20,2,FALSE),IF(E71="C",CNCSIS_C*VLOOKUP(AS71,Coef!$E$5:$F$20,2,FALSE),"")))</f>
        <v/>
      </c>
      <c r="K71" s="121" t="str">
        <f t="shared" si="15"/>
        <v/>
      </c>
      <c r="L71" s="121" t="str">
        <f t="shared" si="16"/>
        <v/>
      </c>
      <c r="M71" s="121" t="str">
        <f t="shared" si="17"/>
        <v/>
      </c>
      <c r="N71" s="121" t="str">
        <f t="shared" si="18"/>
        <v/>
      </c>
      <c r="O71" s="153" t="str">
        <f t="shared" si="2"/>
        <v/>
      </c>
      <c r="P71" s="153" t="str">
        <f t="shared" si="3"/>
        <v/>
      </c>
      <c r="Q71" s="153" t="str">
        <f t="shared" si="4"/>
        <v/>
      </c>
      <c r="R71" s="153" t="str">
        <f t="shared" si="5"/>
        <v/>
      </c>
      <c r="S71" s="153" t="str">
        <f t="shared" si="6"/>
        <v/>
      </c>
      <c r="T71" s="153" t="str">
        <f t="shared" si="7"/>
        <v/>
      </c>
      <c r="U71" s="153" t="str">
        <f t="shared" si="8"/>
        <v/>
      </c>
      <c r="V71" s="153" t="str">
        <f t="shared" si="9"/>
        <v/>
      </c>
      <c r="W71" s="129" t="b">
        <f t="shared" si="22"/>
        <v>0</v>
      </c>
      <c r="Y71" s="123" t="e">
        <f t="shared" si="11"/>
        <v>#VALUE!</v>
      </c>
      <c r="Z71" s="123" t="e">
        <f t="shared" si="23"/>
        <v>#VALUE!</v>
      </c>
      <c r="AA71" s="123" t="e">
        <f t="shared" si="23"/>
        <v>#VALUE!</v>
      </c>
      <c r="AB71" s="123" t="e">
        <f t="shared" si="23"/>
        <v>#VALUE!</v>
      </c>
      <c r="AC71" s="123" t="e">
        <f t="shared" ref="AC71:AH80" si="25">FIND(",",$B71,AB71+1)</f>
        <v>#VALUE!</v>
      </c>
      <c r="AD71" s="123" t="e">
        <f t="shared" si="25"/>
        <v>#VALUE!</v>
      </c>
      <c r="AE71" s="123" t="e">
        <f t="shared" si="25"/>
        <v>#VALUE!</v>
      </c>
      <c r="AF71" s="123" t="e">
        <f t="shared" si="25"/>
        <v>#VALUE!</v>
      </c>
      <c r="AG71" s="123" t="e">
        <f t="shared" si="25"/>
        <v>#VALUE!</v>
      </c>
      <c r="AH71" s="123" t="e">
        <f t="shared" si="25"/>
        <v>#VALUE!</v>
      </c>
      <c r="AI71" s="124" t="e">
        <f t="shared" si="24"/>
        <v>#VALUE!</v>
      </c>
      <c r="AJ71" s="124" t="e">
        <f t="shared" si="24"/>
        <v>#VALUE!</v>
      </c>
      <c r="AK71" s="124" t="e">
        <f t="shared" si="24"/>
        <v>#VALUE!</v>
      </c>
      <c r="AL71" s="124" t="e">
        <f t="shared" si="24"/>
        <v>#VALUE!</v>
      </c>
      <c r="AM71" s="124" t="e">
        <f t="shared" si="24"/>
        <v>#VALUE!</v>
      </c>
      <c r="AN71" s="124" t="e">
        <f t="shared" si="24"/>
        <v>#VALUE!</v>
      </c>
      <c r="AO71" s="124" t="e">
        <f t="shared" si="24"/>
        <v>#VALUE!</v>
      </c>
      <c r="AP71" s="124" t="e">
        <f t="shared" si="24"/>
        <v>#VALUE!</v>
      </c>
      <c r="AQ71" s="124" t="e">
        <f t="shared" si="24"/>
        <v>#VALUE!</v>
      </c>
      <c r="AR71" s="124" t="e">
        <f t="shared" si="24"/>
        <v>#VALUE!</v>
      </c>
      <c r="AS71" s="124">
        <f t="shared" si="14"/>
        <v>1</v>
      </c>
    </row>
    <row r="72" spans="1:4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IF(OR($B72="",$C72="",$D72="",$E72="",$F72="",$F72&lt;AN_LIM,$F72&gt;AN_CONCURS,$W72=FALSE),"",IF(E72="B",CNCSIS_B*VLOOKUP(AS72,Coef!$E$5:$F$20,2,FALSE),IF(E72="C",CNCSIS_C*VLOOKUP(AS72,Coef!$E$5:$F$20,2,FALSE),"")))</f>
        <v/>
      </c>
      <c r="J72" s="121" t="str">
        <f>IF(OR($B72="",$C72="",$D72="",$E72="",$F72="",$F72&gt;AN_CONCURS,$W72=FALSE),"",IF(E72="B",CNCSIS_B*VLOOKUP(AS72,Coef!$E$5:$F$20,2,FALSE),IF(E72="C",CNCSIS_C*VLOOKUP(AS72,Coef!$E$5:$F$20,2,FALSE),"")))</f>
        <v/>
      </c>
      <c r="K72" s="121" t="str">
        <f t="shared" si="15"/>
        <v/>
      </c>
      <c r="L72" s="121" t="str">
        <f t="shared" si="16"/>
        <v/>
      </c>
      <c r="M72" s="121" t="str">
        <f t="shared" si="17"/>
        <v/>
      </c>
      <c r="N72" s="121" t="str">
        <f t="shared" si="18"/>
        <v/>
      </c>
      <c r="O72" s="153" t="str">
        <f t="shared" si="2"/>
        <v/>
      </c>
      <c r="P72" s="153" t="str">
        <f t="shared" si="3"/>
        <v/>
      </c>
      <c r="Q72" s="153" t="str">
        <f t="shared" si="4"/>
        <v/>
      </c>
      <c r="R72" s="153" t="str">
        <f t="shared" si="5"/>
        <v/>
      </c>
      <c r="S72" s="153" t="str">
        <f t="shared" si="6"/>
        <v/>
      </c>
      <c r="T72" s="153" t="str">
        <f t="shared" si="7"/>
        <v/>
      </c>
      <c r="U72" s="153" t="str">
        <f t="shared" si="8"/>
        <v/>
      </c>
      <c r="V72" s="153" t="str">
        <f t="shared" si="9"/>
        <v/>
      </c>
      <c r="W72" s="129" t="b">
        <f t="shared" si="22"/>
        <v>0</v>
      </c>
      <c r="Y72" s="123" t="e">
        <f t="shared" si="11"/>
        <v>#VALUE!</v>
      </c>
      <c r="Z72" s="123" t="e">
        <f t="shared" ref="Z72:AB80" si="26">FIND(",",$B72,Y72+1)</f>
        <v>#VALUE!</v>
      </c>
      <c r="AA72" s="123" t="e">
        <f t="shared" si="26"/>
        <v>#VALUE!</v>
      </c>
      <c r="AB72" s="123" t="e">
        <f t="shared" si="26"/>
        <v>#VALUE!</v>
      </c>
      <c r="AC72" s="123" t="e">
        <f t="shared" si="25"/>
        <v>#VALUE!</v>
      </c>
      <c r="AD72" s="123" t="e">
        <f t="shared" si="25"/>
        <v>#VALUE!</v>
      </c>
      <c r="AE72" s="123" t="e">
        <f t="shared" si="25"/>
        <v>#VALUE!</v>
      </c>
      <c r="AF72" s="123" t="e">
        <f t="shared" si="25"/>
        <v>#VALUE!</v>
      </c>
      <c r="AG72" s="123" t="e">
        <f t="shared" si="25"/>
        <v>#VALUE!</v>
      </c>
      <c r="AH72" s="123" t="e">
        <f t="shared" si="25"/>
        <v>#VALUE!</v>
      </c>
      <c r="AI72" s="124" t="e">
        <f t="shared" si="24"/>
        <v>#VALUE!</v>
      </c>
      <c r="AJ72" s="124" t="e">
        <f t="shared" si="24"/>
        <v>#VALUE!</v>
      </c>
      <c r="AK72" s="124" t="e">
        <f t="shared" si="24"/>
        <v>#VALUE!</v>
      </c>
      <c r="AL72" s="124" t="e">
        <f t="shared" si="24"/>
        <v>#VALUE!</v>
      </c>
      <c r="AM72" s="124" t="e">
        <f t="shared" si="24"/>
        <v>#VALUE!</v>
      </c>
      <c r="AN72" s="124" t="e">
        <f t="shared" si="24"/>
        <v>#VALUE!</v>
      </c>
      <c r="AO72" s="124" t="e">
        <f t="shared" si="24"/>
        <v>#VALUE!</v>
      </c>
      <c r="AP72" s="124" t="e">
        <f t="shared" si="24"/>
        <v>#VALUE!</v>
      </c>
      <c r="AQ72" s="124" t="e">
        <f t="shared" si="24"/>
        <v>#VALUE!</v>
      </c>
      <c r="AR72" s="124" t="e">
        <f t="shared" si="24"/>
        <v>#VALUE!</v>
      </c>
      <c r="AS72" s="124">
        <f t="shared" si="14"/>
        <v>1</v>
      </c>
    </row>
    <row r="73" spans="1:4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IF(OR($B73="",$C73="",$D73="",$E73="",$F73="",$F73&lt;AN_LIM,$F73&gt;AN_CONCURS,$W73=FALSE),"",IF(E73="B",CNCSIS_B*VLOOKUP(AS73,Coef!$E$5:$F$20,2,FALSE),IF(E73="C",CNCSIS_C*VLOOKUP(AS73,Coef!$E$5:$F$20,2,FALSE),"")))</f>
        <v/>
      </c>
      <c r="J73" s="121" t="str">
        <f>IF(OR($B73="",$C73="",$D73="",$E73="",$F73="",$F73&gt;AN_CONCURS,$W73=FALSE),"",IF(E73="B",CNCSIS_B*VLOOKUP(AS73,Coef!$E$5:$F$20,2,FALSE),IF(E73="C",CNCSIS_C*VLOOKUP(AS73,Coef!$E$5:$F$20,2,FALSE),"")))</f>
        <v/>
      </c>
      <c r="K73" s="121" t="str">
        <f t="shared" si="15"/>
        <v/>
      </c>
      <c r="L73" s="121" t="str">
        <f t="shared" si="16"/>
        <v/>
      </c>
      <c r="M73" s="121" t="str">
        <f t="shared" si="17"/>
        <v/>
      </c>
      <c r="N73" s="121" t="str">
        <f t="shared" si="18"/>
        <v/>
      </c>
      <c r="O73" s="153" t="str">
        <f t="shared" si="2"/>
        <v/>
      </c>
      <c r="P73" s="153" t="str">
        <f t="shared" si="3"/>
        <v/>
      </c>
      <c r="Q73" s="153" t="str">
        <f t="shared" si="4"/>
        <v/>
      </c>
      <c r="R73" s="153" t="str">
        <f t="shared" si="5"/>
        <v/>
      </c>
      <c r="S73" s="153" t="str">
        <f t="shared" si="6"/>
        <v/>
      </c>
      <c r="T73" s="153" t="str">
        <f t="shared" si="7"/>
        <v/>
      </c>
      <c r="U73" s="153" t="str">
        <f t="shared" si="8"/>
        <v/>
      </c>
      <c r="V73" s="153" t="str">
        <f t="shared" si="9"/>
        <v/>
      </c>
      <c r="W73" s="129" t="b">
        <f t="shared" si="22"/>
        <v>0</v>
      </c>
      <c r="Y73" s="123" t="e">
        <f t="shared" si="11"/>
        <v>#VALUE!</v>
      </c>
      <c r="Z73" s="123" t="e">
        <f t="shared" si="26"/>
        <v>#VALUE!</v>
      </c>
      <c r="AA73" s="123" t="e">
        <f t="shared" si="26"/>
        <v>#VALUE!</v>
      </c>
      <c r="AB73" s="123" t="e">
        <f t="shared" si="26"/>
        <v>#VALUE!</v>
      </c>
      <c r="AC73" s="123" t="e">
        <f t="shared" si="25"/>
        <v>#VALUE!</v>
      </c>
      <c r="AD73" s="123" t="e">
        <f t="shared" si="25"/>
        <v>#VALUE!</v>
      </c>
      <c r="AE73" s="123" t="e">
        <f t="shared" si="25"/>
        <v>#VALUE!</v>
      </c>
      <c r="AF73" s="123" t="e">
        <f t="shared" si="25"/>
        <v>#VALUE!</v>
      </c>
      <c r="AG73" s="123" t="e">
        <f t="shared" si="25"/>
        <v>#VALUE!</v>
      </c>
      <c r="AH73" s="123" t="e">
        <f t="shared" si="25"/>
        <v>#VALUE!</v>
      </c>
      <c r="AI73" s="124" t="e">
        <f t="shared" si="24"/>
        <v>#VALUE!</v>
      </c>
      <c r="AJ73" s="124" t="e">
        <f t="shared" si="24"/>
        <v>#VALUE!</v>
      </c>
      <c r="AK73" s="124" t="e">
        <f t="shared" si="24"/>
        <v>#VALUE!</v>
      </c>
      <c r="AL73" s="124" t="e">
        <f t="shared" si="24"/>
        <v>#VALUE!</v>
      </c>
      <c r="AM73" s="124" t="e">
        <f t="shared" si="24"/>
        <v>#VALUE!</v>
      </c>
      <c r="AN73" s="124" t="e">
        <f t="shared" si="24"/>
        <v>#VALUE!</v>
      </c>
      <c r="AO73" s="124" t="e">
        <f t="shared" si="24"/>
        <v>#VALUE!</v>
      </c>
      <c r="AP73" s="124" t="e">
        <f t="shared" si="24"/>
        <v>#VALUE!</v>
      </c>
      <c r="AQ73" s="124" t="e">
        <f t="shared" si="24"/>
        <v>#VALUE!</v>
      </c>
      <c r="AR73" s="124" t="e">
        <f t="shared" si="24"/>
        <v>#VALUE!</v>
      </c>
      <c r="AS73" s="124">
        <f t="shared" si="14"/>
        <v>1</v>
      </c>
    </row>
    <row r="74" spans="1:4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IF(OR($B74="",$C74="",$D74="",$E74="",$F74="",$F74&lt;AN_LIM,$F74&gt;AN_CONCURS,$W74=FALSE),"",IF(E74="B",CNCSIS_B*VLOOKUP(AS74,Coef!$E$5:$F$20,2,FALSE),IF(E74="C",CNCSIS_C*VLOOKUP(AS74,Coef!$E$5:$F$20,2,FALSE),"")))</f>
        <v/>
      </c>
      <c r="J74" s="121" t="str">
        <f>IF(OR($B74="",$C74="",$D74="",$E74="",$F74="",$F74&gt;AN_CONCURS,$W74=FALSE),"",IF(E74="B",CNCSIS_B*VLOOKUP(AS74,Coef!$E$5:$F$20,2,FALSE),IF(E74="C",CNCSIS_C*VLOOKUP(AS74,Coef!$E$5:$F$20,2,FALSE),"")))</f>
        <v/>
      </c>
      <c r="K74" s="121" t="str">
        <f t="shared" si="15"/>
        <v/>
      </c>
      <c r="L74" s="121" t="str">
        <f t="shared" si="16"/>
        <v/>
      </c>
      <c r="M74" s="121" t="str">
        <f t="shared" si="17"/>
        <v/>
      </c>
      <c r="N74" s="121" t="str">
        <f t="shared" si="18"/>
        <v/>
      </c>
      <c r="O74" s="153" t="str">
        <f t="shared" si="2"/>
        <v/>
      </c>
      <c r="P74" s="153" t="str">
        <f t="shared" si="3"/>
        <v/>
      </c>
      <c r="Q74" s="153" t="str">
        <f t="shared" si="4"/>
        <v/>
      </c>
      <c r="R74" s="153" t="str">
        <f t="shared" si="5"/>
        <v/>
      </c>
      <c r="S74" s="153" t="str">
        <f t="shared" si="6"/>
        <v/>
      </c>
      <c r="T74" s="153" t="str">
        <f t="shared" si="7"/>
        <v/>
      </c>
      <c r="U74" s="153" t="str">
        <f t="shared" si="8"/>
        <v/>
      </c>
      <c r="V74" s="153" t="str">
        <f t="shared" si="9"/>
        <v/>
      </c>
      <c r="W74" s="129" t="b">
        <f t="shared" si="22"/>
        <v>0</v>
      </c>
      <c r="Y74" s="123" t="e">
        <f t="shared" si="11"/>
        <v>#VALUE!</v>
      </c>
      <c r="Z74" s="123" t="e">
        <f t="shared" si="26"/>
        <v>#VALUE!</v>
      </c>
      <c r="AA74" s="123" t="e">
        <f t="shared" si="26"/>
        <v>#VALUE!</v>
      </c>
      <c r="AB74" s="123" t="e">
        <f t="shared" si="26"/>
        <v>#VALUE!</v>
      </c>
      <c r="AC74" s="123" t="e">
        <f t="shared" si="25"/>
        <v>#VALUE!</v>
      </c>
      <c r="AD74" s="123" t="e">
        <f t="shared" si="25"/>
        <v>#VALUE!</v>
      </c>
      <c r="AE74" s="123" t="e">
        <f t="shared" si="25"/>
        <v>#VALUE!</v>
      </c>
      <c r="AF74" s="123" t="e">
        <f t="shared" si="25"/>
        <v>#VALUE!</v>
      </c>
      <c r="AG74" s="123" t="e">
        <f t="shared" si="25"/>
        <v>#VALUE!</v>
      </c>
      <c r="AH74" s="123" t="e">
        <f t="shared" si="25"/>
        <v>#VALUE!</v>
      </c>
      <c r="AI74" s="124" t="e">
        <f t="shared" si="24"/>
        <v>#VALUE!</v>
      </c>
      <c r="AJ74" s="124" t="e">
        <f t="shared" si="24"/>
        <v>#VALUE!</v>
      </c>
      <c r="AK74" s="124" t="e">
        <f t="shared" si="24"/>
        <v>#VALUE!</v>
      </c>
      <c r="AL74" s="124" t="e">
        <f t="shared" si="24"/>
        <v>#VALUE!</v>
      </c>
      <c r="AM74" s="124" t="e">
        <f t="shared" si="24"/>
        <v>#VALUE!</v>
      </c>
      <c r="AN74" s="124" t="e">
        <f t="shared" si="24"/>
        <v>#VALUE!</v>
      </c>
      <c r="AO74" s="124" t="e">
        <f t="shared" si="24"/>
        <v>#VALUE!</v>
      </c>
      <c r="AP74" s="124" t="e">
        <f t="shared" si="24"/>
        <v>#VALUE!</v>
      </c>
      <c r="AQ74" s="124" t="e">
        <f t="shared" si="24"/>
        <v>#VALUE!</v>
      </c>
      <c r="AR74" s="124" t="e">
        <f t="shared" si="24"/>
        <v>#VALUE!</v>
      </c>
      <c r="AS74" s="124">
        <f t="shared" si="14"/>
        <v>1</v>
      </c>
    </row>
    <row r="75" spans="1:4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IF(OR($B75="",$C75="",$D75="",$E75="",$F75="",$F75&lt;AN_LIM,$F75&gt;AN_CONCURS,$W75=FALSE),"",IF(E75="B",CNCSIS_B*VLOOKUP(AS75,Coef!$E$5:$F$20,2,FALSE),IF(E75="C",CNCSIS_C*VLOOKUP(AS75,Coef!$E$5:$F$20,2,FALSE),"")))</f>
        <v/>
      </c>
      <c r="J75" s="121" t="str">
        <f>IF(OR($B75="",$C75="",$D75="",$E75="",$F75="",$F75&gt;AN_CONCURS,$W75=FALSE),"",IF(E75="B",CNCSIS_B*VLOOKUP(AS75,Coef!$E$5:$F$20,2,FALSE),IF(E75="C",CNCSIS_C*VLOOKUP(AS75,Coef!$E$5:$F$20,2,FALSE),"")))</f>
        <v/>
      </c>
      <c r="K75" s="121" t="str">
        <f t="shared" si="15"/>
        <v/>
      </c>
      <c r="L75" s="121" t="str">
        <f t="shared" si="16"/>
        <v/>
      </c>
      <c r="M75" s="121" t="str">
        <f t="shared" si="17"/>
        <v/>
      </c>
      <c r="N75" s="121" t="str">
        <f t="shared" si="18"/>
        <v/>
      </c>
      <c r="O75" s="153" t="str">
        <f t="shared" ref="O75:O138" si="27">IF(OR($B75="",$C75="",$D75="",$E75="",$F75="",$F75&gt;AN_CONCURS,$W75=FALSE),"",IF(AND($F75&gt;=AN_LIM,$E75="B"),1,""))</f>
        <v/>
      </c>
      <c r="P75" s="153" t="str">
        <f t="shared" ref="P75:P138" si="28">IF(OR($B75="",$C75="",$D75="",$E75="",$F75="",$F75&gt;AN_CONCURS,$W75=FALSE),"",IF($E75="B",1,""))</f>
        <v/>
      </c>
      <c r="Q75" s="153" t="str">
        <f t="shared" ref="Q75:Q138" si="29">IF(OR($B75="",$C75="",$D75="",$E75="",$F75="",$F75&gt;AN_CONCURS,$W75=FALSE),"",IF(AND($F75&gt;=AN_LIM,$E75="C"),1,""))</f>
        <v/>
      </c>
      <c r="R75" s="153" t="str">
        <f t="shared" ref="R75:R138" si="30">IF(OR($B75="",$C75="",$D75="",$E75="",$F75="",$F75&gt;AN_CONCURS,$W75=FALSE),"",IF($E75="C",1,""))</f>
        <v/>
      </c>
      <c r="S75" s="153" t="str">
        <f t="shared" ref="S75:S138" si="31">IF($O75&lt;&gt;1,"",(IF(OR($B75="",$C75="",$D75="",$E75="",$F75="",$F75&gt;AN_CONCURS,$W75=FALSE),"",IF((FIND(NUME,$B75,1)=1),1,""))))</f>
        <v/>
      </c>
      <c r="T75" s="153" t="str">
        <f t="shared" ref="T75:T138" si="32">IF($P75&lt;&gt;1,"",(IF(OR($B75="",$C75="",$D75="",$E75="",$F75="",$F75&gt;AN_CONCURS,$W75=FALSE),"",IF((FIND(NUME,$B75,1)=1),1,""))))</f>
        <v/>
      </c>
      <c r="U75" s="153" t="str">
        <f t="shared" ref="U75:U138" si="33">IF($Q75&lt;&gt;1,"",(IF(OR($B75="",$C75="",$D75="",$E75="",$F75="",$F75&gt;AN_CONCURS,$W75=FALSE),"",IF((FIND(NUME,$B75,1)=1),1,""))))</f>
        <v/>
      </c>
      <c r="V75" s="153" t="str">
        <f t="shared" ref="V75:V138" si="34">IF($R75&lt;&gt;1,"",(IF(OR($B75="",$C75="",$D75="",$E75="",$F75="",$F75&gt;AN_CONCURS,$W75=FALSE),"",IF((FIND(NUME,$B75,1)=1),1,""))))</f>
        <v/>
      </c>
      <c r="W75" s="129" t="b">
        <f t="shared" ref="W75:W138" si="35">IF(NUME="",FALSE,ISNUMBER(SEARCH(NUME,$B75)))</f>
        <v>0</v>
      </c>
      <c r="Y75" s="123" t="e">
        <f t="shared" ref="Y75:Y138" si="36">FIND(",",$B75,1)</f>
        <v>#VALUE!</v>
      </c>
      <c r="Z75" s="123" t="e">
        <f t="shared" si="26"/>
        <v>#VALUE!</v>
      </c>
      <c r="AA75" s="123" t="e">
        <f t="shared" si="26"/>
        <v>#VALUE!</v>
      </c>
      <c r="AB75" s="123" t="e">
        <f t="shared" si="26"/>
        <v>#VALUE!</v>
      </c>
      <c r="AC75" s="123" t="e">
        <f t="shared" si="25"/>
        <v>#VALUE!</v>
      </c>
      <c r="AD75" s="123" t="e">
        <f t="shared" si="25"/>
        <v>#VALUE!</v>
      </c>
      <c r="AE75" s="123" t="e">
        <f t="shared" si="25"/>
        <v>#VALUE!</v>
      </c>
      <c r="AF75" s="123" t="e">
        <f t="shared" si="25"/>
        <v>#VALUE!</v>
      </c>
      <c r="AG75" s="123" t="e">
        <f t="shared" si="25"/>
        <v>#VALUE!</v>
      </c>
      <c r="AH75" s="123" t="e">
        <f t="shared" si="25"/>
        <v>#VALUE!</v>
      </c>
      <c r="AI75" s="124" t="e">
        <f t="shared" si="24"/>
        <v>#VALUE!</v>
      </c>
      <c r="AJ75" s="124" t="e">
        <f t="shared" si="24"/>
        <v>#VALUE!</v>
      </c>
      <c r="AK75" s="124" t="e">
        <f t="shared" si="24"/>
        <v>#VALUE!</v>
      </c>
      <c r="AL75" s="124" t="e">
        <f t="shared" si="24"/>
        <v>#VALUE!</v>
      </c>
      <c r="AM75" s="124" t="e">
        <f t="shared" si="24"/>
        <v>#VALUE!</v>
      </c>
      <c r="AN75" s="124" t="e">
        <f t="shared" si="24"/>
        <v>#VALUE!</v>
      </c>
      <c r="AO75" s="124" t="e">
        <f t="shared" si="24"/>
        <v>#VALUE!</v>
      </c>
      <c r="AP75" s="124" t="e">
        <f t="shared" si="24"/>
        <v>#VALUE!</v>
      </c>
      <c r="AQ75" s="124" t="e">
        <f t="shared" si="24"/>
        <v>#VALUE!</v>
      </c>
      <c r="AR75" s="124" t="e">
        <f t="shared" si="24"/>
        <v>#VALUE!</v>
      </c>
      <c r="AS75" s="124">
        <f t="shared" ref="AS75:AS80" si="37">1+SUMIF(AI75:AR75,"&gt;0",AI75:AR75)</f>
        <v>1</v>
      </c>
    </row>
    <row r="76" spans="1:4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IF(OR($B76="",$C76="",$D76="",$E76="",$F76="",$F76&lt;AN_LIM,$F76&gt;AN_CONCURS,$W76=FALSE),"",IF(E76="B",CNCSIS_B*VLOOKUP(AS76,Coef!$E$5:$F$20,2,FALSE),IF(E76="C",CNCSIS_C*VLOOKUP(AS76,Coef!$E$5:$F$20,2,FALSE),"")))</f>
        <v/>
      </c>
      <c r="J76" s="121" t="str">
        <f>IF(OR($B76="",$C76="",$D76="",$E76="",$F76="",$F76&gt;AN_CONCURS,$W76=FALSE),"",IF(E76="B",CNCSIS_B*VLOOKUP(AS76,Coef!$E$5:$F$20,2,FALSE),IF(E76="C",CNCSIS_C*VLOOKUP(AS76,Coef!$E$5:$F$20,2,FALSE),"")))</f>
        <v/>
      </c>
      <c r="K76" s="121" t="str">
        <f t="shared" ref="K76:K139" si="38">IF($E76="B",$I76,"")</f>
        <v/>
      </c>
      <c r="L76" s="121" t="str">
        <f t="shared" ref="L76:L139" si="39">IF($E76="B",$J76,"")</f>
        <v/>
      </c>
      <c r="M76" s="121" t="str">
        <f t="shared" ref="M76:M139" si="40">IF($E76="C",$I76,"")</f>
        <v/>
      </c>
      <c r="N76" s="121" t="str">
        <f t="shared" ref="N76:N139" si="41">IF($E76="C",$J76,"")</f>
        <v/>
      </c>
      <c r="O76" s="153" t="str">
        <f t="shared" si="27"/>
        <v/>
      </c>
      <c r="P76" s="153" t="str">
        <f t="shared" si="28"/>
        <v/>
      </c>
      <c r="Q76" s="153" t="str">
        <f t="shared" si="29"/>
        <v/>
      </c>
      <c r="R76" s="153" t="str">
        <f t="shared" si="30"/>
        <v/>
      </c>
      <c r="S76" s="153" t="str">
        <f t="shared" si="31"/>
        <v/>
      </c>
      <c r="T76" s="153" t="str">
        <f t="shared" si="32"/>
        <v/>
      </c>
      <c r="U76" s="153" t="str">
        <f t="shared" si="33"/>
        <v/>
      </c>
      <c r="V76" s="153" t="str">
        <f t="shared" si="34"/>
        <v/>
      </c>
      <c r="W76" s="129" t="b">
        <f t="shared" si="35"/>
        <v>0</v>
      </c>
      <c r="Y76" s="123" t="e">
        <f t="shared" si="36"/>
        <v>#VALUE!</v>
      </c>
      <c r="Z76" s="123" t="e">
        <f t="shared" si="26"/>
        <v>#VALUE!</v>
      </c>
      <c r="AA76" s="123" t="e">
        <f t="shared" si="26"/>
        <v>#VALUE!</v>
      </c>
      <c r="AB76" s="123" t="e">
        <f t="shared" si="26"/>
        <v>#VALUE!</v>
      </c>
      <c r="AC76" s="123" t="e">
        <f t="shared" si="25"/>
        <v>#VALUE!</v>
      </c>
      <c r="AD76" s="123" t="e">
        <f t="shared" si="25"/>
        <v>#VALUE!</v>
      </c>
      <c r="AE76" s="123" t="e">
        <f t="shared" si="25"/>
        <v>#VALUE!</v>
      </c>
      <c r="AF76" s="123" t="e">
        <f t="shared" si="25"/>
        <v>#VALUE!</v>
      </c>
      <c r="AG76" s="123" t="e">
        <f t="shared" si="25"/>
        <v>#VALUE!</v>
      </c>
      <c r="AH76" s="123" t="e">
        <f t="shared" si="25"/>
        <v>#VALUE!</v>
      </c>
      <c r="AI76" s="124" t="e">
        <f t="shared" si="24"/>
        <v>#VALUE!</v>
      </c>
      <c r="AJ76" s="124" t="e">
        <f t="shared" si="24"/>
        <v>#VALUE!</v>
      </c>
      <c r="AK76" s="124" t="e">
        <f t="shared" si="24"/>
        <v>#VALUE!</v>
      </c>
      <c r="AL76" s="124" t="e">
        <f t="shared" si="24"/>
        <v>#VALUE!</v>
      </c>
      <c r="AM76" s="124" t="e">
        <f t="shared" si="24"/>
        <v>#VALUE!</v>
      </c>
      <c r="AN76" s="124" t="e">
        <f t="shared" si="24"/>
        <v>#VALUE!</v>
      </c>
      <c r="AO76" s="124" t="e">
        <f t="shared" si="24"/>
        <v>#VALUE!</v>
      </c>
      <c r="AP76" s="124" t="e">
        <f t="shared" si="24"/>
        <v>#VALUE!</v>
      </c>
      <c r="AQ76" s="124" t="e">
        <f t="shared" si="24"/>
        <v>#VALUE!</v>
      </c>
      <c r="AR76" s="124" t="e">
        <f t="shared" si="24"/>
        <v>#VALUE!</v>
      </c>
      <c r="AS76" s="124">
        <f t="shared" si="37"/>
        <v>1</v>
      </c>
    </row>
    <row r="77" spans="1:4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IF(OR($B77="",$C77="",$D77="",$E77="",$F77="",$F77&lt;AN_LIM,$F77&gt;AN_CONCURS,$W77=FALSE),"",IF(E77="B",CNCSIS_B*VLOOKUP(AS77,Coef!$E$5:$F$20,2,FALSE),IF(E77="C",CNCSIS_C*VLOOKUP(AS77,Coef!$E$5:$F$20,2,FALSE),"")))</f>
        <v/>
      </c>
      <c r="J77" s="121" t="str">
        <f>IF(OR($B77="",$C77="",$D77="",$E77="",$F77="",$F77&gt;AN_CONCURS,$W77=FALSE),"",IF(E77="B",CNCSIS_B*VLOOKUP(AS77,Coef!$E$5:$F$20,2,FALSE),IF(E77="C",CNCSIS_C*VLOOKUP(AS77,Coef!$E$5:$F$20,2,FALSE),"")))</f>
        <v/>
      </c>
      <c r="K77" s="121" t="str">
        <f t="shared" si="38"/>
        <v/>
      </c>
      <c r="L77" s="121" t="str">
        <f t="shared" si="39"/>
        <v/>
      </c>
      <c r="M77" s="121" t="str">
        <f t="shared" si="40"/>
        <v/>
      </c>
      <c r="N77" s="121" t="str">
        <f t="shared" si="41"/>
        <v/>
      </c>
      <c r="O77" s="153" t="str">
        <f t="shared" si="27"/>
        <v/>
      </c>
      <c r="P77" s="153" t="str">
        <f t="shared" si="28"/>
        <v/>
      </c>
      <c r="Q77" s="153" t="str">
        <f t="shared" si="29"/>
        <v/>
      </c>
      <c r="R77" s="153" t="str">
        <f t="shared" si="30"/>
        <v/>
      </c>
      <c r="S77" s="153" t="str">
        <f t="shared" si="31"/>
        <v/>
      </c>
      <c r="T77" s="153" t="str">
        <f t="shared" si="32"/>
        <v/>
      </c>
      <c r="U77" s="153" t="str">
        <f t="shared" si="33"/>
        <v/>
      </c>
      <c r="V77" s="153" t="str">
        <f t="shared" si="34"/>
        <v/>
      </c>
      <c r="W77" s="129" t="b">
        <f t="shared" si="35"/>
        <v>0</v>
      </c>
      <c r="Y77" s="123" t="e">
        <f t="shared" si="36"/>
        <v>#VALUE!</v>
      </c>
      <c r="Z77" s="123" t="e">
        <f t="shared" si="26"/>
        <v>#VALUE!</v>
      </c>
      <c r="AA77" s="123" t="e">
        <f t="shared" si="26"/>
        <v>#VALUE!</v>
      </c>
      <c r="AB77" s="123" t="e">
        <f t="shared" si="26"/>
        <v>#VALUE!</v>
      </c>
      <c r="AC77" s="123" t="e">
        <f t="shared" si="25"/>
        <v>#VALUE!</v>
      </c>
      <c r="AD77" s="123" t="e">
        <f t="shared" si="25"/>
        <v>#VALUE!</v>
      </c>
      <c r="AE77" s="123" t="e">
        <f t="shared" si="25"/>
        <v>#VALUE!</v>
      </c>
      <c r="AF77" s="123" t="e">
        <f t="shared" si="25"/>
        <v>#VALUE!</v>
      </c>
      <c r="AG77" s="123" t="e">
        <f t="shared" si="25"/>
        <v>#VALUE!</v>
      </c>
      <c r="AH77" s="123" t="e">
        <f t="shared" si="25"/>
        <v>#VALUE!</v>
      </c>
      <c r="AI77" s="124" t="e">
        <f t="shared" si="24"/>
        <v>#VALUE!</v>
      </c>
      <c r="AJ77" s="124" t="e">
        <f t="shared" si="24"/>
        <v>#VALUE!</v>
      </c>
      <c r="AK77" s="124" t="e">
        <f t="shared" si="24"/>
        <v>#VALUE!</v>
      </c>
      <c r="AL77" s="124" t="e">
        <f t="shared" si="24"/>
        <v>#VALUE!</v>
      </c>
      <c r="AM77" s="124" t="e">
        <f t="shared" si="24"/>
        <v>#VALUE!</v>
      </c>
      <c r="AN77" s="124" t="e">
        <f t="shared" si="24"/>
        <v>#VALUE!</v>
      </c>
      <c r="AO77" s="124" t="e">
        <f t="shared" si="24"/>
        <v>#VALUE!</v>
      </c>
      <c r="AP77" s="124" t="e">
        <f t="shared" si="24"/>
        <v>#VALUE!</v>
      </c>
      <c r="AQ77" s="124" t="e">
        <f t="shared" si="24"/>
        <v>#VALUE!</v>
      </c>
      <c r="AR77" s="124" t="e">
        <f t="shared" si="24"/>
        <v>#VALUE!</v>
      </c>
      <c r="AS77" s="124">
        <f t="shared" si="37"/>
        <v>1</v>
      </c>
    </row>
    <row r="78" spans="1:4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IF(OR($B78="",$C78="",$D78="",$E78="",$F78="",$F78&lt;AN_LIM,$F78&gt;AN_CONCURS,$W78=FALSE),"",IF(E78="B",CNCSIS_B*VLOOKUP(AS78,Coef!$E$5:$F$20,2,FALSE),IF(E78="C",CNCSIS_C*VLOOKUP(AS78,Coef!$E$5:$F$20,2,FALSE),"")))</f>
        <v/>
      </c>
      <c r="J78" s="121" t="str">
        <f>IF(OR($B78="",$C78="",$D78="",$E78="",$F78="",$F78&gt;AN_CONCURS,$W78=FALSE),"",IF(E78="B",CNCSIS_B*VLOOKUP(AS78,Coef!$E$5:$F$20,2,FALSE),IF(E78="C",CNCSIS_C*VLOOKUP(AS78,Coef!$E$5:$F$20,2,FALSE),"")))</f>
        <v/>
      </c>
      <c r="K78" s="121" t="str">
        <f t="shared" si="38"/>
        <v/>
      </c>
      <c r="L78" s="121" t="str">
        <f t="shared" si="39"/>
        <v/>
      </c>
      <c r="M78" s="121" t="str">
        <f t="shared" si="40"/>
        <v/>
      </c>
      <c r="N78" s="121" t="str">
        <f t="shared" si="41"/>
        <v/>
      </c>
      <c r="O78" s="153" t="str">
        <f t="shared" si="27"/>
        <v/>
      </c>
      <c r="P78" s="153" t="str">
        <f t="shared" si="28"/>
        <v/>
      </c>
      <c r="Q78" s="153" t="str">
        <f t="shared" si="29"/>
        <v/>
      </c>
      <c r="R78" s="153" t="str">
        <f t="shared" si="30"/>
        <v/>
      </c>
      <c r="S78" s="153" t="str">
        <f t="shared" si="31"/>
        <v/>
      </c>
      <c r="T78" s="153" t="str">
        <f t="shared" si="32"/>
        <v/>
      </c>
      <c r="U78" s="153" t="str">
        <f t="shared" si="33"/>
        <v/>
      </c>
      <c r="V78" s="153" t="str">
        <f t="shared" si="34"/>
        <v/>
      </c>
      <c r="W78" s="129" t="b">
        <f t="shared" si="35"/>
        <v>0</v>
      </c>
      <c r="Y78" s="123" t="e">
        <f t="shared" si="36"/>
        <v>#VALUE!</v>
      </c>
      <c r="Z78" s="123" t="e">
        <f t="shared" si="26"/>
        <v>#VALUE!</v>
      </c>
      <c r="AA78" s="123" t="e">
        <f t="shared" si="26"/>
        <v>#VALUE!</v>
      </c>
      <c r="AB78" s="123" t="e">
        <f t="shared" si="26"/>
        <v>#VALUE!</v>
      </c>
      <c r="AC78" s="123" t="e">
        <f t="shared" si="25"/>
        <v>#VALUE!</v>
      </c>
      <c r="AD78" s="123" t="e">
        <f t="shared" si="25"/>
        <v>#VALUE!</v>
      </c>
      <c r="AE78" s="123" t="e">
        <f t="shared" si="25"/>
        <v>#VALUE!</v>
      </c>
      <c r="AF78" s="123" t="e">
        <f t="shared" si="25"/>
        <v>#VALUE!</v>
      </c>
      <c r="AG78" s="123" t="e">
        <f t="shared" si="25"/>
        <v>#VALUE!</v>
      </c>
      <c r="AH78" s="123" t="e">
        <f t="shared" si="25"/>
        <v>#VALUE!</v>
      </c>
      <c r="AI78" s="124" t="e">
        <f t="shared" si="24"/>
        <v>#VALUE!</v>
      </c>
      <c r="AJ78" s="124" t="e">
        <f t="shared" si="24"/>
        <v>#VALUE!</v>
      </c>
      <c r="AK78" s="124" t="e">
        <f t="shared" si="24"/>
        <v>#VALUE!</v>
      </c>
      <c r="AL78" s="124" t="e">
        <f t="shared" si="24"/>
        <v>#VALUE!</v>
      </c>
      <c r="AM78" s="124" t="e">
        <f t="shared" si="24"/>
        <v>#VALUE!</v>
      </c>
      <c r="AN78" s="124" t="e">
        <f t="shared" si="24"/>
        <v>#VALUE!</v>
      </c>
      <c r="AO78" s="124" t="e">
        <f t="shared" si="24"/>
        <v>#VALUE!</v>
      </c>
      <c r="AP78" s="124" t="e">
        <f t="shared" si="24"/>
        <v>#VALUE!</v>
      </c>
      <c r="AQ78" s="124" t="e">
        <f t="shared" si="24"/>
        <v>#VALUE!</v>
      </c>
      <c r="AR78" s="124" t="e">
        <f t="shared" si="24"/>
        <v>#VALUE!</v>
      </c>
      <c r="AS78" s="124">
        <f t="shared" si="37"/>
        <v>1</v>
      </c>
    </row>
    <row r="79" spans="1:4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IF(OR($B79="",$C79="",$D79="",$E79="",$F79="",$F79&lt;AN_LIM,$F79&gt;AN_CONCURS,$W79=FALSE),"",IF(E79="B",CNCSIS_B*VLOOKUP(AS79,Coef!$E$5:$F$20,2,FALSE),IF(E79="C",CNCSIS_C*VLOOKUP(AS79,Coef!$E$5:$F$20,2,FALSE),"")))</f>
        <v/>
      </c>
      <c r="J79" s="121" t="str">
        <f>IF(OR($B79="",$C79="",$D79="",$E79="",$F79="",$F79&gt;AN_CONCURS,$W79=FALSE),"",IF(E79="B",CNCSIS_B*VLOOKUP(AS79,Coef!$E$5:$F$20,2,FALSE),IF(E79="C",CNCSIS_C*VLOOKUP(AS79,Coef!$E$5:$F$20,2,FALSE),"")))</f>
        <v/>
      </c>
      <c r="K79" s="121" t="str">
        <f t="shared" si="38"/>
        <v/>
      </c>
      <c r="L79" s="121" t="str">
        <f t="shared" si="39"/>
        <v/>
      </c>
      <c r="M79" s="121" t="str">
        <f t="shared" si="40"/>
        <v/>
      </c>
      <c r="N79" s="121" t="str">
        <f t="shared" si="41"/>
        <v/>
      </c>
      <c r="O79" s="153" t="str">
        <f t="shared" si="27"/>
        <v/>
      </c>
      <c r="P79" s="153" t="str">
        <f t="shared" si="28"/>
        <v/>
      </c>
      <c r="Q79" s="153" t="str">
        <f t="shared" si="29"/>
        <v/>
      </c>
      <c r="R79" s="153" t="str">
        <f t="shared" si="30"/>
        <v/>
      </c>
      <c r="S79" s="153" t="str">
        <f t="shared" si="31"/>
        <v/>
      </c>
      <c r="T79" s="153" t="str">
        <f t="shared" si="32"/>
        <v/>
      </c>
      <c r="U79" s="153" t="str">
        <f t="shared" si="33"/>
        <v/>
      </c>
      <c r="V79" s="153" t="str">
        <f t="shared" si="34"/>
        <v/>
      </c>
      <c r="W79" s="129" t="b">
        <f t="shared" si="35"/>
        <v>0</v>
      </c>
      <c r="Y79" s="123" t="e">
        <f t="shared" si="36"/>
        <v>#VALUE!</v>
      </c>
      <c r="Z79" s="123" t="e">
        <f t="shared" si="26"/>
        <v>#VALUE!</v>
      </c>
      <c r="AA79" s="123" t="e">
        <f t="shared" si="26"/>
        <v>#VALUE!</v>
      </c>
      <c r="AB79" s="123" t="e">
        <f t="shared" si="26"/>
        <v>#VALUE!</v>
      </c>
      <c r="AC79" s="123" t="e">
        <f t="shared" si="25"/>
        <v>#VALUE!</v>
      </c>
      <c r="AD79" s="123" t="e">
        <f t="shared" si="25"/>
        <v>#VALUE!</v>
      </c>
      <c r="AE79" s="123" t="e">
        <f t="shared" si="25"/>
        <v>#VALUE!</v>
      </c>
      <c r="AF79" s="123" t="e">
        <f t="shared" si="25"/>
        <v>#VALUE!</v>
      </c>
      <c r="AG79" s="123" t="e">
        <f t="shared" si="25"/>
        <v>#VALUE!</v>
      </c>
      <c r="AH79" s="123" t="e">
        <f t="shared" si="25"/>
        <v>#VALUE!</v>
      </c>
      <c r="AI79" s="124" t="e">
        <f t="shared" si="24"/>
        <v>#VALUE!</v>
      </c>
      <c r="AJ79" s="124" t="e">
        <f t="shared" si="24"/>
        <v>#VALUE!</v>
      </c>
      <c r="AK79" s="124" t="e">
        <f t="shared" si="24"/>
        <v>#VALUE!</v>
      </c>
      <c r="AL79" s="124" t="e">
        <f t="shared" si="24"/>
        <v>#VALUE!</v>
      </c>
      <c r="AM79" s="124" t="e">
        <f t="shared" si="24"/>
        <v>#VALUE!</v>
      </c>
      <c r="AN79" s="124" t="e">
        <f t="shared" si="24"/>
        <v>#VALUE!</v>
      </c>
      <c r="AO79" s="124" t="e">
        <f t="shared" si="24"/>
        <v>#VALUE!</v>
      </c>
      <c r="AP79" s="124" t="e">
        <f t="shared" si="24"/>
        <v>#VALUE!</v>
      </c>
      <c r="AQ79" s="124" t="e">
        <f t="shared" si="24"/>
        <v>#VALUE!</v>
      </c>
      <c r="AR79" s="124" t="e">
        <f t="shared" si="24"/>
        <v>#VALUE!</v>
      </c>
      <c r="AS79" s="124">
        <f t="shared" si="37"/>
        <v>1</v>
      </c>
    </row>
    <row r="80" spans="1:4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IF(OR($B80="",$C80="",$D80="",$E80="",$F80="",$F80&lt;AN_LIM,$F80&gt;AN_CONCURS,$W80=FALSE),"",IF(E80="B",CNCSIS_B*VLOOKUP(AS80,Coef!$E$5:$F$20,2,FALSE),IF(E80="C",CNCSIS_C*VLOOKUP(AS80,Coef!$E$5:$F$20,2,FALSE),"")))</f>
        <v/>
      </c>
      <c r="J80" s="121" t="str">
        <f>IF(OR($B80="",$C80="",$D80="",$E80="",$F80="",$F80&gt;AN_CONCURS,$W80=FALSE),"",IF(E80="B",CNCSIS_B*VLOOKUP(AS80,Coef!$E$5:$F$20,2,FALSE),IF(E80="C",CNCSIS_C*VLOOKUP(AS80,Coef!$E$5:$F$20,2,FALSE),"")))</f>
        <v/>
      </c>
      <c r="K80" s="121" t="str">
        <f t="shared" si="38"/>
        <v/>
      </c>
      <c r="L80" s="121" t="str">
        <f t="shared" si="39"/>
        <v/>
      </c>
      <c r="M80" s="121" t="str">
        <f t="shared" si="40"/>
        <v/>
      </c>
      <c r="N80" s="121" t="str">
        <f t="shared" si="41"/>
        <v/>
      </c>
      <c r="O80" s="153" t="str">
        <f t="shared" si="27"/>
        <v/>
      </c>
      <c r="P80" s="153" t="str">
        <f t="shared" si="28"/>
        <v/>
      </c>
      <c r="Q80" s="153" t="str">
        <f t="shared" si="29"/>
        <v/>
      </c>
      <c r="R80" s="153" t="str">
        <f t="shared" si="30"/>
        <v/>
      </c>
      <c r="S80" s="153" t="str">
        <f t="shared" si="31"/>
        <v/>
      </c>
      <c r="T80" s="153" t="str">
        <f t="shared" si="32"/>
        <v/>
      </c>
      <c r="U80" s="153" t="str">
        <f t="shared" si="33"/>
        <v/>
      </c>
      <c r="V80" s="153" t="str">
        <f t="shared" si="34"/>
        <v/>
      </c>
      <c r="W80" s="129" t="b">
        <f t="shared" si="35"/>
        <v>0</v>
      </c>
      <c r="Y80" s="123" t="e">
        <f t="shared" si="36"/>
        <v>#VALUE!</v>
      </c>
      <c r="Z80" s="123" t="e">
        <f t="shared" si="26"/>
        <v>#VALUE!</v>
      </c>
      <c r="AA80" s="123" t="e">
        <f t="shared" si="26"/>
        <v>#VALUE!</v>
      </c>
      <c r="AB80" s="123" t="e">
        <f t="shared" si="26"/>
        <v>#VALUE!</v>
      </c>
      <c r="AC80" s="123" t="e">
        <f t="shared" si="25"/>
        <v>#VALUE!</v>
      </c>
      <c r="AD80" s="123" t="e">
        <f t="shared" si="25"/>
        <v>#VALUE!</v>
      </c>
      <c r="AE80" s="123" t="e">
        <f t="shared" si="25"/>
        <v>#VALUE!</v>
      </c>
      <c r="AF80" s="123" t="e">
        <f t="shared" si="25"/>
        <v>#VALUE!</v>
      </c>
      <c r="AG80" s="123" t="e">
        <f t="shared" si="25"/>
        <v>#VALUE!</v>
      </c>
      <c r="AH80" s="123" t="e">
        <f t="shared" si="25"/>
        <v>#VALUE!</v>
      </c>
      <c r="AI80" s="124" t="e">
        <f t="shared" si="24"/>
        <v>#VALUE!</v>
      </c>
      <c r="AJ80" s="124" t="e">
        <f t="shared" si="24"/>
        <v>#VALUE!</v>
      </c>
      <c r="AK80" s="124" t="e">
        <f t="shared" si="24"/>
        <v>#VALUE!</v>
      </c>
      <c r="AL80" s="124" t="e">
        <f t="shared" si="24"/>
        <v>#VALUE!</v>
      </c>
      <c r="AM80" s="124" t="e">
        <f t="shared" si="24"/>
        <v>#VALUE!</v>
      </c>
      <c r="AN80" s="124" t="e">
        <f t="shared" si="24"/>
        <v>#VALUE!</v>
      </c>
      <c r="AO80" s="124" t="e">
        <f t="shared" si="24"/>
        <v>#VALUE!</v>
      </c>
      <c r="AP80" s="124" t="e">
        <f t="shared" si="24"/>
        <v>#VALUE!</v>
      </c>
      <c r="AQ80" s="124" t="e">
        <f t="shared" si="24"/>
        <v>#VALUE!</v>
      </c>
      <c r="AR80" s="124" t="e">
        <f t="shared" si="24"/>
        <v>#VALUE!</v>
      </c>
      <c r="AS80" s="124">
        <f t="shared" si="37"/>
        <v>1</v>
      </c>
    </row>
    <row r="81" spans="1:4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IF(OR($B81="",$C81="",$D81="",$E81="",$F81="",$F81&lt;AN_LIM,$F81&gt;AN_CONCURS,$W81=FALSE),"",IF(E81="B",CNCSIS_B*VLOOKUP(AS81,Coef!$E$5:$F$20,2,FALSE),IF(E81="C",CNCSIS_C*VLOOKUP(AS81,Coef!$E$5:$F$20,2,FALSE),"")))</f>
        <v/>
      </c>
      <c r="J81" s="121" t="str">
        <f>IF(OR($B81="",$C81="",$D81="",$E81="",$F81="",$F81&gt;AN_CONCURS,$W81=FALSE),"",IF(E81="B",CNCSIS_B*VLOOKUP(AS81,Coef!$E$5:$F$20,2,FALSE),IF(E81="C",CNCSIS_C*VLOOKUP(AS81,Coef!$E$5:$F$20,2,FALSE),"")))</f>
        <v/>
      </c>
      <c r="K81" s="121" t="str">
        <f t="shared" si="38"/>
        <v/>
      </c>
      <c r="L81" s="121" t="str">
        <f t="shared" si="39"/>
        <v/>
      </c>
      <c r="M81" s="121" t="str">
        <f t="shared" si="40"/>
        <v/>
      </c>
      <c r="N81" s="121" t="str">
        <f t="shared" si="41"/>
        <v/>
      </c>
      <c r="O81" s="153" t="str">
        <f t="shared" si="27"/>
        <v/>
      </c>
      <c r="P81" s="153" t="str">
        <f t="shared" si="28"/>
        <v/>
      </c>
      <c r="Q81" s="153" t="str">
        <f t="shared" si="29"/>
        <v/>
      </c>
      <c r="R81" s="153" t="str">
        <f t="shared" si="30"/>
        <v/>
      </c>
      <c r="S81" s="153" t="str">
        <f t="shared" si="31"/>
        <v/>
      </c>
      <c r="T81" s="153" t="str">
        <f t="shared" si="32"/>
        <v/>
      </c>
      <c r="U81" s="153" t="str">
        <f t="shared" si="33"/>
        <v/>
      </c>
      <c r="V81" s="153" t="str">
        <f t="shared" si="34"/>
        <v/>
      </c>
      <c r="W81" s="129" t="b">
        <f t="shared" si="35"/>
        <v>0</v>
      </c>
      <c r="Y81" s="123" t="e">
        <f t="shared" si="36"/>
        <v>#VALUE!</v>
      </c>
      <c r="Z81" s="123" t="e">
        <f t="shared" ref="Z81:Z144" si="42">FIND(",",$B81,Y81+1)</f>
        <v>#VALUE!</v>
      </c>
      <c r="AA81" s="123" t="e">
        <f t="shared" ref="AA81:AA144" si="43">FIND(",",$B81,Z81+1)</f>
        <v>#VALUE!</v>
      </c>
      <c r="AB81" s="123" t="e">
        <f t="shared" ref="AB81:AB144" si="44">FIND(",",$B81,AA81+1)</f>
        <v>#VALUE!</v>
      </c>
      <c r="AC81" s="123" t="e">
        <f t="shared" ref="AC81:AC144" si="45">FIND(",",$B81,AB81+1)</f>
        <v>#VALUE!</v>
      </c>
      <c r="AD81" s="123" t="e">
        <f t="shared" ref="AD81:AD144" si="46">FIND(",",$B81,AC81+1)</f>
        <v>#VALUE!</v>
      </c>
      <c r="AE81" s="123" t="e">
        <f t="shared" ref="AE81:AE144" si="47">FIND(",",$B81,AD81+1)</f>
        <v>#VALUE!</v>
      </c>
      <c r="AF81" s="123" t="e">
        <f t="shared" ref="AF81:AF144" si="48">FIND(",",$B81,AE81+1)</f>
        <v>#VALUE!</v>
      </c>
      <c r="AG81" s="123" t="e">
        <f t="shared" ref="AG81:AG144" si="49">FIND(",",$B81,AF81+1)</f>
        <v>#VALUE!</v>
      </c>
      <c r="AH81" s="123" t="e">
        <f t="shared" ref="AH81:AH144" si="50">FIND(",",$B81,AG81+1)</f>
        <v>#VALUE!</v>
      </c>
      <c r="AI81" s="124" t="e">
        <f t="shared" ref="AI81:AI144" si="51">IF(Y81&gt;0,1,0)</f>
        <v>#VALUE!</v>
      </c>
      <c r="AJ81" s="124" t="e">
        <f t="shared" ref="AJ81:AJ144" si="52">IF(Z81&gt;0,1,0)</f>
        <v>#VALUE!</v>
      </c>
      <c r="AK81" s="124" t="e">
        <f t="shared" ref="AK81:AK144" si="53">IF(AA81&gt;0,1,0)</f>
        <v>#VALUE!</v>
      </c>
      <c r="AL81" s="124" t="e">
        <f t="shared" ref="AL81:AL144" si="54">IF(AB81&gt;0,1,0)</f>
        <v>#VALUE!</v>
      </c>
      <c r="AM81" s="124" t="e">
        <f t="shared" ref="AM81:AM144" si="55">IF(AC81&gt;0,1,0)</f>
        <v>#VALUE!</v>
      </c>
      <c r="AN81" s="124" t="e">
        <f t="shared" ref="AN81:AN144" si="56">IF(AD81&gt;0,1,0)</f>
        <v>#VALUE!</v>
      </c>
      <c r="AO81" s="124" t="e">
        <f t="shared" ref="AO81:AO144" si="57">IF(AE81&gt;0,1,0)</f>
        <v>#VALUE!</v>
      </c>
      <c r="AP81" s="124" t="e">
        <f t="shared" ref="AP81:AP144" si="58">IF(AF81&gt;0,1,0)</f>
        <v>#VALUE!</v>
      </c>
      <c r="AQ81" s="124" t="e">
        <f t="shared" ref="AQ81:AQ144" si="59">IF(AG81&gt;0,1,0)</f>
        <v>#VALUE!</v>
      </c>
      <c r="AR81" s="124" t="e">
        <f t="shared" ref="AR81:AR144" si="60">IF(AH81&gt;0,1,0)</f>
        <v>#VALUE!</v>
      </c>
      <c r="AS81" s="124">
        <f t="shared" ref="AS81:AS144" si="61">1+SUMIF(AI81:AR81,"&gt;0",AI81:AR81)</f>
        <v>1</v>
      </c>
    </row>
    <row r="82" spans="1:4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IF(OR($B82="",$C82="",$D82="",$E82="",$F82="",$F82&lt;AN_LIM,$F82&gt;AN_CONCURS,$W82=FALSE),"",IF(E82="B",CNCSIS_B*VLOOKUP(AS82,Coef!$E$5:$F$20,2,FALSE),IF(E82="C",CNCSIS_C*VLOOKUP(AS82,Coef!$E$5:$F$20,2,FALSE),"")))</f>
        <v/>
      </c>
      <c r="J82" s="121" t="str">
        <f>IF(OR($B82="",$C82="",$D82="",$E82="",$F82="",$F82&gt;AN_CONCURS,$W82=FALSE),"",IF(E82="B",CNCSIS_B*VLOOKUP(AS82,Coef!$E$5:$F$20,2,FALSE),IF(E82="C",CNCSIS_C*VLOOKUP(AS82,Coef!$E$5:$F$20,2,FALSE),"")))</f>
        <v/>
      </c>
      <c r="K82" s="121" t="str">
        <f t="shared" si="38"/>
        <v/>
      </c>
      <c r="L82" s="121" t="str">
        <f t="shared" si="39"/>
        <v/>
      </c>
      <c r="M82" s="121" t="str">
        <f t="shared" si="40"/>
        <v/>
      </c>
      <c r="N82" s="121" t="str">
        <f t="shared" si="41"/>
        <v/>
      </c>
      <c r="O82" s="153" t="str">
        <f t="shared" si="27"/>
        <v/>
      </c>
      <c r="P82" s="153" t="str">
        <f t="shared" si="28"/>
        <v/>
      </c>
      <c r="Q82" s="153" t="str">
        <f t="shared" si="29"/>
        <v/>
      </c>
      <c r="R82" s="153" t="str">
        <f t="shared" si="30"/>
        <v/>
      </c>
      <c r="S82" s="153" t="str">
        <f t="shared" si="31"/>
        <v/>
      </c>
      <c r="T82" s="153" t="str">
        <f t="shared" si="32"/>
        <v/>
      </c>
      <c r="U82" s="153" t="str">
        <f t="shared" si="33"/>
        <v/>
      </c>
      <c r="V82" s="153" t="str">
        <f t="shared" si="34"/>
        <v/>
      </c>
      <c r="W82" s="129" t="b">
        <f t="shared" si="35"/>
        <v>0</v>
      </c>
      <c r="Y82" s="123" t="e">
        <f t="shared" si="36"/>
        <v>#VALUE!</v>
      </c>
      <c r="Z82" s="123" t="e">
        <f t="shared" si="42"/>
        <v>#VALUE!</v>
      </c>
      <c r="AA82" s="123" t="e">
        <f t="shared" si="43"/>
        <v>#VALUE!</v>
      </c>
      <c r="AB82" s="123" t="e">
        <f t="shared" si="44"/>
        <v>#VALUE!</v>
      </c>
      <c r="AC82" s="123" t="e">
        <f t="shared" si="45"/>
        <v>#VALUE!</v>
      </c>
      <c r="AD82" s="123" t="e">
        <f t="shared" si="46"/>
        <v>#VALUE!</v>
      </c>
      <c r="AE82" s="123" t="e">
        <f t="shared" si="47"/>
        <v>#VALUE!</v>
      </c>
      <c r="AF82" s="123" t="e">
        <f t="shared" si="48"/>
        <v>#VALUE!</v>
      </c>
      <c r="AG82" s="123" t="e">
        <f t="shared" si="49"/>
        <v>#VALUE!</v>
      </c>
      <c r="AH82" s="123" t="e">
        <f t="shared" si="50"/>
        <v>#VALUE!</v>
      </c>
      <c r="AI82" s="124" t="e">
        <f t="shared" si="51"/>
        <v>#VALUE!</v>
      </c>
      <c r="AJ82" s="124" t="e">
        <f t="shared" si="52"/>
        <v>#VALUE!</v>
      </c>
      <c r="AK82" s="124" t="e">
        <f t="shared" si="53"/>
        <v>#VALUE!</v>
      </c>
      <c r="AL82" s="124" t="e">
        <f t="shared" si="54"/>
        <v>#VALUE!</v>
      </c>
      <c r="AM82" s="124" t="e">
        <f t="shared" si="55"/>
        <v>#VALUE!</v>
      </c>
      <c r="AN82" s="124" t="e">
        <f t="shared" si="56"/>
        <v>#VALUE!</v>
      </c>
      <c r="AO82" s="124" t="e">
        <f t="shared" si="57"/>
        <v>#VALUE!</v>
      </c>
      <c r="AP82" s="124" t="e">
        <f t="shared" si="58"/>
        <v>#VALUE!</v>
      </c>
      <c r="AQ82" s="124" t="e">
        <f t="shared" si="59"/>
        <v>#VALUE!</v>
      </c>
      <c r="AR82" s="124" t="e">
        <f t="shared" si="60"/>
        <v>#VALUE!</v>
      </c>
      <c r="AS82" s="124">
        <f t="shared" si="61"/>
        <v>1</v>
      </c>
    </row>
    <row r="83" spans="1:4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IF(OR($B83="",$C83="",$D83="",$E83="",$F83="",$F83&lt;AN_LIM,$F83&gt;AN_CONCURS,$W83=FALSE),"",IF(E83="B",CNCSIS_B*VLOOKUP(AS83,Coef!$E$5:$F$20,2,FALSE),IF(E83="C",CNCSIS_C*VLOOKUP(AS83,Coef!$E$5:$F$20,2,FALSE),"")))</f>
        <v/>
      </c>
      <c r="J83" s="121" t="str">
        <f>IF(OR($B83="",$C83="",$D83="",$E83="",$F83="",$F83&gt;AN_CONCURS,$W83=FALSE),"",IF(E83="B",CNCSIS_B*VLOOKUP(AS83,Coef!$E$5:$F$20,2,FALSE),IF(E83="C",CNCSIS_C*VLOOKUP(AS83,Coef!$E$5:$F$20,2,FALSE),"")))</f>
        <v/>
      </c>
      <c r="K83" s="121" t="str">
        <f t="shared" si="38"/>
        <v/>
      </c>
      <c r="L83" s="121" t="str">
        <f t="shared" si="39"/>
        <v/>
      </c>
      <c r="M83" s="121" t="str">
        <f t="shared" si="40"/>
        <v/>
      </c>
      <c r="N83" s="121" t="str">
        <f t="shared" si="41"/>
        <v/>
      </c>
      <c r="O83" s="153" t="str">
        <f t="shared" si="27"/>
        <v/>
      </c>
      <c r="P83" s="153" t="str">
        <f t="shared" si="28"/>
        <v/>
      </c>
      <c r="Q83" s="153" t="str">
        <f t="shared" si="29"/>
        <v/>
      </c>
      <c r="R83" s="153" t="str">
        <f t="shared" si="30"/>
        <v/>
      </c>
      <c r="S83" s="153" t="str">
        <f t="shared" si="31"/>
        <v/>
      </c>
      <c r="T83" s="153" t="str">
        <f t="shared" si="32"/>
        <v/>
      </c>
      <c r="U83" s="153" t="str">
        <f t="shared" si="33"/>
        <v/>
      </c>
      <c r="V83" s="153" t="str">
        <f t="shared" si="34"/>
        <v/>
      </c>
      <c r="W83" s="129" t="b">
        <f t="shared" si="35"/>
        <v>0</v>
      </c>
      <c r="Y83" s="123" t="e">
        <f t="shared" si="36"/>
        <v>#VALUE!</v>
      </c>
      <c r="Z83" s="123" t="e">
        <f t="shared" si="42"/>
        <v>#VALUE!</v>
      </c>
      <c r="AA83" s="123" t="e">
        <f t="shared" si="43"/>
        <v>#VALUE!</v>
      </c>
      <c r="AB83" s="123" t="e">
        <f t="shared" si="44"/>
        <v>#VALUE!</v>
      </c>
      <c r="AC83" s="123" t="e">
        <f t="shared" si="45"/>
        <v>#VALUE!</v>
      </c>
      <c r="AD83" s="123" t="e">
        <f t="shared" si="46"/>
        <v>#VALUE!</v>
      </c>
      <c r="AE83" s="123" t="e">
        <f t="shared" si="47"/>
        <v>#VALUE!</v>
      </c>
      <c r="AF83" s="123" t="e">
        <f t="shared" si="48"/>
        <v>#VALUE!</v>
      </c>
      <c r="AG83" s="123" t="e">
        <f t="shared" si="49"/>
        <v>#VALUE!</v>
      </c>
      <c r="AH83" s="123" t="e">
        <f t="shared" si="50"/>
        <v>#VALUE!</v>
      </c>
      <c r="AI83" s="124" t="e">
        <f t="shared" si="51"/>
        <v>#VALUE!</v>
      </c>
      <c r="AJ83" s="124" t="e">
        <f t="shared" si="52"/>
        <v>#VALUE!</v>
      </c>
      <c r="AK83" s="124" t="e">
        <f t="shared" si="53"/>
        <v>#VALUE!</v>
      </c>
      <c r="AL83" s="124" t="e">
        <f t="shared" si="54"/>
        <v>#VALUE!</v>
      </c>
      <c r="AM83" s="124" t="e">
        <f t="shared" si="55"/>
        <v>#VALUE!</v>
      </c>
      <c r="AN83" s="124" t="e">
        <f t="shared" si="56"/>
        <v>#VALUE!</v>
      </c>
      <c r="AO83" s="124" t="e">
        <f t="shared" si="57"/>
        <v>#VALUE!</v>
      </c>
      <c r="AP83" s="124" t="e">
        <f t="shared" si="58"/>
        <v>#VALUE!</v>
      </c>
      <c r="AQ83" s="124" t="e">
        <f t="shared" si="59"/>
        <v>#VALUE!</v>
      </c>
      <c r="AR83" s="124" t="e">
        <f t="shared" si="60"/>
        <v>#VALUE!</v>
      </c>
      <c r="AS83" s="124">
        <f t="shared" si="61"/>
        <v>1</v>
      </c>
    </row>
    <row r="84" spans="1:4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IF(OR($B84="",$C84="",$D84="",$E84="",$F84="",$F84&lt;AN_LIM,$F84&gt;AN_CONCURS,$W84=FALSE),"",IF(E84="B",CNCSIS_B*VLOOKUP(AS84,Coef!$E$5:$F$20,2,FALSE),IF(E84="C",CNCSIS_C*VLOOKUP(AS84,Coef!$E$5:$F$20,2,FALSE),"")))</f>
        <v/>
      </c>
      <c r="J84" s="121" t="str">
        <f>IF(OR($B84="",$C84="",$D84="",$E84="",$F84="",$F84&gt;AN_CONCURS,$W84=FALSE),"",IF(E84="B",CNCSIS_B*VLOOKUP(AS84,Coef!$E$5:$F$20,2,FALSE),IF(E84="C",CNCSIS_C*VLOOKUP(AS84,Coef!$E$5:$F$20,2,FALSE),"")))</f>
        <v/>
      </c>
      <c r="K84" s="121" t="str">
        <f t="shared" si="38"/>
        <v/>
      </c>
      <c r="L84" s="121" t="str">
        <f t="shared" si="39"/>
        <v/>
      </c>
      <c r="M84" s="121" t="str">
        <f t="shared" si="40"/>
        <v/>
      </c>
      <c r="N84" s="121" t="str">
        <f t="shared" si="41"/>
        <v/>
      </c>
      <c r="O84" s="153" t="str">
        <f t="shared" si="27"/>
        <v/>
      </c>
      <c r="P84" s="153" t="str">
        <f t="shared" si="28"/>
        <v/>
      </c>
      <c r="Q84" s="153" t="str">
        <f t="shared" si="29"/>
        <v/>
      </c>
      <c r="R84" s="153" t="str">
        <f t="shared" si="30"/>
        <v/>
      </c>
      <c r="S84" s="153" t="str">
        <f t="shared" si="31"/>
        <v/>
      </c>
      <c r="T84" s="153" t="str">
        <f t="shared" si="32"/>
        <v/>
      </c>
      <c r="U84" s="153" t="str">
        <f t="shared" si="33"/>
        <v/>
      </c>
      <c r="V84" s="153" t="str">
        <f t="shared" si="34"/>
        <v/>
      </c>
      <c r="W84" s="129" t="b">
        <f t="shared" si="35"/>
        <v>0</v>
      </c>
      <c r="Y84" s="123" t="e">
        <f t="shared" si="36"/>
        <v>#VALUE!</v>
      </c>
      <c r="Z84" s="123" t="e">
        <f t="shared" si="42"/>
        <v>#VALUE!</v>
      </c>
      <c r="AA84" s="123" t="e">
        <f t="shared" si="43"/>
        <v>#VALUE!</v>
      </c>
      <c r="AB84" s="123" t="e">
        <f t="shared" si="44"/>
        <v>#VALUE!</v>
      </c>
      <c r="AC84" s="123" t="e">
        <f t="shared" si="45"/>
        <v>#VALUE!</v>
      </c>
      <c r="AD84" s="123" t="e">
        <f t="shared" si="46"/>
        <v>#VALUE!</v>
      </c>
      <c r="AE84" s="123" t="e">
        <f t="shared" si="47"/>
        <v>#VALUE!</v>
      </c>
      <c r="AF84" s="123" t="e">
        <f t="shared" si="48"/>
        <v>#VALUE!</v>
      </c>
      <c r="AG84" s="123" t="e">
        <f t="shared" si="49"/>
        <v>#VALUE!</v>
      </c>
      <c r="AH84" s="123" t="e">
        <f t="shared" si="50"/>
        <v>#VALUE!</v>
      </c>
      <c r="AI84" s="124" t="e">
        <f t="shared" si="51"/>
        <v>#VALUE!</v>
      </c>
      <c r="AJ84" s="124" t="e">
        <f t="shared" si="52"/>
        <v>#VALUE!</v>
      </c>
      <c r="AK84" s="124" t="e">
        <f t="shared" si="53"/>
        <v>#VALUE!</v>
      </c>
      <c r="AL84" s="124" t="e">
        <f t="shared" si="54"/>
        <v>#VALUE!</v>
      </c>
      <c r="AM84" s="124" t="e">
        <f t="shared" si="55"/>
        <v>#VALUE!</v>
      </c>
      <c r="AN84" s="124" t="e">
        <f t="shared" si="56"/>
        <v>#VALUE!</v>
      </c>
      <c r="AO84" s="124" t="e">
        <f t="shared" si="57"/>
        <v>#VALUE!</v>
      </c>
      <c r="AP84" s="124" t="e">
        <f t="shared" si="58"/>
        <v>#VALUE!</v>
      </c>
      <c r="AQ84" s="124" t="e">
        <f t="shared" si="59"/>
        <v>#VALUE!</v>
      </c>
      <c r="AR84" s="124" t="e">
        <f t="shared" si="60"/>
        <v>#VALUE!</v>
      </c>
      <c r="AS84" s="124">
        <f t="shared" si="61"/>
        <v>1</v>
      </c>
    </row>
    <row r="85" spans="1:4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IF(OR($B85="",$C85="",$D85="",$E85="",$F85="",$F85&lt;AN_LIM,$F85&gt;AN_CONCURS,$W85=FALSE),"",IF(E85="B",CNCSIS_B*VLOOKUP(AS85,Coef!$E$5:$F$20,2,FALSE),IF(E85="C",CNCSIS_C*VLOOKUP(AS85,Coef!$E$5:$F$20,2,FALSE),"")))</f>
        <v/>
      </c>
      <c r="J85" s="121" t="str">
        <f>IF(OR($B85="",$C85="",$D85="",$E85="",$F85="",$F85&gt;AN_CONCURS,$W85=FALSE),"",IF(E85="B",CNCSIS_B*VLOOKUP(AS85,Coef!$E$5:$F$20,2,FALSE),IF(E85="C",CNCSIS_C*VLOOKUP(AS85,Coef!$E$5:$F$20,2,FALSE),"")))</f>
        <v/>
      </c>
      <c r="K85" s="121" t="str">
        <f t="shared" si="38"/>
        <v/>
      </c>
      <c r="L85" s="121" t="str">
        <f t="shared" si="39"/>
        <v/>
      </c>
      <c r="M85" s="121" t="str">
        <f t="shared" si="40"/>
        <v/>
      </c>
      <c r="N85" s="121" t="str">
        <f t="shared" si="41"/>
        <v/>
      </c>
      <c r="O85" s="153" t="str">
        <f t="shared" si="27"/>
        <v/>
      </c>
      <c r="P85" s="153" t="str">
        <f t="shared" si="28"/>
        <v/>
      </c>
      <c r="Q85" s="153" t="str">
        <f t="shared" si="29"/>
        <v/>
      </c>
      <c r="R85" s="153" t="str">
        <f t="shared" si="30"/>
        <v/>
      </c>
      <c r="S85" s="153" t="str">
        <f t="shared" si="31"/>
        <v/>
      </c>
      <c r="T85" s="153" t="str">
        <f t="shared" si="32"/>
        <v/>
      </c>
      <c r="U85" s="153" t="str">
        <f t="shared" si="33"/>
        <v/>
      </c>
      <c r="V85" s="153" t="str">
        <f t="shared" si="34"/>
        <v/>
      </c>
      <c r="W85" s="129" t="b">
        <f t="shared" si="35"/>
        <v>0</v>
      </c>
      <c r="Y85" s="123" t="e">
        <f t="shared" si="36"/>
        <v>#VALUE!</v>
      </c>
      <c r="Z85" s="123" t="e">
        <f t="shared" si="42"/>
        <v>#VALUE!</v>
      </c>
      <c r="AA85" s="123" t="e">
        <f t="shared" si="43"/>
        <v>#VALUE!</v>
      </c>
      <c r="AB85" s="123" t="e">
        <f t="shared" si="44"/>
        <v>#VALUE!</v>
      </c>
      <c r="AC85" s="123" t="e">
        <f t="shared" si="45"/>
        <v>#VALUE!</v>
      </c>
      <c r="AD85" s="123" t="e">
        <f t="shared" si="46"/>
        <v>#VALUE!</v>
      </c>
      <c r="AE85" s="123" t="e">
        <f t="shared" si="47"/>
        <v>#VALUE!</v>
      </c>
      <c r="AF85" s="123" t="e">
        <f t="shared" si="48"/>
        <v>#VALUE!</v>
      </c>
      <c r="AG85" s="123" t="e">
        <f t="shared" si="49"/>
        <v>#VALUE!</v>
      </c>
      <c r="AH85" s="123" t="e">
        <f t="shared" si="50"/>
        <v>#VALUE!</v>
      </c>
      <c r="AI85" s="124" t="e">
        <f t="shared" si="51"/>
        <v>#VALUE!</v>
      </c>
      <c r="AJ85" s="124" t="e">
        <f t="shared" si="52"/>
        <v>#VALUE!</v>
      </c>
      <c r="AK85" s="124" t="e">
        <f t="shared" si="53"/>
        <v>#VALUE!</v>
      </c>
      <c r="AL85" s="124" t="e">
        <f t="shared" si="54"/>
        <v>#VALUE!</v>
      </c>
      <c r="AM85" s="124" t="e">
        <f t="shared" si="55"/>
        <v>#VALUE!</v>
      </c>
      <c r="AN85" s="124" t="e">
        <f t="shared" si="56"/>
        <v>#VALUE!</v>
      </c>
      <c r="AO85" s="124" t="e">
        <f t="shared" si="57"/>
        <v>#VALUE!</v>
      </c>
      <c r="AP85" s="124" t="e">
        <f t="shared" si="58"/>
        <v>#VALUE!</v>
      </c>
      <c r="AQ85" s="124" t="e">
        <f t="shared" si="59"/>
        <v>#VALUE!</v>
      </c>
      <c r="AR85" s="124" t="e">
        <f t="shared" si="60"/>
        <v>#VALUE!</v>
      </c>
      <c r="AS85" s="124">
        <f t="shared" si="61"/>
        <v>1</v>
      </c>
    </row>
    <row r="86" spans="1:4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IF(OR($B86="",$C86="",$D86="",$E86="",$F86="",$F86&lt;AN_LIM,$F86&gt;AN_CONCURS,$W86=FALSE),"",IF(E86="B",CNCSIS_B*VLOOKUP(AS86,Coef!$E$5:$F$20,2,FALSE),IF(E86="C",CNCSIS_C*VLOOKUP(AS86,Coef!$E$5:$F$20,2,FALSE),"")))</f>
        <v/>
      </c>
      <c r="J86" s="121" t="str">
        <f>IF(OR($B86="",$C86="",$D86="",$E86="",$F86="",$F86&gt;AN_CONCURS,$W86=FALSE),"",IF(E86="B",CNCSIS_B*VLOOKUP(AS86,Coef!$E$5:$F$20,2,FALSE),IF(E86="C",CNCSIS_C*VLOOKUP(AS86,Coef!$E$5:$F$20,2,FALSE),"")))</f>
        <v/>
      </c>
      <c r="K86" s="121" t="str">
        <f t="shared" si="38"/>
        <v/>
      </c>
      <c r="L86" s="121" t="str">
        <f t="shared" si="39"/>
        <v/>
      </c>
      <c r="M86" s="121" t="str">
        <f t="shared" si="40"/>
        <v/>
      </c>
      <c r="N86" s="121" t="str">
        <f t="shared" si="41"/>
        <v/>
      </c>
      <c r="O86" s="153" t="str">
        <f t="shared" si="27"/>
        <v/>
      </c>
      <c r="P86" s="153" t="str">
        <f t="shared" si="28"/>
        <v/>
      </c>
      <c r="Q86" s="153" t="str">
        <f t="shared" si="29"/>
        <v/>
      </c>
      <c r="R86" s="153" t="str">
        <f t="shared" si="30"/>
        <v/>
      </c>
      <c r="S86" s="153" t="str">
        <f t="shared" si="31"/>
        <v/>
      </c>
      <c r="T86" s="153" t="str">
        <f t="shared" si="32"/>
        <v/>
      </c>
      <c r="U86" s="153" t="str">
        <f t="shared" si="33"/>
        <v/>
      </c>
      <c r="V86" s="153" t="str">
        <f t="shared" si="34"/>
        <v/>
      </c>
      <c r="W86" s="129" t="b">
        <f t="shared" si="35"/>
        <v>0</v>
      </c>
      <c r="Y86" s="123" t="e">
        <f t="shared" si="36"/>
        <v>#VALUE!</v>
      </c>
      <c r="Z86" s="123" t="e">
        <f t="shared" si="42"/>
        <v>#VALUE!</v>
      </c>
      <c r="AA86" s="123" t="e">
        <f t="shared" si="43"/>
        <v>#VALUE!</v>
      </c>
      <c r="AB86" s="123" t="e">
        <f t="shared" si="44"/>
        <v>#VALUE!</v>
      </c>
      <c r="AC86" s="123" t="e">
        <f t="shared" si="45"/>
        <v>#VALUE!</v>
      </c>
      <c r="AD86" s="123" t="e">
        <f t="shared" si="46"/>
        <v>#VALUE!</v>
      </c>
      <c r="AE86" s="123" t="e">
        <f t="shared" si="47"/>
        <v>#VALUE!</v>
      </c>
      <c r="AF86" s="123" t="e">
        <f t="shared" si="48"/>
        <v>#VALUE!</v>
      </c>
      <c r="AG86" s="123" t="e">
        <f t="shared" si="49"/>
        <v>#VALUE!</v>
      </c>
      <c r="AH86" s="123" t="e">
        <f t="shared" si="50"/>
        <v>#VALUE!</v>
      </c>
      <c r="AI86" s="124" t="e">
        <f t="shared" si="51"/>
        <v>#VALUE!</v>
      </c>
      <c r="AJ86" s="124" t="e">
        <f t="shared" si="52"/>
        <v>#VALUE!</v>
      </c>
      <c r="AK86" s="124" t="e">
        <f t="shared" si="53"/>
        <v>#VALUE!</v>
      </c>
      <c r="AL86" s="124" t="e">
        <f t="shared" si="54"/>
        <v>#VALUE!</v>
      </c>
      <c r="AM86" s="124" t="e">
        <f t="shared" si="55"/>
        <v>#VALUE!</v>
      </c>
      <c r="AN86" s="124" t="e">
        <f t="shared" si="56"/>
        <v>#VALUE!</v>
      </c>
      <c r="AO86" s="124" t="e">
        <f t="shared" si="57"/>
        <v>#VALUE!</v>
      </c>
      <c r="AP86" s="124" t="e">
        <f t="shared" si="58"/>
        <v>#VALUE!</v>
      </c>
      <c r="AQ86" s="124" t="e">
        <f t="shared" si="59"/>
        <v>#VALUE!</v>
      </c>
      <c r="AR86" s="124" t="e">
        <f t="shared" si="60"/>
        <v>#VALUE!</v>
      </c>
      <c r="AS86" s="124">
        <f t="shared" si="61"/>
        <v>1</v>
      </c>
    </row>
    <row r="87" spans="1:4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IF(OR($B87="",$C87="",$D87="",$E87="",$F87="",$F87&lt;AN_LIM,$F87&gt;AN_CONCURS,$W87=FALSE),"",IF(E87="B",CNCSIS_B*VLOOKUP(AS87,Coef!$E$5:$F$20,2,FALSE),IF(E87="C",CNCSIS_C*VLOOKUP(AS87,Coef!$E$5:$F$20,2,FALSE),"")))</f>
        <v/>
      </c>
      <c r="J87" s="121" t="str">
        <f>IF(OR($B87="",$C87="",$D87="",$E87="",$F87="",$F87&gt;AN_CONCURS,$W87=FALSE),"",IF(E87="B",CNCSIS_B*VLOOKUP(AS87,Coef!$E$5:$F$20,2,FALSE),IF(E87="C",CNCSIS_C*VLOOKUP(AS87,Coef!$E$5:$F$20,2,FALSE),"")))</f>
        <v/>
      </c>
      <c r="K87" s="121" t="str">
        <f t="shared" si="38"/>
        <v/>
      </c>
      <c r="L87" s="121" t="str">
        <f t="shared" si="39"/>
        <v/>
      </c>
      <c r="M87" s="121" t="str">
        <f t="shared" si="40"/>
        <v/>
      </c>
      <c r="N87" s="121" t="str">
        <f t="shared" si="41"/>
        <v/>
      </c>
      <c r="O87" s="153" t="str">
        <f t="shared" si="27"/>
        <v/>
      </c>
      <c r="P87" s="153" t="str">
        <f t="shared" si="28"/>
        <v/>
      </c>
      <c r="Q87" s="153" t="str">
        <f t="shared" si="29"/>
        <v/>
      </c>
      <c r="R87" s="153" t="str">
        <f t="shared" si="30"/>
        <v/>
      </c>
      <c r="S87" s="153" t="str">
        <f t="shared" si="31"/>
        <v/>
      </c>
      <c r="T87" s="153" t="str">
        <f t="shared" si="32"/>
        <v/>
      </c>
      <c r="U87" s="153" t="str">
        <f t="shared" si="33"/>
        <v/>
      </c>
      <c r="V87" s="153" t="str">
        <f t="shared" si="34"/>
        <v/>
      </c>
      <c r="W87" s="129" t="b">
        <f t="shared" si="35"/>
        <v>0</v>
      </c>
      <c r="Y87" s="123" t="e">
        <f t="shared" si="36"/>
        <v>#VALUE!</v>
      </c>
      <c r="Z87" s="123" t="e">
        <f t="shared" si="42"/>
        <v>#VALUE!</v>
      </c>
      <c r="AA87" s="123" t="e">
        <f t="shared" si="43"/>
        <v>#VALUE!</v>
      </c>
      <c r="AB87" s="123" t="e">
        <f t="shared" si="44"/>
        <v>#VALUE!</v>
      </c>
      <c r="AC87" s="123" t="e">
        <f t="shared" si="45"/>
        <v>#VALUE!</v>
      </c>
      <c r="AD87" s="123" t="e">
        <f t="shared" si="46"/>
        <v>#VALUE!</v>
      </c>
      <c r="AE87" s="123" t="e">
        <f t="shared" si="47"/>
        <v>#VALUE!</v>
      </c>
      <c r="AF87" s="123" t="e">
        <f t="shared" si="48"/>
        <v>#VALUE!</v>
      </c>
      <c r="AG87" s="123" t="e">
        <f t="shared" si="49"/>
        <v>#VALUE!</v>
      </c>
      <c r="AH87" s="123" t="e">
        <f t="shared" si="50"/>
        <v>#VALUE!</v>
      </c>
      <c r="AI87" s="124" t="e">
        <f t="shared" si="51"/>
        <v>#VALUE!</v>
      </c>
      <c r="AJ87" s="124" t="e">
        <f t="shared" si="52"/>
        <v>#VALUE!</v>
      </c>
      <c r="AK87" s="124" t="e">
        <f t="shared" si="53"/>
        <v>#VALUE!</v>
      </c>
      <c r="AL87" s="124" t="e">
        <f t="shared" si="54"/>
        <v>#VALUE!</v>
      </c>
      <c r="AM87" s="124" t="e">
        <f t="shared" si="55"/>
        <v>#VALUE!</v>
      </c>
      <c r="AN87" s="124" t="e">
        <f t="shared" si="56"/>
        <v>#VALUE!</v>
      </c>
      <c r="AO87" s="124" t="e">
        <f t="shared" si="57"/>
        <v>#VALUE!</v>
      </c>
      <c r="AP87" s="124" t="e">
        <f t="shared" si="58"/>
        <v>#VALUE!</v>
      </c>
      <c r="AQ87" s="124" t="e">
        <f t="shared" si="59"/>
        <v>#VALUE!</v>
      </c>
      <c r="AR87" s="124" t="e">
        <f t="shared" si="60"/>
        <v>#VALUE!</v>
      </c>
      <c r="AS87" s="124">
        <f t="shared" si="61"/>
        <v>1</v>
      </c>
    </row>
    <row r="88" spans="1:4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IF(OR($B88="",$C88="",$D88="",$E88="",$F88="",$F88&lt;AN_LIM,$F88&gt;AN_CONCURS,$W88=FALSE),"",IF(E88="B",CNCSIS_B*VLOOKUP(AS88,Coef!$E$5:$F$20,2,FALSE),IF(E88="C",CNCSIS_C*VLOOKUP(AS88,Coef!$E$5:$F$20,2,FALSE),"")))</f>
        <v/>
      </c>
      <c r="J88" s="121" t="str">
        <f>IF(OR($B88="",$C88="",$D88="",$E88="",$F88="",$F88&gt;AN_CONCURS,$W88=FALSE),"",IF(E88="B",CNCSIS_B*VLOOKUP(AS88,Coef!$E$5:$F$20,2,FALSE),IF(E88="C",CNCSIS_C*VLOOKUP(AS88,Coef!$E$5:$F$20,2,FALSE),"")))</f>
        <v/>
      </c>
      <c r="K88" s="121" t="str">
        <f t="shared" si="38"/>
        <v/>
      </c>
      <c r="L88" s="121" t="str">
        <f t="shared" si="39"/>
        <v/>
      </c>
      <c r="M88" s="121" t="str">
        <f t="shared" si="40"/>
        <v/>
      </c>
      <c r="N88" s="121" t="str">
        <f t="shared" si="41"/>
        <v/>
      </c>
      <c r="O88" s="153" t="str">
        <f t="shared" si="27"/>
        <v/>
      </c>
      <c r="P88" s="153" t="str">
        <f t="shared" si="28"/>
        <v/>
      </c>
      <c r="Q88" s="153" t="str">
        <f t="shared" si="29"/>
        <v/>
      </c>
      <c r="R88" s="153" t="str">
        <f t="shared" si="30"/>
        <v/>
      </c>
      <c r="S88" s="153" t="str">
        <f t="shared" si="31"/>
        <v/>
      </c>
      <c r="T88" s="153" t="str">
        <f t="shared" si="32"/>
        <v/>
      </c>
      <c r="U88" s="153" t="str">
        <f t="shared" si="33"/>
        <v/>
      </c>
      <c r="V88" s="153" t="str">
        <f t="shared" si="34"/>
        <v/>
      </c>
      <c r="W88" s="129" t="b">
        <f t="shared" si="35"/>
        <v>0</v>
      </c>
      <c r="Y88" s="123" t="e">
        <f t="shared" si="36"/>
        <v>#VALUE!</v>
      </c>
      <c r="Z88" s="123" t="e">
        <f t="shared" si="42"/>
        <v>#VALUE!</v>
      </c>
      <c r="AA88" s="123" t="e">
        <f t="shared" si="43"/>
        <v>#VALUE!</v>
      </c>
      <c r="AB88" s="123" t="e">
        <f t="shared" si="44"/>
        <v>#VALUE!</v>
      </c>
      <c r="AC88" s="123" t="e">
        <f t="shared" si="45"/>
        <v>#VALUE!</v>
      </c>
      <c r="AD88" s="123" t="e">
        <f t="shared" si="46"/>
        <v>#VALUE!</v>
      </c>
      <c r="AE88" s="123" t="e">
        <f t="shared" si="47"/>
        <v>#VALUE!</v>
      </c>
      <c r="AF88" s="123" t="e">
        <f t="shared" si="48"/>
        <v>#VALUE!</v>
      </c>
      <c r="AG88" s="123" t="e">
        <f t="shared" si="49"/>
        <v>#VALUE!</v>
      </c>
      <c r="AH88" s="123" t="e">
        <f t="shared" si="50"/>
        <v>#VALUE!</v>
      </c>
      <c r="AI88" s="124" t="e">
        <f t="shared" si="51"/>
        <v>#VALUE!</v>
      </c>
      <c r="AJ88" s="124" t="e">
        <f t="shared" si="52"/>
        <v>#VALUE!</v>
      </c>
      <c r="AK88" s="124" t="e">
        <f t="shared" si="53"/>
        <v>#VALUE!</v>
      </c>
      <c r="AL88" s="124" t="e">
        <f t="shared" si="54"/>
        <v>#VALUE!</v>
      </c>
      <c r="AM88" s="124" t="e">
        <f t="shared" si="55"/>
        <v>#VALUE!</v>
      </c>
      <c r="AN88" s="124" t="e">
        <f t="shared" si="56"/>
        <v>#VALUE!</v>
      </c>
      <c r="AO88" s="124" t="e">
        <f t="shared" si="57"/>
        <v>#VALUE!</v>
      </c>
      <c r="AP88" s="124" t="e">
        <f t="shared" si="58"/>
        <v>#VALUE!</v>
      </c>
      <c r="AQ88" s="124" t="e">
        <f t="shared" si="59"/>
        <v>#VALUE!</v>
      </c>
      <c r="AR88" s="124" t="e">
        <f t="shared" si="60"/>
        <v>#VALUE!</v>
      </c>
      <c r="AS88" s="124">
        <f t="shared" si="61"/>
        <v>1</v>
      </c>
    </row>
    <row r="89" spans="1:4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IF(OR($B89="",$C89="",$D89="",$E89="",$F89="",$F89&lt;AN_LIM,$F89&gt;AN_CONCURS,$W89=FALSE),"",IF(E89="B",CNCSIS_B*VLOOKUP(AS89,Coef!$E$5:$F$20,2,FALSE),IF(E89="C",CNCSIS_C*VLOOKUP(AS89,Coef!$E$5:$F$20,2,FALSE),"")))</f>
        <v/>
      </c>
      <c r="J89" s="121" t="str">
        <f>IF(OR($B89="",$C89="",$D89="",$E89="",$F89="",$F89&gt;AN_CONCURS,$W89=FALSE),"",IF(E89="B",CNCSIS_B*VLOOKUP(AS89,Coef!$E$5:$F$20,2,FALSE),IF(E89="C",CNCSIS_C*VLOOKUP(AS89,Coef!$E$5:$F$20,2,FALSE),"")))</f>
        <v/>
      </c>
      <c r="K89" s="121" t="str">
        <f t="shared" si="38"/>
        <v/>
      </c>
      <c r="L89" s="121" t="str">
        <f t="shared" si="39"/>
        <v/>
      </c>
      <c r="M89" s="121" t="str">
        <f t="shared" si="40"/>
        <v/>
      </c>
      <c r="N89" s="121" t="str">
        <f t="shared" si="41"/>
        <v/>
      </c>
      <c r="O89" s="153" t="str">
        <f t="shared" si="27"/>
        <v/>
      </c>
      <c r="P89" s="153" t="str">
        <f t="shared" si="28"/>
        <v/>
      </c>
      <c r="Q89" s="153" t="str">
        <f t="shared" si="29"/>
        <v/>
      </c>
      <c r="R89" s="153" t="str">
        <f t="shared" si="30"/>
        <v/>
      </c>
      <c r="S89" s="153" t="str">
        <f t="shared" si="31"/>
        <v/>
      </c>
      <c r="T89" s="153" t="str">
        <f t="shared" si="32"/>
        <v/>
      </c>
      <c r="U89" s="153" t="str">
        <f t="shared" si="33"/>
        <v/>
      </c>
      <c r="V89" s="153" t="str">
        <f t="shared" si="34"/>
        <v/>
      </c>
      <c r="W89" s="129" t="b">
        <f t="shared" si="35"/>
        <v>0</v>
      </c>
      <c r="Y89" s="123" t="e">
        <f t="shared" si="36"/>
        <v>#VALUE!</v>
      </c>
      <c r="Z89" s="123" t="e">
        <f t="shared" si="42"/>
        <v>#VALUE!</v>
      </c>
      <c r="AA89" s="123" t="e">
        <f t="shared" si="43"/>
        <v>#VALUE!</v>
      </c>
      <c r="AB89" s="123" t="e">
        <f t="shared" si="44"/>
        <v>#VALUE!</v>
      </c>
      <c r="AC89" s="123" t="e">
        <f t="shared" si="45"/>
        <v>#VALUE!</v>
      </c>
      <c r="AD89" s="123" t="e">
        <f t="shared" si="46"/>
        <v>#VALUE!</v>
      </c>
      <c r="AE89" s="123" t="e">
        <f t="shared" si="47"/>
        <v>#VALUE!</v>
      </c>
      <c r="AF89" s="123" t="e">
        <f t="shared" si="48"/>
        <v>#VALUE!</v>
      </c>
      <c r="AG89" s="123" t="e">
        <f t="shared" si="49"/>
        <v>#VALUE!</v>
      </c>
      <c r="AH89" s="123" t="e">
        <f t="shared" si="50"/>
        <v>#VALUE!</v>
      </c>
      <c r="AI89" s="124" t="e">
        <f t="shared" si="51"/>
        <v>#VALUE!</v>
      </c>
      <c r="AJ89" s="124" t="e">
        <f t="shared" si="52"/>
        <v>#VALUE!</v>
      </c>
      <c r="AK89" s="124" t="e">
        <f t="shared" si="53"/>
        <v>#VALUE!</v>
      </c>
      <c r="AL89" s="124" t="e">
        <f t="shared" si="54"/>
        <v>#VALUE!</v>
      </c>
      <c r="AM89" s="124" t="e">
        <f t="shared" si="55"/>
        <v>#VALUE!</v>
      </c>
      <c r="AN89" s="124" t="e">
        <f t="shared" si="56"/>
        <v>#VALUE!</v>
      </c>
      <c r="AO89" s="124" t="e">
        <f t="shared" si="57"/>
        <v>#VALUE!</v>
      </c>
      <c r="AP89" s="124" t="e">
        <f t="shared" si="58"/>
        <v>#VALUE!</v>
      </c>
      <c r="AQ89" s="124" t="e">
        <f t="shared" si="59"/>
        <v>#VALUE!</v>
      </c>
      <c r="AR89" s="124" t="e">
        <f t="shared" si="60"/>
        <v>#VALUE!</v>
      </c>
      <c r="AS89" s="124">
        <f t="shared" si="61"/>
        <v>1</v>
      </c>
    </row>
    <row r="90" spans="1:4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IF(OR($B90="",$C90="",$D90="",$E90="",$F90="",$F90&lt;AN_LIM,$F90&gt;AN_CONCURS,$W90=FALSE),"",IF(E90="B",CNCSIS_B*VLOOKUP(AS90,Coef!$E$5:$F$20,2,FALSE),IF(E90="C",CNCSIS_C*VLOOKUP(AS90,Coef!$E$5:$F$20,2,FALSE),"")))</f>
        <v/>
      </c>
      <c r="J90" s="121" t="str">
        <f>IF(OR($B90="",$C90="",$D90="",$E90="",$F90="",$F90&gt;AN_CONCURS,$W90=FALSE),"",IF(E90="B",CNCSIS_B*VLOOKUP(AS90,Coef!$E$5:$F$20,2,FALSE),IF(E90="C",CNCSIS_C*VLOOKUP(AS90,Coef!$E$5:$F$20,2,FALSE),"")))</f>
        <v/>
      </c>
      <c r="K90" s="121" t="str">
        <f t="shared" si="38"/>
        <v/>
      </c>
      <c r="L90" s="121" t="str">
        <f t="shared" si="39"/>
        <v/>
      </c>
      <c r="M90" s="121" t="str">
        <f t="shared" si="40"/>
        <v/>
      </c>
      <c r="N90" s="121" t="str">
        <f t="shared" si="41"/>
        <v/>
      </c>
      <c r="O90" s="153" t="str">
        <f t="shared" si="27"/>
        <v/>
      </c>
      <c r="P90" s="153" t="str">
        <f t="shared" si="28"/>
        <v/>
      </c>
      <c r="Q90" s="153" t="str">
        <f t="shared" si="29"/>
        <v/>
      </c>
      <c r="R90" s="153" t="str">
        <f t="shared" si="30"/>
        <v/>
      </c>
      <c r="S90" s="153" t="str">
        <f t="shared" si="31"/>
        <v/>
      </c>
      <c r="T90" s="153" t="str">
        <f t="shared" si="32"/>
        <v/>
      </c>
      <c r="U90" s="153" t="str">
        <f t="shared" si="33"/>
        <v/>
      </c>
      <c r="V90" s="153" t="str">
        <f t="shared" si="34"/>
        <v/>
      </c>
      <c r="W90" s="129" t="b">
        <f t="shared" si="35"/>
        <v>0</v>
      </c>
      <c r="Y90" s="123" t="e">
        <f t="shared" si="36"/>
        <v>#VALUE!</v>
      </c>
      <c r="Z90" s="123" t="e">
        <f t="shared" si="42"/>
        <v>#VALUE!</v>
      </c>
      <c r="AA90" s="123" t="e">
        <f t="shared" si="43"/>
        <v>#VALUE!</v>
      </c>
      <c r="AB90" s="123" t="e">
        <f t="shared" si="44"/>
        <v>#VALUE!</v>
      </c>
      <c r="AC90" s="123" t="e">
        <f t="shared" si="45"/>
        <v>#VALUE!</v>
      </c>
      <c r="AD90" s="123" t="e">
        <f t="shared" si="46"/>
        <v>#VALUE!</v>
      </c>
      <c r="AE90" s="123" t="e">
        <f t="shared" si="47"/>
        <v>#VALUE!</v>
      </c>
      <c r="AF90" s="123" t="e">
        <f t="shared" si="48"/>
        <v>#VALUE!</v>
      </c>
      <c r="AG90" s="123" t="e">
        <f t="shared" si="49"/>
        <v>#VALUE!</v>
      </c>
      <c r="AH90" s="123" t="e">
        <f t="shared" si="50"/>
        <v>#VALUE!</v>
      </c>
      <c r="AI90" s="124" t="e">
        <f t="shared" si="51"/>
        <v>#VALUE!</v>
      </c>
      <c r="AJ90" s="124" t="e">
        <f t="shared" si="52"/>
        <v>#VALUE!</v>
      </c>
      <c r="AK90" s="124" t="e">
        <f t="shared" si="53"/>
        <v>#VALUE!</v>
      </c>
      <c r="AL90" s="124" t="e">
        <f t="shared" si="54"/>
        <v>#VALUE!</v>
      </c>
      <c r="AM90" s="124" t="e">
        <f t="shared" si="55"/>
        <v>#VALUE!</v>
      </c>
      <c r="AN90" s="124" t="e">
        <f t="shared" si="56"/>
        <v>#VALUE!</v>
      </c>
      <c r="AO90" s="124" t="e">
        <f t="shared" si="57"/>
        <v>#VALUE!</v>
      </c>
      <c r="AP90" s="124" t="e">
        <f t="shared" si="58"/>
        <v>#VALUE!</v>
      </c>
      <c r="AQ90" s="124" t="e">
        <f t="shared" si="59"/>
        <v>#VALUE!</v>
      </c>
      <c r="AR90" s="124" t="e">
        <f t="shared" si="60"/>
        <v>#VALUE!</v>
      </c>
      <c r="AS90" s="124">
        <f t="shared" si="61"/>
        <v>1</v>
      </c>
    </row>
    <row r="91" spans="1:4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IF(OR($B91="",$C91="",$D91="",$E91="",$F91="",$F91&lt;AN_LIM,$F91&gt;AN_CONCURS,$W91=FALSE),"",IF(E91="B",CNCSIS_B*VLOOKUP(AS91,Coef!$E$5:$F$20,2,FALSE),IF(E91="C",CNCSIS_C*VLOOKUP(AS91,Coef!$E$5:$F$20,2,FALSE),"")))</f>
        <v/>
      </c>
      <c r="J91" s="121" t="str">
        <f>IF(OR($B91="",$C91="",$D91="",$E91="",$F91="",$F91&gt;AN_CONCURS,$W91=FALSE),"",IF(E91="B",CNCSIS_B*VLOOKUP(AS91,Coef!$E$5:$F$20,2,FALSE),IF(E91="C",CNCSIS_C*VLOOKUP(AS91,Coef!$E$5:$F$20,2,FALSE),"")))</f>
        <v/>
      </c>
      <c r="K91" s="121" t="str">
        <f t="shared" si="38"/>
        <v/>
      </c>
      <c r="L91" s="121" t="str">
        <f t="shared" si="39"/>
        <v/>
      </c>
      <c r="M91" s="121" t="str">
        <f t="shared" si="40"/>
        <v/>
      </c>
      <c r="N91" s="121" t="str">
        <f t="shared" si="41"/>
        <v/>
      </c>
      <c r="O91" s="153" t="str">
        <f t="shared" si="27"/>
        <v/>
      </c>
      <c r="P91" s="153" t="str">
        <f t="shared" si="28"/>
        <v/>
      </c>
      <c r="Q91" s="153" t="str">
        <f t="shared" si="29"/>
        <v/>
      </c>
      <c r="R91" s="153" t="str">
        <f t="shared" si="30"/>
        <v/>
      </c>
      <c r="S91" s="153" t="str">
        <f t="shared" si="31"/>
        <v/>
      </c>
      <c r="T91" s="153" t="str">
        <f t="shared" si="32"/>
        <v/>
      </c>
      <c r="U91" s="153" t="str">
        <f t="shared" si="33"/>
        <v/>
      </c>
      <c r="V91" s="153" t="str">
        <f t="shared" si="34"/>
        <v/>
      </c>
      <c r="W91" s="129" t="b">
        <f t="shared" si="35"/>
        <v>0</v>
      </c>
      <c r="Y91" s="123" t="e">
        <f t="shared" si="36"/>
        <v>#VALUE!</v>
      </c>
      <c r="Z91" s="123" t="e">
        <f t="shared" si="42"/>
        <v>#VALUE!</v>
      </c>
      <c r="AA91" s="123" t="e">
        <f t="shared" si="43"/>
        <v>#VALUE!</v>
      </c>
      <c r="AB91" s="123" t="e">
        <f t="shared" si="44"/>
        <v>#VALUE!</v>
      </c>
      <c r="AC91" s="123" t="e">
        <f t="shared" si="45"/>
        <v>#VALUE!</v>
      </c>
      <c r="AD91" s="123" t="e">
        <f t="shared" si="46"/>
        <v>#VALUE!</v>
      </c>
      <c r="AE91" s="123" t="e">
        <f t="shared" si="47"/>
        <v>#VALUE!</v>
      </c>
      <c r="AF91" s="123" t="e">
        <f t="shared" si="48"/>
        <v>#VALUE!</v>
      </c>
      <c r="AG91" s="123" t="e">
        <f t="shared" si="49"/>
        <v>#VALUE!</v>
      </c>
      <c r="AH91" s="123" t="e">
        <f t="shared" si="50"/>
        <v>#VALUE!</v>
      </c>
      <c r="AI91" s="124" t="e">
        <f t="shared" si="51"/>
        <v>#VALUE!</v>
      </c>
      <c r="AJ91" s="124" t="e">
        <f t="shared" si="52"/>
        <v>#VALUE!</v>
      </c>
      <c r="AK91" s="124" t="e">
        <f t="shared" si="53"/>
        <v>#VALUE!</v>
      </c>
      <c r="AL91" s="124" t="e">
        <f t="shared" si="54"/>
        <v>#VALUE!</v>
      </c>
      <c r="AM91" s="124" t="e">
        <f t="shared" si="55"/>
        <v>#VALUE!</v>
      </c>
      <c r="AN91" s="124" t="e">
        <f t="shared" si="56"/>
        <v>#VALUE!</v>
      </c>
      <c r="AO91" s="124" t="e">
        <f t="shared" si="57"/>
        <v>#VALUE!</v>
      </c>
      <c r="AP91" s="124" t="e">
        <f t="shared" si="58"/>
        <v>#VALUE!</v>
      </c>
      <c r="AQ91" s="124" t="e">
        <f t="shared" si="59"/>
        <v>#VALUE!</v>
      </c>
      <c r="AR91" s="124" t="e">
        <f t="shared" si="60"/>
        <v>#VALUE!</v>
      </c>
      <c r="AS91" s="124">
        <f t="shared" si="61"/>
        <v>1</v>
      </c>
    </row>
    <row r="92" spans="1:4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IF(OR($B92="",$C92="",$D92="",$E92="",$F92="",$F92&lt;AN_LIM,$F92&gt;AN_CONCURS,$W92=FALSE),"",IF(E92="B",CNCSIS_B*VLOOKUP(AS92,Coef!$E$5:$F$20,2,FALSE),IF(E92="C",CNCSIS_C*VLOOKUP(AS92,Coef!$E$5:$F$20,2,FALSE),"")))</f>
        <v/>
      </c>
      <c r="J92" s="121" t="str">
        <f>IF(OR($B92="",$C92="",$D92="",$E92="",$F92="",$F92&gt;AN_CONCURS,$W92=FALSE),"",IF(E92="B",CNCSIS_B*VLOOKUP(AS92,Coef!$E$5:$F$20,2,FALSE),IF(E92="C",CNCSIS_C*VLOOKUP(AS92,Coef!$E$5:$F$20,2,FALSE),"")))</f>
        <v/>
      </c>
      <c r="K92" s="121" t="str">
        <f t="shared" si="38"/>
        <v/>
      </c>
      <c r="L92" s="121" t="str">
        <f t="shared" si="39"/>
        <v/>
      </c>
      <c r="M92" s="121" t="str">
        <f t="shared" si="40"/>
        <v/>
      </c>
      <c r="N92" s="121" t="str">
        <f t="shared" si="41"/>
        <v/>
      </c>
      <c r="O92" s="153" t="str">
        <f t="shared" si="27"/>
        <v/>
      </c>
      <c r="P92" s="153" t="str">
        <f t="shared" si="28"/>
        <v/>
      </c>
      <c r="Q92" s="153" t="str">
        <f t="shared" si="29"/>
        <v/>
      </c>
      <c r="R92" s="153" t="str">
        <f t="shared" si="30"/>
        <v/>
      </c>
      <c r="S92" s="153" t="str">
        <f t="shared" si="31"/>
        <v/>
      </c>
      <c r="T92" s="153" t="str">
        <f t="shared" si="32"/>
        <v/>
      </c>
      <c r="U92" s="153" t="str">
        <f t="shared" si="33"/>
        <v/>
      </c>
      <c r="V92" s="153" t="str">
        <f t="shared" si="34"/>
        <v/>
      </c>
      <c r="W92" s="129" t="b">
        <f t="shared" si="35"/>
        <v>0</v>
      </c>
      <c r="Y92" s="123" t="e">
        <f t="shared" si="36"/>
        <v>#VALUE!</v>
      </c>
      <c r="Z92" s="123" t="e">
        <f t="shared" si="42"/>
        <v>#VALUE!</v>
      </c>
      <c r="AA92" s="123" t="e">
        <f t="shared" si="43"/>
        <v>#VALUE!</v>
      </c>
      <c r="AB92" s="123" t="e">
        <f t="shared" si="44"/>
        <v>#VALUE!</v>
      </c>
      <c r="AC92" s="123" t="e">
        <f t="shared" si="45"/>
        <v>#VALUE!</v>
      </c>
      <c r="AD92" s="123" t="e">
        <f t="shared" si="46"/>
        <v>#VALUE!</v>
      </c>
      <c r="AE92" s="123" t="e">
        <f t="shared" si="47"/>
        <v>#VALUE!</v>
      </c>
      <c r="AF92" s="123" t="e">
        <f t="shared" si="48"/>
        <v>#VALUE!</v>
      </c>
      <c r="AG92" s="123" t="e">
        <f t="shared" si="49"/>
        <v>#VALUE!</v>
      </c>
      <c r="AH92" s="123" t="e">
        <f t="shared" si="50"/>
        <v>#VALUE!</v>
      </c>
      <c r="AI92" s="124" t="e">
        <f t="shared" si="51"/>
        <v>#VALUE!</v>
      </c>
      <c r="AJ92" s="124" t="e">
        <f t="shared" si="52"/>
        <v>#VALUE!</v>
      </c>
      <c r="AK92" s="124" t="e">
        <f t="shared" si="53"/>
        <v>#VALUE!</v>
      </c>
      <c r="AL92" s="124" t="e">
        <f t="shared" si="54"/>
        <v>#VALUE!</v>
      </c>
      <c r="AM92" s="124" t="e">
        <f t="shared" si="55"/>
        <v>#VALUE!</v>
      </c>
      <c r="AN92" s="124" t="e">
        <f t="shared" si="56"/>
        <v>#VALUE!</v>
      </c>
      <c r="AO92" s="124" t="e">
        <f t="shared" si="57"/>
        <v>#VALUE!</v>
      </c>
      <c r="AP92" s="124" t="e">
        <f t="shared" si="58"/>
        <v>#VALUE!</v>
      </c>
      <c r="AQ92" s="124" t="e">
        <f t="shared" si="59"/>
        <v>#VALUE!</v>
      </c>
      <c r="AR92" s="124" t="e">
        <f t="shared" si="60"/>
        <v>#VALUE!</v>
      </c>
      <c r="AS92" s="124">
        <f t="shared" si="61"/>
        <v>1</v>
      </c>
    </row>
    <row r="93" spans="1:4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IF(OR($B93="",$C93="",$D93="",$E93="",$F93="",$F93&lt;AN_LIM,$F93&gt;AN_CONCURS,$W93=FALSE),"",IF(E93="B",CNCSIS_B*VLOOKUP(AS93,Coef!$E$5:$F$20,2,FALSE),IF(E93="C",CNCSIS_C*VLOOKUP(AS93,Coef!$E$5:$F$20,2,FALSE),"")))</f>
        <v/>
      </c>
      <c r="J93" s="121" t="str">
        <f>IF(OR($B93="",$C93="",$D93="",$E93="",$F93="",$F93&gt;AN_CONCURS,$W93=FALSE),"",IF(E93="B",CNCSIS_B*VLOOKUP(AS93,Coef!$E$5:$F$20,2,FALSE),IF(E93="C",CNCSIS_C*VLOOKUP(AS93,Coef!$E$5:$F$20,2,FALSE),"")))</f>
        <v/>
      </c>
      <c r="K93" s="121" t="str">
        <f t="shared" si="38"/>
        <v/>
      </c>
      <c r="L93" s="121" t="str">
        <f t="shared" si="39"/>
        <v/>
      </c>
      <c r="M93" s="121" t="str">
        <f t="shared" si="40"/>
        <v/>
      </c>
      <c r="N93" s="121" t="str">
        <f t="shared" si="41"/>
        <v/>
      </c>
      <c r="O93" s="153" t="str">
        <f t="shared" si="27"/>
        <v/>
      </c>
      <c r="P93" s="153" t="str">
        <f t="shared" si="28"/>
        <v/>
      </c>
      <c r="Q93" s="153" t="str">
        <f t="shared" si="29"/>
        <v/>
      </c>
      <c r="R93" s="153" t="str">
        <f t="shared" si="30"/>
        <v/>
      </c>
      <c r="S93" s="153" t="str">
        <f t="shared" si="31"/>
        <v/>
      </c>
      <c r="T93" s="153" t="str">
        <f t="shared" si="32"/>
        <v/>
      </c>
      <c r="U93" s="153" t="str">
        <f t="shared" si="33"/>
        <v/>
      </c>
      <c r="V93" s="153" t="str">
        <f t="shared" si="34"/>
        <v/>
      </c>
      <c r="W93" s="129" t="b">
        <f t="shared" si="35"/>
        <v>0</v>
      </c>
      <c r="Y93" s="123" t="e">
        <f t="shared" si="36"/>
        <v>#VALUE!</v>
      </c>
      <c r="Z93" s="123" t="e">
        <f t="shared" si="42"/>
        <v>#VALUE!</v>
      </c>
      <c r="AA93" s="123" t="e">
        <f t="shared" si="43"/>
        <v>#VALUE!</v>
      </c>
      <c r="AB93" s="123" t="e">
        <f t="shared" si="44"/>
        <v>#VALUE!</v>
      </c>
      <c r="AC93" s="123" t="e">
        <f t="shared" si="45"/>
        <v>#VALUE!</v>
      </c>
      <c r="AD93" s="123" t="e">
        <f t="shared" si="46"/>
        <v>#VALUE!</v>
      </c>
      <c r="AE93" s="123" t="e">
        <f t="shared" si="47"/>
        <v>#VALUE!</v>
      </c>
      <c r="AF93" s="123" t="e">
        <f t="shared" si="48"/>
        <v>#VALUE!</v>
      </c>
      <c r="AG93" s="123" t="e">
        <f t="shared" si="49"/>
        <v>#VALUE!</v>
      </c>
      <c r="AH93" s="123" t="e">
        <f t="shared" si="50"/>
        <v>#VALUE!</v>
      </c>
      <c r="AI93" s="124" t="e">
        <f t="shared" si="51"/>
        <v>#VALUE!</v>
      </c>
      <c r="AJ93" s="124" t="e">
        <f t="shared" si="52"/>
        <v>#VALUE!</v>
      </c>
      <c r="AK93" s="124" t="e">
        <f t="shared" si="53"/>
        <v>#VALUE!</v>
      </c>
      <c r="AL93" s="124" t="e">
        <f t="shared" si="54"/>
        <v>#VALUE!</v>
      </c>
      <c r="AM93" s="124" t="e">
        <f t="shared" si="55"/>
        <v>#VALUE!</v>
      </c>
      <c r="AN93" s="124" t="e">
        <f t="shared" si="56"/>
        <v>#VALUE!</v>
      </c>
      <c r="AO93" s="124" t="e">
        <f t="shared" si="57"/>
        <v>#VALUE!</v>
      </c>
      <c r="AP93" s="124" t="e">
        <f t="shared" si="58"/>
        <v>#VALUE!</v>
      </c>
      <c r="AQ93" s="124" t="e">
        <f t="shared" si="59"/>
        <v>#VALUE!</v>
      </c>
      <c r="AR93" s="124" t="e">
        <f t="shared" si="60"/>
        <v>#VALUE!</v>
      </c>
      <c r="AS93" s="124">
        <f t="shared" si="61"/>
        <v>1</v>
      </c>
    </row>
    <row r="94" spans="1:4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IF(OR($B94="",$C94="",$D94="",$E94="",$F94="",$F94&lt;AN_LIM,$F94&gt;AN_CONCURS,$W94=FALSE),"",IF(E94="B",CNCSIS_B*VLOOKUP(AS94,Coef!$E$5:$F$20,2,FALSE),IF(E94="C",CNCSIS_C*VLOOKUP(AS94,Coef!$E$5:$F$20,2,FALSE),"")))</f>
        <v/>
      </c>
      <c r="J94" s="121" t="str">
        <f>IF(OR($B94="",$C94="",$D94="",$E94="",$F94="",$F94&gt;AN_CONCURS,$W94=FALSE),"",IF(E94="B",CNCSIS_B*VLOOKUP(AS94,Coef!$E$5:$F$20,2,FALSE),IF(E94="C",CNCSIS_C*VLOOKUP(AS94,Coef!$E$5:$F$20,2,FALSE),"")))</f>
        <v/>
      </c>
      <c r="K94" s="121" t="str">
        <f t="shared" si="38"/>
        <v/>
      </c>
      <c r="L94" s="121" t="str">
        <f t="shared" si="39"/>
        <v/>
      </c>
      <c r="M94" s="121" t="str">
        <f t="shared" si="40"/>
        <v/>
      </c>
      <c r="N94" s="121" t="str">
        <f t="shared" si="41"/>
        <v/>
      </c>
      <c r="O94" s="153" t="str">
        <f t="shared" si="27"/>
        <v/>
      </c>
      <c r="P94" s="153" t="str">
        <f t="shared" si="28"/>
        <v/>
      </c>
      <c r="Q94" s="153" t="str">
        <f t="shared" si="29"/>
        <v/>
      </c>
      <c r="R94" s="153" t="str">
        <f t="shared" si="30"/>
        <v/>
      </c>
      <c r="S94" s="153" t="str">
        <f t="shared" si="31"/>
        <v/>
      </c>
      <c r="T94" s="153" t="str">
        <f t="shared" si="32"/>
        <v/>
      </c>
      <c r="U94" s="153" t="str">
        <f t="shared" si="33"/>
        <v/>
      </c>
      <c r="V94" s="153" t="str">
        <f t="shared" si="34"/>
        <v/>
      </c>
      <c r="W94" s="129" t="b">
        <f t="shared" si="35"/>
        <v>0</v>
      </c>
      <c r="Y94" s="123" t="e">
        <f t="shared" si="36"/>
        <v>#VALUE!</v>
      </c>
      <c r="Z94" s="123" t="e">
        <f t="shared" si="42"/>
        <v>#VALUE!</v>
      </c>
      <c r="AA94" s="123" t="e">
        <f t="shared" si="43"/>
        <v>#VALUE!</v>
      </c>
      <c r="AB94" s="123" t="e">
        <f t="shared" si="44"/>
        <v>#VALUE!</v>
      </c>
      <c r="AC94" s="123" t="e">
        <f t="shared" si="45"/>
        <v>#VALUE!</v>
      </c>
      <c r="AD94" s="123" t="e">
        <f t="shared" si="46"/>
        <v>#VALUE!</v>
      </c>
      <c r="AE94" s="123" t="e">
        <f t="shared" si="47"/>
        <v>#VALUE!</v>
      </c>
      <c r="AF94" s="123" t="e">
        <f t="shared" si="48"/>
        <v>#VALUE!</v>
      </c>
      <c r="AG94" s="123" t="e">
        <f t="shared" si="49"/>
        <v>#VALUE!</v>
      </c>
      <c r="AH94" s="123" t="e">
        <f t="shared" si="50"/>
        <v>#VALUE!</v>
      </c>
      <c r="AI94" s="124" t="e">
        <f t="shared" si="51"/>
        <v>#VALUE!</v>
      </c>
      <c r="AJ94" s="124" t="e">
        <f t="shared" si="52"/>
        <v>#VALUE!</v>
      </c>
      <c r="AK94" s="124" t="e">
        <f t="shared" si="53"/>
        <v>#VALUE!</v>
      </c>
      <c r="AL94" s="124" t="e">
        <f t="shared" si="54"/>
        <v>#VALUE!</v>
      </c>
      <c r="AM94" s="124" t="e">
        <f t="shared" si="55"/>
        <v>#VALUE!</v>
      </c>
      <c r="AN94" s="124" t="e">
        <f t="shared" si="56"/>
        <v>#VALUE!</v>
      </c>
      <c r="AO94" s="124" t="e">
        <f t="shared" si="57"/>
        <v>#VALUE!</v>
      </c>
      <c r="AP94" s="124" t="e">
        <f t="shared" si="58"/>
        <v>#VALUE!</v>
      </c>
      <c r="AQ94" s="124" t="e">
        <f t="shared" si="59"/>
        <v>#VALUE!</v>
      </c>
      <c r="AR94" s="124" t="e">
        <f t="shared" si="60"/>
        <v>#VALUE!</v>
      </c>
      <c r="AS94" s="124">
        <f t="shared" si="61"/>
        <v>1</v>
      </c>
    </row>
    <row r="95" spans="1:4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IF(OR($B95="",$C95="",$D95="",$E95="",$F95="",$F95&lt;AN_LIM,$F95&gt;AN_CONCURS,$W95=FALSE),"",IF(E95="B",CNCSIS_B*VLOOKUP(AS95,Coef!$E$5:$F$20,2,FALSE),IF(E95="C",CNCSIS_C*VLOOKUP(AS95,Coef!$E$5:$F$20,2,FALSE),"")))</f>
        <v/>
      </c>
      <c r="J95" s="121" t="str">
        <f>IF(OR($B95="",$C95="",$D95="",$E95="",$F95="",$F95&gt;AN_CONCURS,$W95=FALSE),"",IF(E95="B",CNCSIS_B*VLOOKUP(AS95,Coef!$E$5:$F$20,2,FALSE),IF(E95="C",CNCSIS_C*VLOOKUP(AS95,Coef!$E$5:$F$20,2,FALSE),"")))</f>
        <v/>
      </c>
      <c r="K95" s="121" t="str">
        <f t="shared" si="38"/>
        <v/>
      </c>
      <c r="L95" s="121" t="str">
        <f t="shared" si="39"/>
        <v/>
      </c>
      <c r="M95" s="121" t="str">
        <f t="shared" si="40"/>
        <v/>
      </c>
      <c r="N95" s="121" t="str">
        <f t="shared" si="41"/>
        <v/>
      </c>
      <c r="O95" s="153" t="str">
        <f t="shared" si="27"/>
        <v/>
      </c>
      <c r="P95" s="153" t="str">
        <f t="shared" si="28"/>
        <v/>
      </c>
      <c r="Q95" s="153" t="str">
        <f t="shared" si="29"/>
        <v/>
      </c>
      <c r="R95" s="153" t="str">
        <f t="shared" si="30"/>
        <v/>
      </c>
      <c r="S95" s="153" t="str">
        <f t="shared" si="31"/>
        <v/>
      </c>
      <c r="T95" s="153" t="str">
        <f t="shared" si="32"/>
        <v/>
      </c>
      <c r="U95" s="153" t="str">
        <f t="shared" si="33"/>
        <v/>
      </c>
      <c r="V95" s="153" t="str">
        <f t="shared" si="34"/>
        <v/>
      </c>
      <c r="W95" s="129" t="b">
        <f t="shared" si="35"/>
        <v>0</v>
      </c>
      <c r="Y95" s="123" t="e">
        <f t="shared" si="36"/>
        <v>#VALUE!</v>
      </c>
      <c r="Z95" s="123" t="e">
        <f t="shared" si="42"/>
        <v>#VALUE!</v>
      </c>
      <c r="AA95" s="123" t="e">
        <f t="shared" si="43"/>
        <v>#VALUE!</v>
      </c>
      <c r="AB95" s="123" t="e">
        <f t="shared" si="44"/>
        <v>#VALUE!</v>
      </c>
      <c r="AC95" s="123" t="e">
        <f t="shared" si="45"/>
        <v>#VALUE!</v>
      </c>
      <c r="AD95" s="123" t="e">
        <f t="shared" si="46"/>
        <v>#VALUE!</v>
      </c>
      <c r="AE95" s="123" t="e">
        <f t="shared" si="47"/>
        <v>#VALUE!</v>
      </c>
      <c r="AF95" s="123" t="e">
        <f t="shared" si="48"/>
        <v>#VALUE!</v>
      </c>
      <c r="AG95" s="123" t="e">
        <f t="shared" si="49"/>
        <v>#VALUE!</v>
      </c>
      <c r="AH95" s="123" t="e">
        <f t="shared" si="50"/>
        <v>#VALUE!</v>
      </c>
      <c r="AI95" s="124" t="e">
        <f t="shared" si="51"/>
        <v>#VALUE!</v>
      </c>
      <c r="AJ95" s="124" t="e">
        <f t="shared" si="52"/>
        <v>#VALUE!</v>
      </c>
      <c r="AK95" s="124" t="e">
        <f t="shared" si="53"/>
        <v>#VALUE!</v>
      </c>
      <c r="AL95" s="124" t="e">
        <f t="shared" si="54"/>
        <v>#VALUE!</v>
      </c>
      <c r="AM95" s="124" t="e">
        <f t="shared" si="55"/>
        <v>#VALUE!</v>
      </c>
      <c r="AN95" s="124" t="e">
        <f t="shared" si="56"/>
        <v>#VALUE!</v>
      </c>
      <c r="AO95" s="124" t="e">
        <f t="shared" si="57"/>
        <v>#VALUE!</v>
      </c>
      <c r="AP95" s="124" t="e">
        <f t="shared" si="58"/>
        <v>#VALUE!</v>
      </c>
      <c r="AQ95" s="124" t="e">
        <f t="shared" si="59"/>
        <v>#VALUE!</v>
      </c>
      <c r="AR95" s="124" t="e">
        <f t="shared" si="60"/>
        <v>#VALUE!</v>
      </c>
      <c r="AS95" s="124">
        <f t="shared" si="61"/>
        <v>1</v>
      </c>
    </row>
    <row r="96" spans="1:4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IF(OR($B96="",$C96="",$D96="",$E96="",$F96="",$F96&lt;AN_LIM,$F96&gt;AN_CONCURS,$W96=FALSE),"",IF(E96="B",CNCSIS_B*VLOOKUP(AS96,Coef!$E$5:$F$20,2,FALSE),IF(E96="C",CNCSIS_C*VLOOKUP(AS96,Coef!$E$5:$F$20,2,FALSE),"")))</f>
        <v/>
      </c>
      <c r="J96" s="121" t="str">
        <f>IF(OR($B96="",$C96="",$D96="",$E96="",$F96="",$F96&gt;AN_CONCURS,$W96=FALSE),"",IF(E96="B",CNCSIS_B*VLOOKUP(AS96,Coef!$E$5:$F$20,2,FALSE),IF(E96="C",CNCSIS_C*VLOOKUP(AS96,Coef!$E$5:$F$20,2,FALSE),"")))</f>
        <v/>
      </c>
      <c r="K96" s="121" t="str">
        <f t="shared" si="38"/>
        <v/>
      </c>
      <c r="L96" s="121" t="str">
        <f t="shared" si="39"/>
        <v/>
      </c>
      <c r="M96" s="121" t="str">
        <f t="shared" si="40"/>
        <v/>
      </c>
      <c r="N96" s="121" t="str">
        <f t="shared" si="41"/>
        <v/>
      </c>
      <c r="O96" s="153" t="str">
        <f t="shared" si="27"/>
        <v/>
      </c>
      <c r="P96" s="153" t="str">
        <f t="shared" si="28"/>
        <v/>
      </c>
      <c r="Q96" s="153" t="str">
        <f t="shared" si="29"/>
        <v/>
      </c>
      <c r="R96" s="153" t="str">
        <f t="shared" si="30"/>
        <v/>
      </c>
      <c r="S96" s="153" t="str">
        <f t="shared" si="31"/>
        <v/>
      </c>
      <c r="T96" s="153" t="str">
        <f t="shared" si="32"/>
        <v/>
      </c>
      <c r="U96" s="153" t="str">
        <f t="shared" si="33"/>
        <v/>
      </c>
      <c r="V96" s="153" t="str">
        <f t="shared" si="34"/>
        <v/>
      </c>
      <c r="W96" s="129" t="b">
        <f t="shared" si="35"/>
        <v>0</v>
      </c>
      <c r="Y96" s="123" t="e">
        <f t="shared" si="36"/>
        <v>#VALUE!</v>
      </c>
      <c r="Z96" s="123" t="e">
        <f t="shared" si="42"/>
        <v>#VALUE!</v>
      </c>
      <c r="AA96" s="123" t="e">
        <f t="shared" si="43"/>
        <v>#VALUE!</v>
      </c>
      <c r="AB96" s="123" t="e">
        <f t="shared" si="44"/>
        <v>#VALUE!</v>
      </c>
      <c r="AC96" s="123" t="e">
        <f t="shared" si="45"/>
        <v>#VALUE!</v>
      </c>
      <c r="AD96" s="123" t="e">
        <f t="shared" si="46"/>
        <v>#VALUE!</v>
      </c>
      <c r="AE96" s="123" t="e">
        <f t="shared" si="47"/>
        <v>#VALUE!</v>
      </c>
      <c r="AF96" s="123" t="e">
        <f t="shared" si="48"/>
        <v>#VALUE!</v>
      </c>
      <c r="AG96" s="123" t="e">
        <f t="shared" si="49"/>
        <v>#VALUE!</v>
      </c>
      <c r="AH96" s="123" t="e">
        <f t="shared" si="50"/>
        <v>#VALUE!</v>
      </c>
      <c r="AI96" s="124" t="e">
        <f t="shared" si="51"/>
        <v>#VALUE!</v>
      </c>
      <c r="AJ96" s="124" t="e">
        <f t="shared" si="52"/>
        <v>#VALUE!</v>
      </c>
      <c r="AK96" s="124" t="e">
        <f t="shared" si="53"/>
        <v>#VALUE!</v>
      </c>
      <c r="AL96" s="124" t="e">
        <f t="shared" si="54"/>
        <v>#VALUE!</v>
      </c>
      <c r="AM96" s="124" t="e">
        <f t="shared" si="55"/>
        <v>#VALUE!</v>
      </c>
      <c r="AN96" s="124" t="e">
        <f t="shared" si="56"/>
        <v>#VALUE!</v>
      </c>
      <c r="AO96" s="124" t="e">
        <f t="shared" si="57"/>
        <v>#VALUE!</v>
      </c>
      <c r="AP96" s="124" t="e">
        <f t="shared" si="58"/>
        <v>#VALUE!</v>
      </c>
      <c r="AQ96" s="124" t="e">
        <f t="shared" si="59"/>
        <v>#VALUE!</v>
      </c>
      <c r="AR96" s="124" t="e">
        <f t="shared" si="60"/>
        <v>#VALUE!</v>
      </c>
      <c r="AS96" s="124">
        <f t="shared" si="61"/>
        <v>1</v>
      </c>
    </row>
    <row r="97" spans="1:4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IF(OR($B97="",$C97="",$D97="",$E97="",$F97="",$F97&lt;AN_LIM,$F97&gt;AN_CONCURS,$W97=FALSE),"",IF(E97="B",CNCSIS_B*VLOOKUP(AS97,Coef!$E$5:$F$20,2,FALSE),IF(E97="C",CNCSIS_C*VLOOKUP(AS97,Coef!$E$5:$F$20,2,FALSE),"")))</f>
        <v/>
      </c>
      <c r="J97" s="121" t="str">
        <f>IF(OR($B97="",$C97="",$D97="",$E97="",$F97="",$F97&gt;AN_CONCURS,$W97=FALSE),"",IF(E97="B",CNCSIS_B*VLOOKUP(AS97,Coef!$E$5:$F$20,2,FALSE),IF(E97="C",CNCSIS_C*VLOOKUP(AS97,Coef!$E$5:$F$20,2,FALSE),"")))</f>
        <v/>
      </c>
      <c r="K97" s="121" t="str">
        <f t="shared" si="38"/>
        <v/>
      </c>
      <c r="L97" s="121" t="str">
        <f t="shared" si="39"/>
        <v/>
      </c>
      <c r="M97" s="121" t="str">
        <f t="shared" si="40"/>
        <v/>
      </c>
      <c r="N97" s="121" t="str">
        <f t="shared" si="41"/>
        <v/>
      </c>
      <c r="O97" s="153" t="str">
        <f t="shared" si="27"/>
        <v/>
      </c>
      <c r="P97" s="153" t="str">
        <f t="shared" si="28"/>
        <v/>
      </c>
      <c r="Q97" s="153" t="str">
        <f t="shared" si="29"/>
        <v/>
      </c>
      <c r="R97" s="153" t="str">
        <f t="shared" si="30"/>
        <v/>
      </c>
      <c r="S97" s="153" t="str">
        <f t="shared" si="31"/>
        <v/>
      </c>
      <c r="T97" s="153" t="str">
        <f t="shared" si="32"/>
        <v/>
      </c>
      <c r="U97" s="153" t="str">
        <f t="shared" si="33"/>
        <v/>
      </c>
      <c r="V97" s="153" t="str">
        <f t="shared" si="34"/>
        <v/>
      </c>
      <c r="W97" s="129" t="b">
        <f t="shared" si="35"/>
        <v>0</v>
      </c>
      <c r="Y97" s="123" t="e">
        <f t="shared" si="36"/>
        <v>#VALUE!</v>
      </c>
      <c r="Z97" s="123" t="e">
        <f t="shared" si="42"/>
        <v>#VALUE!</v>
      </c>
      <c r="AA97" s="123" t="e">
        <f t="shared" si="43"/>
        <v>#VALUE!</v>
      </c>
      <c r="AB97" s="123" t="e">
        <f t="shared" si="44"/>
        <v>#VALUE!</v>
      </c>
      <c r="AC97" s="123" t="e">
        <f t="shared" si="45"/>
        <v>#VALUE!</v>
      </c>
      <c r="AD97" s="123" t="e">
        <f t="shared" si="46"/>
        <v>#VALUE!</v>
      </c>
      <c r="AE97" s="123" t="e">
        <f t="shared" si="47"/>
        <v>#VALUE!</v>
      </c>
      <c r="AF97" s="123" t="e">
        <f t="shared" si="48"/>
        <v>#VALUE!</v>
      </c>
      <c r="AG97" s="123" t="e">
        <f t="shared" si="49"/>
        <v>#VALUE!</v>
      </c>
      <c r="AH97" s="123" t="e">
        <f t="shared" si="50"/>
        <v>#VALUE!</v>
      </c>
      <c r="AI97" s="124" t="e">
        <f t="shared" si="51"/>
        <v>#VALUE!</v>
      </c>
      <c r="AJ97" s="124" t="e">
        <f t="shared" si="52"/>
        <v>#VALUE!</v>
      </c>
      <c r="AK97" s="124" t="e">
        <f t="shared" si="53"/>
        <v>#VALUE!</v>
      </c>
      <c r="AL97" s="124" t="e">
        <f t="shared" si="54"/>
        <v>#VALUE!</v>
      </c>
      <c r="AM97" s="124" t="e">
        <f t="shared" si="55"/>
        <v>#VALUE!</v>
      </c>
      <c r="AN97" s="124" t="e">
        <f t="shared" si="56"/>
        <v>#VALUE!</v>
      </c>
      <c r="AO97" s="124" t="e">
        <f t="shared" si="57"/>
        <v>#VALUE!</v>
      </c>
      <c r="AP97" s="124" t="e">
        <f t="shared" si="58"/>
        <v>#VALUE!</v>
      </c>
      <c r="AQ97" s="124" t="e">
        <f t="shared" si="59"/>
        <v>#VALUE!</v>
      </c>
      <c r="AR97" s="124" t="e">
        <f t="shared" si="60"/>
        <v>#VALUE!</v>
      </c>
      <c r="AS97" s="124">
        <f t="shared" si="61"/>
        <v>1</v>
      </c>
    </row>
    <row r="98" spans="1:4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IF(OR($B98="",$C98="",$D98="",$E98="",$F98="",$F98&lt;AN_LIM,$F98&gt;AN_CONCURS,$W98=FALSE),"",IF(E98="B",CNCSIS_B*VLOOKUP(AS98,Coef!$E$5:$F$20,2,FALSE),IF(E98="C",CNCSIS_C*VLOOKUP(AS98,Coef!$E$5:$F$20,2,FALSE),"")))</f>
        <v/>
      </c>
      <c r="J98" s="121" t="str">
        <f>IF(OR($B98="",$C98="",$D98="",$E98="",$F98="",$F98&gt;AN_CONCURS,$W98=FALSE),"",IF(E98="B",CNCSIS_B*VLOOKUP(AS98,Coef!$E$5:$F$20,2,FALSE),IF(E98="C",CNCSIS_C*VLOOKUP(AS98,Coef!$E$5:$F$20,2,FALSE),"")))</f>
        <v/>
      </c>
      <c r="K98" s="121" t="str">
        <f t="shared" si="38"/>
        <v/>
      </c>
      <c r="L98" s="121" t="str">
        <f t="shared" si="39"/>
        <v/>
      </c>
      <c r="M98" s="121" t="str">
        <f t="shared" si="40"/>
        <v/>
      </c>
      <c r="N98" s="121" t="str">
        <f t="shared" si="41"/>
        <v/>
      </c>
      <c r="O98" s="153" t="str">
        <f t="shared" si="27"/>
        <v/>
      </c>
      <c r="P98" s="153" t="str">
        <f t="shared" si="28"/>
        <v/>
      </c>
      <c r="Q98" s="153" t="str">
        <f t="shared" si="29"/>
        <v/>
      </c>
      <c r="R98" s="153" t="str">
        <f t="shared" si="30"/>
        <v/>
      </c>
      <c r="S98" s="153" t="str">
        <f t="shared" si="31"/>
        <v/>
      </c>
      <c r="T98" s="153" t="str">
        <f t="shared" si="32"/>
        <v/>
      </c>
      <c r="U98" s="153" t="str">
        <f t="shared" si="33"/>
        <v/>
      </c>
      <c r="V98" s="153" t="str">
        <f t="shared" si="34"/>
        <v/>
      </c>
      <c r="W98" s="129" t="b">
        <f t="shared" si="35"/>
        <v>0</v>
      </c>
      <c r="Y98" s="123" t="e">
        <f t="shared" si="36"/>
        <v>#VALUE!</v>
      </c>
      <c r="Z98" s="123" t="e">
        <f t="shared" si="42"/>
        <v>#VALUE!</v>
      </c>
      <c r="AA98" s="123" t="e">
        <f t="shared" si="43"/>
        <v>#VALUE!</v>
      </c>
      <c r="AB98" s="123" t="e">
        <f t="shared" si="44"/>
        <v>#VALUE!</v>
      </c>
      <c r="AC98" s="123" t="e">
        <f t="shared" si="45"/>
        <v>#VALUE!</v>
      </c>
      <c r="AD98" s="123" t="e">
        <f t="shared" si="46"/>
        <v>#VALUE!</v>
      </c>
      <c r="AE98" s="123" t="e">
        <f t="shared" si="47"/>
        <v>#VALUE!</v>
      </c>
      <c r="AF98" s="123" t="e">
        <f t="shared" si="48"/>
        <v>#VALUE!</v>
      </c>
      <c r="AG98" s="123" t="e">
        <f t="shared" si="49"/>
        <v>#VALUE!</v>
      </c>
      <c r="AH98" s="123" t="e">
        <f t="shared" si="50"/>
        <v>#VALUE!</v>
      </c>
      <c r="AI98" s="124" t="e">
        <f t="shared" si="51"/>
        <v>#VALUE!</v>
      </c>
      <c r="AJ98" s="124" t="e">
        <f t="shared" si="52"/>
        <v>#VALUE!</v>
      </c>
      <c r="AK98" s="124" t="e">
        <f t="shared" si="53"/>
        <v>#VALUE!</v>
      </c>
      <c r="AL98" s="124" t="e">
        <f t="shared" si="54"/>
        <v>#VALUE!</v>
      </c>
      <c r="AM98" s="124" t="e">
        <f t="shared" si="55"/>
        <v>#VALUE!</v>
      </c>
      <c r="AN98" s="124" t="e">
        <f t="shared" si="56"/>
        <v>#VALUE!</v>
      </c>
      <c r="AO98" s="124" t="e">
        <f t="shared" si="57"/>
        <v>#VALUE!</v>
      </c>
      <c r="AP98" s="124" t="e">
        <f t="shared" si="58"/>
        <v>#VALUE!</v>
      </c>
      <c r="AQ98" s="124" t="e">
        <f t="shared" si="59"/>
        <v>#VALUE!</v>
      </c>
      <c r="AR98" s="124" t="e">
        <f t="shared" si="60"/>
        <v>#VALUE!</v>
      </c>
      <c r="AS98" s="124">
        <f t="shared" si="61"/>
        <v>1</v>
      </c>
    </row>
    <row r="99" spans="1:4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IF(OR($B99="",$C99="",$D99="",$E99="",$F99="",$F99&lt;AN_LIM,$F99&gt;AN_CONCURS,$W99=FALSE),"",IF(E99="B",CNCSIS_B*VLOOKUP(AS99,Coef!$E$5:$F$20,2,FALSE),IF(E99="C",CNCSIS_C*VLOOKUP(AS99,Coef!$E$5:$F$20,2,FALSE),"")))</f>
        <v/>
      </c>
      <c r="J99" s="121" t="str">
        <f>IF(OR($B99="",$C99="",$D99="",$E99="",$F99="",$F99&gt;AN_CONCURS,$W99=FALSE),"",IF(E99="B",CNCSIS_B*VLOOKUP(AS99,Coef!$E$5:$F$20,2,FALSE),IF(E99="C",CNCSIS_C*VLOOKUP(AS99,Coef!$E$5:$F$20,2,FALSE),"")))</f>
        <v/>
      </c>
      <c r="K99" s="121" t="str">
        <f t="shared" si="38"/>
        <v/>
      </c>
      <c r="L99" s="121" t="str">
        <f t="shared" si="39"/>
        <v/>
      </c>
      <c r="M99" s="121" t="str">
        <f t="shared" si="40"/>
        <v/>
      </c>
      <c r="N99" s="121" t="str">
        <f t="shared" si="41"/>
        <v/>
      </c>
      <c r="O99" s="153" t="str">
        <f t="shared" si="27"/>
        <v/>
      </c>
      <c r="P99" s="153" t="str">
        <f t="shared" si="28"/>
        <v/>
      </c>
      <c r="Q99" s="153" t="str">
        <f t="shared" si="29"/>
        <v/>
      </c>
      <c r="R99" s="153" t="str">
        <f t="shared" si="30"/>
        <v/>
      </c>
      <c r="S99" s="153" t="str">
        <f t="shared" si="31"/>
        <v/>
      </c>
      <c r="T99" s="153" t="str">
        <f t="shared" si="32"/>
        <v/>
      </c>
      <c r="U99" s="153" t="str">
        <f t="shared" si="33"/>
        <v/>
      </c>
      <c r="V99" s="153" t="str">
        <f t="shared" si="34"/>
        <v/>
      </c>
      <c r="W99" s="129" t="b">
        <f t="shared" si="35"/>
        <v>0</v>
      </c>
      <c r="Y99" s="123" t="e">
        <f t="shared" si="36"/>
        <v>#VALUE!</v>
      </c>
      <c r="Z99" s="123" t="e">
        <f t="shared" si="42"/>
        <v>#VALUE!</v>
      </c>
      <c r="AA99" s="123" t="e">
        <f t="shared" si="43"/>
        <v>#VALUE!</v>
      </c>
      <c r="AB99" s="123" t="e">
        <f t="shared" si="44"/>
        <v>#VALUE!</v>
      </c>
      <c r="AC99" s="123" t="e">
        <f t="shared" si="45"/>
        <v>#VALUE!</v>
      </c>
      <c r="AD99" s="123" t="e">
        <f t="shared" si="46"/>
        <v>#VALUE!</v>
      </c>
      <c r="AE99" s="123" t="e">
        <f t="shared" si="47"/>
        <v>#VALUE!</v>
      </c>
      <c r="AF99" s="123" t="e">
        <f t="shared" si="48"/>
        <v>#VALUE!</v>
      </c>
      <c r="AG99" s="123" t="e">
        <f t="shared" si="49"/>
        <v>#VALUE!</v>
      </c>
      <c r="AH99" s="123" t="e">
        <f t="shared" si="50"/>
        <v>#VALUE!</v>
      </c>
      <c r="AI99" s="124" t="e">
        <f t="shared" si="51"/>
        <v>#VALUE!</v>
      </c>
      <c r="AJ99" s="124" t="e">
        <f t="shared" si="52"/>
        <v>#VALUE!</v>
      </c>
      <c r="AK99" s="124" t="e">
        <f t="shared" si="53"/>
        <v>#VALUE!</v>
      </c>
      <c r="AL99" s="124" t="e">
        <f t="shared" si="54"/>
        <v>#VALUE!</v>
      </c>
      <c r="AM99" s="124" t="e">
        <f t="shared" si="55"/>
        <v>#VALUE!</v>
      </c>
      <c r="AN99" s="124" t="e">
        <f t="shared" si="56"/>
        <v>#VALUE!</v>
      </c>
      <c r="AO99" s="124" t="e">
        <f t="shared" si="57"/>
        <v>#VALUE!</v>
      </c>
      <c r="AP99" s="124" t="e">
        <f t="shared" si="58"/>
        <v>#VALUE!</v>
      </c>
      <c r="AQ99" s="124" t="e">
        <f t="shared" si="59"/>
        <v>#VALUE!</v>
      </c>
      <c r="AR99" s="124" t="e">
        <f t="shared" si="60"/>
        <v>#VALUE!</v>
      </c>
      <c r="AS99" s="124">
        <f t="shared" si="61"/>
        <v>1</v>
      </c>
    </row>
    <row r="100" spans="1:4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IF(OR($B100="",$C100="",$D100="",$E100="",$F100="",$F100&lt;AN_LIM,$F100&gt;AN_CONCURS,$W100=FALSE),"",IF(E100="B",CNCSIS_B*VLOOKUP(AS100,Coef!$E$5:$F$20,2,FALSE),IF(E100="C",CNCSIS_C*VLOOKUP(AS100,Coef!$E$5:$F$20,2,FALSE),"")))</f>
        <v/>
      </c>
      <c r="J100" s="121" t="str">
        <f>IF(OR($B100="",$C100="",$D100="",$E100="",$F100="",$F100&gt;AN_CONCURS,$W100=FALSE),"",IF(E100="B",CNCSIS_B*VLOOKUP(AS100,Coef!$E$5:$F$20,2,FALSE),IF(E100="C",CNCSIS_C*VLOOKUP(AS100,Coef!$E$5:$F$20,2,FALSE),"")))</f>
        <v/>
      </c>
      <c r="K100" s="121" t="str">
        <f t="shared" si="38"/>
        <v/>
      </c>
      <c r="L100" s="121" t="str">
        <f t="shared" si="39"/>
        <v/>
      </c>
      <c r="M100" s="121" t="str">
        <f t="shared" si="40"/>
        <v/>
      </c>
      <c r="N100" s="121" t="str">
        <f t="shared" si="41"/>
        <v/>
      </c>
      <c r="O100" s="153" t="str">
        <f t="shared" si="27"/>
        <v/>
      </c>
      <c r="P100" s="153" t="str">
        <f t="shared" si="28"/>
        <v/>
      </c>
      <c r="Q100" s="153" t="str">
        <f t="shared" si="29"/>
        <v/>
      </c>
      <c r="R100" s="153" t="str">
        <f t="shared" si="30"/>
        <v/>
      </c>
      <c r="S100" s="153" t="str">
        <f t="shared" si="31"/>
        <v/>
      </c>
      <c r="T100" s="153" t="str">
        <f t="shared" si="32"/>
        <v/>
      </c>
      <c r="U100" s="153" t="str">
        <f t="shared" si="33"/>
        <v/>
      </c>
      <c r="V100" s="153" t="str">
        <f t="shared" si="34"/>
        <v/>
      </c>
      <c r="W100" s="129" t="b">
        <f t="shared" si="35"/>
        <v>0</v>
      </c>
      <c r="Y100" s="123" t="e">
        <f t="shared" si="36"/>
        <v>#VALUE!</v>
      </c>
      <c r="Z100" s="123" t="e">
        <f t="shared" si="42"/>
        <v>#VALUE!</v>
      </c>
      <c r="AA100" s="123" t="e">
        <f t="shared" si="43"/>
        <v>#VALUE!</v>
      </c>
      <c r="AB100" s="123" t="e">
        <f t="shared" si="44"/>
        <v>#VALUE!</v>
      </c>
      <c r="AC100" s="123" t="e">
        <f t="shared" si="45"/>
        <v>#VALUE!</v>
      </c>
      <c r="AD100" s="123" t="e">
        <f t="shared" si="46"/>
        <v>#VALUE!</v>
      </c>
      <c r="AE100" s="123" t="e">
        <f t="shared" si="47"/>
        <v>#VALUE!</v>
      </c>
      <c r="AF100" s="123" t="e">
        <f t="shared" si="48"/>
        <v>#VALUE!</v>
      </c>
      <c r="AG100" s="123" t="e">
        <f t="shared" si="49"/>
        <v>#VALUE!</v>
      </c>
      <c r="AH100" s="123" t="e">
        <f t="shared" si="50"/>
        <v>#VALUE!</v>
      </c>
      <c r="AI100" s="124" t="e">
        <f t="shared" si="51"/>
        <v>#VALUE!</v>
      </c>
      <c r="AJ100" s="124" t="e">
        <f t="shared" si="52"/>
        <v>#VALUE!</v>
      </c>
      <c r="AK100" s="124" t="e">
        <f t="shared" si="53"/>
        <v>#VALUE!</v>
      </c>
      <c r="AL100" s="124" t="e">
        <f t="shared" si="54"/>
        <v>#VALUE!</v>
      </c>
      <c r="AM100" s="124" t="e">
        <f t="shared" si="55"/>
        <v>#VALUE!</v>
      </c>
      <c r="AN100" s="124" t="e">
        <f t="shared" si="56"/>
        <v>#VALUE!</v>
      </c>
      <c r="AO100" s="124" t="e">
        <f t="shared" si="57"/>
        <v>#VALUE!</v>
      </c>
      <c r="AP100" s="124" t="e">
        <f t="shared" si="58"/>
        <v>#VALUE!</v>
      </c>
      <c r="AQ100" s="124" t="e">
        <f t="shared" si="59"/>
        <v>#VALUE!</v>
      </c>
      <c r="AR100" s="124" t="e">
        <f t="shared" si="60"/>
        <v>#VALUE!</v>
      </c>
      <c r="AS100" s="124">
        <f t="shared" si="61"/>
        <v>1</v>
      </c>
    </row>
    <row r="101" spans="1:4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IF(OR($B101="",$C101="",$D101="",$E101="",$F101="",$F101&lt;AN_LIM,$F101&gt;AN_CONCURS,$W101=FALSE),"",IF(E101="B",CNCSIS_B*VLOOKUP(AS101,Coef!$E$5:$F$20,2,FALSE),IF(E101="C",CNCSIS_C*VLOOKUP(AS101,Coef!$E$5:$F$20,2,FALSE),"")))</f>
        <v/>
      </c>
      <c r="J101" s="121" t="str">
        <f>IF(OR($B101="",$C101="",$D101="",$E101="",$F101="",$F101&gt;AN_CONCURS,$W101=FALSE),"",IF(E101="B",CNCSIS_B*VLOOKUP(AS101,Coef!$E$5:$F$20,2,FALSE),IF(E101="C",CNCSIS_C*VLOOKUP(AS101,Coef!$E$5:$F$20,2,FALSE),"")))</f>
        <v/>
      </c>
      <c r="K101" s="121" t="str">
        <f t="shared" si="38"/>
        <v/>
      </c>
      <c r="L101" s="121" t="str">
        <f t="shared" si="39"/>
        <v/>
      </c>
      <c r="M101" s="121" t="str">
        <f t="shared" si="40"/>
        <v/>
      </c>
      <c r="N101" s="121" t="str">
        <f t="shared" si="41"/>
        <v/>
      </c>
      <c r="O101" s="153" t="str">
        <f t="shared" si="27"/>
        <v/>
      </c>
      <c r="P101" s="153" t="str">
        <f t="shared" si="28"/>
        <v/>
      </c>
      <c r="Q101" s="153" t="str">
        <f t="shared" si="29"/>
        <v/>
      </c>
      <c r="R101" s="153" t="str">
        <f t="shared" si="30"/>
        <v/>
      </c>
      <c r="S101" s="153" t="str">
        <f t="shared" si="31"/>
        <v/>
      </c>
      <c r="T101" s="153" t="str">
        <f t="shared" si="32"/>
        <v/>
      </c>
      <c r="U101" s="153" t="str">
        <f t="shared" si="33"/>
        <v/>
      </c>
      <c r="V101" s="153" t="str">
        <f t="shared" si="34"/>
        <v/>
      </c>
      <c r="W101" s="129" t="b">
        <f t="shared" si="35"/>
        <v>0</v>
      </c>
      <c r="Y101" s="123" t="e">
        <f t="shared" si="36"/>
        <v>#VALUE!</v>
      </c>
      <c r="Z101" s="123" t="e">
        <f t="shared" si="42"/>
        <v>#VALUE!</v>
      </c>
      <c r="AA101" s="123" t="e">
        <f t="shared" si="43"/>
        <v>#VALUE!</v>
      </c>
      <c r="AB101" s="123" t="e">
        <f t="shared" si="44"/>
        <v>#VALUE!</v>
      </c>
      <c r="AC101" s="123" t="e">
        <f t="shared" si="45"/>
        <v>#VALUE!</v>
      </c>
      <c r="AD101" s="123" t="e">
        <f t="shared" si="46"/>
        <v>#VALUE!</v>
      </c>
      <c r="AE101" s="123" t="e">
        <f t="shared" si="47"/>
        <v>#VALUE!</v>
      </c>
      <c r="AF101" s="123" t="e">
        <f t="shared" si="48"/>
        <v>#VALUE!</v>
      </c>
      <c r="AG101" s="123" t="e">
        <f t="shared" si="49"/>
        <v>#VALUE!</v>
      </c>
      <c r="AH101" s="123" t="e">
        <f t="shared" si="50"/>
        <v>#VALUE!</v>
      </c>
      <c r="AI101" s="124" t="e">
        <f t="shared" si="51"/>
        <v>#VALUE!</v>
      </c>
      <c r="AJ101" s="124" t="e">
        <f t="shared" si="52"/>
        <v>#VALUE!</v>
      </c>
      <c r="AK101" s="124" t="e">
        <f t="shared" si="53"/>
        <v>#VALUE!</v>
      </c>
      <c r="AL101" s="124" t="e">
        <f t="shared" si="54"/>
        <v>#VALUE!</v>
      </c>
      <c r="AM101" s="124" t="e">
        <f t="shared" si="55"/>
        <v>#VALUE!</v>
      </c>
      <c r="AN101" s="124" t="e">
        <f t="shared" si="56"/>
        <v>#VALUE!</v>
      </c>
      <c r="AO101" s="124" t="e">
        <f t="shared" si="57"/>
        <v>#VALUE!</v>
      </c>
      <c r="AP101" s="124" t="e">
        <f t="shared" si="58"/>
        <v>#VALUE!</v>
      </c>
      <c r="AQ101" s="124" t="e">
        <f t="shared" si="59"/>
        <v>#VALUE!</v>
      </c>
      <c r="AR101" s="124" t="e">
        <f t="shared" si="60"/>
        <v>#VALUE!</v>
      </c>
      <c r="AS101" s="124">
        <f t="shared" si="61"/>
        <v>1</v>
      </c>
    </row>
    <row r="102" spans="1:4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IF(OR($B102="",$C102="",$D102="",$E102="",$F102="",$F102&lt;AN_LIM,$F102&gt;AN_CONCURS,$W102=FALSE),"",IF(E102="B",CNCSIS_B*VLOOKUP(AS102,Coef!$E$5:$F$20,2,FALSE),IF(E102="C",CNCSIS_C*VLOOKUP(AS102,Coef!$E$5:$F$20,2,FALSE),"")))</f>
        <v/>
      </c>
      <c r="J102" s="121" t="str">
        <f>IF(OR($B102="",$C102="",$D102="",$E102="",$F102="",$F102&gt;AN_CONCURS,$W102=FALSE),"",IF(E102="B",CNCSIS_B*VLOOKUP(AS102,Coef!$E$5:$F$20,2,FALSE),IF(E102="C",CNCSIS_C*VLOOKUP(AS102,Coef!$E$5:$F$20,2,FALSE),"")))</f>
        <v/>
      </c>
      <c r="K102" s="121" t="str">
        <f t="shared" si="38"/>
        <v/>
      </c>
      <c r="L102" s="121" t="str">
        <f t="shared" si="39"/>
        <v/>
      </c>
      <c r="M102" s="121" t="str">
        <f t="shared" si="40"/>
        <v/>
      </c>
      <c r="N102" s="121" t="str">
        <f t="shared" si="41"/>
        <v/>
      </c>
      <c r="O102" s="153" t="str">
        <f t="shared" si="27"/>
        <v/>
      </c>
      <c r="P102" s="153" t="str">
        <f t="shared" si="28"/>
        <v/>
      </c>
      <c r="Q102" s="153" t="str">
        <f t="shared" si="29"/>
        <v/>
      </c>
      <c r="R102" s="153" t="str">
        <f t="shared" si="30"/>
        <v/>
      </c>
      <c r="S102" s="153" t="str">
        <f t="shared" si="31"/>
        <v/>
      </c>
      <c r="T102" s="153" t="str">
        <f t="shared" si="32"/>
        <v/>
      </c>
      <c r="U102" s="153" t="str">
        <f t="shared" si="33"/>
        <v/>
      </c>
      <c r="V102" s="153" t="str">
        <f t="shared" si="34"/>
        <v/>
      </c>
      <c r="W102" s="129" t="b">
        <f t="shared" si="35"/>
        <v>0</v>
      </c>
      <c r="Y102" s="123" t="e">
        <f t="shared" si="36"/>
        <v>#VALUE!</v>
      </c>
      <c r="Z102" s="123" t="e">
        <f t="shared" si="42"/>
        <v>#VALUE!</v>
      </c>
      <c r="AA102" s="123" t="e">
        <f t="shared" si="43"/>
        <v>#VALUE!</v>
      </c>
      <c r="AB102" s="123" t="e">
        <f t="shared" si="44"/>
        <v>#VALUE!</v>
      </c>
      <c r="AC102" s="123" t="e">
        <f t="shared" si="45"/>
        <v>#VALUE!</v>
      </c>
      <c r="AD102" s="123" t="e">
        <f t="shared" si="46"/>
        <v>#VALUE!</v>
      </c>
      <c r="AE102" s="123" t="e">
        <f t="shared" si="47"/>
        <v>#VALUE!</v>
      </c>
      <c r="AF102" s="123" t="e">
        <f t="shared" si="48"/>
        <v>#VALUE!</v>
      </c>
      <c r="AG102" s="123" t="e">
        <f t="shared" si="49"/>
        <v>#VALUE!</v>
      </c>
      <c r="AH102" s="123" t="e">
        <f t="shared" si="50"/>
        <v>#VALUE!</v>
      </c>
      <c r="AI102" s="124" t="e">
        <f t="shared" si="51"/>
        <v>#VALUE!</v>
      </c>
      <c r="AJ102" s="124" t="e">
        <f t="shared" si="52"/>
        <v>#VALUE!</v>
      </c>
      <c r="AK102" s="124" t="e">
        <f t="shared" si="53"/>
        <v>#VALUE!</v>
      </c>
      <c r="AL102" s="124" t="e">
        <f t="shared" si="54"/>
        <v>#VALUE!</v>
      </c>
      <c r="AM102" s="124" t="e">
        <f t="shared" si="55"/>
        <v>#VALUE!</v>
      </c>
      <c r="AN102" s="124" t="e">
        <f t="shared" si="56"/>
        <v>#VALUE!</v>
      </c>
      <c r="AO102" s="124" t="e">
        <f t="shared" si="57"/>
        <v>#VALUE!</v>
      </c>
      <c r="AP102" s="124" t="e">
        <f t="shared" si="58"/>
        <v>#VALUE!</v>
      </c>
      <c r="AQ102" s="124" t="e">
        <f t="shared" si="59"/>
        <v>#VALUE!</v>
      </c>
      <c r="AR102" s="124" t="e">
        <f t="shared" si="60"/>
        <v>#VALUE!</v>
      </c>
      <c r="AS102" s="124">
        <f t="shared" si="61"/>
        <v>1</v>
      </c>
    </row>
    <row r="103" spans="1:4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IF(OR($B103="",$C103="",$D103="",$E103="",$F103="",$F103&lt;AN_LIM,$F103&gt;AN_CONCURS,$W103=FALSE),"",IF(E103="B",CNCSIS_B*VLOOKUP(AS103,Coef!$E$5:$F$20,2,FALSE),IF(E103="C",CNCSIS_C*VLOOKUP(AS103,Coef!$E$5:$F$20,2,FALSE),"")))</f>
        <v/>
      </c>
      <c r="J103" s="121" t="str">
        <f>IF(OR($B103="",$C103="",$D103="",$E103="",$F103="",$F103&gt;AN_CONCURS,$W103=FALSE),"",IF(E103="B",CNCSIS_B*VLOOKUP(AS103,Coef!$E$5:$F$20,2,FALSE),IF(E103="C",CNCSIS_C*VLOOKUP(AS103,Coef!$E$5:$F$20,2,FALSE),"")))</f>
        <v/>
      </c>
      <c r="K103" s="121" t="str">
        <f t="shared" si="38"/>
        <v/>
      </c>
      <c r="L103" s="121" t="str">
        <f t="shared" si="39"/>
        <v/>
      </c>
      <c r="M103" s="121" t="str">
        <f t="shared" si="40"/>
        <v/>
      </c>
      <c r="N103" s="121" t="str">
        <f t="shared" si="41"/>
        <v/>
      </c>
      <c r="O103" s="153" t="str">
        <f t="shared" si="27"/>
        <v/>
      </c>
      <c r="P103" s="153" t="str">
        <f t="shared" si="28"/>
        <v/>
      </c>
      <c r="Q103" s="153" t="str">
        <f t="shared" si="29"/>
        <v/>
      </c>
      <c r="R103" s="153" t="str">
        <f t="shared" si="30"/>
        <v/>
      </c>
      <c r="S103" s="153" t="str">
        <f t="shared" si="31"/>
        <v/>
      </c>
      <c r="T103" s="153" t="str">
        <f t="shared" si="32"/>
        <v/>
      </c>
      <c r="U103" s="153" t="str">
        <f t="shared" si="33"/>
        <v/>
      </c>
      <c r="V103" s="153" t="str">
        <f t="shared" si="34"/>
        <v/>
      </c>
      <c r="W103" s="129" t="b">
        <f t="shared" si="35"/>
        <v>0</v>
      </c>
      <c r="Y103" s="123" t="e">
        <f t="shared" si="36"/>
        <v>#VALUE!</v>
      </c>
      <c r="Z103" s="123" t="e">
        <f t="shared" si="42"/>
        <v>#VALUE!</v>
      </c>
      <c r="AA103" s="123" t="e">
        <f t="shared" si="43"/>
        <v>#VALUE!</v>
      </c>
      <c r="AB103" s="123" t="e">
        <f t="shared" si="44"/>
        <v>#VALUE!</v>
      </c>
      <c r="AC103" s="123" t="e">
        <f t="shared" si="45"/>
        <v>#VALUE!</v>
      </c>
      <c r="AD103" s="123" t="e">
        <f t="shared" si="46"/>
        <v>#VALUE!</v>
      </c>
      <c r="AE103" s="123" t="e">
        <f t="shared" si="47"/>
        <v>#VALUE!</v>
      </c>
      <c r="AF103" s="123" t="e">
        <f t="shared" si="48"/>
        <v>#VALUE!</v>
      </c>
      <c r="AG103" s="123" t="e">
        <f t="shared" si="49"/>
        <v>#VALUE!</v>
      </c>
      <c r="AH103" s="123" t="e">
        <f t="shared" si="50"/>
        <v>#VALUE!</v>
      </c>
      <c r="AI103" s="124" t="e">
        <f t="shared" si="51"/>
        <v>#VALUE!</v>
      </c>
      <c r="AJ103" s="124" t="e">
        <f t="shared" si="52"/>
        <v>#VALUE!</v>
      </c>
      <c r="AK103" s="124" t="e">
        <f t="shared" si="53"/>
        <v>#VALUE!</v>
      </c>
      <c r="AL103" s="124" t="e">
        <f t="shared" si="54"/>
        <v>#VALUE!</v>
      </c>
      <c r="AM103" s="124" t="e">
        <f t="shared" si="55"/>
        <v>#VALUE!</v>
      </c>
      <c r="AN103" s="124" t="e">
        <f t="shared" si="56"/>
        <v>#VALUE!</v>
      </c>
      <c r="AO103" s="124" t="e">
        <f t="shared" si="57"/>
        <v>#VALUE!</v>
      </c>
      <c r="AP103" s="124" t="e">
        <f t="shared" si="58"/>
        <v>#VALUE!</v>
      </c>
      <c r="AQ103" s="124" t="e">
        <f t="shared" si="59"/>
        <v>#VALUE!</v>
      </c>
      <c r="AR103" s="124" t="e">
        <f t="shared" si="60"/>
        <v>#VALUE!</v>
      </c>
      <c r="AS103" s="124">
        <f t="shared" si="61"/>
        <v>1</v>
      </c>
    </row>
    <row r="104" spans="1:4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IF(OR($B104="",$C104="",$D104="",$E104="",$F104="",$F104&lt;AN_LIM,$F104&gt;AN_CONCURS,$W104=FALSE),"",IF(E104="B",CNCSIS_B*VLOOKUP(AS104,Coef!$E$5:$F$20,2,FALSE),IF(E104="C",CNCSIS_C*VLOOKUP(AS104,Coef!$E$5:$F$20,2,FALSE),"")))</f>
        <v/>
      </c>
      <c r="J104" s="121" t="str">
        <f>IF(OR($B104="",$C104="",$D104="",$E104="",$F104="",$F104&gt;AN_CONCURS,$W104=FALSE),"",IF(E104="B",CNCSIS_B*VLOOKUP(AS104,Coef!$E$5:$F$20,2,FALSE),IF(E104="C",CNCSIS_C*VLOOKUP(AS104,Coef!$E$5:$F$20,2,FALSE),"")))</f>
        <v/>
      </c>
      <c r="K104" s="121" t="str">
        <f t="shared" si="38"/>
        <v/>
      </c>
      <c r="L104" s="121" t="str">
        <f t="shared" si="39"/>
        <v/>
      </c>
      <c r="M104" s="121" t="str">
        <f t="shared" si="40"/>
        <v/>
      </c>
      <c r="N104" s="121" t="str">
        <f t="shared" si="41"/>
        <v/>
      </c>
      <c r="O104" s="153" t="str">
        <f t="shared" si="27"/>
        <v/>
      </c>
      <c r="P104" s="153" t="str">
        <f t="shared" si="28"/>
        <v/>
      </c>
      <c r="Q104" s="153" t="str">
        <f t="shared" si="29"/>
        <v/>
      </c>
      <c r="R104" s="153" t="str">
        <f t="shared" si="30"/>
        <v/>
      </c>
      <c r="S104" s="153" t="str">
        <f t="shared" si="31"/>
        <v/>
      </c>
      <c r="T104" s="153" t="str">
        <f t="shared" si="32"/>
        <v/>
      </c>
      <c r="U104" s="153" t="str">
        <f t="shared" si="33"/>
        <v/>
      </c>
      <c r="V104" s="153" t="str">
        <f t="shared" si="34"/>
        <v/>
      </c>
      <c r="W104" s="129" t="b">
        <f t="shared" si="35"/>
        <v>0</v>
      </c>
      <c r="Y104" s="123" t="e">
        <f t="shared" si="36"/>
        <v>#VALUE!</v>
      </c>
      <c r="Z104" s="123" t="e">
        <f t="shared" si="42"/>
        <v>#VALUE!</v>
      </c>
      <c r="AA104" s="123" t="e">
        <f t="shared" si="43"/>
        <v>#VALUE!</v>
      </c>
      <c r="AB104" s="123" t="e">
        <f t="shared" si="44"/>
        <v>#VALUE!</v>
      </c>
      <c r="AC104" s="123" t="e">
        <f t="shared" si="45"/>
        <v>#VALUE!</v>
      </c>
      <c r="AD104" s="123" t="e">
        <f t="shared" si="46"/>
        <v>#VALUE!</v>
      </c>
      <c r="AE104" s="123" t="e">
        <f t="shared" si="47"/>
        <v>#VALUE!</v>
      </c>
      <c r="AF104" s="123" t="e">
        <f t="shared" si="48"/>
        <v>#VALUE!</v>
      </c>
      <c r="AG104" s="123" t="e">
        <f t="shared" si="49"/>
        <v>#VALUE!</v>
      </c>
      <c r="AH104" s="123" t="e">
        <f t="shared" si="50"/>
        <v>#VALUE!</v>
      </c>
      <c r="AI104" s="124" t="e">
        <f t="shared" si="51"/>
        <v>#VALUE!</v>
      </c>
      <c r="AJ104" s="124" t="e">
        <f t="shared" si="52"/>
        <v>#VALUE!</v>
      </c>
      <c r="AK104" s="124" t="e">
        <f t="shared" si="53"/>
        <v>#VALUE!</v>
      </c>
      <c r="AL104" s="124" t="e">
        <f t="shared" si="54"/>
        <v>#VALUE!</v>
      </c>
      <c r="AM104" s="124" t="e">
        <f t="shared" si="55"/>
        <v>#VALUE!</v>
      </c>
      <c r="AN104" s="124" t="e">
        <f t="shared" si="56"/>
        <v>#VALUE!</v>
      </c>
      <c r="AO104" s="124" t="e">
        <f t="shared" si="57"/>
        <v>#VALUE!</v>
      </c>
      <c r="AP104" s="124" t="e">
        <f t="shared" si="58"/>
        <v>#VALUE!</v>
      </c>
      <c r="AQ104" s="124" t="e">
        <f t="shared" si="59"/>
        <v>#VALUE!</v>
      </c>
      <c r="AR104" s="124" t="e">
        <f t="shared" si="60"/>
        <v>#VALUE!</v>
      </c>
      <c r="AS104" s="124">
        <f t="shared" si="61"/>
        <v>1</v>
      </c>
    </row>
    <row r="105" spans="1:4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IF(OR($B105="",$C105="",$D105="",$E105="",$F105="",$F105&lt;AN_LIM,$F105&gt;AN_CONCURS,$W105=FALSE),"",IF(E105="B",CNCSIS_B*VLOOKUP(AS105,Coef!$E$5:$F$20,2,FALSE),IF(E105="C",CNCSIS_C*VLOOKUP(AS105,Coef!$E$5:$F$20,2,FALSE),"")))</f>
        <v/>
      </c>
      <c r="J105" s="121" t="str">
        <f>IF(OR($B105="",$C105="",$D105="",$E105="",$F105="",$F105&gt;AN_CONCURS,$W105=FALSE),"",IF(E105="B",CNCSIS_B*VLOOKUP(AS105,Coef!$E$5:$F$20,2,FALSE),IF(E105="C",CNCSIS_C*VLOOKUP(AS105,Coef!$E$5:$F$20,2,FALSE),"")))</f>
        <v/>
      </c>
      <c r="K105" s="121" t="str">
        <f t="shared" si="38"/>
        <v/>
      </c>
      <c r="L105" s="121" t="str">
        <f t="shared" si="39"/>
        <v/>
      </c>
      <c r="M105" s="121" t="str">
        <f t="shared" si="40"/>
        <v/>
      </c>
      <c r="N105" s="121" t="str">
        <f t="shared" si="41"/>
        <v/>
      </c>
      <c r="O105" s="153" t="str">
        <f t="shared" si="27"/>
        <v/>
      </c>
      <c r="P105" s="153" t="str">
        <f t="shared" si="28"/>
        <v/>
      </c>
      <c r="Q105" s="153" t="str">
        <f t="shared" si="29"/>
        <v/>
      </c>
      <c r="R105" s="153" t="str">
        <f t="shared" si="30"/>
        <v/>
      </c>
      <c r="S105" s="153" t="str">
        <f t="shared" si="31"/>
        <v/>
      </c>
      <c r="T105" s="153" t="str">
        <f t="shared" si="32"/>
        <v/>
      </c>
      <c r="U105" s="153" t="str">
        <f t="shared" si="33"/>
        <v/>
      </c>
      <c r="V105" s="153" t="str">
        <f t="shared" si="34"/>
        <v/>
      </c>
      <c r="W105" s="129" t="b">
        <f t="shared" si="35"/>
        <v>0</v>
      </c>
      <c r="Y105" s="123" t="e">
        <f t="shared" si="36"/>
        <v>#VALUE!</v>
      </c>
      <c r="Z105" s="123" t="e">
        <f t="shared" si="42"/>
        <v>#VALUE!</v>
      </c>
      <c r="AA105" s="123" t="e">
        <f t="shared" si="43"/>
        <v>#VALUE!</v>
      </c>
      <c r="AB105" s="123" t="e">
        <f t="shared" si="44"/>
        <v>#VALUE!</v>
      </c>
      <c r="AC105" s="123" t="e">
        <f t="shared" si="45"/>
        <v>#VALUE!</v>
      </c>
      <c r="AD105" s="123" t="e">
        <f t="shared" si="46"/>
        <v>#VALUE!</v>
      </c>
      <c r="AE105" s="123" t="e">
        <f t="shared" si="47"/>
        <v>#VALUE!</v>
      </c>
      <c r="AF105" s="123" t="e">
        <f t="shared" si="48"/>
        <v>#VALUE!</v>
      </c>
      <c r="AG105" s="123" t="e">
        <f t="shared" si="49"/>
        <v>#VALUE!</v>
      </c>
      <c r="AH105" s="123" t="e">
        <f t="shared" si="50"/>
        <v>#VALUE!</v>
      </c>
      <c r="AI105" s="124" t="e">
        <f t="shared" si="51"/>
        <v>#VALUE!</v>
      </c>
      <c r="AJ105" s="124" t="e">
        <f t="shared" si="52"/>
        <v>#VALUE!</v>
      </c>
      <c r="AK105" s="124" t="e">
        <f t="shared" si="53"/>
        <v>#VALUE!</v>
      </c>
      <c r="AL105" s="124" t="e">
        <f t="shared" si="54"/>
        <v>#VALUE!</v>
      </c>
      <c r="AM105" s="124" t="e">
        <f t="shared" si="55"/>
        <v>#VALUE!</v>
      </c>
      <c r="AN105" s="124" t="e">
        <f t="shared" si="56"/>
        <v>#VALUE!</v>
      </c>
      <c r="AO105" s="124" t="e">
        <f t="shared" si="57"/>
        <v>#VALUE!</v>
      </c>
      <c r="AP105" s="124" t="e">
        <f t="shared" si="58"/>
        <v>#VALUE!</v>
      </c>
      <c r="AQ105" s="124" t="e">
        <f t="shared" si="59"/>
        <v>#VALUE!</v>
      </c>
      <c r="AR105" s="124" t="e">
        <f t="shared" si="60"/>
        <v>#VALUE!</v>
      </c>
      <c r="AS105" s="124">
        <f t="shared" si="61"/>
        <v>1</v>
      </c>
    </row>
    <row r="106" spans="1:4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IF(OR($B106="",$C106="",$D106="",$E106="",$F106="",$F106&lt;AN_LIM,$F106&gt;AN_CONCURS,$W106=FALSE),"",IF(E106="B",CNCSIS_B*VLOOKUP(AS106,Coef!$E$5:$F$20,2,FALSE),IF(E106="C",CNCSIS_C*VLOOKUP(AS106,Coef!$E$5:$F$20,2,FALSE),"")))</f>
        <v/>
      </c>
      <c r="J106" s="121" t="str">
        <f>IF(OR($B106="",$C106="",$D106="",$E106="",$F106="",$F106&gt;AN_CONCURS,$W106=FALSE),"",IF(E106="B",CNCSIS_B*VLOOKUP(AS106,Coef!$E$5:$F$20,2,FALSE),IF(E106="C",CNCSIS_C*VLOOKUP(AS106,Coef!$E$5:$F$20,2,FALSE),"")))</f>
        <v/>
      </c>
      <c r="K106" s="121" t="str">
        <f t="shared" si="38"/>
        <v/>
      </c>
      <c r="L106" s="121" t="str">
        <f t="shared" si="39"/>
        <v/>
      </c>
      <c r="M106" s="121" t="str">
        <f t="shared" si="40"/>
        <v/>
      </c>
      <c r="N106" s="121" t="str">
        <f t="shared" si="41"/>
        <v/>
      </c>
      <c r="O106" s="153" t="str">
        <f t="shared" si="27"/>
        <v/>
      </c>
      <c r="P106" s="153" t="str">
        <f t="shared" si="28"/>
        <v/>
      </c>
      <c r="Q106" s="153" t="str">
        <f t="shared" si="29"/>
        <v/>
      </c>
      <c r="R106" s="153" t="str">
        <f t="shared" si="30"/>
        <v/>
      </c>
      <c r="S106" s="153" t="str">
        <f t="shared" si="31"/>
        <v/>
      </c>
      <c r="T106" s="153" t="str">
        <f t="shared" si="32"/>
        <v/>
      </c>
      <c r="U106" s="153" t="str">
        <f t="shared" si="33"/>
        <v/>
      </c>
      <c r="V106" s="153" t="str">
        <f t="shared" si="34"/>
        <v/>
      </c>
      <c r="W106" s="129" t="b">
        <f t="shared" si="35"/>
        <v>0</v>
      </c>
      <c r="Y106" s="123" t="e">
        <f t="shared" si="36"/>
        <v>#VALUE!</v>
      </c>
      <c r="Z106" s="123" t="e">
        <f t="shared" si="42"/>
        <v>#VALUE!</v>
      </c>
      <c r="AA106" s="123" t="e">
        <f t="shared" si="43"/>
        <v>#VALUE!</v>
      </c>
      <c r="AB106" s="123" t="e">
        <f t="shared" si="44"/>
        <v>#VALUE!</v>
      </c>
      <c r="AC106" s="123" t="e">
        <f t="shared" si="45"/>
        <v>#VALUE!</v>
      </c>
      <c r="AD106" s="123" t="e">
        <f t="shared" si="46"/>
        <v>#VALUE!</v>
      </c>
      <c r="AE106" s="123" t="e">
        <f t="shared" si="47"/>
        <v>#VALUE!</v>
      </c>
      <c r="AF106" s="123" t="e">
        <f t="shared" si="48"/>
        <v>#VALUE!</v>
      </c>
      <c r="AG106" s="123" t="e">
        <f t="shared" si="49"/>
        <v>#VALUE!</v>
      </c>
      <c r="AH106" s="123" t="e">
        <f t="shared" si="50"/>
        <v>#VALUE!</v>
      </c>
      <c r="AI106" s="124" t="e">
        <f t="shared" si="51"/>
        <v>#VALUE!</v>
      </c>
      <c r="AJ106" s="124" t="e">
        <f t="shared" si="52"/>
        <v>#VALUE!</v>
      </c>
      <c r="AK106" s="124" t="e">
        <f t="shared" si="53"/>
        <v>#VALUE!</v>
      </c>
      <c r="AL106" s="124" t="e">
        <f t="shared" si="54"/>
        <v>#VALUE!</v>
      </c>
      <c r="AM106" s="124" t="e">
        <f t="shared" si="55"/>
        <v>#VALUE!</v>
      </c>
      <c r="AN106" s="124" t="e">
        <f t="shared" si="56"/>
        <v>#VALUE!</v>
      </c>
      <c r="AO106" s="124" t="e">
        <f t="shared" si="57"/>
        <v>#VALUE!</v>
      </c>
      <c r="AP106" s="124" t="e">
        <f t="shared" si="58"/>
        <v>#VALUE!</v>
      </c>
      <c r="AQ106" s="124" t="e">
        <f t="shared" si="59"/>
        <v>#VALUE!</v>
      </c>
      <c r="AR106" s="124" t="e">
        <f t="shared" si="60"/>
        <v>#VALUE!</v>
      </c>
      <c r="AS106" s="124">
        <f t="shared" si="61"/>
        <v>1</v>
      </c>
    </row>
    <row r="107" spans="1:4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IF(OR($B107="",$C107="",$D107="",$E107="",$F107="",$F107&lt;AN_LIM,$F107&gt;AN_CONCURS,$W107=FALSE),"",IF(E107="B",CNCSIS_B*VLOOKUP(AS107,Coef!$E$5:$F$20,2,FALSE),IF(E107="C",CNCSIS_C*VLOOKUP(AS107,Coef!$E$5:$F$20,2,FALSE),"")))</f>
        <v/>
      </c>
      <c r="J107" s="121" t="str">
        <f>IF(OR($B107="",$C107="",$D107="",$E107="",$F107="",$F107&gt;AN_CONCURS,$W107=FALSE),"",IF(E107="B",CNCSIS_B*VLOOKUP(AS107,Coef!$E$5:$F$20,2,FALSE),IF(E107="C",CNCSIS_C*VLOOKUP(AS107,Coef!$E$5:$F$20,2,FALSE),"")))</f>
        <v/>
      </c>
      <c r="K107" s="121" t="str">
        <f t="shared" si="38"/>
        <v/>
      </c>
      <c r="L107" s="121" t="str">
        <f t="shared" si="39"/>
        <v/>
      </c>
      <c r="M107" s="121" t="str">
        <f t="shared" si="40"/>
        <v/>
      </c>
      <c r="N107" s="121" t="str">
        <f t="shared" si="41"/>
        <v/>
      </c>
      <c r="O107" s="153" t="str">
        <f t="shared" si="27"/>
        <v/>
      </c>
      <c r="P107" s="153" t="str">
        <f t="shared" si="28"/>
        <v/>
      </c>
      <c r="Q107" s="153" t="str">
        <f t="shared" si="29"/>
        <v/>
      </c>
      <c r="R107" s="153" t="str">
        <f t="shared" si="30"/>
        <v/>
      </c>
      <c r="S107" s="153" t="str">
        <f t="shared" si="31"/>
        <v/>
      </c>
      <c r="T107" s="153" t="str">
        <f t="shared" si="32"/>
        <v/>
      </c>
      <c r="U107" s="153" t="str">
        <f t="shared" si="33"/>
        <v/>
      </c>
      <c r="V107" s="153" t="str">
        <f t="shared" si="34"/>
        <v/>
      </c>
      <c r="W107" s="129" t="b">
        <f t="shared" si="35"/>
        <v>0</v>
      </c>
      <c r="Y107" s="123" t="e">
        <f t="shared" si="36"/>
        <v>#VALUE!</v>
      </c>
      <c r="Z107" s="123" t="e">
        <f t="shared" si="42"/>
        <v>#VALUE!</v>
      </c>
      <c r="AA107" s="123" t="e">
        <f t="shared" si="43"/>
        <v>#VALUE!</v>
      </c>
      <c r="AB107" s="123" t="e">
        <f t="shared" si="44"/>
        <v>#VALUE!</v>
      </c>
      <c r="AC107" s="123" t="e">
        <f t="shared" si="45"/>
        <v>#VALUE!</v>
      </c>
      <c r="AD107" s="123" t="e">
        <f t="shared" si="46"/>
        <v>#VALUE!</v>
      </c>
      <c r="AE107" s="123" t="e">
        <f t="shared" si="47"/>
        <v>#VALUE!</v>
      </c>
      <c r="AF107" s="123" t="e">
        <f t="shared" si="48"/>
        <v>#VALUE!</v>
      </c>
      <c r="AG107" s="123" t="e">
        <f t="shared" si="49"/>
        <v>#VALUE!</v>
      </c>
      <c r="AH107" s="123" t="e">
        <f t="shared" si="50"/>
        <v>#VALUE!</v>
      </c>
      <c r="AI107" s="124" t="e">
        <f t="shared" si="51"/>
        <v>#VALUE!</v>
      </c>
      <c r="AJ107" s="124" t="e">
        <f t="shared" si="52"/>
        <v>#VALUE!</v>
      </c>
      <c r="AK107" s="124" t="e">
        <f t="shared" si="53"/>
        <v>#VALUE!</v>
      </c>
      <c r="AL107" s="124" t="e">
        <f t="shared" si="54"/>
        <v>#VALUE!</v>
      </c>
      <c r="AM107" s="124" t="e">
        <f t="shared" si="55"/>
        <v>#VALUE!</v>
      </c>
      <c r="AN107" s="124" t="e">
        <f t="shared" si="56"/>
        <v>#VALUE!</v>
      </c>
      <c r="AO107" s="124" t="e">
        <f t="shared" si="57"/>
        <v>#VALUE!</v>
      </c>
      <c r="AP107" s="124" t="e">
        <f t="shared" si="58"/>
        <v>#VALUE!</v>
      </c>
      <c r="AQ107" s="124" t="e">
        <f t="shared" si="59"/>
        <v>#VALUE!</v>
      </c>
      <c r="AR107" s="124" t="e">
        <f t="shared" si="60"/>
        <v>#VALUE!</v>
      </c>
      <c r="AS107" s="124">
        <f t="shared" si="61"/>
        <v>1</v>
      </c>
    </row>
    <row r="108" spans="1:4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IF(OR($B108="",$C108="",$D108="",$E108="",$F108="",$F108&lt;AN_LIM,$F108&gt;AN_CONCURS,$W108=FALSE),"",IF(E108="B",CNCSIS_B*VLOOKUP(AS108,Coef!$E$5:$F$20,2,FALSE),IF(E108="C",CNCSIS_C*VLOOKUP(AS108,Coef!$E$5:$F$20,2,FALSE),"")))</f>
        <v/>
      </c>
      <c r="J108" s="121" t="str">
        <f>IF(OR($B108="",$C108="",$D108="",$E108="",$F108="",$F108&gt;AN_CONCURS,$W108=FALSE),"",IF(E108="B",CNCSIS_B*VLOOKUP(AS108,Coef!$E$5:$F$20,2,FALSE),IF(E108="C",CNCSIS_C*VLOOKUP(AS108,Coef!$E$5:$F$20,2,FALSE),"")))</f>
        <v/>
      </c>
      <c r="K108" s="121" t="str">
        <f t="shared" si="38"/>
        <v/>
      </c>
      <c r="L108" s="121" t="str">
        <f t="shared" si="39"/>
        <v/>
      </c>
      <c r="M108" s="121" t="str">
        <f t="shared" si="40"/>
        <v/>
      </c>
      <c r="N108" s="121" t="str">
        <f t="shared" si="41"/>
        <v/>
      </c>
      <c r="O108" s="153" t="str">
        <f t="shared" si="27"/>
        <v/>
      </c>
      <c r="P108" s="153" t="str">
        <f t="shared" si="28"/>
        <v/>
      </c>
      <c r="Q108" s="153" t="str">
        <f t="shared" si="29"/>
        <v/>
      </c>
      <c r="R108" s="153" t="str">
        <f t="shared" si="30"/>
        <v/>
      </c>
      <c r="S108" s="153" t="str">
        <f t="shared" si="31"/>
        <v/>
      </c>
      <c r="T108" s="153" t="str">
        <f t="shared" si="32"/>
        <v/>
      </c>
      <c r="U108" s="153" t="str">
        <f t="shared" si="33"/>
        <v/>
      </c>
      <c r="V108" s="153" t="str">
        <f t="shared" si="34"/>
        <v/>
      </c>
      <c r="W108" s="129" t="b">
        <f t="shared" si="35"/>
        <v>0</v>
      </c>
      <c r="Y108" s="123" t="e">
        <f t="shared" si="36"/>
        <v>#VALUE!</v>
      </c>
      <c r="Z108" s="123" t="e">
        <f t="shared" si="42"/>
        <v>#VALUE!</v>
      </c>
      <c r="AA108" s="123" t="e">
        <f t="shared" si="43"/>
        <v>#VALUE!</v>
      </c>
      <c r="AB108" s="123" t="e">
        <f t="shared" si="44"/>
        <v>#VALUE!</v>
      </c>
      <c r="AC108" s="123" t="e">
        <f t="shared" si="45"/>
        <v>#VALUE!</v>
      </c>
      <c r="AD108" s="123" t="e">
        <f t="shared" si="46"/>
        <v>#VALUE!</v>
      </c>
      <c r="AE108" s="123" t="e">
        <f t="shared" si="47"/>
        <v>#VALUE!</v>
      </c>
      <c r="AF108" s="123" t="e">
        <f t="shared" si="48"/>
        <v>#VALUE!</v>
      </c>
      <c r="AG108" s="123" t="e">
        <f t="shared" si="49"/>
        <v>#VALUE!</v>
      </c>
      <c r="AH108" s="123" t="e">
        <f t="shared" si="50"/>
        <v>#VALUE!</v>
      </c>
      <c r="AI108" s="124" t="e">
        <f t="shared" si="51"/>
        <v>#VALUE!</v>
      </c>
      <c r="AJ108" s="124" t="e">
        <f t="shared" si="52"/>
        <v>#VALUE!</v>
      </c>
      <c r="AK108" s="124" t="e">
        <f t="shared" si="53"/>
        <v>#VALUE!</v>
      </c>
      <c r="AL108" s="124" t="e">
        <f t="shared" si="54"/>
        <v>#VALUE!</v>
      </c>
      <c r="AM108" s="124" t="e">
        <f t="shared" si="55"/>
        <v>#VALUE!</v>
      </c>
      <c r="AN108" s="124" t="e">
        <f t="shared" si="56"/>
        <v>#VALUE!</v>
      </c>
      <c r="AO108" s="124" t="e">
        <f t="shared" si="57"/>
        <v>#VALUE!</v>
      </c>
      <c r="AP108" s="124" t="e">
        <f t="shared" si="58"/>
        <v>#VALUE!</v>
      </c>
      <c r="AQ108" s="124" t="e">
        <f t="shared" si="59"/>
        <v>#VALUE!</v>
      </c>
      <c r="AR108" s="124" t="e">
        <f t="shared" si="60"/>
        <v>#VALUE!</v>
      </c>
      <c r="AS108" s="124">
        <f t="shared" si="61"/>
        <v>1</v>
      </c>
    </row>
    <row r="109" spans="1:4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IF(OR($B109="",$C109="",$D109="",$E109="",$F109="",$F109&lt;AN_LIM,$F109&gt;AN_CONCURS,$W109=FALSE),"",IF(E109="B",CNCSIS_B*VLOOKUP(AS109,Coef!$E$5:$F$20,2,FALSE),IF(E109="C",CNCSIS_C*VLOOKUP(AS109,Coef!$E$5:$F$20,2,FALSE),"")))</f>
        <v/>
      </c>
      <c r="J109" s="121" t="str">
        <f>IF(OR($B109="",$C109="",$D109="",$E109="",$F109="",$F109&gt;AN_CONCURS,$W109=FALSE),"",IF(E109="B",CNCSIS_B*VLOOKUP(AS109,Coef!$E$5:$F$20,2,FALSE),IF(E109="C",CNCSIS_C*VLOOKUP(AS109,Coef!$E$5:$F$20,2,FALSE),"")))</f>
        <v/>
      </c>
      <c r="K109" s="121" t="str">
        <f t="shared" si="38"/>
        <v/>
      </c>
      <c r="L109" s="121" t="str">
        <f t="shared" si="39"/>
        <v/>
      </c>
      <c r="M109" s="121" t="str">
        <f t="shared" si="40"/>
        <v/>
      </c>
      <c r="N109" s="121" t="str">
        <f t="shared" si="41"/>
        <v/>
      </c>
      <c r="O109" s="153" t="str">
        <f t="shared" si="27"/>
        <v/>
      </c>
      <c r="P109" s="153" t="str">
        <f t="shared" si="28"/>
        <v/>
      </c>
      <c r="Q109" s="153" t="str">
        <f t="shared" si="29"/>
        <v/>
      </c>
      <c r="R109" s="153" t="str">
        <f t="shared" si="30"/>
        <v/>
      </c>
      <c r="S109" s="153" t="str">
        <f t="shared" si="31"/>
        <v/>
      </c>
      <c r="T109" s="153" t="str">
        <f t="shared" si="32"/>
        <v/>
      </c>
      <c r="U109" s="153" t="str">
        <f t="shared" si="33"/>
        <v/>
      </c>
      <c r="V109" s="153" t="str">
        <f t="shared" si="34"/>
        <v/>
      </c>
      <c r="W109" s="129" t="b">
        <f t="shared" si="35"/>
        <v>0</v>
      </c>
      <c r="Y109" s="123" t="e">
        <f t="shared" si="36"/>
        <v>#VALUE!</v>
      </c>
      <c r="Z109" s="123" t="e">
        <f t="shared" si="42"/>
        <v>#VALUE!</v>
      </c>
      <c r="AA109" s="123" t="e">
        <f t="shared" si="43"/>
        <v>#VALUE!</v>
      </c>
      <c r="AB109" s="123" t="e">
        <f t="shared" si="44"/>
        <v>#VALUE!</v>
      </c>
      <c r="AC109" s="123" t="e">
        <f t="shared" si="45"/>
        <v>#VALUE!</v>
      </c>
      <c r="AD109" s="123" t="e">
        <f t="shared" si="46"/>
        <v>#VALUE!</v>
      </c>
      <c r="AE109" s="123" t="e">
        <f t="shared" si="47"/>
        <v>#VALUE!</v>
      </c>
      <c r="AF109" s="123" t="e">
        <f t="shared" si="48"/>
        <v>#VALUE!</v>
      </c>
      <c r="AG109" s="123" t="e">
        <f t="shared" si="49"/>
        <v>#VALUE!</v>
      </c>
      <c r="AH109" s="123" t="e">
        <f t="shared" si="50"/>
        <v>#VALUE!</v>
      </c>
      <c r="AI109" s="124" t="e">
        <f t="shared" si="51"/>
        <v>#VALUE!</v>
      </c>
      <c r="AJ109" s="124" t="e">
        <f t="shared" si="52"/>
        <v>#VALUE!</v>
      </c>
      <c r="AK109" s="124" t="e">
        <f t="shared" si="53"/>
        <v>#VALUE!</v>
      </c>
      <c r="AL109" s="124" t="e">
        <f t="shared" si="54"/>
        <v>#VALUE!</v>
      </c>
      <c r="AM109" s="124" t="e">
        <f t="shared" si="55"/>
        <v>#VALUE!</v>
      </c>
      <c r="AN109" s="124" t="e">
        <f t="shared" si="56"/>
        <v>#VALUE!</v>
      </c>
      <c r="AO109" s="124" t="e">
        <f t="shared" si="57"/>
        <v>#VALUE!</v>
      </c>
      <c r="AP109" s="124" t="e">
        <f t="shared" si="58"/>
        <v>#VALUE!</v>
      </c>
      <c r="AQ109" s="124" t="e">
        <f t="shared" si="59"/>
        <v>#VALUE!</v>
      </c>
      <c r="AR109" s="124" t="e">
        <f t="shared" si="60"/>
        <v>#VALUE!</v>
      </c>
      <c r="AS109" s="124">
        <f t="shared" si="61"/>
        <v>1</v>
      </c>
    </row>
    <row r="110" spans="1:4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IF(OR($B110="",$C110="",$D110="",$E110="",$F110="",$F110&lt;AN_LIM,$F110&gt;AN_CONCURS,$W110=FALSE),"",IF(E110="B",CNCSIS_B*VLOOKUP(AS110,Coef!$E$5:$F$20,2,FALSE),IF(E110="C",CNCSIS_C*VLOOKUP(AS110,Coef!$E$5:$F$20,2,FALSE),"")))</f>
        <v/>
      </c>
      <c r="J110" s="121" t="str">
        <f>IF(OR($B110="",$C110="",$D110="",$E110="",$F110="",$F110&gt;AN_CONCURS,$W110=FALSE),"",IF(E110="B",CNCSIS_B*VLOOKUP(AS110,Coef!$E$5:$F$20,2,FALSE),IF(E110="C",CNCSIS_C*VLOOKUP(AS110,Coef!$E$5:$F$20,2,FALSE),"")))</f>
        <v/>
      </c>
      <c r="K110" s="121" t="str">
        <f t="shared" si="38"/>
        <v/>
      </c>
      <c r="L110" s="121" t="str">
        <f t="shared" si="39"/>
        <v/>
      </c>
      <c r="M110" s="121" t="str">
        <f t="shared" si="40"/>
        <v/>
      </c>
      <c r="N110" s="121" t="str">
        <f t="shared" si="41"/>
        <v/>
      </c>
      <c r="O110" s="153" t="str">
        <f t="shared" si="27"/>
        <v/>
      </c>
      <c r="P110" s="153" t="str">
        <f t="shared" si="28"/>
        <v/>
      </c>
      <c r="Q110" s="153" t="str">
        <f t="shared" si="29"/>
        <v/>
      </c>
      <c r="R110" s="153" t="str">
        <f t="shared" si="30"/>
        <v/>
      </c>
      <c r="S110" s="153" t="str">
        <f t="shared" si="31"/>
        <v/>
      </c>
      <c r="T110" s="153" t="str">
        <f t="shared" si="32"/>
        <v/>
      </c>
      <c r="U110" s="153" t="str">
        <f t="shared" si="33"/>
        <v/>
      </c>
      <c r="V110" s="153" t="str">
        <f t="shared" si="34"/>
        <v/>
      </c>
      <c r="W110" s="129" t="b">
        <f t="shared" si="35"/>
        <v>0</v>
      </c>
      <c r="Y110" s="123" t="e">
        <f t="shared" si="36"/>
        <v>#VALUE!</v>
      </c>
      <c r="Z110" s="123" t="e">
        <f t="shared" si="42"/>
        <v>#VALUE!</v>
      </c>
      <c r="AA110" s="123" t="e">
        <f t="shared" si="43"/>
        <v>#VALUE!</v>
      </c>
      <c r="AB110" s="123" t="e">
        <f t="shared" si="44"/>
        <v>#VALUE!</v>
      </c>
      <c r="AC110" s="123" t="e">
        <f t="shared" si="45"/>
        <v>#VALUE!</v>
      </c>
      <c r="AD110" s="123" t="e">
        <f t="shared" si="46"/>
        <v>#VALUE!</v>
      </c>
      <c r="AE110" s="123" t="e">
        <f t="shared" si="47"/>
        <v>#VALUE!</v>
      </c>
      <c r="AF110" s="123" t="e">
        <f t="shared" si="48"/>
        <v>#VALUE!</v>
      </c>
      <c r="AG110" s="123" t="e">
        <f t="shared" si="49"/>
        <v>#VALUE!</v>
      </c>
      <c r="AH110" s="123" t="e">
        <f t="shared" si="50"/>
        <v>#VALUE!</v>
      </c>
      <c r="AI110" s="124" t="e">
        <f t="shared" si="51"/>
        <v>#VALUE!</v>
      </c>
      <c r="AJ110" s="124" t="e">
        <f t="shared" si="52"/>
        <v>#VALUE!</v>
      </c>
      <c r="AK110" s="124" t="e">
        <f t="shared" si="53"/>
        <v>#VALUE!</v>
      </c>
      <c r="AL110" s="124" t="e">
        <f t="shared" si="54"/>
        <v>#VALUE!</v>
      </c>
      <c r="AM110" s="124" t="e">
        <f t="shared" si="55"/>
        <v>#VALUE!</v>
      </c>
      <c r="AN110" s="124" t="e">
        <f t="shared" si="56"/>
        <v>#VALUE!</v>
      </c>
      <c r="AO110" s="124" t="e">
        <f t="shared" si="57"/>
        <v>#VALUE!</v>
      </c>
      <c r="AP110" s="124" t="e">
        <f t="shared" si="58"/>
        <v>#VALUE!</v>
      </c>
      <c r="AQ110" s="124" t="e">
        <f t="shared" si="59"/>
        <v>#VALUE!</v>
      </c>
      <c r="AR110" s="124" t="e">
        <f t="shared" si="60"/>
        <v>#VALUE!</v>
      </c>
      <c r="AS110" s="124">
        <f t="shared" si="61"/>
        <v>1</v>
      </c>
    </row>
    <row r="111" spans="1:4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IF(OR($B111="",$C111="",$D111="",$E111="",$F111="",$F111&lt;AN_LIM,$F111&gt;AN_CONCURS,$W111=FALSE),"",IF(E111="B",CNCSIS_B*VLOOKUP(AS111,Coef!$E$5:$F$20,2,FALSE),IF(E111="C",CNCSIS_C*VLOOKUP(AS111,Coef!$E$5:$F$20,2,FALSE),"")))</f>
        <v/>
      </c>
      <c r="J111" s="121" t="str">
        <f>IF(OR($B111="",$C111="",$D111="",$E111="",$F111="",$F111&gt;AN_CONCURS,$W111=FALSE),"",IF(E111="B",CNCSIS_B*VLOOKUP(AS111,Coef!$E$5:$F$20,2,FALSE),IF(E111="C",CNCSIS_C*VLOOKUP(AS111,Coef!$E$5:$F$20,2,FALSE),"")))</f>
        <v/>
      </c>
      <c r="K111" s="121" t="str">
        <f t="shared" si="38"/>
        <v/>
      </c>
      <c r="L111" s="121" t="str">
        <f t="shared" si="39"/>
        <v/>
      </c>
      <c r="M111" s="121" t="str">
        <f t="shared" si="40"/>
        <v/>
      </c>
      <c r="N111" s="121" t="str">
        <f t="shared" si="41"/>
        <v/>
      </c>
      <c r="O111" s="153" t="str">
        <f t="shared" si="27"/>
        <v/>
      </c>
      <c r="P111" s="153" t="str">
        <f t="shared" si="28"/>
        <v/>
      </c>
      <c r="Q111" s="153" t="str">
        <f t="shared" si="29"/>
        <v/>
      </c>
      <c r="R111" s="153" t="str">
        <f t="shared" si="30"/>
        <v/>
      </c>
      <c r="S111" s="153" t="str">
        <f t="shared" si="31"/>
        <v/>
      </c>
      <c r="T111" s="153" t="str">
        <f t="shared" si="32"/>
        <v/>
      </c>
      <c r="U111" s="153" t="str">
        <f t="shared" si="33"/>
        <v/>
      </c>
      <c r="V111" s="153" t="str">
        <f t="shared" si="34"/>
        <v/>
      </c>
      <c r="W111" s="129" t="b">
        <f t="shared" si="35"/>
        <v>0</v>
      </c>
      <c r="Y111" s="123" t="e">
        <f t="shared" si="36"/>
        <v>#VALUE!</v>
      </c>
      <c r="Z111" s="123" t="e">
        <f t="shared" si="42"/>
        <v>#VALUE!</v>
      </c>
      <c r="AA111" s="123" t="e">
        <f t="shared" si="43"/>
        <v>#VALUE!</v>
      </c>
      <c r="AB111" s="123" t="e">
        <f t="shared" si="44"/>
        <v>#VALUE!</v>
      </c>
      <c r="AC111" s="123" t="e">
        <f t="shared" si="45"/>
        <v>#VALUE!</v>
      </c>
      <c r="AD111" s="123" t="e">
        <f t="shared" si="46"/>
        <v>#VALUE!</v>
      </c>
      <c r="AE111" s="123" t="e">
        <f t="shared" si="47"/>
        <v>#VALUE!</v>
      </c>
      <c r="AF111" s="123" t="e">
        <f t="shared" si="48"/>
        <v>#VALUE!</v>
      </c>
      <c r="AG111" s="123" t="e">
        <f t="shared" si="49"/>
        <v>#VALUE!</v>
      </c>
      <c r="AH111" s="123" t="e">
        <f t="shared" si="50"/>
        <v>#VALUE!</v>
      </c>
      <c r="AI111" s="124" t="e">
        <f t="shared" si="51"/>
        <v>#VALUE!</v>
      </c>
      <c r="AJ111" s="124" t="e">
        <f t="shared" si="52"/>
        <v>#VALUE!</v>
      </c>
      <c r="AK111" s="124" t="e">
        <f t="shared" si="53"/>
        <v>#VALUE!</v>
      </c>
      <c r="AL111" s="124" t="e">
        <f t="shared" si="54"/>
        <v>#VALUE!</v>
      </c>
      <c r="AM111" s="124" t="e">
        <f t="shared" si="55"/>
        <v>#VALUE!</v>
      </c>
      <c r="AN111" s="124" t="e">
        <f t="shared" si="56"/>
        <v>#VALUE!</v>
      </c>
      <c r="AO111" s="124" t="e">
        <f t="shared" si="57"/>
        <v>#VALUE!</v>
      </c>
      <c r="AP111" s="124" t="e">
        <f t="shared" si="58"/>
        <v>#VALUE!</v>
      </c>
      <c r="AQ111" s="124" t="e">
        <f t="shared" si="59"/>
        <v>#VALUE!</v>
      </c>
      <c r="AR111" s="124" t="e">
        <f t="shared" si="60"/>
        <v>#VALUE!</v>
      </c>
      <c r="AS111" s="124">
        <f t="shared" si="61"/>
        <v>1</v>
      </c>
    </row>
    <row r="112" spans="1:4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IF(OR($B112="",$C112="",$D112="",$E112="",$F112="",$F112&lt;AN_LIM,$F112&gt;AN_CONCURS,$W112=FALSE),"",IF(E112="B",CNCSIS_B*VLOOKUP(AS112,Coef!$E$5:$F$20,2,FALSE),IF(E112="C",CNCSIS_C*VLOOKUP(AS112,Coef!$E$5:$F$20,2,FALSE),"")))</f>
        <v/>
      </c>
      <c r="J112" s="121" t="str">
        <f>IF(OR($B112="",$C112="",$D112="",$E112="",$F112="",$F112&gt;AN_CONCURS,$W112=FALSE),"",IF(E112="B",CNCSIS_B*VLOOKUP(AS112,Coef!$E$5:$F$20,2,FALSE),IF(E112="C",CNCSIS_C*VLOOKUP(AS112,Coef!$E$5:$F$20,2,FALSE),"")))</f>
        <v/>
      </c>
      <c r="K112" s="121" t="str">
        <f t="shared" si="38"/>
        <v/>
      </c>
      <c r="L112" s="121" t="str">
        <f t="shared" si="39"/>
        <v/>
      </c>
      <c r="M112" s="121" t="str">
        <f t="shared" si="40"/>
        <v/>
      </c>
      <c r="N112" s="121" t="str">
        <f t="shared" si="41"/>
        <v/>
      </c>
      <c r="O112" s="153" t="str">
        <f t="shared" si="27"/>
        <v/>
      </c>
      <c r="P112" s="153" t="str">
        <f t="shared" si="28"/>
        <v/>
      </c>
      <c r="Q112" s="153" t="str">
        <f t="shared" si="29"/>
        <v/>
      </c>
      <c r="R112" s="153" t="str">
        <f t="shared" si="30"/>
        <v/>
      </c>
      <c r="S112" s="153" t="str">
        <f t="shared" si="31"/>
        <v/>
      </c>
      <c r="T112" s="153" t="str">
        <f t="shared" si="32"/>
        <v/>
      </c>
      <c r="U112" s="153" t="str">
        <f t="shared" si="33"/>
        <v/>
      </c>
      <c r="V112" s="153" t="str">
        <f t="shared" si="34"/>
        <v/>
      </c>
      <c r="W112" s="129" t="b">
        <f t="shared" si="35"/>
        <v>0</v>
      </c>
      <c r="Y112" s="123" t="e">
        <f t="shared" si="36"/>
        <v>#VALUE!</v>
      </c>
      <c r="Z112" s="123" t="e">
        <f t="shared" si="42"/>
        <v>#VALUE!</v>
      </c>
      <c r="AA112" s="123" t="e">
        <f t="shared" si="43"/>
        <v>#VALUE!</v>
      </c>
      <c r="AB112" s="123" t="e">
        <f t="shared" si="44"/>
        <v>#VALUE!</v>
      </c>
      <c r="AC112" s="123" t="e">
        <f t="shared" si="45"/>
        <v>#VALUE!</v>
      </c>
      <c r="AD112" s="123" t="e">
        <f t="shared" si="46"/>
        <v>#VALUE!</v>
      </c>
      <c r="AE112" s="123" t="e">
        <f t="shared" si="47"/>
        <v>#VALUE!</v>
      </c>
      <c r="AF112" s="123" t="e">
        <f t="shared" si="48"/>
        <v>#VALUE!</v>
      </c>
      <c r="AG112" s="123" t="e">
        <f t="shared" si="49"/>
        <v>#VALUE!</v>
      </c>
      <c r="AH112" s="123" t="e">
        <f t="shared" si="50"/>
        <v>#VALUE!</v>
      </c>
      <c r="AI112" s="124" t="e">
        <f t="shared" si="51"/>
        <v>#VALUE!</v>
      </c>
      <c r="AJ112" s="124" t="e">
        <f t="shared" si="52"/>
        <v>#VALUE!</v>
      </c>
      <c r="AK112" s="124" t="e">
        <f t="shared" si="53"/>
        <v>#VALUE!</v>
      </c>
      <c r="AL112" s="124" t="e">
        <f t="shared" si="54"/>
        <v>#VALUE!</v>
      </c>
      <c r="AM112" s="124" t="e">
        <f t="shared" si="55"/>
        <v>#VALUE!</v>
      </c>
      <c r="AN112" s="124" t="e">
        <f t="shared" si="56"/>
        <v>#VALUE!</v>
      </c>
      <c r="AO112" s="124" t="e">
        <f t="shared" si="57"/>
        <v>#VALUE!</v>
      </c>
      <c r="AP112" s="124" t="e">
        <f t="shared" si="58"/>
        <v>#VALUE!</v>
      </c>
      <c r="AQ112" s="124" t="e">
        <f t="shared" si="59"/>
        <v>#VALUE!</v>
      </c>
      <c r="AR112" s="124" t="e">
        <f t="shared" si="60"/>
        <v>#VALUE!</v>
      </c>
      <c r="AS112" s="124">
        <f t="shared" si="61"/>
        <v>1</v>
      </c>
    </row>
    <row r="113" spans="1:4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IF(OR($B113="",$C113="",$D113="",$E113="",$F113="",$F113&lt;AN_LIM,$F113&gt;AN_CONCURS,$W113=FALSE),"",IF(E113="B",CNCSIS_B*VLOOKUP(AS113,Coef!$E$5:$F$20,2,FALSE),IF(E113="C",CNCSIS_C*VLOOKUP(AS113,Coef!$E$5:$F$20,2,FALSE),"")))</f>
        <v/>
      </c>
      <c r="J113" s="121" t="str">
        <f>IF(OR($B113="",$C113="",$D113="",$E113="",$F113="",$F113&gt;AN_CONCURS,$W113=FALSE),"",IF(E113="B",CNCSIS_B*VLOOKUP(AS113,Coef!$E$5:$F$20,2,FALSE),IF(E113="C",CNCSIS_C*VLOOKUP(AS113,Coef!$E$5:$F$20,2,FALSE),"")))</f>
        <v/>
      </c>
      <c r="K113" s="121" t="str">
        <f t="shared" si="38"/>
        <v/>
      </c>
      <c r="L113" s="121" t="str">
        <f t="shared" si="39"/>
        <v/>
      </c>
      <c r="M113" s="121" t="str">
        <f t="shared" si="40"/>
        <v/>
      </c>
      <c r="N113" s="121" t="str">
        <f t="shared" si="41"/>
        <v/>
      </c>
      <c r="O113" s="153" t="str">
        <f t="shared" si="27"/>
        <v/>
      </c>
      <c r="P113" s="153" t="str">
        <f t="shared" si="28"/>
        <v/>
      </c>
      <c r="Q113" s="153" t="str">
        <f t="shared" si="29"/>
        <v/>
      </c>
      <c r="R113" s="153" t="str">
        <f t="shared" si="30"/>
        <v/>
      </c>
      <c r="S113" s="153" t="str">
        <f t="shared" si="31"/>
        <v/>
      </c>
      <c r="T113" s="153" t="str">
        <f t="shared" si="32"/>
        <v/>
      </c>
      <c r="U113" s="153" t="str">
        <f t="shared" si="33"/>
        <v/>
      </c>
      <c r="V113" s="153" t="str">
        <f t="shared" si="34"/>
        <v/>
      </c>
      <c r="W113" s="129" t="b">
        <f t="shared" si="35"/>
        <v>0</v>
      </c>
      <c r="Y113" s="123" t="e">
        <f t="shared" si="36"/>
        <v>#VALUE!</v>
      </c>
      <c r="Z113" s="123" t="e">
        <f t="shared" si="42"/>
        <v>#VALUE!</v>
      </c>
      <c r="AA113" s="123" t="e">
        <f t="shared" si="43"/>
        <v>#VALUE!</v>
      </c>
      <c r="AB113" s="123" t="e">
        <f t="shared" si="44"/>
        <v>#VALUE!</v>
      </c>
      <c r="AC113" s="123" t="e">
        <f t="shared" si="45"/>
        <v>#VALUE!</v>
      </c>
      <c r="AD113" s="123" t="e">
        <f t="shared" si="46"/>
        <v>#VALUE!</v>
      </c>
      <c r="AE113" s="123" t="e">
        <f t="shared" si="47"/>
        <v>#VALUE!</v>
      </c>
      <c r="AF113" s="123" t="e">
        <f t="shared" si="48"/>
        <v>#VALUE!</v>
      </c>
      <c r="AG113" s="123" t="e">
        <f t="shared" si="49"/>
        <v>#VALUE!</v>
      </c>
      <c r="AH113" s="123" t="e">
        <f t="shared" si="50"/>
        <v>#VALUE!</v>
      </c>
      <c r="AI113" s="124" t="e">
        <f t="shared" si="51"/>
        <v>#VALUE!</v>
      </c>
      <c r="AJ113" s="124" t="e">
        <f t="shared" si="52"/>
        <v>#VALUE!</v>
      </c>
      <c r="AK113" s="124" t="e">
        <f t="shared" si="53"/>
        <v>#VALUE!</v>
      </c>
      <c r="AL113" s="124" t="e">
        <f t="shared" si="54"/>
        <v>#VALUE!</v>
      </c>
      <c r="AM113" s="124" t="e">
        <f t="shared" si="55"/>
        <v>#VALUE!</v>
      </c>
      <c r="AN113" s="124" t="e">
        <f t="shared" si="56"/>
        <v>#VALUE!</v>
      </c>
      <c r="AO113" s="124" t="e">
        <f t="shared" si="57"/>
        <v>#VALUE!</v>
      </c>
      <c r="AP113" s="124" t="e">
        <f t="shared" si="58"/>
        <v>#VALUE!</v>
      </c>
      <c r="AQ113" s="124" t="e">
        <f t="shared" si="59"/>
        <v>#VALUE!</v>
      </c>
      <c r="AR113" s="124" t="e">
        <f t="shared" si="60"/>
        <v>#VALUE!</v>
      </c>
      <c r="AS113" s="124">
        <f t="shared" si="61"/>
        <v>1</v>
      </c>
    </row>
    <row r="114" spans="1:4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IF(OR($B114="",$C114="",$D114="",$E114="",$F114="",$F114&lt;AN_LIM,$F114&gt;AN_CONCURS,$W114=FALSE),"",IF(E114="B",CNCSIS_B*VLOOKUP(AS114,Coef!$E$5:$F$20,2,FALSE),IF(E114="C",CNCSIS_C*VLOOKUP(AS114,Coef!$E$5:$F$20,2,FALSE),"")))</f>
        <v/>
      </c>
      <c r="J114" s="121" t="str">
        <f>IF(OR($B114="",$C114="",$D114="",$E114="",$F114="",$F114&gt;AN_CONCURS,$W114=FALSE),"",IF(E114="B",CNCSIS_B*VLOOKUP(AS114,Coef!$E$5:$F$20,2,FALSE),IF(E114="C",CNCSIS_C*VLOOKUP(AS114,Coef!$E$5:$F$20,2,FALSE),"")))</f>
        <v/>
      </c>
      <c r="K114" s="121" t="str">
        <f t="shared" si="38"/>
        <v/>
      </c>
      <c r="L114" s="121" t="str">
        <f t="shared" si="39"/>
        <v/>
      </c>
      <c r="M114" s="121" t="str">
        <f t="shared" si="40"/>
        <v/>
      </c>
      <c r="N114" s="121" t="str">
        <f t="shared" si="41"/>
        <v/>
      </c>
      <c r="O114" s="153" t="str">
        <f t="shared" si="27"/>
        <v/>
      </c>
      <c r="P114" s="153" t="str">
        <f t="shared" si="28"/>
        <v/>
      </c>
      <c r="Q114" s="153" t="str">
        <f t="shared" si="29"/>
        <v/>
      </c>
      <c r="R114" s="153" t="str">
        <f t="shared" si="30"/>
        <v/>
      </c>
      <c r="S114" s="153" t="str">
        <f t="shared" si="31"/>
        <v/>
      </c>
      <c r="T114" s="153" t="str">
        <f t="shared" si="32"/>
        <v/>
      </c>
      <c r="U114" s="153" t="str">
        <f t="shared" si="33"/>
        <v/>
      </c>
      <c r="V114" s="153" t="str">
        <f t="shared" si="34"/>
        <v/>
      </c>
      <c r="W114" s="129" t="b">
        <f t="shared" si="35"/>
        <v>0</v>
      </c>
      <c r="Y114" s="123" t="e">
        <f t="shared" si="36"/>
        <v>#VALUE!</v>
      </c>
      <c r="Z114" s="123" t="e">
        <f t="shared" si="42"/>
        <v>#VALUE!</v>
      </c>
      <c r="AA114" s="123" t="e">
        <f t="shared" si="43"/>
        <v>#VALUE!</v>
      </c>
      <c r="AB114" s="123" t="e">
        <f t="shared" si="44"/>
        <v>#VALUE!</v>
      </c>
      <c r="AC114" s="123" t="e">
        <f t="shared" si="45"/>
        <v>#VALUE!</v>
      </c>
      <c r="AD114" s="123" t="e">
        <f t="shared" si="46"/>
        <v>#VALUE!</v>
      </c>
      <c r="AE114" s="123" t="e">
        <f t="shared" si="47"/>
        <v>#VALUE!</v>
      </c>
      <c r="AF114" s="123" t="e">
        <f t="shared" si="48"/>
        <v>#VALUE!</v>
      </c>
      <c r="AG114" s="123" t="e">
        <f t="shared" si="49"/>
        <v>#VALUE!</v>
      </c>
      <c r="AH114" s="123" t="e">
        <f t="shared" si="50"/>
        <v>#VALUE!</v>
      </c>
      <c r="AI114" s="124" t="e">
        <f t="shared" si="51"/>
        <v>#VALUE!</v>
      </c>
      <c r="AJ114" s="124" t="e">
        <f t="shared" si="52"/>
        <v>#VALUE!</v>
      </c>
      <c r="AK114" s="124" t="e">
        <f t="shared" si="53"/>
        <v>#VALUE!</v>
      </c>
      <c r="AL114" s="124" t="e">
        <f t="shared" si="54"/>
        <v>#VALUE!</v>
      </c>
      <c r="AM114" s="124" t="e">
        <f t="shared" si="55"/>
        <v>#VALUE!</v>
      </c>
      <c r="AN114" s="124" t="e">
        <f t="shared" si="56"/>
        <v>#VALUE!</v>
      </c>
      <c r="AO114" s="124" t="e">
        <f t="shared" si="57"/>
        <v>#VALUE!</v>
      </c>
      <c r="AP114" s="124" t="e">
        <f t="shared" si="58"/>
        <v>#VALUE!</v>
      </c>
      <c r="AQ114" s="124" t="e">
        <f t="shared" si="59"/>
        <v>#VALUE!</v>
      </c>
      <c r="AR114" s="124" t="e">
        <f t="shared" si="60"/>
        <v>#VALUE!</v>
      </c>
      <c r="AS114" s="124">
        <f t="shared" si="61"/>
        <v>1</v>
      </c>
    </row>
    <row r="115" spans="1:4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IF(OR($B115="",$C115="",$D115="",$E115="",$F115="",$F115&lt;AN_LIM,$F115&gt;AN_CONCURS,$W115=FALSE),"",IF(E115="B",CNCSIS_B*VLOOKUP(AS115,Coef!$E$5:$F$20,2,FALSE),IF(E115="C",CNCSIS_C*VLOOKUP(AS115,Coef!$E$5:$F$20,2,FALSE),"")))</f>
        <v/>
      </c>
      <c r="J115" s="121" t="str">
        <f>IF(OR($B115="",$C115="",$D115="",$E115="",$F115="",$F115&gt;AN_CONCURS,$W115=FALSE),"",IF(E115="B",CNCSIS_B*VLOOKUP(AS115,Coef!$E$5:$F$20,2,FALSE),IF(E115="C",CNCSIS_C*VLOOKUP(AS115,Coef!$E$5:$F$20,2,FALSE),"")))</f>
        <v/>
      </c>
      <c r="K115" s="121" t="str">
        <f t="shared" si="38"/>
        <v/>
      </c>
      <c r="L115" s="121" t="str">
        <f t="shared" si="39"/>
        <v/>
      </c>
      <c r="M115" s="121" t="str">
        <f t="shared" si="40"/>
        <v/>
      </c>
      <c r="N115" s="121" t="str">
        <f t="shared" si="41"/>
        <v/>
      </c>
      <c r="O115" s="153" t="str">
        <f t="shared" si="27"/>
        <v/>
      </c>
      <c r="P115" s="153" t="str">
        <f t="shared" si="28"/>
        <v/>
      </c>
      <c r="Q115" s="153" t="str">
        <f t="shared" si="29"/>
        <v/>
      </c>
      <c r="R115" s="153" t="str">
        <f t="shared" si="30"/>
        <v/>
      </c>
      <c r="S115" s="153" t="str">
        <f t="shared" si="31"/>
        <v/>
      </c>
      <c r="T115" s="153" t="str">
        <f t="shared" si="32"/>
        <v/>
      </c>
      <c r="U115" s="153" t="str">
        <f t="shared" si="33"/>
        <v/>
      </c>
      <c r="V115" s="153" t="str">
        <f t="shared" si="34"/>
        <v/>
      </c>
      <c r="W115" s="129" t="b">
        <f t="shared" si="35"/>
        <v>0</v>
      </c>
      <c r="Y115" s="123" t="e">
        <f t="shared" si="36"/>
        <v>#VALUE!</v>
      </c>
      <c r="Z115" s="123" t="e">
        <f t="shared" si="42"/>
        <v>#VALUE!</v>
      </c>
      <c r="AA115" s="123" t="e">
        <f t="shared" si="43"/>
        <v>#VALUE!</v>
      </c>
      <c r="AB115" s="123" t="e">
        <f t="shared" si="44"/>
        <v>#VALUE!</v>
      </c>
      <c r="AC115" s="123" t="e">
        <f t="shared" si="45"/>
        <v>#VALUE!</v>
      </c>
      <c r="AD115" s="123" t="e">
        <f t="shared" si="46"/>
        <v>#VALUE!</v>
      </c>
      <c r="AE115" s="123" t="e">
        <f t="shared" si="47"/>
        <v>#VALUE!</v>
      </c>
      <c r="AF115" s="123" t="e">
        <f t="shared" si="48"/>
        <v>#VALUE!</v>
      </c>
      <c r="AG115" s="123" t="e">
        <f t="shared" si="49"/>
        <v>#VALUE!</v>
      </c>
      <c r="AH115" s="123" t="e">
        <f t="shared" si="50"/>
        <v>#VALUE!</v>
      </c>
      <c r="AI115" s="124" t="e">
        <f t="shared" si="51"/>
        <v>#VALUE!</v>
      </c>
      <c r="AJ115" s="124" t="e">
        <f t="shared" si="52"/>
        <v>#VALUE!</v>
      </c>
      <c r="AK115" s="124" t="e">
        <f t="shared" si="53"/>
        <v>#VALUE!</v>
      </c>
      <c r="AL115" s="124" t="e">
        <f t="shared" si="54"/>
        <v>#VALUE!</v>
      </c>
      <c r="AM115" s="124" t="e">
        <f t="shared" si="55"/>
        <v>#VALUE!</v>
      </c>
      <c r="AN115" s="124" t="e">
        <f t="shared" si="56"/>
        <v>#VALUE!</v>
      </c>
      <c r="AO115" s="124" t="e">
        <f t="shared" si="57"/>
        <v>#VALUE!</v>
      </c>
      <c r="AP115" s="124" t="e">
        <f t="shared" si="58"/>
        <v>#VALUE!</v>
      </c>
      <c r="AQ115" s="124" t="e">
        <f t="shared" si="59"/>
        <v>#VALUE!</v>
      </c>
      <c r="AR115" s="124" t="e">
        <f t="shared" si="60"/>
        <v>#VALUE!</v>
      </c>
      <c r="AS115" s="124">
        <f t="shared" si="61"/>
        <v>1</v>
      </c>
    </row>
    <row r="116" spans="1:4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IF(OR($B116="",$C116="",$D116="",$E116="",$F116="",$F116&lt;AN_LIM,$F116&gt;AN_CONCURS,$W116=FALSE),"",IF(E116="B",CNCSIS_B*VLOOKUP(AS116,Coef!$E$5:$F$20,2,FALSE),IF(E116="C",CNCSIS_C*VLOOKUP(AS116,Coef!$E$5:$F$20,2,FALSE),"")))</f>
        <v/>
      </c>
      <c r="J116" s="121" t="str">
        <f>IF(OR($B116="",$C116="",$D116="",$E116="",$F116="",$F116&gt;AN_CONCURS,$W116=FALSE),"",IF(E116="B",CNCSIS_B*VLOOKUP(AS116,Coef!$E$5:$F$20,2,FALSE),IF(E116="C",CNCSIS_C*VLOOKUP(AS116,Coef!$E$5:$F$20,2,FALSE),"")))</f>
        <v/>
      </c>
      <c r="K116" s="121" t="str">
        <f t="shared" si="38"/>
        <v/>
      </c>
      <c r="L116" s="121" t="str">
        <f t="shared" si="39"/>
        <v/>
      </c>
      <c r="M116" s="121" t="str">
        <f t="shared" si="40"/>
        <v/>
      </c>
      <c r="N116" s="121" t="str">
        <f t="shared" si="41"/>
        <v/>
      </c>
      <c r="O116" s="153" t="str">
        <f t="shared" si="27"/>
        <v/>
      </c>
      <c r="P116" s="153" t="str">
        <f t="shared" si="28"/>
        <v/>
      </c>
      <c r="Q116" s="153" t="str">
        <f t="shared" si="29"/>
        <v/>
      </c>
      <c r="R116" s="153" t="str">
        <f t="shared" si="30"/>
        <v/>
      </c>
      <c r="S116" s="153" t="str">
        <f t="shared" si="31"/>
        <v/>
      </c>
      <c r="T116" s="153" t="str">
        <f t="shared" si="32"/>
        <v/>
      </c>
      <c r="U116" s="153" t="str">
        <f t="shared" si="33"/>
        <v/>
      </c>
      <c r="V116" s="153" t="str">
        <f t="shared" si="34"/>
        <v/>
      </c>
      <c r="W116" s="129" t="b">
        <f t="shared" si="35"/>
        <v>0</v>
      </c>
      <c r="Y116" s="123" t="e">
        <f t="shared" si="36"/>
        <v>#VALUE!</v>
      </c>
      <c r="Z116" s="123" t="e">
        <f t="shared" si="42"/>
        <v>#VALUE!</v>
      </c>
      <c r="AA116" s="123" t="e">
        <f t="shared" si="43"/>
        <v>#VALUE!</v>
      </c>
      <c r="AB116" s="123" t="e">
        <f t="shared" si="44"/>
        <v>#VALUE!</v>
      </c>
      <c r="AC116" s="123" t="e">
        <f t="shared" si="45"/>
        <v>#VALUE!</v>
      </c>
      <c r="AD116" s="123" t="e">
        <f t="shared" si="46"/>
        <v>#VALUE!</v>
      </c>
      <c r="AE116" s="123" t="e">
        <f t="shared" si="47"/>
        <v>#VALUE!</v>
      </c>
      <c r="AF116" s="123" t="e">
        <f t="shared" si="48"/>
        <v>#VALUE!</v>
      </c>
      <c r="AG116" s="123" t="e">
        <f t="shared" si="49"/>
        <v>#VALUE!</v>
      </c>
      <c r="AH116" s="123" t="e">
        <f t="shared" si="50"/>
        <v>#VALUE!</v>
      </c>
      <c r="AI116" s="124" t="e">
        <f t="shared" si="51"/>
        <v>#VALUE!</v>
      </c>
      <c r="AJ116" s="124" t="e">
        <f t="shared" si="52"/>
        <v>#VALUE!</v>
      </c>
      <c r="AK116" s="124" t="e">
        <f t="shared" si="53"/>
        <v>#VALUE!</v>
      </c>
      <c r="AL116" s="124" t="e">
        <f t="shared" si="54"/>
        <v>#VALUE!</v>
      </c>
      <c r="AM116" s="124" t="e">
        <f t="shared" si="55"/>
        <v>#VALUE!</v>
      </c>
      <c r="AN116" s="124" t="e">
        <f t="shared" si="56"/>
        <v>#VALUE!</v>
      </c>
      <c r="AO116" s="124" t="e">
        <f t="shared" si="57"/>
        <v>#VALUE!</v>
      </c>
      <c r="AP116" s="124" t="e">
        <f t="shared" si="58"/>
        <v>#VALUE!</v>
      </c>
      <c r="AQ116" s="124" t="e">
        <f t="shared" si="59"/>
        <v>#VALUE!</v>
      </c>
      <c r="AR116" s="124" t="e">
        <f t="shared" si="60"/>
        <v>#VALUE!</v>
      </c>
      <c r="AS116" s="124">
        <f t="shared" si="61"/>
        <v>1</v>
      </c>
    </row>
    <row r="117" spans="1:4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IF(OR($B117="",$C117="",$D117="",$E117="",$F117="",$F117&lt;AN_LIM,$F117&gt;AN_CONCURS,$W117=FALSE),"",IF(E117="B",CNCSIS_B*VLOOKUP(AS117,Coef!$E$5:$F$20,2,FALSE),IF(E117="C",CNCSIS_C*VLOOKUP(AS117,Coef!$E$5:$F$20,2,FALSE),"")))</f>
        <v/>
      </c>
      <c r="J117" s="121" t="str">
        <f>IF(OR($B117="",$C117="",$D117="",$E117="",$F117="",$F117&gt;AN_CONCURS,$W117=FALSE),"",IF(E117="B",CNCSIS_B*VLOOKUP(AS117,Coef!$E$5:$F$20,2,FALSE),IF(E117="C",CNCSIS_C*VLOOKUP(AS117,Coef!$E$5:$F$20,2,FALSE),"")))</f>
        <v/>
      </c>
      <c r="K117" s="121" t="str">
        <f t="shared" si="38"/>
        <v/>
      </c>
      <c r="L117" s="121" t="str">
        <f t="shared" si="39"/>
        <v/>
      </c>
      <c r="M117" s="121" t="str">
        <f t="shared" si="40"/>
        <v/>
      </c>
      <c r="N117" s="121" t="str">
        <f t="shared" si="41"/>
        <v/>
      </c>
      <c r="O117" s="153" t="str">
        <f t="shared" si="27"/>
        <v/>
      </c>
      <c r="P117" s="153" t="str">
        <f t="shared" si="28"/>
        <v/>
      </c>
      <c r="Q117" s="153" t="str">
        <f t="shared" si="29"/>
        <v/>
      </c>
      <c r="R117" s="153" t="str">
        <f t="shared" si="30"/>
        <v/>
      </c>
      <c r="S117" s="153" t="str">
        <f t="shared" si="31"/>
        <v/>
      </c>
      <c r="T117" s="153" t="str">
        <f t="shared" si="32"/>
        <v/>
      </c>
      <c r="U117" s="153" t="str">
        <f t="shared" si="33"/>
        <v/>
      </c>
      <c r="V117" s="153" t="str">
        <f t="shared" si="34"/>
        <v/>
      </c>
      <c r="W117" s="129" t="b">
        <f t="shared" si="35"/>
        <v>0</v>
      </c>
      <c r="Y117" s="123" t="e">
        <f t="shared" si="36"/>
        <v>#VALUE!</v>
      </c>
      <c r="Z117" s="123" t="e">
        <f t="shared" si="42"/>
        <v>#VALUE!</v>
      </c>
      <c r="AA117" s="123" t="e">
        <f t="shared" si="43"/>
        <v>#VALUE!</v>
      </c>
      <c r="AB117" s="123" t="e">
        <f t="shared" si="44"/>
        <v>#VALUE!</v>
      </c>
      <c r="AC117" s="123" t="e">
        <f t="shared" si="45"/>
        <v>#VALUE!</v>
      </c>
      <c r="AD117" s="123" t="e">
        <f t="shared" si="46"/>
        <v>#VALUE!</v>
      </c>
      <c r="AE117" s="123" t="e">
        <f t="shared" si="47"/>
        <v>#VALUE!</v>
      </c>
      <c r="AF117" s="123" t="e">
        <f t="shared" si="48"/>
        <v>#VALUE!</v>
      </c>
      <c r="AG117" s="123" t="e">
        <f t="shared" si="49"/>
        <v>#VALUE!</v>
      </c>
      <c r="AH117" s="123" t="e">
        <f t="shared" si="50"/>
        <v>#VALUE!</v>
      </c>
      <c r="AI117" s="124" t="e">
        <f t="shared" si="51"/>
        <v>#VALUE!</v>
      </c>
      <c r="AJ117" s="124" t="e">
        <f t="shared" si="52"/>
        <v>#VALUE!</v>
      </c>
      <c r="AK117" s="124" t="e">
        <f t="shared" si="53"/>
        <v>#VALUE!</v>
      </c>
      <c r="AL117" s="124" t="e">
        <f t="shared" si="54"/>
        <v>#VALUE!</v>
      </c>
      <c r="AM117" s="124" t="e">
        <f t="shared" si="55"/>
        <v>#VALUE!</v>
      </c>
      <c r="AN117" s="124" t="e">
        <f t="shared" si="56"/>
        <v>#VALUE!</v>
      </c>
      <c r="AO117" s="124" t="e">
        <f t="shared" si="57"/>
        <v>#VALUE!</v>
      </c>
      <c r="AP117" s="124" t="e">
        <f t="shared" si="58"/>
        <v>#VALUE!</v>
      </c>
      <c r="AQ117" s="124" t="e">
        <f t="shared" si="59"/>
        <v>#VALUE!</v>
      </c>
      <c r="AR117" s="124" t="e">
        <f t="shared" si="60"/>
        <v>#VALUE!</v>
      </c>
      <c r="AS117" s="124">
        <f t="shared" si="61"/>
        <v>1</v>
      </c>
    </row>
    <row r="118" spans="1:4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IF(OR($B118="",$C118="",$D118="",$E118="",$F118="",$F118&lt;AN_LIM,$F118&gt;AN_CONCURS,$W118=FALSE),"",IF(E118="B",CNCSIS_B*VLOOKUP(AS118,Coef!$E$5:$F$20,2,FALSE),IF(E118="C",CNCSIS_C*VLOOKUP(AS118,Coef!$E$5:$F$20,2,FALSE),"")))</f>
        <v/>
      </c>
      <c r="J118" s="121" t="str">
        <f>IF(OR($B118="",$C118="",$D118="",$E118="",$F118="",$F118&gt;AN_CONCURS,$W118=FALSE),"",IF(E118="B",CNCSIS_B*VLOOKUP(AS118,Coef!$E$5:$F$20,2,FALSE),IF(E118="C",CNCSIS_C*VLOOKUP(AS118,Coef!$E$5:$F$20,2,FALSE),"")))</f>
        <v/>
      </c>
      <c r="K118" s="121" t="str">
        <f t="shared" si="38"/>
        <v/>
      </c>
      <c r="L118" s="121" t="str">
        <f t="shared" si="39"/>
        <v/>
      </c>
      <c r="M118" s="121" t="str">
        <f t="shared" si="40"/>
        <v/>
      </c>
      <c r="N118" s="121" t="str">
        <f t="shared" si="41"/>
        <v/>
      </c>
      <c r="O118" s="153" t="str">
        <f t="shared" si="27"/>
        <v/>
      </c>
      <c r="P118" s="153" t="str">
        <f t="shared" si="28"/>
        <v/>
      </c>
      <c r="Q118" s="153" t="str">
        <f t="shared" si="29"/>
        <v/>
      </c>
      <c r="R118" s="153" t="str">
        <f t="shared" si="30"/>
        <v/>
      </c>
      <c r="S118" s="153" t="str">
        <f t="shared" si="31"/>
        <v/>
      </c>
      <c r="T118" s="153" t="str">
        <f t="shared" si="32"/>
        <v/>
      </c>
      <c r="U118" s="153" t="str">
        <f t="shared" si="33"/>
        <v/>
      </c>
      <c r="V118" s="153" t="str">
        <f t="shared" si="34"/>
        <v/>
      </c>
      <c r="W118" s="129" t="b">
        <f t="shared" si="35"/>
        <v>0</v>
      </c>
      <c r="Y118" s="123" t="e">
        <f t="shared" si="36"/>
        <v>#VALUE!</v>
      </c>
      <c r="Z118" s="123" t="e">
        <f t="shared" si="42"/>
        <v>#VALUE!</v>
      </c>
      <c r="AA118" s="123" t="e">
        <f t="shared" si="43"/>
        <v>#VALUE!</v>
      </c>
      <c r="AB118" s="123" t="e">
        <f t="shared" si="44"/>
        <v>#VALUE!</v>
      </c>
      <c r="AC118" s="123" t="e">
        <f t="shared" si="45"/>
        <v>#VALUE!</v>
      </c>
      <c r="AD118" s="123" t="e">
        <f t="shared" si="46"/>
        <v>#VALUE!</v>
      </c>
      <c r="AE118" s="123" t="e">
        <f t="shared" si="47"/>
        <v>#VALUE!</v>
      </c>
      <c r="AF118" s="123" t="e">
        <f t="shared" si="48"/>
        <v>#VALUE!</v>
      </c>
      <c r="AG118" s="123" t="e">
        <f t="shared" si="49"/>
        <v>#VALUE!</v>
      </c>
      <c r="AH118" s="123" t="e">
        <f t="shared" si="50"/>
        <v>#VALUE!</v>
      </c>
      <c r="AI118" s="124" t="e">
        <f t="shared" si="51"/>
        <v>#VALUE!</v>
      </c>
      <c r="AJ118" s="124" t="e">
        <f t="shared" si="52"/>
        <v>#VALUE!</v>
      </c>
      <c r="AK118" s="124" t="e">
        <f t="shared" si="53"/>
        <v>#VALUE!</v>
      </c>
      <c r="AL118" s="124" t="e">
        <f t="shared" si="54"/>
        <v>#VALUE!</v>
      </c>
      <c r="AM118" s="124" t="e">
        <f t="shared" si="55"/>
        <v>#VALUE!</v>
      </c>
      <c r="AN118" s="124" t="e">
        <f t="shared" si="56"/>
        <v>#VALUE!</v>
      </c>
      <c r="AO118" s="124" t="e">
        <f t="shared" si="57"/>
        <v>#VALUE!</v>
      </c>
      <c r="AP118" s="124" t="e">
        <f t="shared" si="58"/>
        <v>#VALUE!</v>
      </c>
      <c r="AQ118" s="124" t="e">
        <f t="shared" si="59"/>
        <v>#VALUE!</v>
      </c>
      <c r="AR118" s="124" t="e">
        <f t="shared" si="60"/>
        <v>#VALUE!</v>
      </c>
      <c r="AS118" s="124">
        <f t="shared" si="61"/>
        <v>1</v>
      </c>
    </row>
    <row r="119" spans="1:4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IF(OR($B119="",$C119="",$D119="",$E119="",$F119="",$F119&lt;AN_LIM,$F119&gt;AN_CONCURS,$W119=FALSE),"",IF(E119="B",CNCSIS_B*VLOOKUP(AS119,Coef!$E$5:$F$20,2,FALSE),IF(E119="C",CNCSIS_C*VLOOKUP(AS119,Coef!$E$5:$F$20,2,FALSE),"")))</f>
        <v/>
      </c>
      <c r="J119" s="121" t="str">
        <f>IF(OR($B119="",$C119="",$D119="",$E119="",$F119="",$F119&gt;AN_CONCURS,$W119=FALSE),"",IF(E119="B",CNCSIS_B*VLOOKUP(AS119,Coef!$E$5:$F$20,2,FALSE),IF(E119="C",CNCSIS_C*VLOOKUP(AS119,Coef!$E$5:$F$20,2,FALSE),"")))</f>
        <v/>
      </c>
      <c r="K119" s="121" t="str">
        <f t="shared" si="38"/>
        <v/>
      </c>
      <c r="L119" s="121" t="str">
        <f t="shared" si="39"/>
        <v/>
      </c>
      <c r="M119" s="121" t="str">
        <f t="shared" si="40"/>
        <v/>
      </c>
      <c r="N119" s="121" t="str">
        <f t="shared" si="41"/>
        <v/>
      </c>
      <c r="O119" s="153" t="str">
        <f t="shared" si="27"/>
        <v/>
      </c>
      <c r="P119" s="153" t="str">
        <f t="shared" si="28"/>
        <v/>
      </c>
      <c r="Q119" s="153" t="str">
        <f t="shared" si="29"/>
        <v/>
      </c>
      <c r="R119" s="153" t="str">
        <f t="shared" si="30"/>
        <v/>
      </c>
      <c r="S119" s="153" t="str">
        <f t="shared" si="31"/>
        <v/>
      </c>
      <c r="T119" s="153" t="str">
        <f t="shared" si="32"/>
        <v/>
      </c>
      <c r="U119" s="153" t="str">
        <f t="shared" si="33"/>
        <v/>
      </c>
      <c r="V119" s="153" t="str">
        <f t="shared" si="34"/>
        <v/>
      </c>
      <c r="W119" s="129" t="b">
        <f t="shared" si="35"/>
        <v>0</v>
      </c>
      <c r="Y119" s="123" t="e">
        <f t="shared" si="36"/>
        <v>#VALUE!</v>
      </c>
      <c r="Z119" s="123" t="e">
        <f t="shared" si="42"/>
        <v>#VALUE!</v>
      </c>
      <c r="AA119" s="123" t="e">
        <f t="shared" si="43"/>
        <v>#VALUE!</v>
      </c>
      <c r="AB119" s="123" t="e">
        <f t="shared" si="44"/>
        <v>#VALUE!</v>
      </c>
      <c r="AC119" s="123" t="e">
        <f t="shared" si="45"/>
        <v>#VALUE!</v>
      </c>
      <c r="AD119" s="123" t="e">
        <f t="shared" si="46"/>
        <v>#VALUE!</v>
      </c>
      <c r="AE119" s="123" t="e">
        <f t="shared" si="47"/>
        <v>#VALUE!</v>
      </c>
      <c r="AF119" s="123" t="e">
        <f t="shared" si="48"/>
        <v>#VALUE!</v>
      </c>
      <c r="AG119" s="123" t="e">
        <f t="shared" si="49"/>
        <v>#VALUE!</v>
      </c>
      <c r="AH119" s="123" t="e">
        <f t="shared" si="50"/>
        <v>#VALUE!</v>
      </c>
      <c r="AI119" s="124" t="e">
        <f t="shared" si="51"/>
        <v>#VALUE!</v>
      </c>
      <c r="AJ119" s="124" t="e">
        <f t="shared" si="52"/>
        <v>#VALUE!</v>
      </c>
      <c r="AK119" s="124" t="e">
        <f t="shared" si="53"/>
        <v>#VALUE!</v>
      </c>
      <c r="AL119" s="124" t="e">
        <f t="shared" si="54"/>
        <v>#VALUE!</v>
      </c>
      <c r="AM119" s="124" t="e">
        <f t="shared" si="55"/>
        <v>#VALUE!</v>
      </c>
      <c r="AN119" s="124" t="e">
        <f t="shared" si="56"/>
        <v>#VALUE!</v>
      </c>
      <c r="AO119" s="124" t="e">
        <f t="shared" si="57"/>
        <v>#VALUE!</v>
      </c>
      <c r="AP119" s="124" t="e">
        <f t="shared" si="58"/>
        <v>#VALUE!</v>
      </c>
      <c r="AQ119" s="124" t="e">
        <f t="shared" si="59"/>
        <v>#VALUE!</v>
      </c>
      <c r="AR119" s="124" t="e">
        <f t="shared" si="60"/>
        <v>#VALUE!</v>
      </c>
      <c r="AS119" s="124">
        <f t="shared" si="61"/>
        <v>1</v>
      </c>
    </row>
    <row r="120" spans="1:4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IF(OR($B120="",$C120="",$D120="",$E120="",$F120="",$F120&lt;AN_LIM,$F120&gt;AN_CONCURS,$W120=FALSE),"",IF(E120="B",CNCSIS_B*VLOOKUP(AS120,Coef!$E$5:$F$20,2,FALSE),IF(E120="C",CNCSIS_C*VLOOKUP(AS120,Coef!$E$5:$F$20,2,FALSE),"")))</f>
        <v/>
      </c>
      <c r="J120" s="121" t="str">
        <f>IF(OR($B120="",$C120="",$D120="",$E120="",$F120="",$F120&gt;AN_CONCURS,$W120=FALSE),"",IF(E120="B",CNCSIS_B*VLOOKUP(AS120,Coef!$E$5:$F$20,2,FALSE),IF(E120="C",CNCSIS_C*VLOOKUP(AS120,Coef!$E$5:$F$20,2,FALSE),"")))</f>
        <v/>
      </c>
      <c r="K120" s="121" t="str">
        <f t="shared" si="38"/>
        <v/>
      </c>
      <c r="L120" s="121" t="str">
        <f t="shared" si="39"/>
        <v/>
      </c>
      <c r="M120" s="121" t="str">
        <f t="shared" si="40"/>
        <v/>
      </c>
      <c r="N120" s="121" t="str">
        <f t="shared" si="41"/>
        <v/>
      </c>
      <c r="O120" s="153" t="str">
        <f t="shared" si="27"/>
        <v/>
      </c>
      <c r="P120" s="153" t="str">
        <f t="shared" si="28"/>
        <v/>
      </c>
      <c r="Q120" s="153" t="str">
        <f t="shared" si="29"/>
        <v/>
      </c>
      <c r="R120" s="153" t="str">
        <f t="shared" si="30"/>
        <v/>
      </c>
      <c r="S120" s="153" t="str">
        <f t="shared" si="31"/>
        <v/>
      </c>
      <c r="T120" s="153" t="str">
        <f t="shared" si="32"/>
        <v/>
      </c>
      <c r="U120" s="153" t="str">
        <f t="shared" si="33"/>
        <v/>
      </c>
      <c r="V120" s="153" t="str">
        <f t="shared" si="34"/>
        <v/>
      </c>
      <c r="W120" s="129" t="b">
        <f t="shared" si="35"/>
        <v>0</v>
      </c>
      <c r="Y120" s="123" t="e">
        <f t="shared" si="36"/>
        <v>#VALUE!</v>
      </c>
      <c r="Z120" s="123" t="e">
        <f t="shared" si="42"/>
        <v>#VALUE!</v>
      </c>
      <c r="AA120" s="123" t="e">
        <f t="shared" si="43"/>
        <v>#VALUE!</v>
      </c>
      <c r="AB120" s="123" t="e">
        <f t="shared" si="44"/>
        <v>#VALUE!</v>
      </c>
      <c r="AC120" s="123" t="e">
        <f t="shared" si="45"/>
        <v>#VALUE!</v>
      </c>
      <c r="AD120" s="123" t="e">
        <f t="shared" si="46"/>
        <v>#VALUE!</v>
      </c>
      <c r="AE120" s="123" t="e">
        <f t="shared" si="47"/>
        <v>#VALUE!</v>
      </c>
      <c r="AF120" s="123" t="e">
        <f t="shared" si="48"/>
        <v>#VALUE!</v>
      </c>
      <c r="AG120" s="123" t="e">
        <f t="shared" si="49"/>
        <v>#VALUE!</v>
      </c>
      <c r="AH120" s="123" t="e">
        <f t="shared" si="50"/>
        <v>#VALUE!</v>
      </c>
      <c r="AI120" s="124" t="e">
        <f t="shared" si="51"/>
        <v>#VALUE!</v>
      </c>
      <c r="AJ120" s="124" t="e">
        <f t="shared" si="52"/>
        <v>#VALUE!</v>
      </c>
      <c r="AK120" s="124" t="e">
        <f t="shared" si="53"/>
        <v>#VALUE!</v>
      </c>
      <c r="AL120" s="124" t="e">
        <f t="shared" si="54"/>
        <v>#VALUE!</v>
      </c>
      <c r="AM120" s="124" t="e">
        <f t="shared" si="55"/>
        <v>#VALUE!</v>
      </c>
      <c r="AN120" s="124" t="e">
        <f t="shared" si="56"/>
        <v>#VALUE!</v>
      </c>
      <c r="AO120" s="124" t="e">
        <f t="shared" si="57"/>
        <v>#VALUE!</v>
      </c>
      <c r="AP120" s="124" t="e">
        <f t="shared" si="58"/>
        <v>#VALUE!</v>
      </c>
      <c r="AQ120" s="124" t="e">
        <f t="shared" si="59"/>
        <v>#VALUE!</v>
      </c>
      <c r="AR120" s="124" t="e">
        <f t="shared" si="60"/>
        <v>#VALUE!</v>
      </c>
      <c r="AS120" s="124">
        <f t="shared" si="61"/>
        <v>1</v>
      </c>
    </row>
    <row r="121" spans="1:4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IF(OR($B121="",$C121="",$D121="",$E121="",$F121="",$F121&lt;AN_LIM,$F121&gt;AN_CONCURS,$W121=FALSE),"",IF(E121="B",CNCSIS_B*VLOOKUP(AS121,Coef!$E$5:$F$20,2,FALSE),IF(E121="C",CNCSIS_C*VLOOKUP(AS121,Coef!$E$5:$F$20,2,FALSE),"")))</f>
        <v/>
      </c>
      <c r="J121" s="121" t="str">
        <f>IF(OR($B121="",$C121="",$D121="",$E121="",$F121="",$F121&gt;AN_CONCURS,$W121=FALSE),"",IF(E121="B",CNCSIS_B*VLOOKUP(AS121,Coef!$E$5:$F$20,2,FALSE),IF(E121="C",CNCSIS_C*VLOOKUP(AS121,Coef!$E$5:$F$20,2,FALSE),"")))</f>
        <v/>
      </c>
      <c r="K121" s="121" t="str">
        <f t="shared" si="38"/>
        <v/>
      </c>
      <c r="L121" s="121" t="str">
        <f t="shared" si="39"/>
        <v/>
      </c>
      <c r="M121" s="121" t="str">
        <f t="shared" si="40"/>
        <v/>
      </c>
      <c r="N121" s="121" t="str">
        <f t="shared" si="41"/>
        <v/>
      </c>
      <c r="O121" s="153" t="str">
        <f t="shared" si="27"/>
        <v/>
      </c>
      <c r="P121" s="153" t="str">
        <f t="shared" si="28"/>
        <v/>
      </c>
      <c r="Q121" s="153" t="str">
        <f t="shared" si="29"/>
        <v/>
      </c>
      <c r="R121" s="153" t="str">
        <f t="shared" si="30"/>
        <v/>
      </c>
      <c r="S121" s="153" t="str">
        <f t="shared" si="31"/>
        <v/>
      </c>
      <c r="T121" s="153" t="str">
        <f t="shared" si="32"/>
        <v/>
      </c>
      <c r="U121" s="153" t="str">
        <f t="shared" si="33"/>
        <v/>
      </c>
      <c r="V121" s="153" t="str">
        <f t="shared" si="34"/>
        <v/>
      </c>
      <c r="W121" s="129" t="b">
        <f t="shared" si="35"/>
        <v>0</v>
      </c>
      <c r="Y121" s="123" t="e">
        <f t="shared" si="36"/>
        <v>#VALUE!</v>
      </c>
      <c r="Z121" s="123" t="e">
        <f t="shared" si="42"/>
        <v>#VALUE!</v>
      </c>
      <c r="AA121" s="123" t="e">
        <f t="shared" si="43"/>
        <v>#VALUE!</v>
      </c>
      <c r="AB121" s="123" t="e">
        <f t="shared" si="44"/>
        <v>#VALUE!</v>
      </c>
      <c r="AC121" s="123" t="e">
        <f t="shared" si="45"/>
        <v>#VALUE!</v>
      </c>
      <c r="AD121" s="123" t="e">
        <f t="shared" si="46"/>
        <v>#VALUE!</v>
      </c>
      <c r="AE121" s="123" t="e">
        <f t="shared" si="47"/>
        <v>#VALUE!</v>
      </c>
      <c r="AF121" s="123" t="e">
        <f t="shared" si="48"/>
        <v>#VALUE!</v>
      </c>
      <c r="AG121" s="123" t="e">
        <f t="shared" si="49"/>
        <v>#VALUE!</v>
      </c>
      <c r="AH121" s="123" t="e">
        <f t="shared" si="50"/>
        <v>#VALUE!</v>
      </c>
      <c r="AI121" s="124" t="e">
        <f t="shared" si="51"/>
        <v>#VALUE!</v>
      </c>
      <c r="AJ121" s="124" t="e">
        <f t="shared" si="52"/>
        <v>#VALUE!</v>
      </c>
      <c r="AK121" s="124" t="e">
        <f t="shared" si="53"/>
        <v>#VALUE!</v>
      </c>
      <c r="AL121" s="124" t="e">
        <f t="shared" si="54"/>
        <v>#VALUE!</v>
      </c>
      <c r="AM121" s="124" t="e">
        <f t="shared" si="55"/>
        <v>#VALUE!</v>
      </c>
      <c r="AN121" s="124" t="e">
        <f t="shared" si="56"/>
        <v>#VALUE!</v>
      </c>
      <c r="AO121" s="124" t="e">
        <f t="shared" si="57"/>
        <v>#VALUE!</v>
      </c>
      <c r="AP121" s="124" t="e">
        <f t="shared" si="58"/>
        <v>#VALUE!</v>
      </c>
      <c r="AQ121" s="124" t="e">
        <f t="shared" si="59"/>
        <v>#VALUE!</v>
      </c>
      <c r="AR121" s="124" t="e">
        <f t="shared" si="60"/>
        <v>#VALUE!</v>
      </c>
      <c r="AS121" s="124">
        <f t="shared" si="61"/>
        <v>1</v>
      </c>
    </row>
    <row r="122" spans="1:4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IF(OR($B122="",$C122="",$D122="",$E122="",$F122="",$F122&lt;AN_LIM,$F122&gt;AN_CONCURS,$W122=FALSE),"",IF(E122="B",CNCSIS_B*VLOOKUP(AS122,Coef!$E$5:$F$20,2,FALSE),IF(E122="C",CNCSIS_C*VLOOKUP(AS122,Coef!$E$5:$F$20,2,FALSE),"")))</f>
        <v/>
      </c>
      <c r="J122" s="121" t="str">
        <f>IF(OR($B122="",$C122="",$D122="",$E122="",$F122="",$F122&gt;AN_CONCURS,$W122=FALSE),"",IF(E122="B",CNCSIS_B*VLOOKUP(AS122,Coef!$E$5:$F$20,2,FALSE),IF(E122="C",CNCSIS_C*VLOOKUP(AS122,Coef!$E$5:$F$20,2,FALSE),"")))</f>
        <v/>
      </c>
      <c r="K122" s="121" t="str">
        <f t="shared" si="38"/>
        <v/>
      </c>
      <c r="L122" s="121" t="str">
        <f t="shared" si="39"/>
        <v/>
      </c>
      <c r="M122" s="121" t="str">
        <f t="shared" si="40"/>
        <v/>
      </c>
      <c r="N122" s="121" t="str">
        <f t="shared" si="41"/>
        <v/>
      </c>
      <c r="O122" s="153" t="str">
        <f t="shared" si="27"/>
        <v/>
      </c>
      <c r="P122" s="153" t="str">
        <f t="shared" si="28"/>
        <v/>
      </c>
      <c r="Q122" s="153" t="str">
        <f t="shared" si="29"/>
        <v/>
      </c>
      <c r="R122" s="153" t="str">
        <f t="shared" si="30"/>
        <v/>
      </c>
      <c r="S122" s="153" t="str">
        <f t="shared" si="31"/>
        <v/>
      </c>
      <c r="T122" s="153" t="str">
        <f t="shared" si="32"/>
        <v/>
      </c>
      <c r="U122" s="153" t="str">
        <f t="shared" si="33"/>
        <v/>
      </c>
      <c r="V122" s="153" t="str">
        <f t="shared" si="34"/>
        <v/>
      </c>
      <c r="W122" s="129" t="b">
        <f t="shared" si="35"/>
        <v>0</v>
      </c>
      <c r="Y122" s="123" t="e">
        <f t="shared" si="36"/>
        <v>#VALUE!</v>
      </c>
      <c r="Z122" s="123" t="e">
        <f t="shared" si="42"/>
        <v>#VALUE!</v>
      </c>
      <c r="AA122" s="123" t="e">
        <f t="shared" si="43"/>
        <v>#VALUE!</v>
      </c>
      <c r="AB122" s="123" t="e">
        <f t="shared" si="44"/>
        <v>#VALUE!</v>
      </c>
      <c r="AC122" s="123" t="e">
        <f t="shared" si="45"/>
        <v>#VALUE!</v>
      </c>
      <c r="AD122" s="123" t="e">
        <f t="shared" si="46"/>
        <v>#VALUE!</v>
      </c>
      <c r="AE122" s="123" t="e">
        <f t="shared" si="47"/>
        <v>#VALUE!</v>
      </c>
      <c r="AF122" s="123" t="e">
        <f t="shared" si="48"/>
        <v>#VALUE!</v>
      </c>
      <c r="AG122" s="123" t="e">
        <f t="shared" si="49"/>
        <v>#VALUE!</v>
      </c>
      <c r="AH122" s="123" t="e">
        <f t="shared" si="50"/>
        <v>#VALUE!</v>
      </c>
      <c r="AI122" s="124" t="e">
        <f t="shared" si="51"/>
        <v>#VALUE!</v>
      </c>
      <c r="AJ122" s="124" t="e">
        <f t="shared" si="52"/>
        <v>#VALUE!</v>
      </c>
      <c r="AK122" s="124" t="e">
        <f t="shared" si="53"/>
        <v>#VALUE!</v>
      </c>
      <c r="AL122" s="124" t="e">
        <f t="shared" si="54"/>
        <v>#VALUE!</v>
      </c>
      <c r="AM122" s="124" t="e">
        <f t="shared" si="55"/>
        <v>#VALUE!</v>
      </c>
      <c r="AN122" s="124" t="e">
        <f t="shared" si="56"/>
        <v>#VALUE!</v>
      </c>
      <c r="AO122" s="124" t="e">
        <f t="shared" si="57"/>
        <v>#VALUE!</v>
      </c>
      <c r="AP122" s="124" t="e">
        <f t="shared" si="58"/>
        <v>#VALUE!</v>
      </c>
      <c r="AQ122" s="124" t="e">
        <f t="shared" si="59"/>
        <v>#VALUE!</v>
      </c>
      <c r="AR122" s="124" t="e">
        <f t="shared" si="60"/>
        <v>#VALUE!</v>
      </c>
      <c r="AS122" s="124">
        <f t="shared" si="61"/>
        <v>1</v>
      </c>
    </row>
    <row r="123" spans="1:4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IF(OR($B123="",$C123="",$D123="",$E123="",$F123="",$F123&lt;AN_LIM,$F123&gt;AN_CONCURS,$W123=FALSE),"",IF(E123="B",CNCSIS_B*VLOOKUP(AS123,Coef!$E$5:$F$20,2,FALSE),IF(E123="C",CNCSIS_C*VLOOKUP(AS123,Coef!$E$5:$F$20,2,FALSE),"")))</f>
        <v/>
      </c>
      <c r="J123" s="121" t="str">
        <f>IF(OR($B123="",$C123="",$D123="",$E123="",$F123="",$F123&gt;AN_CONCURS,$W123=FALSE),"",IF(E123="B",CNCSIS_B*VLOOKUP(AS123,Coef!$E$5:$F$20,2,FALSE),IF(E123="C",CNCSIS_C*VLOOKUP(AS123,Coef!$E$5:$F$20,2,FALSE),"")))</f>
        <v/>
      </c>
      <c r="K123" s="121" t="str">
        <f t="shared" si="38"/>
        <v/>
      </c>
      <c r="L123" s="121" t="str">
        <f t="shared" si="39"/>
        <v/>
      </c>
      <c r="M123" s="121" t="str">
        <f t="shared" si="40"/>
        <v/>
      </c>
      <c r="N123" s="121" t="str">
        <f t="shared" si="41"/>
        <v/>
      </c>
      <c r="O123" s="153" t="str">
        <f t="shared" si="27"/>
        <v/>
      </c>
      <c r="P123" s="153" t="str">
        <f t="shared" si="28"/>
        <v/>
      </c>
      <c r="Q123" s="153" t="str">
        <f t="shared" si="29"/>
        <v/>
      </c>
      <c r="R123" s="153" t="str">
        <f t="shared" si="30"/>
        <v/>
      </c>
      <c r="S123" s="153" t="str">
        <f t="shared" si="31"/>
        <v/>
      </c>
      <c r="T123" s="153" t="str">
        <f t="shared" si="32"/>
        <v/>
      </c>
      <c r="U123" s="153" t="str">
        <f t="shared" si="33"/>
        <v/>
      </c>
      <c r="V123" s="153" t="str">
        <f t="shared" si="34"/>
        <v/>
      </c>
      <c r="W123" s="129" t="b">
        <f t="shared" si="35"/>
        <v>0</v>
      </c>
      <c r="Y123" s="123" t="e">
        <f t="shared" si="36"/>
        <v>#VALUE!</v>
      </c>
      <c r="Z123" s="123" t="e">
        <f t="shared" si="42"/>
        <v>#VALUE!</v>
      </c>
      <c r="AA123" s="123" t="e">
        <f t="shared" si="43"/>
        <v>#VALUE!</v>
      </c>
      <c r="AB123" s="123" t="e">
        <f t="shared" si="44"/>
        <v>#VALUE!</v>
      </c>
      <c r="AC123" s="123" t="e">
        <f t="shared" si="45"/>
        <v>#VALUE!</v>
      </c>
      <c r="AD123" s="123" t="e">
        <f t="shared" si="46"/>
        <v>#VALUE!</v>
      </c>
      <c r="AE123" s="123" t="e">
        <f t="shared" si="47"/>
        <v>#VALUE!</v>
      </c>
      <c r="AF123" s="123" t="e">
        <f t="shared" si="48"/>
        <v>#VALUE!</v>
      </c>
      <c r="AG123" s="123" t="e">
        <f t="shared" si="49"/>
        <v>#VALUE!</v>
      </c>
      <c r="AH123" s="123" t="e">
        <f t="shared" si="50"/>
        <v>#VALUE!</v>
      </c>
      <c r="AI123" s="124" t="e">
        <f t="shared" si="51"/>
        <v>#VALUE!</v>
      </c>
      <c r="AJ123" s="124" t="e">
        <f t="shared" si="52"/>
        <v>#VALUE!</v>
      </c>
      <c r="AK123" s="124" t="e">
        <f t="shared" si="53"/>
        <v>#VALUE!</v>
      </c>
      <c r="AL123" s="124" t="e">
        <f t="shared" si="54"/>
        <v>#VALUE!</v>
      </c>
      <c r="AM123" s="124" t="e">
        <f t="shared" si="55"/>
        <v>#VALUE!</v>
      </c>
      <c r="AN123" s="124" t="e">
        <f t="shared" si="56"/>
        <v>#VALUE!</v>
      </c>
      <c r="AO123" s="124" t="e">
        <f t="shared" si="57"/>
        <v>#VALUE!</v>
      </c>
      <c r="AP123" s="124" t="e">
        <f t="shared" si="58"/>
        <v>#VALUE!</v>
      </c>
      <c r="AQ123" s="124" t="e">
        <f t="shared" si="59"/>
        <v>#VALUE!</v>
      </c>
      <c r="AR123" s="124" t="e">
        <f t="shared" si="60"/>
        <v>#VALUE!</v>
      </c>
      <c r="AS123" s="124">
        <f t="shared" si="61"/>
        <v>1</v>
      </c>
    </row>
    <row r="124" spans="1:4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IF(OR($B124="",$C124="",$D124="",$E124="",$F124="",$F124&lt;AN_LIM,$F124&gt;AN_CONCURS,$W124=FALSE),"",IF(E124="B",CNCSIS_B*VLOOKUP(AS124,Coef!$E$5:$F$20,2,FALSE),IF(E124="C",CNCSIS_C*VLOOKUP(AS124,Coef!$E$5:$F$20,2,FALSE),"")))</f>
        <v/>
      </c>
      <c r="J124" s="121" t="str">
        <f>IF(OR($B124="",$C124="",$D124="",$E124="",$F124="",$F124&gt;AN_CONCURS,$W124=FALSE),"",IF(E124="B",CNCSIS_B*VLOOKUP(AS124,Coef!$E$5:$F$20,2,FALSE),IF(E124="C",CNCSIS_C*VLOOKUP(AS124,Coef!$E$5:$F$20,2,FALSE),"")))</f>
        <v/>
      </c>
      <c r="K124" s="121" t="str">
        <f t="shared" si="38"/>
        <v/>
      </c>
      <c r="L124" s="121" t="str">
        <f t="shared" si="39"/>
        <v/>
      </c>
      <c r="M124" s="121" t="str">
        <f t="shared" si="40"/>
        <v/>
      </c>
      <c r="N124" s="121" t="str">
        <f t="shared" si="41"/>
        <v/>
      </c>
      <c r="O124" s="153" t="str">
        <f t="shared" si="27"/>
        <v/>
      </c>
      <c r="P124" s="153" t="str">
        <f t="shared" si="28"/>
        <v/>
      </c>
      <c r="Q124" s="153" t="str">
        <f t="shared" si="29"/>
        <v/>
      </c>
      <c r="R124" s="153" t="str">
        <f t="shared" si="30"/>
        <v/>
      </c>
      <c r="S124" s="153" t="str">
        <f t="shared" si="31"/>
        <v/>
      </c>
      <c r="T124" s="153" t="str">
        <f t="shared" si="32"/>
        <v/>
      </c>
      <c r="U124" s="153" t="str">
        <f t="shared" si="33"/>
        <v/>
      </c>
      <c r="V124" s="153" t="str">
        <f t="shared" si="34"/>
        <v/>
      </c>
      <c r="W124" s="129" t="b">
        <f t="shared" si="35"/>
        <v>0</v>
      </c>
      <c r="Y124" s="123" t="e">
        <f t="shared" si="36"/>
        <v>#VALUE!</v>
      </c>
      <c r="Z124" s="123" t="e">
        <f t="shared" si="42"/>
        <v>#VALUE!</v>
      </c>
      <c r="AA124" s="123" t="e">
        <f t="shared" si="43"/>
        <v>#VALUE!</v>
      </c>
      <c r="AB124" s="123" t="e">
        <f t="shared" si="44"/>
        <v>#VALUE!</v>
      </c>
      <c r="AC124" s="123" t="e">
        <f t="shared" si="45"/>
        <v>#VALUE!</v>
      </c>
      <c r="AD124" s="123" t="e">
        <f t="shared" si="46"/>
        <v>#VALUE!</v>
      </c>
      <c r="AE124" s="123" t="e">
        <f t="shared" si="47"/>
        <v>#VALUE!</v>
      </c>
      <c r="AF124" s="123" t="e">
        <f t="shared" si="48"/>
        <v>#VALUE!</v>
      </c>
      <c r="AG124" s="123" t="e">
        <f t="shared" si="49"/>
        <v>#VALUE!</v>
      </c>
      <c r="AH124" s="123" t="e">
        <f t="shared" si="50"/>
        <v>#VALUE!</v>
      </c>
      <c r="AI124" s="124" t="e">
        <f t="shared" si="51"/>
        <v>#VALUE!</v>
      </c>
      <c r="AJ124" s="124" t="e">
        <f t="shared" si="52"/>
        <v>#VALUE!</v>
      </c>
      <c r="AK124" s="124" t="e">
        <f t="shared" si="53"/>
        <v>#VALUE!</v>
      </c>
      <c r="AL124" s="124" t="e">
        <f t="shared" si="54"/>
        <v>#VALUE!</v>
      </c>
      <c r="AM124" s="124" t="e">
        <f t="shared" si="55"/>
        <v>#VALUE!</v>
      </c>
      <c r="AN124" s="124" t="e">
        <f t="shared" si="56"/>
        <v>#VALUE!</v>
      </c>
      <c r="AO124" s="124" t="e">
        <f t="shared" si="57"/>
        <v>#VALUE!</v>
      </c>
      <c r="AP124" s="124" t="e">
        <f t="shared" si="58"/>
        <v>#VALUE!</v>
      </c>
      <c r="AQ124" s="124" t="e">
        <f t="shared" si="59"/>
        <v>#VALUE!</v>
      </c>
      <c r="AR124" s="124" t="e">
        <f t="shared" si="60"/>
        <v>#VALUE!</v>
      </c>
      <c r="AS124" s="124">
        <f t="shared" si="61"/>
        <v>1</v>
      </c>
    </row>
    <row r="125" spans="1:4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IF(OR($B125="",$C125="",$D125="",$E125="",$F125="",$F125&lt;AN_LIM,$F125&gt;AN_CONCURS,$W125=FALSE),"",IF(E125="B",CNCSIS_B*VLOOKUP(AS125,Coef!$E$5:$F$20,2,FALSE),IF(E125="C",CNCSIS_C*VLOOKUP(AS125,Coef!$E$5:$F$20,2,FALSE),"")))</f>
        <v/>
      </c>
      <c r="J125" s="121" t="str">
        <f>IF(OR($B125="",$C125="",$D125="",$E125="",$F125="",$F125&gt;AN_CONCURS,$W125=FALSE),"",IF(E125="B",CNCSIS_B*VLOOKUP(AS125,Coef!$E$5:$F$20,2,FALSE),IF(E125="C",CNCSIS_C*VLOOKUP(AS125,Coef!$E$5:$F$20,2,FALSE),"")))</f>
        <v/>
      </c>
      <c r="K125" s="121" t="str">
        <f t="shared" si="38"/>
        <v/>
      </c>
      <c r="L125" s="121" t="str">
        <f t="shared" si="39"/>
        <v/>
      </c>
      <c r="M125" s="121" t="str">
        <f t="shared" si="40"/>
        <v/>
      </c>
      <c r="N125" s="121" t="str">
        <f t="shared" si="41"/>
        <v/>
      </c>
      <c r="O125" s="153" t="str">
        <f t="shared" si="27"/>
        <v/>
      </c>
      <c r="P125" s="153" t="str">
        <f t="shared" si="28"/>
        <v/>
      </c>
      <c r="Q125" s="153" t="str">
        <f t="shared" si="29"/>
        <v/>
      </c>
      <c r="R125" s="153" t="str">
        <f t="shared" si="30"/>
        <v/>
      </c>
      <c r="S125" s="153" t="str">
        <f t="shared" si="31"/>
        <v/>
      </c>
      <c r="T125" s="153" t="str">
        <f t="shared" si="32"/>
        <v/>
      </c>
      <c r="U125" s="153" t="str">
        <f t="shared" si="33"/>
        <v/>
      </c>
      <c r="V125" s="153" t="str">
        <f t="shared" si="34"/>
        <v/>
      </c>
      <c r="W125" s="129" t="b">
        <f t="shared" si="35"/>
        <v>0</v>
      </c>
      <c r="Y125" s="123" t="e">
        <f t="shared" si="36"/>
        <v>#VALUE!</v>
      </c>
      <c r="Z125" s="123" t="e">
        <f t="shared" si="42"/>
        <v>#VALUE!</v>
      </c>
      <c r="AA125" s="123" t="e">
        <f t="shared" si="43"/>
        <v>#VALUE!</v>
      </c>
      <c r="AB125" s="123" t="e">
        <f t="shared" si="44"/>
        <v>#VALUE!</v>
      </c>
      <c r="AC125" s="123" t="e">
        <f t="shared" si="45"/>
        <v>#VALUE!</v>
      </c>
      <c r="AD125" s="123" t="e">
        <f t="shared" si="46"/>
        <v>#VALUE!</v>
      </c>
      <c r="AE125" s="123" t="e">
        <f t="shared" si="47"/>
        <v>#VALUE!</v>
      </c>
      <c r="AF125" s="123" t="e">
        <f t="shared" si="48"/>
        <v>#VALUE!</v>
      </c>
      <c r="AG125" s="123" t="e">
        <f t="shared" si="49"/>
        <v>#VALUE!</v>
      </c>
      <c r="AH125" s="123" t="e">
        <f t="shared" si="50"/>
        <v>#VALUE!</v>
      </c>
      <c r="AI125" s="124" t="e">
        <f t="shared" si="51"/>
        <v>#VALUE!</v>
      </c>
      <c r="AJ125" s="124" t="e">
        <f t="shared" si="52"/>
        <v>#VALUE!</v>
      </c>
      <c r="AK125" s="124" t="e">
        <f t="shared" si="53"/>
        <v>#VALUE!</v>
      </c>
      <c r="AL125" s="124" t="e">
        <f t="shared" si="54"/>
        <v>#VALUE!</v>
      </c>
      <c r="AM125" s="124" t="e">
        <f t="shared" si="55"/>
        <v>#VALUE!</v>
      </c>
      <c r="AN125" s="124" t="e">
        <f t="shared" si="56"/>
        <v>#VALUE!</v>
      </c>
      <c r="AO125" s="124" t="e">
        <f t="shared" si="57"/>
        <v>#VALUE!</v>
      </c>
      <c r="AP125" s="124" t="e">
        <f t="shared" si="58"/>
        <v>#VALUE!</v>
      </c>
      <c r="AQ125" s="124" t="e">
        <f t="shared" si="59"/>
        <v>#VALUE!</v>
      </c>
      <c r="AR125" s="124" t="e">
        <f t="shared" si="60"/>
        <v>#VALUE!</v>
      </c>
      <c r="AS125" s="124">
        <f t="shared" si="61"/>
        <v>1</v>
      </c>
    </row>
    <row r="126" spans="1:4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IF(OR($B126="",$C126="",$D126="",$E126="",$F126="",$F126&lt;AN_LIM,$F126&gt;AN_CONCURS,$W126=FALSE),"",IF(E126="B",CNCSIS_B*VLOOKUP(AS126,Coef!$E$5:$F$20,2,FALSE),IF(E126="C",CNCSIS_C*VLOOKUP(AS126,Coef!$E$5:$F$20,2,FALSE),"")))</f>
        <v/>
      </c>
      <c r="J126" s="121" t="str">
        <f>IF(OR($B126="",$C126="",$D126="",$E126="",$F126="",$F126&gt;AN_CONCURS,$W126=FALSE),"",IF(E126="B",CNCSIS_B*VLOOKUP(AS126,Coef!$E$5:$F$20,2,FALSE),IF(E126="C",CNCSIS_C*VLOOKUP(AS126,Coef!$E$5:$F$20,2,FALSE),"")))</f>
        <v/>
      </c>
      <c r="K126" s="121" t="str">
        <f t="shared" si="38"/>
        <v/>
      </c>
      <c r="L126" s="121" t="str">
        <f t="shared" si="39"/>
        <v/>
      </c>
      <c r="M126" s="121" t="str">
        <f t="shared" si="40"/>
        <v/>
      </c>
      <c r="N126" s="121" t="str">
        <f t="shared" si="41"/>
        <v/>
      </c>
      <c r="O126" s="153" t="str">
        <f t="shared" si="27"/>
        <v/>
      </c>
      <c r="P126" s="153" t="str">
        <f t="shared" si="28"/>
        <v/>
      </c>
      <c r="Q126" s="153" t="str">
        <f t="shared" si="29"/>
        <v/>
      </c>
      <c r="R126" s="153" t="str">
        <f t="shared" si="30"/>
        <v/>
      </c>
      <c r="S126" s="153" t="str">
        <f t="shared" si="31"/>
        <v/>
      </c>
      <c r="T126" s="153" t="str">
        <f t="shared" si="32"/>
        <v/>
      </c>
      <c r="U126" s="153" t="str">
        <f t="shared" si="33"/>
        <v/>
      </c>
      <c r="V126" s="153" t="str">
        <f t="shared" si="34"/>
        <v/>
      </c>
      <c r="W126" s="129" t="b">
        <f t="shared" si="35"/>
        <v>0</v>
      </c>
      <c r="Y126" s="123" t="e">
        <f t="shared" si="36"/>
        <v>#VALUE!</v>
      </c>
      <c r="Z126" s="123" t="e">
        <f t="shared" si="42"/>
        <v>#VALUE!</v>
      </c>
      <c r="AA126" s="123" t="e">
        <f t="shared" si="43"/>
        <v>#VALUE!</v>
      </c>
      <c r="AB126" s="123" t="e">
        <f t="shared" si="44"/>
        <v>#VALUE!</v>
      </c>
      <c r="AC126" s="123" t="e">
        <f t="shared" si="45"/>
        <v>#VALUE!</v>
      </c>
      <c r="AD126" s="123" t="e">
        <f t="shared" si="46"/>
        <v>#VALUE!</v>
      </c>
      <c r="AE126" s="123" t="e">
        <f t="shared" si="47"/>
        <v>#VALUE!</v>
      </c>
      <c r="AF126" s="123" t="e">
        <f t="shared" si="48"/>
        <v>#VALUE!</v>
      </c>
      <c r="AG126" s="123" t="e">
        <f t="shared" si="49"/>
        <v>#VALUE!</v>
      </c>
      <c r="AH126" s="123" t="e">
        <f t="shared" si="50"/>
        <v>#VALUE!</v>
      </c>
      <c r="AI126" s="124" t="e">
        <f t="shared" si="51"/>
        <v>#VALUE!</v>
      </c>
      <c r="AJ126" s="124" t="e">
        <f t="shared" si="52"/>
        <v>#VALUE!</v>
      </c>
      <c r="AK126" s="124" t="e">
        <f t="shared" si="53"/>
        <v>#VALUE!</v>
      </c>
      <c r="AL126" s="124" t="e">
        <f t="shared" si="54"/>
        <v>#VALUE!</v>
      </c>
      <c r="AM126" s="124" t="e">
        <f t="shared" si="55"/>
        <v>#VALUE!</v>
      </c>
      <c r="AN126" s="124" t="e">
        <f t="shared" si="56"/>
        <v>#VALUE!</v>
      </c>
      <c r="AO126" s="124" t="e">
        <f t="shared" si="57"/>
        <v>#VALUE!</v>
      </c>
      <c r="AP126" s="124" t="e">
        <f t="shared" si="58"/>
        <v>#VALUE!</v>
      </c>
      <c r="AQ126" s="124" t="e">
        <f t="shared" si="59"/>
        <v>#VALUE!</v>
      </c>
      <c r="AR126" s="124" t="e">
        <f t="shared" si="60"/>
        <v>#VALUE!</v>
      </c>
      <c r="AS126" s="124">
        <f t="shared" si="61"/>
        <v>1</v>
      </c>
    </row>
    <row r="127" spans="1:4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IF(OR($B127="",$C127="",$D127="",$E127="",$F127="",$F127&lt;AN_LIM,$F127&gt;AN_CONCURS,$W127=FALSE),"",IF(E127="B",CNCSIS_B*VLOOKUP(AS127,Coef!$E$5:$F$20,2,FALSE),IF(E127="C",CNCSIS_C*VLOOKUP(AS127,Coef!$E$5:$F$20,2,FALSE),"")))</f>
        <v/>
      </c>
      <c r="J127" s="121" t="str">
        <f>IF(OR($B127="",$C127="",$D127="",$E127="",$F127="",$F127&gt;AN_CONCURS,$W127=FALSE),"",IF(E127="B",CNCSIS_B*VLOOKUP(AS127,Coef!$E$5:$F$20,2,FALSE),IF(E127="C",CNCSIS_C*VLOOKUP(AS127,Coef!$E$5:$F$20,2,FALSE),"")))</f>
        <v/>
      </c>
      <c r="K127" s="121" t="str">
        <f t="shared" si="38"/>
        <v/>
      </c>
      <c r="L127" s="121" t="str">
        <f t="shared" si="39"/>
        <v/>
      </c>
      <c r="M127" s="121" t="str">
        <f t="shared" si="40"/>
        <v/>
      </c>
      <c r="N127" s="121" t="str">
        <f t="shared" si="41"/>
        <v/>
      </c>
      <c r="O127" s="153" t="str">
        <f t="shared" si="27"/>
        <v/>
      </c>
      <c r="P127" s="153" t="str">
        <f t="shared" si="28"/>
        <v/>
      </c>
      <c r="Q127" s="153" t="str">
        <f t="shared" si="29"/>
        <v/>
      </c>
      <c r="R127" s="153" t="str">
        <f t="shared" si="30"/>
        <v/>
      </c>
      <c r="S127" s="153" t="str">
        <f t="shared" si="31"/>
        <v/>
      </c>
      <c r="T127" s="153" t="str">
        <f t="shared" si="32"/>
        <v/>
      </c>
      <c r="U127" s="153" t="str">
        <f t="shared" si="33"/>
        <v/>
      </c>
      <c r="V127" s="153" t="str">
        <f t="shared" si="34"/>
        <v/>
      </c>
      <c r="W127" s="129" t="b">
        <f t="shared" si="35"/>
        <v>0</v>
      </c>
      <c r="Y127" s="123" t="e">
        <f t="shared" si="36"/>
        <v>#VALUE!</v>
      </c>
      <c r="Z127" s="123" t="e">
        <f t="shared" si="42"/>
        <v>#VALUE!</v>
      </c>
      <c r="AA127" s="123" t="e">
        <f t="shared" si="43"/>
        <v>#VALUE!</v>
      </c>
      <c r="AB127" s="123" t="e">
        <f t="shared" si="44"/>
        <v>#VALUE!</v>
      </c>
      <c r="AC127" s="123" t="e">
        <f t="shared" si="45"/>
        <v>#VALUE!</v>
      </c>
      <c r="AD127" s="123" t="e">
        <f t="shared" si="46"/>
        <v>#VALUE!</v>
      </c>
      <c r="AE127" s="123" t="e">
        <f t="shared" si="47"/>
        <v>#VALUE!</v>
      </c>
      <c r="AF127" s="123" t="e">
        <f t="shared" si="48"/>
        <v>#VALUE!</v>
      </c>
      <c r="AG127" s="123" t="e">
        <f t="shared" si="49"/>
        <v>#VALUE!</v>
      </c>
      <c r="AH127" s="123" t="e">
        <f t="shared" si="50"/>
        <v>#VALUE!</v>
      </c>
      <c r="AI127" s="124" t="e">
        <f t="shared" si="51"/>
        <v>#VALUE!</v>
      </c>
      <c r="AJ127" s="124" t="e">
        <f t="shared" si="52"/>
        <v>#VALUE!</v>
      </c>
      <c r="AK127" s="124" t="e">
        <f t="shared" si="53"/>
        <v>#VALUE!</v>
      </c>
      <c r="AL127" s="124" t="e">
        <f t="shared" si="54"/>
        <v>#VALUE!</v>
      </c>
      <c r="AM127" s="124" t="e">
        <f t="shared" si="55"/>
        <v>#VALUE!</v>
      </c>
      <c r="AN127" s="124" t="e">
        <f t="shared" si="56"/>
        <v>#VALUE!</v>
      </c>
      <c r="AO127" s="124" t="e">
        <f t="shared" si="57"/>
        <v>#VALUE!</v>
      </c>
      <c r="AP127" s="124" t="e">
        <f t="shared" si="58"/>
        <v>#VALUE!</v>
      </c>
      <c r="AQ127" s="124" t="e">
        <f t="shared" si="59"/>
        <v>#VALUE!</v>
      </c>
      <c r="AR127" s="124" t="e">
        <f t="shared" si="60"/>
        <v>#VALUE!</v>
      </c>
      <c r="AS127" s="124">
        <f t="shared" si="61"/>
        <v>1</v>
      </c>
    </row>
    <row r="128" spans="1:4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IF(OR($B128="",$C128="",$D128="",$E128="",$F128="",$F128&lt;AN_LIM,$F128&gt;AN_CONCURS,$W128=FALSE),"",IF(E128="B",CNCSIS_B*VLOOKUP(AS128,Coef!$E$5:$F$20,2,FALSE),IF(E128="C",CNCSIS_C*VLOOKUP(AS128,Coef!$E$5:$F$20,2,FALSE),"")))</f>
        <v/>
      </c>
      <c r="J128" s="121" t="str">
        <f>IF(OR($B128="",$C128="",$D128="",$E128="",$F128="",$F128&gt;AN_CONCURS,$W128=FALSE),"",IF(E128="B",CNCSIS_B*VLOOKUP(AS128,Coef!$E$5:$F$20,2,FALSE),IF(E128="C",CNCSIS_C*VLOOKUP(AS128,Coef!$E$5:$F$20,2,FALSE),"")))</f>
        <v/>
      </c>
      <c r="K128" s="121" t="str">
        <f t="shared" si="38"/>
        <v/>
      </c>
      <c r="L128" s="121" t="str">
        <f t="shared" si="39"/>
        <v/>
      </c>
      <c r="M128" s="121" t="str">
        <f t="shared" si="40"/>
        <v/>
      </c>
      <c r="N128" s="121" t="str">
        <f t="shared" si="41"/>
        <v/>
      </c>
      <c r="O128" s="153" t="str">
        <f t="shared" si="27"/>
        <v/>
      </c>
      <c r="P128" s="153" t="str">
        <f t="shared" si="28"/>
        <v/>
      </c>
      <c r="Q128" s="153" t="str">
        <f t="shared" si="29"/>
        <v/>
      </c>
      <c r="R128" s="153" t="str">
        <f t="shared" si="30"/>
        <v/>
      </c>
      <c r="S128" s="153" t="str">
        <f t="shared" si="31"/>
        <v/>
      </c>
      <c r="T128" s="153" t="str">
        <f t="shared" si="32"/>
        <v/>
      </c>
      <c r="U128" s="153" t="str">
        <f t="shared" si="33"/>
        <v/>
      </c>
      <c r="V128" s="153" t="str">
        <f t="shared" si="34"/>
        <v/>
      </c>
      <c r="W128" s="129" t="b">
        <f t="shared" si="35"/>
        <v>0</v>
      </c>
      <c r="Y128" s="123" t="e">
        <f t="shared" si="36"/>
        <v>#VALUE!</v>
      </c>
      <c r="Z128" s="123" t="e">
        <f t="shared" si="42"/>
        <v>#VALUE!</v>
      </c>
      <c r="AA128" s="123" t="e">
        <f t="shared" si="43"/>
        <v>#VALUE!</v>
      </c>
      <c r="AB128" s="123" t="e">
        <f t="shared" si="44"/>
        <v>#VALUE!</v>
      </c>
      <c r="AC128" s="123" t="e">
        <f t="shared" si="45"/>
        <v>#VALUE!</v>
      </c>
      <c r="AD128" s="123" t="e">
        <f t="shared" si="46"/>
        <v>#VALUE!</v>
      </c>
      <c r="AE128" s="123" t="e">
        <f t="shared" si="47"/>
        <v>#VALUE!</v>
      </c>
      <c r="AF128" s="123" t="e">
        <f t="shared" si="48"/>
        <v>#VALUE!</v>
      </c>
      <c r="AG128" s="123" t="e">
        <f t="shared" si="49"/>
        <v>#VALUE!</v>
      </c>
      <c r="AH128" s="123" t="e">
        <f t="shared" si="50"/>
        <v>#VALUE!</v>
      </c>
      <c r="AI128" s="124" t="e">
        <f t="shared" si="51"/>
        <v>#VALUE!</v>
      </c>
      <c r="AJ128" s="124" t="e">
        <f t="shared" si="52"/>
        <v>#VALUE!</v>
      </c>
      <c r="AK128" s="124" t="e">
        <f t="shared" si="53"/>
        <v>#VALUE!</v>
      </c>
      <c r="AL128" s="124" t="e">
        <f t="shared" si="54"/>
        <v>#VALUE!</v>
      </c>
      <c r="AM128" s="124" t="e">
        <f t="shared" si="55"/>
        <v>#VALUE!</v>
      </c>
      <c r="AN128" s="124" t="e">
        <f t="shared" si="56"/>
        <v>#VALUE!</v>
      </c>
      <c r="AO128" s="124" t="e">
        <f t="shared" si="57"/>
        <v>#VALUE!</v>
      </c>
      <c r="AP128" s="124" t="e">
        <f t="shared" si="58"/>
        <v>#VALUE!</v>
      </c>
      <c r="AQ128" s="124" t="e">
        <f t="shared" si="59"/>
        <v>#VALUE!</v>
      </c>
      <c r="AR128" s="124" t="e">
        <f t="shared" si="60"/>
        <v>#VALUE!</v>
      </c>
      <c r="AS128" s="124">
        <f t="shared" si="61"/>
        <v>1</v>
      </c>
    </row>
    <row r="129" spans="1:4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IF(OR($B129="",$C129="",$D129="",$E129="",$F129="",$F129&lt;AN_LIM,$F129&gt;AN_CONCURS,$W129=FALSE),"",IF(E129="B",CNCSIS_B*VLOOKUP(AS129,Coef!$E$5:$F$20,2,FALSE),IF(E129="C",CNCSIS_C*VLOOKUP(AS129,Coef!$E$5:$F$20,2,FALSE),"")))</f>
        <v/>
      </c>
      <c r="J129" s="121" t="str">
        <f>IF(OR($B129="",$C129="",$D129="",$E129="",$F129="",$F129&gt;AN_CONCURS,$W129=FALSE),"",IF(E129="B",CNCSIS_B*VLOOKUP(AS129,Coef!$E$5:$F$20,2,FALSE),IF(E129="C",CNCSIS_C*VLOOKUP(AS129,Coef!$E$5:$F$20,2,FALSE),"")))</f>
        <v/>
      </c>
      <c r="K129" s="121" t="str">
        <f t="shared" si="38"/>
        <v/>
      </c>
      <c r="L129" s="121" t="str">
        <f t="shared" si="39"/>
        <v/>
      </c>
      <c r="M129" s="121" t="str">
        <f t="shared" si="40"/>
        <v/>
      </c>
      <c r="N129" s="121" t="str">
        <f t="shared" si="41"/>
        <v/>
      </c>
      <c r="O129" s="153" t="str">
        <f t="shared" si="27"/>
        <v/>
      </c>
      <c r="P129" s="153" t="str">
        <f t="shared" si="28"/>
        <v/>
      </c>
      <c r="Q129" s="153" t="str">
        <f t="shared" si="29"/>
        <v/>
      </c>
      <c r="R129" s="153" t="str">
        <f t="shared" si="30"/>
        <v/>
      </c>
      <c r="S129" s="153" t="str">
        <f t="shared" si="31"/>
        <v/>
      </c>
      <c r="T129" s="153" t="str">
        <f t="shared" si="32"/>
        <v/>
      </c>
      <c r="U129" s="153" t="str">
        <f t="shared" si="33"/>
        <v/>
      </c>
      <c r="V129" s="153" t="str">
        <f t="shared" si="34"/>
        <v/>
      </c>
      <c r="W129" s="129" t="b">
        <f t="shared" si="35"/>
        <v>0</v>
      </c>
      <c r="Y129" s="123" t="e">
        <f t="shared" si="36"/>
        <v>#VALUE!</v>
      </c>
      <c r="Z129" s="123" t="e">
        <f t="shared" si="42"/>
        <v>#VALUE!</v>
      </c>
      <c r="AA129" s="123" t="e">
        <f t="shared" si="43"/>
        <v>#VALUE!</v>
      </c>
      <c r="AB129" s="123" t="e">
        <f t="shared" si="44"/>
        <v>#VALUE!</v>
      </c>
      <c r="AC129" s="123" t="e">
        <f t="shared" si="45"/>
        <v>#VALUE!</v>
      </c>
      <c r="AD129" s="123" t="e">
        <f t="shared" si="46"/>
        <v>#VALUE!</v>
      </c>
      <c r="AE129" s="123" t="e">
        <f t="shared" si="47"/>
        <v>#VALUE!</v>
      </c>
      <c r="AF129" s="123" t="e">
        <f t="shared" si="48"/>
        <v>#VALUE!</v>
      </c>
      <c r="AG129" s="123" t="e">
        <f t="shared" si="49"/>
        <v>#VALUE!</v>
      </c>
      <c r="AH129" s="123" t="e">
        <f t="shared" si="50"/>
        <v>#VALUE!</v>
      </c>
      <c r="AI129" s="124" t="e">
        <f t="shared" si="51"/>
        <v>#VALUE!</v>
      </c>
      <c r="AJ129" s="124" t="e">
        <f t="shared" si="52"/>
        <v>#VALUE!</v>
      </c>
      <c r="AK129" s="124" t="e">
        <f t="shared" si="53"/>
        <v>#VALUE!</v>
      </c>
      <c r="AL129" s="124" t="e">
        <f t="shared" si="54"/>
        <v>#VALUE!</v>
      </c>
      <c r="AM129" s="124" t="e">
        <f t="shared" si="55"/>
        <v>#VALUE!</v>
      </c>
      <c r="AN129" s="124" t="e">
        <f t="shared" si="56"/>
        <v>#VALUE!</v>
      </c>
      <c r="AO129" s="124" t="e">
        <f t="shared" si="57"/>
        <v>#VALUE!</v>
      </c>
      <c r="AP129" s="124" t="e">
        <f t="shared" si="58"/>
        <v>#VALUE!</v>
      </c>
      <c r="AQ129" s="124" t="e">
        <f t="shared" si="59"/>
        <v>#VALUE!</v>
      </c>
      <c r="AR129" s="124" t="e">
        <f t="shared" si="60"/>
        <v>#VALUE!</v>
      </c>
      <c r="AS129" s="124">
        <f t="shared" si="61"/>
        <v>1</v>
      </c>
    </row>
    <row r="130" spans="1:4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IF(OR($B130="",$C130="",$D130="",$E130="",$F130="",$F130&lt;AN_LIM,$F130&gt;AN_CONCURS,$W130=FALSE),"",IF(E130="B",CNCSIS_B*VLOOKUP(AS130,Coef!$E$5:$F$20,2,FALSE),IF(E130="C",CNCSIS_C*VLOOKUP(AS130,Coef!$E$5:$F$20,2,FALSE),"")))</f>
        <v/>
      </c>
      <c r="J130" s="121" t="str">
        <f>IF(OR($B130="",$C130="",$D130="",$E130="",$F130="",$F130&gt;AN_CONCURS,$W130=FALSE),"",IF(E130="B",CNCSIS_B*VLOOKUP(AS130,Coef!$E$5:$F$20,2,FALSE),IF(E130="C",CNCSIS_C*VLOOKUP(AS130,Coef!$E$5:$F$20,2,FALSE),"")))</f>
        <v/>
      </c>
      <c r="K130" s="121" t="str">
        <f t="shared" si="38"/>
        <v/>
      </c>
      <c r="L130" s="121" t="str">
        <f t="shared" si="39"/>
        <v/>
      </c>
      <c r="M130" s="121" t="str">
        <f t="shared" si="40"/>
        <v/>
      </c>
      <c r="N130" s="121" t="str">
        <f t="shared" si="41"/>
        <v/>
      </c>
      <c r="O130" s="153" t="str">
        <f t="shared" si="27"/>
        <v/>
      </c>
      <c r="P130" s="153" t="str">
        <f t="shared" si="28"/>
        <v/>
      </c>
      <c r="Q130" s="153" t="str">
        <f t="shared" si="29"/>
        <v/>
      </c>
      <c r="R130" s="153" t="str">
        <f t="shared" si="30"/>
        <v/>
      </c>
      <c r="S130" s="153" t="str">
        <f t="shared" si="31"/>
        <v/>
      </c>
      <c r="T130" s="153" t="str">
        <f t="shared" si="32"/>
        <v/>
      </c>
      <c r="U130" s="153" t="str">
        <f t="shared" si="33"/>
        <v/>
      </c>
      <c r="V130" s="153" t="str">
        <f t="shared" si="34"/>
        <v/>
      </c>
      <c r="W130" s="129" t="b">
        <f t="shared" si="35"/>
        <v>0</v>
      </c>
      <c r="Y130" s="123" t="e">
        <f t="shared" si="36"/>
        <v>#VALUE!</v>
      </c>
      <c r="Z130" s="123" t="e">
        <f t="shared" si="42"/>
        <v>#VALUE!</v>
      </c>
      <c r="AA130" s="123" t="e">
        <f t="shared" si="43"/>
        <v>#VALUE!</v>
      </c>
      <c r="AB130" s="123" t="e">
        <f t="shared" si="44"/>
        <v>#VALUE!</v>
      </c>
      <c r="AC130" s="123" t="e">
        <f t="shared" si="45"/>
        <v>#VALUE!</v>
      </c>
      <c r="AD130" s="123" t="e">
        <f t="shared" si="46"/>
        <v>#VALUE!</v>
      </c>
      <c r="AE130" s="123" t="e">
        <f t="shared" si="47"/>
        <v>#VALUE!</v>
      </c>
      <c r="AF130" s="123" t="e">
        <f t="shared" si="48"/>
        <v>#VALUE!</v>
      </c>
      <c r="AG130" s="123" t="e">
        <f t="shared" si="49"/>
        <v>#VALUE!</v>
      </c>
      <c r="AH130" s="123" t="e">
        <f t="shared" si="50"/>
        <v>#VALUE!</v>
      </c>
      <c r="AI130" s="124" t="e">
        <f t="shared" si="51"/>
        <v>#VALUE!</v>
      </c>
      <c r="AJ130" s="124" t="e">
        <f t="shared" si="52"/>
        <v>#VALUE!</v>
      </c>
      <c r="AK130" s="124" t="e">
        <f t="shared" si="53"/>
        <v>#VALUE!</v>
      </c>
      <c r="AL130" s="124" t="e">
        <f t="shared" si="54"/>
        <v>#VALUE!</v>
      </c>
      <c r="AM130" s="124" t="e">
        <f t="shared" si="55"/>
        <v>#VALUE!</v>
      </c>
      <c r="AN130" s="124" t="e">
        <f t="shared" si="56"/>
        <v>#VALUE!</v>
      </c>
      <c r="AO130" s="124" t="e">
        <f t="shared" si="57"/>
        <v>#VALUE!</v>
      </c>
      <c r="AP130" s="124" t="e">
        <f t="shared" si="58"/>
        <v>#VALUE!</v>
      </c>
      <c r="AQ130" s="124" t="e">
        <f t="shared" si="59"/>
        <v>#VALUE!</v>
      </c>
      <c r="AR130" s="124" t="e">
        <f t="shared" si="60"/>
        <v>#VALUE!</v>
      </c>
      <c r="AS130" s="124">
        <f t="shared" si="61"/>
        <v>1</v>
      </c>
    </row>
    <row r="131" spans="1:4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IF(OR($B131="",$C131="",$D131="",$E131="",$F131="",$F131&lt;AN_LIM,$F131&gt;AN_CONCURS,$W131=FALSE),"",IF(E131="B",CNCSIS_B*VLOOKUP(AS131,Coef!$E$5:$F$20,2,FALSE),IF(E131="C",CNCSIS_C*VLOOKUP(AS131,Coef!$E$5:$F$20,2,FALSE),"")))</f>
        <v/>
      </c>
      <c r="J131" s="121" t="str">
        <f>IF(OR($B131="",$C131="",$D131="",$E131="",$F131="",$F131&gt;AN_CONCURS,$W131=FALSE),"",IF(E131="B",CNCSIS_B*VLOOKUP(AS131,Coef!$E$5:$F$20,2,FALSE),IF(E131="C",CNCSIS_C*VLOOKUP(AS131,Coef!$E$5:$F$20,2,FALSE),"")))</f>
        <v/>
      </c>
      <c r="K131" s="121" t="str">
        <f t="shared" si="38"/>
        <v/>
      </c>
      <c r="L131" s="121" t="str">
        <f t="shared" si="39"/>
        <v/>
      </c>
      <c r="M131" s="121" t="str">
        <f t="shared" si="40"/>
        <v/>
      </c>
      <c r="N131" s="121" t="str">
        <f t="shared" si="41"/>
        <v/>
      </c>
      <c r="O131" s="153" t="str">
        <f t="shared" si="27"/>
        <v/>
      </c>
      <c r="P131" s="153" t="str">
        <f t="shared" si="28"/>
        <v/>
      </c>
      <c r="Q131" s="153" t="str">
        <f t="shared" si="29"/>
        <v/>
      </c>
      <c r="R131" s="153" t="str">
        <f t="shared" si="30"/>
        <v/>
      </c>
      <c r="S131" s="153" t="str">
        <f t="shared" si="31"/>
        <v/>
      </c>
      <c r="T131" s="153" t="str">
        <f t="shared" si="32"/>
        <v/>
      </c>
      <c r="U131" s="153" t="str">
        <f t="shared" si="33"/>
        <v/>
      </c>
      <c r="V131" s="153" t="str">
        <f t="shared" si="34"/>
        <v/>
      </c>
      <c r="W131" s="129" t="b">
        <f t="shared" si="35"/>
        <v>0</v>
      </c>
      <c r="Y131" s="123" t="e">
        <f t="shared" si="36"/>
        <v>#VALUE!</v>
      </c>
      <c r="Z131" s="123" t="e">
        <f t="shared" si="42"/>
        <v>#VALUE!</v>
      </c>
      <c r="AA131" s="123" t="e">
        <f t="shared" si="43"/>
        <v>#VALUE!</v>
      </c>
      <c r="AB131" s="123" t="e">
        <f t="shared" si="44"/>
        <v>#VALUE!</v>
      </c>
      <c r="AC131" s="123" t="e">
        <f t="shared" si="45"/>
        <v>#VALUE!</v>
      </c>
      <c r="AD131" s="123" t="e">
        <f t="shared" si="46"/>
        <v>#VALUE!</v>
      </c>
      <c r="AE131" s="123" t="e">
        <f t="shared" si="47"/>
        <v>#VALUE!</v>
      </c>
      <c r="AF131" s="123" t="e">
        <f t="shared" si="48"/>
        <v>#VALUE!</v>
      </c>
      <c r="AG131" s="123" t="e">
        <f t="shared" si="49"/>
        <v>#VALUE!</v>
      </c>
      <c r="AH131" s="123" t="e">
        <f t="shared" si="50"/>
        <v>#VALUE!</v>
      </c>
      <c r="AI131" s="124" t="e">
        <f t="shared" si="51"/>
        <v>#VALUE!</v>
      </c>
      <c r="AJ131" s="124" t="e">
        <f t="shared" si="52"/>
        <v>#VALUE!</v>
      </c>
      <c r="AK131" s="124" t="e">
        <f t="shared" si="53"/>
        <v>#VALUE!</v>
      </c>
      <c r="AL131" s="124" t="e">
        <f t="shared" si="54"/>
        <v>#VALUE!</v>
      </c>
      <c r="AM131" s="124" t="e">
        <f t="shared" si="55"/>
        <v>#VALUE!</v>
      </c>
      <c r="AN131" s="124" t="e">
        <f t="shared" si="56"/>
        <v>#VALUE!</v>
      </c>
      <c r="AO131" s="124" t="e">
        <f t="shared" si="57"/>
        <v>#VALUE!</v>
      </c>
      <c r="AP131" s="124" t="e">
        <f t="shared" si="58"/>
        <v>#VALUE!</v>
      </c>
      <c r="AQ131" s="124" t="e">
        <f t="shared" si="59"/>
        <v>#VALUE!</v>
      </c>
      <c r="AR131" s="124" t="e">
        <f t="shared" si="60"/>
        <v>#VALUE!</v>
      </c>
      <c r="AS131" s="124">
        <f t="shared" si="61"/>
        <v>1</v>
      </c>
    </row>
    <row r="132" spans="1:4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IF(OR($B132="",$C132="",$D132="",$E132="",$F132="",$F132&lt;AN_LIM,$F132&gt;AN_CONCURS,$W132=FALSE),"",IF(E132="B",CNCSIS_B*VLOOKUP(AS132,Coef!$E$5:$F$20,2,FALSE),IF(E132="C",CNCSIS_C*VLOOKUP(AS132,Coef!$E$5:$F$20,2,FALSE),"")))</f>
        <v/>
      </c>
      <c r="J132" s="121" t="str">
        <f>IF(OR($B132="",$C132="",$D132="",$E132="",$F132="",$F132&gt;AN_CONCURS,$W132=FALSE),"",IF(E132="B",CNCSIS_B*VLOOKUP(AS132,Coef!$E$5:$F$20,2,FALSE),IF(E132="C",CNCSIS_C*VLOOKUP(AS132,Coef!$E$5:$F$20,2,FALSE),"")))</f>
        <v/>
      </c>
      <c r="K132" s="121" t="str">
        <f t="shared" si="38"/>
        <v/>
      </c>
      <c r="L132" s="121" t="str">
        <f t="shared" si="39"/>
        <v/>
      </c>
      <c r="M132" s="121" t="str">
        <f t="shared" si="40"/>
        <v/>
      </c>
      <c r="N132" s="121" t="str">
        <f t="shared" si="41"/>
        <v/>
      </c>
      <c r="O132" s="153" t="str">
        <f t="shared" si="27"/>
        <v/>
      </c>
      <c r="P132" s="153" t="str">
        <f t="shared" si="28"/>
        <v/>
      </c>
      <c r="Q132" s="153" t="str">
        <f t="shared" si="29"/>
        <v/>
      </c>
      <c r="R132" s="153" t="str">
        <f t="shared" si="30"/>
        <v/>
      </c>
      <c r="S132" s="153" t="str">
        <f t="shared" si="31"/>
        <v/>
      </c>
      <c r="T132" s="153" t="str">
        <f t="shared" si="32"/>
        <v/>
      </c>
      <c r="U132" s="153" t="str">
        <f t="shared" si="33"/>
        <v/>
      </c>
      <c r="V132" s="153" t="str">
        <f t="shared" si="34"/>
        <v/>
      </c>
      <c r="W132" s="129" t="b">
        <f t="shared" si="35"/>
        <v>0</v>
      </c>
      <c r="Y132" s="123" t="e">
        <f t="shared" si="36"/>
        <v>#VALUE!</v>
      </c>
      <c r="Z132" s="123" t="e">
        <f t="shared" si="42"/>
        <v>#VALUE!</v>
      </c>
      <c r="AA132" s="123" t="e">
        <f t="shared" si="43"/>
        <v>#VALUE!</v>
      </c>
      <c r="AB132" s="123" t="e">
        <f t="shared" si="44"/>
        <v>#VALUE!</v>
      </c>
      <c r="AC132" s="123" t="e">
        <f t="shared" si="45"/>
        <v>#VALUE!</v>
      </c>
      <c r="AD132" s="123" t="e">
        <f t="shared" si="46"/>
        <v>#VALUE!</v>
      </c>
      <c r="AE132" s="123" t="e">
        <f t="shared" si="47"/>
        <v>#VALUE!</v>
      </c>
      <c r="AF132" s="123" t="e">
        <f t="shared" si="48"/>
        <v>#VALUE!</v>
      </c>
      <c r="AG132" s="123" t="e">
        <f t="shared" si="49"/>
        <v>#VALUE!</v>
      </c>
      <c r="AH132" s="123" t="e">
        <f t="shared" si="50"/>
        <v>#VALUE!</v>
      </c>
      <c r="AI132" s="124" t="e">
        <f t="shared" si="51"/>
        <v>#VALUE!</v>
      </c>
      <c r="AJ132" s="124" t="e">
        <f t="shared" si="52"/>
        <v>#VALUE!</v>
      </c>
      <c r="AK132" s="124" t="e">
        <f t="shared" si="53"/>
        <v>#VALUE!</v>
      </c>
      <c r="AL132" s="124" t="e">
        <f t="shared" si="54"/>
        <v>#VALUE!</v>
      </c>
      <c r="AM132" s="124" t="e">
        <f t="shared" si="55"/>
        <v>#VALUE!</v>
      </c>
      <c r="AN132" s="124" t="e">
        <f t="shared" si="56"/>
        <v>#VALUE!</v>
      </c>
      <c r="AO132" s="124" t="e">
        <f t="shared" si="57"/>
        <v>#VALUE!</v>
      </c>
      <c r="AP132" s="124" t="e">
        <f t="shared" si="58"/>
        <v>#VALUE!</v>
      </c>
      <c r="AQ132" s="124" t="e">
        <f t="shared" si="59"/>
        <v>#VALUE!</v>
      </c>
      <c r="AR132" s="124" t="e">
        <f t="shared" si="60"/>
        <v>#VALUE!</v>
      </c>
      <c r="AS132" s="124">
        <f t="shared" si="61"/>
        <v>1</v>
      </c>
    </row>
    <row r="133" spans="1:4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IF(OR($B133="",$C133="",$D133="",$E133="",$F133="",$F133&lt;AN_LIM,$F133&gt;AN_CONCURS,$W133=FALSE),"",IF(E133="B",CNCSIS_B*VLOOKUP(AS133,Coef!$E$5:$F$20,2,FALSE),IF(E133="C",CNCSIS_C*VLOOKUP(AS133,Coef!$E$5:$F$20,2,FALSE),"")))</f>
        <v/>
      </c>
      <c r="J133" s="121" t="str">
        <f>IF(OR($B133="",$C133="",$D133="",$E133="",$F133="",$F133&gt;AN_CONCURS,$W133=FALSE),"",IF(E133="B",CNCSIS_B*VLOOKUP(AS133,Coef!$E$5:$F$20,2,FALSE),IF(E133="C",CNCSIS_C*VLOOKUP(AS133,Coef!$E$5:$F$20,2,FALSE),"")))</f>
        <v/>
      </c>
      <c r="K133" s="121" t="str">
        <f t="shared" si="38"/>
        <v/>
      </c>
      <c r="L133" s="121" t="str">
        <f t="shared" si="39"/>
        <v/>
      </c>
      <c r="M133" s="121" t="str">
        <f t="shared" si="40"/>
        <v/>
      </c>
      <c r="N133" s="121" t="str">
        <f t="shared" si="41"/>
        <v/>
      </c>
      <c r="O133" s="153" t="str">
        <f t="shared" si="27"/>
        <v/>
      </c>
      <c r="P133" s="153" t="str">
        <f t="shared" si="28"/>
        <v/>
      </c>
      <c r="Q133" s="153" t="str">
        <f t="shared" si="29"/>
        <v/>
      </c>
      <c r="R133" s="153" t="str">
        <f t="shared" si="30"/>
        <v/>
      </c>
      <c r="S133" s="153" t="str">
        <f t="shared" si="31"/>
        <v/>
      </c>
      <c r="T133" s="153" t="str">
        <f t="shared" si="32"/>
        <v/>
      </c>
      <c r="U133" s="153" t="str">
        <f t="shared" si="33"/>
        <v/>
      </c>
      <c r="V133" s="153" t="str">
        <f t="shared" si="34"/>
        <v/>
      </c>
      <c r="W133" s="129" t="b">
        <f t="shared" si="35"/>
        <v>0</v>
      </c>
      <c r="Y133" s="123" t="e">
        <f t="shared" si="36"/>
        <v>#VALUE!</v>
      </c>
      <c r="Z133" s="123" t="e">
        <f t="shared" si="42"/>
        <v>#VALUE!</v>
      </c>
      <c r="AA133" s="123" t="e">
        <f t="shared" si="43"/>
        <v>#VALUE!</v>
      </c>
      <c r="AB133" s="123" t="e">
        <f t="shared" si="44"/>
        <v>#VALUE!</v>
      </c>
      <c r="AC133" s="123" t="e">
        <f t="shared" si="45"/>
        <v>#VALUE!</v>
      </c>
      <c r="AD133" s="123" t="e">
        <f t="shared" si="46"/>
        <v>#VALUE!</v>
      </c>
      <c r="AE133" s="123" t="e">
        <f t="shared" si="47"/>
        <v>#VALUE!</v>
      </c>
      <c r="AF133" s="123" t="e">
        <f t="shared" si="48"/>
        <v>#VALUE!</v>
      </c>
      <c r="AG133" s="123" t="e">
        <f t="shared" si="49"/>
        <v>#VALUE!</v>
      </c>
      <c r="AH133" s="123" t="e">
        <f t="shared" si="50"/>
        <v>#VALUE!</v>
      </c>
      <c r="AI133" s="124" t="e">
        <f t="shared" si="51"/>
        <v>#VALUE!</v>
      </c>
      <c r="AJ133" s="124" t="e">
        <f t="shared" si="52"/>
        <v>#VALUE!</v>
      </c>
      <c r="AK133" s="124" t="e">
        <f t="shared" si="53"/>
        <v>#VALUE!</v>
      </c>
      <c r="AL133" s="124" t="e">
        <f t="shared" si="54"/>
        <v>#VALUE!</v>
      </c>
      <c r="AM133" s="124" t="e">
        <f t="shared" si="55"/>
        <v>#VALUE!</v>
      </c>
      <c r="AN133" s="124" t="e">
        <f t="shared" si="56"/>
        <v>#VALUE!</v>
      </c>
      <c r="AO133" s="124" t="e">
        <f t="shared" si="57"/>
        <v>#VALUE!</v>
      </c>
      <c r="AP133" s="124" t="e">
        <f t="shared" si="58"/>
        <v>#VALUE!</v>
      </c>
      <c r="AQ133" s="124" t="e">
        <f t="shared" si="59"/>
        <v>#VALUE!</v>
      </c>
      <c r="AR133" s="124" t="e">
        <f t="shared" si="60"/>
        <v>#VALUE!</v>
      </c>
      <c r="AS133" s="124">
        <f t="shared" si="61"/>
        <v>1</v>
      </c>
    </row>
    <row r="134" spans="1:4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IF(OR($B134="",$C134="",$D134="",$E134="",$F134="",$F134&lt;AN_LIM,$F134&gt;AN_CONCURS,$W134=FALSE),"",IF(E134="B",CNCSIS_B*VLOOKUP(AS134,Coef!$E$5:$F$20,2,FALSE),IF(E134="C",CNCSIS_C*VLOOKUP(AS134,Coef!$E$5:$F$20,2,FALSE),"")))</f>
        <v/>
      </c>
      <c r="J134" s="121" t="str">
        <f>IF(OR($B134="",$C134="",$D134="",$E134="",$F134="",$F134&gt;AN_CONCURS,$W134=FALSE),"",IF(E134="B",CNCSIS_B*VLOOKUP(AS134,Coef!$E$5:$F$20,2,FALSE),IF(E134="C",CNCSIS_C*VLOOKUP(AS134,Coef!$E$5:$F$20,2,FALSE),"")))</f>
        <v/>
      </c>
      <c r="K134" s="121" t="str">
        <f t="shared" si="38"/>
        <v/>
      </c>
      <c r="L134" s="121" t="str">
        <f t="shared" si="39"/>
        <v/>
      </c>
      <c r="M134" s="121" t="str">
        <f t="shared" si="40"/>
        <v/>
      </c>
      <c r="N134" s="121" t="str">
        <f t="shared" si="41"/>
        <v/>
      </c>
      <c r="O134" s="153" t="str">
        <f t="shared" si="27"/>
        <v/>
      </c>
      <c r="P134" s="153" t="str">
        <f t="shared" si="28"/>
        <v/>
      </c>
      <c r="Q134" s="153" t="str">
        <f t="shared" si="29"/>
        <v/>
      </c>
      <c r="R134" s="153" t="str">
        <f t="shared" si="30"/>
        <v/>
      </c>
      <c r="S134" s="153" t="str">
        <f t="shared" si="31"/>
        <v/>
      </c>
      <c r="T134" s="153" t="str">
        <f t="shared" si="32"/>
        <v/>
      </c>
      <c r="U134" s="153" t="str">
        <f t="shared" si="33"/>
        <v/>
      </c>
      <c r="V134" s="153" t="str">
        <f t="shared" si="34"/>
        <v/>
      </c>
      <c r="W134" s="129" t="b">
        <f t="shared" si="35"/>
        <v>0</v>
      </c>
      <c r="Y134" s="123" t="e">
        <f t="shared" si="36"/>
        <v>#VALUE!</v>
      </c>
      <c r="Z134" s="123" t="e">
        <f t="shared" si="42"/>
        <v>#VALUE!</v>
      </c>
      <c r="AA134" s="123" t="e">
        <f t="shared" si="43"/>
        <v>#VALUE!</v>
      </c>
      <c r="AB134" s="123" t="e">
        <f t="shared" si="44"/>
        <v>#VALUE!</v>
      </c>
      <c r="AC134" s="123" t="e">
        <f t="shared" si="45"/>
        <v>#VALUE!</v>
      </c>
      <c r="AD134" s="123" t="e">
        <f t="shared" si="46"/>
        <v>#VALUE!</v>
      </c>
      <c r="AE134" s="123" t="e">
        <f t="shared" si="47"/>
        <v>#VALUE!</v>
      </c>
      <c r="AF134" s="123" t="e">
        <f t="shared" si="48"/>
        <v>#VALUE!</v>
      </c>
      <c r="AG134" s="123" t="e">
        <f t="shared" si="49"/>
        <v>#VALUE!</v>
      </c>
      <c r="AH134" s="123" t="e">
        <f t="shared" si="50"/>
        <v>#VALUE!</v>
      </c>
      <c r="AI134" s="124" t="e">
        <f t="shared" si="51"/>
        <v>#VALUE!</v>
      </c>
      <c r="AJ134" s="124" t="e">
        <f t="shared" si="52"/>
        <v>#VALUE!</v>
      </c>
      <c r="AK134" s="124" t="e">
        <f t="shared" si="53"/>
        <v>#VALUE!</v>
      </c>
      <c r="AL134" s="124" t="e">
        <f t="shared" si="54"/>
        <v>#VALUE!</v>
      </c>
      <c r="AM134" s="124" t="e">
        <f t="shared" si="55"/>
        <v>#VALUE!</v>
      </c>
      <c r="AN134" s="124" t="e">
        <f t="shared" si="56"/>
        <v>#VALUE!</v>
      </c>
      <c r="AO134" s="124" t="e">
        <f t="shared" si="57"/>
        <v>#VALUE!</v>
      </c>
      <c r="AP134" s="124" t="e">
        <f t="shared" si="58"/>
        <v>#VALUE!</v>
      </c>
      <c r="AQ134" s="124" t="e">
        <f t="shared" si="59"/>
        <v>#VALUE!</v>
      </c>
      <c r="AR134" s="124" t="e">
        <f t="shared" si="60"/>
        <v>#VALUE!</v>
      </c>
      <c r="AS134" s="124">
        <f t="shared" si="61"/>
        <v>1</v>
      </c>
    </row>
    <row r="135" spans="1:4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IF(OR($B135="",$C135="",$D135="",$E135="",$F135="",$F135&lt;AN_LIM,$F135&gt;AN_CONCURS,$W135=FALSE),"",IF(E135="B",CNCSIS_B*VLOOKUP(AS135,Coef!$E$5:$F$20,2,FALSE),IF(E135="C",CNCSIS_C*VLOOKUP(AS135,Coef!$E$5:$F$20,2,FALSE),"")))</f>
        <v/>
      </c>
      <c r="J135" s="121" t="str">
        <f>IF(OR($B135="",$C135="",$D135="",$E135="",$F135="",$F135&gt;AN_CONCURS,$W135=FALSE),"",IF(E135="B",CNCSIS_B*VLOOKUP(AS135,Coef!$E$5:$F$20,2,FALSE),IF(E135="C",CNCSIS_C*VLOOKUP(AS135,Coef!$E$5:$F$20,2,FALSE),"")))</f>
        <v/>
      </c>
      <c r="K135" s="121" t="str">
        <f t="shared" si="38"/>
        <v/>
      </c>
      <c r="L135" s="121" t="str">
        <f t="shared" si="39"/>
        <v/>
      </c>
      <c r="M135" s="121" t="str">
        <f t="shared" si="40"/>
        <v/>
      </c>
      <c r="N135" s="121" t="str">
        <f t="shared" si="41"/>
        <v/>
      </c>
      <c r="O135" s="153" t="str">
        <f t="shared" si="27"/>
        <v/>
      </c>
      <c r="P135" s="153" t="str">
        <f t="shared" si="28"/>
        <v/>
      </c>
      <c r="Q135" s="153" t="str">
        <f t="shared" si="29"/>
        <v/>
      </c>
      <c r="R135" s="153" t="str">
        <f t="shared" si="30"/>
        <v/>
      </c>
      <c r="S135" s="153" t="str">
        <f t="shared" si="31"/>
        <v/>
      </c>
      <c r="T135" s="153" t="str">
        <f t="shared" si="32"/>
        <v/>
      </c>
      <c r="U135" s="153" t="str">
        <f t="shared" si="33"/>
        <v/>
      </c>
      <c r="V135" s="153" t="str">
        <f t="shared" si="34"/>
        <v/>
      </c>
      <c r="W135" s="129" t="b">
        <f t="shared" si="35"/>
        <v>0</v>
      </c>
      <c r="Y135" s="123" t="e">
        <f t="shared" si="36"/>
        <v>#VALUE!</v>
      </c>
      <c r="Z135" s="123" t="e">
        <f t="shared" si="42"/>
        <v>#VALUE!</v>
      </c>
      <c r="AA135" s="123" t="e">
        <f t="shared" si="43"/>
        <v>#VALUE!</v>
      </c>
      <c r="AB135" s="123" t="e">
        <f t="shared" si="44"/>
        <v>#VALUE!</v>
      </c>
      <c r="AC135" s="123" t="e">
        <f t="shared" si="45"/>
        <v>#VALUE!</v>
      </c>
      <c r="AD135" s="123" t="e">
        <f t="shared" si="46"/>
        <v>#VALUE!</v>
      </c>
      <c r="AE135" s="123" t="e">
        <f t="shared" si="47"/>
        <v>#VALUE!</v>
      </c>
      <c r="AF135" s="123" t="e">
        <f t="shared" si="48"/>
        <v>#VALUE!</v>
      </c>
      <c r="AG135" s="123" t="e">
        <f t="shared" si="49"/>
        <v>#VALUE!</v>
      </c>
      <c r="AH135" s="123" t="e">
        <f t="shared" si="50"/>
        <v>#VALUE!</v>
      </c>
      <c r="AI135" s="124" t="e">
        <f t="shared" si="51"/>
        <v>#VALUE!</v>
      </c>
      <c r="AJ135" s="124" t="e">
        <f t="shared" si="52"/>
        <v>#VALUE!</v>
      </c>
      <c r="AK135" s="124" t="e">
        <f t="shared" si="53"/>
        <v>#VALUE!</v>
      </c>
      <c r="AL135" s="124" t="e">
        <f t="shared" si="54"/>
        <v>#VALUE!</v>
      </c>
      <c r="AM135" s="124" t="e">
        <f t="shared" si="55"/>
        <v>#VALUE!</v>
      </c>
      <c r="AN135" s="124" t="e">
        <f t="shared" si="56"/>
        <v>#VALUE!</v>
      </c>
      <c r="AO135" s="124" t="e">
        <f t="shared" si="57"/>
        <v>#VALUE!</v>
      </c>
      <c r="AP135" s="124" t="e">
        <f t="shared" si="58"/>
        <v>#VALUE!</v>
      </c>
      <c r="AQ135" s="124" t="e">
        <f t="shared" si="59"/>
        <v>#VALUE!</v>
      </c>
      <c r="AR135" s="124" t="e">
        <f t="shared" si="60"/>
        <v>#VALUE!</v>
      </c>
      <c r="AS135" s="124">
        <f t="shared" si="61"/>
        <v>1</v>
      </c>
    </row>
    <row r="136" spans="1:4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IF(OR($B136="",$C136="",$D136="",$E136="",$F136="",$F136&lt;AN_LIM,$F136&gt;AN_CONCURS,$W136=FALSE),"",IF(E136="B",CNCSIS_B*VLOOKUP(AS136,Coef!$E$5:$F$20,2,FALSE),IF(E136="C",CNCSIS_C*VLOOKUP(AS136,Coef!$E$5:$F$20,2,FALSE),"")))</f>
        <v/>
      </c>
      <c r="J136" s="121" t="str">
        <f>IF(OR($B136="",$C136="",$D136="",$E136="",$F136="",$F136&gt;AN_CONCURS,$W136=FALSE),"",IF(E136="B",CNCSIS_B*VLOOKUP(AS136,Coef!$E$5:$F$20,2,FALSE),IF(E136="C",CNCSIS_C*VLOOKUP(AS136,Coef!$E$5:$F$20,2,FALSE),"")))</f>
        <v/>
      </c>
      <c r="K136" s="121" t="str">
        <f t="shared" si="38"/>
        <v/>
      </c>
      <c r="L136" s="121" t="str">
        <f t="shared" si="39"/>
        <v/>
      </c>
      <c r="M136" s="121" t="str">
        <f t="shared" si="40"/>
        <v/>
      </c>
      <c r="N136" s="121" t="str">
        <f t="shared" si="41"/>
        <v/>
      </c>
      <c r="O136" s="153" t="str">
        <f t="shared" si="27"/>
        <v/>
      </c>
      <c r="P136" s="153" t="str">
        <f t="shared" si="28"/>
        <v/>
      </c>
      <c r="Q136" s="153" t="str">
        <f t="shared" si="29"/>
        <v/>
      </c>
      <c r="R136" s="153" t="str">
        <f t="shared" si="30"/>
        <v/>
      </c>
      <c r="S136" s="153" t="str">
        <f t="shared" si="31"/>
        <v/>
      </c>
      <c r="T136" s="153" t="str">
        <f t="shared" si="32"/>
        <v/>
      </c>
      <c r="U136" s="153" t="str">
        <f t="shared" si="33"/>
        <v/>
      </c>
      <c r="V136" s="153" t="str">
        <f t="shared" si="34"/>
        <v/>
      </c>
      <c r="W136" s="129" t="b">
        <f t="shared" si="35"/>
        <v>0</v>
      </c>
      <c r="Y136" s="123" t="e">
        <f t="shared" si="36"/>
        <v>#VALUE!</v>
      </c>
      <c r="Z136" s="123" t="e">
        <f t="shared" si="42"/>
        <v>#VALUE!</v>
      </c>
      <c r="AA136" s="123" t="e">
        <f t="shared" si="43"/>
        <v>#VALUE!</v>
      </c>
      <c r="AB136" s="123" t="e">
        <f t="shared" si="44"/>
        <v>#VALUE!</v>
      </c>
      <c r="AC136" s="123" t="e">
        <f t="shared" si="45"/>
        <v>#VALUE!</v>
      </c>
      <c r="AD136" s="123" t="e">
        <f t="shared" si="46"/>
        <v>#VALUE!</v>
      </c>
      <c r="AE136" s="123" t="e">
        <f t="shared" si="47"/>
        <v>#VALUE!</v>
      </c>
      <c r="AF136" s="123" t="e">
        <f t="shared" si="48"/>
        <v>#VALUE!</v>
      </c>
      <c r="AG136" s="123" t="e">
        <f t="shared" si="49"/>
        <v>#VALUE!</v>
      </c>
      <c r="AH136" s="123" t="e">
        <f t="shared" si="50"/>
        <v>#VALUE!</v>
      </c>
      <c r="AI136" s="124" t="e">
        <f t="shared" si="51"/>
        <v>#VALUE!</v>
      </c>
      <c r="AJ136" s="124" t="e">
        <f t="shared" si="52"/>
        <v>#VALUE!</v>
      </c>
      <c r="AK136" s="124" t="e">
        <f t="shared" si="53"/>
        <v>#VALUE!</v>
      </c>
      <c r="AL136" s="124" t="e">
        <f t="shared" si="54"/>
        <v>#VALUE!</v>
      </c>
      <c r="AM136" s="124" t="e">
        <f t="shared" si="55"/>
        <v>#VALUE!</v>
      </c>
      <c r="AN136" s="124" t="e">
        <f t="shared" si="56"/>
        <v>#VALUE!</v>
      </c>
      <c r="AO136" s="124" t="e">
        <f t="shared" si="57"/>
        <v>#VALUE!</v>
      </c>
      <c r="AP136" s="124" t="e">
        <f t="shared" si="58"/>
        <v>#VALUE!</v>
      </c>
      <c r="AQ136" s="124" t="e">
        <f t="shared" si="59"/>
        <v>#VALUE!</v>
      </c>
      <c r="AR136" s="124" t="e">
        <f t="shared" si="60"/>
        <v>#VALUE!</v>
      </c>
      <c r="AS136" s="124">
        <f t="shared" si="61"/>
        <v>1</v>
      </c>
    </row>
    <row r="137" spans="1:4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IF(OR($B137="",$C137="",$D137="",$E137="",$F137="",$F137&lt;AN_LIM,$F137&gt;AN_CONCURS,$W137=FALSE),"",IF(E137="B",CNCSIS_B*VLOOKUP(AS137,Coef!$E$5:$F$20,2,FALSE),IF(E137="C",CNCSIS_C*VLOOKUP(AS137,Coef!$E$5:$F$20,2,FALSE),"")))</f>
        <v/>
      </c>
      <c r="J137" s="121" t="str">
        <f>IF(OR($B137="",$C137="",$D137="",$E137="",$F137="",$F137&gt;AN_CONCURS,$W137=FALSE),"",IF(E137="B",CNCSIS_B*VLOOKUP(AS137,Coef!$E$5:$F$20,2,FALSE),IF(E137="C",CNCSIS_C*VLOOKUP(AS137,Coef!$E$5:$F$20,2,FALSE),"")))</f>
        <v/>
      </c>
      <c r="K137" s="121" t="str">
        <f t="shared" si="38"/>
        <v/>
      </c>
      <c r="L137" s="121" t="str">
        <f t="shared" si="39"/>
        <v/>
      </c>
      <c r="M137" s="121" t="str">
        <f t="shared" si="40"/>
        <v/>
      </c>
      <c r="N137" s="121" t="str">
        <f t="shared" si="41"/>
        <v/>
      </c>
      <c r="O137" s="153" t="str">
        <f t="shared" si="27"/>
        <v/>
      </c>
      <c r="P137" s="153" t="str">
        <f t="shared" si="28"/>
        <v/>
      </c>
      <c r="Q137" s="153" t="str">
        <f t="shared" si="29"/>
        <v/>
      </c>
      <c r="R137" s="153" t="str">
        <f t="shared" si="30"/>
        <v/>
      </c>
      <c r="S137" s="153" t="str">
        <f t="shared" si="31"/>
        <v/>
      </c>
      <c r="T137" s="153" t="str">
        <f t="shared" si="32"/>
        <v/>
      </c>
      <c r="U137" s="153" t="str">
        <f t="shared" si="33"/>
        <v/>
      </c>
      <c r="V137" s="153" t="str">
        <f t="shared" si="34"/>
        <v/>
      </c>
      <c r="W137" s="129" t="b">
        <f t="shared" si="35"/>
        <v>0</v>
      </c>
      <c r="Y137" s="123" t="e">
        <f t="shared" si="36"/>
        <v>#VALUE!</v>
      </c>
      <c r="Z137" s="123" t="e">
        <f t="shared" si="42"/>
        <v>#VALUE!</v>
      </c>
      <c r="AA137" s="123" t="e">
        <f t="shared" si="43"/>
        <v>#VALUE!</v>
      </c>
      <c r="AB137" s="123" t="e">
        <f t="shared" si="44"/>
        <v>#VALUE!</v>
      </c>
      <c r="AC137" s="123" t="e">
        <f t="shared" si="45"/>
        <v>#VALUE!</v>
      </c>
      <c r="AD137" s="123" t="e">
        <f t="shared" si="46"/>
        <v>#VALUE!</v>
      </c>
      <c r="AE137" s="123" t="e">
        <f t="shared" si="47"/>
        <v>#VALUE!</v>
      </c>
      <c r="AF137" s="123" t="e">
        <f t="shared" si="48"/>
        <v>#VALUE!</v>
      </c>
      <c r="AG137" s="123" t="e">
        <f t="shared" si="49"/>
        <v>#VALUE!</v>
      </c>
      <c r="AH137" s="123" t="e">
        <f t="shared" si="50"/>
        <v>#VALUE!</v>
      </c>
      <c r="AI137" s="124" t="e">
        <f t="shared" si="51"/>
        <v>#VALUE!</v>
      </c>
      <c r="AJ137" s="124" t="e">
        <f t="shared" si="52"/>
        <v>#VALUE!</v>
      </c>
      <c r="AK137" s="124" t="e">
        <f t="shared" si="53"/>
        <v>#VALUE!</v>
      </c>
      <c r="AL137" s="124" t="e">
        <f t="shared" si="54"/>
        <v>#VALUE!</v>
      </c>
      <c r="AM137" s="124" t="e">
        <f t="shared" si="55"/>
        <v>#VALUE!</v>
      </c>
      <c r="AN137" s="124" t="e">
        <f t="shared" si="56"/>
        <v>#VALUE!</v>
      </c>
      <c r="AO137" s="124" t="e">
        <f t="shared" si="57"/>
        <v>#VALUE!</v>
      </c>
      <c r="AP137" s="124" t="e">
        <f t="shared" si="58"/>
        <v>#VALUE!</v>
      </c>
      <c r="AQ137" s="124" t="e">
        <f t="shared" si="59"/>
        <v>#VALUE!</v>
      </c>
      <c r="AR137" s="124" t="e">
        <f t="shared" si="60"/>
        <v>#VALUE!</v>
      </c>
      <c r="AS137" s="124">
        <f t="shared" si="61"/>
        <v>1</v>
      </c>
    </row>
    <row r="138" spans="1:4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IF(OR($B138="",$C138="",$D138="",$E138="",$F138="",$F138&lt;AN_LIM,$F138&gt;AN_CONCURS,$W138=FALSE),"",IF(E138="B",CNCSIS_B*VLOOKUP(AS138,Coef!$E$5:$F$20,2,FALSE),IF(E138="C",CNCSIS_C*VLOOKUP(AS138,Coef!$E$5:$F$20,2,FALSE),"")))</f>
        <v/>
      </c>
      <c r="J138" s="121" t="str">
        <f>IF(OR($B138="",$C138="",$D138="",$E138="",$F138="",$F138&gt;AN_CONCURS,$W138=FALSE),"",IF(E138="B",CNCSIS_B*VLOOKUP(AS138,Coef!$E$5:$F$20,2,FALSE),IF(E138="C",CNCSIS_C*VLOOKUP(AS138,Coef!$E$5:$F$20,2,FALSE),"")))</f>
        <v/>
      </c>
      <c r="K138" s="121" t="str">
        <f t="shared" si="38"/>
        <v/>
      </c>
      <c r="L138" s="121" t="str">
        <f t="shared" si="39"/>
        <v/>
      </c>
      <c r="M138" s="121" t="str">
        <f t="shared" si="40"/>
        <v/>
      </c>
      <c r="N138" s="121" t="str">
        <f t="shared" si="41"/>
        <v/>
      </c>
      <c r="O138" s="153" t="str">
        <f t="shared" si="27"/>
        <v/>
      </c>
      <c r="P138" s="153" t="str">
        <f t="shared" si="28"/>
        <v/>
      </c>
      <c r="Q138" s="153" t="str">
        <f t="shared" si="29"/>
        <v/>
      </c>
      <c r="R138" s="153" t="str">
        <f t="shared" si="30"/>
        <v/>
      </c>
      <c r="S138" s="153" t="str">
        <f t="shared" si="31"/>
        <v/>
      </c>
      <c r="T138" s="153" t="str">
        <f t="shared" si="32"/>
        <v/>
      </c>
      <c r="U138" s="153" t="str">
        <f t="shared" si="33"/>
        <v/>
      </c>
      <c r="V138" s="153" t="str">
        <f t="shared" si="34"/>
        <v/>
      </c>
      <c r="W138" s="129" t="b">
        <f t="shared" si="35"/>
        <v>0</v>
      </c>
      <c r="Y138" s="123" t="e">
        <f t="shared" si="36"/>
        <v>#VALUE!</v>
      </c>
      <c r="Z138" s="123" t="e">
        <f t="shared" si="42"/>
        <v>#VALUE!</v>
      </c>
      <c r="AA138" s="123" t="e">
        <f t="shared" si="43"/>
        <v>#VALUE!</v>
      </c>
      <c r="AB138" s="123" t="e">
        <f t="shared" si="44"/>
        <v>#VALUE!</v>
      </c>
      <c r="AC138" s="123" t="e">
        <f t="shared" si="45"/>
        <v>#VALUE!</v>
      </c>
      <c r="AD138" s="123" t="e">
        <f t="shared" si="46"/>
        <v>#VALUE!</v>
      </c>
      <c r="AE138" s="123" t="e">
        <f t="shared" si="47"/>
        <v>#VALUE!</v>
      </c>
      <c r="AF138" s="123" t="e">
        <f t="shared" si="48"/>
        <v>#VALUE!</v>
      </c>
      <c r="AG138" s="123" t="e">
        <f t="shared" si="49"/>
        <v>#VALUE!</v>
      </c>
      <c r="AH138" s="123" t="e">
        <f t="shared" si="50"/>
        <v>#VALUE!</v>
      </c>
      <c r="AI138" s="124" t="e">
        <f t="shared" si="51"/>
        <v>#VALUE!</v>
      </c>
      <c r="AJ138" s="124" t="e">
        <f t="shared" si="52"/>
        <v>#VALUE!</v>
      </c>
      <c r="AK138" s="124" t="e">
        <f t="shared" si="53"/>
        <v>#VALUE!</v>
      </c>
      <c r="AL138" s="124" t="e">
        <f t="shared" si="54"/>
        <v>#VALUE!</v>
      </c>
      <c r="AM138" s="124" t="e">
        <f t="shared" si="55"/>
        <v>#VALUE!</v>
      </c>
      <c r="AN138" s="124" t="e">
        <f t="shared" si="56"/>
        <v>#VALUE!</v>
      </c>
      <c r="AO138" s="124" t="e">
        <f t="shared" si="57"/>
        <v>#VALUE!</v>
      </c>
      <c r="AP138" s="124" t="e">
        <f t="shared" si="58"/>
        <v>#VALUE!</v>
      </c>
      <c r="AQ138" s="124" t="e">
        <f t="shared" si="59"/>
        <v>#VALUE!</v>
      </c>
      <c r="AR138" s="124" t="e">
        <f t="shared" si="60"/>
        <v>#VALUE!</v>
      </c>
      <c r="AS138" s="124">
        <f t="shared" si="61"/>
        <v>1</v>
      </c>
    </row>
    <row r="139" spans="1:4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IF(OR($B139="",$C139="",$D139="",$E139="",$F139="",$F139&lt;AN_LIM,$F139&gt;AN_CONCURS,$W139=FALSE),"",IF(E139="B",CNCSIS_B*VLOOKUP(AS139,Coef!$E$5:$F$20,2,FALSE),IF(E139="C",CNCSIS_C*VLOOKUP(AS139,Coef!$E$5:$F$20,2,FALSE),"")))</f>
        <v/>
      </c>
      <c r="J139" s="121" t="str">
        <f>IF(OR($B139="",$C139="",$D139="",$E139="",$F139="",$F139&gt;AN_CONCURS,$W139=FALSE),"",IF(E139="B",CNCSIS_B*VLOOKUP(AS139,Coef!$E$5:$F$20,2,FALSE),IF(E139="C",CNCSIS_C*VLOOKUP(AS139,Coef!$E$5:$F$20,2,FALSE),"")))</f>
        <v/>
      </c>
      <c r="K139" s="121" t="str">
        <f t="shared" si="38"/>
        <v/>
      </c>
      <c r="L139" s="121" t="str">
        <f t="shared" si="39"/>
        <v/>
      </c>
      <c r="M139" s="121" t="str">
        <f t="shared" si="40"/>
        <v/>
      </c>
      <c r="N139" s="121" t="str">
        <f t="shared" si="41"/>
        <v/>
      </c>
      <c r="O139" s="153" t="str">
        <f t="shared" ref="O139:O202" si="62">IF(OR($B139="",$C139="",$D139="",$E139="",$F139="",$F139&gt;AN_CONCURS,$W139=FALSE),"",IF(AND($F139&gt;=AN_LIM,$E139="B"),1,""))</f>
        <v/>
      </c>
      <c r="P139" s="153" t="str">
        <f t="shared" ref="P139:P202" si="63">IF(OR($B139="",$C139="",$D139="",$E139="",$F139="",$F139&gt;AN_CONCURS,$W139=FALSE),"",IF($E139="B",1,""))</f>
        <v/>
      </c>
      <c r="Q139" s="153" t="str">
        <f t="shared" ref="Q139:Q202" si="64">IF(OR($B139="",$C139="",$D139="",$E139="",$F139="",$F139&gt;AN_CONCURS,$W139=FALSE),"",IF(AND($F139&gt;=AN_LIM,$E139="C"),1,""))</f>
        <v/>
      </c>
      <c r="R139" s="153" t="str">
        <f t="shared" ref="R139:R202" si="65">IF(OR($B139="",$C139="",$D139="",$E139="",$F139="",$F139&gt;AN_CONCURS,$W139=FALSE),"",IF($E139="C",1,""))</f>
        <v/>
      </c>
      <c r="S139" s="153" t="str">
        <f t="shared" ref="S139:S202" si="66">IF($O139&lt;&gt;1,"",(IF(OR($B139="",$C139="",$D139="",$E139="",$F139="",$F139&gt;AN_CONCURS,$W139=FALSE),"",IF((FIND(NUME,$B139,1)=1),1,""))))</f>
        <v/>
      </c>
      <c r="T139" s="153" t="str">
        <f t="shared" ref="T139:T202" si="67">IF($P139&lt;&gt;1,"",(IF(OR($B139="",$C139="",$D139="",$E139="",$F139="",$F139&gt;AN_CONCURS,$W139=FALSE),"",IF((FIND(NUME,$B139,1)=1),1,""))))</f>
        <v/>
      </c>
      <c r="U139" s="153" t="str">
        <f t="shared" ref="U139:U202" si="68">IF($Q139&lt;&gt;1,"",(IF(OR($B139="",$C139="",$D139="",$E139="",$F139="",$F139&gt;AN_CONCURS,$W139=FALSE),"",IF((FIND(NUME,$B139,1)=1),1,""))))</f>
        <v/>
      </c>
      <c r="V139" s="153" t="str">
        <f t="shared" ref="V139:V202" si="69">IF($R139&lt;&gt;1,"",(IF(OR($B139="",$C139="",$D139="",$E139="",$F139="",$F139&gt;AN_CONCURS,$W139=FALSE),"",IF((FIND(NUME,$B139,1)=1),1,""))))</f>
        <v/>
      </c>
      <c r="W139" s="129" t="b">
        <f t="shared" ref="W139:W202" si="70">IF(NUME="",FALSE,ISNUMBER(SEARCH(NUME,$B139)))</f>
        <v>0</v>
      </c>
      <c r="Y139" s="123" t="e">
        <f t="shared" ref="Y139:Y202" si="71">FIND(",",$B139,1)</f>
        <v>#VALUE!</v>
      </c>
      <c r="Z139" s="123" t="e">
        <f t="shared" si="42"/>
        <v>#VALUE!</v>
      </c>
      <c r="AA139" s="123" t="e">
        <f t="shared" si="43"/>
        <v>#VALUE!</v>
      </c>
      <c r="AB139" s="123" t="e">
        <f t="shared" si="44"/>
        <v>#VALUE!</v>
      </c>
      <c r="AC139" s="123" t="e">
        <f t="shared" si="45"/>
        <v>#VALUE!</v>
      </c>
      <c r="AD139" s="123" t="e">
        <f t="shared" si="46"/>
        <v>#VALUE!</v>
      </c>
      <c r="AE139" s="123" t="e">
        <f t="shared" si="47"/>
        <v>#VALUE!</v>
      </c>
      <c r="AF139" s="123" t="e">
        <f t="shared" si="48"/>
        <v>#VALUE!</v>
      </c>
      <c r="AG139" s="123" t="e">
        <f t="shared" si="49"/>
        <v>#VALUE!</v>
      </c>
      <c r="AH139" s="123" t="e">
        <f t="shared" si="50"/>
        <v>#VALUE!</v>
      </c>
      <c r="AI139" s="124" t="e">
        <f t="shared" si="51"/>
        <v>#VALUE!</v>
      </c>
      <c r="AJ139" s="124" t="e">
        <f t="shared" si="52"/>
        <v>#VALUE!</v>
      </c>
      <c r="AK139" s="124" t="e">
        <f t="shared" si="53"/>
        <v>#VALUE!</v>
      </c>
      <c r="AL139" s="124" t="e">
        <f t="shared" si="54"/>
        <v>#VALUE!</v>
      </c>
      <c r="AM139" s="124" t="e">
        <f t="shared" si="55"/>
        <v>#VALUE!</v>
      </c>
      <c r="AN139" s="124" t="e">
        <f t="shared" si="56"/>
        <v>#VALUE!</v>
      </c>
      <c r="AO139" s="124" t="e">
        <f t="shared" si="57"/>
        <v>#VALUE!</v>
      </c>
      <c r="AP139" s="124" t="e">
        <f t="shared" si="58"/>
        <v>#VALUE!</v>
      </c>
      <c r="AQ139" s="124" t="e">
        <f t="shared" si="59"/>
        <v>#VALUE!</v>
      </c>
      <c r="AR139" s="124" t="e">
        <f t="shared" si="60"/>
        <v>#VALUE!</v>
      </c>
      <c r="AS139" s="124">
        <f t="shared" si="61"/>
        <v>1</v>
      </c>
    </row>
    <row r="140" spans="1:4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IF(OR($B140="",$C140="",$D140="",$E140="",$F140="",$F140&lt;AN_LIM,$F140&gt;AN_CONCURS,$W140=FALSE),"",IF(E140="B",CNCSIS_B*VLOOKUP(AS140,Coef!$E$5:$F$20,2,FALSE),IF(E140="C",CNCSIS_C*VLOOKUP(AS140,Coef!$E$5:$F$20,2,FALSE),"")))</f>
        <v/>
      </c>
      <c r="J140" s="121" t="str">
        <f>IF(OR($B140="",$C140="",$D140="",$E140="",$F140="",$F140&gt;AN_CONCURS,$W140=FALSE),"",IF(E140="B",CNCSIS_B*VLOOKUP(AS140,Coef!$E$5:$F$20,2,FALSE),IF(E140="C",CNCSIS_C*VLOOKUP(AS140,Coef!$E$5:$F$20,2,FALSE),"")))</f>
        <v/>
      </c>
      <c r="K140" s="121" t="str">
        <f t="shared" ref="K140:K203" si="72">IF($E140="B",$I140,"")</f>
        <v/>
      </c>
      <c r="L140" s="121" t="str">
        <f t="shared" ref="L140:L203" si="73">IF($E140="B",$J140,"")</f>
        <v/>
      </c>
      <c r="M140" s="121" t="str">
        <f t="shared" ref="M140:M203" si="74">IF($E140="C",$I140,"")</f>
        <v/>
      </c>
      <c r="N140" s="121" t="str">
        <f t="shared" ref="N140:N203" si="75">IF($E140="C",$J140,"")</f>
        <v/>
      </c>
      <c r="O140" s="153" t="str">
        <f t="shared" si="62"/>
        <v/>
      </c>
      <c r="P140" s="153" t="str">
        <f t="shared" si="63"/>
        <v/>
      </c>
      <c r="Q140" s="153" t="str">
        <f t="shared" si="64"/>
        <v/>
      </c>
      <c r="R140" s="153" t="str">
        <f t="shared" si="65"/>
        <v/>
      </c>
      <c r="S140" s="153" t="str">
        <f t="shared" si="66"/>
        <v/>
      </c>
      <c r="T140" s="153" t="str">
        <f t="shared" si="67"/>
        <v/>
      </c>
      <c r="U140" s="153" t="str">
        <f t="shared" si="68"/>
        <v/>
      </c>
      <c r="V140" s="153" t="str">
        <f t="shared" si="69"/>
        <v/>
      </c>
      <c r="W140" s="129" t="b">
        <f t="shared" si="70"/>
        <v>0</v>
      </c>
      <c r="Y140" s="123" t="e">
        <f t="shared" si="71"/>
        <v>#VALUE!</v>
      </c>
      <c r="Z140" s="123" t="e">
        <f t="shared" si="42"/>
        <v>#VALUE!</v>
      </c>
      <c r="AA140" s="123" t="e">
        <f t="shared" si="43"/>
        <v>#VALUE!</v>
      </c>
      <c r="AB140" s="123" t="e">
        <f t="shared" si="44"/>
        <v>#VALUE!</v>
      </c>
      <c r="AC140" s="123" t="e">
        <f t="shared" si="45"/>
        <v>#VALUE!</v>
      </c>
      <c r="AD140" s="123" t="e">
        <f t="shared" si="46"/>
        <v>#VALUE!</v>
      </c>
      <c r="AE140" s="123" t="e">
        <f t="shared" si="47"/>
        <v>#VALUE!</v>
      </c>
      <c r="AF140" s="123" t="e">
        <f t="shared" si="48"/>
        <v>#VALUE!</v>
      </c>
      <c r="AG140" s="123" t="e">
        <f t="shared" si="49"/>
        <v>#VALUE!</v>
      </c>
      <c r="AH140" s="123" t="e">
        <f t="shared" si="50"/>
        <v>#VALUE!</v>
      </c>
      <c r="AI140" s="124" t="e">
        <f t="shared" si="51"/>
        <v>#VALUE!</v>
      </c>
      <c r="AJ140" s="124" t="e">
        <f t="shared" si="52"/>
        <v>#VALUE!</v>
      </c>
      <c r="AK140" s="124" t="e">
        <f t="shared" si="53"/>
        <v>#VALUE!</v>
      </c>
      <c r="AL140" s="124" t="e">
        <f t="shared" si="54"/>
        <v>#VALUE!</v>
      </c>
      <c r="AM140" s="124" t="e">
        <f t="shared" si="55"/>
        <v>#VALUE!</v>
      </c>
      <c r="AN140" s="124" t="e">
        <f t="shared" si="56"/>
        <v>#VALUE!</v>
      </c>
      <c r="AO140" s="124" t="e">
        <f t="shared" si="57"/>
        <v>#VALUE!</v>
      </c>
      <c r="AP140" s="124" t="e">
        <f t="shared" si="58"/>
        <v>#VALUE!</v>
      </c>
      <c r="AQ140" s="124" t="e">
        <f t="shared" si="59"/>
        <v>#VALUE!</v>
      </c>
      <c r="AR140" s="124" t="e">
        <f t="shared" si="60"/>
        <v>#VALUE!</v>
      </c>
      <c r="AS140" s="124">
        <f t="shared" si="61"/>
        <v>1</v>
      </c>
    </row>
    <row r="141" spans="1:4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IF(OR($B141="",$C141="",$D141="",$E141="",$F141="",$F141&lt;AN_LIM,$F141&gt;AN_CONCURS,$W141=FALSE),"",IF(E141="B",CNCSIS_B*VLOOKUP(AS141,Coef!$E$5:$F$20,2,FALSE),IF(E141="C",CNCSIS_C*VLOOKUP(AS141,Coef!$E$5:$F$20,2,FALSE),"")))</f>
        <v/>
      </c>
      <c r="J141" s="121" t="str">
        <f>IF(OR($B141="",$C141="",$D141="",$E141="",$F141="",$F141&gt;AN_CONCURS,$W141=FALSE),"",IF(E141="B",CNCSIS_B*VLOOKUP(AS141,Coef!$E$5:$F$20,2,FALSE),IF(E141="C",CNCSIS_C*VLOOKUP(AS141,Coef!$E$5:$F$20,2,FALSE),"")))</f>
        <v/>
      </c>
      <c r="K141" s="121" t="str">
        <f t="shared" si="72"/>
        <v/>
      </c>
      <c r="L141" s="121" t="str">
        <f t="shared" si="73"/>
        <v/>
      </c>
      <c r="M141" s="121" t="str">
        <f t="shared" si="74"/>
        <v/>
      </c>
      <c r="N141" s="121" t="str">
        <f t="shared" si="75"/>
        <v/>
      </c>
      <c r="O141" s="153" t="str">
        <f t="shared" si="62"/>
        <v/>
      </c>
      <c r="P141" s="153" t="str">
        <f t="shared" si="63"/>
        <v/>
      </c>
      <c r="Q141" s="153" t="str">
        <f t="shared" si="64"/>
        <v/>
      </c>
      <c r="R141" s="153" t="str">
        <f t="shared" si="65"/>
        <v/>
      </c>
      <c r="S141" s="153" t="str">
        <f t="shared" si="66"/>
        <v/>
      </c>
      <c r="T141" s="153" t="str">
        <f t="shared" si="67"/>
        <v/>
      </c>
      <c r="U141" s="153" t="str">
        <f t="shared" si="68"/>
        <v/>
      </c>
      <c r="V141" s="153" t="str">
        <f t="shared" si="69"/>
        <v/>
      </c>
      <c r="W141" s="129" t="b">
        <f t="shared" si="70"/>
        <v>0</v>
      </c>
      <c r="Y141" s="123" t="e">
        <f t="shared" si="71"/>
        <v>#VALUE!</v>
      </c>
      <c r="Z141" s="123" t="e">
        <f t="shared" si="42"/>
        <v>#VALUE!</v>
      </c>
      <c r="AA141" s="123" t="e">
        <f t="shared" si="43"/>
        <v>#VALUE!</v>
      </c>
      <c r="AB141" s="123" t="e">
        <f t="shared" si="44"/>
        <v>#VALUE!</v>
      </c>
      <c r="AC141" s="123" t="e">
        <f t="shared" si="45"/>
        <v>#VALUE!</v>
      </c>
      <c r="AD141" s="123" t="e">
        <f t="shared" si="46"/>
        <v>#VALUE!</v>
      </c>
      <c r="AE141" s="123" t="e">
        <f t="shared" si="47"/>
        <v>#VALUE!</v>
      </c>
      <c r="AF141" s="123" t="e">
        <f t="shared" si="48"/>
        <v>#VALUE!</v>
      </c>
      <c r="AG141" s="123" t="e">
        <f t="shared" si="49"/>
        <v>#VALUE!</v>
      </c>
      <c r="AH141" s="123" t="e">
        <f t="shared" si="50"/>
        <v>#VALUE!</v>
      </c>
      <c r="AI141" s="124" t="e">
        <f t="shared" si="51"/>
        <v>#VALUE!</v>
      </c>
      <c r="AJ141" s="124" t="e">
        <f t="shared" si="52"/>
        <v>#VALUE!</v>
      </c>
      <c r="AK141" s="124" t="e">
        <f t="shared" si="53"/>
        <v>#VALUE!</v>
      </c>
      <c r="AL141" s="124" t="e">
        <f t="shared" si="54"/>
        <v>#VALUE!</v>
      </c>
      <c r="AM141" s="124" t="e">
        <f t="shared" si="55"/>
        <v>#VALUE!</v>
      </c>
      <c r="AN141" s="124" t="e">
        <f t="shared" si="56"/>
        <v>#VALUE!</v>
      </c>
      <c r="AO141" s="124" t="e">
        <f t="shared" si="57"/>
        <v>#VALUE!</v>
      </c>
      <c r="AP141" s="124" t="e">
        <f t="shared" si="58"/>
        <v>#VALUE!</v>
      </c>
      <c r="AQ141" s="124" t="e">
        <f t="shared" si="59"/>
        <v>#VALUE!</v>
      </c>
      <c r="AR141" s="124" t="e">
        <f t="shared" si="60"/>
        <v>#VALUE!</v>
      </c>
      <c r="AS141" s="124">
        <f t="shared" si="61"/>
        <v>1</v>
      </c>
    </row>
    <row r="142" spans="1:4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IF(OR($B142="",$C142="",$D142="",$E142="",$F142="",$F142&lt;AN_LIM,$F142&gt;AN_CONCURS,$W142=FALSE),"",IF(E142="B",CNCSIS_B*VLOOKUP(AS142,Coef!$E$5:$F$20,2,FALSE),IF(E142="C",CNCSIS_C*VLOOKUP(AS142,Coef!$E$5:$F$20,2,FALSE),"")))</f>
        <v/>
      </c>
      <c r="J142" s="121" t="str">
        <f>IF(OR($B142="",$C142="",$D142="",$E142="",$F142="",$F142&gt;AN_CONCURS,$W142=FALSE),"",IF(E142="B",CNCSIS_B*VLOOKUP(AS142,Coef!$E$5:$F$20,2,FALSE),IF(E142="C",CNCSIS_C*VLOOKUP(AS142,Coef!$E$5:$F$20,2,FALSE),"")))</f>
        <v/>
      </c>
      <c r="K142" s="121" t="str">
        <f t="shared" si="72"/>
        <v/>
      </c>
      <c r="L142" s="121" t="str">
        <f t="shared" si="73"/>
        <v/>
      </c>
      <c r="M142" s="121" t="str">
        <f t="shared" si="74"/>
        <v/>
      </c>
      <c r="N142" s="121" t="str">
        <f t="shared" si="75"/>
        <v/>
      </c>
      <c r="O142" s="153" t="str">
        <f t="shared" si="62"/>
        <v/>
      </c>
      <c r="P142" s="153" t="str">
        <f t="shared" si="63"/>
        <v/>
      </c>
      <c r="Q142" s="153" t="str">
        <f t="shared" si="64"/>
        <v/>
      </c>
      <c r="R142" s="153" t="str">
        <f t="shared" si="65"/>
        <v/>
      </c>
      <c r="S142" s="153" t="str">
        <f t="shared" si="66"/>
        <v/>
      </c>
      <c r="T142" s="153" t="str">
        <f t="shared" si="67"/>
        <v/>
      </c>
      <c r="U142" s="153" t="str">
        <f t="shared" si="68"/>
        <v/>
      </c>
      <c r="V142" s="153" t="str">
        <f t="shared" si="69"/>
        <v/>
      </c>
      <c r="W142" s="129" t="b">
        <f t="shared" si="70"/>
        <v>0</v>
      </c>
      <c r="Y142" s="123" t="e">
        <f t="shared" si="71"/>
        <v>#VALUE!</v>
      </c>
      <c r="Z142" s="123" t="e">
        <f t="shared" si="42"/>
        <v>#VALUE!</v>
      </c>
      <c r="AA142" s="123" t="e">
        <f t="shared" si="43"/>
        <v>#VALUE!</v>
      </c>
      <c r="AB142" s="123" t="e">
        <f t="shared" si="44"/>
        <v>#VALUE!</v>
      </c>
      <c r="AC142" s="123" t="e">
        <f t="shared" si="45"/>
        <v>#VALUE!</v>
      </c>
      <c r="AD142" s="123" t="e">
        <f t="shared" si="46"/>
        <v>#VALUE!</v>
      </c>
      <c r="AE142" s="123" t="e">
        <f t="shared" si="47"/>
        <v>#VALUE!</v>
      </c>
      <c r="AF142" s="123" t="e">
        <f t="shared" si="48"/>
        <v>#VALUE!</v>
      </c>
      <c r="AG142" s="123" t="e">
        <f t="shared" si="49"/>
        <v>#VALUE!</v>
      </c>
      <c r="AH142" s="123" t="e">
        <f t="shared" si="50"/>
        <v>#VALUE!</v>
      </c>
      <c r="AI142" s="124" t="e">
        <f t="shared" si="51"/>
        <v>#VALUE!</v>
      </c>
      <c r="AJ142" s="124" t="e">
        <f t="shared" si="52"/>
        <v>#VALUE!</v>
      </c>
      <c r="AK142" s="124" t="e">
        <f t="shared" si="53"/>
        <v>#VALUE!</v>
      </c>
      <c r="AL142" s="124" t="e">
        <f t="shared" si="54"/>
        <v>#VALUE!</v>
      </c>
      <c r="AM142" s="124" t="e">
        <f t="shared" si="55"/>
        <v>#VALUE!</v>
      </c>
      <c r="AN142" s="124" t="e">
        <f t="shared" si="56"/>
        <v>#VALUE!</v>
      </c>
      <c r="AO142" s="124" t="e">
        <f t="shared" si="57"/>
        <v>#VALUE!</v>
      </c>
      <c r="AP142" s="124" t="e">
        <f t="shared" si="58"/>
        <v>#VALUE!</v>
      </c>
      <c r="AQ142" s="124" t="e">
        <f t="shared" si="59"/>
        <v>#VALUE!</v>
      </c>
      <c r="AR142" s="124" t="e">
        <f t="shared" si="60"/>
        <v>#VALUE!</v>
      </c>
      <c r="AS142" s="124">
        <f t="shared" si="61"/>
        <v>1</v>
      </c>
    </row>
    <row r="143" spans="1:4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IF(OR($B143="",$C143="",$D143="",$E143="",$F143="",$F143&lt;AN_LIM,$F143&gt;AN_CONCURS,$W143=FALSE),"",IF(E143="B",CNCSIS_B*VLOOKUP(AS143,Coef!$E$5:$F$20,2,FALSE),IF(E143="C",CNCSIS_C*VLOOKUP(AS143,Coef!$E$5:$F$20,2,FALSE),"")))</f>
        <v/>
      </c>
      <c r="J143" s="121" t="str">
        <f>IF(OR($B143="",$C143="",$D143="",$E143="",$F143="",$F143&gt;AN_CONCURS,$W143=FALSE),"",IF(E143="B",CNCSIS_B*VLOOKUP(AS143,Coef!$E$5:$F$20,2,FALSE),IF(E143="C",CNCSIS_C*VLOOKUP(AS143,Coef!$E$5:$F$20,2,FALSE),"")))</f>
        <v/>
      </c>
      <c r="K143" s="121" t="str">
        <f t="shared" si="72"/>
        <v/>
      </c>
      <c r="L143" s="121" t="str">
        <f t="shared" si="73"/>
        <v/>
      </c>
      <c r="M143" s="121" t="str">
        <f t="shared" si="74"/>
        <v/>
      </c>
      <c r="N143" s="121" t="str">
        <f t="shared" si="75"/>
        <v/>
      </c>
      <c r="O143" s="153" t="str">
        <f t="shared" si="62"/>
        <v/>
      </c>
      <c r="P143" s="153" t="str">
        <f t="shared" si="63"/>
        <v/>
      </c>
      <c r="Q143" s="153" t="str">
        <f t="shared" si="64"/>
        <v/>
      </c>
      <c r="R143" s="153" t="str">
        <f t="shared" si="65"/>
        <v/>
      </c>
      <c r="S143" s="153" t="str">
        <f t="shared" si="66"/>
        <v/>
      </c>
      <c r="T143" s="153" t="str">
        <f t="shared" si="67"/>
        <v/>
      </c>
      <c r="U143" s="153" t="str">
        <f t="shared" si="68"/>
        <v/>
      </c>
      <c r="V143" s="153" t="str">
        <f t="shared" si="69"/>
        <v/>
      </c>
      <c r="W143" s="129" t="b">
        <f t="shared" si="70"/>
        <v>0</v>
      </c>
      <c r="Y143" s="123" t="e">
        <f t="shared" si="71"/>
        <v>#VALUE!</v>
      </c>
      <c r="Z143" s="123" t="e">
        <f t="shared" si="42"/>
        <v>#VALUE!</v>
      </c>
      <c r="AA143" s="123" t="e">
        <f t="shared" si="43"/>
        <v>#VALUE!</v>
      </c>
      <c r="AB143" s="123" t="e">
        <f t="shared" si="44"/>
        <v>#VALUE!</v>
      </c>
      <c r="AC143" s="123" t="e">
        <f t="shared" si="45"/>
        <v>#VALUE!</v>
      </c>
      <c r="AD143" s="123" t="e">
        <f t="shared" si="46"/>
        <v>#VALUE!</v>
      </c>
      <c r="AE143" s="123" t="e">
        <f t="shared" si="47"/>
        <v>#VALUE!</v>
      </c>
      <c r="AF143" s="123" t="e">
        <f t="shared" si="48"/>
        <v>#VALUE!</v>
      </c>
      <c r="AG143" s="123" t="e">
        <f t="shared" si="49"/>
        <v>#VALUE!</v>
      </c>
      <c r="AH143" s="123" t="e">
        <f t="shared" si="50"/>
        <v>#VALUE!</v>
      </c>
      <c r="AI143" s="124" t="e">
        <f t="shared" si="51"/>
        <v>#VALUE!</v>
      </c>
      <c r="AJ143" s="124" t="e">
        <f t="shared" si="52"/>
        <v>#VALUE!</v>
      </c>
      <c r="AK143" s="124" t="e">
        <f t="shared" si="53"/>
        <v>#VALUE!</v>
      </c>
      <c r="AL143" s="124" t="e">
        <f t="shared" si="54"/>
        <v>#VALUE!</v>
      </c>
      <c r="AM143" s="124" t="e">
        <f t="shared" si="55"/>
        <v>#VALUE!</v>
      </c>
      <c r="AN143" s="124" t="e">
        <f t="shared" si="56"/>
        <v>#VALUE!</v>
      </c>
      <c r="AO143" s="124" t="e">
        <f t="shared" si="57"/>
        <v>#VALUE!</v>
      </c>
      <c r="AP143" s="124" t="e">
        <f t="shared" si="58"/>
        <v>#VALUE!</v>
      </c>
      <c r="AQ143" s="124" t="e">
        <f t="shared" si="59"/>
        <v>#VALUE!</v>
      </c>
      <c r="AR143" s="124" t="e">
        <f t="shared" si="60"/>
        <v>#VALUE!</v>
      </c>
      <c r="AS143" s="124">
        <f t="shared" si="61"/>
        <v>1</v>
      </c>
    </row>
    <row r="144" spans="1:4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IF(OR($B144="",$C144="",$D144="",$E144="",$F144="",$F144&lt;AN_LIM,$F144&gt;AN_CONCURS,$W144=FALSE),"",IF(E144="B",CNCSIS_B*VLOOKUP(AS144,Coef!$E$5:$F$20,2,FALSE),IF(E144="C",CNCSIS_C*VLOOKUP(AS144,Coef!$E$5:$F$20,2,FALSE),"")))</f>
        <v/>
      </c>
      <c r="J144" s="121" t="str">
        <f>IF(OR($B144="",$C144="",$D144="",$E144="",$F144="",$F144&gt;AN_CONCURS,$W144=FALSE),"",IF(E144="B",CNCSIS_B*VLOOKUP(AS144,Coef!$E$5:$F$20,2,FALSE),IF(E144="C",CNCSIS_C*VLOOKUP(AS144,Coef!$E$5:$F$20,2,FALSE),"")))</f>
        <v/>
      </c>
      <c r="K144" s="121" t="str">
        <f t="shared" si="72"/>
        <v/>
      </c>
      <c r="L144" s="121" t="str">
        <f t="shared" si="73"/>
        <v/>
      </c>
      <c r="M144" s="121" t="str">
        <f t="shared" si="74"/>
        <v/>
      </c>
      <c r="N144" s="121" t="str">
        <f t="shared" si="75"/>
        <v/>
      </c>
      <c r="O144" s="153" t="str">
        <f t="shared" si="62"/>
        <v/>
      </c>
      <c r="P144" s="153" t="str">
        <f t="shared" si="63"/>
        <v/>
      </c>
      <c r="Q144" s="153" t="str">
        <f t="shared" si="64"/>
        <v/>
      </c>
      <c r="R144" s="153" t="str">
        <f t="shared" si="65"/>
        <v/>
      </c>
      <c r="S144" s="153" t="str">
        <f t="shared" si="66"/>
        <v/>
      </c>
      <c r="T144" s="153" t="str">
        <f t="shared" si="67"/>
        <v/>
      </c>
      <c r="U144" s="153" t="str">
        <f t="shared" si="68"/>
        <v/>
      </c>
      <c r="V144" s="153" t="str">
        <f t="shared" si="69"/>
        <v/>
      </c>
      <c r="W144" s="129" t="b">
        <f t="shared" si="70"/>
        <v>0</v>
      </c>
      <c r="Y144" s="123" t="e">
        <f t="shared" si="71"/>
        <v>#VALUE!</v>
      </c>
      <c r="Z144" s="123" t="e">
        <f t="shared" si="42"/>
        <v>#VALUE!</v>
      </c>
      <c r="AA144" s="123" t="e">
        <f t="shared" si="43"/>
        <v>#VALUE!</v>
      </c>
      <c r="AB144" s="123" t="e">
        <f t="shared" si="44"/>
        <v>#VALUE!</v>
      </c>
      <c r="AC144" s="123" t="e">
        <f t="shared" si="45"/>
        <v>#VALUE!</v>
      </c>
      <c r="AD144" s="123" t="e">
        <f t="shared" si="46"/>
        <v>#VALUE!</v>
      </c>
      <c r="AE144" s="123" t="e">
        <f t="shared" si="47"/>
        <v>#VALUE!</v>
      </c>
      <c r="AF144" s="123" t="e">
        <f t="shared" si="48"/>
        <v>#VALUE!</v>
      </c>
      <c r="AG144" s="123" t="e">
        <f t="shared" si="49"/>
        <v>#VALUE!</v>
      </c>
      <c r="AH144" s="123" t="e">
        <f t="shared" si="50"/>
        <v>#VALUE!</v>
      </c>
      <c r="AI144" s="124" t="e">
        <f t="shared" si="51"/>
        <v>#VALUE!</v>
      </c>
      <c r="AJ144" s="124" t="e">
        <f t="shared" si="52"/>
        <v>#VALUE!</v>
      </c>
      <c r="AK144" s="124" t="e">
        <f t="shared" si="53"/>
        <v>#VALUE!</v>
      </c>
      <c r="AL144" s="124" t="e">
        <f t="shared" si="54"/>
        <v>#VALUE!</v>
      </c>
      <c r="AM144" s="124" t="e">
        <f t="shared" si="55"/>
        <v>#VALUE!</v>
      </c>
      <c r="AN144" s="124" t="e">
        <f t="shared" si="56"/>
        <v>#VALUE!</v>
      </c>
      <c r="AO144" s="124" t="e">
        <f t="shared" si="57"/>
        <v>#VALUE!</v>
      </c>
      <c r="AP144" s="124" t="e">
        <f t="shared" si="58"/>
        <v>#VALUE!</v>
      </c>
      <c r="AQ144" s="124" t="e">
        <f t="shared" si="59"/>
        <v>#VALUE!</v>
      </c>
      <c r="AR144" s="124" t="e">
        <f t="shared" si="60"/>
        <v>#VALUE!</v>
      </c>
      <c r="AS144" s="124">
        <f t="shared" si="61"/>
        <v>1</v>
      </c>
    </row>
    <row r="145" spans="1:4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IF(OR($B145="",$C145="",$D145="",$E145="",$F145="",$F145&lt;AN_LIM,$F145&gt;AN_CONCURS,$W145=FALSE),"",IF(E145="B",CNCSIS_B*VLOOKUP(AS145,Coef!$E$5:$F$20,2,FALSE),IF(E145="C",CNCSIS_C*VLOOKUP(AS145,Coef!$E$5:$F$20,2,FALSE),"")))</f>
        <v/>
      </c>
      <c r="J145" s="121" t="str">
        <f>IF(OR($B145="",$C145="",$D145="",$E145="",$F145="",$F145&gt;AN_CONCURS,$W145=FALSE),"",IF(E145="B",CNCSIS_B*VLOOKUP(AS145,Coef!$E$5:$F$20,2,FALSE),IF(E145="C",CNCSIS_C*VLOOKUP(AS145,Coef!$E$5:$F$20,2,FALSE),"")))</f>
        <v/>
      </c>
      <c r="K145" s="121" t="str">
        <f t="shared" si="72"/>
        <v/>
      </c>
      <c r="L145" s="121" t="str">
        <f t="shared" si="73"/>
        <v/>
      </c>
      <c r="M145" s="121" t="str">
        <f t="shared" si="74"/>
        <v/>
      </c>
      <c r="N145" s="121" t="str">
        <f t="shared" si="75"/>
        <v/>
      </c>
      <c r="O145" s="153" t="str">
        <f t="shared" si="62"/>
        <v/>
      </c>
      <c r="P145" s="153" t="str">
        <f t="shared" si="63"/>
        <v/>
      </c>
      <c r="Q145" s="153" t="str">
        <f t="shared" si="64"/>
        <v/>
      </c>
      <c r="R145" s="153" t="str">
        <f t="shared" si="65"/>
        <v/>
      </c>
      <c r="S145" s="153" t="str">
        <f t="shared" si="66"/>
        <v/>
      </c>
      <c r="T145" s="153" t="str">
        <f t="shared" si="67"/>
        <v/>
      </c>
      <c r="U145" s="153" t="str">
        <f t="shared" si="68"/>
        <v/>
      </c>
      <c r="V145" s="153" t="str">
        <f t="shared" si="69"/>
        <v/>
      </c>
      <c r="W145" s="129" t="b">
        <f t="shared" si="70"/>
        <v>0</v>
      </c>
      <c r="Y145" s="123" t="e">
        <f t="shared" si="71"/>
        <v>#VALUE!</v>
      </c>
      <c r="Z145" s="123" t="e">
        <f t="shared" ref="Z145:Z208" si="76">FIND(",",$B145,Y145+1)</f>
        <v>#VALUE!</v>
      </c>
      <c r="AA145" s="123" t="e">
        <f t="shared" ref="AA145:AA208" si="77">FIND(",",$B145,Z145+1)</f>
        <v>#VALUE!</v>
      </c>
      <c r="AB145" s="123" t="e">
        <f t="shared" ref="AB145:AB208" si="78">FIND(",",$B145,AA145+1)</f>
        <v>#VALUE!</v>
      </c>
      <c r="AC145" s="123" t="e">
        <f t="shared" ref="AC145:AC208" si="79">FIND(",",$B145,AB145+1)</f>
        <v>#VALUE!</v>
      </c>
      <c r="AD145" s="123" t="e">
        <f t="shared" ref="AD145:AD208" si="80">FIND(",",$B145,AC145+1)</f>
        <v>#VALUE!</v>
      </c>
      <c r="AE145" s="123" t="e">
        <f t="shared" ref="AE145:AE208" si="81">FIND(",",$B145,AD145+1)</f>
        <v>#VALUE!</v>
      </c>
      <c r="AF145" s="123" t="e">
        <f t="shared" ref="AF145:AF208" si="82">FIND(",",$B145,AE145+1)</f>
        <v>#VALUE!</v>
      </c>
      <c r="AG145" s="123" t="e">
        <f t="shared" ref="AG145:AG208" si="83">FIND(",",$B145,AF145+1)</f>
        <v>#VALUE!</v>
      </c>
      <c r="AH145" s="123" t="e">
        <f t="shared" ref="AH145:AH208" si="84">FIND(",",$B145,AG145+1)</f>
        <v>#VALUE!</v>
      </c>
      <c r="AI145" s="124" t="e">
        <f t="shared" ref="AI145:AI208" si="85">IF(Y145&gt;0,1,0)</f>
        <v>#VALUE!</v>
      </c>
      <c r="AJ145" s="124" t="e">
        <f t="shared" ref="AJ145:AJ208" si="86">IF(Z145&gt;0,1,0)</f>
        <v>#VALUE!</v>
      </c>
      <c r="AK145" s="124" t="e">
        <f t="shared" ref="AK145:AK208" si="87">IF(AA145&gt;0,1,0)</f>
        <v>#VALUE!</v>
      </c>
      <c r="AL145" s="124" t="e">
        <f t="shared" ref="AL145:AL208" si="88">IF(AB145&gt;0,1,0)</f>
        <v>#VALUE!</v>
      </c>
      <c r="AM145" s="124" t="e">
        <f t="shared" ref="AM145:AM208" si="89">IF(AC145&gt;0,1,0)</f>
        <v>#VALUE!</v>
      </c>
      <c r="AN145" s="124" t="e">
        <f t="shared" ref="AN145:AN208" si="90">IF(AD145&gt;0,1,0)</f>
        <v>#VALUE!</v>
      </c>
      <c r="AO145" s="124" t="e">
        <f t="shared" ref="AO145:AO208" si="91">IF(AE145&gt;0,1,0)</f>
        <v>#VALUE!</v>
      </c>
      <c r="AP145" s="124" t="e">
        <f t="shared" ref="AP145:AP208" si="92">IF(AF145&gt;0,1,0)</f>
        <v>#VALUE!</v>
      </c>
      <c r="AQ145" s="124" t="e">
        <f t="shared" ref="AQ145:AQ208" si="93">IF(AG145&gt;0,1,0)</f>
        <v>#VALUE!</v>
      </c>
      <c r="AR145" s="124" t="e">
        <f t="shared" ref="AR145:AR208" si="94">IF(AH145&gt;0,1,0)</f>
        <v>#VALUE!</v>
      </c>
      <c r="AS145" s="124">
        <f t="shared" ref="AS145:AS208" si="95">1+SUMIF(AI145:AR145,"&gt;0",AI145:AR145)</f>
        <v>1</v>
      </c>
    </row>
    <row r="146" spans="1:4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IF(OR($B146="",$C146="",$D146="",$E146="",$F146="",$F146&lt;AN_LIM,$F146&gt;AN_CONCURS,$W146=FALSE),"",IF(E146="B",CNCSIS_B*VLOOKUP(AS146,Coef!$E$5:$F$20,2,FALSE),IF(E146="C",CNCSIS_C*VLOOKUP(AS146,Coef!$E$5:$F$20,2,FALSE),"")))</f>
        <v/>
      </c>
      <c r="J146" s="121" t="str">
        <f>IF(OR($B146="",$C146="",$D146="",$E146="",$F146="",$F146&gt;AN_CONCURS,$W146=FALSE),"",IF(E146="B",CNCSIS_B*VLOOKUP(AS146,Coef!$E$5:$F$20,2,FALSE),IF(E146="C",CNCSIS_C*VLOOKUP(AS146,Coef!$E$5:$F$20,2,FALSE),"")))</f>
        <v/>
      </c>
      <c r="K146" s="121" t="str">
        <f t="shared" si="72"/>
        <v/>
      </c>
      <c r="L146" s="121" t="str">
        <f t="shared" si="73"/>
        <v/>
      </c>
      <c r="M146" s="121" t="str">
        <f t="shared" si="74"/>
        <v/>
      </c>
      <c r="N146" s="121" t="str">
        <f t="shared" si="75"/>
        <v/>
      </c>
      <c r="O146" s="153" t="str">
        <f t="shared" si="62"/>
        <v/>
      </c>
      <c r="P146" s="153" t="str">
        <f t="shared" si="63"/>
        <v/>
      </c>
      <c r="Q146" s="153" t="str">
        <f t="shared" si="64"/>
        <v/>
      </c>
      <c r="R146" s="153" t="str">
        <f t="shared" si="65"/>
        <v/>
      </c>
      <c r="S146" s="153" t="str">
        <f t="shared" si="66"/>
        <v/>
      </c>
      <c r="T146" s="153" t="str">
        <f t="shared" si="67"/>
        <v/>
      </c>
      <c r="U146" s="153" t="str">
        <f t="shared" si="68"/>
        <v/>
      </c>
      <c r="V146" s="153" t="str">
        <f t="shared" si="69"/>
        <v/>
      </c>
      <c r="W146" s="129" t="b">
        <f t="shared" si="70"/>
        <v>0</v>
      </c>
      <c r="Y146" s="123" t="e">
        <f t="shared" si="71"/>
        <v>#VALUE!</v>
      </c>
      <c r="Z146" s="123" t="e">
        <f t="shared" si="76"/>
        <v>#VALUE!</v>
      </c>
      <c r="AA146" s="123" t="e">
        <f t="shared" si="77"/>
        <v>#VALUE!</v>
      </c>
      <c r="AB146" s="123" t="e">
        <f t="shared" si="78"/>
        <v>#VALUE!</v>
      </c>
      <c r="AC146" s="123" t="e">
        <f t="shared" si="79"/>
        <v>#VALUE!</v>
      </c>
      <c r="AD146" s="123" t="e">
        <f t="shared" si="80"/>
        <v>#VALUE!</v>
      </c>
      <c r="AE146" s="123" t="e">
        <f t="shared" si="81"/>
        <v>#VALUE!</v>
      </c>
      <c r="AF146" s="123" t="e">
        <f t="shared" si="82"/>
        <v>#VALUE!</v>
      </c>
      <c r="AG146" s="123" t="e">
        <f t="shared" si="83"/>
        <v>#VALUE!</v>
      </c>
      <c r="AH146" s="123" t="e">
        <f t="shared" si="84"/>
        <v>#VALUE!</v>
      </c>
      <c r="AI146" s="124" t="e">
        <f t="shared" si="85"/>
        <v>#VALUE!</v>
      </c>
      <c r="AJ146" s="124" t="e">
        <f t="shared" si="86"/>
        <v>#VALUE!</v>
      </c>
      <c r="AK146" s="124" t="e">
        <f t="shared" si="87"/>
        <v>#VALUE!</v>
      </c>
      <c r="AL146" s="124" t="e">
        <f t="shared" si="88"/>
        <v>#VALUE!</v>
      </c>
      <c r="AM146" s="124" t="e">
        <f t="shared" si="89"/>
        <v>#VALUE!</v>
      </c>
      <c r="AN146" s="124" t="e">
        <f t="shared" si="90"/>
        <v>#VALUE!</v>
      </c>
      <c r="AO146" s="124" t="e">
        <f t="shared" si="91"/>
        <v>#VALUE!</v>
      </c>
      <c r="AP146" s="124" t="e">
        <f t="shared" si="92"/>
        <v>#VALUE!</v>
      </c>
      <c r="AQ146" s="124" t="e">
        <f t="shared" si="93"/>
        <v>#VALUE!</v>
      </c>
      <c r="AR146" s="124" t="e">
        <f t="shared" si="94"/>
        <v>#VALUE!</v>
      </c>
      <c r="AS146" s="124">
        <f t="shared" si="95"/>
        <v>1</v>
      </c>
    </row>
    <row r="147" spans="1:4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IF(OR($B147="",$C147="",$D147="",$E147="",$F147="",$F147&lt;AN_LIM,$F147&gt;AN_CONCURS,$W147=FALSE),"",IF(E147="B",CNCSIS_B*VLOOKUP(AS147,Coef!$E$5:$F$20,2,FALSE),IF(E147="C",CNCSIS_C*VLOOKUP(AS147,Coef!$E$5:$F$20,2,FALSE),"")))</f>
        <v/>
      </c>
      <c r="J147" s="121" t="str">
        <f>IF(OR($B147="",$C147="",$D147="",$E147="",$F147="",$F147&gt;AN_CONCURS,$W147=FALSE),"",IF(E147="B",CNCSIS_B*VLOOKUP(AS147,Coef!$E$5:$F$20,2,FALSE),IF(E147="C",CNCSIS_C*VLOOKUP(AS147,Coef!$E$5:$F$20,2,FALSE),"")))</f>
        <v/>
      </c>
      <c r="K147" s="121" t="str">
        <f t="shared" si="72"/>
        <v/>
      </c>
      <c r="L147" s="121" t="str">
        <f t="shared" si="73"/>
        <v/>
      </c>
      <c r="M147" s="121" t="str">
        <f t="shared" si="74"/>
        <v/>
      </c>
      <c r="N147" s="121" t="str">
        <f t="shared" si="75"/>
        <v/>
      </c>
      <c r="O147" s="153" t="str">
        <f t="shared" si="62"/>
        <v/>
      </c>
      <c r="P147" s="153" t="str">
        <f t="shared" si="63"/>
        <v/>
      </c>
      <c r="Q147" s="153" t="str">
        <f t="shared" si="64"/>
        <v/>
      </c>
      <c r="R147" s="153" t="str">
        <f t="shared" si="65"/>
        <v/>
      </c>
      <c r="S147" s="153" t="str">
        <f t="shared" si="66"/>
        <v/>
      </c>
      <c r="T147" s="153" t="str">
        <f t="shared" si="67"/>
        <v/>
      </c>
      <c r="U147" s="153" t="str">
        <f t="shared" si="68"/>
        <v/>
      </c>
      <c r="V147" s="153" t="str">
        <f t="shared" si="69"/>
        <v/>
      </c>
      <c r="W147" s="129" t="b">
        <f t="shared" si="70"/>
        <v>0</v>
      </c>
      <c r="Y147" s="123" t="e">
        <f t="shared" si="71"/>
        <v>#VALUE!</v>
      </c>
      <c r="Z147" s="123" t="e">
        <f t="shared" si="76"/>
        <v>#VALUE!</v>
      </c>
      <c r="AA147" s="123" t="e">
        <f t="shared" si="77"/>
        <v>#VALUE!</v>
      </c>
      <c r="AB147" s="123" t="e">
        <f t="shared" si="78"/>
        <v>#VALUE!</v>
      </c>
      <c r="AC147" s="123" t="e">
        <f t="shared" si="79"/>
        <v>#VALUE!</v>
      </c>
      <c r="AD147" s="123" t="e">
        <f t="shared" si="80"/>
        <v>#VALUE!</v>
      </c>
      <c r="AE147" s="123" t="e">
        <f t="shared" si="81"/>
        <v>#VALUE!</v>
      </c>
      <c r="AF147" s="123" t="e">
        <f t="shared" si="82"/>
        <v>#VALUE!</v>
      </c>
      <c r="AG147" s="123" t="e">
        <f t="shared" si="83"/>
        <v>#VALUE!</v>
      </c>
      <c r="AH147" s="123" t="e">
        <f t="shared" si="84"/>
        <v>#VALUE!</v>
      </c>
      <c r="AI147" s="124" t="e">
        <f t="shared" si="85"/>
        <v>#VALUE!</v>
      </c>
      <c r="AJ147" s="124" t="e">
        <f t="shared" si="86"/>
        <v>#VALUE!</v>
      </c>
      <c r="AK147" s="124" t="e">
        <f t="shared" si="87"/>
        <v>#VALUE!</v>
      </c>
      <c r="AL147" s="124" t="e">
        <f t="shared" si="88"/>
        <v>#VALUE!</v>
      </c>
      <c r="AM147" s="124" t="e">
        <f t="shared" si="89"/>
        <v>#VALUE!</v>
      </c>
      <c r="AN147" s="124" t="e">
        <f t="shared" si="90"/>
        <v>#VALUE!</v>
      </c>
      <c r="AO147" s="124" t="e">
        <f t="shared" si="91"/>
        <v>#VALUE!</v>
      </c>
      <c r="AP147" s="124" t="e">
        <f t="shared" si="92"/>
        <v>#VALUE!</v>
      </c>
      <c r="AQ147" s="124" t="e">
        <f t="shared" si="93"/>
        <v>#VALUE!</v>
      </c>
      <c r="AR147" s="124" t="e">
        <f t="shared" si="94"/>
        <v>#VALUE!</v>
      </c>
      <c r="AS147" s="124">
        <f t="shared" si="95"/>
        <v>1</v>
      </c>
    </row>
    <row r="148" spans="1:4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IF(OR($B148="",$C148="",$D148="",$E148="",$F148="",$F148&lt;AN_LIM,$F148&gt;AN_CONCURS,$W148=FALSE),"",IF(E148="B",CNCSIS_B*VLOOKUP(AS148,Coef!$E$5:$F$20,2,FALSE),IF(E148="C",CNCSIS_C*VLOOKUP(AS148,Coef!$E$5:$F$20,2,FALSE),"")))</f>
        <v/>
      </c>
      <c r="J148" s="121" t="str">
        <f>IF(OR($B148="",$C148="",$D148="",$E148="",$F148="",$F148&gt;AN_CONCURS,$W148=FALSE),"",IF(E148="B",CNCSIS_B*VLOOKUP(AS148,Coef!$E$5:$F$20,2,FALSE),IF(E148="C",CNCSIS_C*VLOOKUP(AS148,Coef!$E$5:$F$20,2,FALSE),"")))</f>
        <v/>
      </c>
      <c r="K148" s="121" t="str">
        <f t="shared" si="72"/>
        <v/>
      </c>
      <c r="L148" s="121" t="str">
        <f t="shared" si="73"/>
        <v/>
      </c>
      <c r="M148" s="121" t="str">
        <f t="shared" si="74"/>
        <v/>
      </c>
      <c r="N148" s="121" t="str">
        <f t="shared" si="75"/>
        <v/>
      </c>
      <c r="O148" s="153" t="str">
        <f t="shared" si="62"/>
        <v/>
      </c>
      <c r="P148" s="153" t="str">
        <f t="shared" si="63"/>
        <v/>
      </c>
      <c r="Q148" s="153" t="str">
        <f t="shared" si="64"/>
        <v/>
      </c>
      <c r="R148" s="153" t="str">
        <f t="shared" si="65"/>
        <v/>
      </c>
      <c r="S148" s="153" t="str">
        <f t="shared" si="66"/>
        <v/>
      </c>
      <c r="T148" s="153" t="str">
        <f t="shared" si="67"/>
        <v/>
      </c>
      <c r="U148" s="153" t="str">
        <f t="shared" si="68"/>
        <v/>
      </c>
      <c r="V148" s="153" t="str">
        <f t="shared" si="69"/>
        <v/>
      </c>
      <c r="W148" s="129" t="b">
        <f t="shared" si="70"/>
        <v>0</v>
      </c>
      <c r="Y148" s="123" t="e">
        <f t="shared" si="71"/>
        <v>#VALUE!</v>
      </c>
      <c r="Z148" s="123" t="e">
        <f t="shared" si="76"/>
        <v>#VALUE!</v>
      </c>
      <c r="AA148" s="123" t="e">
        <f t="shared" si="77"/>
        <v>#VALUE!</v>
      </c>
      <c r="AB148" s="123" t="e">
        <f t="shared" si="78"/>
        <v>#VALUE!</v>
      </c>
      <c r="AC148" s="123" t="e">
        <f t="shared" si="79"/>
        <v>#VALUE!</v>
      </c>
      <c r="AD148" s="123" t="e">
        <f t="shared" si="80"/>
        <v>#VALUE!</v>
      </c>
      <c r="AE148" s="123" t="e">
        <f t="shared" si="81"/>
        <v>#VALUE!</v>
      </c>
      <c r="AF148" s="123" t="e">
        <f t="shared" si="82"/>
        <v>#VALUE!</v>
      </c>
      <c r="AG148" s="123" t="e">
        <f t="shared" si="83"/>
        <v>#VALUE!</v>
      </c>
      <c r="AH148" s="123" t="e">
        <f t="shared" si="84"/>
        <v>#VALUE!</v>
      </c>
      <c r="AI148" s="124" t="e">
        <f t="shared" si="85"/>
        <v>#VALUE!</v>
      </c>
      <c r="AJ148" s="124" t="e">
        <f t="shared" si="86"/>
        <v>#VALUE!</v>
      </c>
      <c r="AK148" s="124" t="e">
        <f t="shared" si="87"/>
        <v>#VALUE!</v>
      </c>
      <c r="AL148" s="124" t="e">
        <f t="shared" si="88"/>
        <v>#VALUE!</v>
      </c>
      <c r="AM148" s="124" t="e">
        <f t="shared" si="89"/>
        <v>#VALUE!</v>
      </c>
      <c r="AN148" s="124" t="e">
        <f t="shared" si="90"/>
        <v>#VALUE!</v>
      </c>
      <c r="AO148" s="124" t="e">
        <f t="shared" si="91"/>
        <v>#VALUE!</v>
      </c>
      <c r="AP148" s="124" t="e">
        <f t="shared" si="92"/>
        <v>#VALUE!</v>
      </c>
      <c r="AQ148" s="124" t="e">
        <f t="shared" si="93"/>
        <v>#VALUE!</v>
      </c>
      <c r="AR148" s="124" t="e">
        <f t="shared" si="94"/>
        <v>#VALUE!</v>
      </c>
      <c r="AS148" s="124">
        <f t="shared" si="95"/>
        <v>1</v>
      </c>
    </row>
    <row r="149" spans="1:4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IF(OR($B149="",$C149="",$D149="",$E149="",$F149="",$F149&lt;AN_LIM,$F149&gt;AN_CONCURS,$W149=FALSE),"",IF(E149="B",CNCSIS_B*VLOOKUP(AS149,Coef!$E$5:$F$20,2,FALSE),IF(E149="C",CNCSIS_C*VLOOKUP(AS149,Coef!$E$5:$F$20,2,FALSE),"")))</f>
        <v/>
      </c>
      <c r="J149" s="121" t="str">
        <f>IF(OR($B149="",$C149="",$D149="",$E149="",$F149="",$F149&gt;AN_CONCURS,$W149=FALSE),"",IF(E149="B",CNCSIS_B*VLOOKUP(AS149,Coef!$E$5:$F$20,2,FALSE),IF(E149="C",CNCSIS_C*VLOOKUP(AS149,Coef!$E$5:$F$20,2,FALSE),"")))</f>
        <v/>
      </c>
      <c r="K149" s="121" t="str">
        <f t="shared" si="72"/>
        <v/>
      </c>
      <c r="L149" s="121" t="str">
        <f t="shared" si="73"/>
        <v/>
      </c>
      <c r="M149" s="121" t="str">
        <f t="shared" si="74"/>
        <v/>
      </c>
      <c r="N149" s="121" t="str">
        <f t="shared" si="75"/>
        <v/>
      </c>
      <c r="O149" s="153" t="str">
        <f t="shared" si="62"/>
        <v/>
      </c>
      <c r="P149" s="153" t="str">
        <f t="shared" si="63"/>
        <v/>
      </c>
      <c r="Q149" s="153" t="str">
        <f t="shared" si="64"/>
        <v/>
      </c>
      <c r="R149" s="153" t="str">
        <f t="shared" si="65"/>
        <v/>
      </c>
      <c r="S149" s="153" t="str">
        <f t="shared" si="66"/>
        <v/>
      </c>
      <c r="T149" s="153" t="str">
        <f t="shared" si="67"/>
        <v/>
      </c>
      <c r="U149" s="153" t="str">
        <f t="shared" si="68"/>
        <v/>
      </c>
      <c r="V149" s="153" t="str">
        <f t="shared" si="69"/>
        <v/>
      </c>
      <c r="W149" s="129" t="b">
        <f t="shared" si="70"/>
        <v>0</v>
      </c>
      <c r="Y149" s="123" t="e">
        <f t="shared" si="71"/>
        <v>#VALUE!</v>
      </c>
      <c r="Z149" s="123" t="e">
        <f t="shared" si="76"/>
        <v>#VALUE!</v>
      </c>
      <c r="AA149" s="123" t="e">
        <f t="shared" si="77"/>
        <v>#VALUE!</v>
      </c>
      <c r="AB149" s="123" t="e">
        <f t="shared" si="78"/>
        <v>#VALUE!</v>
      </c>
      <c r="AC149" s="123" t="e">
        <f t="shared" si="79"/>
        <v>#VALUE!</v>
      </c>
      <c r="AD149" s="123" t="e">
        <f t="shared" si="80"/>
        <v>#VALUE!</v>
      </c>
      <c r="AE149" s="123" t="e">
        <f t="shared" si="81"/>
        <v>#VALUE!</v>
      </c>
      <c r="AF149" s="123" t="e">
        <f t="shared" si="82"/>
        <v>#VALUE!</v>
      </c>
      <c r="AG149" s="123" t="e">
        <f t="shared" si="83"/>
        <v>#VALUE!</v>
      </c>
      <c r="AH149" s="123" t="e">
        <f t="shared" si="84"/>
        <v>#VALUE!</v>
      </c>
      <c r="AI149" s="124" t="e">
        <f t="shared" si="85"/>
        <v>#VALUE!</v>
      </c>
      <c r="AJ149" s="124" t="e">
        <f t="shared" si="86"/>
        <v>#VALUE!</v>
      </c>
      <c r="AK149" s="124" t="e">
        <f t="shared" si="87"/>
        <v>#VALUE!</v>
      </c>
      <c r="AL149" s="124" t="e">
        <f t="shared" si="88"/>
        <v>#VALUE!</v>
      </c>
      <c r="AM149" s="124" t="e">
        <f t="shared" si="89"/>
        <v>#VALUE!</v>
      </c>
      <c r="AN149" s="124" t="e">
        <f t="shared" si="90"/>
        <v>#VALUE!</v>
      </c>
      <c r="AO149" s="124" t="e">
        <f t="shared" si="91"/>
        <v>#VALUE!</v>
      </c>
      <c r="AP149" s="124" t="e">
        <f t="shared" si="92"/>
        <v>#VALUE!</v>
      </c>
      <c r="AQ149" s="124" t="e">
        <f t="shared" si="93"/>
        <v>#VALUE!</v>
      </c>
      <c r="AR149" s="124" t="e">
        <f t="shared" si="94"/>
        <v>#VALUE!</v>
      </c>
      <c r="AS149" s="124">
        <f t="shared" si="95"/>
        <v>1</v>
      </c>
    </row>
    <row r="150" spans="1:4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IF(OR($B150="",$C150="",$D150="",$E150="",$F150="",$F150&lt;AN_LIM,$F150&gt;AN_CONCURS,$W150=FALSE),"",IF(E150="B",CNCSIS_B*VLOOKUP(AS150,Coef!$E$5:$F$20,2,FALSE),IF(E150="C",CNCSIS_C*VLOOKUP(AS150,Coef!$E$5:$F$20,2,FALSE),"")))</f>
        <v/>
      </c>
      <c r="J150" s="121" t="str">
        <f>IF(OR($B150="",$C150="",$D150="",$E150="",$F150="",$F150&gt;AN_CONCURS,$W150=FALSE),"",IF(E150="B",CNCSIS_B*VLOOKUP(AS150,Coef!$E$5:$F$20,2,FALSE),IF(E150="C",CNCSIS_C*VLOOKUP(AS150,Coef!$E$5:$F$20,2,FALSE),"")))</f>
        <v/>
      </c>
      <c r="K150" s="121" t="str">
        <f t="shared" si="72"/>
        <v/>
      </c>
      <c r="L150" s="121" t="str">
        <f t="shared" si="73"/>
        <v/>
      </c>
      <c r="M150" s="121" t="str">
        <f t="shared" si="74"/>
        <v/>
      </c>
      <c r="N150" s="121" t="str">
        <f t="shared" si="75"/>
        <v/>
      </c>
      <c r="O150" s="153" t="str">
        <f t="shared" si="62"/>
        <v/>
      </c>
      <c r="P150" s="153" t="str">
        <f t="shared" si="63"/>
        <v/>
      </c>
      <c r="Q150" s="153" t="str">
        <f t="shared" si="64"/>
        <v/>
      </c>
      <c r="R150" s="153" t="str">
        <f t="shared" si="65"/>
        <v/>
      </c>
      <c r="S150" s="153" t="str">
        <f t="shared" si="66"/>
        <v/>
      </c>
      <c r="T150" s="153" t="str">
        <f t="shared" si="67"/>
        <v/>
      </c>
      <c r="U150" s="153" t="str">
        <f t="shared" si="68"/>
        <v/>
      </c>
      <c r="V150" s="153" t="str">
        <f t="shared" si="69"/>
        <v/>
      </c>
      <c r="W150" s="129" t="b">
        <f t="shared" si="70"/>
        <v>0</v>
      </c>
      <c r="Y150" s="123" t="e">
        <f t="shared" si="71"/>
        <v>#VALUE!</v>
      </c>
      <c r="Z150" s="123" t="e">
        <f t="shared" si="76"/>
        <v>#VALUE!</v>
      </c>
      <c r="AA150" s="123" t="e">
        <f t="shared" si="77"/>
        <v>#VALUE!</v>
      </c>
      <c r="AB150" s="123" t="e">
        <f t="shared" si="78"/>
        <v>#VALUE!</v>
      </c>
      <c r="AC150" s="123" t="e">
        <f t="shared" si="79"/>
        <v>#VALUE!</v>
      </c>
      <c r="AD150" s="123" t="e">
        <f t="shared" si="80"/>
        <v>#VALUE!</v>
      </c>
      <c r="AE150" s="123" t="e">
        <f t="shared" si="81"/>
        <v>#VALUE!</v>
      </c>
      <c r="AF150" s="123" t="e">
        <f t="shared" si="82"/>
        <v>#VALUE!</v>
      </c>
      <c r="AG150" s="123" t="e">
        <f t="shared" si="83"/>
        <v>#VALUE!</v>
      </c>
      <c r="AH150" s="123" t="e">
        <f t="shared" si="84"/>
        <v>#VALUE!</v>
      </c>
      <c r="AI150" s="124" t="e">
        <f t="shared" si="85"/>
        <v>#VALUE!</v>
      </c>
      <c r="AJ150" s="124" t="e">
        <f t="shared" si="86"/>
        <v>#VALUE!</v>
      </c>
      <c r="AK150" s="124" t="e">
        <f t="shared" si="87"/>
        <v>#VALUE!</v>
      </c>
      <c r="AL150" s="124" t="e">
        <f t="shared" si="88"/>
        <v>#VALUE!</v>
      </c>
      <c r="AM150" s="124" t="e">
        <f t="shared" si="89"/>
        <v>#VALUE!</v>
      </c>
      <c r="AN150" s="124" t="e">
        <f t="shared" si="90"/>
        <v>#VALUE!</v>
      </c>
      <c r="AO150" s="124" t="e">
        <f t="shared" si="91"/>
        <v>#VALUE!</v>
      </c>
      <c r="AP150" s="124" t="e">
        <f t="shared" si="92"/>
        <v>#VALUE!</v>
      </c>
      <c r="AQ150" s="124" t="e">
        <f t="shared" si="93"/>
        <v>#VALUE!</v>
      </c>
      <c r="AR150" s="124" t="e">
        <f t="shared" si="94"/>
        <v>#VALUE!</v>
      </c>
      <c r="AS150" s="124">
        <f t="shared" si="95"/>
        <v>1</v>
      </c>
    </row>
    <row r="151" spans="1:4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IF(OR($B151="",$C151="",$D151="",$E151="",$F151="",$F151&lt;AN_LIM,$F151&gt;AN_CONCURS,$W151=FALSE),"",IF(E151="B",CNCSIS_B*VLOOKUP(AS151,Coef!$E$5:$F$20,2,FALSE),IF(E151="C",CNCSIS_C*VLOOKUP(AS151,Coef!$E$5:$F$20,2,FALSE),"")))</f>
        <v/>
      </c>
      <c r="J151" s="121" t="str">
        <f>IF(OR($B151="",$C151="",$D151="",$E151="",$F151="",$F151&gt;AN_CONCURS,$W151=FALSE),"",IF(E151="B",CNCSIS_B*VLOOKUP(AS151,Coef!$E$5:$F$20,2,FALSE),IF(E151="C",CNCSIS_C*VLOOKUP(AS151,Coef!$E$5:$F$20,2,FALSE),"")))</f>
        <v/>
      </c>
      <c r="K151" s="121" t="str">
        <f t="shared" si="72"/>
        <v/>
      </c>
      <c r="L151" s="121" t="str">
        <f t="shared" si="73"/>
        <v/>
      </c>
      <c r="M151" s="121" t="str">
        <f t="shared" si="74"/>
        <v/>
      </c>
      <c r="N151" s="121" t="str">
        <f t="shared" si="75"/>
        <v/>
      </c>
      <c r="O151" s="153" t="str">
        <f t="shared" si="62"/>
        <v/>
      </c>
      <c r="P151" s="153" t="str">
        <f t="shared" si="63"/>
        <v/>
      </c>
      <c r="Q151" s="153" t="str">
        <f t="shared" si="64"/>
        <v/>
      </c>
      <c r="R151" s="153" t="str">
        <f t="shared" si="65"/>
        <v/>
      </c>
      <c r="S151" s="153" t="str">
        <f t="shared" si="66"/>
        <v/>
      </c>
      <c r="T151" s="153" t="str">
        <f t="shared" si="67"/>
        <v/>
      </c>
      <c r="U151" s="153" t="str">
        <f t="shared" si="68"/>
        <v/>
      </c>
      <c r="V151" s="153" t="str">
        <f t="shared" si="69"/>
        <v/>
      </c>
      <c r="W151" s="129" t="b">
        <f t="shared" si="70"/>
        <v>0</v>
      </c>
      <c r="Y151" s="123" t="e">
        <f t="shared" si="71"/>
        <v>#VALUE!</v>
      </c>
      <c r="Z151" s="123" t="e">
        <f t="shared" si="76"/>
        <v>#VALUE!</v>
      </c>
      <c r="AA151" s="123" t="e">
        <f t="shared" si="77"/>
        <v>#VALUE!</v>
      </c>
      <c r="AB151" s="123" t="e">
        <f t="shared" si="78"/>
        <v>#VALUE!</v>
      </c>
      <c r="AC151" s="123" t="e">
        <f t="shared" si="79"/>
        <v>#VALUE!</v>
      </c>
      <c r="AD151" s="123" t="e">
        <f t="shared" si="80"/>
        <v>#VALUE!</v>
      </c>
      <c r="AE151" s="123" t="e">
        <f t="shared" si="81"/>
        <v>#VALUE!</v>
      </c>
      <c r="AF151" s="123" t="e">
        <f t="shared" si="82"/>
        <v>#VALUE!</v>
      </c>
      <c r="AG151" s="123" t="e">
        <f t="shared" si="83"/>
        <v>#VALUE!</v>
      </c>
      <c r="AH151" s="123" t="e">
        <f t="shared" si="84"/>
        <v>#VALUE!</v>
      </c>
      <c r="AI151" s="124" t="e">
        <f t="shared" si="85"/>
        <v>#VALUE!</v>
      </c>
      <c r="AJ151" s="124" t="e">
        <f t="shared" si="86"/>
        <v>#VALUE!</v>
      </c>
      <c r="AK151" s="124" t="e">
        <f t="shared" si="87"/>
        <v>#VALUE!</v>
      </c>
      <c r="AL151" s="124" t="e">
        <f t="shared" si="88"/>
        <v>#VALUE!</v>
      </c>
      <c r="AM151" s="124" t="e">
        <f t="shared" si="89"/>
        <v>#VALUE!</v>
      </c>
      <c r="AN151" s="124" t="e">
        <f t="shared" si="90"/>
        <v>#VALUE!</v>
      </c>
      <c r="AO151" s="124" t="e">
        <f t="shared" si="91"/>
        <v>#VALUE!</v>
      </c>
      <c r="AP151" s="124" t="e">
        <f t="shared" si="92"/>
        <v>#VALUE!</v>
      </c>
      <c r="AQ151" s="124" t="e">
        <f t="shared" si="93"/>
        <v>#VALUE!</v>
      </c>
      <c r="AR151" s="124" t="e">
        <f t="shared" si="94"/>
        <v>#VALUE!</v>
      </c>
      <c r="AS151" s="124">
        <f t="shared" si="95"/>
        <v>1</v>
      </c>
    </row>
    <row r="152" spans="1:4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IF(OR($B152="",$C152="",$D152="",$E152="",$F152="",$F152&lt;AN_LIM,$F152&gt;AN_CONCURS,$W152=FALSE),"",IF(E152="B",CNCSIS_B*VLOOKUP(AS152,Coef!$E$5:$F$20,2,FALSE),IF(E152="C",CNCSIS_C*VLOOKUP(AS152,Coef!$E$5:$F$20,2,FALSE),"")))</f>
        <v/>
      </c>
      <c r="J152" s="121" t="str">
        <f>IF(OR($B152="",$C152="",$D152="",$E152="",$F152="",$F152&gt;AN_CONCURS,$W152=FALSE),"",IF(E152="B",CNCSIS_B*VLOOKUP(AS152,Coef!$E$5:$F$20,2,FALSE),IF(E152="C",CNCSIS_C*VLOOKUP(AS152,Coef!$E$5:$F$20,2,FALSE),"")))</f>
        <v/>
      </c>
      <c r="K152" s="121" t="str">
        <f t="shared" si="72"/>
        <v/>
      </c>
      <c r="L152" s="121" t="str">
        <f t="shared" si="73"/>
        <v/>
      </c>
      <c r="M152" s="121" t="str">
        <f t="shared" si="74"/>
        <v/>
      </c>
      <c r="N152" s="121" t="str">
        <f t="shared" si="75"/>
        <v/>
      </c>
      <c r="O152" s="153" t="str">
        <f t="shared" si="62"/>
        <v/>
      </c>
      <c r="P152" s="153" t="str">
        <f t="shared" si="63"/>
        <v/>
      </c>
      <c r="Q152" s="153" t="str">
        <f t="shared" si="64"/>
        <v/>
      </c>
      <c r="R152" s="153" t="str">
        <f t="shared" si="65"/>
        <v/>
      </c>
      <c r="S152" s="153" t="str">
        <f t="shared" si="66"/>
        <v/>
      </c>
      <c r="T152" s="153" t="str">
        <f t="shared" si="67"/>
        <v/>
      </c>
      <c r="U152" s="153" t="str">
        <f t="shared" si="68"/>
        <v/>
      </c>
      <c r="V152" s="153" t="str">
        <f t="shared" si="69"/>
        <v/>
      </c>
      <c r="W152" s="129" t="b">
        <f t="shared" si="70"/>
        <v>0</v>
      </c>
      <c r="Y152" s="123" t="e">
        <f t="shared" si="71"/>
        <v>#VALUE!</v>
      </c>
      <c r="Z152" s="123" t="e">
        <f t="shared" si="76"/>
        <v>#VALUE!</v>
      </c>
      <c r="AA152" s="123" t="e">
        <f t="shared" si="77"/>
        <v>#VALUE!</v>
      </c>
      <c r="AB152" s="123" t="e">
        <f t="shared" si="78"/>
        <v>#VALUE!</v>
      </c>
      <c r="AC152" s="123" t="e">
        <f t="shared" si="79"/>
        <v>#VALUE!</v>
      </c>
      <c r="AD152" s="123" t="e">
        <f t="shared" si="80"/>
        <v>#VALUE!</v>
      </c>
      <c r="AE152" s="123" t="e">
        <f t="shared" si="81"/>
        <v>#VALUE!</v>
      </c>
      <c r="AF152" s="123" t="e">
        <f t="shared" si="82"/>
        <v>#VALUE!</v>
      </c>
      <c r="AG152" s="123" t="e">
        <f t="shared" si="83"/>
        <v>#VALUE!</v>
      </c>
      <c r="AH152" s="123" t="e">
        <f t="shared" si="84"/>
        <v>#VALUE!</v>
      </c>
      <c r="AI152" s="124" t="e">
        <f t="shared" si="85"/>
        <v>#VALUE!</v>
      </c>
      <c r="AJ152" s="124" t="e">
        <f t="shared" si="86"/>
        <v>#VALUE!</v>
      </c>
      <c r="AK152" s="124" t="e">
        <f t="shared" si="87"/>
        <v>#VALUE!</v>
      </c>
      <c r="AL152" s="124" t="e">
        <f t="shared" si="88"/>
        <v>#VALUE!</v>
      </c>
      <c r="AM152" s="124" t="e">
        <f t="shared" si="89"/>
        <v>#VALUE!</v>
      </c>
      <c r="AN152" s="124" t="e">
        <f t="shared" si="90"/>
        <v>#VALUE!</v>
      </c>
      <c r="AO152" s="124" t="e">
        <f t="shared" si="91"/>
        <v>#VALUE!</v>
      </c>
      <c r="AP152" s="124" t="e">
        <f t="shared" si="92"/>
        <v>#VALUE!</v>
      </c>
      <c r="AQ152" s="124" t="e">
        <f t="shared" si="93"/>
        <v>#VALUE!</v>
      </c>
      <c r="AR152" s="124" t="e">
        <f t="shared" si="94"/>
        <v>#VALUE!</v>
      </c>
      <c r="AS152" s="124">
        <f t="shared" si="95"/>
        <v>1</v>
      </c>
    </row>
    <row r="153" spans="1:4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IF(OR($B153="",$C153="",$D153="",$E153="",$F153="",$F153&lt;AN_LIM,$F153&gt;AN_CONCURS,$W153=FALSE),"",IF(E153="B",CNCSIS_B*VLOOKUP(AS153,Coef!$E$5:$F$20,2,FALSE),IF(E153="C",CNCSIS_C*VLOOKUP(AS153,Coef!$E$5:$F$20,2,FALSE),"")))</f>
        <v/>
      </c>
      <c r="J153" s="121" t="str">
        <f>IF(OR($B153="",$C153="",$D153="",$E153="",$F153="",$F153&gt;AN_CONCURS,$W153=FALSE),"",IF(E153="B",CNCSIS_B*VLOOKUP(AS153,Coef!$E$5:$F$20,2,FALSE),IF(E153="C",CNCSIS_C*VLOOKUP(AS153,Coef!$E$5:$F$20,2,FALSE),"")))</f>
        <v/>
      </c>
      <c r="K153" s="121" t="str">
        <f t="shared" si="72"/>
        <v/>
      </c>
      <c r="L153" s="121" t="str">
        <f t="shared" si="73"/>
        <v/>
      </c>
      <c r="M153" s="121" t="str">
        <f t="shared" si="74"/>
        <v/>
      </c>
      <c r="N153" s="121" t="str">
        <f t="shared" si="75"/>
        <v/>
      </c>
      <c r="O153" s="153" t="str">
        <f t="shared" si="62"/>
        <v/>
      </c>
      <c r="P153" s="153" t="str">
        <f t="shared" si="63"/>
        <v/>
      </c>
      <c r="Q153" s="153" t="str">
        <f t="shared" si="64"/>
        <v/>
      </c>
      <c r="R153" s="153" t="str">
        <f t="shared" si="65"/>
        <v/>
      </c>
      <c r="S153" s="153" t="str">
        <f t="shared" si="66"/>
        <v/>
      </c>
      <c r="T153" s="153" t="str">
        <f t="shared" si="67"/>
        <v/>
      </c>
      <c r="U153" s="153" t="str">
        <f t="shared" si="68"/>
        <v/>
      </c>
      <c r="V153" s="153" t="str">
        <f t="shared" si="69"/>
        <v/>
      </c>
      <c r="W153" s="129" t="b">
        <f t="shared" si="70"/>
        <v>0</v>
      </c>
      <c r="Y153" s="123" t="e">
        <f t="shared" si="71"/>
        <v>#VALUE!</v>
      </c>
      <c r="Z153" s="123" t="e">
        <f t="shared" si="76"/>
        <v>#VALUE!</v>
      </c>
      <c r="AA153" s="123" t="e">
        <f t="shared" si="77"/>
        <v>#VALUE!</v>
      </c>
      <c r="AB153" s="123" t="e">
        <f t="shared" si="78"/>
        <v>#VALUE!</v>
      </c>
      <c r="AC153" s="123" t="e">
        <f t="shared" si="79"/>
        <v>#VALUE!</v>
      </c>
      <c r="AD153" s="123" t="e">
        <f t="shared" si="80"/>
        <v>#VALUE!</v>
      </c>
      <c r="AE153" s="123" t="e">
        <f t="shared" si="81"/>
        <v>#VALUE!</v>
      </c>
      <c r="AF153" s="123" t="e">
        <f t="shared" si="82"/>
        <v>#VALUE!</v>
      </c>
      <c r="AG153" s="123" t="e">
        <f t="shared" si="83"/>
        <v>#VALUE!</v>
      </c>
      <c r="AH153" s="123" t="e">
        <f t="shared" si="84"/>
        <v>#VALUE!</v>
      </c>
      <c r="AI153" s="124" t="e">
        <f t="shared" si="85"/>
        <v>#VALUE!</v>
      </c>
      <c r="AJ153" s="124" t="e">
        <f t="shared" si="86"/>
        <v>#VALUE!</v>
      </c>
      <c r="AK153" s="124" t="e">
        <f t="shared" si="87"/>
        <v>#VALUE!</v>
      </c>
      <c r="AL153" s="124" t="e">
        <f t="shared" si="88"/>
        <v>#VALUE!</v>
      </c>
      <c r="AM153" s="124" t="e">
        <f t="shared" si="89"/>
        <v>#VALUE!</v>
      </c>
      <c r="AN153" s="124" t="e">
        <f t="shared" si="90"/>
        <v>#VALUE!</v>
      </c>
      <c r="AO153" s="124" t="e">
        <f t="shared" si="91"/>
        <v>#VALUE!</v>
      </c>
      <c r="AP153" s="124" t="e">
        <f t="shared" si="92"/>
        <v>#VALUE!</v>
      </c>
      <c r="AQ153" s="124" t="e">
        <f t="shared" si="93"/>
        <v>#VALUE!</v>
      </c>
      <c r="AR153" s="124" t="e">
        <f t="shared" si="94"/>
        <v>#VALUE!</v>
      </c>
      <c r="AS153" s="124">
        <f t="shared" si="95"/>
        <v>1</v>
      </c>
    </row>
    <row r="154" spans="1:4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IF(OR($B154="",$C154="",$D154="",$E154="",$F154="",$F154&lt;AN_LIM,$F154&gt;AN_CONCURS,$W154=FALSE),"",IF(E154="B",CNCSIS_B*VLOOKUP(AS154,Coef!$E$5:$F$20,2,FALSE),IF(E154="C",CNCSIS_C*VLOOKUP(AS154,Coef!$E$5:$F$20,2,FALSE),"")))</f>
        <v/>
      </c>
      <c r="J154" s="121" t="str">
        <f>IF(OR($B154="",$C154="",$D154="",$E154="",$F154="",$F154&gt;AN_CONCURS,$W154=FALSE),"",IF(E154="B",CNCSIS_B*VLOOKUP(AS154,Coef!$E$5:$F$20,2,FALSE),IF(E154="C",CNCSIS_C*VLOOKUP(AS154,Coef!$E$5:$F$20,2,FALSE),"")))</f>
        <v/>
      </c>
      <c r="K154" s="121" t="str">
        <f t="shared" si="72"/>
        <v/>
      </c>
      <c r="L154" s="121" t="str">
        <f t="shared" si="73"/>
        <v/>
      </c>
      <c r="M154" s="121" t="str">
        <f t="shared" si="74"/>
        <v/>
      </c>
      <c r="N154" s="121" t="str">
        <f t="shared" si="75"/>
        <v/>
      </c>
      <c r="O154" s="153" t="str">
        <f t="shared" si="62"/>
        <v/>
      </c>
      <c r="P154" s="153" t="str">
        <f t="shared" si="63"/>
        <v/>
      </c>
      <c r="Q154" s="153" t="str">
        <f t="shared" si="64"/>
        <v/>
      </c>
      <c r="R154" s="153" t="str">
        <f t="shared" si="65"/>
        <v/>
      </c>
      <c r="S154" s="153" t="str">
        <f t="shared" si="66"/>
        <v/>
      </c>
      <c r="T154" s="153" t="str">
        <f t="shared" si="67"/>
        <v/>
      </c>
      <c r="U154" s="153" t="str">
        <f t="shared" si="68"/>
        <v/>
      </c>
      <c r="V154" s="153" t="str">
        <f t="shared" si="69"/>
        <v/>
      </c>
      <c r="W154" s="129" t="b">
        <f t="shared" si="70"/>
        <v>0</v>
      </c>
      <c r="Y154" s="123" t="e">
        <f t="shared" si="71"/>
        <v>#VALUE!</v>
      </c>
      <c r="Z154" s="123" t="e">
        <f t="shared" si="76"/>
        <v>#VALUE!</v>
      </c>
      <c r="AA154" s="123" t="e">
        <f t="shared" si="77"/>
        <v>#VALUE!</v>
      </c>
      <c r="AB154" s="123" t="e">
        <f t="shared" si="78"/>
        <v>#VALUE!</v>
      </c>
      <c r="AC154" s="123" t="e">
        <f t="shared" si="79"/>
        <v>#VALUE!</v>
      </c>
      <c r="AD154" s="123" t="e">
        <f t="shared" si="80"/>
        <v>#VALUE!</v>
      </c>
      <c r="AE154" s="123" t="e">
        <f t="shared" si="81"/>
        <v>#VALUE!</v>
      </c>
      <c r="AF154" s="123" t="e">
        <f t="shared" si="82"/>
        <v>#VALUE!</v>
      </c>
      <c r="AG154" s="123" t="e">
        <f t="shared" si="83"/>
        <v>#VALUE!</v>
      </c>
      <c r="AH154" s="123" t="e">
        <f t="shared" si="84"/>
        <v>#VALUE!</v>
      </c>
      <c r="AI154" s="124" t="e">
        <f t="shared" si="85"/>
        <v>#VALUE!</v>
      </c>
      <c r="AJ154" s="124" t="e">
        <f t="shared" si="86"/>
        <v>#VALUE!</v>
      </c>
      <c r="AK154" s="124" t="e">
        <f t="shared" si="87"/>
        <v>#VALUE!</v>
      </c>
      <c r="AL154" s="124" t="e">
        <f t="shared" si="88"/>
        <v>#VALUE!</v>
      </c>
      <c r="AM154" s="124" t="e">
        <f t="shared" si="89"/>
        <v>#VALUE!</v>
      </c>
      <c r="AN154" s="124" t="e">
        <f t="shared" si="90"/>
        <v>#VALUE!</v>
      </c>
      <c r="AO154" s="124" t="e">
        <f t="shared" si="91"/>
        <v>#VALUE!</v>
      </c>
      <c r="AP154" s="124" t="e">
        <f t="shared" si="92"/>
        <v>#VALUE!</v>
      </c>
      <c r="AQ154" s="124" t="e">
        <f t="shared" si="93"/>
        <v>#VALUE!</v>
      </c>
      <c r="AR154" s="124" t="e">
        <f t="shared" si="94"/>
        <v>#VALUE!</v>
      </c>
      <c r="AS154" s="124">
        <f t="shared" si="95"/>
        <v>1</v>
      </c>
    </row>
    <row r="155" spans="1:4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IF(OR($B155="",$C155="",$D155="",$E155="",$F155="",$F155&lt;AN_LIM,$F155&gt;AN_CONCURS,$W155=FALSE),"",IF(E155="B",CNCSIS_B*VLOOKUP(AS155,Coef!$E$5:$F$20,2,FALSE),IF(E155="C",CNCSIS_C*VLOOKUP(AS155,Coef!$E$5:$F$20,2,FALSE),"")))</f>
        <v/>
      </c>
      <c r="J155" s="121" t="str">
        <f>IF(OR($B155="",$C155="",$D155="",$E155="",$F155="",$F155&gt;AN_CONCURS,$W155=FALSE),"",IF(E155="B",CNCSIS_B*VLOOKUP(AS155,Coef!$E$5:$F$20,2,FALSE),IF(E155="C",CNCSIS_C*VLOOKUP(AS155,Coef!$E$5:$F$20,2,FALSE),"")))</f>
        <v/>
      </c>
      <c r="K155" s="121" t="str">
        <f t="shared" si="72"/>
        <v/>
      </c>
      <c r="L155" s="121" t="str">
        <f t="shared" si="73"/>
        <v/>
      </c>
      <c r="M155" s="121" t="str">
        <f t="shared" si="74"/>
        <v/>
      </c>
      <c r="N155" s="121" t="str">
        <f t="shared" si="75"/>
        <v/>
      </c>
      <c r="O155" s="153" t="str">
        <f t="shared" si="62"/>
        <v/>
      </c>
      <c r="P155" s="153" t="str">
        <f t="shared" si="63"/>
        <v/>
      </c>
      <c r="Q155" s="153" t="str">
        <f t="shared" si="64"/>
        <v/>
      </c>
      <c r="R155" s="153" t="str">
        <f t="shared" si="65"/>
        <v/>
      </c>
      <c r="S155" s="153" t="str">
        <f t="shared" si="66"/>
        <v/>
      </c>
      <c r="T155" s="153" t="str">
        <f t="shared" si="67"/>
        <v/>
      </c>
      <c r="U155" s="153" t="str">
        <f t="shared" si="68"/>
        <v/>
      </c>
      <c r="V155" s="153" t="str">
        <f t="shared" si="69"/>
        <v/>
      </c>
      <c r="W155" s="129" t="b">
        <f t="shared" si="70"/>
        <v>0</v>
      </c>
      <c r="Y155" s="123" t="e">
        <f t="shared" si="71"/>
        <v>#VALUE!</v>
      </c>
      <c r="Z155" s="123" t="e">
        <f t="shared" si="76"/>
        <v>#VALUE!</v>
      </c>
      <c r="AA155" s="123" t="e">
        <f t="shared" si="77"/>
        <v>#VALUE!</v>
      </c>
      <c r="AB155" s="123" t="e">
        <f t="shared" si="78"/>
        <v>#VALUE!</v>
      </c>
      <c r="AC155" s="123" t="e">
        <f t="shared" si="79"/>
        <v>#VALUE!</v>
      </c>
      <c r="AD155" s="123" t="e">
        <f t="shared" si="80"/>
        <v>#VALUE!</v>
      </c>
      <c r="AE155" s="123" t="e">
        <f t="shared" si="81"/>
        <v>#VALUE!</v>
      </c>
      <c r="AF155" s="123" t="e">
        <f t="shared" si="82"/>
        <v>#VALUE!</v>
      </c>
      <c r="AG155" s="123" t="e">
        <f t="shared" si="83"/>
        <v>#VALUE!</v>
      </c>
      <c r="AH155" s="123" t="e">
        <f t="shared" si="84"/>
        <v>#VALUE!</v>
      </c>
      <c r="AI155" s="124" t="e">
        <f t="shared" si="85"/>
        <v>#VALUE!</v>
      </c>
      <c r="AJ155" s="124" t="e">
        <f t="shared" si="86"/>
        <v>#VALUE!</v>
      </c>
      <c r="AK155" s="124" t="e">
        <f t="shared" si="87"/>
        <v>#VALUE!</v>
      </c>
      <c r="AL155" s="124" t="e">
        <f t="shared" si="88"/>
        <v>#VALUE!</v>
      </c>
      <c r="AM155" s="124" t="e">
        <f t="shared" si="89"/>
        <v>#VALUE!</v>
      </c>
      <c r="AN155" s="124" t="e">
        <f t="shared" si="90"/>
        <v>#VALUE!</v>
      </c>
      <c r="AO155" s="124" t="e">
        <f t="shared" si="91"/>
        <v>#VALUE!</v>
      </c>
      <c r="AP155" s="124" t="e">
        <f t="shared" si="92"/>
        <v>#VALUE!</v>
      </c>
      <c r="AQ155" s="124" t="e">
        <f t="shared" si="93"/>
        <v>#VALUE!</v>
      </c>
      <c r="AR155" s="124" t="e">
        <f t="shared" si="94"/>
        <v>#VALUE!</v>
      </c>
      <c r="AS155" s="124">
        <f t="shared" si="95"/>
        <v>1</v>
      </c>
    </row>
    <row r="156" spans="1:4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IF(OR($B156="",$C156="",$D156="",$E156="",$F156="",$F156&lt;AN_LIM,$F156&gt;AN_CONCURS,$W156=FALSE),"",IF(E156="B",CNCSIS_B*VLOOKUP(AS156,Coef!$E$5:$F$20,2,FALSE),IF(E156="C",CNCSIS_C*VLOOKUP(AS156,Coef!$E$5:$F$20,2,FALSE),"")))</f>
        <v/>
      </c>
      <c r="J156" s="121" t="str">
        <f>IF(OR($B156="",$C156="",$D156="",$E156="",$F156="",$F156&gt;AN_CONCURS,$W156=FALSE),"",IF(E156="B",CNCSIS_B*VLOOKUP(AS156,Coef!$E$5:$F$20,2,FALSE),IF(E156="C",CNCSIS_C*VLOOKUP(AS156,Coef!$E$5:$F$20,2,FALSE),"")))</f>
        <v/>
      </c>
      <c r="K156" s="121" t="str">
        <f t="shared" si="72"/>
        <v/>
      </c>
      <c r="L156" s="121" t="str">
        <f t="shared" si="73"/>
        <v/>
      </c>
      <c r="M156" s="121" t="str">
        <f t="shared" si="74"/>
        <v/>
      </c>
      <c r="N156" s="121" t="str">
        <f t="shared" si="75"/>
        <v/>
      </c>
      <c r="O156" s="153" t="str">
        <f t="shared" si="62"/>
        <v/>
      </c>
      <c r="P156" s="153" t="str">
        <f t="shared" si="63"/>
        <v/>
      </c>
      <c r="Q156" s="153" t="str">
        <f t="shared" si="64"/>
        <v/>
      </c>
      <c r="R156" s="153" t="str">
        <f t="shared" si="65"/>
        <v/>
      </c>
      <c r="S156" s="153" t="str">
        <f t="shared" si="66"/>
        <v/>
      </c>
      <c r="T156" s="153" t="str">
        <f t="shared" si="67"/>
        <v/>
      </c>
      <c r="U156" s="153" t="str">
        <f t="shared" si="68"/>
        <v/>
      </c>
      <c r="V156" s="153" t="str">
        <f t="shared" si="69"/>
        <v/>
      </c>
      <c r="W156" s="129" t="b">
        <f t="shared" si="70"/>
        <v>0</v>
      </c>
      <c r="Y156" s="123" t="e">
        <f t="shared" si="71"/>
        <v>#VALUE!</v>
      </c>
      <c r="Z156" s="123" t="e">
        <f t="shared" si="76"/>
        <v>#VALUE!</v>
      </c>
      <c r="AA156" s="123" t="e">
        <f t="shared" si="77"/>
        <v>#VALUE!</v>
      </c>
      <c r="AB156" s="123" t="e">
        <f t="shared" si="78"/>
        <v>#VALUE!</v>
      </c>
      <c r="AC156" s="123" t="e">
        <f t="shared" si="79"/>
        <v>#VALUE!</v>
      </c>
      <c r="AD156" s="123" t="e">
        <f t="shared" si="80"/>
        <v>#VALUE!</v>
      </c>
      <c r="AE156" s="123" t="e">
        <f t="shared" si="81"/>
        <v>#VALUE!</v>
      </c>
      <c r="AF156" s="123" t="e">
        <f t="shared" si="82"/>
        <v>#VALUE!</v>
      </c>
      <c r="AG156" s="123" t="e">
        <f t="shared" si="83"/>
        <v>#VALUE!</v>
      </c>
      <c r="AH156" s="123" t="e">
        <f t="shared" si="84"/>
        <v>#VALUE!</v>
      </c>
      <c r="AI156" s="124" t="e">
        <f t="shared" si="85"/>
        <v>#VALUE!</v>
      </c>
      <c r="AJ156" s="124" t="e">
        <f t="shared" si="86"/>
        <v>#VALUE!</v>
      </c>
      <c r="AK156" s="124" t="e">
        <f t="shared" si="87"/>
        <v>#VALUE!</v>
      </c>
      <c r="AL156" s="124" t="e">
        <f t="shared" si="88"/>
        <v>#VALUE!</v>
      </c>
      <c r="AM156" s="124" t="e">
        <f t="shared" si="89"/>
        <v>#VALUE!</v>
      </c>
      <c r="AN156" s="124" t="e">
        <f t="shared" si="90"/>
        <v>#VALUE!</v>
      </c>
      <c r="AO156" s="124" t="e">
        <f t="shared" si="91"/>
        <v>#VALUE!</v>
      </c>
      <c r="AP156" s="124" t="e">
        <f t="shared" si="92"/>
        <v>#VALUE!</v>
      </c>
      <c r="AQ156" s="124" t="e">
        <f t="shared" si="93"/>
        <v>#VALUE!</v>
      </c>
      <c r="AR156" s="124" t="e">
        <f t="shared" si="94"/>
        <v>#VALUE!</v>
      </c>
      <c r="AS156" s="124">
        <f t="shared" si="95"/>
        <v>1</v>
      </c>
    </row>
    <row r="157" spans="1:4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IF(OR($B157="",$C157="",$D157="",$E157="",$F157="",$F157&lt;AN_LIM,$F157&gt;AN_CONCURS,$W157=FALSE),"",IF(E157="B",CNCSIS_B*VLOOKUP(AS157,Coef!$E$5:$F$20,2,FALSE),IF(E157="C",CNCSIS_C*VLOOKUP(AS157,Coef!$E$5:$F$20,2,FALSE),"")))</f>
        <v/>
      </c>
      <c r="J157" s="121" t="str">
        <f>IF(OR($B157="",$C157="",$D157="",$E157="",$F157="",$F157&gt;AN_CONCURS,$W157=FALSE),"",IF(E157="B",CNCSIS_B*VLOOKUP(AS157,Coef!$E$5:$F$20,2,FALSE),IF(E157="C",CNCSIS_C*VLOOKUP(AS157,Coef!$E$5:$F$20,2,FALSE),"")))</f>
        <v/>
      </c>
      <c r="K157" s="121" t="str">
        <f t="shared" si="72"/>
        <v/>
      </c>
      <c r="L157" s="121" t="str">
        <f t="shared" si="73"/>
        <v/>
      </c>
      <c r="M157" s="121" t="str">
        <f t="shared" si="74"/>
        <v/>
      </c>
      <c r="N157" s="121" t="str">
        <f t="shared" si="75"/>
        <v/>
      </c>
      <c r="O157" s="153" t="str">
        <f t="shared" si="62"/>
        <v/>
      </c>
      <c r="P157" s="153" t="str">
        <f t="shared" si="63"/>
        <v/>
      </c>
      <c r="Q157" s="153" t="str">
        <f t="shared" si="64"/>
        <v/>
      </c>
      <c r="R157" s="153" t="str">
        <f t="shared" si="65"/>
        <v/>
      </c>
      <c r="S157" s="153" t="str">
        <f t="shared" si="66"/>
        <v/>
      </c>
      <c r="T157" s="153" t="str">
        <f t="shared" si="67"/>
        <v/>
      </c>
      <c r="U157" s="153" t="str">
        <f t="shared" si="68"/>
        <v/>
      </c>
      <c r="V157" s="153" t="str">
        <f t="shared" si="69"/>
        <v/>
      </c>
      <c r="W157" s="129" t="b">
        <f t="shared" si="70"/>
        <v>0</v>
      </c>
      <c r="Y157" s="123" t="e">
        <f t="shared" si="71"/>
        <v>#VALUE!</v>
      </c>
      <c r="Z157" s="123" t="e">
        <f t="shared" si="76"/>
        <v>#VALUE!</v>
      </c>
      <c r="AA157" s="123" t="e">
        <f t="shared" si="77"/>
        <v>#VALUE!</v>
      </c>
      <c r="AB157" s="123" t="e">
        <f t="shared" si="78"/>
        <v>#VALUE!</v>
      </c>
      <c r="AC157" s="123" t="e">
        <f t="shared" si="79"/>
        <v>#VALUE!</v>
      </c>
      <c r="AD157" s="123" t="e">
        <f t="shared" si="80"/>
        <v>#VALUE!</v>
      </c>
      <c r="AE157" s="123" t="e">
        <f t="shared" si="81"/>
        <v>#VALUE!</v>
      </c>
      <c r="AF157" s="123" t="e">
        <f t="shared" si="82"/>
        <v>#VALUE!</v>
      </c>
      <c r="AG157" s="123" t="e">
        <f t="shared" si="83"/>
        <v>#VALUE!</v>
      </c>
      <c r="AH157" s="123" t="e">
        <f t="shared" si="84"/>
        <v>#VALUE!</v>
      </c>
      <c r="AI157" s="124" t="e">
        <f t="shared" si="85"/>
        <v>#VALUE!</v>
      </c>
      <c r="AJ157" s="124" t="e">
        <f t="shared" si="86"/>
        <v>#VALUE!</v>
      </c>
      <c r="AK157" s="124" t="e">
        <f t="shared" si="87"/>
        <v>#VALUE!</v>
      </c>
      <c r="AL157" s="124" t="e">
        <f t="shared" si="88"/>
        <v>#VALUE!</v>
      </c>
      <c r="AM157" s="124" t="e">
        <f t="shared" si="89"/>
        <v>#VALUE!</v>
      </c>
      <c r="AN157" s="124" t="e">
        <f t="shared" si="90"/>
        <v>#VALUE!</v>
      </c>
      <c r="AO157" s="124" t="e">
        <f t="shared" si="91"/>
        <v>#VALUE!</v>
      </c>
      <c r="AP157" s="124" t="e">
        <f t="shared" si="92"/>
        <v>#VALUE!</v>
      </c>
      <c r="AQ157" s="124" t="e">
        <f t="shared" si="93"/>
        <v>#VALUE!</v>
      </c>
      <c r="AR157" s="124" t="e">
        <f t="shared" si="94"/>
        <v>#VALUE!</v>
      </c>
      <c r="AS157" s="124">
        <f t="shared" si="95"/>
        <v>1</v>
      </c>
    </row>
    <row r="158" spans="1:4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IF(OR($B158="",$C158="",$D158="",$E158="",$F158="",$F158&lt;AN_LIM,$F158&gt;AN_CONCURS,$W158=FALSE),"",IF(E158="B",CNCSIS_B*VLOOKUP(AS158,Coef!$E$5:$F$20,2,FALSE),IF(E158="C",CNCSIS_C*VLOOKUP(AS158,Coef!$E$5:$F$20,2,FALSE),"")))</f>
        <v/>
      </c>
      <c r="J158" s="121" t="str">
        <f>IF(OR($B158="",$C158="",$D158="",$E158="",$F158="",$F158&gt;AN_CONCURS,$W158=FALSE),"",IF(E158="B",CNCSIS_B*VLOOKUP(AS158,Coef!$E$5:$F$20,2,FALSE),IF(E158="C",CNCSIS_C*VLOOKUP(AS158,Coef!$E$5:$F$20,2,FALSE),"")))</f>
        <v/>
      </c>
      <c r="K158" s="121" t="str">
        <f t="shared" si="72"/>
        <v/>
      </c>
      <c r="L158" s="121" t="str">
        <f t="shared" si="73"/>
        <v/>
      </c>
      <c r="M158" s="121" t="str">
        <f t="shared" si="74"/>
        <v/>
      </c>
      <c r="N158" s="121" t="str">
        <f t="shared" si="75"/>
        <v/>
      </c>
      <c r="O158" s="153" t="str">
        <f t="shared" si="62"/>
        <v/>
      </c>
      <c r="P158" s="153" t="str">
        <f t="shared" si="63"/>
        <v/>
      </c>
      <c r="Q158" s="153" t="str">
        <f t="shared" si="64"/>
        <v/>
      </c>
      <c r="R158" s="153" t="str">
        <f t="shared" si="65"/>
        <v/>
      </c>
      <c r="S158" s="153" t="str">
        <f t="shared" si="66"/>
        <v/>
      </c>
      <c r="T158" s="153" t="str">
        <f t="shared" si="67"/>
        <v/>
      </c>
      <c r="U158" s="153" t="str">
        <f t="shared" si="68"/>
        <v/>
      </c>
      <c r="V158" s="153" t="str">
        <f t="shared" si="69"/>
        <v/>
      </c>
      <c r="W158" s="129" t="b">
        <f t="shared" si="70"/>
        <v>0</v>
      </c>
      <c r="Y158" s="123" t="e">
        <f t="shared" si="71"/>
        <v>#VALUE!</v>
      </c>
      <c r="Z158" s="123" t="e">
        <f t="shared" si="76"/>
        <v>#VALUE!</v>
      </c>
      <c r="AA158" s="123" t="e">
        <f t="shared" si="77"/>
        <v>#VALUE!</v>
      </c>
      <c r="AB158" s="123" t="e">
        <f t="shared" si="78"/>
        <v>#VALUE!</v>
      </c>
      <c r="AC158" s="123" t="e">
        <f t="shared" si="79"/>
        <v>#VALUE!</v>
      </c>
      <c r="AD158" s="123" t="e">
        <f t="shared" si="80"/>
        <v>#VALUE!</v>
      </c>
      <c r="AE158" s="123" t="e">
        <f t="shared" si="81"/>
        <v>#VALUE!</v>
      </c>
      <c r="AF158" s="123" t="e">
        <f t="shared" si="82"/>
        <v>#VALUE!</v>
      </c>
      <c r="AG158" s="123" t="e">
        <f t="shared" si="83"/>
        <v>#VALUE!</v>
      </c>
      <c r="AH158" s="123" t="e">
        <f t="shared" si="84"/>
        <v>#VALUE!</v>
      </c>
      <c r="AI158" s="124" t="e">
        <f t="shared" si="85"/>
        <v>#VALUE!</v>
      </c>
      <c r="AJ158" s="124" t="e">
        <f t="shared" si="86"/>
        <v>#VALUE!</v>
      </c>
      <c r="AK158" s="124" t="e">
        <f t="shared" si="87"/>
        <v>#VALUE!</v>
      </c>
      <c r="AL158" s="124" t="e">
        <f t="shared" si="88"/>
        <v>#VALUE!</v>
      </c>
      <c r="AM158" s="124" t="e">
        <f t="shared" si="89"/>
        <v>#VALUE!</v>
      </c>
      <c r="AN158" s="124" t="e">
        <f t="shared" si="90"/>
        <v>#VALUE!</v>
      </c>
      <c r="AO158" s="124" t="e">
        <f t="shared" si="91"/>
        <v>#VALUE!</v>
      </c>
      <c r="AP158" s="124" t="e">
        <f t="shared" si="92"/>
        <v>#VALUE!</v>
      </c>
      <c r="AQ158" s="124" t="e">
        <f t="shared" si="93"/>
        <v>#VALUE!</v>
      </c>
      <c r="AR158" s="124" t="e">
        <f t="shared" si="94"/>
        <v>#VALUE!</v>
      </c>
      <c r="AS158" s="124">
        <f t="shared" si="95"/>
        <v>1</v>
      </c>
    </row>
    <row r="159" spans="1:4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IF(OR($B159="",$C159="",$D159="",$E159="",$F159="",$F159&lt;AN_LIM,$F159&gt;AN_CONCURS,$W159=FALSE),"",IF(E159="B",CNCSIS_B*VLOOKUP(AS159,Coef!$E$5:$F$20,2,FALSE),IF(E159="C",CNCSIS_C*VLOOKUP(AS159,Coef!$E$5:$F$20,2,FALSE),"")))</f>
        <v/>
      </c>
      <c r="J159" s="121" t="str">
        <f>IF(OR($B159="",$C159="",$D159="",$E159="",$F159="",$F159&gt;AN_CONCURS,$W159=FALSE),"",IF(E159="B",CNCSIS_B*VLOOKUP(AS159,Coef!$E$5:$F$20,2,FALSE),IF(E159="C",CNCSIS_C*VLOOKUP(AS159,Coef!$E$5:$F$20,2,FALSE),"")))</f>
        <v/>
      </c>
      <c r="K159" s="121" t="str">
        <f t="shared" si="72"/>
        <v/>
      </c>
      <c r="L159" s="121" t="str">
        <f t="shared" si="73"/>
        <v/>
      </c>
      <c r="M159" s="121" t="str">
        <f t="shared" si="74"/>
        <v/>
      </c>
      <c r="N159" s="121" t="str">
        <f t="shared" si="75"/>
        <v/>
      </c>
      <c r="O159" s="153" t="str">
        <f t="shared" si="62"/>
        <v/>
      </c>
      <c r="P159" s="153" t="str">
        <f t="shared" si="63"/>
        <v/>
      </c>
      <c r="Q159" s="153" t="str">
        <f t="shared" si="64"/>
        <v/>
      </c>
      <c r="R159" s="153" t="str">
        <f t="shared" si="65"/>
        <v/>
      </c>
      <c r="S159" s="153" t="str">
        <f t="shared" si="66"/>
        <v/>
      </c>
      <c r="T159" s="153" t="str">
        <f t="shared" si="67"/>
        <v/>
      </c>
      <c r="U159" s="153" t="str">
        <f t="shared" si="68"/>
        <v/>
      </c>
      <c r="V159" s="153" t="str">
        <f t="shared" si="69"/>
        <v/>
      </c>
      <c r="W159" s="129" t="b">
        <f t="shared" si="70"/>
        <v>0</v>
      </c>
      <c r="Y159" s="123" t="e">
        <f t="shared" si="71"/>
        <v>#VALUE!</v>
      </c>
      <c r="Z159" s="123" t="e">
        <f t="shared" si="76"/>
        <v>#VALUE!</v>
      </c>
      <c r="AA159" s="123" t="e">
        <f t="shared" si="77"/>
        <v>#VALUE!</v>
      </c>
      <c r="AB159" s="123" t="e">
        <f t="shared" si="78"/>
        <v>#VALUE!</v>
      </c>
      <c r="AC159" s="123" t="e">
        <f t="shared" si="79"/>
        <v>#VALUE!</v>
      </c>
      <c r="AD159" s="123" t="e">
        <f t="shared" si="80"/>
        <v>#VALUE!</v>
      </c>
      <c r="AE159" s="123" t="e">
        <f t="shared" si="81"/>
        <v>#VALUE!</v>
      </c>
      <c r="AF159" s="123" t="e">
        <f t="shared" si="82"/>
        <v>#VALUE!</v>
      </c>
      <c r="AG159" s="123" t="e">
        <f t="shared" si="83"/>
        <v>#VALUE!</v>
      </c>
      <c r="AH159" s="123" t="e">
        <f t="shared" si="84"/>
        <v>#VALUE!</v>
      </c>
      <c r="AI159" s="124" t="e">
        <f t="shared" si="85"/>
        <v>#VALUE!</v>
      </c>
      <c r="AJ159" s="124" t="e">
        <f t="shared" si="86"/>
        <v>#VALUE!</v>
      </c>
      <c r="AK159" s="124" t="e">
        <f t="shared" si="87"/>
        <v>#VALUE!</v>
      </c>
      <c r="AL159" s="124" t="e">
        <f t="shared" si="88"/>
        <v>#VALUE!</v>
      </c>
      <c r="AM159" s="124" t="e">
        <f t="shared" si="89"/>
        <v>#VALUE!</v>
      </c>
      <c r="AN159" s="124" t="e">
        <f t="shared" si="90"/>
        <v>#VALUE!</v>
      </c>
      <c r="AO159" s="124" t="e">
        <f t="shared" si="91"/>
        <v>#VALUE!</v>
      </c>
      <c r="AP159" s="124" t="e">
        <f t="shared" si="92"/>
        <v>#VALUE!</v>
      </c>
      <c r="AQ159" s="124" t="e">
        <f t="shared" si="93"/>
        <v>#VALUE!</v>
      </c>
      <c r="AR159" s="124" t="e">
        <f t="shared" si="94"/>
        <v>#VALUE!</v>
      </c>
      <c r="AS159" s="124">
        <f t="shared" si="95"/>
        <v>1</v>
      </c>
    </row>
    <row r="160" spans="1:4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IF(OR($B160="",$C160="",$D160="",$E160="",$F160="",$F160&lt;AN_LIM,$F160&gt;AN_CONCURS,$W160=FALSE),"",IF(E160="B",CNCSIS_B*VLOOKUP(AS160,Coef!$E$5:$F$20,2,FALSE),IF(E160="C",CNCSIS_C*VLOOKUP(AS160,Coef!$E$5:$F$20,2,FALSE),"")))</f>
        <v/>
      </c>
      <c r="J160" s="121" t="str">
        <f>IF(OR($B160="",$C160="",$D160="",$E160="",$F160="",$F160&gt;AN_CONCURS,$W160=FALSE),"",IF(E160="B",CNCSIS_B*VLOOKUP(AS160,Coef!$E$5:$F$20,2,FALSE),IF(E160="C",CNCSIS_C*VLOOKUP(AS160,Coef!$E$5:$F$20,2,FALSE),"")))</f>
        <v/>
      </c>
      <c r="K160" s="121" t="str">
        <f t="shared" si="72"/>
        <v/>
      </c>
      <c r="L160" s="121" t="str">
        <f t="shared" si="73"/>
        <v/>
      </c>
      <c r="M160" s="121" t="str">
        <f t="shared" si="74"/>
        <v/>
      </c>
      <c r="N160" s="121" t="str">
        <f t="shared" si="75"/>
        <v/>
      </c>
      <c r="O160" s="153" t="str">
        <f t="shared" si="62"/>
        <v/>
      </c>
      <c r="P160" s="153" t="str">
        <f t="shared" si="63"/>
        <v/>
      </c>
      <c r="Q160" s="153" t="str">
        <f t="shared" si="64"/>
        <v/>
      </c>
      <c r="R160" s="153" t="str">
        <f t="shared" si="65"/>
        <v/>
      </c>
      <c r="S160" s="153" t="str">
        <f t="shared" si="66"/>
        <v/>
      </c>
      <c r="T160" s="153" t="str">
        <f t="shared" si="67"/>
        <v/>
      </c>
      <c r="U160" s="153" t="str">
        <f t="shared" si="68"/>
        <v/>
      </c>
      <c r="V160" s="153" t="str">
        <f t="shared" si="69"/>
        <v/>
      </c>
      <c r="W160" s="129" t="b">
        <f t="shared" si="70"/>
        <v>0</v>
      </c>
      <c r="Y160" s="123" t="e">
        <f t="shared" si="71"/>
        <v>#VALUE!</v>
      </c>
      <c r="Z160" s="123" t="e">
        <f t="shared" si="76"/>
        <v>#VALUE!</v>
      </c>
      <c r="AA160" s="123" t="e">
        <f t="shared" si="77"/>
        <v>#VALUE!</v>
      </c>
      <c r="AB160" s="123" t="e">
        <f t="shared" si="78"/>
        <v>#VALUE!</v>
      </c>
      <c r="AC160" s="123" t="e">
        <f t="shared" si="79"/>
        <v>#VALUE!</v>
      </c>
      <c r="AD160" s="123" t="e">
        <f t="shared" si="80"/>
        <v>#VALUE!</v>
      </c>
      <c r="AE160" s="123" t="e">
        <f t="shared" si="81"/>
        <v>#VALUE!</v>
      </c>
      <c r="AF160" s="123" t="e">
        <f t="shared" si="82"/>
        <v>#VALUE!</v>
      </c>
      <c r="AG160" s="123" t="e">
        <f t="shared" si="83"/>
        <v>#VALUE!</v>
      </c>
      <c r="AH160" s="123" t="e">
        <f t="shared" si="84"/>
        <v>#VALUE!</v>
      </c>
      <c r="AI160" s="124" t="e">
        <f t="shared" si="85"/>
        <v>#VALUE!</v>
      </c>
      <c r="AJ160" s="124" t="e">
        <f t="shared" si="86"/>
        <v>#VALUE!</v>
      </c>
      <c r="AK160" s="124" t="e">
        <f t="shared" si="87"/>
        <v>#VALUE!</v>
      </c>
      <c r="AL160" s="124" t="e">
        <f t="shared" si="88"/>
        <v>#VALUE!</v>
      </c>
      <c r="AM160" s="124" t="e">
        <f t="shared" si="89"/>
        <v>#VALUE!</v>
      </c>
      <c r="AN160" s="124" t="e">
        <f t="shared" si="90"/>
        <v>#VALUE!</v>
      </c>
      <c r="AO160" s="124" t="e">
        <f t="shared" si="91"/>
        <v>#VALUE!</v>
      </c>
      <c r="AP160" s="124" t="e">
        <f t="shared" si="92"/>
        <v>#VALUE!</v>
      </c>
      <c r="AQ160" s="124" t="e">
        <f t="shared" si="93"/>
        <v>#VALUE!</v>
      </c>
      <c r="AR160" s="124" t="e">
        <f t="shared" si="94"/>
        <v>#VALUE!</v>
      </c>
      <c r="AS160" s="124">
        <f t="shared" si="95"/>
        <v>1</v>
      </c>
    </row>
    <row r="161" spans="1:4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IF(OR($B161="",$C161="",$D161="",$E161="",$F161="",$F161&lt;AN_LIM,$F161&gt;AN_CONCURS,$W161=FALSE),"",IF(E161="B",CNCSIS_B*VLOOKUP(AS161,Coef!$E$5:$F$20,2,FALSE),IF(E161="C",CNCSIS_C*VLOOKUP(AS161,Coef!$E$5:$F$20,2,FALSE),"")))</f>
        <v/>
      </c>
      <c r="J161" s="121" t="str">
        <f>IF(OR($B161="",$C161="",$D161="",$E161="",$F161="",$F161&gt;AN_CONCURS,$W161=FALSE),"",IF(E161="B",CNCSIS_B*VLOOKUP(AS161,Coef!$E$5:$F$20,2,FALSE),IF(E161="C",CNCSIS_C*VLOOKUP(AS161,Coef!$E$5:$F$20,2,FALSE),"")))</f>
        <v/>
      </c>
      <c r="K161" s="121" t="str">
        <f t="shared" si="72"/>
        <v/>
      </c>
      <c r="L161" s="121" t="str">
        <f t="shared" si="73"/>
        <v/>
      </c>
      <c r="M161" s="121" t="str">
        <f t="shared" si="74"/>
        <v/>
      </c>
      <c r="N161" s="121" t="str">
        <f t="shared" si="75"/>
        <v/>
      </c>
      <c r="O161" s="153" t="str">
        <f t="shared" si="62"/>
        <v/>
      </c>
      <c r="P161" s="153" t="str">
        <f t="shared" si="63"/>
        <v/>
      </c>
      <c r="Q161" s="153" t="str">
        <f t="shared" si="64"/>
        <v/>
      </c>
      <c r="R161" s="153" t="str">
        <f t="shared" si="65"/>
        <v/>
      </c>
      <c r="S161" s="153" t="str">
        <f t="shared" si="66"/>
        <v/>
      </c>
      <c r="T161" s="153" t="str">
        <f t="shared" si="67"/>
        <v/>
      </c>
      <c r="U161" s="153" t="str">
        <f t="shared" si="68"/>
        <v/>
      </c>
      <c r="V161" s="153" t="str">
        <f t="shared" si="69"/>
        <v/>
      </c>
      <c r="W161" s="129" t="b">
        <f t="shared" si="70"/>
        <v>0</v>
      </c>
      <c r="Y161" s="123" t="e">
        <f t="shared" si="71"/>
        <v>#VALUE!</v>
      </c>
      <c r="Z161" s="123" t="e">
        <f t="shared" si="76"/>
        <v>#VALUE!</v>
      </c>
      <c r="AA161" s="123" t="e">
        <f t="shared" si="77"/>
        <v>#VALUE!</v>
      </c>
      <c r="AB161" s="123" t="e">
        <f t="shared" si="78"/>
        <v>#VALUE!</v>
      </c>
      <c r="AC161" s="123" t="e">
        <f t="shared" si="79"/>
        <v>#VALUE!</v>
      </c>
      <c r="AD161" s="123" t="e">
        <f t="shared" si="80"/>
        <v>#VALUE!</v>
      </c>
      <c r="AE161" s="123" t="e">
        <f t="shared" si="81"/>
        <v>#VALUE!</v>
      </c>
      <c r="AF161" s="123" t="e">
        <f t="shared" si="82"/>
        <v>#VALUE!</v>
      </c>
      <c r="AG161" s="123" t="e">
        <f t="shared" si="83"/>
        <v>#VALUE!</v>
      </c>
      <c r="AH161" s="123" t="e">
        <f t="shared" si="84"/>
        <v>#VALUE!</v>
      </c>
      <c r="AI161" s="124" t="e">
        <f t="shared" si="85"/>
        <v>#VALUE!</v>
      </c>
      <c r="AJ161" s="124" t="e">
        <f t="shared" si="86"/>
        <v>#VALUE!</v>
      </c>
      <c r="AK161" s="124" t="e">
        <f t="shared" si="87"/>
        <v>#VALUE!</v>
      </c>
      <c r="AL161" s="124" t="e">
        <f t="shared" si="88"/>
        <v>#VALUE!</v>
      </c>
      <c r="AM161" s="124" t="e">
        <f t="shared" si="89"/>
        <v>#VALUE!</v>
      </c>
      <c r="AN161" s="124" t="e">
        <f t="shared" si="90"/>
        <v>#VALUE!</v>
      </c>
      <c r="AO161" s="124" t="e">
        <f t="shared" si="91"/>
        <v>#VALUE!</v>
      </c>
      <c r="AP161" s="124" t="e">
        <f t="shared" si="92"/>
        <v>#VALUE!</v>
      </c>
      <c r="AQ161" s="124" t="e">
        <f t="shared" si="93"/>
        <v>#VALUE!</v>
      </c>
      <c r="AR161" s="124" t="e">
        <f t="shared" si="94"/>
        <v>#VALUE!</v>
      </c>
      <c r="AS161" s="124">
        <f t="shared" si="95"/>
        <v>1</v>
      </c>
    </row>
    <row r="162" spans="1:4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IF(OR($B162="",$C162="",$D162="",$E162="",$F162="",$F162&lt;AN_LIM,$F162&gt;AN_CONCURS,$W162=FALSE),"",IF(E162="B",CNCSIS_B*VLOOKUP(AS162,Coef!$E$5:$F$20,2,FALSE),IF(E162="C",CNCSIS_C*VLOOKUP(AS162,Coef!$E$5:$F$20,2,FALSE),"")))</f>
        <v/>
      </c>
      <c r="J162" s="121" t="str">
        <f>IF(OR($B162="",$C162="",$D162="",$E162="",$F162="",$F162&gt;AN_CONCURS,$W162=FALSE),"",IF(E162="B",CNCSIS_B*VLOOKUP(AS162,Coef!$E$5:$F$20,2,FALSE),IF(E162="C",CNCSIS_C*VLOOKUP(AS162,Coef!$E$5:$F$20,2,FALSE),"")))</f>
        <v/>
      </c>
      <c r="K162" s="121" t="str">
        <f t="shared" si="72"/>
        <v/>
      </c>
      <c r="L162" s="121" t="str">
        <f t="shared" si="73"/>
        <v/>
      </c>
      <c r="M162" s="121" t="str">
        <f t="shared" si="74"/>
        <v/>
      </c>
      <c r="N162" s="121" t="str">
        <f t="shared" si="75"/>
        <v/>
      </c>
      <c r="O162" s="153" t="str">
        <f t="shared" si="62"/>
        <v/>
      </c>
      <c r="P162" s="153" t="str">
        <f t="shared" si="63"/>
        <v/>
      </c>
      <c r="Q162" s="153" t="str">
        <f t="shared" si="64"/>
        <v/>
      </c>
      <c r="R162" s="153" t="str">
        <f t="shared" si="65"/>
        <v/>
      </c>
      <c r="S162" s="153" t="str">
        <f t="shared" si="66"/>
        <v/>
      </c>
      <c r="T162" s="153" t="str">
        <f t="shared" si="67"/>
        <v/>
      </c>
      <c r="U162" s="153" t="str">
        <f t="shared" si="68"/>
        <v/>
      </c>
      <c r="V162" s="153" t="str">
        <f t="shared" si="69"/>
        <v/>
      </c>
      <c r="W162" s="129" t="b">
        <f t="shared" si="70"/>
        <v>0</v>
      </c>
      <c r="Y162" s="123" t="e">
        <f t="shared" si="71"/>
        <v>#VALUE!</v>
      </c>
      <c r="Z162" s="123" t="e">
        <f t="shared" si="76"/>
        <v>#VALUE!</v>
      </c>
      <c r="AA162" s="123" t="e">
        <f t="shared" si="77"/>
        <v>#VALUE!</v>
      </c>
      <c r="AB162" s="123" t="e">
        <f t="shared" si="78"/>
        <v>#VALUE!</v>
      </c>
      <c r="AC162" s="123" t="e">
        <f t="shared" si="79"/>
        <v>#VALUE!</v>
      </c>
      <c r="AD162" s="123" t="e">
        <f t="shared" si="80"/>
        <v>#VALUE!</v>
      </c>
      <c r="AE162" s="123" t="e">
        <f t="shared" si="81"/>
        <v>#VALUE!</v>
      </c>
      <c r="AF162" s="123" t="e">
        <f t="shared" si="82"/>
        <v>#VALUE!</v>
      </c>
      <c r="AG162" s="123" t="e">
        <f t="shared" si="83"/>
        <v>#VALUE!</v>
      </c>
      <c r="AH162" s="123" t="e">
        <f t="shared" si="84"/>
        <v>#VALUE!</v>
      </c>
      <c r="AI162" s="124" t="e">
        <f t="shared" si="85"/>
        <v>#VALUE!</v>
      </c>
      <c r="AJ162" s="124" t="e">
        <f t="shared" si="86"/>
        <v>#VALUE!</v>
      </c>
      <c r="AK162" s="124" t="e">
        <f t="shared" si="87"/>
        <v>#VALUE!</v>
      </c>
      <c r="AL162" s="124" t="e">
        <f t="shared" si="88"/>
        <v>#VALUE!</v>
      </c>
      <c r="AM162" s="124" t="e">
        <f t="shared" si="89"/>
        <v>#VALUE!</v>
      </c>
      <c r="AN162" s="124" t="e">
        <f t="shared" si="90"/>
        <v>#VALUE!</v>
      </c>
      <c r="AO162" s="124" t="e">
        <f t="shared" si="91"/>
        <v>#VALUE!</v>
      </c>
      <c r="AP162" s="124" t="e">
        <f t="shared" si="92"/>
        <v>#VALUE!</v>
      </c>
      <c r="AQ162" s="124" t="e">
        <f t="shared" si="93"/>
        <v>#VALUE!</v>
      </c>
      <c r="AR162" s="124" t="e">
        <f t="shared" si="94"/>
        <v>#VALUE!</v>
      </c>
      <c r="AS162" s="124">
        <f t="shared" si="95"/>
        <v>1</v>
      </c>
    </row>
    <row r="163" spans="1:4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IF(OR($B163="",$C163="",$D163="",$E163="",$F163="",$F163&lt;AN_LIM,$F163&gt;AN_CONCURS,$W163=FALSE),"",IF(E163="B",CNCSIS_B*VLOOKUP(AS163,Coef!$E$5:$F$20,2,FALSE),IF(E163="C",CNCSIS_C*VLOOKUP(AS163,Coef!$E$5:$F$20,2,FALSE),"")))</f>
        <v/>
      </c>
      <c r="J163" s="121" t="str">
        <f>IF(OR($B163="",$C163="",$D163="",$E163="",$F163="",$F163&gt;AN_CONCURS,$W163=FALSE),"",IF(E163="B",CNCSIS_B*VLOOKUP(AS163,Coef!$E$5:$F$20,2,FALSE),IF(E163="C",CNCSIS_C*VLOOKUP(AS163,Coef!$E$5:$F$20,2,FALSE),"")))</f>
        <v/>
      </c>
      <c r="K163" s="121" t="str">
        <f t="shared" si="72"/>
        <v/>
      </c>
      <c r="L163" s="121" t="str">
        <f t="shared" si="73"/>
        <v/>
      </c>
      <c r="M163" s="121" t="str">
        <f t="shared" si="74"/>
        <v/>
      </c>
      <c r="N163" s="121" t="str">
        <f t="shared" si="75"/>
        <v/>
      </c>
      <c r="O163" s="153" t="str">
        <f t="shared" si="62"/>
        <v/>
      </c>
      <c r="P163" s="153" t="str">
        <f t="shared" si="63"/>
        <v/>
      </c>
      <c r="Q163" s="153" t="str">
        <f t="shared" si="64"/>
        <v/>
      </c>
      <c r="R163" s="153" t="str">
        <f t="shared" si="65"/>
        <v/>
      </c>
      <c r="S163" s="153" t="str">
        <f t="shared" si="66"/>
        <v/>
      </c>
      <c r="T163" s="153" t="str">
        <f t="shared" si="67"/>
        <v/>
      </c>
      <c r="U163" s="153" t="str">
        <f t="shared" si="68"/>
        <v/>
      </c>
      <c r="V163" s="153" t="str">
        <f t="shared" si="69"/>
        <v/>
      </c>
      <c r="W163" s="129" t="b">
        <f t="shared" si="70"/>
        <v>0</v>
      </c>
      <c r="Y163" s="123" t="e">
        <f t="shared" si="71"/>
        <v>#VALUE!</v>
      </c>
      <c r="Z163" s="123" t="e">
        <f t="shared" si="76"/>
        <v>#VALUE!</v>
      </c>
      <c r="AA163" s="123" t="e">
        <f t="shared" si="77"/>
        <v>#VALUE!</v>
      </c>
      <c r="AB163" s="123" t="e">
        <f t="shared" si="78"/>
        <v>#VALUE!</v>
      </c>
      <c r="AC163" s="123" t="e">
        <f t="shared" si="79"/>
        <v>#VALUE!</v>
      </c>
      <c r="AD163" s="123" t="e">
        <f t="shared" si="80"/>
        <v>#VALUE!</v>
      </c>
      <c r="AE163" s="123" t="e">
        <f t="shared" si="81"/>
        <v>#VALUE!</v>
      </c>
      <c r="AF163" s="123" t="e">
        <f t="shared" si="82"/>
        <v>#VALUE!</v>
      </c>
      <c r="AG163" s="123" t="e">
        <f t="shared" si="83"/>
        <v>#VALUE!</v>
      </c>
      <c r="AH163" s="123" t="e">
        <f t="shared" si="84"/>
        <v>#VALUE!</v>
      </c>
      <c r="AI163" s="124" t="e">
        <f t="shared" si="85"/>
        <v>#VALUE!</v>
      </c>
      <c r="AJ163" s="124" t="e">
        <f t="shared" si="86"/>
        <v>#VALUE!</v>
      </c>
      <c r="AK163" s="124" t="e">
        <f t="shared" si="87"/>
        <v>#VALUE!</v>
      </c>
      <c r="AL163" s="124" t="e">
        <f t="shared" si="88"/>
        <v>#VALUE!</v>
      </c>
      <c r="AM163" s="124" t="e">
        <f t="shared" si="89"/>
        <v>#VALUE!</v>
      </c>
      <c r="AN163" s="124" t="e">
        <f t="shared" si="90"/>
        <v>#VALUE!</v>
      </c>
      <c r="AO163" s="124" t="e">
        <f t="shared" si="91"/>
        <v>#VALUE!</v>
      </c>
      <c r="AP163" s="124" t="e">
        <f t="shared" si="92"/>
        <v>#VALUE!</v>
      </c>
      <c r="AQ163" s="124" t="e">
        <f t="shared" si="93"/>
        <v>#VALUE!</v>
      </c>
      <c r="AR163" s="124" t="e">
        <f t="shared" si="94"/>
        <v>#VALUE!</v>
      </c>
      <c r="AS163" s="124">
        <f t="shared" si="95"/>
        <v>1</v>
      </c>
    </row>
    <row r="164" spans="1:4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IF(OR($B164="",$C164="",$D164="",$E164="",$F164="",$F164&lt;AN_LIM,$F164&gt;AN_CONCURS,$W164=FALSE),"",IF(E164="B",CNCSIS_B*VLOOKUP(AS164,Coef!$E$5:$F$20,2,FALSE),IF(E164="C",CNCSIS_C*VLOOKUP(AS164,Coef!$E$5:$F$20,2,FALSE),"")))</f>
        <v/>
      </c>
      <c r="J164" s="121" t="str">
        <f>IF(OR($B164="",$C164="",$D164="",$E164="",$F164="",$F164&gt;AN_CONCURS,$W164=FALSE),"",IF(E164="B",CNCSIS_B*VLOOKUP(AS164,Coef!$E$5:$F$20,2,FALSE),IF(E164="C",CNCSIS_C*VLOOKUP(AS164,Coef!$E$5:$F$20,2,FALSE),"")))</f>
        <v/>
      </c>
      <c r="K164" s="121" t="str">
        <f t="shared" si="72"/>
        <v/>
      </c>
      <c r="L164" s="121" t="str">
        <f t="shared" si="73"/>
        <v/>
      </c>
      <c r="M164" s="121" t="str">
        <f t="shared" si="74"/>
        <v/>
      </c>
      <c r="N164" s="121" t="str">
        <f t="shared" si="75"/>
        <v/>
      </c>
      <c r="O164" s="153" t="str">
        <f t="shared" si="62"/>
        <v/>
      </c>
      <c r="P164" s="153" t="str">
        <f t="shared" si="63"/>
        <v/>
      </c>
      <c r="Q164" s="153" t="str">
        <f t="shared" si="64"/>
        <v/>
      </c>
      <c r="R164" s="153" t="str">
        <f t="shared" si="65"/>
        <v/>
      </c>
      <c r="S164" s="153" t="str">
        <f t="shared" si="66"/>
        <v/>
      </c>
      <c r="T164" s="153" t="str">
        <f t="shared" si="67"/>
        <v/>
      </c>
      <c r="U164" s="153" t="str">
        <f t="shared" si="68"/>
        <v/>
      </c>
      <c r="V164" s="153" t="str">
        <f t="shared" si="69"/>
        <v/>
      </c>
      <c r="W164" s="129" t="b">
        <f t="shared" si="70"/>
        <v>0</v>
      </c>
      <c r="Y164" s="123" t="e">
        <f t="shared" si="71"/>
        <v>#VALUE!</v>
      </c>
      <c r="Z164" s="123" t="e">
        <f t="shared" si="76"/>
        <v>#VALUE!</v>
      </c>
      <c r="AA164" s="123" t="e">
        <f t="shared" si="77"/>
        <v>#VALUE!</v>
      </c>
      <c r="AB164" s="123" t="e">
        <f t="shared" si="78"/>
        <v>#VALUE!</v>
      </c>
      <c r="AC164" s="123" t="e">
        <f t="shared" si="79"/>
        <v>#VALUE!</v>
      </c>
      <c r="AD164" s="123" t="e">
        <f t="shared" si="80"/>
        <v>#VALUE!</v>
      </c>
      <c r="AE164" s="123" t="e">
        <f t="shared" si="81"/>
        <v>#VALUE!</v>
      </c>
      <c r="AF164" s="123" t="e">
        <f t="shared" si="82"/>
        <v>#VALUE!</v>
      </c>
      <c r="AG164" s="123" t="e">
        <f t="shared" si="83"/>
        <v>#VALUE!</v>
      </c>
      <c r="AH164" s="123" t="e">
        <f t="shared" si="84"/>
        <v>#VALUE!</v>
      </c>
      <c r="AI164" s="124" t="e">
        <f t="shared" si="85"/>
        <v>#VALUE!</v>
      </c>
      <c r="AJ164" s="124" t="e">
        <f t="shared" si="86"/>
        <v>#VALUE!</v>
      </c>
      <c r="AK164" s="124" t="e">
        <f t="shared" si="87"/>
        <v>#VALUE!</v>
      </c>
      <c r="AL164" s="124" t="e">
        <f t="shared" si="88"/>
        <v>#VALUE!</v>
      </c>
      <c r="AM164" s="124" t="e">
        <f t="shared" si="89"/>
        <v>#VALUE!</v>
      </c>
      <c r="AN164" s="124" t="e">
        <f t="shared" si="90"/>
        <v>#VALUE!</v>
      </c>
      <c r="AO164" s="124" t="e">
        <f t="shared" si="91"/>
        <v>#VALUE!</v>
      </c>
      <c r="AP164" s="124" t="e">
        <f t="shared" si="92"/>
        <v>#VALUE!</v>
      </c>
      <c r="AQ164" s="124" t="e">
        <f t="shared" si="93"/>
        <v>#VALUE!</v>
      </c>
      <c r="AR164" s="124" t="e">
        <f t="shared" si="94"/>
        <v>#VALUE!</v>
      </c>
      <c r="AS164" s="124">
        <f t="shared" si="95"/>
        <v>1</v>
      </c>
    </row>
    <row r="165" spans="1:4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IF(OR($B165="",$C165="",$D165="",$E165="",$F165="",$F165&lt;AN_LIM,$F165&gt;AN_CONCURS,$W165=FALSE),"",IF(E165="B",CNCSIS_B*VLOOKUP(AS165,Coef!$E$5:$F$20,2,FALSE),IF(E165="C",CNCSIS_C*VLOOKUP(AS165,Coef!$E$5:$F$20,2,FALSE),"")))</f>
        <v/>
      </c>
      <c r="J165" s="121" t="str">
        <f>IF(OR($B165="",$C165="",$D165="",$E165="",$F165="",$F165&gt;AN_CONCURS,$W165=FALSE),"",IF(E165="B",CNCSIS_B*VLOOKUP(AS165,Coef!$E$5:$F$20,2,FALSE),IF(E165="C",CNCSIS_C*VLOOKUP(AS165,Coef!$E$5:$F$20,2,FALSE),"")))</f>
        <v/>
      </c>
      <c r="K165" s="121" t="str">
        <f t="shared" si="72"/>
        <v/>
      </c>
      <c r="L165" s="121" t="str">
        <f t="shared" si="73"/>
        <v/>
      </c>
      <c r="M165" s="121" t="str">
        <f t="shared" si="74"/>
        <v/>
      </c>
      <c r="N165" s="121" t="str">
        <f t="shared" si="75"/>
        <v/>
      </c>
      <c r="O165" s="153" t="str">
        <f t="shared" si="62"/>
        <v/>
      </c>
      <c r="P165" s="153" t="str">
        <f t="shared" si="63"/>
        <v/>
      </c>
      <c r="Q165" s="153" t="str">
        <f t="shared" si="64"/>
        <v/>
      </c>
      <c r="R165" s="153" t="str">
        <f t="shared" si="65"/>
        <v/>
      </c>
      <c r="S165" s="153" t="str">
        <f t="shared" si="66"/>
        <v/>
      </c>
      <c r="T165" s="153" t="str">
        <f t="shared" si="67"/>
        <v/>
      </c>
      <c r="U165" s="153" t="str">
        <f t="shared" si="68"/>
        <v/>
      </c>
      <c r="V165" s="153" t="str">
        <f t="shared" si="69"/>
        <v/>
      </c>
      <c r="W165" s="129" t="b">
        <f t="shared" si="70"/>
        <v>0</v>
      </c>
      <c r="Y165" s="123" t="e">
        <f t="shared" si="71"/>
        <v>#VALUE!</v>
      </c>
      <c r="Z165" s="123" t="e">
        <f t="shared" si="76"/>
        <v>#VALUE!</v>
      </c>
      <c r="AA165" s="123" t="e">
        <f t="shared" si="77"/>
        <v>#VALUE!</v>
      </c>
      <c r="AB165" s="123" t="e">
        <f t="shared" si="78"/>
        <v>#VALUE!</v>
      </c>
      <c r="AC165" s="123" t="e">
        <f t="shared" si="79"/>
        <v>#VALUE!</v>
      </c>
      <c r="AD165" s="123" t="e">
        <f t="shared" si="80"/>
        <v>#VALUE!</v>
      </c>
      <c r="AE165" s="123" t="e">
        <f t="shared" si="81"/>
        <v>#VALUE!</v>
      </c>
      <c r="AF165" s="123" t="e">
        <f t="shared" si="82"/>
        <v>#VALUE!</v>
      </c>
      <c r="AG165" s="123" t="e">
        <f t="shared" si="83"/>
        <v>#VALUE!</v>
      </c>
      <c r="AH165" s="123" t="e">
        <f t="shared" si="84"/>
        <v>#VALUE!</v>
      </c>
      <c r="AI165" s="124" t="e">
        <f t="shared" si="85"/>
        <v>#VALUE!</v>
      </c>
      <c r="AJ165" s="124" t="e">
        <f t="shared" si="86"/>
        <v>#VALUE!</v>
      </c>
      <c r="AK165" s="124" t="e">
        <f t="shared" si="87"/>
        <v>#VALUE!</v>
      </c>
      <c r="AL165" s="124" t="e">
        <f t="shared" si="88"/>
        <v>#VALUE!</v>
      </c>
      <c r="AM165" s="124" t="e">
        <f t="shared" si="89"/>
        <v>#VALUE!</v>
      </c>
      <c r="AN165" s="124" t="e">
        <f t="shared" si="90"/>
        <v>#VALUE!</v>
      </c>
      <c r="AO165" s="124" t="e">
        <f t="shared" si="91"/>
        <v>#VALUE!</v>
      </c>
      <c r="AP165" s="124" t="e">
        <f t="shared" si="92"/>
        <v>#VALUE!</v>
      </c>
      <c r="AQ165" s="124" t="e">
        <f t="shared" si="93"/>
        <v>#VALUE!</v>
      </c>
      <c r="AR165" s="124" t="e">
        <f t="shared" si="94"/>
        <v>#VALUE!</v>
      </c>
      <c r="AS165" s="124">
        <f t="shared" si="95"/>
        <v>1</v>
      </c>
    </row>
    <row r="166" spans="1:4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IF(OR($B166="",$C166="",$D166="",$E166="",$F166="",$F166&lt;AN_LIM,$F166&gt;AN_CONCURS,$W166=FALSE),"",IF(E166="B",CNCSIS_B*VLOOKUP(AS166,Coef!$E$5:$F$20,2,FALSE),IF(E166="C",CNCSIS_C*VLOOKUP(AS166,Coef!$E$5:$F$20,2,FALSE),"")))</f>
        <v/>
      </c>
      <c r="J166" s="121" t="str">
        <f>IF(OR($B166="",$C166="",$D166="",$E166="",$F166="",$F166&gt;AN_CONCURS,$W166=FALSE),"",IF(E166="B",CNCSIS_B*VLOOKUP(AS166,Coef!$E$5:$F$20,2,FALSE),IF(E166="C",CNCSIS_C*VLOOKUP(AS166,Coef!$E$5:$F$20,2,FALSE),"")))</f>
        <v/>
      </c>
      <c r="K166" s="121" t="str">
        <f t="shared" si="72"/>
        <v/>
      </c>
      <c r="L166" s="121" t="str">
        <f t="shared" si="73"/>
        <v/>
      </c>
      <c r="M166" s="121" t="str">
        <f t="shared" si="74"/>
        <v/>
      </c>
      <c r="N166" s="121" t="str">
        <f t="shared" si="75"/>
        <v/>
      </c>
      <c r="O166" s="153" t="str">
        <f t="shared" si="62"/>
        <v/>
      </c>
      <c r="P166" s="153" t="str">
        <f t="shared" si="63"/>
        <v/>
      </c>
      <c r="Q166" s="153" t="str">
        <f t="shared" si="64"/>
        <v/>
      </c>
      <c r="R166" s="153" t="str">
        <f t="shared" si="65"/>
        <v/>
      </c>
      <c r="S166" s="153" t="str">
        <f t="shared" si="66"/>
        <v/>
      </c>
      <c r="T166" s="153" t="str">
        <f t="shared" si="67"/>
        <v/>
      </c>
      <c r="U166" s="153" t="str">
        <f t="shared" si="68"/>
        <v/>
      </c>
      <c r="V166" s="153" t="str">
        <f t="shared" si="69"/>
        <v/>
      </c>
      <c r="W166" s="129" t="b">
        <f t="shared" si="70"/>
        <v>0</v>
      </c>
      <c r="Y166" s="123" t="e">
        <f t="shared" si="71"/>
        <v>#VALUE!</v>
      </c>
      <c r="Z166" s="123" t="e">
        <f t="shared" si="76"/>
        <v>#VALUE!</v>
      </c>
      <c r="AA166" s="123" t="e">
        <f t="shared" si="77"/>
        <v>#VALUE!</v>
      </c>
      <c r="AB166" s="123" t="e">
        <f t="shared" si="78"/>
        <v>#VALUE!</v>
      </c>
      <c r="AC166" s="123" t="e">
        <f t="shared" si="79"/>
        <v>#VALUE!</v>
      </c>
      <c r="AD166" s="123" t="e">
        <f t="shared" si="80"/>
        <v>#VALUE!</v>
      </c>
      <c r="AE166" s="123" t="e">
        <f t="shared" si="81"/>
        <v>#VALUE!</v>
      </c>
      <c r="AF166" s="123" t="e">
        <f t="shared" si="82"/>
        <v>#VALUE!</v>
      </c>
      <c r="AG166" s="123" t="e">
        <f t="shared" si="83"/>
        <v>#VALUE!</v>
      </c>
      <c r="AH166" s="123" t="e">
        <f t="shared" si="84"/>
        <v>#VALUE!</v>
      </c>
      <c r="AI166" s="124" t="e">
        <f t="shared" si="85"/>
        <v>#VALUE!</v>
      </c>
      <c r="AJ166" s="124" t="e">
        <f t="shared" si="86"/>
        <v>#VALUE!</v>
      </c>
      <c r="AK166" s="124" t="e">
        <f t="shared" si="87"/>
        <v>#VALUE!</v>
      </c>
      <c r="AL166" s="124" t="e">
        <f t="shared" si="88"/>
        <v>#VALUE!</v>
      </c>
      <c r="AM166" s="124" t="e">
        <f t="shared" si="89"/>
        <v>#VALUE!</v>
      </c>
      <c r="AN166" s="124" t="e">
        <f t="shared" si="90"/>
        <v>#VALUE!</v>
      </c>
      <c r="AO166" s="124" t="e">
        <f t="shared" si="91"/>
        <v>#VALUE!</v>
      </c>
      <c r="AP166" s="124" t="e">
        <f t="shared" si="92"/>
        <v>#VALUE!</v>
      </c>
      <c r="AQ166" s="124" t="e">
        <f t="shared" si="93"/>
        <v>#VALUE!</v>
      </c>
      <c r="AR166" s="124" t="e">
        <f t="shared" si="94"/>
        <v>#VALUE!</v>
      </c>
      <c r="AS166" s="124">
        <f t="shared" si="95"/>
        <v>1</v>
      </c>
    </row>
    <row r="167" spans="1:4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IF(OR($B167="",$C167="",$D167="",$E167="",$F167="",$F167&lt;AN_LIM,$F167&gt;AN_CONCURS,$W167=FALSE),"",IF(E167="B",CNCSIS_B*VLOOKUP(AS167,Coef!$E$5:$F$20,2,FALSE),IF(E167="C",CNCSIS_C*VLOOKUP(AS167,Coef!$E$5:$F$20,2,FALSE),"")))</f>
        <v/>
      </c>
      <c r="J167" s="121" t="str">
        <f>IF(OR($B167="",$C167="",$D167="",$E167="",$F167="",$F167&gt;AN_CONCURS,$W167=FALSE),"",IF(E167="B",CNCSIS_B*VLOOKUP(AS167,Coef!$E$5:$F$20,2,FALSE),IF(E167="C",CNCSIS_C*VLOOKUP(AS167,Coef!$E$5:$F$20,2,FALSE),"")))</f>
        <v/>
      </c>
      <c r="K167" s="121" t="str">
        <f t="shared" si="72"/>
        <v/>
      </c>
      <c r="L167" s="121" t="str">
        <f t="shared" si="73"/>
        <v/>
      </c>
      <c r="M167" s="121" t="str">
        <f t="shared" si="74"/>
        <v/>
      </c>
      <c r="N167" s="121" t="str">
        <f t="shared" si="75"/>
        <v/>
      </c>
      <c r="O167" s="153" t="str">
        <f t="shared" si="62"/>
        <v/>
      </c>
      <c r="P167" s="153" t="str">
        <f t="shared" si="63"/>
        <v/>
      </c>
      <c r="Q167" s="153" t="str">
        <f t="shared" si="64"/>
        <v/>
      </c>
      <c r="R167" s="153" t="str">
        <f t="shared" si="65"/>
        <v/>
      </c>
      <c r="S167" s="153" t="str">
        <f t="shared" si="66"/>
        <v/>
      </c>
      <c r="T167" s="153" t="str">
        <f t="shared" si="67"/>
        <v/>
      </c>
      <c r="U167" s="153" t="str">
        <f t="shared" si="68"/>
        <v/>
      </c>
      <c r="V167" s="153" t="str">
        <f t="shared" si="69"/>
        <v/>
      </c>
      <c r="W167" s="129" t="b">
        <f t="shared" si="70"/>
        <v>0</v>
      </c>
      <c r="Y167" s="123" t="e">
        <f t="shared" si="71"/>
        <v>#VALUE!</v>
      </c>
      <c r="Z167" s="123" t="e">
        <f t="shared" si="76"/>
        <v>#VALUE!</v>
      </c>
      <c r="AA167" s="123" t="e">
        <f t="shared" si="77"/>
        <v>#VALUE!</v>
      </c>
      <c r="AB167" s="123" t="e">
        <f t="shared" si="78"/>
        <v>#VALUE!</v>
      </c>
      <c r="AC167" s="123" t="e">
        <f t="shared" si="79"/>
        <v>#VALUE!</v>
      </c>
      <c r="AD167" s="123" t="e">
        <f t="shared" si="80"/>
        <v>#VALUE!</v>
      </c>
      <c r="AE167" s="123" t="e">
        <f t="shared" si="81"/>
        <v>#VALUE!</v>
      </c>
      <c r="AF167" s="123" t="e">
        <f t="shared" si="82"/>
        <v>#VALUE!</v>
      </c>
      <c r="AG167" s="123" t="e">
        <f t="shared" si="83"/>
        <v>#VALUE!</v>
      </c>
      <c r="AH167" s="123" t="e">
        <f t="shared" si="84"/>
        <v>#VALUE!</v>
      </c>
      <c r="AI167" s="124" t="e">
        <f t="shared" si="85"/>
        <v>#VALUE!</v>
      </c>
      <c r="AJ167" s="124" t="e">
        <f t="shared" si="86"/>
        <v>#VALUE!</v>
      </c>
      <c r="AK167" s="124" t="e">
        <f t="shared" si="87"/>
        <v>#VALUE!</v>
      </c>
      <c r="AL167" s="124" t="e">
        <f t="shared" si="88"/>
        <v>#VALUE!</v>
      </c>
      <c r="AM167" s="124" t="e">
        <f t="shared" si="89"/>
        <v>#VALUE!</v>
      </c>
      <c r="AN167" s="124" t="e">
        <f t="shared" si="90"/>
        <v>#VALUE!</v>
      </c>
      <c r="AO167" s="124" t="e">
        <f t="shared" si="91"/>
        <v>#VALUE!</v>
      </c>
      <c r="AP167" s="124" t="e">
        <f t="shared" si="92"/>
        <v>#VALUE!</v>
      </c>
      <c r="AQ167" s="124" t="e">
        <f t="shared" si="93"/>
        <v>#VALUE!</v>
      </c>
      <c r="AR167" s="124" t="e">
        <f t="shared" si="94"/>
        <v>#VALUE!</v>
      </c>
      <c r="AS167" s="124">
        <f t="shared" si="95"/>
        <v>1</v>
      </c>
    </row>
    <row r="168" spans="1:4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IF(OR($B168="",$C168="",$D168="",$E168="",$F168="",$F168&lt;AN_LIM,$F168&gt;AN_CONCURS,$W168=FALSE),"",IF(E168="B",CNCSIS_B*VLOOKUP(AS168,Coef!$E$5:$F$20,2,FALSE),IF(E168="C",CNCSIS_C*VLOOKUP(AS168,Coef!$E$5:$F$20,2,FALSE),"")))</f>
        <v/>
      </c>
      <c r="J168" s="121" t="str">
        <f>IF(OR($B168="",$C168="",$D168="",$E168="",$F168="",$F168&gt;AN_CONCURS,$W168=FALSE),"",IF(E168="B",CNCSIS_B*VLOOKUP(AS168,Coef!$E$5:$F$20,2,FALSE),IF(E168="C",CNCSIS_C*VLOOKUP(AS168,Coef!$E$5:$F$20,2,FALSE),"")))</f>
        <v/>
      </c>
      <c r="K168" s="121" t="str">
        <f t="shared" si="72"/>
        <v/>
      </c>
      <c r="L168" s="121" t="str">
        <f t="shared" si="73"/>
        <v/>
      </c>
      <c r="M168" s="121" t="str">
        <f t="shared" si="74"/>
        <v/>
      </c>
      <c r="N168" s="121" t="str">
        <f t="shared" si="75"/>
        <v/>
      </c>
      <c r="O168" s="153" t="str">
        <f t="shared" si="62"/>
        <v/>
      </c>
      <c r="P168" s="153" t="str">
        <f t="shared" si="63"/>
        <v/>
      </c>
      <c r="Q168" s="153" t="str">
        <f t="shared" si="64"/>
        <v/>
      </c>
      <c r="R168" s="153" t="str">
        <f t="shared" si="65"/>
        <v/>
      </c>
      <c r="S168" s="153" t="str">
        <f t="shared" si="66"/>
        <v/>
      </c>
      <c r="T168" s="153" t="str">
        <f t="shared" si="67"/>
        <v/>
      </c>
      <c r="U168" s="153" t="str">
        <f t="shared" si="68"/>
        <v/>
      </c>
      <c r="V168" s="153" t="str">
        <f t="shared" si="69"/>
        <v/>
      </c>
      <c r="W168" s="129" t="b">
        <f t="shared" si="70"/>
        <v>0</v>
      </c>
      <c r="Y168" s="123" t="e">
        <f t="shared" si="71"/>
        <v>#VALUE!</v>
      </c>
      <c r="Z168" s="123" t="e">
        <f t="shared" si="76"/>
        <v>#VALUE!</v>
      </c>
      <c r="AA168" s="123" t="e">
        <f t="shared" si="77"/>
        <v>#VALUE!</v>
      </c>
      <c r="AB168" s="123" t="e">
        <f t="shared" si="78"/>
        <v>#VALUE!</v>
      </c>
      <c r="AC168" s="123" t="e">
        <f t="shared" si="79"/>
        <v>#VALUE!</v>
      </c>
      <c r="AD168" s="123" t="e">
        <f t="shared" si="80"/>
        <v>#VALUE!</v>
      </c>
      <c r="AE168" s="123" t="e">
        <f t="shared" si="81"/>
        <v>#VALUE!</v>
      </c>
      <c r="AF168" s="123" t="e">
        <f t="shared" si="82"/>
        <v>#VALUE!</v>
      </c>
      <c r="AG168" s="123" t="e">
        <f t="shared" si="83"/>
        <v>#VALUE!</v>
      </c>
      <c r="AH168" s="123" t="e">
        <f t="shared" si="84"/>
        <v>#VALUE!</v>
      </c>
      <c r="AI168" s="124" t="e">
        <f t="shared" si="85"/>
        <v>#VALUE!</v>
      </c>
      <c r="AJ168" s="124" t="e">
        <f t="shared" si="86"/>
        <v>#VALUE!</v>
      </c>
      <c r="AK168" s="124" t="e">
        <f t="shared" si="87"/>
        <v>#VALUE!</v>
      </c>
      <c r="AL168" s="124" t="e">
        <f t="shared" si="88"/>
        <v>#VALUE!</v>
      </c>
      <c r="AM168" s="124" t="e">
        <f t="shared" si="89"/>
        <v>#VALUE!</v>
      </c>
      <c r="AN168" s="124" t="e">
        <f t="shared" si="90"/>
        <v>#VALUE!</v>
      </c>
      <c r="AO168" s="124" t="e">
        <f t="shared" si="91"/>
        <v>#VALUE!</v>
      </c>
      <c r="AP168" s="124" t="e">
        <f t="shared" si="92"/>
        <v>#VALUE!</v>
      </c>
      <c r="AQ168" s="124" t="e">
        <f t="shared" si="93"/>
        <v>#VALUE!</v>
      </c>
      <c r="AR168" s="124" t="e">
        <f t="shared" si="94"/>
        <v>#VALUE!</v>
      </c>
      <c r="AS168" s="124">
        <f t="shared" si="95"/>
        <v>1</v>
      </c>
    </row>
    <row r="169" spans="1:4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IF(OR($B169="",$C169="",$D169="",$E169="",$F169="",$F169&lt;AN_LIM,$F169&gt;AN_CONCURS,$W169=FALSE),"",IF(E169="B",CNCSIS_B*VLOOKUP(AS169,Coef!$E$5:$F$20,2,FALSE),IF(E169="C",CNCSIS_C*VLOOKUP(AS169,Coef!$E$5:$F$20,2,FALSE),"")))</f>
        <v/>
      </c>
      <c r="J169" s="121" t="str">
        <f>IF(OR($B169="",$C169="",$D169="",$E169="",$F169="",$F169&gt;AN_CONCURS,$W169=FALSE),"",IF(E169="B",CNCSIS_B*VLOOKUP(AS169,Coef!$E$5:$F$20,2,FALSE),IF(E169="C",CNCSIS_C*VLOOKUP(AS169,Coef!$E$5:$F$20,2,FALSE),"")))</f>
        <v/>
      </c>
      <c r="K169" s="121" t="str">
        <f t="shared" si="72"/>
        <v/>
      </c>
      <c r="L169" s="121" t="str">
        <f t="shared" si="73"/>
        <v/>
      </c>
      <c r="M169" s="121" t="str">
        <f t="shared" si="74"/>
        <v/>
      </c>
      <c r="N169" s="121" t="str">
        <f t="shared" si="75"/>
        <v/>
      </c>
      <c r="O169" s="153" t="str">
        <f t="shared" si="62"/>
        <v/>
      </c>
      <c r="P169" s="153" t="str">
        <f t="shared" si="63"/>
        <v/>
      </c>
      <c r="Q169" s="153" t="str">
        <f t="shared" si="64"/>
        <v/>
      </c>
      <c r="R169" s="153" t="str">
        <f t="shared" si="65"/>
        <v/>
      </c>
      <c r="S169" s="153" t="str">
        <f t="shared" si="66"/>
        <v/>
      </c>
      <c r="T169" s="153" t="str">
        <f t="shared" si="67"/>
        <v/>
      </c>
      <c r="U169" s="153" t="str">
        <f t="shared" si="68"/>
        <v/>
      </c>
      <c r="V169" s="153" t="str">
        <f t="shared" si="69"/>
        <v/>
      </c>
      <c r="W169" s="129" t="b">
        <f t="shared" si="70"/>
        <v>0</v>
      </c>
      <c r="Y169" s="123" t="e">
        <f t="shared" si="71"/>
        <v>#VALUE!</v>
      </c>
      <c r="Z169" s="123" t="e">
        <f t="shared" si="76"/>
        <v>#VALUE!</v>
      </c>
      <c r="AA169" s="123" t="e">
        <f t="shared" si="77"/>
        <v>#VALUE!</v>
      </c>
      <c r="AB169" s="123" t="e">
        <f t="shared" si="78"/>
        <v>#VALUE!</v>
      </c>
      <c r="AC169" s="123" t="e">
        <f t="shared" si="79"/>
        <v>#VALUE!</v>
      </c>
      <c r="AD169" s="123" t="e">
        <f t="shared" si="80"/>
        <v>#VALUE!</v>
      </c>
      <c r="AE169" s="123" t="e">
        <f t="shared" si="81"/>
        <v>#VALUE!</v>
      </c>
      <c r="AF169" s="123" t="e">
        <f t="shared" si="82"/>
        <v>#VALUE!</v>
      </c>
      <c r="AG169" s="123" t="e">
        <f t="shared" si="83"/>
        <v>#VALUE!</v>
      </c>
      <c r="AH169" s="123" t="e">
        <f t="shared" si="84"/>
        <v>#VALUE!</v>
      </c>
      <c r="AI169" s="124" t="e">
        <f t="shared" si="85"/>
        <v>#VALUE!</v>
      </c>
      <c r="AJ169" s="124" t="e">
        <f t="shared" si="86"/>
        <v>#VALUE!</v>
      </c>
      <c r="AK169" s="124" t="e">
        <f t="shared" si="87"/>
        <v>#VALUE!</v>
      </c>
      <c r="AL169" s="124" t="e">
        <f t="shared" si="88"/>
        <v>#VALUE!</v>
      </c>
      <c r="AM169" s="124" t="e">
        <f t="shared" si="89"/>
        <v>#VALUE!</v>
      </c>
      <c r="AN169" s="124" t="e">
        <f t="shared" si="90"/>
        <v>#VALUE!</v>
      </c>
      <c r="AO169" s="124" t="e">
        <f t="shared" si="91"/>
        <v>#VALUE!</v>
      </c>
      <c r="AP169" s="124" t="e">
        <f t="shared" si="92"/>
        <v>#VALUE!</v>
      </c>
      <c r="AQ169" s="124" t="e">
        <f t="shared" si="93"/>
        <v>#VALUE!</v>
      </c>
      <c r="AR169" s="124" t="e">
        <f t="shared" si="94"/>
        <v>#VALUE!</v>
      </c>
      <c r="AS169" s="124">
        <f t="shared" si="95"/>
        <v>1</v>
      </c>
    </row>
    <row r="170" spans="1:4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IF(OR($B170="",$C170="",$D170="",$E170="",$F170="",$F170&lt;AN_LIM,$F170&gt;AN_CONCURS,$W170=FALSE),"",IF(E170="B",CNCSIS_B*VLOOKUP(AS170,Coef!$E$5:$F$20,2,FALSE),IF(E170="C",CNCSIS_C*VLOOKUP(AS170,Coef!$E$5:$F$20,2,FALSE),"")))</f>
        <v/>
      </c>
      <c r="J170" s="121" t="str">
        <f>IF(OR($B170="",$C170="",$D170="",$E170="",$F170="",$F170&gt;AN_CONCURS,$W170=FALSE),"",IF(E170="B",CNCSIS_B*VLOOKUP(AS170,Coef!$E$5:$F$20,2,FALSE),IF(E170="C",CNCSIS_C*VLOOKUP(AS170,Coef!$E$5:$F$20,2,FALSE),"")))</f>
        <v/>
      </c>
      <c r="K170" s="121" t="str">
        <f t="shared" si="72"/>
        <v/>
      </c>
      <c r="L170" s="121" t="str">
        <f t="shared" si="73"/>
        <v/>
      </c>
      <c r="M170" s="121" t="str">
        <f t="shared" si="74"/>
        <v/>
      </c>
      <c r="N170" s="121" t="str">
        <f t="shared" si="75"/>
        <v/>
      </c>
      <c r="O170" s="153" t="str">
        <f t="shared" si="62"/>
        <v/>
      </c>
      <c r="P170" s="153" t="str">
        <f t="shared" si="63"/>
        <v/>
      </c>
      <c r="Q170" s="153" t="str">
        <f t="shared" si="64"/>
        <v/>
      </c>
      <c r="R170" s="153" t="str">
        <f t="shared" si="65"/>
        <v/>
      </c>
      <c r="S170" s="153" t="str">
        <f t="shared" si="66"/>
        <v/>
      </c>
      <c r="T170" s="153" t="str">
        <f t="shared" si="67"/>
        <v/>
      </c>
      <c r="U170" s="153" t="str">
        <f t="shared" si="68"/>
        <v/>
      </c>
      <c r="V170" s="153" t="str">
        <f t="shared" si="69"/>
        <v/>
      </c>
      <c r="W170" s="129" t="b">
        <f t="shared" si="70"/>
        <v>0</v>
      </c>
      <c r="Y170" s="123" t="e">
        <f t="shared" si="71"/>
        <v>#VALUE!</v>
      </c>
      <c r="Z170" s="123" t="e">
        <f t="shared" si="76"/>
        <v>#VALUE!</v>
      </c>
      <c r="AA170" s="123" t="e">
        <f t="shared" si="77"/>
        <v>#VALUE!</v>
      </c>
      <c r="AB170" s="123" t="e">
        <f t="shared" si="78"/>
        <v>#VALUE!</v>
      </c>
      <c r="AC170" s="123" t="e">
        <f t="shared" si="79"/>
        <v>#VALUE!</v>
      </c>
      <c r="AD170" s="123" t="e">
        <f t="shared" si="80"/>
        <v>#VALUE!</v>
      </c>
      <c r="AE170" s="123" t="e">
        <f t="shared" si="81"/>
        <v>#VALUE!</v>
      </c>
      <c r="AF170" s="123" t="e">
        <f t="shared" si="82"/>
        <v>#VALUE!</v>
      </c>
      <c r="AG170" s="123" t="e">
        <f t="shared" si="83"/>
        <v>#VALUE!</v>
      </c>
      <c r="AH170" s="123" t="e">
        <f t="shared" si="84"/>
        <v>#VALUE!</v>
      </c>
      <c r="AI170" s="124" t="e">
        <f t="shared" si="85"/>
        <v>#VALUE!</v>
      </c>
      <c r="AJ170" s="124" t="e">
        <f t="shared" si="86"/>
        <v>#VALUE!</v>
      </c>
      <c r="AK170" s="124" t="e">
        <f t="shared" si="87"/>
        <v>#VALUE!</v>
      </c>
      <c r="AL170" s="124" t="e">
        <f t="shared" si="88"/>
        <v>#VALUE!</v>
      </c>
      <c r="AM170" s="124" t="e">
        <f t="shared" si="89"/>
        <v>#VALUE!</v>
      </c>
      <c r="AN170" s="124" t="e">
        <f t="shared" si="90"/>
        <v>#VALUE!</v>
      </c>
      <c r="AO170" s="124" t="e">
        <f t="shared" si="91"/>
        <v>#VALUE!</v>
      </c>
      <c r="AP170" s="124" t="e">
        <f t="shared" si="92"/>
        <v>#VALUE!</v>
      </c>
      <c r="AQ170" s="124" t="e">
        <f t="shared" si="93"/>
        <v>#VALUE!</v>
      </c>
      <c r="AR170" s="124" t="e">
        <f t="shared" si="94"/>
        <v>#VALUE!</v>
      </c>
      <c r="AS170" s="124">
        <f t="shared" si="95"/>
        <v>1</v>
      </c>
    </row>
    <row r="171" spans="1:4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IF(OR($B171="",$C171="",$D171="",$E171="",$F171="",$F171&lt;AN_LIM,$F171&gt;AN_CONCURS,$W171=FALSE),"",IF(E171="B",CNCSIS_B*VLOOKUP(AS171,Coef!$E$5:$F$20,2,FALSE),IF(E171="C",CNCSIS_C*VLOOKUP(AS171,Coef!$E$5:$F$20,2,FALSE),"")))</f>
        <v/>
      </c>
      <c r="J171" s="121" t="str">
        <f>IF(OR($B171="",$C171="",$D171="",$E171="",$F171="",$F171&gt;AN_CONCURS,$W171=FALSE),"",IF(E171="B",CNCSIS_B*VLOOKUP(AS171,Coef!$E$5:$F$20,2,FALSE),IF(E171="C",CNCSIS_C*VLOOKUP(AS171,Coef!$E$5:$F$20,2,FALSE),"")))</f>
        <v/>
      </c>
      <c r="K171" s="121" t="str">
        <f t="shared" si="72"/>
        <v/>
      </c>
      <c r="L171" s="121" t="str">
        <f t="shared" si="73"/>
        <v/>
      </c>
      <c r="M171" s="121" t="str">
        <f t="shared" si="74"/>
        <v/>
      </c>
      <c r="N171" s="121" t="str">
        <f t="shared" si="75"/>
        <v/>
      </c>
      <c r="O171" s="153" t="str">
        <f t="shared" si="62"/>
        <v/>
      </c>
      <c r="P171" s="153" t="str">
        <f t="shared" si="63"/>
        <v/>
      </c>
      <c r="Q171" s="153" t="str">
        <f t="shared" si="64"/>
        <v/>
      </c>
      <c r="R171" s="153" t="str">
        <f t="shared" si="65"/>
        <v/>
      </c>
      <c r="S171" s="153" t="str">
        <f t="shared" si="66"/>
        <v/>
      </c>
      <c r="T171" s="153" t="str">
        <f t="shared" si="67"/>
        <v/>
      </c>
      <c r="U171" s="153" t="str">
        <f t="shared" si="68"/>
        <v/>
      </c>
      <c r="V171" s="153" t="str">
        <f t="shared" si="69"/>
        <v/>
      </c>
      <c r="W171" s="129" t="b">
        <f t="shared" si="70"/>
        <v>0</v>
      </c>
      <c r="Y171" s="123" t="e">
        <f t="shared" si="71"/>
        <v>#VALUE!</v>
      </c>
      <c r="Z171" s="123" t="e">
        <f t="shared" si="76"/>
        <v>#VALUE!</v>
      </c>
      <c r="AA171" s="123" t="e">
        <f t="shared" si="77"/>
        <v>#VALUE!</v>
      </c>
      <c r="AB171" s="123" t="e">
        <f t="shared" si="78"/>
        <v>#VALUE!</v>
      </c>
      <c r="AC171" s="123" t="e">
        <f t="shared" si="79"/>
        <v>#VALUE!</v>
      </c>
      <c r="AD171" s="123" t="e">
        <f t="shared" si="80"/>
        <v>#VALUE!</v>
      </c>
      <c r="AE171" s="123" t="e">
        <f t="shared" si="81"/>
        <v>#VALUE!</v>
      </c>
      <c r="AF171" s="123" t="e">
        <f t="shared" si="82"/>
        <v>#VALUE!</v>
      </c>
      <c r="AG171" s="123" t="e">
        <f t="shared" si="83"/>
        <v>#VALUE!</v>
      </c>
      <c r="AH171" s="123" t="e">
        <f t="shared" si="84"/>
        <v>#VALUE!</v>
      </c>
      <c r="AI171" s="124" t="e">
        <f t="shared" si="85"/>
        <v>#VALUE!</v>
      </c>
      <c r="AJ171" s="124" t="e">
        <f t="shared" si="86"/>
        <v>#VALUE!</v>
      </c>
      <c r="AK171" s="124" t="e">
        <f t="shared" si="87"/>
        <v>#VALUE!</v>
      </c>
      <c r="AL171" s="124" t="e">
        <f t="shared" si="88"/>
        <v>#VALUE!</v>
      </c>
      <c r="AM171" s="124" t="e">
        <f t="shared" si="89"/>
        <v>#VALUE!</v>
      </c>
      <c r="AN171" s="124" t="e">
        <f t="shared" si="90"/>
        <v>#VALUE!</v>
      </c>
      <c r="AO171" s="124" t="e">
        <f t="shared" si="91"/>
        <v>#VALUE!</v>
      </c>
      <c r="AP171" s="124" t="e">
        <f t="shared" si="92"/>
        <v>#VALUE!</v>
      </c>
      <c r="AQ171" s="124" t="e">
        <f t="shared" si="93"/>
        <v>#VALUE!</v>
      </c>
      <c r="AR171" s="124" t="e">
        <f t="shared" si="94"/>
        <v>#VALUE!</v>
      </c>
      <c r="AS171" s="124">
        <f t="shared" si="95"/>
        <v>1</v>
      </c>
    </row>
    <row r="172" spans="1:4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IF(OR($B172="",$C172="",$D172="",$E172="",$F172="",$F172&lt;AN_LIM,$F172&gt;AN_CONCURS,$W172=FALSE),"",IF(E172="B",CNCSIS_B*VLOOKUP(AS172,Coef!$E$5:$F$20,2,FALSE),IF(E172="C",CNCSIS_C*VLOOKUP(AS172,Coef!$E$5:$F$20,2,FALSE),"")))</f>
        <v/>
      </c>
      <c r="J172" s="121" t="str">
        <f>IF(OR($B172="",$C172="",$D172="",$E172="",$F172="",$F172&gt;AN_CONCURS,$W172=FALSE),"",IF(E172="B",CNCSIS_B*VLOOKUP(AS172,Coef!$E$5:$F$20,2,FALSE),IF(E172="C",CNCSIS_C*VLOOKUP(AS172,Coef!$E$5:$F$20,2,FALSE),"")))</f>
        <v/>
      </c>
      <c r="K172" s="121" t="str">
        <f t="shared" si="72"/>
        <v/>
      </c>
      <c r="L172" s="121" t="str">
        <f t="shared" si="73"/>
        <v/>
      </c>
      <c r="M172" s="121" t="str">
        <f t="shared" si="74"/>
        <v/>
      </c>
      <c r="N172" s="121" t="str">
        <f t="shared" si="75"/>
        <v/>
      </c>
      <c r="O172" s="153" t="str">
        <f t="shared" si="62"/>
        <v/>
      </c>
      <c r="P172" s="153" t="str">
        <f t="shared" si="63"/>
        <v/>
      </c>
      <c r="Q172" s="153" t="str">
        <f t="shared" si="64"/>
        <v/>
      </c>
      <c r="R172" s="153" t="str">
        <f t="shared" si="65"/>
        <v/>
      </c>
      <c r="S172" s="153" t="str">
        <f t="shared" si="66"/>
        <v/>
      </c>
      <c r="T172" s="153" t="str">
        <f t="shared" si="67"/>
        <v/>
      </c>
      <c r="U172" s="153" t="str">
        <f t="shared" si="68"/>
        <v/>
      </c>
      <c r="V172" s="153" t="str">
        <f t="shared" si="69"/>
        <v/>
      </c>
      <c r="W172" s="129" t="b">
        <f t="shared" si="70"/>
        <v>0</v>
      </c>
      <c r="Y172" s="123" t="e">
        <f t="shared" si="71"/>
        <v>#VALUE!</v>
      </c>
      <c r="Z172" s="123" t="e">
        <f t="shared" si="76"/>
        <v>#VALUE!</v>
      </c>
      <c r="AA172" s="123" t="e">
        <f t="shared" si="77"/>
        <v>#VALUE!</v>
      </c>
      <c r="AB172" s="123" t="e">
        <f t="shared" si="78"/>
        <v>#VALUE!</v>
      </c>
      <c r="AC172" s="123" t="e">
        <f t="shared" si="79"/>
        <v>#VALUE!</v>
      </c>
      <c r="AD172" s="123" t="e">
        <f t="shared" si="80"/>
        <v>#VALUE!</v>
      </c>
      <c r="AE172" s="123" t="e">
        <f t="shared" si="81"/>
        <v>#VALUE!</v>
      </c>
      <c r="AF172" s="123" t="e">
        <f t="shared" si="82"/>
        <v>#VALUE!</v>
      </c>
      <c r="AG172" s="123" t="e">
        <f t="shared" si="83"/>
        <v>#VALUE!</v>
      </c>
      <c r="AH172" s="123" t="e">
        <f t="shared" si="84"/>
        <v>#VALUE!</v>
      </c>
      <c r="AI172" s="124" t="e">
        <f t="shared" si="85"/>
        <v>#VALUE!</v>
      </c>
      <c r="AJ172" s="124" t="e">
        <f t="shared" si="86"/>
        <v>#VALUE!</v>
      </c>
      <c r="AK172" s="124" t="e">
        <f t="shared" si="87"/>
        <v>#VALUE!</v>
      </c>
      <c r="AL172" s="124" t="e">
        <f t="shared" si="88"/>
        <v>#VALUE!</v>
      </c>
      <c r="AM172" s="124" t="e">
        <f t="shared" si="89"/>
        <v>#VALUE!</v>
      </c>
      <c r="AN172" s="124" t="e">
        <f t="shared" si="90"/>
        <v>#VALUE!</v>
      </c>
      <c r="AO172" s="124" t="e">
        <f t="shared" si="91"/>
        <v>#VALUE!</v>
      </c>
      <c r="AP172" s="124" t="e">
        <f t="shared" si="92"/>
        <v>#VALUE!</v>
      </c>
      <c r="AQ172" s="124" t="e">
        <f t="shared" si="93"/>
        <v>#VALUE!</v>
      </c>
      <c r="AR172" s="124" t="e">
        <f t="shared" si="94"/>
        <v>#VALUE!</v>
      </c>
      <c r="AS172" s="124">
        <f t="shared" si="95"/>
        <v>1</v>
      </c>
    </row>
    <row r="173" spans="1:4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IF(OR($B173="",$C173="",$D173="",$E173="",$F173="",$F173&lt;AN_LIM,$F173&gt;AN_CONCURS,$W173=FALSE),"",IF(E173="B",CNCSIS_B*VLOOKUP(AS173,Coef!$E$5:$F$20,2,FALSE),IF(E173="C",CNCSIS_C*VLOOKUP(AS173,Coef!$E$5:$F$20,2,FALSE),"")))</f>
        <v/>
      </c>
      <c r="J173" s="121" t="str">
        <f>IF(OR($B173="",$C173="",$D173="",$E173="",$F173="",$F173&gt;AN_CONCURS,$W173=FALSE),"",IF(E173="B",CNCSIS_B*VLOOKUP(AS173,Coef!$E$5:$F$20,2,FALSE),IF(E173="C",CNCSIS_C*VLOOKUP(AS173,Coef!$E$5:$F$20,2,FALSE),"")))</f>
        <v/>
      </c>
      <c r="K173" s="121" t="str">
        <f t="shared" si="72"/>
        <v/>
      </c>
      <c r="L173" s="121" t="str">
        <f t="shared" si="73"/>
        <v/>
      </c>
      <c r="M173" s="121" t="str">
        <f t="shared" si="74"/>
        <v/>
      </c>
      <c r="N173" s="121" t="str">
        <f t="shared" si="75"/>
        <v/>
      </c>
      <c r="O173" s="153" t="str">
        <f t="shared" si="62"/>
        <v/>
      </c>
      <c r="P173" s="153" t="str">
        <f t="shared" si="63"/>
        <v/>
      </c>
      <c r="Q173" s="153" t="str">
        <f t="shared" si="64"/>
        <v/>
      </c>
      <c r="R173" s="153" t="str">
        <f t="shared" si="65"/>
        <v/>
      </c>
      <c r="S173" s="153" t="str">
        <f t="shared" si="66"/>
        <v/>
      </c>
      <c r="T173" s="153" t="str">
        <f t="shared" si="67"/>
        <v/>
      </c>
      <c r="U173" s="153" t="str">
        <f t="shared" si="68"/>
        <v/>
      </c>
      <c r="V173" s="153" t="str">
        <f t="shared" si="69"/>
        <v/>
      </c>
      <c r="W173" s="129" t="b">
        <f t="shared" si="70"/>
        <v>0</v>
      </c>
      <c r="Y173" s="123" t="e">
        <f t="shared" si="71"/>
        <v>#VALUE!</v>
      </c>
      <c r="Z173" s="123" t="e">
        <f t="shared" si="76"/>
        <v>#VALUE!</v>
      </c>
      <c r="AA173" s="123" t="e">
        <f t="shared" si="77"/>
        <v>#VALUE!</v>
      </c>
      <c r="AB173" s="123" t="e">
        <f t="shared" si="78"/>
        <v>#VALUE!</v>
      </c>
      <c r="AC173" s="123" t="e">
        <f t="shared" si="79"/>
        <v>#VALUE!</v>
      </c>
      <c r="AD173" s="123" t="e">
        <f t="shared" si="80"/>
        <v>#VALUE!</v>
      </c>
      <c r="AE173" s="123" t="e">
        <f t="shared" si="81"/>
        <v>#VALUE!</v>
      </c>
      <c r="AF173" s="123" t="e">
        <f t="shared" si="82"/>
        <v>#VALUE!</v>
      </c>
      <c r="AG173" s="123" t="e">
        <f t="shared" si="83"/>
        <v>#VALUE!</v>
      </c>
      <c r="AH173" s="123" t="e">
        <f t="shared" si="84"/>
        <v>#VALUE!</v>
      </c>
      <c r="AI173" s="124" t="e">
        <f t="shared" si="85"/>
        <v>#VALUE!</v>
      </c>
      <c r="AJ173" s="124" t="e">
        <f t="shared" si="86"/>
        <v>#VALUE!</v>
      </c>
      <c r="AK173" s="124" t="e">
        <f t="shared" si="87"/>
        <v>#VALUE!</v>
      </c>
      <c r="AL173" s="124" t="e">
        <f t="shared" si="88"/>
        <v>#VALUE!</v>
      </c>
      <c r="AM173" s="124" t="e">
        <f t="shared" si="89"/>
        <v>#VALUE!</v>
      </c>
      <c r="AN173" s="124" t="e">
        <f t="shared" si="90"/>
        <v>#VALUE!</v>
      </c>
      <c r="AO173" s="124" t="e">
        <f t="shared" si="91"/>
        <v>#VALUE!</v>
      </c>
      <c r="AP173" s="124" t="e">
        <f t="shared" si="92"/>
        <v>#VALUE!</v>
      </c>
      <c r="AQ173" s="124" t="e">
        <f t="shared" si="93"/>
        <v>#VALUE!</v>
      </c>
      <c r="AR173" s="124" t="e">
        <f t="shared" si="94"/>
        <v>#VALUE!</v>
      </c>
      <c r="AS173" s="124">
        <f t="shared" si="95"/>
        <v>1</v>
      </c>
    </row>
    <row r="174" spans="1:4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IF(OR($B174="",$C174="",$D174="",$E174="",$F174="",$F174&lt;AN_LIM,$F174&gt;AN_CONCURS,$W174=FALSE),"",IF(E174="B",CNCSIS_B*VLOOKUP(AS174,Coef!$E$5:$F$20,2,FALSE),IF(E174="C",CNCSIS_C*VLOOKUP(AS174,Coef!$E$5:$F$20,2,FALSE),"")))</f>
        <v/>
      </c>
      <c r="J174" s="121" t="str">
        <f>IF(OR($B174="",$C174="",$D174="",$E174="",$F174="",$F174&gt;AN_CONCURS,$W174=FALSE),"",IF(E174="B",CNCSIS_B*VLOOKUP(AS174,Coef!$E$5:$F$20,2,FALSE),IF(E174="C",CNCSIS_C*VLOOKUP(AS174,Coef!$E$5:$F$20,2,FALSE),"")))</f>
        <v/>
      </c>
      <c r="K174" s="121" t="str">
        <f t="shared" si="72"/>
        <v/>
      </c>
      <c r="L174" s="121" t="str">
        <f t="shared" si="73"/>
        <v/>
      </c>
      <c r="M174" s="121" t="str">
        <f t="shared" si="74"/>
        <v/>
      </c>
      <c r="N174" s="121" t="str">
        <f t="shared" si="75"/>
        <v/>
      </c>
      <c r="O174" s="153" t="str">
        <f t="shared" si="62"/>
        <v/>
      </c>
      <c r="P174" s="153" t="str">
        <f t="shared" si="63"/>
        <v/>
      </c>
      <c r="Q174" s="153" t="str">
        <f t="shared" si="64"/>
        <v/>
      </c>
      <c r="R174" s="153" t="str">
        <f t="shared" si="65"/>
        <v/>
      </c>
      <c r="S174" s="153" t="str">
        <f t="shared" si="66"/>
        <v/>
      </c>
      <c r="T174" s="153" t="str">
        <f t="shared" si="67"/>
        <v/>
      </c>
      <c r="U174" s="153" t="str">
        <f t="shared" si="68"/>
        <v/>
      </c>
      <c r="V174" s="153" t="str">
        <f t="shared" si="69"/>
        <v/>
      </c>
      <c r="W174" s="129" t="b">
        <f t="shared" si="70"/>
        <v>0</v>
      </c>
      <c r="Y174" s="123" t="e">
        <f t="shared" si="71"/>
        <v>#VALUE!</v>
      </c>
      <c r="Z174" s="123" t="e">
        <f t="shared" si="76"/>
        <v>#VALUE!</v>
      </c>
      <c r="AA174" s="123" t="e">
        <f t="shared" si="77"/>
        <v>#VALUE!</v>
      </c>
      <c r="AB174" s="123" t="e">
        <f t="shared" si="78"/>
        <v>#VALUE!</v>
      </c>
      <c r="AC174" s="123" t="e">
        <f t="shared" si="79"/>
        <v>#VALUE!</v>
      </c>
      <c r="AD174" s="123" t="e">
        <f t="shared" si="80"/>
        <v>#VALUE!</v>
      </c>
      <c r="AE174" s="123" t="e">
        <f t="shared" si="81"/>
        <v>#VALUE!</v>
      </c>
      <c r="AF174" s="123" t="e">
        <f t="shared" si="82"/>
        <v>#VALUE!</v>
      </c>
      <c r="AG174" s="123" t="e">
        <f t="shared" si="83"/>
        <v>#VALUE!</v>
      </c>
      <c r="AH174" s="123" t="e">
        <f t="shared" si="84"/>
        <v>#VALUE!</v>
      </c>
      <c r="AI174" s="124" t="e">
        <f t="shared" si="85"/>
        <v>#VALUE!</v>
      </c>
      <c r="AJ174" s="124" t="e">
        <f t="shared" si="86"/>
        <v>#VALUE!</v>
      </c>
      <c r="AK174" s="124" t="e">
        <f t="shared" si="87"/>
        <v>#VALUE!</v>
      </c>
      <c r="AL174" s="124" t="e">
        <f t="shared" si="88"/>
        <v>#VALUE!</v>
      </c>
      <c r="AM174" s="124" t="e">
        <f t="shared" si="89"/>
        <v>#VALUE!</v>
      </c>
      <c r="AN174" s="124" t="e">
        <f t="shared" si="90"/>
        <v>#VALUE!</v>
      </c>
      <c r="AO174" s="124" t="e">
        <f t="shared" si="91"/>
        <v>#VALUE!</v>
      </c>
      <c r="AP174" s="124" t="e">
        <f t="shared" si="92"/>
        <v>#VALUE!</v>
      </c>
      <c r="AQ174" s="124" t="e">
        <f t="shared" si="93"/>
        <v>#VALUE!</v>
      </c>
      <c r="AR174" s="124" t="e">
        <f t="shared" si="94"/>
        <v>#VALUE!</v>
      </c>
      <c r="AS174" s="124">
        <f t="shared" si="95"/>
        <v>1</v>
      </c>
    </row>
    <row r="175" spans="1:4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IF(OR($B175="",$C175="",$D175="",$E175="",$F175="",$F175&lt;AN_LIM,$F175&gt;AN_CONCURS,$W175=FALSE),"",IF(E175="B",CNCSIS_B*VLOOKUP(AS175,Coef!$E$5:$F$20,2,FALSE),IF(E175="C",CNCSIS_C*VLOOKUP(AS175,Coef!$E$5:$F$20,2,FALSE),"")))</f>
        <v/>
      </c>
      <c r="J175" s="121" t="str">
        <f>IF(OR($B175="",$C175="",$D175="",$E175="",$F175="",$F175&gt;AN_CONCURS,$W175=FALSE),"",IF(E175="B",CNCSIS_B*VLOOKUP(AS175,Coef!$E$5:$F$20,2,FALSE),IF(E175="C",CNCSIS_C*VLOOKUP(AS175,Coef!$E$5:$F$20,2,FALSE),"")))</f>
        <v/>
      </c>
      <c r="K175" s="121" t="str">
        <f t="shared" si="72"/>
        <v/>
      </c>
      <c r="L175" s="121" t="str">
        <f t="shared" si="73"/>
        <v/>
      </c>
      <c r="M175" s="121" t="str">
        <f t="shared" si="74"/>
        <v/>
      </c>
      <c r="N175" s="121" t="str">
        <f t="shared" si="75"/>
        <v/>
      </c>
      <c r="O175" s="153" t="str">
        <f t="shared" si="62"/>
        <v/>
      </c>
      <c r="P175" s="153" t="str">
        <f t="shared" si="63"/>
        <v/>
      </c>
      <c r="Q175" s="153" t="str">
        <f t="shared" si="64"/>
        <v/>
      </c>
      <c r="R175" s="153" t="str">
        <f t="shared" si="65"/>
        <v/>
      </c>
      <c r="S175" s="153" t="str">
        <f t="shared" si="66"/>
        <v/>
      </c>
      <c r="T175" s="153" t="str">
        <f t="shared" si="67"/>
        <v/>
      </c>
      <c r="U175" s="153" t="str">
        <f t="shared" si="68"/>
        <v/>
      </c>
      <c r="V175" s="153" t="str">
        <f t="shared" si="69"/>
        <v/>
      </c>
      <c r="W175" s="129" t="b">
        <f t="shared" si="70"/>
        <v>0</v>
      </c>
      <c r="Y175" s="123" t="e">
        <f t="shared" si="71"/>
        <v>#VALUE!</v>
      </c>
      <c r="Z175" s="123" t="e">
        <f t="shared" si="76"/>
        <v>#VALUE!</v>
      </c>
      <c r="AA175" s="123" t="e">
        <f t="shared" si="77"/>
        <v>#VALUE!</v>
      </c>
      <c r="AB175" s="123" t="e">
        <f t="shared" si="78"/>
        <v>#VALUE!</v>
      </c>
      <c r="AC175" s="123" t="e">
        <f t="shared" si="79"/>
        <v>#VALUE!</v>
      </c>
      <c r="AD175" s="123" t="e">
        <f t="shared" si="80"/>
        <v>#VALUE!</v>
      </c>
      <c r="AE175" s="123" t="e">
        <f t="shared" si="81"/>
        <v>#VALUE!</v>
      </c>
      <c r="AF175" s="123" t="e">
        <f t="shared" si="82"/>
        <v>#VALUE!</v>
      </c>
      <c r="AG175" s="123" t="e">
        <f t="shared" si="83"/>
        <v>#VALUE!</v>
      </c>
      <c r="AH175" s="123" t="e">
        <f t="shared" si="84"/>
        <v>#VALUE!</v>
      </c>
      <c r="AI175" s="124" t="e">
        <f t="shared" si="85"/>
        <v>#VALUE!</v>
      </c>
      <c r="AJ175" s="124" t="e">
        <f t="shared" si="86"/>
        <v>#VALUE!</v>
      </c>
      <c r="AK175" s="124" t="e">
        <f t="shared" si="87"/>
        <v>#VALUE!</v>
      </c>
      <c r="AL175" s="124" t="e">
        <f t="shared" si="88"/>
        <v>#VALUE!</v>
      </c>
      <c r="AM175" s="124" t="e">
        <f t="shared" si="89"/>
        <v>#VALUE!</v>
      </c>
      <c r="AN175" s="124" t="e">
        <f t="shared" si="90"/>
        <v>#VALUE!</v>
      </c>
      <c r="AO175" s="124" t="e">
        <f t="shared" si="91"/>
        <v>#VALUE!</v>
      </c>
      <c r="AP175" s="124" t="e">
        <f t="shared" si="92"/>
        <v>#VALUE!</v>
      </c>
      <c r="AQ175" s="124" t="e">
        <f t="shared" si="93"/>
        <v>#VALUE!</v>
      </c>
      <c r="AR175" s="124" t="e">
        <f t="shared" si="94"/>
        <v>#VALUE!</v>
      </c>
      <c r="AS175" s="124">
        <f t="shared" si="95"/>
        <v>1</v>
      </c>
    </row>
    <row r="176" spans="1:4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IF(OR($B176="",$C176="",$D176="",$E176="",$F176="",$F176&lt;AN_LIM,$F176&gt;AN_CONCURS,$W176=FALSE),"",IF(E176="B",CNCSIS_B*VLOOKUP(AS176,Coef!$E$5:$F$20,2,FALSE),IF(E176="C",CNCSIS_C*VLOOKUP(AS176,Coef!$E$5:$F$20,2,FALSE),"")))</f>
        <v/>
      </c>
      <c r="J176" s="121" t="str">
        <f>IF(OR($B176="",$C176="",$D176="",$E176="",$F176="",$F176&gt;AN_CONCURS,$W176=FALSE),"",IF(E176="B",CNCSIS_B*VLOOKUP(AS176,Coef!$E$5:$F$20,2,FALSE),IF(E176="C",CNCSIS_C*VLOOKUP(AS176,Coef!$E$5:$F$20,2,FALSE),"")))</f>
        <v/>
      </c>
      <c r="K176" s="121" t="str">
        <f t="shared" si="72"/>
        <v/>
      </c>
      <c r="L176" s="121" t="str">
        <f t="shared" si="73"/>
        <v/>
      </c>
      <c r="M176" s="121" t="str">
        <f t="shared" si="74"/>
        <v/>
      </c>
      <c r="N176" s="121" t="str">
        <f t="shared" si="75"/>
        <v/>
      </c>
      <c r="O176" s="153" t="str">
        <f t="shared" si="62"/>
        <v/>
      </c>
      <c r="P176" s="153" t="str">
        <f t="shared" si="63"/>
        <v/>
      </c>
      <c r="Q176" s="153" t="str">
        <f t="shared" si="64"/>
        <v/>
      </c>
      <c r="R176" s="153" t="str">
        <f t="shared" si="65"/>
        <v/>
      </c>
      <c r="S176" s="153" t="str">
        <f t="shared" si="66"/>
        <v/>
      </c>
      <c r="T176" s="153" t="str">
        <f t="shared" si="67"/>
        <v/>
      </c>
      <c r="U176" s="153" t="str">
        <f t="shared" si="68"/>
        <v/>
      </c>
      <c r="V176" s="153" t="str">
        <f t="shared" si="69"/>
        <v/>
      </c>
      <c r="W176" s="129" t="b">
        <f t="shared" si="70"/>
        <v>0</v>
      </c>
      <c r="Y176" s="123" t="e">
        <f t="shared" si="71"/>
        <v>#VALUE!</v>
      </c>
      <c r="Z176" s="123" t="e">
        <f t="shared" si="76"/>
        <v>#VALUE!</v>
      </c>
      <c r="AA176" s="123" t="e">
        <f t="shared" si="77"/>
        <v>#VALUE!</v>
      </c>
      <c r="AB176" s="123" t="e">
        <f t="shared" si="78"/>
        <v>#VALUE!</v>
      </c>
      <c r="AC176" s="123" t="e">
        <f t="shared" si="79"/>
        <v>#VALUE!</v>
      </c>
      <c r="AD176" s="123" t="e">
        <f t="shared" si="80"/>
        <v>#VALUE!</v>
      </c>
      <c r="AE176" s="123" t="e">
        <f t="shared" si="81"/>
        <v>#VALUE!</v>
      </c>
      <c r="AF176" s="123" t="e">
        <f t="shared" si="82"/>
        <v>#VALUE!</v>
      </c>
      <c r="AG176" s="123" t="e">
        <f t="shared" si="83"/>
        <v>#VALUE!</v>
      </c>
      <c r="AH176" s="123" t="e">
        <f t="shared" si="84"/>
        <v>#VALUE!</v>
      </c>
      <c r="AI176" s="124" t="e">
        <f t="shared" si="85"/>
        <v>#VALUE!</v>
      </c>
      <c r="AJ176" s="124" t="e">
        <f t="shared" si="86"/>
        <v>#VALUE!</v>
      </c>
      <c r="AK176" s="124" t="e">
        <f t="shared" si="87"/>
        <v>#VALUE!</v>
      </c>
      <c r="AL176" s="124" t="e">
        <f t="shared" si="88"/>
        <v>#VALUE!</v>
      </c>
      <c r="AM176" s="124" t="e">
        <f t="shared" si="89"/>
        <v>#VALUE!</v>
      </c>
      <c r="AN176" s="124" t="e">
        <f t="shared" si="90"/>
        <v>#VALUE!</v>
      </c>
      <c r="AO176" s="124" t="e">
        <f t="shared" si="91"/>
        <v>#VALUE!</v>
      </c>
      <c r="AP176" s="124" t="e">
        <f t="shared" si="92"/>
        <v>#VALUE!</v>
      </c>
      <c r="AQ176" s="124" t="e">
        <f t="shared" si="93"/>
        <v>#VALUE!</v>
      </c>
      <c r="AR176" s="124" t="e">
        <f t="shared" si="94"/>
        <v>#VALUE!</v>
      </c>
      <c r="AS176" s="124">
        <f t="shared" si="95"/>
        <v>1</v>
      </c>
    </row>
    <row r="177" spans="1:4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IF(OR($B177="",$C177="",$D177="",$E177="",$F177="",$F177&lt;AN_LIM,$F177&gt;AN_CONCURS,$W177=FALSE),"",IF(E177="B",CNCSIS_B*VLOOKUP(AS177,Coef!$E$5:$F$20,2,FALSE),IF(E177="C",CNCSIS_C*VLOOKUP(AS177,Coef!$E$5:$F$20,2,FALSE),"")))</f>
        <v/>
      </c>
      <c r="J177" s="121" t="str">
        <f>IF(OR($B177="",$C177="",$D177="",$E177="",$F177="",$F177&gt;AN_CONCURS,$W177=FALSE),"",IF(E177="B",CNCSIS_B*VLOOKUP(AS177,Coef!$E$5:$F$20,2,FALSE),IF(E177="C",CNCSIS_C*VLOOKUP(AS177,Coef!$E$5:$F$20,2,FALSE),"")))</f>
        <v/>
      </c>
      <c r="K177" s="121" t="str">
        <f t="shared" si="72"/>
        <v/>
      </c>
      <c r="L177" s="121" t="str">
        <f t="shared" si="73"/>
        <v/>
      </c>
      <c r="M177" s="121" t="str">
        <f t="shared" si="74"/>
        <v/>
      </c>
      <c r="N177" s="121" t="str">
        <f t="shared" si="75"/>
        <v/>
      </c>
      <c r="O177" s="153" t="str">
        <f t="shared" si="62"/>
        <v/>
      </c>
      <c r="P177" s="153" t="str">
        <f t="shared" si="63"/>
        <v/>
      </c>
      <c r="Q177" s="153" t="str">
        <f t="shared" si="64"/>
        <v/>
      </c>
      <c r="R177" s="153" t="str">
        <f t="shared" si="65"/>
        <v/>
      </c>
      <c r="S177" s="153" t="str">
        <f t="shared" si="66"/>
        <v/>
      </c>
      <c r="T177" s="153" t="str">
        <f t="shared" si="67"/>
        <v/>
      </c>
      <c r="U177" s="153" t="str">
        <f t="shared" si="68"/>
        <v/>
      </c>
      <c r="V177" s="153" t="str">
        <f t="shared" si="69"/>
        <v/>
      </c>
      <c r="W177" s="129" t="b">
        <f t="shared" si="70"/>
        <v>0</v>
      </c>
      <c r="Y177" s="123" t="e">
        <f t="shared" si="71"/>
        <v>#VALUE!</v>
      </c>
      <c r="Z177" s="123" t="e">
        <f t="shared" si="76"/>
        <v>#VALUE!</v>
      </c>
      <c r="AA177" s="123" t="e">
        <f t="shared" si="77"/>
        <v>#VALUE!</v>
      </c>
      <c r="AB177" s="123" t="e">
        <f t="shared" si="78"/>
        <v>#VALUE!</v>
      </c>
      <c r="AC177" s="123" t="e">
        <f t="shared" si="79"/>
        <v>#VALUE!</v>
      </c>
      <c r="AD177" s="123" t="e">
        <f t="shared" si="80"/>
        <v>#VALUE!</v>
      </c>
      <c r="AE177" s="123" t="e">
        <f t="shared" si="81"/>
        <v>#VALUE!</v>
      </c>
      <c r="AF177" s="123" t="e">
        <f t="shared" si="82"/>
        <v>#VALUE!</v>
      </c>
      <c r="AG177" s="123" t="e">
        <f t="shared" si="83"/>
        <v>#VALUE!</v>
      </c>
      <c r="AH177" s="123" t="e">
        <f t="shared" si="84"/>
        <v>#VALUE!</v>
      </c>
      <c r="AI177" s="124" t="e">
        <f t="shared" si="85"/>
        <v>#VALUE!</v>
      </c>
      <c r="AJ177" s="124" t="e">
        <f t="shared" si="86"/>
        <v>#VALUE!</v>
      </c>
      <c r="AK177" s="124" t="e">
        <f t="shared" si="87"/>
        <v>#VALUE!</v>
      </c>
      <c r="AL177" s="124" t="e">
        <f t="shared" si="88"/>
        <v>#VALUE!</v>
      </c>
      <c r="AM177" s="124" t="e">
        <f t="shared" si="89"/>
        <v>#VALUE!</v>
      </c>
      <c r="AN177" s="124" t="e">
        <f t="shared" si="90"/>
        <v>#VALUE!</v>
      </c>
      <c r="AO177" s="124" t="e">
        <f t="shared" si="91"/>
        <v>#VALUE!</v>
      </c>
      <c r="AP177" s="124" t="e">
        <f t="shared" si="92"/>
        <v>#VALUE!</v>
      </c>
      <c r="AQ177" s="124" t="e">
        <f t="shared" si="93"/>
        <v>#VALUE!</v>
      </c>
      <c r="AR177" s="124" t="e">
        <f t="shared" si="94"/>
        <v>#VALUE!</v>
      </c>
      <c r="AS177" s="124">
        <f t="shared" si="95"/>
        <v>1</v>
      </c>
    </row>
    <row r="178" spans="1:4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IF(OR($B178="",$C178="",$D178="",$E178="",$F178="",$F178&lt;AN_LIM,$F178&gt;AN_CONCURS,$W178=FALSE),"",IF(E178="B",CNCSIS_B*VLOOKUP(AS178,Coef!$E$5:$F$20,2,FALSE),IF(E178="C",CNCSIS_C*VLOOKUP(AS178,Coef!$E$5:$F$20,2,FALSE),"")))</f>
        <v/>
      </c>
      <c r="J178" s="121" t="str">
        <f>IF(OR($B178="",$C178="",$D178="",$E178="",$F178="",$F178&gt;AN_CONCURS,$W178=FALSE),"",IF(E178="B",CNCSIS_B*VLOOKUP(AS178,Coef!$E$5:$F$20,2,FALSE),IF(E178="C",CNCSIS_C*VLOOKUP(AS178,Coef!$E$5:$F$20,2,FALSE),"")))</f>
        <v/>
      </c>
      <c r="K178" s="121" t="str">
        <f t="shared" si="72"/>
        <v/>
      </c>
      <c r="L178" s="121" t="str">
        <f t="shared" si="73"/>
        <v/>
      </c>
      <c r="M178" s="121" t="str">
        <f t="shared" si="74"/>
        <v/>
      </c>
      <c r="N178" s="121" t="str">
        <f t="shared" si="75"/>
        <v/>
      </c>
      <c r="O178" s="153" t="str">
        <f t="shared" si="62"/>
        <v/>
      </c>
      <c r="P178" s="153" t="str">
        <f t="shared" si="63"/>
        <v/>
      </c>
      <c r="Q178" s="153" t="str">
        <f t="shared" si="64"/>
        <v/>
      </c>
      <c r="R178" s="153" t="str">
        <f t="shared" si="65"/>
        <v/>
      </c>
      <c r="S178" s="153" t="str">
        <f t="shared" si="66"/>
        <v/>
      </c>
      <c r="T178" s="153" t="str">
        <f t="shared" si="67"/>
        <v/>
      </c>
      <c r="U178" s="153" t="str">
        <f t="shared" si="68"/>
        <v/>
      </c>
      <c r="V178" s="153" t="str">
        <f t="shared" si="69"/>
        <v/>
      </c>
      <c r="W178" s="129" t="b">
        <f t="shared" si="70"/>
        <v>0</v>
      </c>
      <c r="Y178" s="123" t="e">
        <f t="shared" si="71"/>
        <v>#VALUE!</v>
      </c>
      <c r="Z178" s="123" t="e">
        <f t="shared" si="76"/>
        <v>#VALUE!</v>
      </c>
      <c r="AA178" s="123" t="e">
        <f t="shared" si="77"/>
        <v>#VALUE!</v>
      </c>
      <c r="AB178" s="123" t="e">
        <f t="shared" si="78"/>
        <v>#VALUE!</v>
      </c>
      <c r="AC178" s="123" t="e">
        <f t="shared" si="79"/>
        <v>#VALUE!</v>
      </c>
      <c r="AD178" s="123" t="e">
        <f t="shared" si="80"/>
        <v>#VALUE!</v>
      </c>
      <c r="AE178" s="123" t="e">
        <f t="shared" si="81"/>
        <v>#VALUE!</v>
      </c>
      <c r="AF178" s="123" t="e">
        <f t="shared" si="82"/>
        <v>#VALUE!</v>
      </c>
      <c r="AG178" s="123" t="e">
        <f t="shared" si="83"/>
        <v>#VALUE!</v>
      </c>
      <c r="AH178" s="123" t="e">
        <f t="shared" si="84"/>
        <v>#VALUE!</v>
      </c>
      <c r="AI178" s="124" t="e">
        <f t="shared" si="85"/>
        <v>#VALUE!</v>
      </c>
      <c r="AJ178" s="124" t="e">
        <f t="shared" si="86"/>
        <v>#VALUE!</v>
      </c>
      <c r="AK178" s="124" t="e">
        <f t="shared" si="87"/>
        <v>#VALUE!</v>
      </c>
      <c r="AL178" s="124" t="e">
        <f t="shared" si="88"/>
        <v>#VALUE!</v>
      </c>
      <c r="AM178" s="124" t="e">
        <f t="shared" si="89"/>
        <v>#VALUE!</v>
      </c>
      <c r="AN178" s="124" t="e">
        <f t="shared" si="90"/>
        <v>#VALUE!</v>
      </c>
      <c r="AO178" s="124" t="e">
        <f t="shared" si="91"/>
        <v>#VALUE!</v>
      </c>
      <c r="AP178" s="124" t="e">
        <f t="shared" si="92"/>
        <v>#VALUE!</v>
      </c>
      <c r="AQ178" s="124" t="e">
        <f t="shared" si="93"/>
        <v>#VALUE!</v>
      </c>
      <c r="AR178" s="124" t="e">
        <f t="shared" si="94"/>
        <v>#VALUE!</v>
      </c>
      <c r="AS178" s="124">
        <f t="shared" si="95"/>
        <v>1</v>
      </c>
    </row>
    <row r="179" spans="1:4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IF(OR($B179="",$C179="",$D179="",$E179="",$F179="",$F179&lt;AN_LIM,$F179&gt;AN_CONCURS,$W179=FALSE),"",IF(E179="B",CNCSIS_B*VLOOKUP(AS179,Coef!$E$5:$F$20,2,FALSE),IF(E179="C",CNCSIS_C*VLOOKUP(AS179,Coef!$E$5:$F$20,2,FALSE),"")))</f>
        <v/>
      </c>
      <c r="J179" s="121" t="str">
        <f>IF(OR($B179="",$C179="",$D179="",$E179="",$F179="",$F179&gt;AN_CONCURS,$W179=FALSE),"",IF(E179="B",CNCSIS_B*VLOOKUP(AS179,Coef!$E$5:$F$20,2,FALSE),IF(E179="C",CNCSIS_C*VLOOKUP(AS179,Coef!$E$5:$F$20,2,FALSE),"")))</f>
        <v/>
      </c>
      <c r="K179" s="121" t="str">
        <f t="shared" si="72"/>
        <v/>
      </c>
      <c r="L179" s="121" t="str">
        <f t="shared" si="73"/>
        <v/>
      </c>
      <c r="M179" s="121" t="str">
        <f t="shared" si="74"/>
        <v/>
      </c>
      <c r="N179" s="121" t="str">
        <f t="shared" si="75"/>
        <v/>
      </c>
      <c r="O179" s="153" t="str">
        <f t="shared" si="62"/>
        <v/>
      </c>
      <c r="P179" s="153" t="str">
        <f t="shared" si="63"/>
        <v/>
      </c>
      <c r="Q179" s="153" t="str">
        <f t="shared" si="64"/>
        <v/>
      </c>
      <c r="R179" s="153" t="str">
        <f t="shared" si="65"/>
        <v/>
      </c>
      <c r="S179" s="153" t="str">
        <f t="shared" si="66"/>
        <v/>
      </c>
      <c r="T179" s="153" t="str">
        <f t="shared" si="67"/>
        <v/>
      </c>
      <c r="U179" s="153" t="str">
        <f t="shared" si="68"/>
        <v/>
      </c>
      <c r="V179" s="153" t="str">
        <f t="shared" si="69"/>
        <v/>
      </c>
      <c r="W179" s="129" t="b">
        <f t="shared" si="70"/>
        <v>0</v>
      </c>
      <c r="Y179" s="123" t="e">
        <f t="shared" si="71"/>
        <v>#VALUE!</v>
      </c>
      <c r="Z179" s="123" t="e">
        <f t="shared" si="76"/>
        <v>#VALUE!</v>
      </c>
      <c r="AA179" s="123" t="e">
        <f t="shared" si="77"/>
        <v>#VALUE!</v>
      </c>
      <c r="AB179" s="123" t="e">
        <f t="shared" si="78"/>
        <v>#VALUE!</v>
      </c>
      <c r="AC179" s="123" t="e">
        <f t="shared" si="79"/>
        <v>#VALUE!</v>
      </c>
      <c r="AD179" s="123" t="e">
        <f t="shared" si="80"/>
        <v>#VALUE!</v>
      </c>
      <c r="AE179" s="123" t="e">
        <f t="shared" si="81"/>
        <v>#VALUE!</v>
      </c>
      <c r="AF179" s="123" t="e">
        <f t="shared" si="82"/>
        <v>#VALUE!</v>
      </c>
      <c r="AG179" s="123" t="e">
        <f t="shared" si="83"/>
        <v>#VALUE!</v>
      </c>
      <c r="AH179" s="123" t="e">
        <f t="shared" si="84"/>
        <v>#VALUE!</v>
      </c>
      <c r="AI179" s="124" t="e">
        <f t="shared" si="85"/>
        <v>#VALUE!</v>
      </c>
      <c r="AJ179" s="124" t="e">
        <f t="shared" si="86"/>
        <v>#VALUE!</v>
      </c>
      <c r="AK179" s="124" t="e">
        <f t="shared" si="87"/>
        <v>#VALUE!</v>
      </c>
      <c r="AL179" s="124" t="e">
        <f t="shared" si="88"/>
        <v>#VALUE!</v>
      </c>
      <c r="AM179" s="124" t="e">
        <f t="shared" si="89"/>
        <v>#VALUE!</v>
      </c>
      <c r="AN179" s="124" t="e">
        <f t="shared" si="90"/>
        <v>#VALUE!</v>
      </c>
      <c r="AO179" s="124" t="e">
        <f t="shared" si="91"/>
        <v>#VALUE!</v>
      </c>
      <c r="AP179" s="124" t="e">
        <f t="shared" si="92"/>
        <v>#VALUE!</v>
      </c>
      <c r="AQ179" s="124" t="e">
        <f t="shared" si="93"/>
        <v>#VALUE!</v>
      </c>
      <c r="AR179" s="124" t="e">
        <f t="shared" si="94"/>
        <v>#VALUE!</v>
      </c>
      <c r="AS179" s="124">
        <f t="shared" si="95"/>
        <v>1</v>
      </c>
    </row>
    <row r="180" spans="1:4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IF(OR($B180="",$C180="",$D180="",$E180="",$F180="",$F180&lt;AN_LIM,$F180&gt;AN_CONCURS,$W180=FALSE),"",IF(E180="B",CNCSIS_B*VLOOKUP(AS180,Coef!$E$5:$F$20,2,FALSE),IF(E180="C",CNCSIS_C*VLOOKUP(AS180,Coef!$E$5:$F$20,2,FALSE),"")))</f>
        <v/>
      </c>
      <c r="J180" s="121" t="str">
        <f>IF(OR($B180="",$C180="",$D180="",$E180="",$F180="",$F180&gt;AN_CONCURS,$W180=FALSE),"",IF(E180="B",CNCSIS_B*VLOOKUP(AS180,Coef!$E$5:$F$20,2,FALSE),IF(E180="C",CNCSIS_C*VLOOKUP(AS180,Coef!$E$5:$F$20,2,FALSE),"")))</f>
        <v/>
      </c>
      <c r="K180" s="121" t="str">
        <f t="shared" si="72"/>
        <v/>
      </c>
      <c r="L180" s="121" t="str">
        <f t="shared" si="73"/>
        <v/>
      </c>
      <c r="M180" s="121" t="str">
        <f t="shared" si="74"/>
        <v/>
      </c>
      <c r="N180" s="121" t="str">
        <f t="shared" si="75"/>
        <v/>
      </c>
      <c r="O180" s="153" t="str">
        <f t="shared" si="62"/>
        <v/>
      </c>
      <c r="P180" s="153" t="str">
        <f t="shared" si="63"/>
        <v/>
      </c>
      <c r="Q180" s="153" t="str">
        <f t="shared" si="64"/>
        <v/>
      </c>
      <c r="R180" s="153" t="str">
        <f t="shared" si="65"/>
        <v/>
      </c>
      <c r="S180" s="153" t="str">
        <f t="shared" si="66"/>
        <v/>
      </c>
      <c r="T180" s="153" t="str">
        <f t="shared" si="67"/>
        <v/>
      </c>
      <c r="U180" s="153" t="str">
        <f t="shared" si="68"/>
        <v/>
      </c>
      <c r="V180" s="153" t="str">
        <f t="shared" si="69"/>
        <v/>
      </c>
      <c r="W180" s="129" t="b">
        <f t="shared" si="70"/>
        <v>0</v>
      </c>
      <c r="Y180" s="123" t="e">
        <f t="shared" si="71"/>
        <v>#VALUE!</v>
      </c>
      <c r="Z180" s="123" t="e">
        <f t="shared" si="76"/>
        <v>#VALUE!</v>
      </c>
      <c r="AA180" s="123" t="e">
        <f t="shared" si="77"/>
        <v>#VALUE!</v>
      </c>
      <c r="AB180" s="123" t="e">
        <f t="shared" si="78"/>
        <v>#VALUE!</v>
      </c>
      <c r="AC180" s="123" t="e">
        <f t="shared" si="79"/>
        <v>#VALUE!</v>
      </c>
      <c r="AD180" s="123" t="e">
        <f t="shared" si="80"/>
        <v>#VALUE!</v>
      </c>
      <c r="AE180" s="123" t="e">
        <f t="shared" si="81"/>
        <v>#VALUE!</v>
      </c>
      <c r="AF180" s="123" t="e">
        <f t="shared" si="82"/>
        <v>#VALUE!</v>
      </c>
      <c r="AG180" s="123" t="e">
        <f t="shared" si="83"/>
        <v>#VALUE!</v>
      </c>
      <c r="AH180" s="123" t="e">
        <f t="shared" si="84"/>
        <v>#VALUE!</v>
      </c>
      <c r="AI180" s="124" t="e">
        <f t="shared" si="85"/>
        <v>#VALUE!</v>
      </c>
      <c r="AJ180" s="124" t="e">
        <f t="shared" si="86"/>
        <v>#VALUE!</v>
      </c>
      <c r="AK180" s="124" t="e">
        <f t="shared" si="87"/>
        <v>#VALUE!</v>
      </c>
      <c r="AL180" s="124" t="e">
        <f t="shared" si="88"/>
        <v>#VALUE!</v>
      </c>
      <c r="AM180" s="124" t="e">
        <f t="shared" si="89"/>
        <v>#VALUE!</v>
      </c>
      <c r="AN180" s="124" t="e">
        <f t="shared" si="90"/>
        <v>#VALUE!</v>
      </c>
      <c r="AO180" s="124" t="e">
        <f t="shared" si="91"/>
        <v>#VALUE!</v>
      </c>
      <c r="AP180" s="124" t="e">
        <f t="shared" si="92"/>
        <v>#VALUE!</v>
      </c>
      <c r="AQ180" s="124" t="e">
        <f t="shared" si="93"/>
        <v>#VALUE!</v>
      </c>
      <c r="AR180" s="124" t="e">
        <f t="shared" si="94"/>
        <v>#VALUE!</v>
      </c>
      <c r="AS180" s="124">
        <f t="shared" si="95"/>
        <v>1</v>
      </c>
    </row>
    <row r="181" spans="1:4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IF(OR($B181="",$C181="",$D181="",$E181="",$F181="",$F181&lt;AN_LIM,$F181&gt;AN_CONCURS,$W181=FALSE),"",IF(E181="B",CNCSIS_B*VLOOKUP(AS181,Coef!$E$5:$F$20,2,FALSE),IF(E181="C",CNCSIS_C*VLOOKUP(AS181,Coef!$E$5:$F$20,2,FALSE),"")))</f>
        <v/>
      </c>
      <c r="J181" s="121" t="str">
        <f>IF(OR($B181="",$C181="",$D181="",$E181="",$F181="",$F181&gt;AN_CONCURS,$W181=FALSE),"",IF(E181="B",CNCSIS_B*VLOOKUP(AS181,Coef!$E$5:$F$20,2,FALSE),IF(E181="C",CNCSIS_C*VLOOKUP(AS181,Coef!$E$5:$F$20,2,FALSE),"")))</f>
        <v/>
      </c>
      <c r="K181" s="121" t="str">
        <f t="shared" si="72"/>
        <v/>
      </c>
      <c r="L181" s="121" t="str">
        <f t="shared" si="73"/>
        <v/>
      </c>
      <c r="M181" s="121" t="str">
        <f t="shared" si="74"/>
        <v/>
      </c>
      <c r="N181" s="121" t="str">
        <f t="shared" si="75"/>
        <v/>
      </c>
      <c r="O181" s="153" t="str">
        <f t="shared" si="62"/>
        <v/>
      </c>
      <c r="P181" s="153" t="str">
        <f t="shared" si="63"/>
        <v/>
      </c>
      <c r="Q181" s="153" t="str">
        <f t="shared" si="64"/>
        <v/>
      </c>
      <c r="R181" s="153" t="str">
        <f t="shared" si="65"/>
        <v/>
      </c>
      <c r="S181" s="153" t="str">
        <f t="shared" si="66"/>
        <v/>
      </c>
      <c r="T181" s="153" t="str">
        <f t="shared" si="67"/>
        <v/>
      </c>
      <c r="U181" s="153" t="str">
        <f t="shared" si="68"/>
        <v/>
      </c>
      <c r="V181" s="153" t="str">
        <f t="shared" si="69"/>
        <v/>
      </c>
      <c r="W181" s="129" t="b">
        <f t="shared" si="70"/>
        <v>0</v>
      </c>
      <c r="Y181" s="123" t="e">
        <f t="shared" si="71"/>
        <v>#VALUE!</v>
      </c>
      <c r="Z181" s="123" t="e">
        <f t="shared" si="76"/>
        <v>#VALUE!</v>
      </c>
      <c r="AA181" s="123" t="e">
        <f t="shared" si="77"/>
        <v>#VALUE!</v>
      </c>
      <c r="AB181" s="123" t="e">
        <f t="shared" si="78"/>
        <v>#VALUE!</v>
      </c>
      <c r="AC181" s="123" t="e">
        <f t="shared" si="79"/>
        <v>#VALUE!</v>
      </c>
      <c r="AD181" s="123" t="e">
        <f t="shared" si="80"/>
        <v>#VALUE!</v>
      </c>
      <c r="AE181" s="123" t="e">
        <f t="shared" si="81"/>
        <v>#VALUE!</v>
      </c>
      <c r="AF181" s="123" t="e">
        <f t="shared" si="82"/>
        <v>#VALUE!</v>
      </c>
      <c r="AG181" s="123" t="e">
        <f t="shared" si="83"/>
        <v>#VALUE!</v>
      </c>
      <c r="AH181" s="123" t="e">
        <f t="shared" si="84"/>
        <v>#VALUE!</v>
      </c>
      <c r="AI181" s="124" t="e">
        <f t="shared" si="85"/>
        <v>#VALUE!</v>
      </c>
      <c r="AJ181" s="124" t="e">
        <f t="shared" si="86"/>
        <v>#VALUE!</v>
      </c>
      <c r="AK181" s="124" t="e">
        <f t="shared" si="87"/>
        <v>#VALUE!</v>
      </c>
      <c r="AL181" s="124" t="e">
        <f t="shared" si="88"/>
        <v>#VALUE!</v>
      </c>
      <c r="AM181" s="124" t="e">
        <f t="shared" si="89"/>
        <v>#VALUE!</v>
      </c>
      <c r="AN181" s="124" t="e">
        <f t="shared" si="90"/>
        <v>#VALUE!</v>
      </c>
      <c r="AO181" s="124" t="e">
        <f t="shared" si="91"/>
        <v>#VALUE!</v>
      </c>
      <c r="AP181" s="124" t="e">
        <f t="shared" si="92"/>
        <v>#VALUE!</v>
      </c>
      <c r="AQ181" s="124" t="e">
        <f t="shared" si="93"/>
        <v>#VALUE!</v>
      </c>
      <c r="AR181" s="124" t="e">
        <f t="shared" si="94"/>
        <v>#VALUE!</v>
      </c>
      <c r="AS181" s="124">
        <f t="shared" si="95"/>
        <v>1</v>
      </c>
    </row>
    <row r="182" spans="1:4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IF(OR($B182="",$C182="",$D182="",$E182="",$F182="",$F182&lt;AN_LIM,$F182&gt;AN_CONCURS,$W182=FALSE),"",IF(E182="B",CNCSIS_B*VLOOKUP(AS182,Coef!$E$5:$F$20,2,FALSE),IF(E182="C",CNCSIS_C*VLOOKUP(AS182,Coef!$E$5:$F$20,2,FALSE),"")))</f>
        <v/>
      </c>
      <c r="J182" s="121" t="str">
        <f>IF(OR($B182="",$C182="",$D182="",$E182="",$F182="",$F182&gt;AN_CONCURS,$W182=FALSE),"",IF(E182="B",CNCSIS_B*VLOOKUP(AS182,Coef!$E$5:$F$20,2,FALSE),IF(E182="C",CNCSIS_C*VLOOKUP(AS182,Coef!$E$5:$F$20,2,FALSE),"")))</f>
        <v/>
      </c>
      <c r="K182" s="121" t="str">
        <f t="shared" si="72"/>
        <v/>
      </c>
      <c r="L182" s="121" t="str">
        <f t="shared" si="73"/>
        <v/>
      </c>
      <c r="M182" s="121" t="str">
        <f t="shared" si="74"/>
        <v/>
      </c>
      <c r="N182" s="121" t="str">
        <f t="shared" si="75"/>
        <v/>
      </c>
      <c r="O182" s="153" t="str">
        <f t="shared" si="62"/>
        <v/>
      </c>
      <c r="P182" s="153" t="str">
        <f t="shared" si="63"/>
        <v/>
      </c>
      <c r="Q182" s="153" t="str">
        <f t="shared" si="64"/>
        <v/>
      </c>
      <c r="R182" s="153" t="str">
        <f t="shared" si="65"/>
        <v/>
      </c>
      <c r="S182" s="153" t="str">
        <f t="shared" si="66"/>
        <v/>
      </c>
      <c r="T182" s="153" t="str">
        <f t="shared" si="67"/>
        <v/>
      </c>
      <c r="U182" s="153" t="str">
        <f t="shared" si="68"/>
        <v/>
      </c>
      <c r="V182" s="153" t="str">
        <f t="shared" si="69"/>
        <v/>
      </c>
      <c r="W182" s="129" t="b">
        <f t="shared" si="70"/>
        <v>0</v>
      </c>
      <c r="Y182" s="123" t="e">
        <f t="shared" si="71"/>
        <v>#VALUE!</v>
      </c>
      <c r="Z182" s="123" t="e">
        <f t="shared" si="76"/>
        <v>#VALUE!</v>
      </c>
      <c r="AA182" s="123" t="e">
        <f t="shared" si="77"/>
        <v>#VALUE!</v>
      </c>
      <c r="AB182" s="123" t="e">
        <f t="shared" si="78"/>
        <v>#VALUE!</v>
      </c>
      <c r="AC182" s="123" t="e">
        <f t="shared" si="79"/>
        <v>#VALUE!</v>
      </c>
      <c r="AD182" s="123" t="e">
        <f t="shared" si="80"/>
        <v>#VALUE!</v>
      </c>
      <c r="AE182" s="123" t="e">
        <f t="shared" si="81"/>
        <v>#VALUE!</v>
      </c>
      <c r="AF182" s="123" t="e">
        <f t="shared" si="82"/>
        <v>#VALUE!</v>
      </c>
      <c r="AG182" s="123" t="e">
        <f t="shared" si="83"/>
        <v>#VALUE!</v>
      </c>
      <c r="AH182" s="123" t="e">
        <f t="shared" si="84"/>
        <v>#VALUE!</v>
      </c>
      <c r="AI182" s="124" t="e">
        <f t="shared" si="85"/>
        <v>#VALUE!</v>
      </c>
      <c r="AJ182" s="124" t="e">
        <f t="shared" si="86"/>
        <v>#VALUE!</v>
      </c>
      <c r="AK182" s="124" t="e">
        <f t="shared" si="87"/>
        <v>#VALUE!</v>
      </c>
      <c r="AL182" s="124" t="e">
        <f t="shared" si="88"/>
        <v>#VALUE!</v>
      </c>
      <c r="AM182" s="124" t="e">
        <f t="shared" si="89"/>
        <v>#VALUE!</v>
      </c>
      <c r="AN182" s="124" t="e">
        <f t="shared" si="90"/>
        <v>#VALUE!</v>
      </c>
      <c r="AO182" s="124" t="e">
        <f t="shared" si="91"/>
        <v>#VALUE!</v>
      </c>
      <c r="AP182" s="124" t="e">
        <f t="shared" si="92"/>
        <v>#VALUE!</v>
      </c>
      <c r="AQ182" s="124" t="e">
        <f t="shared" si="93"/>
        <v>#VALUE!</v>
      </c>
      <c r="AR182" s="124" t="e">
        <f t="shared" si="94"/>
        <v>#VALUE!</v>
      </c>
      <c r="AS182" s="124">
        <f t="shared" si="95"/>
        <v>1</v>
      </c>
    </row>
    <row r="183" spans="1:4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IF(OR($B183="",$C183="",$D183="",$E183="",$F183="",$F183&lt;AN_LIM,$F183&gt;AN_CONCURS,$W183=FALSE),"",IF(E183="B",CNCSIS_B*VLOOKUP(AS183,Coef!$E$5:$F$20,2,FALSE),IF(E183="C",CNCSIS_C*VLOOKUP(AS183,Coef!$E$5:$F$20,2,FALSE),"")))</f>
        <v/>
      </c>
      <c r="J183" s="121" t="str">
        <f>IF(OR($B183="",$C183="",$D183="",$E183="",$F183="",$F183&gt;AN_CONCURS,$W183=FALSE),"",IF(E183="B",CNCSIS_B*VLOOKUP(AS183,Coef!$E$5:$F$20,2,FALSE),IF(E183="C",CNCSIS_C*VLOOKUP(AS183,Coef!$E$5:$F$20,2,FALSE),"")))</f>
        <v/>
      </c>
      <c r="K183" s="121" t="str">
        <f t="shared" si="72"/>
        <v/>
      </c>
      <c r="L183" s="121" t="str">
        <f t="shared" si="73"/>
        <v/>
      </c>
      <c r="M183" s="121" t="str">
        <f t="shared" si="74"/>
        <v/>
      </c>
      <c r="N183" s="121" t="str">
        <f t="shared" si="75"/>
        <v/>
      </c>
      <c r="O183" s="153" t="str">
        <f t="shared" si="62"/>
        <v/>
      </c>
      <c r="P183" s="153" t="str">
        <f t="shared" si="63"/>
        <v/>
      </c>
      <c r="Q183" s="153" t="str">
        <f t="shared" si="64"/>
        <v/>
      </c>
      <c r="R183" s="153" t="str">
        <f t="shared" si="65"/>
        <v/>
      </c>
      <c r="S183" s="153" t="str">
        <f t="shared" si="66"/>
        <v/>
      </c>
      <c r="T183" s="153" t="str">
        <f t="shared" si="67"/>
        <v/>
      </c>
      <c r="U183" s="153" t="str">
        <f t="shared" si="68"/>
        <v/>
      </c>
      <c r="V183" s="153" t="str">
        <f t="shared" si="69"/>
        <v/>
      </c>
      <c r="W183" s="129" t="b">
        <f t="shared" si="70"/>
        <v>0</v>
      </c>
      <c r="Y183" s="123" t="e">
        <f t="shared" si="71"/>
        <v>#VALUE!</v>
      </c>
      <c r="Z183" s="123" t="e">
        <f t="shared" si="76"/>
        <v>#VALUE!</v>
      </c>
      <c r="AA183" s="123" t="e">
        <f t="shared" si="77"/>
        <v>#VALUE!</v>
      </c>
      <c r="AB183" s="123" t="e">
        <f t="shared" si="78"/>
        <v>#VALUE!</v>
      </c>
      <c r="AC183" s="123" t="e">
        <f t="shared" si="79"/>
        <v>#VALUE!</v>
      </c>
      <c r="AD183" s="123" t="e">
        <f t="shared" si="80"/>
        <v>#VALUE!</v>
      </c>
      <c r="AE183" s="123" t="e">
        <f t="shared" si="81"/>
        <v>#VALUE!</v>
      </c>
      <c r="AF183" s="123" t="e">
        <f t="shared" si="82"/>
        <v>#VALUE!</v>
      </c>
      <c r="AG183" s="123" t="e">
        <f t="shared" si="83"/>
        <v>#VALUE!</v>
      </c>
      <c r="AH183" s="123" t="e">
        <f t="shared" si="84"/>
        <v>#VALUE!</v>
      </c>
      <c r="AI183" s="124" t="e">
        <f t="shared" si="85"/>
        <v>#VALUE!</v>
      </c>
      <c r="AJ183" s="124" t="e">
        <f t="shared" si="86"/>
        <v>#VALUE!</v>
      </c>
      <c r="AK183" s="124" t="e">
        <f t="shared" si="87"/>
        <v>#VALUE!</v>
      </c>
      <c r="AL183" s="124" t="e">
        <f t="shared" si="88"/>
        <v>#VALUE!</v>
      </c>
      <c r="AM183" s="124" t="e">
        <f t="shared" si="89"/>
        <v>#VALUE!</v>
      </c>
      <c r="AN183" s="124" t="e">
        <f t="shared" si="90"/>
        <v>#VALUE!</v>
      </c>
      <c r="AO183" s="124" t="e">
        <f t="shared" si="91"/>
        <v>#VALUE!</v>
      </c>
      <c r="AP183" s="124" t="e">
        <f t="shared" si="92"/>
        <v>#VALUE!</v>
      </c>
      <c r="AQ183" s="124" t="e">
        <f t="shared" si="93"/>
        <v>#VALUE!</v>
      </c>
      <c r="AR183" s="124" t="e">
        <f t="shared" si="94"/>
        <v>#VALUE!</v>
      </c>
      <c r="AS183" s="124">
        <f t="shared" si="95"/>
        <v>1</v>
      </c>
    </row>
    <row r="184" spans="1:4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IF(OR($B184="",$C184="",$D184="",$E184="",$F184="",$F184&lt;AN_LIM,$F184&gt;AN_CONCURS,$W184=FALSE),"",IF(E184="B",CNCSIS_B*VLOOKUP(AS184,Coef!$E$5:$F$20,2,FALSE),IF(E184="C",CNCSIS_C*VLOOKUP(AS184,Coef!$E$5:$F$20,2,FALSE),"")))</f>
        <v/>
      </c>
      <c r="J184" s="121" t="str">
        <f>IF(OR($B184="",$C184="",$D184="",$E184="",$F184="",$F184&gt;AN_CONCURS,$W184=FALSE),"",IF(E184="B",CNCSIS_B*VLOOKUP(AS184,Coef!$E$5:$F$20,2,FALSE),IF(E184="C",CNCSIS_C*VLOOKUP(AS184,Coef!$E$5:$F$20,2,FALSE),"")))</f>
        <v/>
      </c>
      <c r="K184" s="121" t="str">
        <f t="shared" si="72"/>
        <v/>
      </c>
      <c r="L184" s="121" t="str">
        <f t="shared" si="73"/>
        <v/>
      </c>
      <c r="M184" s="121" t="str">
        <f t="shared" si="74"/>
        <v/>
      </c>
      <c r="N184" s="121" t="str">
        <f t="shared" si="75"/>
        <v/>
      </c>
      <c r="O184" s="153" t="str">
        <f t="shared" si="62"/>
        <v/>
      </c>
      <c r="P184" s="153" t="str">
        <f t="shared" si="63"/>
        <v/>
      </c>
      <c r="Q184" s="153" t="str">
        <f t="shared" si="64"/>
        <v/>
      </c>
      <c r="R184" s="153" t="str">
        <f t="shared" si="65"/>
        <v/>
      </c>
      <c r="S184" s="153" t="str">
        <f t="shared" si="66"/>
        <v/>
      </c>
      <c r="T184" s="153" t="str">
        <f t="shared" si="67"/>
        <v/>
      </c>
      <c r="U184" s="153" t="str">
        <f t="shared" si="68"/>
        <v/>
      </c>
      <c r="V184" s="153" t="str">
        <f t="shared" si="69"/>
        <v/>
      </c>
      <c r="W184" s="129" t="b">
        <f t="shared" si="70"/>
        <v>0</v>
      </c>
      <c r="Y184" s="123" t="e">
        <f t="shared" si="71"/>
        <v>#VALUE!</v>
      </c>
      <c r="Z184" s="123" t="e">
        <f t="shared" si="76"/>
        <v>#VALUE!</v>
      </c>
      <c r="AA184" s="123" t="e">
        <f t="shared" si="77"/>
        <v>#VALUE!</v>
      </c>
      <c r="AB184" s="123" t="e">
        <f t="shared" si="78"/>
        <v>#VALUE!</v>
      </c>
      <c r="AC184" s="123" t="e">
        <f t="shared" si="79"/>
        <v>#VALUE!</v>
      </c>
      <c r="AD184" s="123" t="e">
        <f t="shared" si="80"/>
        <v>#VALUE!</v>
      </c>
      <c r="AE184" s="123" t="e">
        <f t="shared" si="81"/>
        <v>#VALUE!</v>
      </c>
      <c r="AF184" s="123" t="e">
        <f t="shared" si="82"/>
        <v>#VALUE!</v>
      </c>
      <c r="AG184" s="123" t="e">
        <f t="shared" si="83"/>
        <v>#VALUE!</v>
      </c>
      <c r="AH184" s="123" t="e">
        <f t="shared" si="84"/>
        <v>#VALUE!</v>
      </c>
      <c r="AI184" s="124" t="e">
        <f t="shared" si="85"/>
        <v>#VALUE!</v>
      </c>
      <c r="AJ184" s="124" t="e">
        <f t="shared" si="86"/>
        <v>#VALUE!</v>
      </c>
      <c r="AK184" s="124" t="e">
        <f t="shared" si="87"/>
        <v>#VALUE!</v>
      </c>
      <c r="AL184" s="124" t="e">
        <f t="shared" si="88"/>
        <v>#VALUE!</v>
      </c>
      <c r="AM184" s="124" t="e">
        <f t="shared" si="89"/>
        <v>#VALUE!</v>
      </c>
      <c r="AN184" s="124" t="e">
        <f t="shared" si="90"/>
        <v>#VALUE!</v>
      </c>
      <c r="AO184" s="124" t="e">
        <f t="shared" si="91"/>
        <v>#VALUE!</v>
      </c>
      <c r="AP184" s="124" t="e">
        <f t="shared" si="92"/>
        <v>#VALUE!</v>
      </c>
      <c r="AQ184" s="124" t="e">
        <f t="shared" si="93"/>
        <v>#VALUE!</v>
      </c>
      <c r="AR184" s="124" t="e">
        <f t="shared" si="94"/>
        <v>#VALUE!</v>
      </c>
      <c r="AS184" s="124">
        <f t="shared" si="95"/>
        <v>1</v>
      </c>
    </row>
    <row r="185" spans="1:4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IF(OR($B185="",$C185="",$D185="",$E185="",$F185="",$F185&lt;AN_LIM,$F185&gt;AN_CONCURS,$W185=FALSE),"",IF(E185="B",CNCSIS_B*VLOOKUP(AS185,Coef!$E$5:$F$20,2,FALSE),IF(E185="C",CNCSIS_C*VLOOKUP(AS185,Coef!$E$5:$F$20,2,FALSE),"")))</f>
        <v/>
      </c>
      <c r="J185" s="121" t="str">
        <f>IF(OR($B185="",$C185="",$D185="",$E185="",$F185="",$F185&gt;AN_CONCURS,$W185=FALSE),"",IF(E185="B",CNCSIS_B*VLOOKUP(AS185,Coef!$E$5:$F$20,2,FALSE),IF(E185="C",CNCSIS_C*VLOOKUP(AS185,Coef!$E$5:$F$20,2,FALSE),"")))</f>
        <v/>
      </c>
      <c r="K185" s="121" t="str">
        <f t="shared" si="72"/>
        <v/>
      </c>
      <c r="L185" s="121" t="str">
        <f t="shared" si="73"/>
        <v/>
      </c>
      <c r="M185" s="121" t="str">
        <f t="shared" si="74"/>
        <v/>
      </c>
      <c r="N185" s="121" t="str">
        <f t="shared" si="75"/>
        <v/>
      </c>
      <c r="O185" s="153" t="str">
        <f t="shared" si="62"/>
        <v/>
      </c>
      <c r="P185" s="153" t="str">
        <f t="shared" si="63"/>
        <v/>
      </c>
      <c r="Q185" s="153" t="str">
        <f t="shared" si="64"/>
        <v/>
      </c>
      <c r="R185" s="153" t="str">
        <f t="shared" si="65"/>
        <v/>
      </c>
      <c r="S185" s="153" t="str">
        <f t="shared" si="66"/>
        <v/>
      </c>
      <c r="T185" s="153" t="str">
        <f t="shared" si="67"/>
        <v/>
      </c>
      <c r="U185" s="153" t="str">
        <f t="shared" si="68"/>
        <v/>
      </c>
      <c r="V185" s="153" t="str">
        <f t="shared" si="69"/>
        <v/>
      </c>
      <c r="W185" s="129" t="b">
        <f t="shared" si="70"/>
        <v>0</v>
      </c>
      <c r="Y185" s="123" t="e">
        <f t="shared" si="71"/>
        <v>#VALUE!</v>
      </c>
      <c r="Z185" s="123" t="e">
        <f t="shared" si="76"/>
        <v>#VALUE!</v>
      </c>
      <c r="AA185" s="123" t="e">
        <f t="shared" si="77"/>
        <v>#VALUE!</v>
      </c>
      <c r="AB185" s="123" t="e">
        <f t="shared" si="78"/>
        <v>#VALUE!</v>
      </c>
      <c r="AC185" s="123" t="e">
        <f t="shared" si="79"/>
        <v>#VALUE!</v>
      </c>
      <c r="AD185" s="123" t="e">
        <f t="shared" si="80"/>
        <v>#VALUE!</v>
      </c>
      <c r="AE185" s="123" t="e">
        <f t="shared" si="81"/>
        <v>#VALUE!</v>
      </c>
      <c r="AF185" s="123" t="e">
        <f t="shared" si="82"/>
        <v>#VALUE!</v>
      </c>
      <c r="AG185" s="123" t="e">
        <f t="shared" si="83"/>
        <v>#VALUE!</v>
      </c>
      <c r="AH185" s="123" t="e">
        <f t="shared" si="84"/>
        <v>#VALUE!</v>
      </c>
      <c r="AI185" s="124" t="e">
        <f t="shared" si="85"/>
        <v>#VALUE!</v>
      </c>
      <c r="AJ185" s="124" t="e">
        <f t="shared" si="86"/>
        <v>#VALUE!</v>
      </c>
      <c r="AK185" s="124" t="e">
        <f t="shared" si="87"/>
        <v>#VALUE!</v>
      </c>
      <c r="AL185" s="124" t="e">
        <f t="shared" si="88"/>
        <v>#VALUE!</v>
      </c>
      <c r="AM185" s="124" t="e">
        <f t="shared" si="89"/>
        <v>#VALUE!</v>
      </c>
      <c r="AN185" s="124" t="e">
        <f t="shared" si="90"/>
        <v>#VALUE!</v>
      </c>
      <c r="AO185" s="124" t="e">
        <f t="shared" si="91"/>
        <v>#VALUE!</v>
      </c>
      <c r="AP185" s="124" t="e">
        <f t="shared" si="92"/>
        <v>#VALUE!</v>
      </c>
      <c r="AQ185" s="124" t="e">
        <f t="shared" si="93"/>
        <v>#VALUE!</v>
      </c>
      <c r="AR185" s="124" t="e">
        <f t="shared" si="94"/>
        <v>#VALUE!</v>
      </c>
      <c r="AS185" s="124">
        <f t="shared" si="95"/>
        <v>1</v>
      </c>
    </row>
    <row r="186" spans="1:4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IF(OR($B186="",$C186="",$D186="",$E186="",$F186="",$F186&lt;AN_LIM,$F186&gt;AN_CONCURS,$W186=FALSE),"",IF(E186="B",CNCSIS_B*VLOOKUP(AS186,Coef!$E$5:$F$20,2,FALSE),IF(E186="C",CNCSIS_C*VLOOKUP(AS186,Coef!$E$5:$F$20,2,FALSE),"")))</f>
        <v/>
      </c>
      <c r="J186" s="121" t="str">
        <f>IF(OR($B186="",$C186="",$D186="",$E186="",$F186="",$F186&gt;AN_CONCURS,$W186=FALSE),"",IF(E186="B",CNCSIS_B*VLOOKUP(AS186,Coef!$E$5:$F$20,2,FALSE),IF(E186="C",CNCSIS_C*VLOOKUP(AS186,Coef!$E$5:$F$20,2,FALSE),"")))</f>
        <v/>
      </c>
      <c r="K186" s="121" t="str">
        <f t="shared" si="72"/>
        <v/>
      </c>
      <c r="L186" s="121" t="str">
        <f t="shared" si="73"/>
        <v/>
      </c>
      <c r="M186" s="121" t="str">
        <f t="shared" si="74"/>
        <v/>
      </c>
      <c r="N186" s="121" t="str">
        <f t="shared" si="75"/>
        <v/>
      </c>
      <c r="O186" s="153" t="str">
        <f t="shared" si="62"/>
        <v/>
      </c>
      <c r="P186" s="153" t="str">
        <f t="shared" si="63"/>
        <v/>
      </c>
      <c r="Q186" s="153" t="str">
        <f t="shared" si="64"/>
        <v/>
      </c>
      <c r="R186" s="153" t="str">
        <f t="shared" si="65"/>
        <v/>
      </c>
      <c r="S186" s="153" t="str">
        <f t="shared" si="66"/>
        <v/>
      </c>
      <c r="T186" s="153" t="str">
        <f t="shared" si="67"/>
        <v/>
      </c>
      <c r="U186" s="153" t="str">
        <f t="shared" si="68"/>
        <v/>
      </c>
      <c r="V186" s="153" t="str">
        <f t="shared" si="69"/>
        <v/>
      </c>
      <c r="W186" s="129" t="b">
        <f t="shared" si="70"/>
        <v>0</v>
      </c>
      <c r="Y186" s="123" t="e">
        <f t="shared" si="71"/>
        <v>#VALUE!</v>
      </c>
      <c r="Z186" s="123" t="e">
        <f t="shared" si="76"/>
        <v>#VALUE!</v>
      </c>
      <c r="AA186" s="123" t="e">
        <f t="shared" si="77"/>
        <v>#VALUE!</v>
      </c>
      <c r="AB186" s="123" t="e">
        <f t="shared" si="78"/>
        <v>#VALUE!</v>
      </c>
      <c r="AC186" s="123" t="e">
        <f t="shared" si="79"/>
        <v>#VALUE!</v>
      </c>
      <c r="AD186" s="123" t="e">
        <f t="shared" si="80"/>
        <v>#VALUE!</v>
      </c>
      <c r="AE186" s="123" t="e">
        <f t="shared" si="81"/>
        <v>#VALUE!</v>
      </c>
      <c r="AF186" s="123" t="e">
        <f t="shared" si="82"/>
        <v>#VALUE!</v>
      </c>
      <c r="AG186" s="123" t="e">
        <f t="shared" si="83"/>
        <v>#VALUE!</v>
      </c>
      <c r="AH186" s="123" t="e">
        <f t="shared" si="84"/>
        <v>#VALUE!</v>
      </c>
      <c r="AI186" s="124" t="e">
        <f t="shared" si="85"/>
        <v>#VALUE!</v>
      </c>
      <c r="AJ186" s="124" t="e">
        <f t="shared" si="86"/>
        <v>#VALUE!</v>
      </c>
      <c r="AK186" s="124" t="e">
        <f t="shared" si="87"/>
        <v>#VALUE!</v>
      </c>
      <c r="AL186" s="124" t="e">
        <f t="shared" si="88"/>
        <v>#VALUE!</v>
      </c>
      <c r="AM186" s="124" t="e">
        <f t="shared" si="89"/>
        <v>#VALUE!</v>
      </c>
      <c r="AN186" s="124" t="e">
        <f t="shared" si="90"/>
        <v>#VALUE!</v>
      </c>
      <c r="AO186" s="124" t="e">
        <f t="shared" si="91"/>
        <v>#VALUE!</v>
      </c>
      <c r="AP186" s="124" t="e">
        <f t="shared" si="92"/>
        <v>#VALUE!</v>
      </c>
      <c r="AQ186" s="124" t="e">
        <f t="shared" si="93"/>
        <v>#VALUE!</v>
      </c>
      <c r="AR186" s="124" t="e">
        <f t="shared" si="94"/>
        <v>#VALUE!</v>
      </c>
      <c r="AS186" s="124">
        <f t="shared" si="95"/>
        <v>1</v>
      </c>
    </row>
    <row r="187" spans="1:4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IF(OR($B187="",$C187="",$D187="",$E187="",$F187="",$F187&lt;AN_LIM,$F187&gt;AN_CONCURS,$W187=FALSE),"",IF(E187="B",CNCSIS_B*VLOOKUP(AS187,Coef!$E$5:$F$20,2,FALSE),IF(E187="C",CNCSIS_C*VLOOKUP(AS187,Coef!$E$5:$F$20,2,FALSE),"")))</f>
        <v/>
      </c>
      <c r="J187" s="121" t="str">
        <f>IF(OR($B187="",$C187="",$D187="",$E187="",$F187="",$F187&gt;AN_CONCURS,$W187=FALSE),"",IF(E187="B",CNCSIS_B*VLOOKUP(AS187,Coef!$E$5:$F$20,2,FALSE),IF(E187="C",CNCSIS_C*VLOOKUP(AS187,Coef!$E$5:$F$20,2,FALSE),"")))</f>
        <v/>
      </c>
      <c r="K187" s="121" t="str">
        <f t="shared" si="72"/>
        <v/>
      </c>
      <c r="L187" s="121" t="str">
        <f t="shared" si="73"/>
        <v/>
      </c>
      <c r="M187" s="121" t="str">
        <f t="shared" si="74"/>
        <v/>
      </c>
      <c r="N187" s="121" t="str">
        <f t="shared" si="75"/>
        <v/>
      </c>
      <c r="O187" s="153" t="str">
        <f t="shared" si="62"/>
        <v/>
      </c>
      <c r="P187" s="153" t="str">
        <f t="shared" si="63"/>
        <v/>
      </c>
      <c r="Q187" s="153" t="str">
        <f t="shared" si="64"/>
        <v/>
      </c>
      <c r="R187" s="153" t="str">
        <f t="shared" si="65"/>
        <v/>
      </c>
      <c r="S187" s="153" t="str">
        <f t="shared" si="66"/>
        <v/>
      </c>
      <c r="T187" s="153" t="str">
        <f t="shared" si="67"/>
        <v/>
      </c>
      <c r="U187" s="153" t="str">
        <f t="shared" si="68"/>
        <v/>
      </c>
      <c r="V187" s="153" t="str">
        <f t="shared" si="69"/>
        <v/>
      </c>
      <c r="W187" s="129" t="b">
        <f t="shared" si="70"/>
        <v>0</v>
      </c>
      <c r="Y187" s="123" t="e">
        <f t="shared" si="71"/>
        <v>#VALUE!</v>
      </c>
      <c r="Z187" s="123" t="e">
        <f t="shared" si="76"/>
        <v>#VALUE!</v>
      </c>
      <c r="AA187" s="123" t="e">
        <f t="shared" si="77"/>
        <v>#VALUE!</v>
      </c>
      <c r="AB187" s="123" t="e">
        <f t="shared" si="78"/>
        <v>#VALUE!</v>
      </c>
      <c r="AC187" s="123" t="e">
        <f t="shared" si="79"/>
        <v>#VALUE!</v>
      </c>
      <c r="AD187" s="123" t="e">
        <f t="shared" si="80"/>
        <v>#VALUE!</v>
      </c>
      <c r="AE187" s="123" t="e">
        <f t="shared" si="81"/>
        <v>#VALUE!</v>
      </c>
      <c r="AF187" s="123" t="e">
        <f t="shared" si="82"/>
        <v>#VALUE!</v>
      </c>
      <c r="AG187" s="123" t="e">
        <f t="shared" si="83"/>
        <v>#VALUE!</v>
      </c>
      <c r="AH187" s="123" t="e">
        <f t="shared" si="84"/>
        <v>#VALUE!</v>
      </c>
      <c r="AI187" s="124" t="e">
        <f t="shared" si="85"/>
        <v>#VALUE!</v>
      </c>
      <c r="AJ187" s="124" t="e">
        <f t="shared" si="86"/>
        <v>#VALUE!</v>
      </c>
      <c r="AK187" s="124" t="e">
        <f t="shared" si="87"/>
        <v>#VALUE!</v>
      </c>
      <c r="AL187" s="124" t="e">
        <f t="shared" si="88"/>
        <v>#VALUE!</v>
      </c>
      <c r="AM187" s="124" t="e">
        <f t="shared" si="89"/>
        <v>#VALUE!</v>
      </c>
      <c r="AN187" s="124" t="e">
        <f t="shared" si="90"/>
        <v>#VALUE!</v>
      </c>
      <c r="AO187" s="124" t="e">
        <f t="shared" si="91"/>
        <v>#VALUE!</v>
      </c>
      <c r="AP187" s="124" t="e">
        <f t="shared" si="92"/>
        <v>#VALUE!</v>
      </c>
      <c r="AQ187" s="124" t="e">
        <f t="shared" si="93"/>
        <v>#VALUE!</v>
      </c>
      <c r="AR187" s="124" t="e">
        <f t="shared" si="94"/>
        <v>#VALUE!</v>
      </c>
      <c r="AS187" s="124">
        <f t="shared" si="95"/>
        <v>1</v>
      </c>
    </row>
    <row r="188" spans="1:4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IF(OR($B188="",$C188="",$D188="",$E188="",$F188="",$F188&lt;AN_LIM,$F188&gt;AN_CONCURS,$W188=FALSE),"",IF(E188="B",CNCSIS_B*VLOOKUP(AS188,Coef!$E$5:$F$20,2,FALSE),IF(E188="C",CNCSIS_C*VLOOKUP(AS188,Coef!$E$5:$F$20,2,FALSE),"")))</f>
        <v/>
      </c>
      <c r="J188" s="121" t="str">
        <f>IF(OR($B188="",$C188="",$D188="",$E188="",$F188="",$F188&gt;AN_CONCURS,$W188=FALSE),"",IF(E188="B",CNCSIS_B*VLOOKUP(AS188,Coef!$E$5:$F$20,2,FALSE),IF(E188="C",CNCSIS_C*VLOOKUP(AS188,Coef!$E$5:$F$20,2,FALSE),"")))</f>
        <v/>
      </c>
      <c r="K188" s="121" t="str">
        <f t="shared" si="72"/>
        <v/>
      </c>
      <c r="L188" s="121" t="str">
        <f t="shared" si="73"/>
        <v/>
      </c>
      <c r="M188" s="121" t="str">
        <f t="shared" si="74"/>
        <v/>
      </c>
      <c r="N188" s="121" t="str">
        <f t="shared" si="75"/>
        <v/>
      </c>
      <c r="O188" s="153" t="str">
        <f t="shared" si="62"/>
        <v/>
      </c>
      <c r="P188" s="153" t="str">
        <f t="shared" si="63"/>
        <v/>
      </c>
      <c r="Q188" s="153" t="str">
        <f t="shared" si="64"/>
        <v/>
      </c>
      <c r="R188" s="153" t="str">
        <f t="shared" si="65"/>
        <v/>
      </c>
      <c r="S188" s="153" t="str">
        <f t="shared" si="66"/>
        <v/>
      </c>
      <c r="T188" s="153" t="str">
        <f t="shared" si="67"/>
        <v/>
      </c>
      <c r="U188" s="153" t="str">
        <f t="shared" si="68"/>
        <v/>
      </c>
      <c r="V188" s="153" t="str">
        <f t="shared" si="69"/>
        <v/>
      </c>
      <c r="W188" s="129" t="b">
        <f t="shared" si="70"/>
        <v>0</v>
      </c>
      <c r="Y188" s="123" t="e">
        <f t="shared" si="71"/>
        <v>#VALUE!</v>
      </c>
      <c r="Z188" s="123" t="e">
        <f t="shared" si="76"/>
        <v>#VALUE!</v>
      </c>
      <c r="AA188" s="123" t="e">
        <f t="shared" si="77"/>
        <v>#VALUE!</v>
      </c>
      <c r="AB188" s="123" t="e">
        <f t="shared" si="78"/>
        <v>#VALUE!</v>
      </c>
      <c r="AC188" s="123" t="e">
        <f t="shared" si="79"/>
        <v>#VALUE!</v>
      </c>
      <c r="AD188" s="123" t="e">
        <f t="shared" si="80"/>
        <v>#VALUE!</v>
      </c>
      <c r="AE188" s="123" t="e">
        <f t="shared" si="81"/>
        <v>#VALUE!</v>
      </c>
      <c r="AF188" s="123" t="e">
        <f t="shared" si="82"/>
        <v>#VALUE!</v>
      </c>
      <c r="AG188" s="123" t="e">
        <f t="shared" si="83"/>
        <v>#VALUE!</v>
      </c>
      <c r="AH188" s="123" t="e">
        <f t="shared" si="84"/>
        <v>#VALUE!</v>
      </c>
      <c r="AI188" s="124" t="e">
        <f t="shared" si="85"/>
        <v>#VALUE!</v>
      </c>
      <c r="AJ188" s="124" t="e">
        <f t="shared" si="86"/>
        <v>#VALUE!</v>
      </c>
      <c r="AK188" s="124" t="e">
        <f t="shared" si="87"/>
        <v>#VALUE!</v>
      </c>
      <c r="AL188" s="124" t="e">
        <f t="shared" si="88"/>
        <v>#VALUE!</v>
      </c>
      <c r="AM188" s="124" t="e">
        <f t="shared" si="89"/>
        <v>#VALUE!</v>
      </c>
      <c r="AN188" s="124" t="e">
        <f t="shared" si="90"/>
        <v>#VALUE!</v>
      </c>
      <c r="AO188" s="124" t="e">
        <f t="shared" si="91"/>
        <v>#VALUE!</v>
      </c>
      <c r="AP188" s="124" t="e">
        <f t="shared" si="92"/>
        <v>#VALUE!</v>
      </c>
      <c r="AQ188" s="124" t="e">
        <f t="shared" si="93"/>
        <v>#VALUE!</v>
      </c>
      <c r="AR188" s="124" t="e">
        <f t="shared" si="94"/>
        <v>#VALUE!</v>
      </c>
      <c r="AS188" s="124">
        <f t="shared" si="95"/>
        <v>1</v>
      </c>
    </row>
    <row r="189" spans="1:4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IF(OR($B189="",$C189="",$D189="",$E189="",$F189="",$F189&lt;AN_LIM,$F189&gt;AN_CONCURS,$W189=FALSE),"",IF(E189="B",CNCSIS_B*VLOOKUP(AS189,Coef!$E$5:$F$20,2,FALSE),IF(E189="C",CNCSIS_C*VLOOKUP(AS189,Coef!$E$5:$F$20,2,FALSE),"")))</f>
        <v/>
      </c>
      <c r="J189" s="121" t="str">
        <f>IF(OR($B189="",$C189="",$D189="",$E189="",$F189="",$F189&gt;AN_CONCURS,$W189=FALSE),"",IF(E189="B",CNCSIS_B*VLOOKUP(AS189,Coef!$E$5:$F$20,2,FALSE),IF(E189="C",CNCSIS_C*VLOOKUP(AS189,Coef!$E$5:$F$20,2,FALSE),"")))</f>
        <v/>
      </c>
      <c r="K189" s="121" t="str">
        <f t="shared" si="72"/>
        <v/>
      </c>
      <c r="L189" s="121" t="str">
        <f t="shared" si="73"/>
        <v/>
      </c>
      <c r="M189" s="121" t="str">
        <f t="shared" si="74"/>
        <v/>
      </c>
      <c r="N189" s="121" t="str">
        <f t="shared" si="75"/>
        <v/>
      </c>
      <c r="O189" s="153" t="str">
        <f t="shared" si="62"/>
        <v/>
      </c>
      <c r="P189" s="153" t="str">
        <f t="shared" si="63"/>
        <v/>
      </c>
      <c r="Q189" s="153" t="str">
        <f t="shared" si="64"/>
        <v/>
      </c>
      <c r="R189" s="153" t="str">
        <f t="shared" si="65"/>
        <v/>
      </c>
      <c r="S189" s="153" t="str">
        <f t="shared" si="66"/>
        <v/>
      </c>
      <c r="T189" s="153" t="str">
        <f t="shared" si="67"/>
        <v/>
      </c>
      <c r="U189" s="153" t="str">
        <f t="shared" si="68"/>
        <v/>
      </c>
      <c r="V189" s="153" t="str">
        <f t="shared" si="69"/>
        <v/>
      </c>
      <c r="W189" s="129" t="b">
        <f t="shared" si="70"/>
        <v>0</v>
      </c>
      <c r="Y189" s="123" t="e">
        <f t="shared" si="71"/>
        <v>#VALUE!</v>
      </c>
      <c r="Z189" s="123" t="e">
        <f t="shared" si="76"/>
        <v>#VALUE!</v>
      </c>
      <c r="AA189" s="123" t="e">
        <f t="shared" si="77"/>
        <v>#VALUE!</v>
      </c>
      <c r="AB189" s="123" t="e">
        <f t="shared" si="78"/>
        <v>#VALUE!</v>
      </c>
      <c r="AC189" s="123" t="e">
        <f t="shared" si="79"/>
        <v>#VALUE!</v>
      </c>
      <c r="AD189" s="123" t="e">
        <f t="shared" si="80"/>
        <v>#VALUE!</v>
      </c>
      <c r="AE189" s="123" t="e">
        <f t="shared" si="81"/>
        <v>#VALUE!</v>
      </c>
      <c r="AF189" s="123" t="e">
        <f t="shared" si="82"/>
        <v>#VALUE!</v>
      </c>
      <c r="AG189" s="123" t="e">
        <f t="shared" si="83"/>
        <v>#VALUE!</v>
      </c>
      <c r="AH189" s="123" t="e">
        <f t="shared" si="84"/>
        <v>#VALUE!</v>
      </c>
      <c r="AI189" s="124" t="e">
        <f t="shared" si="85"/>
        <v>#VALUE!</v>
      </c>
      <c r="AJ189" s="124" t="e">
        <f t="shared" si="86"/>
        <v>#VALUE!</v>
      </c>
      <c r="AK189" s="124" t="e">
        <f t="shared" si="87"/>
        <v>#VALUE!</v>
      </c>
      <c r="AL189" s="124" t="e">
        <f t="shared" si="88"/>
        <v>#VALUE!</v>
      </c>
      <c r="AM189" s="124" t="e">
        <f t="shared" si="89"/>
        <v>#VALUE!</v>
      </c>
      <c r="AN189" s="124" t="e">
        <f t="shared" si="90"/>
        <v>#VALUE!</v>
      </c>
      <c r="AO189" s="124" t="e">
        <f t="shared" si="91"/>
        <v>#VALUE!</v>
      </c>
      <c r="AP189" s="124" t="e">
        <f t="shared" si="92"/>
        <v>#VALUE!</v>
      </c>
      <c r="AQ189" s="124" t="e">
        <f t="shared" si="93"/>
        <v>#VALUE!</v>
      </c>
      <c r="AR189" s="124" t="e">
        <f t="shared" si="94"/>
        <v>#VALUE!</v>
      </c>
      <c r="AS189" s="124">
        <f t="shared" si="95"/>
        <v>1</v>
      </c>
    </row>
    <row r="190" spans="1:4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IF(OR($B190="",$C190="",$D190="",$E190="",$F190="",$F190&lt;AN_LIM,$F190&gt;AN_CONCURS,$W190=FALSE),"",IF(E190="B",CNCSIS_B*VLOOKUP(AS190,Coef!$E$5:$F$20,2,FALSE),IF(E190="C",CNCSIS_C*VLOOKUP(AS190,Coef!$E$5:$F$20,2,FALSE),"")))</f>
        <v/>
      </c>
      <c r="J190" s="121" t="str">
        <f>IF(OR($B190="",$C190="",$D190="",$E190="",$F190="",$F190&gt;AN_CONCURS,$W190=FALSE),"",IF(E190="B",CNCSIS_B*VLOOKUP(AS190,Coef!$E$5:$F$20,2,FALSE),IF(E190="C",CNCSIS_C*VLOOKUP(AS190,Coef!$E$5:$F$20,2,FALSE),"")))</f>
        <v/>
      </c>
      <c r="K190" s="121" t="str">
        <f t="shared" si="72"/>
        <v/>
      </c>
      <c r="L190" s="121" t="str">
        <f t="shared" si="73"/>
        <v/>
      </c>
      <c r="M190" s="121" t="str">
        <f t="shared" si="74"/>
        <v/>
      </c>
      <c r="N190" s="121" t="str">
        <f t="shared" si="75"/>
        <v/>
      </c>
      <c r="O190" s="153" t="str">
        <f t="shared" si="62"/>
        <v/>
      </c>
      <c r="P190" s="153" t="str">
        <f t="shared" si="63"/>
        <v/>
      </c>
      <c r="Q190" s="153" t="str">
        <f t="shared" si="64"/>
        <v/>
      </c>
      <c r="R190" s="153" t="str">
        <f t="shared" si="65"/>
        <v/>
      </c>
      <c r="S190" s="153" t="str">
        <f t="shared" si="66"/>
        <v/>
      </c>
      <c r="T190" s="153" t="str">
        <f t="shared" si="67"/>
        <v/>
      </c>
      <c r="U190" s="153" t="str">
        <f t="shared" si="68"/>
        <v/>
      </c>
      <c r="V190" s="153" t="str">
        <f t="shared" si="69"/>
        <v/>
      </c>
      <c r="W190" s="129" t="b">
        <f t="shared" si="70"/>
        <v>0</v>
      </c>
      <c r="Y190" s="123" t="e">
        <f t="shared" si="71"/>
        <v>#VALUE!</v>
      </c>
      <c r="Z190" s="123" t="e">
        <f t="shared" si="76"/>
        <v>#VALUE!</v>
      </c>
      <c r="AA190" s="123" t="e">
        <f t="shared" si="77"/>
        <v>#VALUE!</v>
      </c>
      <c r="AB190" s="123" t="e">
        <f t="shared" si="78"/>
        <v>#VALUE!</v>
      </c>
      <c r="AC190" s="123" t="e">
        <f t="shared" si="79"/>
        <v>#VALUE!</v>
      </c>
      <c r="AD190" s="123" t="e">
        <f t="shared" si="80"/>
        <v>#VALUE!</v>
      </c>
      <c r="AE190" s="123" t="e">
        <f t="shared" si="81"/>
        <v>#VALUE!</v>
      </c>
      <c r="AF190" s="123" t="e">
        <f t="shared" si="82"/>
        <v>#VALUE!</v>
      </c>
      <c r="AG190" s="123" t="e">
        <f t="shared" si="83"/>
        <v>#VALUE!</v>
      </c>
      <c r="AH190" s="123" t="e">
        <f t="shared" si="84"/>
        <v>#VALUE!</v>
      </c>
      <c r="AI190" s="124" t="e">
        <f t="shared" si="85"/>
        <v>#VALUE!</v>
      </c>
      <c r="AJ190" s="124" t="e">
        <f t="shared" si="86"/>
        <v>#VALUE!</v>
      </c>
      <c r="AK190" s="124" t="e">
        <f t="shared" si="87"/>
        <v>#VALUE!</v>
      </c>
      <c r="AL190" s="124" t="e">
        <f t="shared" si="88"/>
        <v>#VALUE!</v>
      </c>
      <c r="AM190" s="124" t="e">
        <f t="shared" si="89"/>
        <v>#VALUE!</v>
      </c>
      <c r="AN190" s="124" t="e">
        <f t="shared" si="90"/>
        <v>#VALUE!</v>
      </c>
      <c r="AO190" s="124" t="e">
        <f t="shared" si="91"/>
        <v>#VALUE!</v>
      </c>
      <c r="AP190" s="124" t="e">
        <f t="shared" si="92"/>
        <v>#VALUE!</v>
      </c>
      <c r="AQ190" s="124" t="e">
        <f t="shared" si="93"/>
        <v>#VALUE!</v>
      </c>
      <c r="AR190" s="124" t="e">
        <f t="shared" si="94"/>
        <v>#VALUE!</v>
      </c>
      <c r="AS190" s="124">
        <f t="shared" si="95"/>
        <v>1</v>
      </c>
    </row>
    <row r="191" spans="1:4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IF(OR($B191="",$C191="",$D191="",$E191="",$F191="",$F191&lt;AN_LIM,$F191&gt;AN_CONCURS,$W191=FALSE),"",IF(E191="B",CNCSIS_B*VLOOKUP(AS191,Coef!$E$5:$F$20,2,FALSE),IF(E191="C",CNCSIS_C*VLOOKUP(AS191,Coef!$E$5:$F$20,2,FALSE),"")))</f>
        <v/>
      </c>
      <c r="J191" s="121" t="str">
        <f>IF(OR($B191="",$C191="",$D191="",$E191="",$F191="",$F191&gt;AN_CONCURS,$W191=FALSE),"",IF(E191="B",CNCSIS_B*VLOOKUP(AS191,Coef!$E$5:$F$20,2,FALSE),IF(E191="C",CNCSIS_C*VLOOKUP(AS191,Coef!$E$5:$F$20,2,FALSE),"")))</f>
        <v/>
      </c>
      <c r="K191" s="121" t="str">
        <f t="shared" si="72"/>
        <v/>
      </c>
      <c r="L191" s="121" t="str">
        <f t="shared" si="73"/>
        <v/>
      </c>
      <c r="M191" s="121" t="str">
        <f t="shared" si="74"/>
        <v/>
      </c>
      <c r="N191" s="121" t="str">
        <f t="shared" si="75"/>
        <v/>
      </c>
      <c r="O191" s="153" t="str">
        <f t="shared" si="62"/>
        <v/>
      </c>
      <c r="P191" s="153" t="str">
        <f t="shared" si="63"/>
        <v/>
      </c>
      <c r="Q191" s="153" t="str">
        <f t="shared" si="64"/>
        <v/>
      </c>
      <c r="R191" s="153" t="str">
        <f t="shared" si="65"/>
        <v/>
      </c>
      <c r="S191" s="153" t="str">
        <f t="shared" si="66"/>
        <v/>
      </c>
      <c r="T191" s="153" t="str">
        <f t="shared" si="67"/>
        <v/>
      </c>
      <c r="U191" s="153" t="str">
        <f t="shared" si="68"/>
        <v/>
      </c>
      <c r="V191" s="153" t="str">
        <f t="shared" si="69"/>
        <v/>
      </c>
      <c r="W191" s="129" t="b">
        <f t="shared" si="70"/>
        <v>0</v>
      </c>
      <c r="Y191" s="123" t="e">
        <f t="shared" si="71"/>
        <v>#VALUE!</v>
      </c>
      <c r="Z191" s="123" t="e">
        <f t="shared" si="76"/>
        <v>#VALUE!</v>
      </c>
      <c r="AA191" s="123" t="e">
        <f t="shared" si="77"/>
        <v>#VALUE!</v>
      </c>
      <c r="AB191" s="123" t="e">
        <f t="shared" si="78"/>
        <v>#VALUE!</v>
      </c>
      <c r="AC191" s="123" t="e">
        <f t="shared" si="79"/>
        <v>#VALUE!</v>
      </c>
      <c r="AD191" s="123" t="e">
        <f t="shared" si="80"/>
        <v>#VALUE!</v>
      </c>
      <c r="AE191" s="123" t="e">
        <f t="shared" si="81"/>
        <v>#VALUE!</v>
      </c>
      <c r="AF191" s="123" t="e">
        <f t="shared" si="82"/>
        <v>#VALUE!</v>
      </c>
      <c r="AG191" s="123" t="e">
        <f t="shared" si="83"/>
        <v>#VALUE!</v>
      </c>
      <c r="AH191" s="123" t="e">
        <f t="shared" si="84"/>
        <v>#VALUE!</v>
      </c>
      <c r="AI191" s="124" t="e">
        <f t="shared" si="85"/>
        <v>#VALUE!</v>
      </c>
      <c r="AJ191" s="124" t="e">
        <f t="shared" si="86"/>
        <v>#VALUE!</v>
      </c>
      <c r="AK191" s="124" t="e">
        <f t="shared" si="87"/>
        <v>#VALUE!</v>
      </c>
      <c r="AL191" s="124" t="e">
        <f t="shared" si="88"/>
        <v>#VALUE!</v>
      </c>
      <c r="AM191" s="124" t="e">
        <f t="shared" si="89"/>
        <v>#VALUE!</v>
      </c>
      <c r="AN191" s="124" t="e">
        <f t="shared" si="90"/>
        <v>#VALUE!</v>
      </c>
      <c r="AO191" s="124" t="e">
        <f t="shared" si="91"/>
        <v>#VALUE!</v>
      </c>
      <c r="AP191" s="124" t="e">
        <f t="shared" si="92"/>
        <v>#VALUE!</v>
      </c>
      <c r="AQ191" s="124" t="e">
        <f t="shared" si="93"/>
        <v>#VALUE!</v>
      </c>
      <c r="AR191" s="124" t="e">
        <f t="shared" si="94"/>
        <v>#VALUE!</v>
      </c>
      <c r="AS191" s="124">
        <f t="shared" si="95"/>
        <v>1</v>
      </c>
    </row>
    <row r="192" spans="1:4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IF(OR($B192="",$C192="",$D192="",$E192="",$F192="",$F192&lt;AN_LIM,$F192&gt;AN_CONCURS,$W192=FALSE),"",IF(E192="B",CNCSIS_B*VLOOKUP(AS192,Coef!$E$5:$F$20,2,FALSE),IF(E192="C",CNCSIS_C*VLOOKUP(AS192,Coef!$E$5:$F$20,2,FALSE),"")))</f>
        <v/>
      </c>
      <c r="J192" s="121" t="str">
        <f>IF(OR($B192="",$C192="",$D192="",$E192="",$F192="",$F192&gt;AN_CONCURS,$W192=FALSE),"",IF(E192="B",CNCSIS_B*VLOOKUP(AS192,Coef!$E$5:$F$20,2,FALSE),IF(E192="C",CNCSIS_C*VLOOKUP(AS192,Coef!$E$5:$F$20,2,FALSE),"")))</f>
        <v/>
      </c>
      <c r="K192" s="121" t="str">
        <f t="shared" si="72"/>
        <v/>
      </c>
      <c r="L192" s="121" t="str">
        <f t="shared" si="73"/>
        <v/>
      </c>
      <c r="M192" s="121" t="str">
        <f t="shared" si="74"/>
        <v/>
      </c>
      <c r="N192" s="121" t="str">
        <f t="shared" si="75"/>
        <v/>
      </c>
      <c r="O192" s="153" t="str">
        <f t="shared" si="62"/>
        <v/>
      </c>
      <c r="P192" s="153" t="str">
        <f t="shared" si="63"/>
        <v/>
      </c>
      <c r="Q192" s="153" t="str">
        <f t="shared" si="64"/>
        <v/>
      </c>
      <c r="R192" s="153" t="str">
        <f t="shared" si="65"/>
        <v/>
      </c>
      <c r="S192" s="153" t="str">
        <f t="shared" si="66"/>
        <v/>
      </c>
      <c r="T192" s="153" t="str">
        <f t="shared" si="67"/>
        <v/>
      </c>
      <c r="U192" s="153" t="str">
        <f t="shared" si="68"/>
        <v/>
      </c>
      <c r="V192" s="153" t="str">
        <f t="shared" si="69"/>
        <v/>
      </c>
      <c r="W192" s="129" t="b">
        <f t="shared" si="70"/>
        <v>0</v>
      </c>
      <c r="Y192" s="123" t="e">
        <f t="shared" si="71"/>
        <v>#VALUE!</v>
      </c>
      <c r="Z192" s="123" t="e">
        <f t="shared" si="76"/>
        <v>#VALUE!</v>
      </c>
      <c r="AA192" s="123" t="e">
        <f t="shared" si="77"/>
        <v>#VALUE!</v>
      </c>
      <c r="AB192" s="123" t="e">
        <f t="shared" si="78"/>
        <v>#VALUE!</v>
      </c>
      <c r="AC192" s="123" t="e">
        <f t="shared" si="79"/>
        <v>#VALUE!</v>
      </c>
      <c r="AD192" s="123" t="e">
        <f t="shared" si="80"/>
        <v>#VALUE!</v>
      </c>
      <c r="AE192" s="123" t="e">
        <f t="shared" si="81"/>
        <v>#VALUE!</v>
      </c>
      <c r="AF192" s="123" t="e">
        <f t="shared" si="82"/>
        <v>#VALUE!</v>
      </c>
      <c r="AG192" s="123" t="e">
        <f t="shared" si="83"/>
        <v>#VALUE!</v>
      </c>
      <c r="AH192" s="123" t="e">
        <f t="shared" si="84"/>
        <v>#VALUE!</v>
      </c>
      <c r="AI192" s="124" t="e">
        <f t="shared" si="85"/>
        <v>#VALUE!</v>
      </c>
      <c r="AJ192" s="124" t="e">
        <f t="shared" si="86"/>
        <v>#VALUE!</v>
      </c>
      <c r="AK192" s="124" t="e">
        <f t="shared" si="87"/>
        <v>#VALUE!</v>
      </c>
      <c r="AL192" s="124" t="e">
        <f t="shared" si="88"/>
        <v>#VALUE!</v>
      </c>
      <c r="AM192" s="124" t="e">
        <f t="shared" si="89"/>
        <v>#VALUE!</v>
      </c>
      <c r="AN192" s="124" t="e">
        <f t="shared" si="90"/>
        <v>#VALUE!</v>
      </c>
      <c r="AO192" s="124" t="e">
        <f t="shared" si="91"/>
        <v>#VALUE!</v>
      </c>
      <c r="AP192" s="124" t="e">
        <f t="shared" si="92"/>
        <v>#VALUE!</v>
      </c>
      <c r="AQ192" s="124" t="e">
        <f t="shared" si="93"/>
        <v>#VALUE!</v>
      </c>
      <c r="AR192" s="124" t="e">
        <f t="shared" si="94"/>
        <v>#VALUE!</v>
      </c>
      <c r="AS192" s="124">
        <f t="shared" si="95"/>
        <v>1</v>
      </c>
    </row>
    <row r="193" spans="1:4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IF(OR($B193="",$C193="",$D193="",$E193="",$F193="",$F193&lt;AN_LIM,$F193&gt;AN_CONCURS,$W193=FALSE),"",IF(E193="B",CNCSIS_B*VLOOKUP(AS193,Coef!$E$5:$F$20,2,FALSE),IF(E193="C",CNCSIS_C*VLOOKUP(AS193,Coef!$E$5:$F$20,2,FALSE),"")))</f>
        <v/>
      </c>
      <c r="J193" s="121" t="str">
        <f>IF(OR($B193="",$C193="",$D193="",$E193="",$F193="",$F193&gt;AN_CONCURS,$W193=FALSE),"",IF(E193="B",CNCSIS_B*VLOOKUP(AS193,Coef!$E$5:$F$20,2,FALSE),IF(E193="C",CNCSIS_C*VLOOKUP(AS193,Coef!$E$5:$F$20,2,FALSE),"")))</f>
        <v/>
      </c>
      <c r="K193" s="121" t="str">
        <f t="shared" si="72"/>
        <v/>
      </c>
      <c r="L193" s="121" t="str">
        <f t="shared" si="73"/>
        <v/>
      </c>
      <c r="M193" s="121" t="str">
        <f t="shared" si="74"/>
        <v/>
      </c>
      <c r="N193" s="121" t="str">
        <f t="shared" si="75"/>
        <v/>
      </c>
      <c r="O193" s="153" t="str">
        <f t="shared" si="62"/>
        <v/>
      </c>
      <c r="P193" s="153" t="str">
        <f t="shared" si="63"/>
        <v/>
      </c>
      <c r="Q193" s="153" t="str">
        <f t="shared" si="64"/>
        <v/>
      </c>
      <c r="R193" s="153" t="str">
        <f t="shared" si="65"/>
        <v/>
      </c>
      <c r="S193" s="153" t="str">
        <f t="shared" si="66"/>
        <v/>
      </c>
      <c r="T193" s="153" t="str">
        <f t="shared" si="67"/>
        <v/>
      </c>
      <c r="U193" s="153" t="str">
        <f t="shared" si="68"/>
        <v/>
      </c>
      <c r="V193" s="153" t="str">
        <f t="shared" si="69"/>
        <v/>
      </c>
      <c r="W193" s="129" t="b">
        <f t="shared" si="70"/>
        <v>0</v>
      </c>
      <c r="Y193" s="123" t="e">
        <f t="shared" si="71"/>
        <v>#VALUE!</v>
      </c>
      <c r="Z193" s="123" t="e">
        <f t="shared" si="76"/>
        <v>#VALUE!</v>
      </c>
      <c r="AA193" s="123" t="e">
        <f t="shared" si="77"/>
        <v>#VALUE!</v>
      </c>
      <c r="AB193" s="123" t="e">
        <f t="shared" si="78"/>
        <v>#VALUE!</v>
      </c>
      <c r="AC193" s="123" t="e">
        <f t="shared" si="79"/>
        <v>#VALUE!</v>
      </c>
      <c r="AD193" s="123" t="e">
        <f t="shared" si="80"/>
        <v>#VALUE!</v>
      </c>
      <c r="AE193" s="123" t="e">
        <f t="shared" si="81"/>
        <v>#VALUE!</v>
      </c>
      <c r="AF193" s="123" t="e">
        <f t="shared" si="82"/>
        <v>#VALUE!</v>
      </c>
      <c r="AG193" s="123" t="e">
        <f t="shared" si="83"/>
        <v>#VALUE!</v>
      </c>
      <c r="AH193" s="123" t="e">
        <f t="shared" si="84"/>
        <v>#VALUE!</v>
      </c>
      <c r="AI193" s="124" t="e">
        <f t="shared" si="85"/>
        <v>#VALUE!</v>
      </c>
      <c r="AJ193" s="124" t="e">
        <f t="shared" si="86"/>
        <v>#VALUE!</v>
      </c>
      <c r="AK193" s="124" t="e">
        <f t="shared" si="87"/>
        <v>#VALUE!</v>
      </c>
      <c r="AL193" s="124" t="e">
        <f t="shared" si="88"/>
        <v>#VALUE!</v>
      </c>
      <c r="AM193" s="124" t="e">
        <f t="shared" si="89"/>
        <v>#VALUE!</v>
      </c>
      <c r="AN193" s="124" t="e">
        <f t="shared" si="90"/>
        <v>#VALUE!</v>
      </c>
      <c r="AO193" s="124" t="e">
        <f t="shared" si="91"/>
        <v>#VALUE!</v>
      </c>
      <c r="AP193" s="124" t="e">
        <f t="shared" si="92"/>
        <v>#VALUE!</v>
      </c>
      <c r="AQ193" s="124" t="e">
        <f t="shared" si="93"/>
        <v>#VALUE!</v>
      </c>
      <c r="AR193" s="124" t="e">
        <f t="shared" si="94"/>
        <v>#VALUE!</v>
      </c>
      <c r="AS193" s="124">
        <f t="shared" si="95"/>
        <v>1</v>
      </c>
    </row>
    <row r="194" spans="1:4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IF(OR($B194="",$C194="",$D194="",$E194="",$F194="",$F194&lt;AN_LIM,$F194&gt;AN_CONCURS,$W194=FALSE),"",IF(E194="B",CNCSIS_B*VLOOKUP(AS194,Coef!$E$5:$F$20,2,FALSE),IF(E194="C",CNCSIS_C*VLOOKUP(AS194,Coef!$E$5:$F$20,2,FALSE),"")))</f>
        <v/>
      </c>
      <c r="J194" s="121" t="str">
        <f>IF(OR($B194="",$C194="",$D194="",$E194="",$F194="",$F194&gt;AN_CONCURS,$W194=FALSE),"",IF(E194="B",CNCSIS_B*VLOOKUP(AS194,Coef!$E$5:$F$20,2,FALSE),IF(E194="C",CNCSIS_C*VLOOKUP(AS194,Coef!$E$5:$F$20,2,FALSE),"")))</f>
        <v/>
      </c>
      <c r="K194" s="121" t="str">
        <f t="shared" si="72"/>
        <v/>
      </c>
      <c r="L194" s="121" t="str">
        <f t="shared" si="73"/>
        <v/>
      </c>
      <c r="M194" s="121" t="str">
        <f t="shared" si="74"/>
        <v/>
      </c>
      <c r="N194" s="121" t="str">
        <f t="shared" si="75"/>
        <v/>
      </c>
      <c r="O194" s="153" t="str">
        <f t="shared" si="62"/>
        <v/>
      </c>
      <c r="P194" s="153" t="str">
        <f t="shared" si="63"/>
        <v/>
      </c>
      <c r="Q194" s="153" t="str">
        <f t="shared" si="64"/>
        <v/>
      </c>
      <c r="R194" s="153" t="str">
        <f t="shared" si="65"/>
        <v/>
      </c>
      <c r="S194" s="153" t="str">
        <f t="shared" si="66"/>
        <v/>
      </c>
      <c r="T194" s="153" t="str">
        <f t="shared" si="67"/>
        <v/>
      </c>
      <c r="U194" s="153" t="str">
        <f t="shared" si="68"/>
        <v/>
      </c>
      <c r="V194" s="153" t="str">
        <f t="shared" si="69"/>
        <v/>
      </c>
      <c r="W194" s="129" t="b">
        <f t="shared" si="70"/>
        <v>0</v>
      </c>
      <c r="Y194" s="123" t="e">
        <f t="shared" si="71"/>
        <v>#VALUE!</v>
      </c>
      <c r="Z194" s="123" t="e">
        <f t="shared" si="76"/>
        <v>#VALUE!</v>
      </c>
      <c r="AA194" s="123" t="e">
        <f t="shared" si="77"/>
        <v>#VALUE!</v>
      </c>
      <c r="AB194" s="123" t="e">
        <f t="shared" si="78"/>
        <v>#VALUE!</v>
      </c>
      <c r="AC194" s="123" t="e">
        <f t="shared" si="79"/>
        <v>#VALUE!</v>
      </c>
      <c r="AD194" s="123" t="e">
        <f t="shared" si="80"/>
        <v>#VALUE!</v>
      </c>
      <c r="AE194" s="123" t="e">
        <f t="shared" si="81"/>
        <v>#VALUE!</v>
      </c>
      <c r="AF194" s="123" t="e">
        <f t="shared" si="82"/>
        <v>#VALUE!</v>
      </c>
      <c r="AG194" s="123" t="e">
        <f t="shared" si="83"/>
        <v>#VALUE!</v>
      </c>
      <c r="AH194" s="123" t="e">
        <f t="shared" si="84"/>
        <v>#VALUE!</v>
      </c>
      <c r="AI194" s="124" t="e">
        <f t="shared" si="85"/>
        <v>#VALUE!</v>
      </c>
      <c r="AJ194" s="124" t="e">
        <f t="shared" si="86"/>
        <v>#VALUE!</v>
      </c>
      <c r="AK194" s="124" t="e">
        <f t="shared" si="87"/>
        <v>#VALUE!</v>
      </c>
      <c r="AL194" s="124" t="e">
        <f t="shared" si="88"/>
        <v>#VALUE!</v>
      </c>
      <c r="AM194" s="124" t="e">
        <f t="shared" si="89"/>
        <v>#VALUE!</v>
      </c>
      <c r="AN194" s="124" t="e">
        <f t="shared" si="90"/>
        <v>#VALUE!</v>
      </c>
      <c r="AO194" s="124" t="e">
        <f t="shared" si="91"/>
        <v>#VALUE!</v>
      </c>
      <c r="AP194" s="124" t="e">
        <f t="shared" si="92"/>
        <v>#VALUE!</v>
      </c>
      <c r="AQ194" s="124" t="e">
        <f t="shared" si="93"/>
        <v>#VALUE!</v>
      </c>
      <c r="AR194" s="124" t="e">
        <f t="shared" si="94"/>
        <v>#VALUE!</v>
      </c>
      <c r="AS194" s="124">
        <f t="shared" si="95"/>
        <v>1</v>
      </c>
    </row>
    <row r="195" spans="1:4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IF(OR($B195="",$C195="",$D195="",$E195="",$F195="",$F195&lt;AN_LIM,$F195&gt;AN_CONCURS,$W195=FALSE),"",IF(E195="B",CNCSIS_B*VLOOKUP(AS195,Coef!$E$5:$F$20,2,FALSE),IF(E195="C",CNCSIS_C*VLOOKUP(AS195,Coef!$E$5:$F$20,2,FALSE),"")))</f>
        <v/>
      </c>
      <c r="J195" s="121" t="str">
        <f>IF(OR($B195="",$C195="",$D195="",$E195="",$F195="",$F195&gt;AN_CONCURS,$W195=FALSE),"",IF(E195="B",CNCSIS_B*VLOOKUP(AS195,Coef!$E$5:$F$20,2,FALSE),IF(E195="C",CNCSIS_C*VLOOKUP(AS195,Coef!$E$5:$F$20,2,FALSE),"")))</f>
        <v/>
      </c>
      <c r="K195" s="121" t="str">
        <f t="shared" si="72"/>
        <v/>
      </c>
      <c r="L195" s="121" t="str">
        <f t="shared" si="73"/>
        <v/>
      </c>
      <c r="M195" s="121" t="str">
        <f t="shared" si="74"/>
        <v/>
      </c>
      <c r="N195" s="121" t="str">
        <f t="shared" si="75"/>
        <v/>
      </c>
      <c r="O195" s="153" t="str">
        <f t="shared" si="62"/>
        <v/>
      </c>
      <c r="P195" s="153" t="str">
        <f t="shared" si="63"/>
        <v/>
      </c>
      <c r="Q195" s="153" t="str">
        <f t="shared" si="64"/>
        <v/>
      </c>
      <c r="R195" s="153" t="str">
        <f t="shared" si="65"/>
        <v/>
      </c>
      <c r="S195" s="153" t="str">
        <f t="shared" si="66"/>
        <v/>
      </c>
      <c r="T195" s="153" t="str">
        <f t="shared" si="67"/>
        <v/>
      </c>
      <c r="U195" s="153" t="str">
        <f t="shared" si="68"/>
        <v/>
      </c>
      <c r="V195" s="153" t="str">
        <f t="shared" si="69"/>
        <v/>
      </c>
      <c r="W195" s="129" t="b">
        <f t="shared" si="70"/>
        <v>0</v>
      </c>
      <c r="Y195" s="123" t="e">
        <f t="shared" si="71"/>
        <v>#VALUE!</v>
      </c>
      <c r="Z195" s="123" t="e">
        <f t="shared" si="76"/>
        <v>#VALUE!</v>
      </c>
      <c r="AA195" s="123" t="e">
        <f t="shared" si="77"/>
        <v>#VALUE!</v>
      </c>
      <c r="AB195" s="123" t="e">
        <f t="shared" si="78"/>
        <v>#VALUE!</v>
      </c>
      <c r="AC195" s="123" t="e">
        <f t="shared" si="79"/>
        <v>#VALUE!</v>
      </c>
      <c r="AD195" s="123" t="e">
        <f t="shared" si="80"/>
        <v>#VALUE!</v>
      </c>
      <c r="AE195" s="123" t="e">
        <f t="shared" si="81"/>
        <v>#VALUE!</v>
      </c>
      <c r="AF195" s="123" t="e">
        <f t="shared" si="82"/>
        <v>#VALUE!</v>
      </c>
      <c r="AG195" s="123" t="e">
        <f t="shared" si="83"/>
        <v>#VALUE!</v>
      </c>
      <c r="AH195" s="123" t="e">
        <f t="shared" si="84"/>
        <v>#VALUE!</v>
      </c>
      <c r="AI195" s="124" t="e">
        <f t="shared" si="85"/>
        <v>#VALUE!</v>
      </c>
      <c r="AJ195" s="124" t="e">
        <f t="shared" si="86"/>
        <v>#VALUE!</v>
      </c>
      <c r="AK195" s="124" t="e">
        <f t="shared" si="87"/>
        <v>#VALUE!</v>
      </c>
      <c r="AL195" s="124" t="e">
        <f t="shared" si="88"/>
        <v>#VALUE!</v>
      </c>
      <c r="AM195" s="124" t="e">
        <f t="shared" si="89"/>
        <v>#VALUE!</v>
      </c>
      <c r="AN195" s="124" t="e">
        <f t="shared" si="90"/>
        <v>#VALUE!</v>
      </c>
      <c r="AO195" s="124" t="e">
        <f t="shared" si="91"/>
        <v>#VALUE!</v>
      </c>
      <c r="AP195" s="124" t="e">
        <f t="shared" si="92"/>
        <v>#VALUE!</v>
      </c>
      <c r="AQ195" s="124" t="e">
        <f t="shared" si="93"/>
        <v>#VALUE!</v>
      </c>
      <c r="AR195" s="124" t="e">
        <f t="shared" si="94"/>
        <v>#VALUE!</v>
      </c>
      <c r="AS195" s="124">
        <f t="shared" si="95"/>
        <v>1</v>
      </c>
    </row>
    <row r="196" spans="1:4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IF(OR($B196="",$C196="",$D196="",$E196="",$F196="",$F196&lt;AN_LIM,$F196&gt;AN_CONCURS,$W196=FALSE),"",IF(E196="B",CNCSIS_B*VLOOKUP(AS196,Coef!$E$5:$F$20,2,FALSE),IF(E196="C",CNCSIS_C*VLOOKUP(AS196,Coef!$E$5:$F$20,2,FALSE),"")))</f>
        <v/>
      </c>
      <c r="J196" s="121" t="str">
        <f>IF(OR($B196="",$C196="",$D196="",$E196="",$F196="",$F196&gt;AN_CONCURS,$W196=FALSE),"",IF(E196="B",CNCSIS_B*VLOOKUP(AS196,Coef!$E$5:$F$20,2,FALSE),IF(E196="C",CNCSIS_C*VLOOKUP(AS196,Coef!$E$5:$F$20,2,FALSE),"")))</f>
        <v/>
      </c>
      <c r="K196" s="121" t="str">
        <f t="shared" si="72"/>
        <v/>
      </c>
      <c r="L196" s="121" t="str">
        <f t="shared" si="73"/>
        <v/>
      </c>
      <c r="M196" s="121" t="str">
        <f t="shared" si="74"/>
        <v/>
      </c>
      <c r="N196" s="121" t="str">
        <f t="shared" si="75"/>
        <v/>
      </c>
      <c r="O196" s="153" t="str">
        <f t="shared" si="62"/>
        <v/>
      </c>
      <c r="P196" s="153" t="str">
        <f t="shared" si="63"/>
        <v/>
      </c>
      <c r="Q196" s="153" t="str">
        <f t="shared" si="64"/>
        <v/>
      </c>
      <c r="R196" s="153" t="str">
        <f t="shared" si="65"/>
        <v/>
      </c>
      <c r="S196" s="153" t="str">
        <f t="shared" si="66"/>
        <v/>
      </c>
      <c r="T196" s="153" t="str">
        <f t="shared" si="67"/>
        <v/>
      </c>
      <c r="U196" s="153" t="str">
        <f t="shared" si="68"/>
        <v/>
      </c>
      <c r="V196" s="153" t="str">
        <f t="shared" si="69"/>
        <v/>
      </c>
      <c r="W196" s="129" t="b">
        <f t="shared" si="70"/>
        <v>0</v>
      </c>
      <c r="Y196" s="123" t="e">
        <f t="shared" si="71"/>
        <v>#VALUE!</v>
      </c>
      <c r="Z196" s="123" t="e">
        <f t="shared" si="76"/>
        <v>#VALUE!</v>
      </c>
      <c r="AA196" s="123" t="e">
        <f t="shared" si="77"/>
        <v>#VALUE!</v>
      </c>
      <c r="AB196" s="123" t="e">
        <f t="shared" si="78"/>
        <v>#VALUE!</v>
      </c>
      <c r="AC196" s="123" t="e">
        <f t="shared" si="79"/>
        <v>#VALUE!</v>
      </c>
      <c r="AD196" s="123" t="e">
        <f t="shared" si="80"/>
        <v>#VALUE!</v>
      </c>
      <c r="AE196" s="123" t="e">
        <f t="shared" si="81"/>
        <v>#VALUE!</v>
      </c>
      <c r="AF196" s="123" t="e">
        <f t="shared" si="82"/>
        <v>#VALUE!</v>
      </c>
      <c r="AG196" s="123" t="e">
        <f t="shared" si="83"/>
        <v>#VALUE!</v>
      </c>
      <c r="AH196" s="123" t="e">
        <f t="shared" si="84"/>
        <v>#VALUE!</v>
      </c>
      <c r="AI196" s="124" t="e">
        <f t="shared" si="85"/>
        <v>#VALUE!</v>
      </c>
      <c r="AJ196" s="124" t="e">
        <f t="shared" si="86"/>
        <v>#VALUE!</v>
      </c>
      <c r="AK196" s="124" t="e">
        <f t="shared" si="87"/>
        <v>#VALUE!</v>
      </c>
      <c r="AL196" s="124" t="e">
        <f t="shared" si="88"/>
        <v>#VALUE!</v>
      </c>
      <c r="AM196" s="124" t="e">
        <f t="shared" si="89"/>
        <v>#VALUE!</v>
      </c>
      <c r="AN196" s="124" t="e">
        <f t="shared" si="90"/>
        <v>#VALUE!</v>
      </c>
      <c r="AO196" s="124" t="e">
        <f t="shared" si="91"/>
        <v>#VALUE!</v>
      </c>
      <c r="AP196" s="124" t="e">
        <f t="shared" si="92"/>
        <v>#VALUE!</v>
      </c>
      <c r="AQ196" s="124" t="e">
        <f t="shared" si="93"/>
        <v>#VALUE!</v>
      </c>
      <c r="AR196" s="124" t="e">
        <f t="shared" si="94"/>
        <v>#VALUE!</v>
      </c>
      <c r="AS196" s="124">
        <f t="shared" si="95"/>
        <v>1</v>
      </c>
    </row>
    <row r="197" spans="1:4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IF(OR($B197="",$C197="",$D197="",$E197="",$F197="",$F197&lt;AN_LIM,$F197&gt;AN_CONCURS,$W197=FALSE),"",IF(E197="B",CNCSIS_B*VLOOKUP(AS197,Coef!$E$5:$F$20,2,FALSE),IF(E197="C",CNCSIS_C*VLOOKUP(AS197,Coef!$E$5:$F$20,2,FALSE),"")))</f>
        <v/>
      </c>
      <c r="J197" s="121" t="str">
        <f>IF(OR($B197="",$C197="",$D197="",$E197="",$F197="",$F197&gt;AN_CONCURS,$W197=FALSE),"",IF(E197="B",CNCSIS_B*VLOOKUP(AS197,Coef!$E$5:$F$20,2,FALSE),IF(E197="C",CNCSIS_C*VLOOKUP(AS197,Coef!$E$5:$F$20,2,FALSE),"")))</f>
        <v/>
      </c>
      <c r="K197" s="121" t="str">
        <f t="shared" si="72"/>
        <v/>
      </c>
      <c r="L197" s="121" t="str">
        <f t="shared" si="73"/>
        <v/>
      </c>
      <c r="M197" s="121" t="str">
        <f t="shared" si="74"/>
        <v/>
      </c>
      <c r="N197" s="121" t="str">
        <f t="shared" si="75"/>
        <v/>
      </c>
      <c r="O197" s="153" t="str">
        <f t="shared" si="62"/>
        <v/>
      </c>
      <c r="P197" s="153" t="str">
        <f t="shared" si="63"/>
        <v/>
      </c>
      <c r="Q197" s="153" t="str">
        <f t="shared" si="64"/>
        <v/>
      </c>
      <c r="R197" s="153" t="str">
        <f t="shared" si="65"/>
        <v/>
      </c>
      <c r="S197" s="153" t="str">
        <f t="shared" si="66"/>
        <v/>
      </c>
      <c r="T197" s="153" t="str">
        <f t="shared" si="67"/>
        <v/>
      </c>
      <c r="U197" s="153" t="str">
        <f t="shared" si="68"/>
        <v/>
      </c>
      <c r="V197" s="153" t="str">
        <f t="shared" si="69"/>
        <v/>
      </c>
      <c r="W197" s="129" t="b">
        <f t="shared" si="70"/>
        <v>0</v>
      </c>
      <c r="Y197" s="123" t="e">
        <f t="shared" si="71"/>
        <v>#VALUE!</v>
      </c>
      <c r="Z197" s="123" t="e">
        <f t="shared" si="76"/>
        <v>#VALUE!</v>
      </c>
      <c r="AA197" s="123" t="e">
        <f t="shared" si="77"/>
        <v>#VALUE!</v>
      </c>
      <c r="AB197" s="123" t="e">
        <f t="shared" si="78"/>
        <v>#VALUE!</v>
      </c>
      <c r="AC197" s="123" t="e">
        <f t="shared" si="79"/>
        <v>#VALUE!</v>
      </c>
      <c r="AD197" s="123" t="e">
        <f t="shared" si="80"/>
        <v>#VALUE!</v>
      </c>
      <c r="AE197" s="123" t="e">
        <f t="shared" si="81"/>
        <v>#VALUE!</v>
      </c>
      <c r="AF197" s="123" t="e">
        <f t="shared" si="82"/>
        <v>#VALUE!</v>
      </c>
      <c r="AG197" s="123" t="e">
        <f t="shared" si="83"/>
        <v>#VALUE!</v>
      </c>
      <c r="AH197" s="123" t="e">
        <f t="shared" si="84"/>
        <v>#VALUE!</v>
      </c>
      <c r="AI197" s="124" t="e">
        <f t="shared" si="85"/>
        <v>#VALUE!</v>
      </c>
      <c r="AJ197" s="124" t="e">
        <f t="shared" si="86"/>
        <v>#VALUE!</v>
      </c>
      <c r="AK197" s="124" t="e">
        <f t="shared" si="87"/>
        <v>#VALUE!</v>
      </c>
      <c r="AL197" s="124" t="e">
        <f t="shared" si="88"/>
        <v>#VALUE!</v>
      </c>
      <c r="AM197" s="124" t="e">
        <f t="shared" si="89"/>
        <v>#VALUE!</v>
      </c>
      <c r="AN197" s="124" t="e">
        <f t="shared" si="90"/>
        <v>#VALUE!</v>
      </c>
      <c r="AO197" s="124" t="e">
        <f t="shared" si="91"/>
        <v>#VALUE!</v>
      </c>
      <c r="AP197" s="124" t="e">
        <f t="shared" si="92"/>
        <v>#VALUE!</v>
      </c>
      <c r="AQ197" s="124" t="e">
        <f t="shared" si="93"/>
        <v>#VALUE!</v>
      </c>
      <c r="AR197" s="124" t="e">
        <f t="shared" si="94"/>
        <v>#VALUE!</v>
      </c>
      <c r="AS197" s="124">
        <f t="shared" si="95"/>
        <v>1</v>
      </c>
    </row>
    <row r="198" spans="1:4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IF(OR($B198="",$C198="",$D198="",$E198="",$F198="",$F198&lt;AN_LIM,$F198&gt;AN_CONCURS,$W198=FALSE),"",IF(E198="B",CNCSIS_B*VLOOKUP(AS198,Coef!$E$5:$F$20,2,FALSE),IF(E198="C",CNCSIS_C*VLOOKUP(AS198,Coef!$E$5:$F$20,2,FALSE),"")))</f>
        <v/>
      </c>
      <c r="J198" s="121" t="str">
        <f>IF(OR($B198="",$C198="",$D198="",$E198="",$F198="",$F198&gt;AN_CONCURS,$W198=FALSE),"",IF(E198="B",CNCSIS_B*VLOOKUP(AS198,Coef!$E$5:$F$20,2,FALSE),IF(E198="C",CNCSIS_C*VLOOKUP(AS198,Coef!$E$5:$F$20,2,FALSE),"")))</f>
        <v/>
      </c>
      <c r="K198" s="121" t="str">
        <f t="shared" si="72"/>
        <v/>
      </c>
      <c r="L198" s="121" t="str">
        <f t="shared" si="73"/>
        <v/>
      </c>
      <c r="M198" s="121" t="str">
        <f t="shared" si="74"/>
        <v/>
      </c>
      <c r="N198" s="121" t="str">
        <f t="shared" si="75"/>
        <v/>
      </c>
      <c r="O198" s="153" t="str">
        <f t="shared" si="62"/>
        <v/>
      </c>
      <c r="P198" s="153" t="str">
        <f t="shared" si="63"/>
        <v/>
      </c>
      <c r="Q198" s="153" t="str">
        <f t="shared" si="64"/>
        <v/>
      </c>
      <c r="R198" s="153" t="str">
        <f t="shared" si="65"/>
        <v/>
      </c>
      <c r="S198" s="153" t="str">
        <f t="shared" si="66"/>
        <v/>
      </c>
      <c r="T198" s="153" t="str">
        <f t="shared" si="67"/>
        <v/>
      </c>
      <c r="U198" s="153" t="str">
        <f t="shared" si="68"/>
        <v/>
      </c>
      <c r="V198" s="153" t="str">
        <f t="shared" si="69"/>
        <v/>
      </c>
      <c r="W198" s="129" t="b">
        <f t="shared" si="70"/>
        <v>0</v>
      </c>
      <c r="Y198" s="123" t="e">
        <f t="shared" si="71"/>
        <v>#VALUE!</v>
      </c>
      <c r="Z198" s="123" t="e">
        <f t="shared" si="76"/>
        <v>#VALUE!</v>
      </c>
      <c r="AA198" s="123" t="e">
        <f t="shared" si="77"/>
        <v>#VALUE!</v>
      </c>
      <c r="AB198" s="123" t="e">
        <f t="shared" si="78"/>
        <v>#VALUE!</v>
      </c>
      <c r="AC198" s="123" t="e">
        <f t="shared" si="79"/>
        <v>#VALUE!</v>
      </c>
      <c r="AD198" s="123" t="e">
        <f t="shared" si="80"/>
        <v>#VALUE!</v>
      </c>
      <c r="AE198" s="123" t="e">
        <f t="shared" si="81"/>
        <v>#VALUE!</v>
      </c>
      <c r="AF198" s="123" t="e">
        <f t="shared" si="82"/>
        <v>#VALUE!</v>
      </c>
      <c r="AG198" s="123" t="e">
        <f t="shared" si="83"/>
        <v>#VALUE!</v>
      </c>
      <c r="AH198" s="123" t="e">
        <f t="shared" si="84"/>
        <v>#VALUE!</v>
      </c>
      <c r="AI198" s="124" t="e">
        <f t="shared" si="85"/>
        <v>#VALUE!</v>
      </c>
      <c r="AJ198" s="124" t="e">
        <f t="shared" si="86"/>
        <v>#VALUE!</v>
      </c>
      <c r="AK198" s="124" t="e">
        <f t="shared" si="87"/>
        <v>#VALUE!</v>
      </c>
      <c r="AL198" s="124" t="e">
        <f t="shared" si="88"/>
        <v>#VALUE!</v>
      </c>
      <c r="AM198" s="124" t="e">
        <f t="shared" si="89"/>
        <v>#VALUE!</v>
      </c>
      <c r="AN198" s="124" t="e">
        <f t="shared" si="90"/>
        <v>#VALUE!</v>
      </c>
      <c r="AO198" s="124" t="e">
        <f t="shared" si="91"/>
        <v>#VALUE!</v>
      </c>
      <c r="AP198" s="124" t="e">
        <f t="shared" si="92"/>
        <v>#VALUE!</v>
      </c>
      <c r="AQ198" s="124" t="e">
        <f t="shared" si="93"/>
        <v>#VALUE!</v>
      </c>
      <c r="AR198" s="124" t="e">
        <f t="shared" si="94"/>
        <v>#VALUE!</v>
      </c>
      <c r="AS198" s="124">
        <f t="shared" si="95"/>
        <v>1</v>
      </c>
    </row>
    <row r="199" spans="1:4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IF(OR($B199="",$C199="",$D199="",$E199="",$F199="",$F199&lt;AN_LIM,$F199&gt;AN_CONCURS,$W199=FALSE),"",IF(E199="B",CNCSIS_B*VLOOKUP(AS199,Coef!$E$5:$F$20,2,FALSE),IF(E199="C",CNCSIS_C*VLOOKUP(AS199,Coef!$E$5:$F$20,2,FALSE),"")))</f>
        <v/>
      </c>
      <c r="J199" s="121" t="str">
        <f>IF(OR($B199="",$C199="",$D199="",$E199="",$F199="",$F199&gt;AN_CONCURS,$W199=FALSE),"",IF(E199="B",CNCSIS_B*VLOOKUP(AS199,Coef!$E$5:$F$20,2,FALSE),IF(E199="C",CNCSIS_C*VLOOKUP(AS199,Coef!$E$5:$F$20,2,FALSE),"")))</f>
        <v/>
      </c>
      <c r="K199" s="121" t="str">
        <f t="shared" si="72"/>
        <v/>
      </c>
      <c r="L199" s="121" t="str">
        <f t="shared" si="73"/>
        <v/>
      </c>
      <c r="M199" s="121" t="str">
        <f t="shared" si="74"/>
        <v/>
      </c>
      <c r="N199" s="121" t="str">
        <f t="shared" si="75"/>
        <v/>
      </c>
      <c r="O199" s="153" t="str">
        <f t="shared" si="62"/>
        <v/>
      </c>
      <c r="P199" s="153" t="str">
        <f t="shared" si="63"/>
        <v/>
      </c>
      <c r="Q199" s="153" t="str">
        <f t="shared" si="64"/>
        <v/>
      </c>
      <c r="R199" s="153" t="str">
        <f t="shared" si="65"/>
        <v/>
      </c>
      <c r="S199" s="153" t="str">
        <f t="shared" si="66"/>
        <v/>
      </c>
      <c r="T199" s="153" t="str">
        <f t="shared" si="67"/>
        <v/>
      </c>
      <c r="U199" s="153" t="str">
        <f t="shared" si="68"/>
        <v/>
      </c>
      <c r="V199" s="153" t="str">
        <f t="shared" si="69"/>
        <v/>
      </c>
      <c r="W199" s="129" t="b">
        <f t="shared" si="70"/>
        <v>0</v>
      </c>
      <c r="Y199" s="123" t="e">
        <f t="shared" si="71"/>
        <v>#VALUE!</v>
      </c>
      <c r="Z199" s="123" t="e">
        <f t="shared" si="76"/>
        <v>#VALUE!</v>
      </c>
      <c r="AA199" s="123" t="e">
        <f t="shared" si="77"/>
        <v>#VALUE!</v>
      </c>
      <c r="AB199" s="123" t="e">
        <f t="shared" si="78"/>
        <v>#VALUE!</v>
      </c>
      <c r="AC199" s="123" t="e">
        <f t="shared" si="79"/>
        <v>#VALUE!</v>
      </c>
      <c r="AD199" s="123" t="e">
        <f t="shared" si="80"/>
        <v>#VALUE!</v>
      </c>
      <c r="AE199" s="123" t="e">
        <f t="shared" si="81"/>
        <v>#VALUE!</v>
      </c>
      <c r="AF199" s="123" t="e">
        <f t="shared" si="82"/>
        <v>#VALUE!</v>
      </c>
      <c r="AG199" s="123" t="e">
        <f t="shared" si="83"/>
        <v>#VALUE!</v>
      </c>
      <c r="AH199" s="123" t="e">
        <f t="shared" si="84"/>
        <v>#VALUE!</v>
      </c>
      <c r="AI199" s="124" t="e">
        <f t="shared" si="85"/>
        <v>#VALUE!</v>
      </c>
      <c r="AJ199" s="124" t="e">
        <f t="shared" si="86"/>
        <v>#VALUE!</v>
      </c>
      <c r="AK199" s="124" t="e">
        <f t="shared" si="87"/>
        <v>#VALUE!</v>
      </c>
      <c r="AL199" s="124" t="e">
        <f t="shared" si="88"/>
        <v>#VALUE!</v>
      </c>
      <c r="AM199" s="124" t="e">
        <f t="shared" si="89"/>
        <v>#VALUE!</v>
      </c>
      <c r="AN199" s="124" t="e">
        <f t="shared" si="90"/>
        <v>#VALUE!</v>
      </c>
      <c r="AO199" s="124" t="e">
        <f t="shared" si="91"/>
        <v>#VALUE!</v>
      </c>
      <c r="AP199" s="124" t="e">
        <f t="shared" si="92"/>
        <v>#VALUE!</v>
      </c>
      <c r="AQ199" s="124" t="e">
        <f t="shared" si="93"/>
        <v>#VALUE!</v>
      </c>
      <c r="AR199" s="124" t="e">
        <f t="shared" si="94"/>
        <v>#VALUE!</v>
      </c>
      <c r="AS199" s="124">
        <f t="shared" si="95"/>
        <v>1</v>
      </c>
    </row>
    <row r="200" spans="1:4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IF(OR($B200="",$C200="",$D200="",$E200="",$F200="",$F200&lt;AN_LIM,$F200&gt;AN_CONCURS,$W200=FALSE),"",IF(E200="B",CNCSIS_B*VLOOKUP(AS200,Coef!$E$5:$F$20,2,FALSE),IF(E200="C",CNCSIS_C*VLOOKUP(AS200,Coef!$E$5:$F$20,2,FALSE),"")))</f>
        <v/>
      </c>
      <c r="J200" s="121" t="str">
        <f>IF(OR($B200="",$C200="",$D200="",$E200="",$F200="",$F200&gt;AN_CONCURS,$W200=FALSE),"",IF(E200="B",CNCSIS_B*VLOOKUP(AS200,Coef!$E$5:$F$20,2,FALSE),IF(E200="C",CNCSIS_C*VLOOKUP(AS200,Coef!$E$5:$F$20,2,FALSE),"")))</f>
        <v/>
      </c>
      <c r="K200" s="121" t="str">
        <f t="shared" si="72"/>
        <v/>
      </c>
      <c r="L200" s="121" t="str">
        <f t="shared" si="73"/>
        <v/>
      </c>
      <c r="M200" s="121" t="str">
        <f t="shared" si="74"/>
        <v/>
      </c>
      <c r="N200" s="121" t="str">
        <f t="shared" si="75"/>
        <v/>
      </c>
      <c r="O200" s="153" t="str">
        <f t="shared" si="62"/>
        <v/>
      </c>
      <c r="P200" s="153" t="str">
        <f t="shared" si="63"/>
        <v/>
      </c>
      <c r="Q200" s="153" t="str">
        <f t="shared" si="64"/>
        <v/>
      </c>
      <c r="R200" s="153" t="str">
        <f t="shared" si="65"/>
        <v/>
      </c>
      <c r="S200" s="153" t="str">
        <f t="shared" si="66"/>
        <v/>
      </c>
      <c r="T200" s="153" t="str">
        <f t="shared" si="67"/>
        <v/>
      </c>
      <c r="U200" s="153" t="str">
        <f t="shared" si="68"/>
        <v/>
      </c>
      <c r="V200" s="153" t="str">
        <f t="shared" si="69"/>
        <v/>
      </c>
      <c r="W200" s="129" t="b">
        <f t="shared" si="70"/>
        <v>0</v>
      </c>
      <c r="Y200" s="123" t="e">
        <f t="shared" si="71"/>
        <v>#VALUE!</v>
      </c>
      <c r="Z200" s="123" t="e">
        <f t="shared" si="76"/>
        <v>#VALUE!</v>
      </c>
      <c r="AA200" s="123" t="e">
        <f t="shared" si="77"/>
        <v>#VALUE!</v>
      </c>
      <c r="AB200" s="123" t="e">
        <f t="shared" si="78"/>
        <v>#VALUE!</v>
      </c>
      <c r="AC200" s="123" t="e">
        <f t="shared" si="79"/>
        <v>#VALUE!</v>
      </c>
      <c r="AD200" s="123" t="e">
        <f t="shared" si="80"/>
        <v>#VALUE!</v>
      </c>
      <c r="AE200" s="123" t="e">
        <f t="shared" si="81"/>
        <v>#VALUE!</v>
      </c>
      <c r="AF200" s="123" t="e">
        <f t="shared" si="82"/>
        <v>#VALUE!</v>
      </c>
      <c r="AG200" s="123" t="e">
        <f t="shared" si="83"/>
        <v>#VALUE!</v>
      </c>
      <c r="AH200" s="123" t="e">
        <f t="shared" si="84"/>
        <v>#VALUE!</v>
      </c>
      <c r="AI200" s="124" t="e">
        <f t="shared" si="85"/>
        <v>#VALUE!</v>
      </c>
      <c r="AJ200" s="124" t="e">
        <f t="shared" si="86"/>
        <v>#VALUE!</v>
      </c>
      <c r="AK200" s="124" t="e">
        <f t="shared" si="87"/>
        <v>#VALUE!</v>
      </c>
      <c r="AL200" s="124" t="e">
        <f t="shared" si="88"/>
        <v>#VALUE!</v>
      </c>
      <c r="AM200" s="124" t="e">
        <f t="shared" si="89"/>
        <v>#VALUE!</v>
      </c>
      <c r="AN200" s="124" t="e">
        <f t="shared" si="90"/>
        <v>#VALUE!</v>
      </c>
      <c r="AO200" s="124" t="e">
        <f t="shared" si="91"/>
        <v>#VALUE!</v>
      </c>
      <c r="AP200" s="124" t="e">
        <f t="shared" si="92"/>
        <v>#VALUE!</v>
      </c>
      <c r="AQ200" s="124" t="e">
        <f t="shared" si="93"/>
        <v>#VALUE!</v>
      </c>
      <c r="AR200" s="124" t="e">
        <f t="shared" si="94"/>
        <v>#VALUE!</v>
      </c>
      <c r="AS200" s="124">
        <f t="shared" si="95"/>
        <v>1</v>
      </c>
    </row>
    <row r="201" spans="1:4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IF(OR($B201="",$C201="",$D201="",$E201="",$F201="",$F201&lt;AN_LIM,$F201&gt;AN_CONCURS,$W201=FALSE),"",IF(E201="B",CNCSIS_B*VLOOKUP(AS201,Coef!$E$5:$F$20,2,FALSE),IF(E201="C",CNCSIS_C*VLOOKUP(AS201,Coef!$E$5:$F$20,2,FALSE),"")))</f>
        <v/>
      </c>
      <c r="J201" s="121" t="str">
        <f>IF(OR($B201="",$C201="",$D201="",$E201="",$F201="",$F201&gt;AN_CONCURS,$W201=FALSE),"",IF(E201="B",CNCSIS_B*VLOOKUP(AS201,Coef!$E$5:$F$20,2,FALSE),IF(E201="C",CNCSIS_C*VLOOKUP(AS201,Coef!$E$5:$F$20,2,FALSE),"")))</f>
        <v/>
      </c>
      <c r="K201" s="121" t="str">
        <f t="shared" si="72"/>
        <v/>
      </c>
      <c r="L201" s="121" t="str">
        <f t="shared" si="73"/>
        <v/>
      </c>
      <c r="M201" s="121" t="str">
        <f t="shared" si="74"/>
        <v/>
      </c>
      <c r="N201" s="121" t="str">
        <f t="shared" si="75"/>
        <v/>
      </c>
      <c r="O201" s="153" t="str">
        <f t="shared" si="62"/>
        <v/>
      </c>
      <c r="P201" s="153" t="str">
        <f t="shared" si="63"/>
        <v/>
      </c>
      <c r="Q201" s="153" t="str">
        <f t="shared" si="64"/>
        <v/>
      </c>
      <c r="R201" s="153" t="str">
        <f t="shared" si="65"/>
        <v/>
      </c>
      <c r="S201" s="153" t="str">
        <f t="shared" si="66"/>
        <v/>
      </c>
      <c r="T201" s="153" t="str">
        <f t="shared" si="67"/>
        <v/>
      </c>
      <c r="U201" s="153" t="str">
        <f t="shared" si="68"/>
        <v/>
      </c>
      <c r="V201" s="153" t="str">
        <f t="shared" si="69"/>
        <v/>
      </c>
      <c r="W201" s="129" t="b">
        <f t="shared" si="70"/>
        <v>0</v>
      </c>
      <c r="Y201" s="123" t="e">
        <f t="shared" si="71"/>
        <v>#VALUE!</v>
      </c>
      <c r="Z201" s="123" t="e">
        <f t="shared" si="76"/>
        <v>#VALUE!</v>
      </c>
      <c r="AA201" s="123" t="e">
        <f t="shared" si="77"/>
        <v>#VALUE!</v>
      </c>
      <c r="AB201" s="123" t="e">
        <f t="shared" si="78"/>
        <v>#VALUE!</v>
      </c>
      <c r="AC201" s="123" t="e">
        <f t="shared" si="79"/>
        <v>#VALUE!</v>
      </c>
      <c r="AD201" s="123" t="e">
        <f t="shared" si="80"/>
        <v>#VALUE!</v>
      </c>
      <c r="AE201" s="123" t="e">
        <f t="shared" si="81"/>
        <v>#VALUE!</v>
      </c>
      <c r="AF201" s="123" t="e">
        <f t="shared" si="82"/>
        <v>#VALUE!</v>
      </c>
      <c r="AG201" s="123" t="e">
        <f t="shared" si="83"/>
        <v>#VALUE!</v>
      </c>
      <c r="AH201" s="123" t="e">
        <f t="shared" si="84"/>
        <v>#VALUE!</v>
      </c>
      <c r="AI201" s="124" t="e">
        <f t="shared" si="85"/>
        <v>#VALUE!</v>
      </c>
      <c r="AJ201" s="124" t="e">
        <f t="shared" si="86"/>
        <v>#VALUE!</v>
      </c>
      <c r="AK201" s="124" t="e">
        <f t="shared" si="87"/>
        <v>#VALUE!</v>
      </c>
      <c r="AL201" s="124" t="e">
        <f t="shared" si="88"/>
        <v>#VALUE!</v>
      </c>
      <c r="AM201" s="124" t="e">
        <f t="shared" si="89"/>
        <v>#VALUE!</v>
      </c>
      <c r="AN201" s="124" t="e">
        <f t="shared" si="90"/>
        <v>#VALUE!</v>
      </c>
      <c r="AO201" s="124" t="e">
        <f t="shared" si="91"/>
        <v>#VALUE!</v>
      </c>
      <c r="AP201" s="124" t="e">
        <f t="shared" si="92"/>
        <v>#VALUE!</v>
      </c>
      <c r="AQ201" s="124" t="e">
        <f t="shared" si="93"/>
        <v>#VALUE!</v>
      </c>
      <c r="AR201" s="124" t="e">
        <f t="shared" si="94"/>
        <v>#VALUE!</v>
      </c>
      <c r="AS201" s="124">
        <f t="shared" si="95"/>
        <v>1</v>
      </c>
    </row>
    <row r="202" spans="1:4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IF(OR($B202="",$C202="",$D202="",$E202="",$F202="",$F202&lt;AN_LIM,$F202&gt;AN_CONCURS,$W202=FALSE),"",IF(E202="B",CNCSIS_B*VLOOKUP(AS202,Coef!$E$5:$F$20,2,FALSE),IF(E202="C",CNCSIS_C*VLOOKUP(AS202,Coef!$E$5:$F$20,2,FALSE),"")))</f>
        <v/>
      </c>
      <c r="J202" s="121" t="str">
        <f>IF(OR($B202="",$C202="",$D202="",$E202="",$F202="",$F202&gt;AN_CONCURS,$W202=FALSE),"",IF(E202="B",CNCSIS_B*VLOOKUP(AS202,Coef!$E$5:$F$20,2,FALSE),IF(E202="C",CNCSIS_C*VLOOKUP(AS202,Coef!$E$5:$F$20,2,FALSE),"")))</f>
        <v/>
      </c>
      <c r="K202" s="121" t="str">
        <f t="shared" si="72"/>
        <v/>
      </c>
      <c r="L202" s="121" t="str">
        <f t="shared" si="73"/>
        <v/>
      </c>
      <c r="M202" s="121" t="str">
        <f t="shared" si="74"/>
        <v/>
      </c>
      <c r="N202" s="121" t="str">
        <f t="shared" si="75"/>
        <v/>
      </c>
      <c r="O202" s="153" t="str">
        <f t="shared" si="62"/>
        <v/>
      </c>
      <c r="P202" s="153" t="str">
        <f t="shared" si="63"/>
        <v/>
      </c>
      <c r="Q202" s="153" t="str">
        <f t="shared" si="64"/>
        <v/>
      </c>
      <c r="R202" s="153" t="str">
        <f t="shared" si="65"/>
        <v/>
      </c>
      <c r="S202" s="153" t="str">
        <f t="shared" si="66"/>
        <v/>
      </c>
      <c r="T202" s="153" t="str">
        <f t="shared" si="67"/>
        <v/>
      </c>
      <c r="U202" s="153" t="str">
        <f t="shared" si="68"/>
        <v/>
      </c>
      <c r="V202" s="153" t="str">
        <f t="shared" si="69"/>
        <v/>
      </c>
      <c r="W202" s="129" t="b">
        <f t="shared" si="70"/>
        <v>0</v>
      </c>
      <c r="Y202" s="123" t="e">
        <f t="shared" si="71"/>
        <v>#VALUE!</v>
      </c>
      <c r="Z202" s="123" t="e">
        <f t="shared" si="76"/>
        <v>#VALUE!</v>
      </c>
      <c r="AA202" s="123" t="e">
        <f t="shared" si="77"/>
        <v>#VALUE!</v>
      </c>
      <c r="AB202" s="123" t="e">
        <f t="shared" si="78"/>
        <v>#VALUE!</v>
      </c>
      <c r="AC202" s="123" t="e">
        <f t="shared" si="79"/>
        <v>#VALUE!</v>
      </c>
      <c r="AD202" s="123" t="e">
        <f t="shared" si="80"/>
        <v>#VALUE!</v>
      </c>
      <c r="AE202" s="123" t="e">
        <f t="shared" si="81"/>
        <v>#VALUE!</v>
      </c>
      <c r="AF202" s="123" t="e">
        <f t="shared" si="82"/>
        <v>#VALUE!</v>
      </c>
      <c r="AG202" s="123" t="e">
        <f t="shared" si="83"/>
        <v>#VALUE!</v>
      </c>
      <c r="AH202" s="123" t="e">
        <f t="shared" si="84"/>
        <v>#VALUE!</v>
      </c>
      <c r="AI202" s="124" t="e">
        <f t="shared" si="85"/>
        <v>#VALUE!</v>
      </c>
      <c r="AJ202" s="124" t="e">
        <f t="shared" si="86"/>
        <v>#VALUE!</v>
      </c>
      <c r="AK202" s="124" t="e">
        <f t="shared" si="87"/>
        <v>#VALUE!</v>
      </c>
      <c r="AL202" s="124" t="e">
        <f t="shared" si="88"/>
        <v>#VALUE!</v>
      </c>
      <c r="AM202" s="124" t="e">
        <f t="shared" si="89"/>
        <v>#VALUE!</v>
      </c>
      <c r="AN202" s="124" t="e">
        <f t="shared" si="90"/>
        <v>#VALUE!</v>
      </c>
      <c r="AO202" s="124" t="e">
        <f t="shared" si="91"/>
        <v>#VALUE!</v>
      </c>
      <c r="AP202" s="124" t="e">
        <f t="shared" si="92"/>
        <v>#VALUE!</v>
      </c>
      <c r="AQ202" s="124" t="e">
        <f t="shared" si="93"/>
        <v>#VALUE!</v>
      </c>
      <c r="AR202" s="124" t="e">
        <f t="shared" si="94"/>
        <v>#VALUE!</v>
      </c>
      <c r="AS202" s="124">
        <f t="shared" si="95"/>
        <v>1</v>
      </c>
    </row>
    <row r="203" spans="1:4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IF(OR($B203="",$C203="",$D203="",$E203="",$F203="",$F203&lt;AN_LIM,$F203&gt;AN_CONCURS,$W203=FALSE),"",IF(E203="B",CNCSIS_B*VLOOKUP(AS203,Coef!$E$5:$F$20,2,FALSE),IF(E203="C",CNCSIS_C*VLOOKUP(AS203,Coef!$E$5:$F$20,2,FALSE),"")))</f>
        <v/>
      </c>
      <c r="J203" s="121" t="str">
        <f>IF(OR($B203="",$C203="",$D203="",$E203="",$F203="",$F203&gt;AN_CONCURS,$W203=FALSE),"",IF(E203="B",CNCSIS_B*VLOOKUP(AS203,Coef!$E$5:$F$20,2,FALSE),IF(E203="C",CNCSIS_C*VLOOKUP(AS203,Coef!$E$5:$F$20,2,FALSE),"")))</f>
        <v/>
      </c>
      <c r="K203" s="121" t="str">
        <f t="shared" si="72"/>
        <v/>
      </c>
      <c r="L203" s="121" t="str">
        <f t="shared" si="73"/>
        <v/>
      </c>
      <c r="M203" s="121" t="str">
        <f t="shared" si="74"/>
        <v/>
      </c>
      <c r="N203" s="121" t="str">
        <f t="shared" si="75"/>
        <v/>
      </c>
      <c r="O203" s="153" t="str">
        <f t="shared" ref="O203:O260" si="96">IF(OR($B203="",$C203="",$D203="",$E203="",$F203="",$F203&gt;AN_CONCURS,$W203=FALSE),"",IF(AND($F203&gt;=AN_LIM,$E203="B"),1,""))</f>
        <v/>
      </c>
      <c r="P203" s="153" t="str">
        <f t="shared" ref="P203:P260" si="97">IF(OR($B203="",$C203="",$D203="",$E203="",$F203="",$F203&gt;AN_CONCURS,$W203=FALSE),"",IF($E203="B",1,""))</f>
        <v/>
      </c>
      <c r="Q203" s="153" t="str">
        <f t="shared" ref="Q203:Q260" si="98">IF(OR($B203="",$C203="",$D203="",$E203="",$F203="",$F203&gt;AN_CONCURS,$W203=FALSE),"",IF(AND($F203&gt;=AN_LIM,$E203="C"),1,""))</f>
        <v/>
      </c>
      <c r="R203" s="153" t="str">
        <f t="shared" ref="R203:R260" si="99">IF(OR($B203="",$C203="",$D203="",$E203="",$F203="",$F203&gt;AN_CONCURS,$W203=FALSE),"",IF($E203="C",1,""))</f>
        <v/>
      </c>
      <c r="S203" s="153" t="str">
        <f t="shared" ref="S203:S260" si="100">IF($O203&lt;&gt;1,"",(IF(OR($B203="",$C203="",$D203="",$E203="",$F203="",$F203&gt;AN_CONCURS,$W203=FALSE),"",IF((FIND(NUME,$B203,1)=1),1,""))))</f>
        <v/>
      </c>
      <c r="T203" s="153" t="str">
        <f t="shared" ref="T203:T260" si="101">IF($P203&lt;&gt;1,"",(IF(OR($B203="",$C203="",$D203="",$E203="",$F203="",$F203&gt;AN_CONCURS,$W203=FALSE),"",IF((FIND(NUME,$B203,1)=1),1,""))))</f>
        <v/>
      </c>
      <c r="U203" s="153" t="str">
        <f t="shared" ref="U203:U260" si="102">IF($Q203&lt;&gt;1,"",(IF(OR($B203="",$C203="",$D203="",$E203="",$F203="",$F203&gt;AN_CONCURS,$W203=FALSE),"",IF((FIND(NUME,$B203,1)=1),1,""))))</f>
        <v/>
      </c>
      <c r="V203" s="153" t="str">
        <f t="shared" ref="V203:V260" si="103">IF($R203&lt;&gt;1,"",(IF(OR($B203="",$C203="",$D203="",$E203="",$F203="",$F203&gt;AN_CONCURS,$W203=FALSE),"",IF((FIND(NUME,$B203,1)=1),1,""))))</f>
        <v/>
      </c>
      <c r="W203" s="129" t="b">
        <f t="shared" ref="W203:W260" si="104">IF(NUME="",FALSE,ISNUMBER(SEARCH(NUME,$B203)))</f>
        <v>0</v>
      </c>
      <c r="Y203" s="123" t="e">
        <f t="shared" ref="Y203:Y260" si="105">FIND(",",$B203,1)</f>
        <v>#VALUE!</v>
      </c>
      <c r="Z203" s="123" t="e">
        <f t="shared" si="76"/>
        <v>#VALUE!</v>
      </c>
      <c r="AA203" s="123" t="e">
        <f t="shared" si="77"/>
        <v>#VALUE!</v>
      </c>
      <c r="AB203" s="123" t="e">
        <f t="shared" si="78"/>
        <v>#VALUE!</v>
      </c>
      <c r="AC203" s="123" t="e">
        <f t="shared" si="79"/>
        <v>#VALUE!</v>
      </c>
      <c r="AD203" s="123" t="e">
        <f t="shared" si="80"/>
        <v>#VALUE!</v>
      </c>
      <c r="AE203" s="123" t="e">
        <f t="shared" si="81"/>
        <v>#VALUE!</v>
      </c>
      <c r="AF203" s="123" t="e">
        <f t="shared" si="82"/>
        <v>#VALUE!</v>
      </c>
      <c r="AG203" s="123" t="e">
        <f t="shared" si="83"/>
        <v>#VALUE!</v>
      </c>
      <c r="AH203" s="123" t="e">
        <f t="shared" si="84"/>
        <v>#VALUE!</v>
      </c>
      <c r="AI203" s="124" t="e">
        <f t="shared" si="85"/>
        <v>#VALUE!</v>
      </c>
      <c r="AJ203" s="124" t="e">
        <f t="shared" si="86"/>
        <v>#VALUE!</v>
      </c>
      <c r="AK203" s="124" t="e">
        <f t="shared" si="87"/>
        <v>#VALUE!</v>
      </c>
      <c r="AL203" s="124" t="e">
        <f t="shared" si="88"/>
        <v>#VALUE!</v>
      </c>
      <c r="AM203" s="124" t="e">
        <f t="shared" si="89"/>
        <v>#VALUE!</v>
      </c>
      <c r="AN203" s="124" t="e">
        <f t="shared" si="90"/>
        <v>#VALUE!</v>
      </c>
      <c r="AO203" s="124" t="e">
        <f t="shared" si="91"/>
        <v>#VALUE!</v>
      </c>
      <c r="AP203" s="124" t="e">
        <f t="shared" si="92"/>
        <v>#VALUE!</v>
      </c>
      <c r="AQ203" s="124" t="e">
        <f t="shared" si="93"/>
        <v>#VALUE!</v>
      </c>
      <c r="AR203" s="124" t="e">
        <f t="shared" si="94"/>
        <v>#VALUE!</v>
      </c>
      <c r="AS203" s="124">
        <f t="shared" si="95"/>
        <v>1</v>
      </c>
    </row>
    <row r="204" spans="1:4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IF(OR($B204="",$C204="",$D204="",$E204="",$F204="",$F204&lt;AN_LIM,$F204&gt;AN_CONCURS,$W204=FALSE),"",IF(E204="B",CNCSIS_B*VLOOKUP(AS204,Coef!$E$5:$F$20,2,FALSE),IF(E204="C",CNCSIS_C*VLOOKUP(AS204,Coef!$E$5:$F$20,2,FALSE),"")))</f>
        <v/>
      </c>
      <c r="J204" s="121" t="str">
        <f>IF(OR($B204="",$C204="",$D204="",$E204="",$F204="",$F204&gt;AN_CONCURS,$W204=FALSE),"",IF(E204="B",CNCSIS_B*VLOOKUP(AS204,Coef!$E$5:$F$20,2,FALSE),IF(E204="C",CNCSIS_C*VLOOKUP(AS204,Coef!$E$5:$F$20,2,FALSE),"")))</f>
        <v/>
      </c>
      <c r="K204" s="121" t="str">
        <f t="shared" ref="K204:K260" si="106">IF($E204="B",$I204,"")</f>
        <v/>
      </c>
      <c r="L204" s="121" t="str">
        <f t="shared" ref="L204:L260" si="107">IF($E204="B",$J204,"")</f>
        <v/>
      </c>
      <c r="M204" s="121" t="str">
        <f t="shared" ref="M204:M260" si="108">IF($E204="C",$I204,"")</f>
        <v/>
      </c>
      <c r="N204" s="121" t="str">
        <f t="shared" ref="N204:N260" si="109">IF($E204="C",$J204,"")</f>
        <v/>
      </c>
      <c r="O204" s="153" t="str">
        <f t="shared" si="96"/>
        <v/>
      </c>
      <c r="P204" s="153" t="str">
        <f t="shared" si="97"/>
        <v/>
      </c>
      <c r="Q204" s="153" t="str">
        <f t="shared" si="98"/>
        <v/>
      </c>
      <c r="R204" s="153" t="str">
        <f t="shared" si="99"/>
        <v/>
      </c>
      <c r="S204" s="153" t="str">
        <f t="shared" si="100"/>
        <v/>
      </c>
      <c r="T204" s="153" t="str">
        <f t="shared" si="101"/>
        <v/>
      </c>
      <c r="U204" s="153" t="str">
        <f t="shared" si="102"/>
        <v/>
      </c>
      <c r="V204" s="153" t="str">
        <f t="shared" si="103"/>
        <v/>
      </c>
      <c r="W204" s="129" t="b">
        <f t="shared" si="104"/>
        <v>0</v>
      </c>
      <c r="Y204" s="123" t="e">
        <f t="shared" si="105"/>
        <v>#VALUE!</v>
      </c>
      <c r="Z204" s="123" t="e">
        <f t="shared" si="76"/>
        <v>#VALUE!</v>
      </c>
      <c r="AA204" s="123" t="e">
        <f t="shared" si="77"/>
        <v>#VALUE!</v>
      </c>
      <c r="AB204" s="123" t="e">
        <f t="shared" si="78"/>
        <v>#VALUE!</v>
      </c>
      <c r="AC204" s="123" t="e">
        <f t="shared" si="79"/>
        <v>#VALUE!</v>
      </c>
      <c r="AD204" s="123" t="e">
        <f t="shared" si="80"/>
        <v>#VALUE!</v>
      </c>
      <c r="AE204" s="123" t="e">
        <f t="shared" si="81"/>
        <v>#VALUE!</v>
      </c>
      <c r="AF204" s="123" t="e">
        <f t="shared" si="82"/>
        <v>#VALUE!</v>
      </c>
      <c r="AG204" s="123" t="e">
        <f t="shared" si="83"/>
        <v>#VALUE!</v>
      </c>
      <c r="AH204" s="123" t="e">
        <f t="shared" si="84"/>
        <v>#VALUE!</v>
      </c>
      <c r="AI204" s="124" t="e">
        <f t="shared" si="85"/>
        <v>#VALUE!</v>
      </c>
      <c r="AJ204" s="124" t="e">
        <f t="shared" si="86"/>
        <v>#VALUE!</v>
      </c>
      <c r="AK204" s="124" t="e">
        <f t="shared" si="87"/>
        <v>#VALUE!</v>
      </c>
      <c r="AL204" s="124" t="e">
        <f t="shared" si="88"/>
        <v>#VALUE!</v>
      </c>
      <c r="AM204" s="124" t="e">
        <f t="shared" si="89"/>
        <v>#VALUE!</v>
      </c>
      <c r="AN204" s="124" t="e">
        <f t="shared" si="90"/>
        <v>#VALUE!</v>
      </c>
      <c r="AO204" s="124" t="e">
        <f t="shared" si="91"/>
        <v>#VALUE!</v>
      </c>
      <c r="AP204" s="124" t="e">
        <f t="shared" si="92"/>
        <v>#VALUE!</v>
      </c>
      <c r="AQ204" s="124" t="e">
        <f t="shared" si="93"/>
        <v>#VALUE!</v>
      </c>
      <c r="AR204" s="124" t="e">
        <f t="shared" si="94"/>
        <v>#VALUE!</v>
      </c>
      <c r="AS204" s="124">
        <f t="shared" si="95"/>
        <v>1</v>
      </c>
    </row>
    <row r="205" spans="1:4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IF(OR($B205="",$C205="",$D205="",$E205="",$F205="",$F205&lt;AN_LIM,$F205&gt;AN_CONCURS,$W205=FALSE),"",IF(E205="B",CNCSIS_B*VLOOKUP(AS205,Coef!$E$5:$F$20,2,FALSE),IF(E205="C",CNCSIS_C*VLOOKUP(AS205,Coef!$E$5:$F$20,2,FALSE),"")))</f>
        <v/>
      </c>
      <c r="J205" s="121" t="str">
        <f>IF(OR($B205="",$C205="",$D205="",$E205="",$F205="",$F205&gt;AN_CONCURS,$W205=FALSE),"",IF(E205="B",CNCSIS_B*VLOOKUP(AS205,Coef!$E$5:$F$20,2,FALSE),IF(E205="C",CNCSIS_C*VLOOKUP(AS205,Coef!$E$5:$F$20,2,FALSE),"")))</f>
        <v/>
      </c>
      <c r="K205" s="121" t="str">
        <f t="shared" si="106"/>
        <v/>
      </c>
      <c r="L205" s="121" t="str">
        <f t="shared" si="107"/>
        <v/>
      </c>
      <c r="M205" s="121" t="str">
        <f t="shared" si="108"/>
        <v/>
      </c>
      <c r="N205" s="121" t="str">
        <f t="shared" si="109"/>
        <v/>
      </c>
      <c r="O205" s="153" t="str">
        <f t="shared" si="96"/>
        <v/>
      </c>
      <c r="P205" s="153" t="str">
        <f t="shared" si="97"/>
        <v/>
      </c>
      <c r="Q205" s="153" t="str">
        <f t="shared" si="98"/>
        <v/>
      </c>
      <c r="R205" s="153" t="str">
        <f t="shared" si="99"/>
        <v/>
      </c>
      <c r="S205" s="153" t="str">
        <f t="shared" si="100"/>
        <v/>
      </c>
      <c r="T205" s="153" t="str">
        <f t="shared" si="101"/>
        <v/>
      </c>
      <c r="U205" s="153" t="str">
        <f t="shared" si="102"/>
        <v/>
      </c>
      <c r="V205" s="153" t="str">
        <f t="shared" si="103"/>
        <v/>
      </c>
      <c r="W205" s="129" t="b">
        <f t="shared" si="104"/>
        <v>0</v>
      </c>
      <c r="Y205" s="123" t="e">
        <f t="shared" si="105"/>
        <v>#VALUE!</v>
      </c>
      <c r="Z205" s="123" t="e">
        <f t="shared" si="76"/>
        <v>#VALUE!</v>
      </c>
      <c r="AA205" s="123" t="e">
        <f t="shared" si="77"/>
        <v>#VALUE!</v>
      </c>
      <c r="AB205" s="123" t="e">
        <f t="shared" si="78"/>
        <v>#VALUE!</v>
      </c>
      <c r="AC205" s="123" t="e">
        <f t="shared" si="79"/>
        <v>#VALUE!</v>
      </c>
      <c r="AD205" s="123" t="e">
        <f t="shared" si="80"/>
        <v>#VALUE!</v>
      </c>
      <c r="AE205" s="123" t="e">
        <f t="shared" si="81"/>
        <v>#VALUE!</v>
      </c>
      <c r="AF205" s="123" t="e">
        <f t="shared" si="82"/>
        <v>#VALUE!</v>
      </c>
      <c r="AG205" s="123" t="e">
        <f t="shared" si="83"/>
        <v>#VALUE!</v>
      </c>
      <c r="AH205" s="123" t="e">
        <f t="shared" si="84"/>
        <v>#VALUE!</v>
      </c>
      <c r="AI205" s="124" t="e">
        <f t="shared" si="85"/>
        <v>#VALUE!</v>
      </c>
      <c r="AJ205" s="124" t="e">
        <f t="shared" si="86"/>
        <v>#VALUE!</v>
      </c>
      <c r="AK205" s="124" t="e">
        <f t="shared" si="87"/>
        <v>#VALUE!</v>
      </c>
      <c r="AL205" s="124" t="e">
        <f t="shared" si="88"/>
        <v>#VALUE!</v>
      </c>
      <c r="AM205" s="124" t="e">
        <f t="shared" si="89"/>
        <v>#VALUE!</v>
      </c>
      <c r="AN205" s="124" t="e">
        <f t="shared" si="90"/>
        <v>#VALUE!</v>
      </c>
      <c r="AO205" s="124" t="e">
        <f t="shared" si="91"/>
        <v>#VALUE!</v>
      </c>
      <c r="AP205" s="124" t="e">
        <f t="shared" si="92"/>
        <v>#VALUE!</v>
      </c>
      <c r="AQ205" s="124" t="e">
        <f t="shared" si="93"/>
        <v>#VALUE!</v>
      </c>
      <c r="AR205" s="124" t="e">
        <f t="shared" si="94"/>
        <v>#VALUE!</v>
      </c>
      <c r="AS205" s="124">
        <f t="shared" si="95"/>
        <v>1</v>
      </c>
    </row>
    <row r="206" spans="1:4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IF(OR($B206="",$C206="",$D206="",$E206="",$F206="",$F206&lt;AN_LIM,$F206&gt;AN_CONCURS,$W206=FALSE),"",IF(E206="B",CNCSIS_B*VLOOKUP(AS206,Coef!$E$5:$F$20,2,FALSE),IF(E206="C",CNCSIS_C*VLOOKUP(AS206,Coef!$E$5:$F$20,2,FALSE),"")))</f>
        <v/>
      </c>
      <c r="J206" s="121" t="str">
        <f>IF(OR($B206="",$C206="",$D206="",$E206="",$F206="",$F206&gt;AN_CONCURS,$W206=FALSE),"",IF(E206="B",CNCSIS_B*VLOOKUP(AS206,Coef!$E$5:$F$20,2,FALSE),IF(E206="C",CNCSIS_C*VLOOKUP(AS206,Coef!$E$5:$F$20,2,FALSE),"")))</f>
        <v/>
      </c>
      <c r="K206" s="121" t="str">
        <f t="shared" si="106"/>
        <v/>
      </c>
      <c r="L206" s="121" t="str">
        <f t="shared" si="107"/>
        <v/>
      </c>
      <c r="M206" s="121" t="str">
        <f t="shared" si="108"/>
        <v/>
      </c>
      <c r="N206" s="121" t="str">
        <f t="shared" si="109"/>
        <v/>
      </c>
      <c r="O206" s="153" t="str">
        <f t="shared" si="96"/>
        <v/>
      </c>
      <c r="P206" s="153" t="str">
        <f t="shared" si="97"/>
        <v/>
      </c>
      <c r="Q206" s="153" t="str">
        <f t="shared" si="98"/>
        <v/>
      </c>
      <c r="R206" s="153" t="str">
        <f t="shared" si="99"/>
        <v/>
      </c>
      <c r="S206" s="153" t="str">
        <f t="shared" si="100"/>
        <v/>
      </c>
      <c r="T206" s="153" t="str">
        <f t="shared" si="101"/>
        <v/>
      </c>
      <c r="U206" s="153" t="str">
        <f t="shared" si="102"/>
        <v/>
      </c>
      <c r="V206" s="153" t="str">
        <f t="shared" si="103"/>
        <v/>
      </c>
      <c r="W206" s="129" t="b">
        <f t="shared" si="104"/>
        <v>0</v>
      </c>
      <c r="Y206" s="123" t="e">
        <f t="shared" si="105"/>
        <v>#VALUE!</v>
      </c>
      <c r="Z206" s="123" t="e">
        <f t="shared" si="76"/>
        <v>#VALUE!</v>
      </c>
      <c r="AA206" s="123" t="e">
        <f t="shared" si="77"/>
        <v>#VALUE!</v>
      </c>
      <c r="AB206" s="123" t="e">
        <f t="shared" si="78"/>
        <v>#VALUE!</v>
      </c>
      <c r="AC206" s="123" t="e">
        <f t="shared" si="79"/>
        <v>#VALUE!</v>
      </c>
      <c r="AD206" s="123" t="e">
        <f t="shared" si="80"/>
        <v>#VALUE!</v>
      </c>
      <c r="AE206" s="123" t="e">
        <f t="shared" si="81"/>
        <v>#VALUE!</v>
      </c>
      <c r="AF206" s="123" t="e">
        <f t="shared" si="82"/>
        <v>#VALUE!</v>
      </c>
      <c r="AG206" s="123" t="e">
        <f t="shared" si="83"/>
        <v>#VALUE!</v>
      </c>
      <c r="AH206" s="123" t="e">
        <f t="shared" si="84"/>
        <v>#VALUE!</v>
      </c>
      <c r="AI206" s="124" t="e">
        <f t="shared" si="85"/>
        <v>#VALUE!</v>
      </c>
      <c r="AJ206" s="124" t="e">
        <f t="shared" si="86"/>
        <v>#VALUE!</v>
      </c>
      <c r="AK206" s="124" t="e">
        <f t="shared" si="87"/>
        <v>#VALUE!</v>
      </c>
      <c r="AL206" s="124" t="e">
        <f t="shared" si="88"/>
        <v>#VALUE!</v>
      </c>
      <c r="AM206" s="124" t="e">
        <f t="shared" si="89"/>
        <v>#VALUE!</v>
      </c>
      <c r="AN206" s="124" t="e">
        <f t="shared" si="90"/>
        <v>#VALUE!</v>
      </c>
      <c r="AO206" s="124" t="e">
        <f t="shared" si="91"/>
        <v>#VALUE!</v>
      </c>
      <c r="AP206" s="124" t="e">
        <f t="shared" si="92"/>
        <v>#VALUE!</v>
      </c>
      <c r="AQ206" s="124" t="e">
        <f t="shared" si="93"/>
        <v>#VALUE!</v>
      </c>
      <c r="AR206" s="124" t="e">
        <f t="shared" si="94"/>
        <v>#VALUE!</v>
      </c>
      <c r="AS206" s="124">
        <f t="shared" si="95"/>
        <v>1</v>
      </c>
    </row>
    <row r="207" spans="1:4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IF(OR($B207="",$C207="",$D207="",$E207="",$F207="",$F207&lt;AN_LIM,$F207&gt;AN_CONCURS,$W207=FALSE),"",IF(E207="B",CNCSIS_B*VLOOKUP(AS207,Coef!$E$5:$F$20,2,FALSE),IF(E207="C",CNCSIS_C*VLOOKUP(AS207,Coef!$E$5:$F$20,2,FALSE),"")))</f>
        <v/>
      </c>
      <c r="J207" s="121" t="str">
        <f>IF(OR($B207="",$C207="",$D207="",$E207="",$F207="",$F207&gt;AN_CONCURS,$W207=FALSE),"",IF(E207="B",CNCSIS_B*VLOOKUP(AS207,Coef!$E$5:$F$20,2,FALSE),IF(E207="C",CNCSIS_C*VLOOKUP(AS207,Coef!$E$5:$F$20,2,FALSE),"")))</f>
        <v/>
      </c>
      <c r="K207" s="121" t="str">
        <f t="shared" si="106"/>
        <v/>
      </c>
      <c r="L207" s="121" t="str">
        <f t="shared" si="107"/>
        <v/>
      </c>
      <c r="M207" s="121" t="str">
        <f t="shared" si="108"/>
        <v/>
      </c>
      <c r="N207" s="121" t="str">
        <f t="shared" si="109"/>
        <v/>
      </c>
      <c r="O207" s="153" t="str">
        <f t="shared" si="96"/>
        <v/>
      </c>
      <c r="P207" s="153" t="str">
        <f t="shared" si="97"/>
        <v/>
      </c>
      <c r="Q207" s="153" t="str">
        <f t="shared" si="98"/>
        <v/>
      </c>
      <c r="R207" s="153" t="str">
        <f t="shared" si="99"/>
        <v/>
      </c>
      <c r="S207" s="153" t="str">
        <f t="shared" si="100"/>
        <v/>
      </c>
      <c r="T207" s="153" t="str">
        <f t="shared" si="101"/>
        <v/>
      </c>
      <c r="U207" s="153" t="str">
        <f t="shared" si="102"/>
        <v/>
      </c>
      <c r="V207" s="153" t="str">
        <f t="shared" si="103"/>
        <v/>
      </c>
      <c r="W207" s="129" t="b">
        <f t="shared" si="104"/>
        <v>0</v>
      </c>
      <c r="Y207" s="123" t="e">
        <f t="shared" si="105"/>
        <v>#VALUE!</v>
      </c>
      <c r="Z207" s="123" t="e">
        <f t="shared" si="76"/>
        <v>#VALUE!</v>
      </c>
      <c r="AA207" s="123" t="e">
        <f t="shared" si="77"/>
        <v>#VALUE!</v>
      </c>
      <c r="AB207" s="123" t="e">
        <f t="shared" si="78"/>
        <v>#VALUE!</v>
      </c>
      <c r="AC207" s="123" t="e">
        <f t="shared" si="79"/>
        <v>#VALUE!</v>
      </c>
      <c r="AD207" s="123" t="e">
        <f t="shared" si="80"/>
        <v>#VALUE!</v>
      </c>
      <c r="AE207" s="123" t="e">
        <f t="shared" si="81"/>
        <v>#VALUE!</v>
      </c>
      <c r="AF207" s="123" t="e">
        <f t="shared" si="82"/>
        <v>#VALUE!</v>
      </c>
      <c r="AG207" s="123" t="e">
        <f t="shared" si="83"/>
        <v>#VALUE!</v>
      </c>
      <c r="AH207" s="123" t="e">
        <f t="shared" si="84"/>
        <v>#VALUE!</v>
      </c>
      <c r="AI207" s="124" t="e">
        <f t="shared" si="85"/>
        <v>#VALUE!</v>
      </c>
      <c r="AJ207" s="124" t="e">
        <f t="shared" si="86"/>
        <v>#VALUE!</v>
      </c>
      <c r="AK207" s="124" t="e">
        <f t="shared" si="87"/>
        <v>#VALUE!</v>
      </c>
      <c r="AL207" s="124" t="e">
        <f t="shared" si="88"/>
        <v>#VALUE!</v>
      </c>
      <c r="AM207" s="124" t="e">
        <f t="shared" si="89"/>
        <v>#VALUE!</v>
      </c>
      <c r="AN207" s="124" t="e">
        <f t="shared" si="90"/>
        <v>#VALUE!</v>
      </c>
      <c r="AO207" s="124" t="e">
        <f t="shared" si="91"/>
        <v>#VALUE!</v>
      </c>
      <c r="AP207" s="124" t="e">
        <f t="shared" si="92"/>
        <v>#VALUE!</v>
      </c>
      <c r="AQ207" s="124" t="e">
        <f t="shared" si="93"/>
        <v>#VALUE!</v>
      </c>
      <c r="AR207" s="124" t="e">
        <f t="shared" si="94"/>
        <v>#VALUE!</v>
      </c>
      <c r="AS207" s="124">
        <f t="shared" si="95"/>
        <v>1</v>
      </c>
    </row>
    <row r="208" spans="1:4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IF(OR($B208="",$C208="",$D208="",$E208="",$F208="",$F208&lt;AN_LIM,$F208&gt;AN_CONCURS,$W208=FALSE),"",IF(E208="B",CNCSIS_B*VLOOKUP(AS208,Coef!$E$5:$F$20,2,FALSE),IF(E208="C",CNCSIS_C*VLOOKUP(AS208,Coef!$E$5:$F$20,2,FALSE),"")))</f>
        <v/>
      </c>
      <c r="J208" s="121" t="str">
        <f>IF(OR($B208="",$C208="",$D208="",$E208="",$F208="",$F208&gt;AN_CONCURS,$W208=FALSE),"",IF(E208="B",CNCSIS_B*VLOOKUP(AS208,Coef!$E$5:$F$20,2,FALSE),IF(E208="C",CNCSIS_C*VLOOKUP(AS208,Coef!$E$5:$F$20,2,FALSE),"")))</f>
        <v/>
      </c>
      <c r="K208" s="121" t="str">
        <f t="shared" si="106"/>
        <v/>
      </c>
      <c r="L208" s="121" t="str">
        <f t="shared" si="107"/>
        <v/>
      </c>
      <c r="M208" s="121" t="str">
        <f t="shared" si="108"/>
        <v/>
      </c>
      <c r="N208" s="121" t="str">
        <f t="shared" si="109"/>
        <v/>
      </c>
      <c r="O208" s="153" t="str">
        <f t="shared" si="96"/>
        <v/>
      </c>
      <c r="P208" s="153" t="str">
        <f t="shared" si="97"/>
        <v/>
      </c>
      <c r="Q208" s="153" t="str">
        <f t="shared" si="98"/>
        <v/>
      </c>
      <c r="R208" s="153" t="str">
        <f t="shared" si="99"/>
        <v/>
      </c>
      <c r="S208" s="153" t="str">
        <f t="shared" si="100"/>
        <v/>
      </c>
      <c r="T208" s="153" t="str">
        <f t="shared" si="101"/>
        <v/>
      </c>
      <c r="U208" s="153" t="str">
        <f t="shared" si="102"/>
        <v/>
      </c>
      <c r="V208" s="153" t="str">
        <f t="shared" si="103"/>
        <v/>
      </c>
      <c r="W208" s="129" t="b">
        <f t="shared" si="104"/>
        <v>0</v>
      </c>
      <c r="Y208" s="123" t="e">
        <f t="shared" si="105"/>
        <v>#VALUE!</v>
      </c>
      <c r="Z208" s="123" t="e">
        <f t="shared" si="76"/>
        <v>#VALUE!</v>
      </c>
      <c r="AA208" s="123" t="e">
        <f t="shared" si="77"/>
        <v>#VALUE!</v>
      </c>
      <c r="AB208" s="123" t="e">
        <f t="shared" si="78"/>
        <v>#VALUE!</v>
      </c>
      <c r="AC208" s="123" t="e">
        <f t="shared" si="79"/>
        <v>#VALUE!</v>
      </c>
      <c r="AD208" s="123" t="e">
        <f t="shared" si="80"/>
        <v>#VALUE!</v>
      </c>
      <c r="AE208" s="123" t="e">
        <f t="shared" si="81"/>
        <v>#VALUE!</v>
      </c>
      <c r="AF208" s="123" t="e">
        <f t="shared" si="82"/>
        <v>#VALUE!</v>
      </c>
      <c r="AG208" s="123" t="e">
        <f t="shared" si="83"/>
        <v>#VALUE!</v>
      </c>
      <c r="AH208" s="123" t="e">
        <f t="shared" si="84"/>
        <v>#VALUE!</v>
      </c>
      <c r="AI208" s="124" t="e">
        <f t="shared" si="85"/>
        <v>#VALUE!</v>
      </c>
      <c r="AJ208" s="124" t="e">
        <f t="shared" si="86"/>
        <v>#VALUE!</v>
      </c>
      <c r="AK208" s="124" t="e">
        <f t="shared" si="87"/>
        <v>#VALUE!</v>
      </c>
      <c r="AL208" s="124" t="e">
        <f t="shared" si="88"/>
        <v>#VALUE!</v>
      </c>
      <c r="AM208" s="124" t="e">
        <f t="shared" si="89"/>
        <v>#VALUE!</v>
      </c>
      <c r="AN208" s="124" t="e">
        <f t="shared" si="90"/>
        <v>#VALUE!</v>
      </c>
      <c r="AO208" s="124" t="e">
        <f t="shared" si="91"/>
        <v>#VALUE!</v>
      </c>
      <c r="AP208" s="124" t="e">
        <f t="shared" si="92"/>
        <v>#VALUE!</v>
      </c>
      <c r="AQ208" s="124" t="e">
        <f t="shared" si="93"/>
        <v>#VALUE!</v>
      </c>
      <c r="AR208" s="124" t="e">
        <f t="shared" si="94"/>
        <v>#VALUE!</v>
      </c>
      <c r="AS208" s="124">
        <f t="shared" si="95"/>
        <v>1</v>
      </c>
    </row>
    <row r="209" spans="1:4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IF(OR($B209="",$C209="",$D209="",$E209="",$F209="",$F209&lt;AN_LIM,$F209&gt;AN_CONCURS,$W209=FALSE),"",IF(E209="B",CNCSIS_B*VLOOKUP(AS209,Coef!$E$5:$F$20,2,FALSE),IF(E209="C",CNCSIS_C*VLOOKUP(AS209,Coef!$E$5:$F$20,2,FALSE),"")))</f>
        <v/>
      </c>
      <c r="J209" s="121" t="str">
        <f>IF(OR($B209="",$C209="",$D209="",$E209="",$F209="",$F209&gt;AN_CONCURS,$W209=FALSE),"",IF(E209="B",CNCSIS_B*VLOOKUP(AS209,Coef!$E$5:$F$20,2,FALSE),IF(E209="C",CNCSIS_C*VLOOKUP(AS209,Coef!$E$5:$F$20,2,FALSE),"")))</f>
        <v/>
      </c>
      <c r="K209" s="121" t="str">
        <f t="shared" si="106"/>
        <v/>
      </c>
      <c r="L209" s="121" t="str">
        <f t="shared" si="107"/>
        <v/>
      </c>
      <c r="M209" s="121" t="str">
        <f t="shared" si="108"/>
        <v/>
      </c>
      <c r="N209" s="121" t="str">
        <f t="shared" si="109"/>
        <v/>
      </c>
      <c r="O209" s="153" t="str">
        <f t="shared" si="96"/>
        <v/>
      </c>
      <c r="P209" s="153" t="str">
        <f t="shared" si="97"/>
        <v/>
      </c>
      <c r="Q209" s="153" t="str">
        <f t="shared" si="98"/>
        <v/>
      </c>
      <c r="R209" s="153" t="str">
        <f t="shared" si="99"/>
        <v/>
      </c>
      <c r="S209" s="153" t="str">
        <f t="shared" si="100"/>
        <v/>
      </c>
      <c r="T209" s="153" t="str">
        <f t="shared" si="101"/>
        <v/>
      </c>
      <c r="U209" s="153" t="str">
        <f t="shared" si="102"/>
        <v/>
      </c>
      <c r="V209" s="153" t="str">
        <f t="shared" si="103"/>
        <v/>
      </c>
      <c r="W209" s="129" t="b">
        <f t="shared" si="104"/>
        <v>0</v>
      </c>
      <c r="Y209" s="123" t="e">
        <f t="shared" si="105"/>
        <v>#VALUE!</v>
      </c>
      <c r="Z209" s="123" t="e">
        <f t="shared" ref="Z209:Z260" si="110">FIND(",",$B209,Y209+1)</f>
        <v>#VALUE!</v>
      </c>
      <c r="AA209" s="123" t="e">
        <f t="shared" ref="AA209:AA260" si="111">FIND(",",$B209,Z209+1)</f>
        <v>#VALUE!</v>
      </c>
      <c r="AB209" s="123" t="e">
        <f t="shared" ref="AB209:AB260" si="112">FIND(",",$B209,AA209+1)</f>
        <v>#VALUE!</v>
      </c>
      <c r="AC209" s="123" t="e">
        <f t="shared" ref="AC209:AC260" si="113">FIND(",",$B209,AB209+1)</f>
        <v>#VALUE!</v>
      </c>
      <c r="AD209" s="123" t="e">
        <f t="shared" ref="AD209:AD260" si="114">FIND(",",$B209,AC209+1)</f>
        <v>#VALUE!</v>
      </c>
      <c r="AE209" s="123" t="e">
        <f t="shared" ref="AE209:AE260" si="115">FIND(",",$B209,AD209+1)</f>
        <v>#VALUE!</v>
      </c>
      <c r="AF209" s="123" t="e">
        <f t="shared" ref="AF209:AF260" si="116">FIND(",",$B209,AE209+1)</f>
        <v>#VALUE!</v>
      </c>
      <c r="AG209" s="123" t="e">
        <f t="shared" ref="AG209:AG260" si="117">FIND(",",$B209,AF209+1)</f>
        <v>#VALUE!</v>
      </c>
      <c r="AH209" s="123" t="e">
        <f t="shared" ref="AH209:AH260" si="118">FIND(",",$B209,AG209+1)</f>
        <v>#VALUE!</v>
      </c>
      <c r="AI209" s="124" t="e">
        <f t="shared" ref="AI209:AI260" si="119">IF(Y209&gt;0,1,0)</f>
        <v>#VALUE!</v>
      </c>
      <c r="AJ209" s="124" t="e">
        <f t="shared" ref="AJ209:AJ260" si="120">IF(Z209&gt;0,1,0)</f>
        <v>#VALUE!</v>
      </c>
      <c r="AK209" s="124" t="e">
        <f t="shared" ref="AK209:AK260" si="121">IF(AA209&gt;0,1,0)</f>
        <v>#VALUE!</v>
      </c>
      <c r="AL209" s="124" t="e">
        <f t="shared" ref="AL209:AL260" si="122">IF(AB209&gt;0,1,0)</f>
        <v>#VALUE!</v>
      </c>
      <c r="AM209" s="124" t="e">
        <f t="shared" ref="AM209:AM260" si="123">IF(AC209&gt;0,1,0)</f>
        <v>#VALUE!</v>
      </c>
      <c r="AN209" s="124" t="e">
        <f t="shared" ref="AN209:AN260" si="124">IF(AD209&gt;0,1,0)</f>
        <v>#VALUE!</v>
      </c>
      <c r="AO209" s="124" t="e">
        <f t="shared" ref="AO209:AO260" si="125">IF(AE209&gt;0,1,0)</f>
        <v>#VALUE!</v>
      </c>
      <c r="AP209" s="124" t="e">
        <f t="shared" ref="AP209:AP260" si="126">IF(AF209&gt;0,1,0)</f>
        <v>#VALUE!</v>
      </c>
      <c r="AQ209" s="124" t="e">
        <f t="shared" ref="AQ209:AQ260" si="127">IF(AG209&gt;0,1,0)</f>
        <v>#VALUE!</v>
      </c>
      <c r="AR209" s="124" t="e">
        <f t="shared" ref="AR209:AR260" si="128">IF(AH209&gt;0,1,0)</f>
        <v>#VALUE!</v>
      </c>
      <c r="AS209" s="124">
        <f t="shared" ref="AS209:AS260" si="129">1+SUMIF(AI209:AR209,"&gt;0",AI209:AR209)</f>
        <v>1</v>
      </c>
    </row>
    <row r="210" spans="1:4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IF(OR($B210="",$C210="",$D210="",$E210="",$F210="",$F210&lt;AN_LIM,$F210&gt;AN_CONCURS,$W210=FALSE),"",IF(E210="B",CNCSIS_B*VLOOKUP(AS210,Coef!$E$5:$F$20,2,FALSE),IF(E210="C",CNCSIS_C*VLOOKUP(AS210,Coef!$E$5:$F$20,2,FALSE),"")))</f>
        <v/>
      </c>
      <c r="J210" s="121" t="str">
        <f>IF(OR($B210="",$C210="",$D210="",$E210="",$F210="",$F210&gt;AN_CONCURS,$W210=FALSE),"",IF(E210="B",CNCSIS_B*VLOOKUP(AS210,Coef!$E$5:$F$20,2,FALSE),IF(E210="C",CNCSIS_C*VLOOKUP(AS210,Coef!$E$5:$F$20,2,FALSE),"")))</f>
        <v/>
      </c>
      <c r="K210" s="121" t="str">
        <f t="shared" si="106"/>
        <v/>
      </c>
      <c r="L210" s="121" t="str">
        <f t="shared" si="107"/>
        <v/>
      </c>
      <c r="M210" s="121" t="str">
        <f t="shared" si="108"/>
        <v/>
      </c>
      <c r="N210" s="121" t="str">
        <f t="shared" si="109"/>
        <v/>
      </c>
      <c r="O210" s="153" t="str">
        <f t="shared" si="96"/>
        <v/>
      </c>
      <c r="P210" s="153" t="str">
        <f t="shared" si="97"/>
        <v/>
      </c>
      <c r="Q210" s="153" t="str">
        <f t="shared" si="98"/>
        <v/>
      </c>
      <c r="R210" s="153" t="str">
        <f t="shared" si="99"/>
        <v/>
      </c>
      <c r="S210" s="153" t="str">
        <f t="shared" si="100"/>
        <v/>
      </c>
      <c r="T210" s="153" t="str">
        <f t="shared" si="101"/>
        <v/>
      </c>
      <c r="U210" s="153" t="str">
        <f t="shared" si="102"/>
        <v/>
      </c>
      <c r="V210" s="153" t="str">
        <f t="shared" si="103"/>
        <v/>
      </c>
      <c r="W210" s="129" t="b">
        <f t="shared" si="104"/>
        <v>0</v>
      </c>
      <c r="Y210" s="123" t="e">
        <f t="shared" si="105"/>
        <v>#VALUE!</v>
      </c>
      <c r="Z210" s="123" t="e">
        <f t="shared" si="110"/>
        <v>#VALUE!</v>
      </c>
      <c r="AA210" s="123" t="e">
        <f t="shared" si="111"/>
        <v>#VALUE!</v>
      </c>
      <c r="AB210" s="123" t="e">
        <f t="shared" si="112"/>
        <v>#VALUE!</v>
      </c>
      <c r="AC210" s="123" t="e">
        <f t="shared" si="113"/>
        <v>#VALUE!</v>
      </c>
      <c r="AD210" s="123" t="e">
        <f t="shared" si="114"/>
        <v>#VALUE!</v>
      </c>
      <c r="AE210" s="123" t="e">
        <f t="shared" si="115"/>
        <v>#VALUE!</v>
      </c>
      <c r="AF210" s="123" t="e">
        <f t="shared" si="116"/>
        <v>#VALUE!</v>
      </c>
      <c r="AG210" s="123" t="e">
        <f t="shared" si="117"/>
        <v>#VALUE!</v>
      </c>
      <c r="AH210" s="123" t="e">
        <f t="shared" si="118"/>
        <v>#VALUE!</v>
      </c>
      <c r="AI210" s="124" t="e">
        <f t="shared" si="119"/>
        <v>#VALUE!</v>
      </c>
      <c r="AJ210" s="124" t="e">
        <f t="shared" si="120"/>
        <v>#VALUE!</v>
      </c>
      <c r="AK210" s="124" t="e">
        <f t="shared" si="121"/>
        <v>#VALUE!</v>
      </c>
      <c r="AL210" s="124" t="e">
        <f t="shared" si="122"/>
        <v>#VALUE!</v>
      </c>
      <c r="AM210" s="124" t="e">
        <f t="shared" si="123"/>
        <v>#VALUE!</v>
      </c>
      <c r="AN210" s="124" t="e">
        <f t="shared" si="124"/>
        <v>#VALUE!</v>
      </c>
      <c r="AO210" s="124" t="e">
        <f t="shared" si="125"/>
        <v>#VALUE!</v>
      </c>
      <c r="AP210" s="124" t="e">
        <f t="shared" si="126"/>
        <v>#VALUE!</v>
      </c>
      <c r="AQ210" s="124" t="e">
        <f t="shared" si="127"/>
        <v>#VALUE!</v>
      </c>
      <c r="AR210" s="124" t="e">
        <f t="shared" si="128"/>
        <v>#VALUE!</v>
      </c>
      <c r="AS210" s="124">
        <f t="shared" si="129"/>
        <v>1</v>
      </c>
    </row>
    <row r="211" spans="1:4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IF(OR($B211="",$C211="",$D211="",$E211="",$F211="",$F211&lt;AN_LIM,$F211&gt;AN_CONCURS,$W211=FALSE),"",IF(E211="B",CNCSIS_B*VLOOKUP(AS211,Coef!$E$5:$F$20,2,FALSE),IF(E211="C",CNCSIS_C*VLOOKUP(AS211,Coef!$E$5:$F$20,2,FALSE),"")))</f>
        <v/>
      </c>
      <c r="J211" s="121" t="str">
        <f>IF(OR($B211="",$C211="",$D211="",$E211="",$F211="",$F211&gt;AN_CONCURS,$W211=FALSE),"",IF(E211="B",CNCSIS_B*VLOOKUP(AS211,Coef!$E$5:$F$20,2,FALSE),IF(E211="C",CNCSIS_C*VLOOKUP(AS211,Coef!$E$5:$F$20,2,FALSE),"")))</f>
        <v/>
      </c>
      <c r="K211" s="121" t="str">
        <f t="shared" si="106"/>
        <v/>
      </c>
      <c r="L211" s="121" t="str">
        <f t="shared" si="107"/>
        <v/>
      </c>
      <c r="M211" s="121" t="str">
        <f t="shared" si="108"/>
        <v/>
      </c>
      <c r="N211" s="121" t="str">
        <f t="shared" si="109"/>
        <v/>
      </c>
      <c r="O211" s="153" t="str">
        <f t="shared" si="96"/>
        <v/>
      </c>
      <c r="P211" s="153" t="str">
        <f t="shared" si="97"/>
        <v/>
      </c>
      <c r="Q211" s="153" t="str">
        <f t="shared" si="98"/>
        <v/>
      </c>
      <c r="R211" s="153" t="str">
        <f t="shared" si="99"/>
        <v/>
      </c>
      <c r="S211" s="153" t="str">
        <f t="shared" si="100"/>
        <v/>
      </c>
      <c r="T211" s="153" t="str">
        <f t="shared" si="101"/>
        <v/>
      </c>
      <c r="U211" s="153" t="str">
        <f t="shared" si="102"/>
        <v/>
      </c>
      <c r="V211" s="153" t="str">
        <f t="shared" si="103"/>
        <v/>
      </c>
      <c r="W211" s="129" t="b">
        <f t="shared" si="104"/>
        <v>0</v>
      </c>
      <c r="Y211" s="123" t="e">
        <f t="shared" si="105"/>
        <v>#VALUE!</v>
      </c>
      <c r="Z211" s="123" t="e">
        <f t="shared" si="110"/>
        <v>#VALUE!</v>
      </c>
      <c r="AA211" s="123" t="e">
        <f t="shared" si="111"/>
        <v>#VALUE!</v>
      </c>
      <c r="AB211" s="123" t="e">
        <f t="shared" si="112"/>
        <v>#VALUE!</v>
      </c>
      <c r="AC211" s="123" t="e">
        <f t="shared" si="113"/>
        <v>#VALUE!</v>
      </c>
      <c r="AD211" s="123" t="e">
        <f t="shared" si="114"/>
        <v>#VALUE!</v>
      </c>
      <c r="AE211" s="123" t="e">
        <f t="shared" si="115"/>
        <v>#VALUE!</v>
      </c>
      <c r="AF211" s="123" t="e">
        <f t="shared" si="116"/>
        <v>#VALUE!</v>
      </c>
      <c r="AG211" s="123" t="e">
        <f t="shared" si="117"/>
        <v>#VALUE!</v>
      </c>
      <c r="AH211" s="123" t="e">
        <f t="shared" si="118"/>
        <v>#VALUE!</v>
      </c>
      <c r="AI211" s="124" t="e">
        <f t="shared" si="119"/>
        <v>#VALUE!</v>
      </c>
      <c r="AJ211" s="124" t="e">
        <f t="shared" si="120"/>
        <v>#VALUE!</v>
      </c>
      <c r="AK211" s="124" t="e">
        <f t="shared" si="121"/>
        <v>#VALUE!</v>
      </c>
      <c r="AL211" s="124" t="e">
        <f t="shared" si="122"/>
        <v>#VALUE!</v>
      </c>
      <c r="AM211" s="124" t="e">
        <f t="shared" si="123"/>
        <v>#VALUE!</v>
      </c>
      <c r="AN211" s="124" t="e">
        <f t="shared" si="124"/>
        <v>#VALUE!</v>
      </c>
      <c r="AO211" s="124" t="e">
        <f t="shared" si="125"/>
        <v>#VALUE!</v>
      </c>
      <c r="AP211" s="124" t="e">
        <f t="shared" si="126"/>
        <v>#VALUE!</v>
      </c>
      <c r="AQ211" s="124" t="e">
        <f t="shared" si="127"/>
        <v>#VALUE!</v>
      </c>
      <c r="AR211" s="124" t="e">
        <f t="shared" si="128"/>
        <v>#VALUE!</v>
      </c>
      <c r="AS211" s="124">
        <f t="shared" si="129"/>
        <v>1</v>
      </c>
    </row>
    <row r="212" spans="1:4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IF(OR($B212="",$C212="",$D212="",$E212="",$F212="",$F212&lt;AN_LIM,$F212&gt;AN_CONCURS,$W212=FALSE),"",IF(E212="B",CNCSIS_B*VLOOKUP(AS212,Coef!$E$5:$F$20,2,FALSE),IF(E212="C",CNCSIS_C*VLOOKUP(AS212,Coef!$E$5:$F$20,2,FALSE),"")))</f>
        <v/>
      </c>
      <c r="J212" s="121" t="str">
        <f>IF(OR($B212="",$C212="",$D212="",$E212="",$F212="",$F212&gt;AN_CONCURS,$W212=FALSE),"",IF(E212="B",CNCSIS_B*VLOOKUP(AS212,Coef!$E$5:$F$20,2,FALSE),IF(E212="C",CNCSIS_C*VLOOKUP(AS212,Coef!$E$5:$F$20,2,FALSE),"")))</f>
        <v/>
      </c>
      <c r="K212" s="121" t="str">
        <f t="shared" si="106"/>
        <v/>
      </c>
      <c r="L212" s="121" t="str">
        <f t="shared" si="107"/>
        <v/>
      </c>
      <c r="M212" s="121" t="str">
        <f t="shared" si="108"/>
        <v/>
      </c>
      <c r="N212" s="121" t="str">
        <f t="shared" si="109"/>
        <v/>
      </c>
      <c r="O212" s="153" t="str">
        <f t="shared" si="96"/>
        <v/>
      </c>
      <c r="P212" s="153" t="str">
        <f t="shared" si="97"/>
        <v/>
      </c>
      <c r="Q212" s="153" t="str">
        <f t="shared" si="98"/>
        <v/>
      </c>
      <c r="R212" s="153" t="str">
        <f t="shared" si="99"/>
        <v/>
      </c>
      <c r="S212" s="153" t="str">
        <f t="shared" si="100"/>
        <v/>
      </c>
      <c r="T212" s="153" t="str">
        <f t="shared" si="101"/>
        <v/>
      </c>
      <c r="U212" s="153" t="str">
        <f t="shared" si="102"/>
        <v/>
      </c>
      <c r="V212" s="153" t="str">
        <f t="shared" si="103"/>
        <v/>
      </c>
      <c r="W212" s="129" t="b">
        <f t="shared" si="104"/>
        <v>0</v>
      </c>
      <c r="Y212" s="123" t="e">
        <f t="shared" si="105"/>
        <v>#VALUE!</v>
      </c>
      <c r="Z212" s="123" t="e">
        <f t="shared" si="110"/>
        <v>#VALUE!</v>
      </c>
      <c r="AA212" s="123" t="e">
        <f t="shared" si="111"/>
        <v>#VALUE!</v>
      </c>
      <c r="AB212" s="123" t="e">
        <f t="shared" si="112"/>
        <v>#VALUE!</v>
      </c>
      <c r="AC212" s="123" t="e">
        <f t="shared" si="113"/>
        <v>#VALUE!</v>
      </c>
      <c r="AD212" s="123" t="e">
        <f t="shared" si="114"/>
        <v>#VALUE!</v>
      </c>
      <c r="AE212" s="123" t="e">
        <f t="shared" si="115"/>
        <v>#VALUE!</v>
      </c>
      <c r="AF212" s="123" t="e">
        <f t="shared" si="116"/>
        <v>#VALUE!</v>
      </c>
      <c r="AG212" s="123" t="e">
        <f t="shared" si="117"/>
        <v>#VALUE!</v>
      </c>
      <c r="AH212" s="123" t="e">
        <f t="shared" si="118"/>
        <v>#VALUE!</v>
      </c>
      <c r="AI212" s="124" t="e">
        <f t="shared" si="119"/>
        <v>#VALUE!</v>
      </c>
      <c r="AJ212" s="124" t="e">
        <f t="shared" si="120"/>
        <v>#VALUE!</v>
      </c>
      <c r="AK212" s="124" t="e">
        <f t="shared" si="121"/>
        <v>#VALUE!</v>
      </c>
      <c r="AL212" s="124" t="e">
        <f t="shared" si="122"/>
        <v>#VALUE!</v>
      </c>
      <c r="AM212" s="124" t="e">
        <f t="shared" si="123"/>
        <v>#VALUE!</v>
      </c>
      <c r="AN212" s="124" t="e">
        <f t="shared" si="124"/>
        <v>#VALUE!</v>
      </c>
      <c r="AO212" s="124" t="e">
        <f t="shared" si="125"/>
        <v>#VALUE!</v>
      </c>
      <c r="AP212" s="124" t="e">
        <f t="shared" si="126"/>
        <v>#VALUE!</v>
      </c>
      <c r="AQ212" s="124" t="e">
        <f t="shared" si="127"/>
        <v>#VALUE!</v>
      </c>
      <c r="AR212" s="124" t="e">
        <f t="shared" si="128"/>
        <v>#VALUE!</v>
      </c>
      <c r="AS212" s="124">
        <f t="shared" si="129"/>
        <v>1</v>
      </c>
    </row>
    <row r="213" spans="1:4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IF(OR($B213="",$C213="",$D213="",$E213="",$F213="",$F213&lt;AN_LIM,$F213&gt;AN_CONCURS,$W213=FALSE),"",IF(E213="B",CNCSIS_B*VLOOKUP(AS213,Coef!$E$5:$F$20,2,FALSE),IF(E213="C",CNCSIS_C*VLOOKUP(AS213,Coef!$E$5:$F$20,2,FALSE),"")))</f>
        <v/>
      </c>
      <c r="J213" s="121" t="str">
        <f>IF(OR($B213="",$C213="",$D213="",$E213="",$F213="",$F213&gt;AN_CONCURS,$W213=FALSE),"",IF(E213="B",CNCSIS_B*VLOOKUP(AS213,Coef!$E$5:$F$20,2,FALSE),IF(E213="C",CNCSIS_C*VLOOKUP(AS213,Coef!$E$5:$F$20,2,FALSE),"")))</f>
        <v/>
      </c>
      <c r="K213" s="121" t="str">
        <f t="shared" si="106"/>
        <v/>
      </c>
      <c r="L213" s="121" t="str">
        <f t="shared" si="107"/>
        <v/>
      </c>
      <c r="M213" s="121" t="str">
        <f t="shared" si="108"/>
        <v/>
      </c>
      <c r="N213" s="121" t="str">
        <f t="shared" si="109"/>
        <v/>
      </c>
      <c r="O213" s="153" t="str">
        <f t="shared" si="96"/>
        <v/>
      </c>
      <c r="P213" s="153" t="str">
        <f t="shared" si="97"/>
        <v/>
      </c>
      <c r="Q213" s="153" t="str">
        <f t="shared" si="98"/>
        <v/>
      </c>
      <c r="R213" s="153" t="str">
        <f t="shared" si="99"/>
        <v/>
      </c>
      <c r="S213" s="153" t="str">
        <f t="shared" si="100"/>
        <v/>
      </c>
      <c r="T213" s="153" t="str">
        <f t="shared" si="101"/>
        <v/>
      </c>
      <c r="U213" s="153" t="str">
        <f t="shared" si="102"/>
        <v/>
      </c>
      <c r="V213" s="153" t="str">
        <f t="shared" si="103"/>
        <v/>
      </c>
      <c r="W213" s="129" t="b">
        <f t="shared" si="104"/>
        <v>0</v>
      </c>
      <c r="Y213" s="123" t="e">
        <f t="shared" si="105"/>
        <v>#VALUE!</v>
      </c>
      <c r="Z213" s="123" t="e">
        <f t="shared" si="110"/>
        <v>#VALUE!</v>
      </c>
      <c r="AA213" s="123" t="e">
        <f t="shared" si="111"/>
        <v>#VALUE!</v>
      </c>
      <c r="AB213" s="123" t="e">
        <f t="shared" si="112"/>
        <v>#VALUE!</v>
      </c>
      <c r="AC213" s="123" t="e">
        <f t="shared" si="113"/>
        <v>#VALUE!</v>
      </c>
      <c r="AD213" s="123" t="e">
        <f t="shared" si="114"/>
        <v>#VALUE!</v>
      </c>
      <c r="AE213" s="123" t="e">
        <f t="shared" si="115"/>
        <v>#VALUE!</v>
      </c>
      <c r="AF213" s="123" t="e">
        <f t="shared" si="116"/>
        <v>#VALUE!</v>
      </c>
      <c r="AG213" s="123" t="e">
        <f t="shared" si="117"/>
        <v>#VALUE!</v>
      </c>
      <c r="AH213" s="123" t="e">
        <f t="shared" si="118"/>
        <v>#VALUE!</v>
      </c>
      <c r="AI213" s="124" t="e">
        <f t="shared" si="119"/>
        <v>#VALUE!</v>
      </c>
      <c r="AJ213" s="124" t="e">
        <f t="shared" si="120"/>
        <v>#VALUE!</v>
      </c>
      <c r="AK213" s="124" t="e">
        <f t="shared" si="121"/>
        <v>#VALUE!</v>
      </c>
      <c r="AL213" s="124" t="e">
        <f t="shared" si="122"/>
        <v>#VALUE!</v>
      </c>
      <c r="AM213" s="124" t="e">
        <f t="shared" si="123"/>
        <v>#VALUE!</v>
      </c>
      <c r="AN213" s="124" t="e">
        <f t="shared" si="124"/>
        <v>#VALUE!</v>
      </c>
      <c r="AO213" s="124" t="e">
        <f t="shared" si="125"/>
        <v>#VALUE!</v>
      </c>
      <c r="AP213" s="124" t="e">
        <f t="shared" si="126"/>
        <v>#VALUE!</v>
      </c>
      <c r="AQ213" s="124" t="e">
        <f t="shared" si="127"/>
        <v>#VALUE!</v>
      </c>
      <c r="AR213" s="124" t="e">
        <f t="shared" si="128"/>
        <v>#VALUE!</v>
      </c>
      <c r="AS213" s="124">
        <f t="shared" si="129"/>
        <v>1</v>
      </c>
    </row>
    <row r="214" spans="1:4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IF(OR($B214="",$C214="",$D214="",$E214="",$F214="",$F214&lt;AN_LIM,$F214&gt;AN_CONCURS,$W214=FALSE),"",IF(E214="B",CNCSIS_B*VLOOKUP(AS214,Coef!$E$5:$F$20,2,FALSE),IF(E214="C",CNCSIS_C*VLOOKUP(AS214,Coef!$E$5:$F$20,2,FALSE),"")))</f>
        <v/>
      </c>
      <c r="J214" s="121" t="str">
        <f>IF(OR($B214="",$C214="",$D214="",$E214="",$F214="",$F214&gt;AN_CONCURS,$W214=FALSE),"",IF(E214="B",CNCSIS_B*VLOOKUP(AS214,Coef!$E$5:$F$20,2,FALSE),IF(E214="C",CNCSIS_C*VLOOKUP(AS214,Coef!$E$5:$F$20,2,FALSE),"")))</f>
        <v/>
      </c>
      <c r="K214" s="121" t="str">
        <f t="shared" si="106"/>
        <v/>
      </c>
      <c r="L214" s="121" t="str">
        <f t="shared" si="107"/>
        <v/>
      </c>
      <c r="M214" s="121" t="str">
        <f t="shared" si="108"/>
        <v/>
      </c>
      <c r="N214" s="121" t="str">
        <f t="shared" si="109"/>
        <v/>
      </c>
      <c r="O214" s="153" t="str">
        <f t="shared" si="96"/>
        <v/>
      </c>
      <c r="P214" s="153" t="str">
        <f t="shared" si="97"/>
        <v/>
      </c>
      <c r="Q214" s="153" t="str">
        <f t="shared" si="98"/>
        <v/>
      </c>
      <c r="R214" s="153" t="str">
        <f t="shared" si="99"/>
        <v/>
      </c>
      <c r="S214" s="153" t="str">
        <f t="shared" si="100"/>
        <v/>
      </c>
      <c r="T214" s="153" t="str">
        <f t="shared" si="101"/>
        <v/>
      </c>
      <c r="U214" s="153" t="str">
        <f t="shared" si="102"/>
        <v/>
      </c>
      <c r="V214" s="153" t="str">
        <f t="shared" si="103"/>
        <v/>
      </c>
      <c r="W214" s="129" t="b">
        <f t="shared" si="104"/>
        <v>0</v>
      </c>
      <c r="Y214" s="123" t="e">
        <f t="shared" si="105"/>
        <v>#VALUE!</v>
      </c>
      <c r="Z214" s="123" t="e">
        <f t="shared" si="110"/>
        <v>#VALUE!</v>
      </c>
      <c r="AA214" s="123" t="e">
        <f t="shared" si="111"/>
        <v>#VALUE!</v>
      </c>
      <c r="AB214" s="123" t="e">
        <f t="shared" si="112"/>
        <v>#VALUE!</v>
      </c>
      <c r="AC214" s="123" t="e">
        <f t="shared" si="113"/>
        <v>#VALUE!</v>
      </c>
      <c r="AD214" s="123" t="e">
        <f t="shared" si="114"/>
        <v>#VALUE!</v>
      </c>
      <c r="AE214" s="123" t="e">
        <f t="shared" si="115"/>
        <v>#VALUE!</v>
      </c>
      <c r="AF214" s="123" t="e">
        <f t="shared" si="116"/>
        <v>#VALUE!</v>
      </c>
      <c r="AG214" s="123" t="e">
        <f t="shared" si="117"/>
        <v>#VALUE!</v>
      </c>
      <c r="AH214" s="123" t="e">
        <f t="shared" si="118"/>
        <v>#VALUE!</v>
      </c>
      <c r="AI214" s="124" t="e">
        <f t="shared" si="119"/>
        <v>#VALUE!</v>
      </c>
      <c r="AJ214" s="124" t="e">
        <f t="shared" si="120"/>
        <v>#VALUE!</v>
      </c>
      <c r="AK214" s="124" t="e">
        <f t="shared" si="121"/>
        <v>#VALUE!</v>
      </c>
      <c r="AL214" s="124" t="e">
        <f t="shared" si="122"/>
        <v>#VALUE!</v>
      </c>
      <c r="AM214" s="124" t="e">
        <f t="shared" si="123"/>
        <v>#VALUE!</v>
      </c>
      <c r="AN214" s="124" t="e">
        <f t="shared" si="124"/>
        <v>#VALUE!</v>
      </c>
      <c r="AO214" s="124" t="e">
        <f t="shared" si="125"/>
        <v>#VALUE!</v>
      </c>
      <c r="AP214" s="124" t="e">
        <f t="shared" si="126"/>
        <v>#VALUE!</v>
      </c>
      <c r="AQ214" s="124" t="e">
        <f t="shared" si="127"/>
        <v>#VALUE!</v>
      </c>
      <c r="AR214" s="124" t="e">
        <f t="shared" si="128"/>
        <v>#VALUE!</v>
      </c>
      <c r="AS214" s="124">
        <f t="shared" si="129"/>
        <v>1</v>
      </c>
    </row>
    <row r="215" spans="1:4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IF(OR($B215="",$C215="",$D215="",$E215="",$F215="",$F215&lt;AN_LIM,$F215&gt;AN_CONCURS,$W215=FALSE),"",IF(E215="B",CNCSIS_B*VLOOKUP(AS215,Coef!$E$5:$F$20,2,FALSE),IF(E215="C",CNCSIS_C*VLOOKUP(AS215,Coef!$E$5:$F$20,2,FALSE),"")))</f>
        <v/>
      </c>
      <c r="J215" s="121" t="str">
        <f>IF(OR($B215="",$C215="",$D215="",$E215="",$F215="",$F215&gt;AN_CONCURS,$W215=FALSE),"",IF(E215="B",CNCSIS_B*VLOOKUP(AS215,Coef!$E$5:$F$20,2,FALSE),IF(E215="C",CNCSIS_C*VLOOKUP(AS215,Coef!$E$5:$F$20,2,FALSE),"")))</f>
        <v/>
      </c>
      <c r="K215" s="121" t="str">
        <f t="shared" si="106"/>
        <v/>
      </c>
      <c r="L215" s="121" t="str">
        <f t="shared" si="107"/>
        <v/>
      </c>
      <c r="M215" s="121" t="str">
        <f t="shared" si="108"/>
        <v/>
      </c>
      <c r="N215" s="121" t="str">
        <f t="shared" si="109"/>
        <v/>
      </c>
      <c r="O215" s="153" t="str">
        <f t="shared" si="96"/>
        <v/>
      </c>
      <c r="P215" s="153" t="str">
        <f t="shared" si="97"/>
        <v/>
      </c>
      <c r="Q215" s="153" t="str">
        <f t="shared" si="98"/>
        <v/>
      </c>
      <c r="R215" s="153" t="str">
        <f t="shared" si="99"/>
        <v/>
      </c>
      <c r="S215" s="153" t="str">
        <f t="shared" si="100"/>
        <v/>
      </c>
      <c r="T215" s="153" t="str">
        <f t="shared" si="101"/>
        <v/>
      </c>
      <c r="U215" s="153" t="str">
        <f t="shared" si="102"/>
        <v/>
      </c>
      <c r="V215" s="153" t="str">
        <f t="shared" si="103"/>
        <v/>
      </c>
      <c r="W215" s="129" t="b">
        <f t="shared" si="104"/>
        <v>0</v>
      </c>
      <c r="Y215" s="123" t="e">
        <f t="shared" si="105"/>
        <v>#VALUE!</v>
      </c>
      <c r="Z215" s="123" t="e">
        <f t="shared" si="110"/>
        <v>#VALUE!</v>
      </c>
      <c r="AA215" s="123" t="e">
        <f t="shared" si="111"/>
        <v>#VALUE!</v>
      </c>
      <c r="AB215" s="123" t="e">
        <f t="shared" si="112"/>
        <v>#VALUE!</v>
      </c>
      <c r="AC215" s="123" t="e">
        <f t="shared" si="113"/>
        <v>#VALUE!</v>
      </c>
      <c r="AD215" s="123" t="e">
        <f t="shared" si="114"/>
        <v>#VALUE!</v>
      </c>
      <c r="AE215" s="123" t="e">
        <f t="shared" si="115"/>
        <v>#VALUE!</v>
      </c>
      <c r="AF215" s="123" t="e">
        <f t="shared" si="116"/>
        <v>#VALUE!</v>
      </c>
      <c r="AG215" s="123" t="e">
        <f t="shared" si="117"/>
        <v>#VALUE!</v>
      </c>
      <c r="AH215" s="123" t="e">
        <f t="shared" si="118"/>
        <v>#VALUE!</v>
      </c>
      <c r="AI215" s="124" t="e">
        <f t="shared" si="119"/>
        <v>#VALUE!</v>
      </c>
      <c r="AJ215" s="124" t="e">
        <f t="shared" si="120"/>
        <v>#VALUE!</v>
      </c>
      <c r="AK215" s="124" t="e">
        <f t="shared" si="121"/>
        <v>#VALUE!</v>
      </c>
      <c r="AL215" s="124" t="e">
        <f t="shared" si="122"/>
        <v>#VALUE!</v>
      </c>
      <c r="AM215" s="124" t="e">
        <f t="shared" si="123"/>
        <v>#VALUE!</v>
      </c>
      <c r="AN215" s="124" t="e">
        <f t="shared" si="124"/>
        <v>#VALUE!</v>
      </c>
      <c r="AO215" s="124" t="e">
        <f t="shared" si="125"/>
        <v>#VALUE!</v>
      </c>
      <c r="AP215" s="124" t="e">
        <f t="shared" si="126"/>
        <v>#VALUE!</v>
      </c>
      <c r="AQ215" s="124" t="e">
        <f t="shared" si="127"/>
        <v>#VALUE!</v>
      </c>
      <c r="AR215" s="124" t="e">
        <f t="shared" si="128"/>
        <v>#VALUE!</v>
      </c>
      <c r="AS215" s="124">
        <f t="shared" si="129"/>
        <v>1</v>
      </c>
    </row>
    <row r="216" spans="1:4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IF(OR($B216="",$C216="",$D216="",$E216="",$F216="",$F216&lt;AN_LIM,$F216&gt;AN_CONCURS,$W216=FALSE),"",IF(E216="B",CNCSIS_B*VLOOKUP(AS216,Coef!$E$5:$F$20,2,FALSE),IF(E216="C",CNCSIS_C*VLOOKUP(AS216,Coef!$E$5:$F$20,2,FALSE),"")))</f>
        <v/>
      </c>
      <c r="J216" s="121" t="str">
        <f>IF(OR($B216="",$C216="",$D216="",$E216="",$F216="",$F216&gt;AN_CONCURS,$W216=FALSE),"",IF(E216="B",CNCSIS_B*VLOOKUP(AS216,Coef!$E$5:$F$20,2,FALSE),IF(E216="C",CNCSIS_C*VLOOKUP(AS216,Coef!$E$5:$F$20,2,FALSE),"")))</f>
        <v/>
      </c>
      <c r="K216" s="121" t="str">
        <f t="shared" si="106"/>
        <v/>
      </c>
      <c r="L216" s="121" t="str">
        <f t="shared" si="107"/>
        <v/>
      </c>
      <c r="M216" s="121" t="str">
        <f t="shared" si="108"/>
        <v/>
      </c>
      <c r="N216" s="121" t="str">
        <f t="shared" si="109"/>
        <v/>
      </c>
      <c r="O216" s="153" t="str">
        <f t="shared" si="96"/>
        <v/>
      </c>
      <c r="P216" s="153" t="str">
        <f t="shared" si="97"/>
        <v/>
      </c>
      <c r="Q216" s="153" t="str">
        <f t="shared" si="98"/>
        <v/>
      </c>
      <c r="R216" s="153" t="str">
        <f t="shared" si="99"/>
        <v/>
      </c>
      <c r="S216" s="153" t="str">
        <f t="shared" si="100"/>
        <v/>
      </c>
      <c r="T216" s="153" t="str">
        <f t="shared" si="101"/>
        <v/>
      </c>
      <c r="U216" s="153" t="str">
        <f t="shared" si="102"/>
        <v/>
      </c>
      <c r="V216" s="153" t="str">
        <f t="shared" si="103"/>
        <v/>
      </c>
      <c r="W216" s="129" t="b">
        <f t="shared" si="104"/>
        <v>0</v>
      </c>
      <c r="Y216" s="123" t="e">
        <f t="shared" si="105"/>
        <v>#VALUE!</v>
      </c>
      <c r="Z216" s="123" t="e">
        <f t="shared" si="110"/>
        <v>#VALUE!</v>
      </c>
      <c r="AA216" s="123" t="e">
        <f t="shared" si="111"/>
        <v>#VALUE!</v>
      </c>
      <c r="AB216" s="123" t="e">
        <f t="shared" si="112"/>
        <v>#VALUE!</v>
      </c>
      <c r="AC216" s="123" t="e">
        <f t="shared" si="113"/>
        <v>#VALUE!</v>
      </c>
      <c r="AD216" s="123" t="e">
        <f t="shared" si="114"/>
        <v>#VALUE!</v>
      </c>
      <c r="AE216" s="123" t="e">
        <f t="shared" si="115"/>
        <v>#VALUE!</v>
      </c>
      <c r="AF216" s="123" t="e">
        <f t="shared" si="116"/>
        <v>#VALUE!</v>
      </c>
      <c r="AG216" s="123" t="e">
        <f t="shared" si="117"/>
        <v>#VALUE!</v>
      </c>
      <c r="AH216" s="123" t="e">
        <f t="shared" si="118"/>
        <v>#VALUE!</v>
      </c>
      <c r="AI216" s="124" t="e">
        <f t="shared" si="119"/>
        <v>#VALUE!</v>
      </c>
      <c r="AJ216" s="124" t="e">
        <f t="shared" si="120"/>
        <v>#VALUE!</v>
      </c>
      <c r="AK216" s="124" t="e">
        <f t="shared" si="121"/>
        <v>#VALUE!</v>
      </c>
      <c r="AL216" s="124" t="e">
        <f t="shared" si="122"/>
        <v>#VALUE!</v>
      </c>
      <c r="AM216" s="124" t="e">
        <f t="shared" si="123"/>
        <v>#VALUE!</v>
      </c>
      <c r="AN216" s="124" t="e">
        <f t="shared" si="124"/>
        <v>#VALUE!</v>
      </c>
      <c r="AO216" s="124" t="e">
        <f t="shared" si="125"/>
        <v>#VALUE!</v>
      </c>
      <c r="AP216" s="124" t="e">
        <f t="shared" si="126"/>
        <v>#VALUE!</v>
      </c>
      <c r="AQ216" s="124" t="e">
        <f t="shared" si="127"/>
        <v>#VALUE!</v>
      </c>
      <c r="AR216" s="124" t="e">
        <f t="shared" si="128"/>
        <v>#VALUE!</v>
      </c>
      <c r="AS216" s="124">
        <f t="shared" si="129"/>
        <v>1</v>
      </c>
    </row>
    <row r="217" spans="1:4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IF(OR($B217="",$C217="",$D217="",$E217="",$F217="",$F217&lt;AN_LIM,$F217&gt;AN_CONCURS,$W217=FALSE),"",IF(E217="B",CNCSIS_B*VLOOKUP(AS217,Coef!$E$5:$F$20,2,FALSE),IF(E217="C",CNCSIS_C*VLOOKUP(AS217,Coef!$E$5:$F$20,2,FALSE),"")))</f>
        <v/>
      </c>
      <c r="J217" s="121" t="str">
        <f>IF(OR($B217="",$C217="",$D217="",$E217="",$F217="",$F217&gt;AN_CONCURS,$W217=FALSE),"",IF(E217="B",CNCSIS_B*VLOOKUP(AS217,Coef!$E$5:$F$20,2,FALSE),IF(E217="C",CNCSIS_C*VLOOKUP(AS217,Coef!$E$5:$F$20,2,FALSE),"")))</f>
        <v/>
      </c>
      <c r="K217" s="121" t="str">
        <f t="shared" si="106"/>
        <v/>
      </c>
      <c r="L217" s="121" t="str">
        <f t="shared" si="107"/>
        <v/>
      </c>
      <c r="M217" s="121" t="str">
        <f t="shared" si="108"/>
        <v/>
      </c>
      <c r="N217" s="121" t="str">
        <f t="shared" si="109"/>
        <v/>
      </c>
      <c r="O217" s="153" t="str">
        <f t="shared" si="96"/>
        <v/>
      </c>
      <c r="P217" s="153" t="str">
        <f t="shared" si="97"/>
        <v/>
      </c>
      <c r="Q217" s="153" t="str">
        <f t="shared" si="98"/>
        <v/>
      </c>
      <c r="R217" s="153" t="str">
        <f t="shared" si="99"/>
        <v/>
      </c>
      <c r="S217" s="153" t="str">
        <f t="shared" si="100"/>
        <v/>
      </c>
      <c r="T217" s="153" t="str">
        <f t="shared" si="101"/>
        <v/>
      </c>
      <c r="U217" s="153" t="str">
        <f t="shared" si="102"/>
        <v/>
      </c>
      <c r="V217" s="153" t="str">
        <f t="shared" si="103"/>
        <v/>
      </c>
      <c r="W217" s="129" t="b">
        <f t="shared" si="104"/>
        <v>0</v>
      </c>
      <c r="Y217" s="123" t="e">
        <f t="shared" si="105"/>
        <v>#VALUE!</v>
      </c>
      <c r="Z217" s="123" t="e">
        <f t="shared" si="110"/>
        <v>#VALUE!</v>
      </c>
      <c r="AA217" s="123" t="e">
        <f t="shared" si="111"/>
        <v>#VALUE!</v>
      </c>
      <c r="AB217" s="123" t="e">
        <f t="shared" si="112"/>
        <v>#VALUE!</v>
      </c>
      <c r="AC217" s="123" t="e">
        <f t="shared" si="113"/>
        <v>#VALUE!</v>
      </c>
      <c r="AD217" s="123" t="e">
        <f t="shared" si="114"/>
        <v>#VALUE!</v>
      </c>
      <c r="AE217" s="123" t="e">
        <f t="shared" si="115"/>
        <v>#VALUE!</v>
      </c>
      <c r="AF217" s="123" t="e">
        <f t="shared" si="116"/>
        <v>#VALUE!</v>
      </c>
      <c r="AG217" s="123" t="e">
        <f t="shared" si="117"/>
        <v>#VALUE!</v>
      </c>
      <c r="AH217" s="123" t="e">
        <f t="shared" si="118"/>
        <v>#VALUE!</v>
      </c>
      <c r="AI217" s="124" t="e">
        <f t="shared" si="119"/>
        <v>#VALUE!</v>
      </c>
      <c r="AJ217" s="124" t="e">
        <f t="shared" si="120"/>
        <v>#VALUE!</v>
      </c>
      <c r="AK217" s="124" t="e">
        <f t="shared" si="121"/>
        <v>#VALUE!</v>
      </c>
      <c r="AL217" s="124" t="e">
        <f t="shared" si="122"/>
        <v>#VALUE!</v>
      </c>
      <c r="AM217" s="124" t="e">
        <f t="shared" si="123"/>
        <v>#VALUE!</v>
      </c>
      <c r="AN217" s="124" t="e">
        <f t="shared" si="124"/>
        <v>#VALUE!</v>
      </c>
      <c r="AO217" s="124" t="e">
        <f t="shared" si="125"/>
        <v>#VALUE!</v>
      </c>
      <c r="AP217" s="124" t="e">
        <f t="shared" si="126"/>
        <v>#VALUE!</v>
      </c>
      <c r="AQ217" s="124" t="e">
        <f t="shared" si="127"/>
        <v>#VALUE!</v>
      </c>
      <c r="AR217" s="124" t="e">
        <f t="shared" si="128"/>
        <v>#VALUE!</v>
      </c>
      <c r="AS217" s="124">
        <f t="shared" si="129"/>
        <v>1</v>
      </c>
    </row>
    <row r="218" spans="1:4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IF(OR($B218="",$C218="",$D218="",$E218="",$F218="",$F218&lt;AN_LIM,$F218&gt;AN_CONCURS,$W218=FALSE),"",IF(E218="B",CNCSIS_B*VLOOKUP(AS218,Coef!$E$5:$F$20,2,FALSE),IF(E218="C",CNCSIS_C*VLOOKUP(AS218,Coef!$E$5:$F$20,2,FALSE),"")))</f>
        <v/>
      </c>
      <c r="J218" s="121" t="str">
        <f>IF(OR($B218="",$C218="",$D218="",$E218="",$F218="",$F218&gt;AN_CONCURS,$W218=FALSE),"",IF(E218="B",CNCSIS_B*VLOOKUP(AS218,Coef!$E$5:$F$20,2,FALSE),IF(E218="C",CNCSIS_C*VLOOKUP(AS218,Coef!$E$5:$F$20,2,FALSE),"")))</f>
        <v/>
      </c>
      <c r="K218" s="121" t="str">
        <f t="shared" si="106"/>
        <v/>
      </c>
      <c r="L218" s="121" t="str">
        <f t="shared" si="107"/>
        <v/>
      </c>
      <c r="M218" s="121" t="str">
        <f t="shared" si="108"/>
        <v/>
      </c>
      <c r="N218" s="121" t="str">
        <f t="shared" si="109"/>
        <v/>
      </c>
      <c r="O218" s="153" t="str">
        <f t="shared" si="96"/>
        <v/>
      </c>
      <c r="P218" s="153" t="str">
        <f t="shared" si="97"/>
        <v/>
      </c>
      <c r="Q218" s="153" t="str">
        <f t="shared" si="98"/>
        <v/>
      </c>
      <c r="R218" s="153" t="str">
        <f t="shared" si="99"/>
        <v/>
      </c>
      <c r="S218" s="153" t="str">
        <f t="shared" si="100"/>
        <v/>
      </c>
      <c r="T218" s="153" t="str">
        <f t="shared" si="101"/>
        <v/>
      </c>
      <c r="U218" s="153" t="str">
        <f t="shared" si="102"/>
        <v/>
      </c>
      <c r="V218" s="153" t="str">
        <f t="shared" si="103"/>
        <v/>
      </c>
      <c r="W218" s="129" t="b">
        <f t="shared" si="104"/>
        <v>0</v>
      </c>
      <c r="Y218" s="123" t="e">
        <f t="shared" si="105"/>
        <v>#VALUE!</v>
      </c>
      <c r="Z218" s="123" t="e">
        <f t="shared" si="110"/>
        <v>#VALUE!</v>
      </c>
      <c r="AA218" s="123" t="e">
        <f t="shared" si="111"/>
        <v>#VALUE!</v>
      </c>
      <c r="AB218" s="123" t="e">
        <f t="shared" si="112"/>
        <v>#VALUE!</v>
      </c>
      <c r="AC218" s="123" t="e">
        <f t="shared" si="113"/>
        <v>#VALUE!</v>
      </c>
      <c r="AD218" s="123" t="e">
        <f t="shared" si="114"/>
        <v>#VALUE!</v>
      </c>
      <c r="AE218" s="123" t="e">
        <f t="shared" si="115"/>
        <v>#VALUE!</v>
      </c>
      <c r="AF218" s="123" t="e">
        <f t="shared" si="116"/>
        <v>#VALUE!</v>
      </c>
      <c r="AG218" s="123" t="e">
        <f t="shared" si="117"/>
        <v>#VALUE!</v>
      </c>
      <c r="AH218" s="123" t="e">
        <f t="shared" si="118"/>
        <v>#VALUE!</v>
      </c>
      <c r="AI218" s="124" t="e">
        <f t="shared" si="119"/>
        <v>#VALUE!</v>
      </c>
      <c r="AJ218" s="124" t="e">
        <f t="shared" si="120"/>
        <v>#VALUE!</v>
      </c>
      <c r="AK218" s="124" t="e">
        <f t="shared" si="121"/>
        <v>#VALUE!</v>
      </c>
      <c r="AL218" s="124" t="e">
        <f t="shared" si="122"/>
        <v>#VALUE!</v>
      </c>
      <c r="AM218" s="124" t="e">
        <f t="shared" si="123"/>
        <v>#VALUE!</v>
      </c>
      <c r="AN218" s="124" t="e">
        <f t="shared" si="124"/>
        <v>#VALUE!</v>
      </c>
      <c r="AO218" s="124" t="e">
        <f t="shared" si="125"/>
        <v>#VALUE!</v>
      </c>
      <c r="AP218" s="124" t="e">
        <f t="shared" si="126"/>
        <v>#VALUE!</v>
      </c>
      <c r="AQ218" s="124" t="e">
        <f t="shared" si="127"/>
        <v>#VALUE!</v>
      </c>
      <c r="AR218" s="124" t="e">
        <f t="shared" si="128"/>
        <v>#VALUE!</v>
      </c>
      <c r="AS218" s="124">
        <f t="shared" si="129"/>
        <v>1</v>
      </c>
    </row>
    <row r="219" spans="1:4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IF(OR($B219="",$C219="",$D219="",$E219="",$F219="",$F219&lt;AN_LIM,$F219&gt;AN_CONCURS,$W219=FALSE),"",IF(E219="B",CNCSIS_B*VLOOKUP(AS219,Coef!$E$5:$F$20,2,FALSE),IF(E219="C",CNCSIS_C*VLOOKUP(AS219,Coef!$E$5:$F$20,2,FALSE),"")))</f>
        <v/>
      </c>
      <c r="J219" s="121" t="str">
        <f>IF(OR($B219="",$C219="",$D219="",$E219="",$F219="",$F219&gt;AN_CONCURS,$W219=FALSE),"",IF(E219="B",CNCSIS_B*VLOOKUP(AS219,Coef!$E$5:$F$20,2,FALSE),IF(E219="C",CNCSIS_C*VLOOKUP(AS219,Coef!$E$5:$F$20,2,FALSE),"")))</f>
        <v/>
      </c>
      <c r="K219" s="121" t="str">
        <f t="shared" si="106"/>
        <v/>
      </c>
      <c r="L219" s="121" t="str">
        <f t="shared" si="107"/>
        <v/>
      </c>
      <c r="M219" s="121" t="str">
        <f t="shared" si="108"/>
        <v/>
      </c>
      <c r="N219" s="121" t="str">
        <f t="shared" si="109"/>
        <v/>
      </c>
      <c r="O219" s="153" t="str">
        <f t="shared" si="96"/>
        <v/>
      </c>
      <c r="P219" s="153" t="str">
        <f t="shared" si="97"/>
        <v/>
      </c>
      <c r="Q219" s="153" t="str">
        <f t="shared" si="98"/>
        <v/>
      </c>
      <c r="R219" s="153" t="str">
        <f t="shared" si="99"/>
        <v/>
      </c>
      <c r="S219" s="153" t="str">
        <f t="shared" si="100"/>
        <v/>
      </c>
      <c r="T219" s="153" t="str">
        <f t="shared" si="101"/>
        <v/>
      </c>
      <c r="U219" s="153" t="str">
        <f t="shared" si="102"/>
        <v/>
      </c>
      <c r="V219" s="153" t="str">
        <f t="shared" si="103"/>
        <v/>
      </c>
      <c r="W219" s="129" t="b">
        <f t="shared" si="104"/>
        <v>0</v>
      </c>
      <c r="Y219" s="123" t="e">
        <f t="shared" si="105"/>
        <v>#VALUE!</v>
      </c>
      <c r="Z219" s="123" t="e">
        <f t="shared" si="110"/>
        <v>#VALUE!</v>
      </c>
      <c r="AA219" s="123" t="e">
        <f t="shared" si="111"/>
        <v>#VALUE!</v>
      </c>
      <c r="AB219" s="123" t="e">
        <f t="shared" si="112"/>
        <v>#VALUE!</v>
      </c>
      <c r="AC219" s="123" t="e">
        <f t="shared" si="113"/>
        <v>#VALUE!</v>
      </c>
      <c r="AD219" s="123" t="e">
        <f t="shared" si="114"/>
        <v>#VALUE!</v>
      </c>
      <c r="AE219" s="123" t="e">
        <f t="shared" si="115"/>
        <v>#VALUE!</v>
      </c>
      <c r="AF219" s="123" t="e">
        <f t="shared" si="116"/>
        <v>#VALUE!</v>
      </c>
      <c r="AG219" s="123" t="e">
        <f t="shared" si="117"/>
        <v>#VALUE!</v>
      </c>
      <c r="AH219" s="123" t="e">
        <f t="shared" si="118"/>
        <v>#VALUE!</v>
      </c>
      <c r="AI219" s="124" t="e">
        <f t="shared" si="119"/>
        <v>#VALUE!</v>
      </c>
      <c r="AJ219" s="124" t="e">
        <f t="shared" si="120"/>
        <v>#VALUE!</v>
      </c>
      <c r="AK219" s="124" t="e">
        <f t="shared" si="121"/>
        <v>#VALUE!</v>
      </c>
      <c r="AL219" s="124" t="e">
        <f t="shared" si="122"/>
        <v>#VALUE!</v>
      </c>
      <c r="AM219" s="124" t="e">
        <f t="shared" si="123"/>
        <v>#VALUE!</v>
      </c>
      <c r="AN219" s="124" t="e">
        <f t="shared" si="124"/>
        <v>#VALUE!</v>
      </c>
      <c r="AO219" s="124" t="e">
        <f t="shared" si="125"/>
        <v>#VALUE!</v>
      </c>
      <c r="AP219" s="124" t="e">
        <f t="shared" si="126"/>
        <v>#VALUE!</v>
      </c>
      <c r="AQ219" s="124" t="e">
        <f t="shared" si="127"/>
        <v>#VALUE!</v>
      </c>
      <c r="AR219" s="124" t="e">
        <f t="shared" si="128"/>
        <v>#VALUE!</v>
      </c>
      <c r="AS219" s="124">
        <f t="shared" si="129"/>
        <v>1</v>
      </c>
    </row>
    <row r="220" spans="1:4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IF(OR($B220="",$C220="",$D220="",$E220="",$F220="",$F220&lt;AN_LIM,$F220&gt;AN_CONCURS,$W220=FALSE),"",IF(E220="B",CNCSIS_B*VLOOKUP(AS220,Coef!$E$5:$F$20,2,FALSE),IF(E220="C",CNCSIS_C*VLOOKUP(AS220,Coef!$E$5:$F$20,2,FALSE),"")))</f>
        <v/>
      </c>
      <c r="J220" s="121" t="str">
        <f>IF(OR($B220="",$C220="",$D220="",$E220="",$F220="",$F220&gt;AN_CONCURS,$W220=FALSE),"",IF(E220="B",CNCSIS_B*VLOOKUP(AS220,Coef!$E$5:$F$20,2,FALSE),IF(E220="C",CNCSIS_C*VLOOKUP(AS220,Coef!$E$5:$F$20,2,FALSE),"")))</f>
        <v/>
      </c>
      <c r="K220" s="121" t="str">
        <f t="shared" si="106"/>
        <v/>
      </c>
      <c r="L220" s="121" t="str">
        <f t="shared" si="107"/>
        <v/>
      </c>
      <c r="M220" s="121" t="str">
        <f t="shared" si="108"/>
        <v/>
      </c>
      <c r="N220" s="121" t="str">
        <f t="shared" si="109"/>
        <v/>
      </c>
      <c r="O220" s="153" t="str">
        <f t="shared" si="96"/>
        <v/>
      </c>
      <c r="P220" s="153" t="str">
        <f t="shared" si="97"/>
        <v/>
      </c>
      <c r="Q220" s="153" t="str">
        <f t="shared" si="98"/>
        <v/>
      </c>
      <c r="R220" s="153" t="str">
        <f t="shared" si="99"/>
        <v/>
      </c>
      <c r="S220" s="153" t="str">
        <f t="shared" si="100"/>
        <v/>
      </c>
      <c r="T220" s="153" t="str">
        <f t="shared" si="101"/>
        <v/>
      </c>
      <c r="U220" s="153" t="str">
        <f t="shared" si="102"/>
        <v/>
      </c>
      <c r="V220" s="153" t="str">
        <f t="shared" si="103"/>
        <v/>
      </c>
      <c r="W220" s="129" t="b">
        <f t="shared" si="104"/>
        <v>0</v>
      </c>
      <c r="Y220" s="123" t="e">
        <f t="shared" si="105"/>
        <v>#VALUE!</v>
      </c>
      <c r="Z220" s="123" t="e">
        <f t="shared" si="110"/>
        <v>#VALUE!</v>
      </c>
      <c r="AA220" s="123" t="e">
        <f t="shared" si="111"/>
        <v>#VALUE!</v>
      </c>
      <c r="AB220" s="123" t="e">
        <f t="shared" si="112"/>
        <v>#VALUE!</v>
      </c>
      <c r="AC220" s="123" t="e">
        <f t="shared" si="113"/>
        <v>#VALUE!</v>
      </c>
      <c r="AD220" s="123" t="e">
        <f t="shared" si="114"/>
        <v>#VALUE!</v>
      </c>
      <c r="AE220" s="123" t="e">
        <f t="shared" si="115"/>
        <v>#VALUE!</v>
      </c>
      <c r="AF220" s="123" t="e">
        <f t="shared" si="116"/>
        <v>#VALUE!</v>
      </c>
      <c r="AG220" s="123" t="e">
        <f t="shared" si="117"/>
        <v>#VALUE!</v>
      </c>
      <c r="AH220" s="123" t="e">
        <f t="shared" si="118"/>
        <v>#VALUE!</v>
      </c>
      <c r="AI220" s="124" t="e">
        <f t="shared" si="119"/>
        <v>#VALUE!</v>
      </c>
      <c r="AJ220" s="124" t="e">
        <f t="shared" si="120"/>
        <v>#VALUE!</v>
      </c>
      <c r="AK220" s="124" t="e">
        <f t="shared" si="121"/>
        <v>#VALUE!</v>
      </c>
      <c r="AL220" s="124" t="e">
        <f t="shared" si="122"/>
        <v>#VALUE!</v>
      </c>
      <c r="AM220" s="124" t="e">
        <f t="shared" si="123"/>
        <v>#VALUE!</v>
      </c>
      <c r="AN220" s="124" t="e">
        <f t="shared" si="124"/>
        <v>#VALUE!</v>
      </c>
      <c r="AO220" s="124" t="e">
        <f t="shared" si="125"/>
        <v>#VALUE!</v>
      </c>
      <c r="AP220" s="124" t="e">
        <f t="shared" si="126"/>
        <v>#VALUE!</v>
      </c>
      <c r="AQ220" s="124" t="e">
        <f t="shared" si="127"/>
        <v>#VALUE!</v>
      </c>
      <c r="AR220" s="124" t="e">
        <f t="shared" si="128"/>
        <v>#VALUE!</v>
      </c>
      <c r="AS220" s="124">
        <f t="shared" si="129"/>
        <v>1</v>
      </c>
    </row>
    <row r="221" spans="1:4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IF(OR($B221="",$C221="",$D221="",$E221="",$F221="",$F221&lt;AN_LIM,$F221&gt;AN_CONCURS,$W221=FALSE),"",IF(E221="B",CNCSIS_B*VLOOKUP(AS221,Coef!$E$5:$F$20,2,FALSE),IF(E221="C",CNCSIS_C*VLOOKUP(AS221,Coef!$E$5:$F$20,2,FALSE),"")))</f>
        <v/>
      </c>
      <c r="J221" s="121" t="str">
        <f>IF(OR($B221="",$C221="",$D221="",$E221="",$F221="",$F221&gt;AN_CONCURS,$W221=FALSE),"",IF(E221="B",CNCSIS_B*VLOOKUP(AS221,Coef!$E$5:$F$20,2,FALSE),IF(E221="C",CNCSIS_C*VLOOKUP(AS221,Coef!$E$5:$F$20,2,FALSE),"")))</f>
        <v/>
      </c>
      <c r="K221" s="121" t="str">
        <f t="shared" si="106"/>
        <v/>
      </c>
      <c r="L221" s="121" t="str">
        <f t="shared" si="107"/>
        <v/>
      </c>
      <c r="M221" s="121" t="str">
        <f t="shared" si="108"/>
        <v/>
      </c>
      <c r="N221" s="121" t="str">
        <f t="shared" si="109"/>
        <v/>
      </c>
      <c r="O221" s="153" t="str">
        <f t="shared" si="96"/>
        <v/>
      </c>
      <c r="P221" s="153" t="str">
        <f t="shared" si="97"/>
        <v/>
      </c>
      <c r="Q221" s="153" t="str">
        <f t="shared" si="98"/>
        <v/>
      </c>
      <c r="R221" s="153" t="str">
        <f t="shared" si="99"/>
        <v/>
      </c>
      <c r="S221" s="153" t="str">
        <f t="shared" si="100"/>
        <v/>
      </c>
      <c r="T221" s="153" t="str">
        <f t="shared" si="101"/>
        <v/>
      </c>
      <c r="U221" s="153" t="str">
        <f t="shared" si="102"/>
        <v/>
      </c>
      <c r="V221" s="153" t="str">
        <f t="shared" si="103"/>
        <v/>
      </c>
      <c r="W221" s="129" t="b">
        <f t="shared" si="104"/>
        <v>0</v>
      </c>
      <c r="Y221" s="123" t="e">
        <f t="shared" si="105"/>
        <v>#VALUE!</v>
      </c>
      <c r="Z221" s="123" t="e">
        <f t="shared" si="110"/>
        <v>#VALUE!</v>
      </c>
      <c r="AA221" s="123" t="e">
        <f t="shared" si="111"/>
        <v>#VALUE!</v>
      </c>
      <c r="AB221" s="123" t="e">
        <f t="shared" si="112"/>
        <v>#VALUE!</v>
      </c>
      <c r="AC221" s="123" t="e">
        <f t="shared" si="113"/>
        <v>#VALUE!</v>
      </c>
      <c r="AD221" s="123" t="e">
        <f t="shared" si="114"/>
        <v>#VALUE!</v>
      </c>
      <c r="AE221" s="123" t="e">
        <f t="shared" si="115"/>
        <v>#VALUE!</v>
      </c>
      <c r="AF221" s="123" t="e">
        <f t="shared" si="116"/>
        <v>#VALUE!</v>
      </c>
      <c r="AG221" s="123" t="e">
        <f t="shared" si="117"/>
        <v>#VALUE!</v>
      </c>
      <c r="AH221" s="123" t="e">
        <f t="shared" si="118"/>
        <v>#VALUE!</v>
      </c>
      <c r="AI221" s="124" t="e">
        <f t="shared" si="119"/>
        <v>#VALUE!</v>
      </c>
      <c r="AJ221" s="124" t="e">
        <f t="shared" si="120"/>
        <v>#VALUE!</v>
      </c>
      <c r="AK221" s="124" t="e">
        <f t="shared" si="121"/>
        <v>#VALUE!</v>
      </c>
      <c r="AL221" s="124" t="e">
        <f t="shared" si="122"/>
        <v>#VALUE!</v>
      </c>
      <c r="AM221" s="124" t="e">
        <f t="shared" si="123"/>
        <v>#VALUE!</v>
      </c>
      <c r="AN221" s="124" t="e">
        <f t="shared" si="124"/>
        <v>#VALUE!</v>
      </c>
      <c r="AO221" s="124" t="e">
        <f t="shared" si="125"/>
        <v>#VALUE!</v>
      </c>
      <c r="AP221" s="124" t="e">
        <f t="shared" si="126"/>
        <v>#VALUE!</v>
      </c>
      <c r="AQ221" s="124" t="e">
        <f t="shared" si="127"/>
        <v>#VALUE!</v>
      </c>
      <c r="AR221" s="124" t="e">
        <f t="shared" si="128"/>
        <v>#VALUE!</v>
      </c>
      <c r="AS221" s="124">
        <f t="shared" si="129"/>
        <v>1</v>
      </c>
    </row>
    <row r="222" spans="1:4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IF(OR($B222="",$C222="",$D222="",$E222="",$F222="",$F222&lt;AN_LIM,$F222&gt;AN_CONCURS,$W222=FALSE),"",IF(E222="B",CNCSIS_B*VLOOKUP(AS222,Coef!$E$5:$F$20,2,FALSE),IF(E222="C",CNCSIS_C*VLOOKUP(AS222,Coef!$E$5:$F$20,2,FALSE),"")))</f>
        <v/>
      </c>
      <c r="J222" s="121" t="str">
        <f>IF(OR($B222="",$C222="",$D222="",$E222="",$F222="",$F222&gt;AN_CONCURS,$W222=FALSE),"",IF(E222="B",CNCSIS_B*VLOOKUP(AS222,Coef!$E$5:$F$20,2,FALSE),IF(E222="C",CNCSIS_C*VLOOKUP(AS222,Coef!$E$5:$F$20,2,FALSE),"")))</f>
        <v/>
      </c>
      <c r="K222" s="121" t="str">
        <f t="shared" si="106"/>
        <v/>
      </c>
      <c r="L222" s="121" t="str">
        <f t="shared" si="107"/>
        <v/>
      </c>
      <c r="M222" s="121" t="str">
        <f t="shared" si="108"/>
        <v/>
      </c>
      <c r="N222" s="121" t="str">
        <f t="shared" si="109"/>
        <v/>
      </c>
      <c r="O222" s="153" t="str">
        <f t="shared" si="96"/>
        <v/>
      </c>
      <c r="P222" s="153" t="str">
        <f t="shared" si="97"/>
        <v/>
      </c>
      <c r="Q222" s="153" t="str">
        <f t="shared" si="98"/>
        <v/>
      </c>
      <c r="R222" s="153" t="str">
        <f t="shared" si="99"/>
        <v/>
      </c>
      <c r="S222" s="153" t="str">
        <f t="shared" si="100"/>
        <v/>
      </c>
      <c r="T222" s="153" t="str">
        <f t="shared" si="101"/>
        <v/>
      </c>
      <c r="U222" s="153" t="str">
        <f t="shared" si="102"/>
        <v/>
      </c>
      <c r="V222" s="153" t="str">
        <f t="shared" si="103"/>
        <v/>
      </c>
      <c r="W222" s="129" t="b">
        <f t="shared" si="104"/>
        <v>0</v>
      </c>
      <c r="Y222" s="123" t="e">
        <f t="shared" si="105"/>
        <v>#VALUE!</v>
      </c>
      <c r="Z222" s="123" t="e">
        <f t="shared" si="110"/>
        <v>#VALUE!</v>
      </c>
      <c r="AA222" s="123" t="e">
        <f t="shared" si="111"/>
        <v>#VALUE!</v>
      </c>
      <c r="AB222" s="123" t="e">
        <f t="shared" si="112"/>
        <v>#VALUE!</v>
      </c>
      <c r="AC222" s="123" t="e">
        <f t="shared" si="113"/>
        <v>#VALUE!</v>
      </c>
      <c r="AD222" s="123" t="e">
        <f t="shared" si="114"/>
        <v>#VALUE!</v>
      </c>
      <c r="AE222" s="123" t="e">
        <f t="shared" si="115"/>
        <v>#VALUE!</v>
      </c>
      <c r="AF222" s="123" t="e">
        <f t="shared" si="116"/>
        <v>#VALUE!</v>
      </c>
      <c r="AG222" s="123" t="e">
        <f t="shared" si="117"/>
        <v>#VALUE!</v>
      </c>
      <c r="AH222" s="123" t="e">
        <f t="shared" si="118"/>
        <v>#VALUE!</v>
      </c>
      <c r="AI222" s="124" t="e">
        <f t="shared" si="119"/>
        <v>#VALUE!</v>
      </c>
      <c r="AJ222" s="124" t="e">
        <f t="shared" si="120"/>
        <v>#VALUE!</v>
      </c>
      <c r="AK222" s="124" t="e">
        <f t="shared" si="121"/>
        <v>#VALUE!</v>
      </c>
      <c r="AL222" s="124" t="e">
        <f t="shared" si="122"/>
        <v>#VALUE!</v>
      </c>
      <c r="AM222" s="124" t="e">
        <f t="shared" si="123"/>
        <v>#VALUE!</v>
      </c>
      <c r="AN222" s="124" t="e">
        <f t="shared" si="124"/>
        <v>#VALUE!</v>
      </c>
      <c r="AO222" s="124" t="e">
        <f t="shared" si="125"/>
        <v>#VALUE!</v>
      </c>
      <c r="AP222" s="124" t="e">
        <f t="shared" si="126"/>
        <v>#VALUE!</v>
      </c>
      <c r="AQ222" s="124" t="e">
        <f t="shared" si="127"/>
        <v>#VALUE!</v>
      </c>
      <c r="AR222" s="124" t="e">
        <f t="shared" si="128"/>
        <v>#VALUE!</v>
      </c>
      <c r="AS222" s="124">
        <f t="shared" si="129"/>
        <v>1</v>
      </c>
    </row>
    <row r="223" spans="1:4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IF(OR($B223="",$C223="",$D223="",$E223="",$F223="",$F223&lt;AN_LIM,$F223&gt;AN_CONCURS,$W223=FALSE),"",IF(E223="B",CNCSIS_B*VLOOKUP(AS223,Coef!$E$5:$F$20,2,FALSE),IF(E223="C",CNCSIS_C*VLOOKUP(AS223,Coef!$E$5:$F$20,2,FALSE),"")))</f>
        <v/>
      </c>
      <c r="J223" s="121" t="str">
        <f>IF(OR($B223="",$C223="",$D223="",$E223="",$F223="",$F223&gt;AN_CONCURS,$W223=FALSE),"",IF(E223="B",CNCSIS_B*VLOOKUP(AS223,Coef!$E$5:$F$20,2,FALSE),IF(E223="C",CNCSIS_C*VLOOKUP(AS223,Coef!$E$5:$F$20,2,FALSE),"")))</f>
        <v/>
      </c>
      <c r="K223" s="121" t="str">
        <f t="shared" si="106"/>
        <v/>
      </c>
      <c r="L223" s="121" t="str">
        <f t="shared" si="107"/>
        <v/>
      </c>
      <c r="M223" s="121" t="str">
        <f t="shared" si="108"/>
        <v/>
      </c>
      <c r="N223" s="121" t="str">
        <f t="shared" si="109"/>
        <v/>
      </c>
      <c r="O223" s="153" t="str">
        <f t="shared" si="96"/>
        <v/>
      </c>
      <c r="P223" s="153" t="str">
        <f t="shared" si="97"/>
        <v/>
      </c>
      <c r="Q223" s="153" t="str">
        <f t="shared" si="98"/>
        <v/>
      </c>
      <c r="R223" s="153" t="str">
        <f t="shared" si="99"/>
        <v/>
      </c>
      <c r="S223" s="153" t="str">
        <f t="shared" si="100"/>
        <v/>
      </c>
      <c r="T223" s="153" t="str">
        <f t="shared" si="101"/>
        <v/>
      </c>
      <c r="U223" s="153" t="str">
        <f t="shared" si="102"/>
        <v/>
      </c>
      <c r="V223" s="153" t="str">
        <f t="shared" si="103"/>
        <v/>
      </c>
      <c r="W223" s="129" t="b">
        <f t="shared" si="104"/>
        <v>0</v>
      </c>
      <c r="Y223" s="123" t="e">
        <f t="shared" si="105"/>
        <v>#VALUE!</v>
      </c>
      <c r="Z223" s="123" t="e">
        <f t="shared" si="110"/>
        <v>#VALUE!</v>
      </c>
      <c r="AA223" s="123" t="e">
        <f t="shared" si="111"/>
        <v>#VALUE!</v>
      </c>
      <c r="AB223" s="123" t="e">
        <f t="shared" si="112"/>
        <v>#VALUE!</v>
      </c>
      <c r="AC223" s="123" t="e">
        <f t="shared" si="113"/>
        <v>#VALUE!</v>
      </c>
      <c r="AD223" s="123" t="e">
        <f t="shared" si="114"/>
        <v>#VALUE!</v>
      </c>
      <c r="AE223" s="123" t="e">
        <f t="shared" si="115"/>
        <v>#VALUE!</v>
      </c>
      <c r="AF223" s="123" t="e">
        <f t="shared" si="116"/>
        <v>#VALUE!</v>
      </c>
      <c r="AG223" s="123" t="e">
        <f t="shared" si="117"/>
        <v>#VALUE!</v>
      </c>
      <c r="AH223" s="123" t="e">
        <f t="shared" si="118"/>
        <v>#VALUE!</v>
      </c>
      <c r="AI223" s="124" t="e">
        <f t="shared" si="119"/>
        <v>#VALUE!</v>
      </c>
      <c r="AJ223" s="124" t="e">
        <f t="shared" si="120"/>
        <v>#VALUE!</v>
      </c>
      <c r="AK223" s="124" t="e">
        <f t="shared" si="121"/>
        <v>#VALUE!</v>
      </c>
      <c r="AL223" s="124" t="e">
        <f t="shared" si="122"/>
        <v>#VALUE!</v>
      </c>
      <c r="AM223" s="124" t="e">
        <f t="shared" si="123"/>
        <v>#VALUE!</v>
      </c>
      <c r="AN223" s="124" t="e">
        <f t="shared" si="124"/>
        <v>#VALUE!</v>
      </c>
      <c r="AO223" s="124" t="e">
        <f t="shared" si="125"/>
        <v>#VALUE!</v>
      </c>
      <c r="AP223" s="124" t="e">
        <f t="shared" si="126"/>
        <v>#VALUE!</v>
      </c>
      <c r="AQ223" s="124" t="e">
        <f t="shared" si="127"/>
        <v>#VALUE!</v>
      </c>
      <c r="AR223" s="124" t="e">
        <f t="shared" si="128"/>
        <v>#VALUE!</v>
      </c>
      <c r="AS223" s="124">
        <f t="shared" si="129"/>
        <v>1</v>
      </c>
    </row>
    <row r="224" spans="1:4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IF(OR($B224="",$C224="",$D224="",$E224="",$F224="",$F224&lt;AN_LIM,$F224&gt;AN_CONCURS,$W224=FALSE),"",IF(E224="B",CNCSIS_B*VLOOKUP(AS224,Coef!$E$5:$F$20,2,FALSE),IF(E224="C",CNCSIS_C*VLOOKUP(AS224,Coef!$E$5:$F$20,2,FALSE),"")))</f>
        <v/>
      </c>
      <c r="J224" s="121" t="str">
        <f>IF(OR($B224="",$C224="",$D224="",$E224="",$F224="",$F224&gt;AN_CONCURS,$W224=FALSE),"",IF(E224="B",CNCSIS_B*VLOOKUP(AS224,Coef!$E$5:$F$20,2,FALSE),IF(E224="C",CNCSIS_C*VLOOKUP(AS224,Coef!$E$5:$F$20,2,FALSE),"")))</f>
        <v/>
      </c>
      <c r="K224" s="121" t="str">
        <f t="shared" si="106"/>
        <v/>
      </c>
      <c r="L224" s="121" t="str">
        <f t="shared" si="107"/>
        <v/>
      </c>
      <c r="M224" s="121" t="str">
        <f t="shared" si="108"/>
        <v/>
      </c>
      <c r="N224" s="121" t="str">
        <f t="shared" si="109"/>
        <v/>
      </c>
      <c r="O224" s="153" t="str">
        <f t="shared" si="96"/>
        <v/>
      </c>
      <c r="P224" s="153" t="str">
        <f t="shared" si="97"/>
        <v/>
      </c>
      <c r="Q224" s="153" t="str">
        <f t="shared" si="98"/>
        <v/>
      </c>
      <c r="R224" s="153" t="str">
        <f t="shared" si="99"/>
        <v/>
      </c>
      <c r="S224" s="153" t="str">
        <f t="shared" si="100"/>
        <v/>
      </c>
      <c r="T224" s="153" t="str">
        <f t="shared" si="101"/>
        <v/>
      </c>
      <c r="U224" s="153" t="str">
        <f t="shared" si="102"/>
        <v/>
      </c>
      <c r="V224" s="153" t="str">
        <f t="shared" si="103"/>
        <v/>
      </c>
      <c r="W224" s="129" t="b">
        <f t="shared" si="104"/>
        <v>0</v>
      </c>
      <c r="Y224" s="123" t="e">
        <f t="shared" si="105"/>
        <v>#VALUE!</v>
      </c>
      <c r="Z224" s="123" t="e">
        <f t="shared" si="110"/>
        <v>#VALUE!</v>
      </c>
      <c r="AA224" s="123" t="e">
        <f t="shared" si="111"/>
        <v>#VALUE!</v>
      </c>
      <c r="AB224" s="123" t="e">
        <f t="shared" si="112"/>
        <v>#VALUE!</v>
      </c>
      <c r="AC224" s="123" t="e">
        <f t="shared" si="113"/>
        <v>#VALUE!</v>
      </c>
      <c r="AD224" s="123" t="e">
        <f t="shared" si="114"/>
        <v>#VALUE!</v>
      </c>
      <c r="AE224" s="123" t="e">
        <f t="shared" si="115"/>
        <v>#VALUE!</v>
      </c>
      <c r="AF224" s="123" t="e">
        <f t="shared" si="116"/>
        <v>#VALUE!</v>
      </c>
      <c r="AG224" s="123" t="e">
        <f t="shared" si="117"/>
        <v>#VALUE!</v>
      </c>
      <c r="AH224" s="123" t="e">
        <f t="shared" si="118"/>
        <v>#VALUE!</v>
      </c>
      <c r="AI224" s="124" t="e">
        <f t="shared" si="119"/>
        <v>#VALUE!</v>
      </c>
      <c r="AJ224" s="124" t="e">
        <f t="shared" si="120"/>
        <v>#VALUE!</v>
      </c>
      <c r="AK224" s="124" t="e">
        <f t="shared" si="121"/>
        <v>#VALUE!</v>
      </c>
      <c r="AL224" s="124" t="e">
        <f t="shared" si="122"/>
        <v>#VALUE!</v>
      </c>
      <c r="AM224" s="124" t="e">
        <f t="shared" si="123"/>
        <v>#VALUE!</v>
      </c>
      <c r="AN224" s="124" t="e">
        <f t="shared" si="124"/>
        <v>#VALUE!</v>
      </c>
      <c r="AO224" s="124" t="e">
        <f t="shared" si="125"/>
        <v>#VALUE!</v>
      </c>
      <c r="AP224" s="124" t="e">
        <f t="shared" si="126"/>
        <v>#VALUE!</v>
      </c>
      <c r="AQ224" s="124" t="e">
        <f t="shared" si="127"/>
        <v>#VALUE!</v>
      </c>
      <c r="AR224" s="124" t="e">
        <f t="shared" si="128"/>
        <v>#VALUE!</v>
      </c>
      <c r="AS224" s="124">
        <f t="shared" si="129"/>
        <v>1</v>
      </c>
    </row>
    <row r="225" spans="1:4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IF(OR($B225="",$C225="",$D225="",$E225="",$F225="",$F225&lt;AN_LIM,$F225&gt;AN_CONCURS,$W225=FALSE),"",IF(E225="B",CNCSIS_B*VLOOKUP(AS225,Coef!$E$5:$F$20,2,FALSE),IF(E225="C",CNCSIS_C*VLOOKUP(AS225,Coef!$E$5:$F$20,2,FALSE),"")))</f>
        <v/>
      </c>
      <c r="J225" s="121" t="str">
        <f>IF(OR($B225="",$C225="",$D225="",$E225="",$F225="",$F225&gt;AN_CONCURS,$W225=FALSE),"",IF(E225="B",CNCSIS_B*VLOOKUP(AS225,Coef!$E$5:$F$20,2,FALSE),IF(E225="C",CNCSIS_C*VLOOKUP(AS225,Coef!$E$5:$F$20,2,FALSE),"")))</f>
        <v/>
      </c>
      <c r="K225" s="121" t="str">
        <f t="shared" si="106"/>
        <v/>
      </c>
      <c r="L225" s="121" t="str">
        <f t="shared" si="107"/>
        <v/>
      </c>
      <c r="M225" s="121" t="str">
        <f t="shared" si="108"/>
        <v/>
      </c>
      <c r="N225" s="121" t="str">
        <f t="shared" si="109"/>
        <v/>
      </c>
      <c r="O225" s="153" t="str">
        <f t="shared" si="96"/>
        <v/>
      </c>
      <c r="P225" s="153" t="str">
        <f t="shared" si="97"/>
        <v/>
      </c>
      <c r="Q225" s="153" t="str">
        <f t="shared" si="98"/>
        <v/>
      </c>
      <c r="R225" s="153" t="str">
        <f t="shared" si="99"/>
        <v/>
      </c>
      <c r="S225" s="153" t="str">
        <f t="shared" si="100"/>
        <v/>
      </c>
      <c r="T225" s="153" t="str">
        <f t="shared" si="101"/>
        <v/>
      </c>
      <c r="U225" s="153" t="str">
        <f t="shared" si="102"/>
        <v/>
      </c>
      <c r="V225" s="153" t="str">
        <f t="shared" si="103"/>
        <v/>
      </c>
      <c r="W225" s="129" t="b">
        <f t="shared" si="104"/>
        <v>0</v>
      </c>
      <c r="Y225" s="123" t="e">
        <f t="shared" si="105"/>
        <v>#VALUE!</v>
      </c>
      <c r="Z225" s="123" t="e">
        <f t="shared" si="110"/>
        <v>#VALUE!</v>
      </c>
      <c r="AA225" s="123" t="e">
        <f t="shared" si="111"/>
        <v>#VALUE!</v>
      </c>
      <c r="AB225" s="123" t="e">
        <f t="shared" si="112"/>
        <v>#VALUE!</v>
      </c>
      <c r="AC225" s="123" t="e">
        <f t="shared" si="113"/>
        <v>#VALUE!</v>
      </c>
      <c r="AD225" s="123" t="e">
        <f t="shared" si="114"/>
        <v>#VALUE!</v>
      </c>
      <c r="AE225" s="123" t="e">
        <f t="shared" si="115"/>
        <v>#VALUE!</v>
      </c>
      <c r="AF225" s="123" t="e">
        <f t="shared" si="116"/>
        <v>#VALUE!</v>
      </c>
      <c r="AG225" s="123" t="e">
        <f t="shared" si="117"/>
        <v>#VALUE!</v>
      </c>
      <c r="AH225" s="123" t="e">
        <f t="shared" si="118"/>
        <v>#VALUE!</v>
      </c>
      <c r="AI225" s="124" t="e">
        <f t="shared" si="119"/>
        <v>#VALUE!</v>
      </c>
      <c r="AJ225" s="124" t="e">
        <f t="shared" si="120"/>
        <v>#VALUE!</v>
      </c>
      <c r="AK225" s="124" t="e">
        <f t="shared" si="121"/>
        <v>#VALUE!</v>
      </c>
      <c r="AL225" s="124" t="e">
        <f t="shared" si="122"/>
        <v>#VALUE!</v>
      </c>
      <c r="AM225" s="124" t="e">
        <f t="shared" si="123"/>
        <v>#VALUE!</v>
      </c>
      <c r="AN225" s="124" t="e">
        <f t="shared" si="124"/>
        <v>#VALUE!</v>
      </c>
      <c r="AO225" s="124" t="e">
        <f t="shared" si="125"/>
        <v>#VALUE!</v>
      </c>
      <c r="AP225" s="124" t="e">
        <f t="shared" si="126"/>
        <v>#VALUE!</v>
      </c>
      <c r="AQ225" s="124" t="e">
        <f t="shared" si="127"/>
        <v>#VALUE!</v>
      </c>
      <c r="AR225" s="124" t="e">
        <f t="shared" si="128"/>
        <v>#VALUE!</v>
      </c>
      <c r="AS225" s="124">
        <f t="shared" si="129"/>
        <v>1</v>
      </c>
    </row>
    <row r="226" spans="1:4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IF(OR($B226="",$C226="",$D226="",$E226="",$F226="",$F226&lt;AN_LIM,$F226&gt;AN_CONCURS,$W226=FALSE),"",IF(E226="B",CNCSIS_B*VLOOKUP(AS226,Coef!$E$5:$F$20,2,FALSE),IF(E226="C",CNCSIS_C*VLOOKUP(AS226,Coef!$E$5:$F$20,2,FALSE),"")))</f>
        <v/>
      </c>
      <c r="J226" s="121" t="str">
        <f>IF(OR($B226="",$C226="",$D226="",$E226="",$F226="",$F226&gt;AN_CONCURS,$W226=FALSE),"",IF(E226="B",CNCSIS_B*VLOOKUP(AS226,Coef!$E$5:$F$20,2,FALSE),IF(E226="C",CNCSIS_C*VLOOKUP(AS226,Coef!$E$5:$F$20,2,FALSE),"")))</f>
        <v/>
      </c>
      <c r="K226" s="121" t="str">
        <f t="shared" si="106"/>
        <v/>
      </c>
      <c r="L226" s="121" t="str">
        <f t="shared" si="107"/>
        <v/>
      </c>
      <c r="M226" s="121" t="str">
        <f t="shared" si="108"/>
        <v/>
      </c>
      <c r="N226" s="121" t="str">
        <f t="shared" si="109"/>
        <v/>
      </c>
      <c r="O226" s="153" t="str">
        <f t="shared" si="96"/>
        <v/>
      </c>
      <c r="P226" s="153" t="str">
        <f t="shared" si="97"/>
        <v/>
      </c>
      <c r="Q226" s="153" t="str">
        <f t="shared" si="98"/>
        <v/>
      </c>
      <c r="R226" s="153" t="str">
        <f t="shared" si="99"/>
        <v/>
      </c>
      <c r="S226" s="153" t="str">
        <f t="shared" si="100"/>
        <v/>
      </c>
      <c r="T226" s="153" t="str">
        <f t="shared" si="101"/>
        <v/>
      </c>
      <c r="U226" s="153" t="str">
        <f t="shared" si="102"/>
        <v/>
      </c>
      <c r="V226" s="153" t="str">
        <f t="shared" si="103"/>
        <v/>
      </c>
      <c r="W226" s="129" t="b">
        <f t="shared" si="104"/>
        <v>0</v>
      </c>
      <c r="Y226" s="123" t="e">
        <f t="shared" si="105"/>
        <v>#VALUE!</v>
      </c>
      <c r="Z226" s="123" t="e">
        <f t="shared" si="110"/>
        <v>#VALUE!</v>
      </c>
      <c r="AA226" s="123" t="e">
        <f t="shared" si="111"/>
        <v>#VALUE!</v>
      </c>
      <c r="AB226" s="123" t="e">
        <f t="shared" si="112"/>
        <v>#VALUE!</v>
      </c>
      <c r="AC226" s="123" t="e">
        <f t="shared" si="113"/>
        <v>#VALUE!</v>
      </c>
      <c r="AD226" s="123" t="e">
        <f t="shared" si="114"/>
        <v>#VALUE!</v>
      </c>
      <c r="AE226" s="123" t="e">
        <f t="shared" si="115"/>
        <v>#VALUE!</v>
      </c>
      <c r="AF226" s="123" t="e">
        <f t="shared" si="116"/>
        <v>#VALUE!</v>
      </c>
      <c r="AG226" s="123" t="e">
        <f t="shared" si="117"/>
        <v>#VALUE!</v>
      </c>
      <c r="AH226" s="123" t="e">
        <f t="shared" si="118"/>
        <v>#VALUE!</v>
      </c>
      <c r="AI226" s="124" t="e">
        <f t="shared" si="119"/>
        <v>#VALUE!</v>
      </c>
      <c r="AJ226" s="124" t="e">
        <f t="shared" si="120"/>
        <v>#VALUE!</v>
      </c>
      <c r="AK226" s="124" t="e">
        <f t="shared" si="121"/>
        <v>#VALUE!</v>
      </c>
      <c r="AL226" s="124" t="e">
        <f t="shared" si="122"/>
        <v>#VALUE!</v>
      </c>
      <c r="AM226" s="124" t="e">
        <f t="shared" si="123"/>
        <v>#VALUE!</v>
      </c>
      <c r="AN226" s="124" t="e">
        <f t="shared" si="124"/>
        <v>#VALUE!</v>
      </c>
      <c r="AO226" s="124" t="e">
        <f t="shared" si="125"/>
        <v>#VALUE!</v>
      </c>
      <c r="AP226" s="124" t="e">
        <f t="shared" si="126"/>
        <v>#VALUE!</v>
      </c>
      <c r="AQ226" s="124" t="e">
        <f t="shared" si="127"/>
        <v>#VALUE!</v>
      </c>
      <c r="AR226" s="124" t="e">
        <f t="shared" si="128"/>
        <v>#VALUE!</v>
      </c>
      <c r="AS226" s="124">
        <f t="shared" si="129"/>
        <v>1</v>
      </c>
    </row>
    <row r="227" spans="1:4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IF(OR($B227="",$C227="",$D227="",$E227="",$F227="",$F227&lt;AN_LIM,$F227&gt;AN_CONCURS,$W227=FALSE),"",IF(E227="B",CNCSIS_B*VLOOKUP(AS227,Coef!$E$5:$F$20,2,FALSE),IF(E227="C",CNCSIS_C*VLOOKUP(AS227,Coef!$E$5:$F$20,2,FALSE),"")))</f>
        <v/>
      </c>
      <c r="J227" s="121" t="str">
        <f>IF(OR($B227="",$C227="",$D227="",$E227="",$F227="",$F227&gt;AN_CONCURS,$W227=FALSE),"",IF(E227="B",CNCSIS_B*VLOOKUP(AS227,Coef!$E$5:$F$20,2,FALSE),IF(E227="C",CNCSIS_C*VLOOKUP(AS227,Coef!$E$5:$F$20,2,FALSE),"")))</f>
        <v/>
      </c>
      <c r="K227" s="121" t="str">
        <f t="shared" si="106"/>
        <v/>
      </c>
      <c r="L227" s="121" t="str">
        <f t="shared" si="107"/>
        <v/>
      </c>
      <c r="M227" s="121" t="str">
        <f t="shared" si="108"/>
        <v/>
      </c>
      <c r="N227" s="121" t="str">
        <f t="shared" si="109"/>
        <v/>
      </c>
      <c r="O227" s="153" t="str">
        <f t="shared" si="96"/>
        <v/>
      </c>
      <c r="P227" s="153" t="str">
        <f t="shared" si="97"/>
        <v/>
      </c>
      <c r="Q227" s="153" t="str">
        <f t="shared" si="98"/>
        <v/>
      </c>
      <c r="R227" s="153" t="str">
        <f t="shared" si="99"/>
        <v/>
      </c>
      <c r="S227" s="153" t="str">
        <f t="shared" si="100"/>
        <v/>
      </c>
      <c r="T227" s="153" t="str">
        <f t="shared" si="101"/>
        <v/>
      </c>
      <c r="U227" s="153" t="str">
        <f t="shared" si="102"/>
        <v/>
      </c>
      <c r="V227" s="153" t="str">
        <f t="shared" si="103"/>
        <v/>
      </c>
      <c r="W227" s="129" t="b">
        <f t="shared" si="104"/>
        <v>0</v>
      </c>
      <c r="Y227" s="123" t="e">
        <f t="shared" si="105"/>
        <v>#VALUE!</v>
      </c>
      <c r="Z227" s="123" t="e">
        <f t="shared" si="110"/>
        <v>#VALUE!</v>
      </c>
      <c r="AA227" s="123" t="e">
        <f t="shared" si="111"/>
        <v>#VALUE!</v>
      </c>
      <c r="AB227" s="123" t="e">
        <f t="shared" si="112"/>
        <v>#VALUE!</v>
      </c>
      <c r="AC227" s="123" t="e">
        <f t="shared" si="113"/>
        <v>#VALUE!</v>
      </c>
      <c r="AD227" s="123" t="e">
        <f t="shared" si="114"/>
        <v>#VALUE!</v>
      </c>
      <c r="AE227" s="123" t="e">
        <f t="shared" si="115"/>
        <v>#VALUE!</v>
      </c>
      <c r="AF227" s="123" t="e">
        <f t="shared" si="116"/>
        <v>#VALUE!</v>
      </c>
      <c r="AG227" s="123" t="e">
        <f t="shared" si="117"/>
        <v>#VALUE!</v>
      </c>
      <c r="AH227" s="123" t="e">
        <f t="shared" si="118"/>
        <v>#VALUE!</v>
      </c>
      <c r="AI227" s="124" t="e">
        <f t="shared" si="119"/>
        <v>#VALUE!</v>
      </c>
      <c r="AJ227" s="124" t="e">
        <f t="shared" si="120"/>
        <v>#VALUE!</v>
      </c>
      <c r="AK227" s="124" t="e">
        <f t="shared" si="121"/>
        <v>#VALUE!</v>
      </c>
      <c r="AL227" s="124" t="e">
        <f t="shared" si="122"/>
        <v>#VALUE!</v>
      </c>
      <c r="AM227" s="124" t="e">
        <f t="shared" si="123"/>
        <v>#VALUE!</v>
      </c>
      <c r="AN227" s="124" t="e">
        <f t="shared" si="124"/>
        <v>#VALUE!</v>
      </c>
      <c r="AO227" s="124" t="e">
        <f t="shared" si="125"/>
        <v>#VALUE!</v>
      </c>
      <c r="AP227" s="124" t="e">
        <f t="shared" si="126"/>
        <v>#VALUE!</v>
      </c>
      <c r="AQ227" s="124" t="e">
        <f t="shared" si="127"/>
        <v>#VALUE!</v>
      </c>
      <c r="AR227" s="124" t="e">
        <f t="shared" si="128"/>
        <v>#VALUE!</v>
      </c>
      <c r="AS227" s="124">
        <f t="shared" si="129"/>
        <v>1</v>
      </c>
    </row>
    <row r="228" spans="1:4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IF(OR($B228="",$C228="",$D228="",$E228="",$F228="",$F228&lt;AN_LIM,$F228&gt;AN_CONCURS,$W228=FALSE),"",IF(E228="B",CNCSIS_B*VLOOKUP(AS228,Coef!$E$5:$F$20,2,FALSE),IF(E228="C",CNCSIS_C*VLOOKUP(AS228,Coef!$E$5:$F$20,2,FALSE),"")))</f>
        <v/>
      </c>
      <c r="J228" s="121" t="str">
        <f>IF(OR($B228="",$C228="",$D228="",$E228="",$F228="",$F228&gt;AN_CONCURS,$W228=FALSE),"",IF(E228="B",CNCSIS_B*VLOOKUP(AS228,Coef!$E$5:$F$20,2,FALSE),IF(E228="C",CNCSIS_C*VLOOKUP(AS228,Coef!$E$5:$F$20,2,FALSE),"")))</f>
        <v/>
      </c>
      <c r="K228" s="121" t="str">
        <f t="shared" si="106"/>
        <v/>
      </c>
      <c r="L228" s="121" t="str">
        <f t="shared" si="107"/>
        <v/>
      </c>
      <c r="M228" s="121" t="str">
        <f t="shared" si="108"/>
        <v/>
      </c>
      <c r="N228" s="121" t="str">
        <f t="shared" si="109"/>
        <v/>
      </c>
      <c r="O228" s="153" t="str">
        <f t="shared" si="96"/>
        <v/>
      </c>
      <c r="P228" s="153" t="str">
        <f t="shared" si="97"/>
        <v/>
      </c>
      <c r="Q228" s="153" t="str">
        <f t="shared" si="98"/>
        <v/>
      </c>
      <c r="R228" s="153" t="str">
        <f t="shared" si="99"/>
        <v/>
      </c>
      <c r="S228" s="153" t="str">
        <f t="shared" si="100"/>
        <v/>
      </c>
      <c r="T228" s="153" t="str">
        <f t="shared" si="101"/>
        <v/>
      </c>
      <c r="U228" s="153" t="str">
        <f t="shared" si="102"/>
        <v/>
      </c>
      <c r="V228" s="153" t="str">
        <f t="shared" si="103"/>
        <v/>
      </c>
      <c r="W228" s="129" t="b">
        <f t="shared" si="104"/>
        <v>0</v>
      </c>
      <c r="Y228" s="123" t="e">
        <f t="shared" si="105"/>
        <v>#VALUE!</v>
      </c>
      <c r="Z228" s="123" t="e">
        <f t="shared" si="110"/>
        <v>#VALUE!</v>
      </c>
      <c r="AA228" s="123" t="e">
        <f t="shared" si="111"/>
        <v>#VALUE!</v>
      </c>
      <c r="AB228" s="123" t="e">
        <f t="shared" si="112"/>
        <v>#VALUE!</v>
      </c>
      <c r="AC228" s="123" t="e">
        <f t="shared" si="113"/>
        <v>#VALUE!</v>
      </c>
      <c r="AD228" s="123" t="e">
        <f t="shared" si="114"/>
        <v>#VALUE!</v>
      </c>
      <c r="AE228" s="123" t="e">
        <f t="shared" si="115"/>
        <v>#VALUE!</v>
      </c>
      <c r="AF228" s="123" t="e">
        <f t="shared" si="116"/>
        <v>#VALUE!</v>
      </c>
      <c r="AG228" s="123" t="e">
        <f t="shared" si="117"/>
        <v>#VALUE!</v>
      </c>
      <c r="AH228" s="123" t="e">
        <f t="shared" si="118"/>
        <v>#VALUE!</v>
      </c>
      <c r="AI228" s="124" t="e">
        <f t="shared" si="119"/>
        <v>#VALUE!</v>
      </c>
      <c r="AJ228" s="124" t="e">
        <f t="shared" si="120"/>
        <v>#VALUE!</v>
      </c>
      <c r="AK228" s="124" t="e">
        <f t="shared" si="121"/>
        <v>#VALUE!</v>
      </c>
      <c r="AL228" s="124" t="e">
        <f t="shared" si="122"/>
        <v>#VALUE!</v>
      </c>
      <c r="AM228" s="124" t="e">
        <f t="shared" si="123"/>
        <v>#VALUE!</v>
      </c>
      <c r="AN228" s="124" t="e">
        <f t="shared" si="124"/>
        <v>#VALUE!</v>
      </c>
      <c r="AO228" s="124" t="e">
        <f t="shared" si="125"/>
        <v>#VALUE!</v>
      </c>
      <c r="AP228" s="124" t="e">
        <f t="shared" si="126"/>
        <v>#VALUE!</v>
      </c>
      <c r="AQ228" s="124" t="e">
        <f t="shared" si="127"/>
        <v>#VALUE!</v>
      </c>
      <c r="AR228" s="124" t="e">
        <f t="shared" si="128"/>
        <v>#VALUE!</v>
      </c>
      <c r="AS228" s="124">
        <f t="shared" si="129"/>
        <v>1</v>
      </c>
    </row>
    <row r="229" spans="1:4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IF(OR($B229="",$C229="",$D229="",$E229="",$F229="",$F229&lt;AN_LIM,$F229&gt;AN_CONCURS,$W229=FALSE),"",IF(E229="B",CNCSIS_B*VLOOKUP(AS229,Coef!$E$5:$F$20,2,FALSE),IF(E229="C",CNCSIS_C*VLOOKUP(AS229,Coef!$E$5:$F$20,2,FALSE),"")))</f>
        <v/>
      </c>
      <c r="J229" s="121" t="str">
        <f>IF(OR($B229="",$C229="",$D229="",$E229="",$F229="",$F229&gt;AN_CONCURS,$W229=FALSE),"",IF(E229="B",CNCSIS_B*VLOOKUP(AS229,Coef!$E$5:$F$20,2,FALSE),IF(E229="C",CNCSIS_C*VLOOKUP(AS229,Coef!$E$5:$F$20,2,FALSE),"")))</f>
        <v/>
      </c>
      <c r="K229" s="121" t="str">
        <f t="shared" si="106"/>
        <v/>
      </c>
      <c r="L229" s="121" t="str">
        <f t="shared" si="107"/>
        <v/>
      </c>
      <c r="M229" s="121" t="str">
        <f t="shared" si="108"/>
        <v/>
      </c>
      <c r="N229" s="121" t="str">
        <f t="shared" si="109"/>
        <v/>
      </c>
      <c r="O229" s="153" t="str">
        <f t="shared" si="96"/>
        <v/>
      </c>
      <c r="P229" s="153" t="str">
        <f t="shared" si="97"/>
        <v/>
      </c>
      <c r="Q229" s="153" t="str">
        <f t="shared" si="98"/>
        <v/>
      </c>
      <c r="R229" s="153" t="str">
        <f t="shared" si="99"/>
        <v/>
      </c>
      <c r="S229" s="153" t="str">
        <f t="shared" si="100"/>
        <v/>
      </c>
      <c r="T229" s="153" t="str">
        <f t="shared" si="101"/>
        <v/>
      </c>
      <c r="U229" s="153" t="str">
        <f t="shared" si="102"/>
        <v/>
      </c>
      <c r="V229" s="153" t="str">
        <f t="shared" si="103"/>
        <v/>
      </c>
      <c r="W229" s="129" t="b">
        <f t="shared" si="104"/>
        <v>0</v>
      </c>
      <c r="Y229" s="123" t="e">
        <f t="shared" si="105"/>
        <v>#VALUE!</v>
      </c>
      <c r="Z229" s="123" t="e">
        <f t="shared" si="110"/>
        <v>#VALUE!</v>
      </c>
      <c r="AA229" s="123" t="e">
        <f t="shared" si="111"/>
        <v>#VALUE!</v>
      </c>
      <c r="AB229" s="123" t="e">
        <f t="shared" si="112"/>
        <v>#VALUE!</v>
      </c>
      <c r="AC229" s="123" t="e">
        <f t="shared" si="113"/>
        <v>#VALUE!</v>
      </c>
      <c r="AD229" s="123" t="e">
        <f t="shared" si="114"/>
        <v>#VALUE!</v>
      </c>
      <c r="AE229" s="123" t="e">
        <f t="shared" si="115"/>
        <v>#VALUE!</v>
      </c>
      <c r="AF229" s="123" t="e">
        <f t="shared" si="116"/>
        <v>#VALUE!</v>
      </c>
      <c r="AG229" s="123" t="e">
        <f t="shared" si="117"/>
        <v>#VALUE!</v>
      </c>
      <c r="AH229" s="123" t="e">
        <f t="shared" si="118"/>
        <v>#VALUE!</v>
      </c>
      <c r="AI229" s="124" t="e">
        <f t="shared" si="119"/>
        <v>#VALUE!</v>
      </c>
      <c r="AJ229" s="124" t="e">
        <f t="shared" si="120"/>
        <v>#VALUE!</v>
      </c>
      <c r="AK229" s="124" t="e">
        <f t="shared" si="121"/>
        <v>#VALUE!</v>
      </c>
      <c r="AL229" s="124" t="e">
        <f t="shared" si="122"/>
        <v>#VALUE!</v>
      </c>
      <c r="AM229" s="124" t="e">
        <f t="shared" si="123"/>
        <v>#VALUE!</v>
      </c>
      <c r="AN229" s="124" t="e">
        <f t="shared" si="124"/>
        <v>#VALUE!</v>
      </c>
      <c r="AO229" s="124" t="e">
        <f t="shared" si="125"/>
        <v>#VALUE!</v>
      </c>
      <c r="AP229" s="124" t="e">
        <f t="shared" si="126"/>
        <v>#VALUE!</v>
      </c>
      <c r="AQ229" s="124" t="e">
        <f t="shared" si="127"/>
        <v>#VALUE!</v>
      </c>
      <c r="AR229" s="124" t="e">
        <f t="shared" si="128"/>
        <v>#VALUE!</v>
      </c>
      <c r="AS229" s="124">
        <f t="shared" si="129"/>
        <v>1</v>
      </c>
    </row>
    <row r="230" spans="1:4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IF(OR($B230="",$C230="",$D230="",$E230="",$F230="",$F230&lt;AN_LIM,$F230&gt;AN_CONCURS,$W230=FALSE),"",IF(E230="B",CNCSIS_B*VLOOKUP(AS230,Coef!$E$5:$F$20,2,FALSE),IF(E230="C",CNCSIS_C*VLOOKUP(AS230,Coef!$E$5:$F$20,2,FALSE),"")))</f>
        <v/>
      </c>
      <c r="J230" s="121" t="str">
        <f>IF(OR($B230="",$C230="",$D230="",$E230="",$F230="",$F230&gt;AN_CONCURS,$W230=FALSE),"",IF(E230="B",CNCSIS_B*VLOOKUP(AS230,Coef!$E$5:$F$20,2,FALSE),IF(E230="C",CNCSIS_C*VLOOKUP(AS230,Coef!$E$5:$F$20,2,FALSE),"")))</f>
        <v/>
      </c>
      <c r="K230" s="121" t="str">
        <f t="shared" si="106"/>
        <v/>
      </c>
      <c r="L230" s="121" t="str">
        <f t="shared" si="107"/>
        <v/>
      </c>
      <c r="M230" s="121" t="str">
        <f t="shared" si="108"/>
        <v/>
      </c>
      <c r="N230" s="121" t="str">
        <f t="shared" si="109"/>
        <v/>
      </c>
      <c r="O230" s="153" t="str">
        <f t="shared" si="96"/>
        <v/>
      </c>
      <c r="P230" s="153" t="str">
        <f t="shared" si="97"/>
        <v/>
      </c>
      <c r="Q230" s="153" t="str">
        <f t="shared" si="98"/>
        <v/>
      </c>
      <c r="R230" s="153" t="str">
        <f t="shared" si="99"/>
        <v/>
      </c>
      <c r="S230" s="153" t="str">
        <f t="shared" si="100"/>
        <v/>
      </c>
      <c r="T230" s="153" t="str">
        <f t="shared" si="101"/>
        <v/>
      </c>
      <c r="U230" s="153" t="str">
        <f t="shared" si="102"/>
        <v/>
      </c>
      <c r="V230" s="153" t="str">
        <f t="shared" si="103"/>
        <v/>
      </c>
      <c r="W230" s="129" t="b">
        <f t="shared" si="104"/>
        <v>0</v>
      </c>
      <c r="Y230" s="123" t="e">
        <f t="shared" si="105"/>
        <v>#VALUE!</v>
      </c>
      <c r="Z230" s="123" t="e">
        <f t="shared" si="110"/>
        <v>#VALUE!</v>
      </c>
      <c r="AA230" s="123" t="e">
        <f t="shared" si="111"/>
        <v>#VALUE!</v>
      </c>
      <c r="AB230" s="123" t="e">
        <f t="shared" si="112"/>
        <v>#VALUE!</v>
      </c>
      <c r="AC230" s="123" t="e">
        <f t="shared" si="113"/>
        <v>#VALUE!</v>
      </c>
      <c r="AD230" s="123" t="e">
        <f t="shared" si="114"/>
        <v>#VALUE!</v>
      </c>
      <c r="AE230" s="123" t="e">
        <f t="shared" si="115"/>
        <v>#VALUE!</v>
      </c>
      <c r="AF230" s="123" t="e">
        <f t="shared" si="116"/>
        <v>#VALUE!</v>
      </c>
      <c r="AG230" s="123" t="e">
        <f t="shared" si="117"/>
        <v>#VALUE!</v>
      </c>
      <c r="AH230" s="123" t="e">
        <f t="shared" si="118"/>
        <v>#VALUE!</v>
      </c>
      <c r="AI230" s="124" t="e">
        <f t="shared" si="119"/>
        <v>#VALUE!</v>
      </c>
      <c r="AJ230" s="124" t="e">
        <f t="shared" si="120"/>
        <v>#VALUE!</v>
      </c>
      <c r="AK230" s="124" t="e">
        <f t="shared" si="121"/>
        <v>#VALUE!</v>
      </c>
      <c r="AL230" s="124" t="e">
        <f t="shared" si="122"/>
        <v>#VALUE!</v>
      </c>
      <c r="AM230" s="124" t="e">
        <f t="shared" si="123"/>
        <v>#VALUE!</v>
      </c>
      <c r="AN230" s="124" t="e">
        <f t="shared" si="124"/>
        <v>#VALUE!</v>
      </c>
      <c r="AO230" s="124" t="e">
        <f t="shared" si="125"/>
        <v>#VALUE!</v>
      </c>
      <c r="AP230" s="124" t="e">
        <f t="shared" si="126"/>
        <v>#VALUE!</v>
      </c>
      <c r="AQ230" s="124" t="e">
        <f t="shared" si="127"/>
        <v>#VALUE!</v>
      </c>
      <c r="AR230" s="124" t="e">
        <f t="shared" si="128"/>
        <v>#VALUE!</v>
      </c>
      <c r="AS230" s="124">
        <f t="shared" si="129"/>
        <v>1</v>
      </c>
    </row>
    <row r="231" spans="1:4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IF(OR($B231="",$C231="",$D231="",$E231="",$F231="",$F231&lt;AN_LIM,$F231&gt;AN_CONCURS,$W231=FALSE),"",IF(E231="B",CNCSIS_B*VLOOKUP(AS231,Coef!$E$5:$F$20,2,FALSE),IF(E231="C",CNCSIS_C*VLOOKUP(AS231,Coef!$E$5:$F$20,2,FALSE),"")))</f>
        <v/>
      </c>
      <c r="J231" s="121" t="str">
        <f>IF(OR($B231="",$C231="",$D231="",$E231="",$F231="",$F231&gt;AN_CONCURS,$W231=FALSE),"",IF(E231="B",CNCSIS_B*VLOOKUP(AS231,Coef!$E$5:$F$20,2,FALSE),IF(E231="C",CNCSIS_C*VLOOKUP(AS231,Coef!$E$5:$F$20,2,FALSE),"")))</f>
        <v/>
      </c>
      <c r="K231" s="121" t="str">
        <f t="shared" si="106"/>
        <v/>
      </c>
      <c r="L231" s="121" t="str">
        <f t="shared" si="107"/>
        <v/>
      </c>
      <c r="M231" s="121" t="str">
        <f t="shared" si="108"/>
        <v/>
      </c>
      <c r="N231" s="121" t="str">
        <f t="shared" si="109"/>
        <v/>
      </c>
      <c r="O231" s="153" t="str">
        <f t="shared" si="96"/>
        <v/>
      </c>
      <c r="P231" s="153" t="str">
        <f t="shared" si="97"/>
        <v/>
      </c>
      <c r="Q231" s="153" t="str">
        <f t="shared" si="98"/>
        <v/>
      </c>
      <c r="R231" s="153" t="str">
        <f t="shared" si="99"/>
        <v/>
      </c>
      <c r="S231" s="153" t="str">
        <f t="shared" si="100"/>
        <v/>
      </c>
      <c r="T231" s="153" t="str">
        <f t="shared" si="101"/>
        <v/>
      </c>
      <c r="U231" s="153" t="str">
        <f t="shared" si="102"/>
        <v/>
      </c>
      <c r="V231" s="153" t="str">
        <f t="shared" si="103"/>
        <v/>
      </c>
      <c r="W231" s="129" t="b">
        <f t="shared" si="104"/>
        <v>0</v>
      </c>
      <c r="Y231" s="123" t="e">
        <f t="shared" si="105"/>
        <v>#VALUE!</v>
      </c>
      <c r="Z231" s="123" t="e">
        <f t="shared" si="110"/>
        <v>#VALUE!</v>
      </c>
      <c r="AA231" s="123" t="e">
        <f t="shared" si="111"/>
        <v>#VALUE!</v>
      </c>
      <c r="AB231" s="123" t="e">
        <f t="shared" si="112"/>
        <v>#VALUE!</v>
      </c>
      <c r="AC231" s="123" t="e">
        <f t="shared" si="113"/>
        <v>#VALUE!</v>
      </c>
      <c r="AD231" s="123" t="e">
        <f t="shared" si="114"/>
        <v>#VALUE!</v>
      </c>
      <c r="AE231" s="123" t="e">
        <f t="shared" si="115"/>
        <v>#VALUE!</v>
      </c>
      <c r="AF231" s="123" t="e">
        <f t="shared" si="116"/>
        <v>#VALUE!</v>
      </c>
      <c r="AG231" s="123" t="e">
        <f t="shared" si="117"/>
        <v>#VALUE!</v>
      </c>
      <c r="AH231" s="123" t="e">
        <f t="shared" si="118"/>
        <v>#VALUE!</v>
      </c>
      <c r="AI231" s="124" t="e">
        <f t="shared" si="119"/>
        <v>#VALUE!</v>
      </c>
      <c r="AJ231" s="124" t="e">
        <f t="shared" si="120"/>
        <v>#VALUE!</v>
      </c>
      <c r="AK231" s="124" t="e">
        <f t="shared" si="121"/>
        <v>#VALUE!</v>
      </c>
      <c r="AL231" s="124" t="e">
        <f t="shared" si="122"/>
        <v>#VALUE!</v>
      </c>
      <c r="AM231" s="124" t="e">
        <f t="shared" si="123"/>
        <v>#VALUE!</v>
      </c>
      <c r="AN231" s="124" t="e">
        <f t="shared" si="124"/>
        <v>#VALUE!</v>
      </c>
      <c r="AO231" s="124" t="e">
        <f t="shared" si="125"/>
        <v>#VALUE!</v>
      </c>
      <c r="AP231" s="124" t="e">
        <f t="shared" si="126"/>
        <v>#VALUE!</v>
      </c>
      <c r="AQ231" s="124" t="e">
        <f t="shared" si="127"/>
        <v>#VALUE!</v>
      </c>
      <c r="AR231" s="124" t="e">
        <f t="shared" si="128"/>
        <v>#VALUE!</v>
      </c>
      <c r="AS231" s="124">
        <f t="shared" si="129"/>
        <v>1</v>
      </c>
    </row>
    <row r="232" spans="1:4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IF(OR($B232="",$C232="",$D232="",$E232="",$F232="",$F232&lt;AN_LIM,$F232&gt;AN_CONCURS,$W232=FALSE),"",IF(E232="B",CNCSIS_B*VLOOKUP(AS232,Coef!$E$5:$F$20,2,FALSE),IF(E232="C",CNCSIS_C*VLOOKUP(AS232,Coef!$E$5:$F$20,2,FALSE),"")))</f>
        <v/>
      </c>
      <c r="J232" s="121" t="str">
        <f>IF(OR($B232="",$C232="",$D232="",$E232="",$F232="",$F232&gt;AN_CONCURS,$W232=FALSE),"",IF(E232="B",CNCSIS_B*VLOOKUP(AS232,Coef!$E$5:$F$20,2,FALSE),IF(E232="C",CNCSIS_C*VLOOKUP(AS232,Coef!$E$5:$F$20,2,FALSE),"")))</f>
        <v/>
      </c>
      <c r="K232" s="121" t="str">
        <f t="shared" si="106"/>
        <v/>
      </c>
      <c r="L232" s="121" t="str">
        <f t="shared" si="107"/>
        <v/>
      </c>
      <c r="M232" s="121" t="str">
        <f t="shared" si="108"/>
        <v/>
      </c>
      <c r="N232" s="121" t="str">
        <f t="shared" si="109"/>
        <v/>
      </c>
      <c r="O232" s="153" t="str">
        <f t="shared" si="96"/>
        <v/>
      </c>
      <c r="P232" s="153" t="str">
        <f t="shared" si="97"/>
        <v/>
      </c>
      <c r="Q232" s="153" t="str">
        <f t="shared" si="98"/>
        <v/>
      </c>
      <c r="R232" s="153" t="str">
        <f t="shared" si="99"/>
        <v/>
      </c>
      <c r="S232" s="153" t="str">
        <f t="shared" si="100"/>
        <v/>
      </c>
      <c r="T232" s="153" t="str">
        <f t="shared" si="101"/>
        <v/>
      </c>
      <c r="U232" s="153" t="str">
        <f t="shared" si="102"/>
        <v/>
      </c>
      <c r="V232" s="153" t="str">
        <f t="shared" si="103"/>
        <v/>
      </c>
      <c r="W232" s="129" t="b">
        <f t="shared" si="104"/>
        <v>0</v>
      </c>
      <c r="Y232" s="123" t="e">
        <f t="shared" si="105"/>
        <v>#VALUE!</v>
      </c>
      <c r="Z232" s="123" t="e">
        <f t="shared" si="110"/>
        <v>#VALUE!</v>
      </c>
      <c r="AA232" s="123" t="e">
        <f t="shared" si="111"/>
        <v>#VALUE!</v>
      </c>
      <c r="AB232" s="123" t="e">
        <f t="shared" si="112"/>
        <v>#VALUE!</v>
      </c>
      <c r="AC232" s="123" t="e">
        <f t="shared" si="113"/>
        <v>#VALUE!</v>
      </c>
      <c r="AD232" s="123" t="e">
        <f t="shared" si="114"/>
        <v>#VALUE!</v>
      </c>
      <c r="AE232" s="123" t="e">
        <f t="shared" si="115"/>
        <v>#VALUE!</v>
      </c>
      <c r="AF232" s="123" t="e">
        <f t="shared" si="116"/>
        <v>#VALUE!</v>
      </c>
      <c r="AG232" s="123" t="e">
        <f t="shared" si="117"/>
        <v>#VALUE!</v>
      </c>
      <c r="AH232" s="123" t="e">
        <f t="shared" si="118"/>
        <v>#VALUE!</v>
      </c>
      <c r="AI232" s="124" t="e">
        <f t="shared" si="119"/>
        <v>#VALUE!</v>
      </c>
      <c r="AJ232" s="124" t="e">
        <f t="shared" si="120"/>
        <v>#VALUE!</v>
      </c>
      <c r="AK232" s="124" t="e">
        <f t="shared" si="121"/>
        <v>#VALUE!</v>
      </c>
      <c r="AL232" s="124" t="e">
        <f t="shared" si="122"/>
        <v>#VALUE!</v>
      </c>
      <c r="AM232" s="124" t="e">
        <f t="shared" si="123"/>
        <v>#VALUE!</v>
      </c>
      <c r="AN232" s="124" t="e">
        <f t="shared" si="124"/>
        <v>#VALUE!</v>
      </c>
      <c r="AO232" s="124" t="e">
        <f t="shared" si="125"/>
        <v>#VALUE!</v>
      </c>
      <c r="AP232" s="124" t="e">
        <f t="shared" si="126"/>
        <v>#VALUE!</v>
      </c>
      <c r="AQ232" s="124" t="e">
        <f t="shared" si="127"/>
        <v>#VALUE!</v>
      </c>
      <c r="AR232" s="124" t="e">
        <f t="shared" si="128"/>
        <v>#VALUE!</v>
      </c>
      <c r="AS232" s="124">
        <f t="shared" si="129"/>
        <v>1</v>
      </c>
    </row>
    <row r="233" spans="1:4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IF(OR($B233="",$C233="",$D233="",$E233="",$F233="",$F233&lt;AN_LIM,$F233&gt;AN_CONCURS,$W233=FALSE),"",IF(E233="B",CNCSIS_B*VLOOKUP(AS233,Coef!$E$5:$F$20,2,FALSE),IF(E233="C",CNCSIS_C*VLOOKUP(AS233,Coef!$E$5:$F$20,2,FALSE),"")))</f>
        <v/>
      </c>
      <c r="J233" s="121" t="str">
        <f>IF(OR($B233="",$C233="",$D233="",$E233="",$F233="",$F233&gt;AN_CONCURS,$W233=FALSE),"",IF(E233="B",CNCSIS_B*VLOOKUP(AS233,Coef!$E$5:$F$20,2,FALSE),IF(E233="C",CNCSIS_C*VLOOKUP(AS233,Coef!$E$5:$F$20,2,FALSE),"")))</f>
        <v/>
      </c>
      <c r="K233" s="121" t="str">
        <f t="shared" si="106"/>
        <v/>
      </c>
      <c r="L233" s="121" t="str">
        <f t="shared" si="107"/>
        <v/>
      </c>
      <c r="M233" s="121" t="str">
        <f t="shared" si="108"/>
        <v/>
      </c>
      <c r="N233" s="121" t="str">
        <f t="shared" si="109"/>
        <v/>
      </c>
      <c r="O233" s="153" t="str">
        <f t="shared" si="96"/>
        <v/>
      </c>
      <c r="P233" s="153" t="str">
        <f t="shared" si="97"/>
        <v/>
      </c>
      <c r="Q233" s="153" t="str">
        <f t="shared" si="98"/>
        <v/>
      </c>
      <c r="R233" s="153" t="str">
        <f t="shared" si="99"/>
        <v/>
      </c>
      <c r="S233" s="153" t="str">
        <f t="shared" si="100"/>
        <v/>
      </c>
      <c r="T233" s="153" t="str">
        <f t="shared" si="101"/>
        <v/>
      </c>
      <c r="U233" s="153" t="str">
        <f t="shared" si="102"/>
        <v/>
      </c>
      <c r="V233" s="153" t="str">
        <f t="shared" si="103"/>
        <v/>
      </c>
      <c r="W233" s="129" t="b">
        <f t="shared" si="104"/>
        <v>0</v>
      </c>
      <c r="Y233" s="123" t="e">
        <f t="shared" si="105"/>
        <v>#VALUE!</v>
      </c>
      <c r="Z233" s="123" t="e">
        <f t="shared" si="110"/>
        <v>#VALUE!</v>
      </c>
      <c r="AA233" s="123" t="e">
        <f t="shared" si="111"/>
        <v>#VALUE!</v>
      </c>
      <c r="AB233" s="123" t="e">
        <f t="shared" si="112"/>
        <v>#VALUE!</v>
      </c>
      <c r="AC233" s="123" t="e">
        <f t="shared" si="113"/>
        <v>#VALUE!</v>
      </c>
      <c r="AD233" s="123" t="e">
        <f t="shared" si="114"/>
        <v>#VALUE!</v>
      </c>
      <c r="AE233" s="123" t="e">
        <f t="shared" si="115"/>
        <v>#VALUE!</v>
      </c>
      <c r="AF233" s="123" t="e">
        <f t="shared" si="116"/>
        <v>#VALUE!</v>
      </c>
      <c r="AG233" s="123" t="e">
        <f t="shared" si="117"/>
        <v>#VALUE!</v>
      </c>
      <c r="AH233" s="123" t="e">
        <f t="shared" si="118"/>
        <v>#VALUE!</v>
      </c>
      <c r="AI233" s="124" t="e">
        <f t="shared" si="119"/>
        <v>#VALUE!</v>
      </c>
      <c r="AJ233" s="124" t="e">
        <f t="shared" si="120"/>
        <v>#VALUE!</v>
      </c>
      <c r="AK233" s="124" t="e">
        <f t="shared" si="121"/>
        <v>#VALUE!</v>
      </c>
      <c r="AL233" s="124" t="e">
        <f t="shared" si="122"/>
        <v>#VALUE!</v>
      </c>
      <c r="AM233" s="124" t="e">
        <f t="shared" si="123"/>
        <v>#VALUE!</v>
      </c>
      <c r="AN233" s="124" t="e">
        <f t="shared" si="124"/>
        <v>#VALUE!</v>
      </c>
      <c r="AO233" s="124" t="e">
        <f t="shared" si="125"/>
        <v>#VALUE!</v>
      </c>
      <c r="AP233" s="124" t="e">
        <f t="shared" si="126"/>
        <v>#VALUE!</v>
      </c>
      <c r="AQ233" s="124" t="e">
        <f t="shared" si="127"/>
        <v>#VALUE!</v>
      </c>
      <c r="AR233" s="124" t="e">
        <f t="shared" si="128"/>
        <v>#VALUE!</v>
      </c>
      <c r="AS233" s="124">
        <f t="shared" si="129"/>
        <v>1</v>
      </c>
    </row>
    <row r="234" spans="1:4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IF(OR($B234="",$C234="",$D234="",$E234="",$F234="",$F234&lt;AN_LIM,$F234&gt;AN_CONCURS,$W234=FALSE),"",IF(E234="B",CNCSIS_B*VLOOKUP(AS234,Coef!$E$5:$F$20,2,FALSE),IF(E234="C",CNCSIS_C*VLOOKUP(AS234,Coef!$E$5:$F$20,2,FALSE),"")))</f>
        <v/>
      </c>
      <c r="J234" s="121" t="str">
        <f>IF(OR($B234="",$C234="",$D234="",$E234="",$F234="",$F234&gt;AN_CONCURS,$W234=FALSE),"",IF(E234="B",CNCSIS_B*VLOOKUP(AS234,Coef!$E$5:$F$20,2,FALSE),IF(E234="C",CNCSIS_C*VLOOKUP(AS234,Coef!$E$5:$F$20,2,FALSE),"")))</f>
        <v/>
      </c>
      <c r="K234" s="121" t="str">
        <f t="shared" si="106"/>
        <v/>
      </c>
      <c r="L234" s="121" t="str">
        <f t="shared" si="107"/>
        <v/>
      </c>
      <c r="M234" s="121" t="str">
        <f t="shared" si="108"/>
        <v/>
      </c>
      <c r="N234" s="121" t="str">
        <f t="shared" si="109"/>
        <v/>
      </c>
      <c r="O234" s="153" t="str">
        <f t="shared" si="96"/>
        <v/>
      </c>
      <c r="P234" s="153" t="str">
        <f t="shared" si="97"/>
        <v/>
      </c>
      <c r="Q234" s="153" t="str">
        <f t="shared" si="98"/>
        <v/>
      </c>
      <c r="R234" s="153" t="str">
        <f t="shared" si="99"/>
        <v/>
      </c>
      <c r="S234" s="153" t="str">
        <f t="shared" si="100"/>
        <v/>
      </c>
      <c r="T234" s="153" t="str">
        <f t="shared" si="101"/>
        <v/>
      </c>
      <c r="U234" s="153" t="str">
        <f t="shared" si="102"/>
        <v/>
      </c>
      <c r="V234" s="153" t="str">
        <f t="shared" si="103"/>
        <v/>
      </c>
      <c r="W234" s="129" t="b">
        <f t="shared" si="104"/>
        <v>0</v>
      </c>
      <c r="Y234" s="123" t="e">
        <f t="shared" si="105"/>
        <v>#VALUE!</v>
      </c>
      <c r="Z234" s="123" t="e">
        <f t="shared" si="110"/>
        <v>#VALUE!</v>
      </c>
      <c r="AA234" s="123" t="e">
        <f t="shared" si="111"/>
        <v>#VALUE!</v>
      </c>
      <c r="AB234" s="123" t="e">
        <f t="shared" si="112"/>
        <v>#VALUE!</v>
      </c>
      <c r="AC234" s="123" t="e">
        <f t="shared" si="113"/>
        <v>#VALUE!</v>
      </c>
      <c r="AD234" s="123" t="e">
        <f t="shared" si="114"/>
        <v>#VALUE!</v>
      </c>
      <c r="AE234" s="123" t="e">
        <f t="shared" si="115"/>
        <v>#VALUE!</v>
      </c>
      <c r="AF234" s="123" t="e">
        <f t="shared" si="116"/>
        <v>#VALUE!</v>
      </c>
      <c r="AG234" s="123" t="e">
        <f t="shared" si="117"/>
        <v>#VALUE!</v>
      </c>
      <c r="AH234" s="123" t="e">
        <f t="shared" si="118"/>
        <v>#VALUE!</v>
      </c>
      <c r="AI234" s="124" t="e">
        <f t="shared" si="119"/>
        <v>#VALUE!</v>
      </c>
      <c r="AJ234" s="124" t="e">
        <f t="shared" si="120"/>
        <v>#VALUE!</v>
      </c>
      <c r="AK234" s="124" t="e">
        <f t="shared" si="121"/>
        <v>#VALUE!</v>
      </c>
      <c r="AL234" s="124" t="e">
        <f t="shared" si="122"/>
        <v>#VALUE!</v>
      </c>
      <c r="AM234" s="124" t="e">
        <f t="shared" si="123"/>
        <v>#VALUE!</v>
      </c>
      <c r="AN234" s="124" t="e">
        <f t="shared" si="124"/>
        <v>#VALUE!</v>
      </c>
      <c r="AO234" s="124" t="e">
        <f t="shared" si="125"/>
        <v>#VALUE!</v>
      </c>
      <c r="AP234" s="124" t="e">
        <f t="shared" si="126"/>
        <v>#VALUE!</v>
      </c>
      <c r="AQ234" s="124" t="e">
        <f t="shared" si="127"/>
        <v>#VALUE!</v>
      </c>
      <c r="AR234" s="124" t="e">
        <f t="shared" si="128"/>
        <v>#VALUE!</v>
      </c>
      <c r="AS234" s="124">
        <f t="shared" si="129"/>
        <v>1</v>
      </c>
    </row>
    <row r="235" spans="1:4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IF(OR($B235="",$C235="",$D235="",$E235="",$F235="",$F235&lt;AN_LIM,$F235&gt;AN_CONCURS,$W235=FALSE),"",IF(E235="B",CNCSIS_B*VLOOKUP(AS235,Coef!$E$5:$F$20,2,FALSE),IF(E235="C",CNCSIS_C*VLOOKUP(AS235,Coef!$E$5:$F$20,2,FALSE),"")))</f>
        <v/>
      </c>
      <c r="J235" s="121" t="str">
        <f>IF(OR($B235="",$C235="",$D235="",$E235="",$F235="",$F235&gt;AN_CONCURS,$W235=FALSE),"",IF(E235="B",CNCSIS_B*VLOOKUP(AS235,Coef!$E$5:$F$20,2,FALSE),IF(E235="C",CNCSIS_C*VLOOKUP(AS235,Coef!$E$5:$F$20,2,FALSE),"")))</f>
        <v/>
      </c>
      <c r="K235" s="121" t="str">
        <f t="shared" si="106"/>
        <v/>
      </c>
      <c r="L235" s="121" t="str">
        <f t="shared" si="107"/>
        <v/>
      </c>
      <c r="M235" s="121" t="str">
        <f t="shared" si="108"/>
        <v/>
      </c>
      <c r="N235" s="121" t="str">
        <f t="shared" si="109"/>
        <v/>
      </c>
      <c r="O235" s="153" t="str">
        <f t="shared" si="96"/>
        <v/>
      </c>
      <c r="P235" s="153" t="str">
        <f t="shared" si="97"/>
        <v/>
      </c>
      <c r="Q235" s="153" t="str">
        <f t="shared" si="98"/>
        <v/>
      </c>
      <c r="R235" s="153" t="str">
        <f t="shared" si="99"/>
        <v/>
      </c>
      <c r="S235" s="153" t="str">
        <f t="shared" si="100"/>
        <v/>
      </c>
      <c r="T235" s="153" t="str">
        <f t="shared" si="101"/>
        <v/>
      </c>
      <c r="U235" s="153" t="str">
        <f t="shared" si="102"/>
        <v/>
      </c>
      <c r="V235" s="153" t="str">
        <f t="shared" si="103"/>
        <v/>
      </c>
      <c r="W235" s="129" t="b">
        <f t="shared" si="104"/>
        <v>0</v>
      </c>
      <c r="Y235" s="123" t="e">
        <f t="shared" si="105"/>
        <v>#VALUE!</v>
      </c>
      <c r="Z235" s="123" t="e">
        <f t="shared" si="110"/>
        <v>#VALUE!</v>
      </c>
      <c r="AA235" s="123" t="e">
        <f t="shared" si="111"/>
        <v>#VALUE!</v>
      </c>
      <c r="AB235" s="123" t="e">
        <f t="shared" si="112"/>
        <v>#VALUE!</v>
      </c>
      <c r="AC235" s="123" t="e">
        <f t="shared" si="113"/>
        <v>#VALUE!</v>
      </c>
      <c r="AD235" s="123" t="e">
        <f t="shared" si="114"/>
        <v>#VALUE!</v>
      </c>
      <c r="AE235" s="123" t="e">
        <f t="shared" si="115"/>
        <v>#VALUE!</v>
      </c>
      <c r="AF235" s="123" t="e">
        <f t="shared" si="116"/>
        <v>#VALUE!</v>
      </c>
      <c r="AG235" s="123" t="e">
        <f t="shared" si="117"/>
        <v>#VALUE!</v>
      </c>
      <c r="AH235" s="123" t="e">
        <f t="shared" si="118"/>
        <v>#VALUE!</v>
      </c>
      <c r="AI235" s="124" t="e">
        <f t="shared" si="119"/>
        <v>#VALUE!</v>
      </c>
      <c r="AJ235" s="124" t="e">
        <f t="shared" si="120"/>
        <v>#VALUE!</v>
      </c>
      <c r="AK235" s="124" t="e">
        <f t="shared" si="121"/>
        <v>#VALUE!</v>
      </c>
      <c r="AL235" s="124" t="e">
        <f t="shared" si="122"/>
        <v>#VALUE!</v>
      </c>
      <c r="AM235" s="124" t="e">
        <f t="shared" si="123"/>
        <v>#VALUE!</v>
      </c>
      <c r="AN235" s="124" t="e">
        <f t="shared" si="124"/>
        <v>#VALUE!</v>
      </c>
      <c r="AO235" s="124" t="e">
        <f t="shared" si="125"/>
        <v>#VALUE!</v>
      </c>
      <c r="AP235" s="124" t="e">
        <f t="shared" si="126"/>
        <v>#VALUE!</v>
      </c>
      <c r="AQ235" s="124" t="e">
        <f t="shared" si="127"/>
        <v>#VALUE!</v>
      </c>
      <c r="AR235" s="124" t="e">
        <f t="shared" si="128"/>
        <v>#VALUE!</v>
      </c>
      <c r="AS235" s="124">
        <f t="shared" si="129"/>
        <v>1</v>
      </c>
    </row>
    <row r="236" spans="1:4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IF(OR($B236="",$C236="",$D236="",$E236="",$F236="",$F236&lt;AN_LIM,$F236&gt;AN_CONCURS,$W236=FALSE),"",IF(E236="B",CNCSIS_B*VLOOKUP(AS236,Coef!$E$5:$F$20,2,FALSE),IF(E236="C",CNCSIS_C*VLOOKUP(AS236,Coef!$E$5:$F$20,2,FALSE),"")))</f>
        <v/>
      </c>
      <c r="J236" s="121" t="str">
        <f>IF(OR($B236="",$C236="",$D236="",$E236="",$F236="",$F236&gt;AN_CONCURS,$W236=FALSE),"",IF(E236="B",CNCSIS_B*VLOOKUP(AS236,Coef!$E$5:$F$20,2,FALSE),IF(E236="C",CNCSIS_C*VLOOKUP(AS236,Coef!$E$5:$F$20,2,FALSE),"")))</f>
        <v/>
      </c>
      <c r="K236" s="121" t="str">
        <f t="shared" si="106"/>
        <v/>
      </c>
      <c r="L236" s="121" t="str">
        <f t="shared" si="107"/>
        <v/>
      </c>
      <c r="M236" s="121" t="str">
        <f t="shared" si="108"/>
        <v/>
      </c>
      <c r="N236" s="121" t="str">
        <f t="shared" si="109"/>
        <v/>
      </c>
      <c r="O236" s="153" t="str">
        <f t="shared" si="96"/>
        <v/>
      </c>
      <c r="P236" s="153" t="str">
        <f t="shared" si="97"/>
        <v/>
      </c>
      <c r="Q236" s="153" t="str">
        <f t="shared" si="98"/>
        <v/>
      </c>
      <c r="R236" s="153" t="str">
        <f t="shared" si="99"/>
        <v/>
      </c>
      <c r="S236" s="153" t="str">
        <f t="shared" si="100"/>
        <v/>
      </c>
      <c r="T236" s="153" t="str">
        <f t="shared" si="101"/>
        <v/>
      </c>
      <c r="U236" s="153" t="str">
        <f t="shared" si="102"/>
        <v/>
      </c>
      <c r="V236" s="153" t="str">
        <f t="shared" si="103"/>
        <v/>
      </c>
      <c r="W236" s="129" t="b">
        <f t="shared" si="104"/>
        <v>0</v>
      </c>
      <c r="Y236" s="123" t="e">
        <f t="shared" si="105"/>
        <v>#VALUE!</v>
      </c>
      <c r="Z236" s="123" t="e">
        <f t="shared" si="110"/>
        <v>#VALUE!</v>
      </c>
      <c r="AA236" s="123" t="e">
        <f t="shared" si="111"/>
        <v>#VALUE!</v>
      </c>
      <c r="AB236" s="123" t="e">
        <f t="shared" si="112"/>
        <v>#VALUE!</v>
      </c>
      <c r="AC236" s="123" t="e">
        <f t="shared" si="113"/>
        <v>#VALUE!</v>
      </c>
      <c r="AD236" s="123" t="e">
        <f t="shared" si="114"/>
        <v>#VALUE!</v>
      </c>
      <c r="AE236" s="123" t="e">
        <f t="shared" si="115"/>
        <v>#VALUE!</v>
      </c>
      <c r="AF236" s="123" t="e">
        <f t="shared" si="116"/>
        <v>#VALUE!</v>
      </c>
      <c r="AG236" s="123" t="e">
        <f t="shared" si="117"/>
        <v>#VALUE!</v>
      </c>
      <c r="AH236" s="123" t="e">
        <f t="shared" si="118"/>
        <v>#VALUE!</v>
      </c>
      <c r="AI236" s="124" t="e">
        <f t="shared" si="119"/>
        <v>#VALUE!</v>
      </c>
      <c r="AJ236" s="124" t="e">
        <f t="shared" si="120"/>
        <v>#VALUE!</v>
      </c>
      <c r="AK236" s="124" t="e">
        <f t="shared" si="121"/>
        <v>#VALUE!</v>
      </c>
      <c r="AL236" s="124" t="e">
        <f t="shared" si="122"/>
        <v>#VALUE!</v>
      </c>
      <c r="AM236" s="124" t="e">
        <f t="shared" si="123"/>
        <v>#VALUE!</v>
      </c>
      <c r="AN236" s="124" t="e">
        <f t="shared" si="124"/>
        <v>#VALUE!</v>
      </c>
      <c r="AO236" s="124" t="e">
        <f t="shared" si="125"/>
        <v>#VALUE!</v>
      </c>
      <c r="AP236" s="124" t="e">
        <f t="shared" si="126"/>
        <v>#VALUE!</v>
      </c>
      <c r="AQ236" s="124" t="e">
        <f t="shared" si="127"/>
        <v>#VALUE!</v>
      </c>
      <c r="AR236" s="124" t="e">
        <f t="shared" si="128"/>
        <v>#VALUE!</v>
      </c>
      <c r="AS236" s="124">
        <f t="shared" si="129"/>
        <v>1</v>
      </c>
    </row>
    <row r="237" spans="1:4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IF(OR($B237="",$C237="",$D237="",$E237="",$F237="",$F237&lt;AN_LIM,$F237&gt;AN_CONCURS,$W237=FALSE),"",IF(E237="B",CNCSIS_B*VLOOKUP(AS237,Coef!$E$5:$F$20,2,FALSE),IF(E237="C",CNCSIS_C*VLOOKUP(AS237,Coef!$E$5:$F$20,2,FALSE),"")))</f>
        <v/>
      </c>
      <c r="J237" s="121" t="str">
        <f>IF(OR($B237="",$C237="",$D237="",$E237="",$F237="",$F237&gt;AN_CONCURS,$W237=FALSE),"",IF(E237="B",CNCSIS_B*VLOOKUP(AS237,Coef!$E$5:$F$20,2,FALSE),IF(E237="C",CNCSIS_C*VLOOKUP(AS237,Coef!$E$5:$F$20,2,FALSE),"")))</f>
        <v/>
      </c>
      <c r="K237" s="121" t="str">
        <f t="shared" si="106"/>
        <v/>
      </c>
      <c r="L237" s="121" t="str">
        <f t="shared" si="107"/>
        <v/>
      </c>
      <c r="M237" s="121" t="str">
        <f t="shared" si="108"/>
        <v/>
      </c>
      <c r="N237" s="121" t="str">
        <f t="shared" si="109"/>
        <v/>
      </c>
      <c r="O237" s="153" t="str">
        <f t="shared" si="96"/>
        <v/>
      </c>
      <c r="P237" s="153" t="str">
        <f t="shared" si="97"/>
        <v/>
      </c>
      <c r="Q237" s="153" t="str">
        <f t="shared" si="98"/>
        <v/>
      </c>
      <c r="R237" s="153" t="str">
        <f t="shared" si="99"/>
        <v/>
      </c>
      <c r="S237" s="153" t="str">
        <f t="shared" si="100"/>
        <v/>
      </c>
      <c r="T237" s="153" t="str">
        <f t="shared" si="101"/>
        <v/>
      </c>
      <c r="U237" s="153" t="str">
        <f t="shared" si="102"/>
        <v/>
      </c>
      <c r="V237" s="153" t="str">
        <f t="shared" si="103"/>
        <v/>
      </c>
      <c r="W237" s="129" t="b">
        <f t="shared" si="104"/>
        <v>0</v>
      </c>
      <c r="Y237" s="123" t="e">
        <f t="shared" si="105"/>
        <v>#VALUE!</v>
      </c>
      <c r="Z237" s="123" t="e">
        <f t="shared" si="110"/>
        <v>#VALUE!</v>
      </c>
      <c r="AA237" s="123" t="e">
        <f t="shared" si="111"/>
        <v>#VALUE!</v>
      </c>
      <c r="AB237" s="123" t="e">
        <f t="shared" si="112"/>
        <v>#VALUE!</v>
      </c>
      <c r="AC237" s="123" t="e">
        <f t="shared" si="113"/>
        <v>#VALUE!</v>
      </c>
      <c r="AD237" s="123" t="e">
        <f t="shared" si="114"/>
        <v>#VALUE!</v>
      </c>
      <c r="AE237" s="123" t="e">
        <f t="shared" si="115"/>
        <v>#VALUE!</v>
      </c>
      <c r="AF237" s="123" t="e">
        <f t="shared" si="116"/>
        <v>#VALUE!</v>
      </c>
      <c r="AG237" s="123" t="e">
        <f t="shared" si="117"/>
        <v>#VALUE!</v>
      </c>
      <c r="AH237" s="123" t="e">
        <f t="shared" si="118"/>
        <v>#VALUE!</v>
      </c>
      <c r="AI237" s="124" t="e">
        <f t="shared" si="119"/>
        <v>#VALUE!</v>
      </c>
      <c r="AJ237" s="124" t="e">
        <f t="shared" si="120"/>
        <v>#VALUE!</v>
      </c>
      <c r="AK237" s="124" t="e">
        <f t="shared" si="121"/>
        <v>#VALUE!</v>
      </c>
      <c r="AL237" s="124" t="e">
        <f t="shared" si="122"/>
        <v>#VALUE!</v>
      </c>
      <c r="AM237" s="124" t="e">
        <f t="shared" si="123"/>
        <v>#VALUE!</v>
      </c>
      <c r="AN237" s="124" t="e">
        <f t="shared" si="124"/>
        <v>#VALUE!</v>
      </c>
      <c r="AO237" s="124" t="e">
        <f t="shared" si="125"/>
        <v>#VALUE!</v>
      </c>
      <c r="AP237" s="124" t="e">
        <f t="shared" si="126"/>
        <v>#VALUE!</v>
      </c>
      <c r="AQ237" s="124" t="e">
        <f t="shared" si="127"/>
        <v>#VALUE!</v>
      </c>
      <c r="AR237" s="124" t="e">
        <f t="shared" si="128"/>
        <v>#VALUE!</v>
      </c>
      <c r="AS237" s="124">
        <f t="shared" si="129"/>
        <v>1</v>
      </c>
    </row>
    <row r="238" spans="1:4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IF(OR($B238="",$C238="",$D238="",$E238="",$F238="",$F238&lt;AN_LIM,$F238&gt;AN_CONCURS,$W238=FALSE),"",IF(E238="B",CNCSIS_B*VLOOKUP(AS238,Coef!$E$5:$F$20,2,FALSE),IF(E238="C",CNCSIS_C*VLOOKUP(AS238,Coef!$E$5:$F$20,2,FALSE),"")))</f>
        <v/>
      </c>
      <c r="J238" s="121" t="str">
        <f>IF(OR($B238="",$C238="",$D238="",$E238="",$F238="",$F238&gt;AN_CONCURS,$W238=FALSE),"",IF(E238="B",CNCSIS_B*VLOOKUP(AS238,Coef!$E$5:$F$20,2,FALSE),IF(E238="C",CNCSIS_C*VLOOKUP(AS238,Coef!$E$5:$F$20,2,FALSE),"")))</f>
        <v/>
      </c>
      <c r="K238" s="121" t="str">
        <f t="shared" si="106"/>
        <v/>
      </c>
      <c r="L238" s="121" t="str">
        <f t="shared" si="107"/>
        <v/>
      </c>
      <c r="M238" s="121" t="str">
        <f t="shared" si="108"/>
        <v/>
      </c>
      <c r="N238" s="121" t="str">
        <f t="shared" si="109"/>
        <v/>
      </c>
      <c r="O238" s="153" t="str">
        <f t="shared" si="96"/>
        <v/>
      </c>
      <c r="P238" s="153" t="str">
        <f t="shared" si="97"/>
        <v/>
      </c>
      <c r="Q238" s="153" t="str">
        <f t="shared" si="98"/>
        <v/>
      </c>
      <c r="R238" s="153" t="str">
        <f t="shared" si="99"/>
        <v/>
      </c>
      <c r="S238" s="153" t="str">
        <f t="shared" si="100"/>
        <v/>
      </c>
      <c r="T238" s="153" t="str">
        <f t="shared" si="101"/>
        <v/>
      </c>
      <c r="U238" s="153" t="str">
        <f t="shared" si="102"/>
        <v/>
      </c>
      <c r="V238" s="153" t="str">
        <f t="shared" si="103"/>
        <v/>
      </c>
      <c r="W238" s="129" t="b">
        <f t="shared" si="104"/>
        <v>0</v>
      </c>
      <c r="Y238" s="123" t="e">
        <f t="shared" si="105"/>
        <v>#VALUE!</v>
      </c>
      <c r="Z238" s="123" t="e">
        <f t="shared" si="110"/>
        <v>#VALUE!</v>
      </c>
      <c r="AA238" s="123" t="e">
        <f t="shared" si="111"/>
        <v>#VALUE!</v>
      </c>
      <c r="AB238" s="123" t="e">
        <f t="shared" si="112"/>
        <v>#VALUE!</v>
      </c>
      <c r="AC238" s="123" t="e">
        <f t="shared" si="113"/>
        <v>#VALUE!</v>
      </c>
      <c r="AD238" s="123" t="e">
        <f t="shared" si="114"/>
        <v>#VALUE!</v>
      </c>
      <c r="AE238" s="123" t="e">
        <f t="shared" si="115"/>
        <v>#VALUE!</v>
      </c>
      <c r="AF238" s="123" t="e">
        <f t="shared" si="116"/>
        <v>#VALUE!</v>
      </c>
      <c r="AG238" s="123" t="e">
        <f t="shared" si="117"/>
        <v>#VALUE!</v>
      </c>
      <c r="AH238" s="123" t="e">
        <f t="shared" si="118"/>
        <v>#VALUE!</v>
      </c>
      <c r="AI238" s="124" t="e">
        <f t="shared" si="119"/>
        <v>#VALUE!</v>
      </c>
      <c r="AJ238" s="124" t="e">
        <f t="shared" si="120"/>
        <v>#VALUE!</v>
      </c>
      <c r="AK238" s="124" t="e">
        <f t="shared" si="121"/>
        <v>#VALUE!</v>
      </c>
      <c r="AL238" s="124" t="e">
        <f t="shared" si="122"/>
        <v>#VALUE!</v>
      </c>
      <c r="AM238" s="124" t="e">
        <f t="shared" si="123"/>
        <v>#VALUE!</v>
      </c>
      <c r="AN238" s="124" t="e">
        <f t="shared" si="124"/>
        <v>#VALUE!</v>
      </c>
      <c r="AO238" s="124" t="e">
        <f t="shared" si="125"/>
        <v>#VALUE!</v>
      </c>
      <c r="AP238" s="124" t="e">
        <f t="shared" si="126"/>
        <v>#VALUE!</v>
      </c>
      <c r="AQ238" s="124" t="e">
        <f t="shared" si="127"/>
        <v>#VALUE!</v>
      </c>
      <c r="AR238" s="124" t="e">
        <f t="shared" si="128"/>
        <v>#VALUE!</v>
      </c>
      <c r="AS238" s="124">
        <f t="shared" si="129"/>
        <v>1</v>
      </c>
    </row>
    <row r="239" spans="1:4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IF(OR($B239="",$C239="",$D239="",$E239="",$F239="",$F239&lt;AN_LIM,$F239&gt;AN_CONCURS,$W239=FALSE),"",IF(E239="B",CNCSIS_B*VLOOKUP(AS239,Coef!$E$5:$F$20,2,FALSE),IF(E239="C",CNCSIS_C*VLOOKUP(AS239,Coef!$E$5:$F$20,2,FALSE),"")))</f>
        <v/>
      </c>
      <c r="J239" s="121" t="str">
        <f>IF(OR($B239="",$C239="",$D239="",$E239="",$F239="",$F239&gt;AN_CONCURS,$W239=FALSE),"",IF(E239="B",CNCSIS_B*VLOOKUP(AS239,Coef!$E$5:$F$20,2,FALSE),IF(E239="C",CNCSIS_C*VLOOKUP(AS239,Coef!$E$5:$F$20,2,FALSE),"")))</f>
        <v/>
      </c>
      <c r="K239" s="121" t="str">
        <f t="shared" si="106"/>
        <v/>
      </c>
      <c r="L239" s="121" t="str">
        <f t="shared" si="107"/>
        <v/>
      </c>
      <c r="M239" s="121" t="str">
        <f t="shared" si="108"/>
        <v/>
      </c>
      <c r="N239" s="121" t="str">
        <f t="shared" si="109"/>
        <v/>
      </c>
      <c r="O239" s="153" t="str">
        <f t="shared" si="96"/>
        <v/>
      </c>
      <c r="P239" s="153" t="str">
        <f t="shared" si="97"/>
        <v/>
      </c>
      <c r="Q239" s="153" t="str">
        <f t="shared" si="98"/>
        <v/>
      </c>
      <c r="R239" s="153" t="str">
        <f t="shared" si="99"/>
        <v/>
      </c>
      <c r="S239" s="153" t="str">
        <f t="shared" si="100"/>
        <v/>
      </c>
      <c r="T239" s="153" t="str">
        <f t="shared" si="101"/>
        <v/>
      </c>
      <c r="U239" s="153" t="str">
        <f t="shared" si="102"/>
        <v/>
      </c>
      <c r="V239" s="153" t="str">
        <f t="shared" si="103"/>
        <v/>
      </c>
      <c r="W239" s="129" t="b">
        <f t="shared" si="104"/>
        <v>0</v>
      </c>
      <c r="Y239" s="123" t="e">
        <f t="shared" si="105"/>
        <v>#VALUE!</v>
      </c>
      <c r="Z239" s="123" t="e">
        <f t="shared" si="110"/>
        <v>#VALUE!</v>
      </c>
      <c r="AA239" s="123" t="e">
        <f t="shared" si="111"/>
        <v>#VALUE!</v>
      </c>
      <c r="AB239" s="123" t="e">
        <f t="shared" si="112"/>
        <v>#VALUE!</v>
      </c>
      <c r="AC239" s="123" t="e">
        <f t="shared" si="113"/>
        <v>#VALUE!</v>
      </c>
      <c r="AD239" s="123" t="e">
        <f t="shared" si="114"/>
        <v>#VALUE!</v>
      </c>
      <c r="AE239" s="123" t="e">
        <f t="shared" si="115"/>
        <v>#VALUE!</v>
      </c>
      <c r="AF239" s="123" t="e">
        <f t="shared" si="116"/>
        <v>#VALUE!</v>
      </c>
      <c r="AG239" s="123" t="e">
        <f t="shared" si="117"/>
        <v>#VALUE!</v>
      </c>
      <c r="AH239" s="123" t="e">
        <f t="shared" si="118"/>
        <v>#VALUE!</v>
      </c>
      <c r="AI239" s="124" t="e">
        <f t="shared" si="119"/>
        <v>#VALUE!</v>
      </c>
      <c r="AJ239" s="124" t="e">
        <f t="shared" si="120"/>
        <v>#VALUE!</v>
      </c>
      <c r="AK239" s="124" t="e">
        <f t="shared" si="121"/>
        <v>#VALUE!</v>
      </c>
      <c r="AL239" s="124" t="e">
        <f t="shared" si="122"/>
        <v>#VALUE!</v>
      </c>
      <c r="AM239" s="124" t="e">
        <f t="shared" si="123"/>
        <v>#VALUE!</v>
      </c>
      <c r="AN239" s="124" t="e">
        <f t="shared" si="124"/>
        <v>#VALUE!</v>
      </c>
      <c r="AO239" s="124" t="e">
        <f t="shared" si="125"/>
        <v>#VALUE!</v>
      </c>
      <c r="AP239" s="124" t="e">
        <f t="shared" si="126"/>
        <v>#VALUE!</v>
      </c>
      <c r="AQ239" s="124" t="e">
        <f t="shared" si="127"/>
        <v>#VALUE!</v>
      </c>
      <c r="AR239" s="124" t="e">
        <f t="shared" si="128"/>
        <v>#VALUE!</v>
      </c>
      <c r="AS239" s="124">
        <f t="shared" si="129"/>
        <v>1</v>
      </c>
    </row>
    <row r="240" spans="1:4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IF(OR($B240="",$C240="",$D240="",$E240="",$F240="",$F240&lt;AN_LIM,$F240&gt;AN_CONCURS,$W240=FALSE),"",IF(E240="B",CNCSIS_B*VLOOKUP(AS240,Coef!$E$5:$F$20,2,FALSE),IF(E240="C",CNCSIS_C*VLOOKUP(AS240,Coef!$E$5:$F$20,2,FALSE),"")))</f>
        <v/>
      </c>
      <c r="J240" s="121" t="str">
        <f>IF(OR($B240="",$C240="",$D240="",$E240="",$F240="",$F240&gt;AN_CONCURS,$W240=FALSE),"",IF(E240="B",CNCSIS_B*VLOOKUP(AS240,Coef!$E$5:$F$20,2,FALSE),IF(E240="C",CNCSIS_C*VLOOKUP(AS240,Coef!$E$5:$F$20,2,FALSE),"")))</f>
        <v/>
      </c>
      <c r="K240" s="121" t="str">
        <f t="shared" si="106"/>
        <v/>
      </c>
      <c r="L240" s="121" t="str">
        <f t="shared" si="107"/>
        <v/>
      </c>
      <c r="M240" s="121" t="str">
        <f t="shared" si="108"/>
        <v/>
      </c>
      <c r="N240" s="121" t="str">
        <f t="shared" si="109"/>
        <v/>
      </c>
      <c r="O240" s="153" t="str">
        <f t="shared" si="96"/>
        <v/>
      </c>
      <c r="P240" s="153" t="str">
        <f t="shared" si="97"/>
        <v/>
      </c>
      <c r="Q240" s="153" t="str">
        <f t="shared" si="98"/>
        <v/>
      </c>
      <c r="R240" s="153" t="str">
        <f t="shared" si="99"/>
        <v/>
      </c>
      <c r="S240" s="153" t="str">
        <f t="shared" si="100"/>
        <v/>
      </c>
      <c r="T240" s="153" t="str">
        <f t="shared" si="101"/>
        <v/>
      </c>
      <c r="U240" s="153" t="str">
        <f t="shared" si="102"/>
        <v/>
      </c>
      <c r="V240" s="153" t="str">
        <f t="shared" si="103"/>
        <v/>
      </c>
      <c r="W240" s="129" t="b">
        <f t="shared" si="104"/>
        <v>0</v>
      </c>
      <c r="Y240" s="123" t="e">
        <f t="shared" si="105"/>
        <v>#VALUE!</v>
      </c>
      <c r="Z240" s="123" t="e">
        <f t="shared" si="110"/>
        <v>#VALUE!</v>
      </c>
      <c r="AA240" s="123" t="e">
        <f t="shared" si="111"/>
        <v>#VALUE!</v>
      </c>
      <c r="AB240" s="123" t="e">
        <f t="shared" si="112"/>
        <v>#VALUE!</v>
      </c>
      <c r="AC240" s="123" t="e">
        <f t="shared" si="113"/>
        <v>#VALUE!</v>
      </c>
      <c r="AD240" s="123" t="e">
        <f t="shared" si="114"/>
        <v>#VALUE!</v>
      </c>
      <c r="AE240" s="123" t="e">
        <f t="shared" si="115"/>
        <v>#VALUE!</v>
      </c>
      <c r="AF240" s="123" t="e">
        <f t="shared" si="116"/>
        <v>#VALUE!</v>
      </c>
      <c r="AG240" s="123" t="e">
        <f t="shared" si="117"/>
        <v>#VALUE!</v>
      </c>
      <c r="AH240" s="123" t="e">
        <f t="shared" si="118"/>
        <v>#VALUE!</v>
      </c>
      <c r="AI240" s="124" t="e">
        <f t="shared" si="119"/>
        <v>#VALUE!</v>
      </c>
      <c r="AJ240" s="124" t="e">
        <f t="shared" si="120"/>
        <v>#VALUE!</v>
      </c>
      <c r="AK240" s="124" t="e">
        <f t="shared" si="121"/>
        <v>#VALUE!</v>
      </c>
      <c r="AL240" s="124" t="e">
        <f t="shared" si="122"/>
        <v>#VALUE!</v>
      </c>
      <c r="AM240" s="124" t="e">
        <f t="shared" si="123"/>
        <v>#VALUE!</v>
      </c>
      <c r="AN240" s="124" t="e">
        <f t="shared" si="124"/>
        <v>#VALUE!</v>
      </c>
      <c r="AO240" s="124" t="e">
        <f t="shared" si="125"/>
        <v>#VALUE!</v>
      </c>
      <c r="AP240" s="124" t="e">
        <f t="shared" si="126"/>
        <v>#VALUE!</v>
      </c>
      <c r="AQ240" s="124" t="e">
        <f t="shared" si="127"/>
        <v>#VALUE!</v>
      </c>
      <c r="AR240" s="124" t="e">
        <f t="shared" si="128"/>
        <v>#VALUE!</v>
      </c>
      <c r="AS240" s="124">
        <f t="shared" si="129"/>
        <v>1</v>
      </c>
    </row>
    <row r="241" spans="1:4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IF(OR($B241="",$C241="",$D241="",$E241="",$F241="",$F241&lt;AN_LIM,$F241&gt;AN_CONCURS,$W241=FALSE),"",IF(E241="B",CNCSIS_B*VLOOKUP(AS241,Coef!$E$5:$F$20,2,FALSE),IF(E241="C",CNCSIS_C*VLOOKUP(AS241,Coef!$E$5:$F$20,2,FALSE),"")))</f>
        <v/>
      </c>
      <c r="J241" s="121" t="str">
        <f>IF(OR($B241="",$C241="",$D241="",$E241="",$F241="",$F241&gt;AN_CONCURS,$W241=FALSE),"",IF(E241="B",CNCSIS_B*VLOOKUP(AS241,Coef!$E$5:$F$20,2,FALSE),IF(E241="C",CNCSIS_C*VLOOKUP(AS241,Coef!$E$5:$F$20,2,FALSE),"")))</f>
        <v/>
      </c>
      <c r="K241" s="121" t="str">
        <f t="shared" si="106"/>
        <v/>
      </c>
      <c r="L241" s="121" t="str">
        <f t="shared" si="107"/>
        <v/>
      </c>
      <c r="M241" s="121" t="str">
        <f t="shared" si="108"/>
        <v/>
      </c>
      <c r="N241" s="121" t="str">
        <f t="shared" si="109"/>
        <v/>
      </c>
      <c r="O241" s="153" t="str">
        <f t="shared" si="96"/>
        <v/>
      </c>
      <c r="P241" s="153" t="str">
        <f t="shared" si="97"/>
        <v/>
      </c>
      <c r="Q241" s="153" t="str">
        <f t="shared" si="98"/>
        <v/>
      </c>
      <c r="R241" s="153" t="str">
        <f t="shared" si="99"/>
        <v/>
      </c>
      <c r="S241" s="153" t="str">
        <f t="shared" si="100"/>
        <v/>
      </c>
      <c r="T241" s="153" t="str">
        <f t="shared" si="101"/>
        <v/>
      </c>
      <c r="U241" s="153" t="str">
        <f t="shared" si="102"/>
        <v/>
      </c>
      <c r="V241" s="153" t="str">
        <f t="shared" si="103"/>
        <v/>
      </c>
      <c r="W241" s="129" t="b">
        <f t="shared" si="104"/>
        <v>0</v>
      </c>
      <c r="Y241" s="123" t="e">
        <f t="shared" si="105"/>
        <v>#VALUE!</v>
      </c>
      <c r="Z241" s="123" t="e">
        <f t="shared" si="110"/>
        <v>#VALUE!</v>
      </c>
      <c r="AA241" s="123" t="e">
        <f t="shared" si="111"/>
        <v>#VALUE!</v>
      </c>
      <c r="AB241" s="123" t="e">
        <f t="shared" si="112"/>
        <v>#VALUE!</v>
      </c>
      <c r="AC241" s="123" t="e">
        <f t="shared" si="113"/>
        <v>#VALUE!</v>
      </c>
      <c r="AD241" s="123" t="e">
        <f t="shared" si="114"/>
        <v>#VALUE!</v>
      </c>
      <c r="AE241" s="123" t="e">
        <f t="shared" si="115"/>
        <v>#VALUE!</v>
      </c>
      <c r="AF241" s="123" t="e">
        <f t="shared" si="116"/>
        <v>#VALUE!</v>
      </c>
      <c r="AG241" s="123" t="e">
        <f t="shared" si="117"/>
        <v>#VALUE!</v>
      </c>
      <c r="AH241" s="123" t="e">
        <f t="shared" si="118"/>
        <v>#VALUE!</v>
      </c>
      <c r="AI241" s="124" t="e">
        <f t="shared" si="119"/>
        <v>#VALUE!</v>
      </c>
      <c r="AJ241" s="124" t="e">
        <f t="shared" si="120"/>
        <v>#VALUE!</v>
      </c>
      <c r="AK241" s="124" t="e">
        <f t="shared" si="121"/>
        <v>#VALUE!</v>
      </c>
      <c r="AL241" s="124" t="e">
        <f t="shared" si="122"/>
        <v>#VALUE!</v>
      </c>
      <c r="AM241" s="124" t="e">
        <f t="shared" si="123"/>
        <v>#VALUE!</v>
      </c>
      <c r="AN241" s="124" t="e">
        <f t="shared" si="124"/>
        <v>#VALUE!</v>
      </c>
      <c r="AO241" s="124" t="e">
        <f t="shared" si="125"/>
        <v>#VALUE!</v>
      </c>
      <c r="AP241" s="124" t="e">
        <f t="shared" si="126"/>
        <v>#VALUE!</v>
      </c>
      <c r="AQ241" s="124" t="e">
        <f t="shared" si="127"/>
        <v>#VALUE!</v>
      </c>
      <c r="AR241" s="124" t="e">
        <f t="shared" si="128"/>
        <v>#VALUE!</v>
      </c>
      <c r="AS241" s="124">
        <f t="shared" si="129"/>
        <v>1</v>
      </c>
    </row>
    <row r="242" spans="1:4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IF(OR($B242="",$C242="",$D242="",$E242="",$F242="",$F242&lt;AN_LIM,$F242&gt;AN_CONCURS,$W242=FALSE),"",IF(E242="B",CNCSIS_B*VLOOKUP(AS242,Coef!$E$5:$F$20,2,FALSE),IF(E242="C",CNCSIS_C*VLOOKUP(AS242,Coef!$E$5:$F$20,2,FALSE),"")))</f>
        <v/>
      </c>
      <c r="J242" s="121" t="str">
        <f>IF(OR($B242="",$C242="",$D242="",$E242="",$F242="",$F242&gt;AN_CONCURS,$W242=FALSE),"",IF(E242="B",CNCSIS_B*VLOOKUP(AS242,Coef!$E$5:$F$20,2,FALSE),IF(E242="C",CNCSIS_C*VLOOKUP(AS242,Coef!$E$5:$F$20,2,FALSE),"")))</f>
        <v/>
      </c>
      <c r="K242" s="121" t="str">
        <f t="shared" si="106"/>
        <v/>
      </c>
      <c r="L242" s="121" t="str">
        <f t="shared" si="107"/>
        <v/>
      </c>
      <c r="M242" s="121" t="str">
        <f t="shared" si="108"/>
        <v/>
      </c>
      <c r="N242" s="121" t="str">
        <f t="shared" si="109"/>
        <v/>
      </c>
      <c r="O242" s="153" t="str">
        <f t="shared" si="96"/>
        <v/>
      </c>
      <c r="P242" s="153" t="str">
        <f t="shared" si="97"/>
        <v/>
      </c>
      <c r="Q242" s="153" t="str">
        <f t="shared" si="98"/>
        <v/>
      </c>
      <c r="R242" s="153" t="str">
        <f t="shared" si="99"/>
        <v/>
      </c>
      <c r="S242" s="153" t="str">
        <f t="shared" si="100"/>
        <v/>
      </c>
      <c r="T242" s="153" t="str">
        <f t="shared" si="101"/>
        <v/>
      </c>
      <c r="U242" s="153" t="str">
        <f t="shared" si="102"/>
        <v/>
      </c>
      <c r="V242" s="153" t="str">
        <f t="shared" si="103"/>
        <v/>
      </c>
      <c r="W242" s="129" t="b">
        <f t="shared" si="104"/>
        <v>0</v>
      </c>
      <c r="Y242" s="123" t="e">
        <f t="shared" si="105"/>
        <v>#VALUE!</v>
      </c>
      <c r="Z242" s="123" t="e">
        <f t="shared" si="110"/>
        <v>#VALUE!</v>
      </c>
      <c r="AA242" s="123" t="e">
        <f t="shared" si="111"/>
        <v>#VALUE!</v>
      </c>
      <c r="AB242" s="123" t="e">
        <f t="shared" si="112"/>
        <v>#VALUE!</v>
      </c>
      <c r="AC242" s="123" t="e">
        <f t="shared" si="113"/>
        <v>#VALUE!</v>
      </c>
      <c r="AD242" s="123" t="e">
        <f t="shared" si="114"/>
        <v>#VALUE!</v>
      </c>
      <c r="AE242" s="123" t="e">
        <f t="shared" si="115"/>
        <v>#VALUE!</v>
      </c>
      <c r="AF242" s="123" t="e">
        <f t="shared" si="116"/>
        <v>#VALUE!</v>
      </c>
      <c r="AG242" s="123" t="e">
        <f t="shared" si="117"/>
        <v>#VALUE!</v>
      </c>
      <c r="AH242" s="123" t="e">
        <f t="shared" si="118"/>
        <v>#VALUE!</v>
      </c>
      <c r="AI242" s="124" t="e">
        <f t="shared" si="119"/>
        <v>#VALUE!</v>
      </c>
      <c r="AJ242" s="124" t="e">
        <f t="shared" si="120"/>
        <v>#VALUE!</v>
      </c>
      <c r="AK242" s="124" t="e">
        <f t="shared" si="121"/>
        <v>#VALUE!</v>
      </c>
      <c r="AL242" s="124" t="e">
        <f t="shared" si="122"/>
        <v>#VALUE!</v>
      </c>
      <c r="AM242" s="124" t="e">
        <f t="shared" si="123"/>
        <v>#VALUE!</v>
      </c>
      <c r="AN242" s="124" t="e">
        <f t="shared" si="124"/>
        <v>#VALUE!</v>
      </c>
      <c r="AO242" s="124" t="e">
        <f t="shared" si="125"/>
        <v>#VALUE!</v>
      </c>
      <c r="AP242" s="124" t="e">
        <f t="shared" si="126"/>
        <v>#VALUE!</v>
      </c>
      <c r="AQ242" s="124" t="e">
        <f t="shared" si="127"/>
        <v>#VALUE!</v>
      </c>
      <c r="AR242" s="124" t="e">
        <f t="shared" si="128"/>
        <v>#VALUE!</v>
      </c>
      <c r="AS242" s="124">
        <f t="shared" si="129"/>
        <v>1</v>
      </c>
    </row>
    <row r="243" spans="1:4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IF(OR($B243="",$C243="",$D243="",$E243="",$F243="",$F243&lt;AN_LIM,$F243&gt;AN_CONCURS,$W243=FALSE),"",IF(E243="B",CNCSIS_B*VLOOKUP(AS243,Coef!$E$5:$F$20,2,FALSE),IF(E243="C",CNCSIS_C*VLOOKUP(AS243,Coef!$E$5:$F$20,2,FALSE),"")))</f>
        <v/>
      </c>
      <c r="J243" s="121" t="str">
        <f>IF(OR($B243="",$C243="",$D243="",$E243="",$F243="",$F243&gt;AN_CONCURS,$W243=FALSE),"",IF(E243="B",CNCSIS_B*VLOOKUP(AS243,Coef!$E$5:$F$20,2,FALSE),IF(E243="C",CNCSIS_C*VLOOKUP(AS243,Coef!$E$5:$F$20,2,FALSE),"")))</f>
        <v/>
      </c>
      <c r="K243" s="121" t="str">
        <f t="shared" si="106"/>
        <v/>
      </c>
      <c r="L243" s="121" t="str">
        <f t="shared" si="107"/>
        <v/>
      </c>
      <c r="M243" s="121" t="str">
        <f t="shared" si="108"/>
        <v/>
      </c>
      <c r="N243" s="121" t="str">
        <f t="shared" si="109"/>
        <v/>
      </c>
      <c r="O243" s="153" t="str">
        <f t="shared" si="96"/>
        <v/>
      </c>
      <c r="P243" s="153" t="str">
        <f t="shared" si="97"/>
        <v/>
      </c>
      <c r="Q243" s="153" t="str">
        <f t="shared" si="98"/>
        <v/>
      </c>
      <c r="R243" s="153" t="str">
        <f t="shared" si="99"/>
        <v/>
      </c>
      <c r="S243" s="153" t="str">
        <f t="shared" si="100"/>
        <v/>
      </c>
      <c r="T243" s="153" t="str">
        <f t="shared" si="101"/>
        <v/>
      </c>
      <c r="U243" s="153" t="str">
        <f t="shared" si="102"/>
        <v/>
      </c>
      <c r="V243" s="153" t="str">
        <f t="shared" si="103"/>
        <v/>
      </c>
      <c r="W243" s="129" t="b">
        <f t="shared" si="104"/>
        <v>0</v>
      </c>
      <c r="Y243" s="123" t="e">
        <f t="shared" si="105"/>
        <v>#VALUE!</v>
      </c>
      <c r="Z243" s="123" t="e">
        <f t="shared" si="110"/>
        <v>#VALUE!</v>
      </c>
      <c r="AA243" s="123" t="e">
        <f t="shared" si="111"/>
        <v>#VALUE!</v>
      </c>
      <c r="AB243" s="123" t="e">
        <f t="shared" si="112"/>
        <v>#VALUE!</v>
      </c>
      <c r="AC243" s="123" t="e">
        <f t="shared" si="113"/>
        <v>#VALUE!</v>
      </c>
      <c r="AD243" s="123" t="e">
        <f t="shared" si="114"/>
        <v>#VALUE!</v>
      </c>
      <c r="AE243" s="123" t="e">
        <f t="shared" si="115"/>
        <v>#VALUE!</v>
      </c>
      <c r="AF243" s="123" t="e">
        <f t="shared" si="116"/>
        <v>#VALUE!</v>
      </c>
      <c r="AG243" s="123" t="e">
        <f t="shared" si="117"/>
        <v>#VALUE!</v>
      </c>
      <c r="AH243" s="123" t="e">
        <f t="shared" si="118"/>
        <v>#VALUE!</v>
      </c>
      <c r="AI243" s="124" t="e">
        <f t="shared" si="119"/>
        <v>#VALUE!</v>
      </c>
      <c r="AJ243" s="124" t="e">
        <f t="shared" si="120"/>
        <v>#VALUE!</v>
      </c>
      <c r="AK243" s="124" t="e">
        <f t="shared" si="121"/>
        <v>#VALUE!</v>
      </c>
      <c r="AL243" s="124" t="e">
        <f t="shared" si="122"/>
        <v>#VALUE!</v>
      </c>
      <c r="AM243" s="124" t="e">
        <f t="shared" si="123"/>
        <v>#VALUE!</v>
      </c>
      <c r="AN243" s="124" t="e">
        <f t="shared" si="124"/>
        <v>#VALUE!</v>
      </c>
      <c r="AO243" s="124" t="e">
        <f t="shared" si="125"/>
        <v>#VALUE!</v>
      </c>
      <c r="AP243" s="124" t="e">
        <f t="shared" si="126"/>
        <v>#VALUE!</v>
      </c>
      <c r="AQ243" s="124" t="e">
        <f t="shared" si="127"/>
        <v>#VALUE!</v>
      </c>
      <c r="AR243" s="124" t="e">
        <f t="shared" si="128"/>
        <v>#VALUE!</v>
      </c>
      <c r="AS243" s="124">
        <f t="shared" si="129"/>
        <v>1</v>
      </c>
    </row>
    <row r="244" spans="1:4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IF(OR($B244="",$C244="",$D244="",$E244="",$F244="",$F244&lt;AN_LIM,$F244&gt;AN_CONCURS,$W244=FALSE),"",IF(E244="B",CNCSIS_B*VLOOKUP(AS244,Coef!$E$5:$F$20,2,FALSE),IF(E244="C",CNCSIS_C*VLOOKUP(AS244,Coef!$E$5:$F$20,2,FALSE),"")))</f>
        <v/>
      </c>
      <c r="J244" s="121" t="str">
        <f>IF(OR($B244="",$C244="",$D244="",$E244="",$F244="",$F244&gt;AN_CONCURS,$W244=FALSE),"",IF(E244="B",CNCSIS_B*VLOOKUP(AS244,Coef!$E$5:$F$20,2,FALSE),IF(E244="C",CNCSIS_C*VLOOKUP(AS244,Coef!$E$5:$F$20,2,FALSE),"")))</f>
        <v/>
      </c>
      <c r="K244" s="121" t="str">
        <f t="shared" si="106"/>
        <v/>
      </c>
      <c r="L244" s="121" t="str">
        <f t="shared" si="107"/>
        <v/>
      </c>
      <c r="M244" s="121" t="str">
        <f t="shared" si="108"/>
        <v/>
      </c>
      <c r="N244" s="121" t="str">
        <f t="shared" si="109"/>
        <v/>
      </c>
      <c r="O244" s="153" t="str">
        <f t="shared" si="96"/>
        <v/>
      </c>
      <c r="P244" s="153" t="str">
        <f t="shared" si="97"/>
        <v/>
      </c>
      <c r="Q244" s="153" t="str">
        <f t="shared" si="98"/>
        <v/>
      </c>
      <c r="R244" s="153" t="str">
        <f t="shared" si="99"/>
        <v/>
      </c>
      <c r="S244" s="153" t="str">
        <f t="shared" si="100"/>
        <v/>
      </c>
      <c r="T244" s="153" t="str">
        <f t="shared" si="101"/>
        <v/>
      </c>
      <c r="U244" s="153" t="str">
        <f t="shared" si="102"/>
        <v/>
      </c>
      <c r="V244" s="153" t="str">
        <f t="shared" si="103"/>
        <v/>
      </c>
      <c r="W244" s="129" t="b">
        <f t="shared" si="104"/>
        <v>0</v>
      </c>
      <c r="Y244" s="123" t="e">
        <f t="shared" si="105"/>
        <v>#VALUE!</v>
      </c>
      <c r="Z244" s="123" t="e">
        <f t="shared" si="110"/>
        <v>#VALUE!</v>
      </c>
      <c r="AA244" s="123" t="e">
        <f t="shared" si="111"/>
        <v>#VALUE!</v>
      </c>
      <c r="AB244" s="123" t="e">
        <f t="shared" si="112"/>
        <v>#VALUE!</v>
      </c>
      <c r="AC244" s="123" t="e">
        <f t="shared" si="113"/>
        <v>#VALUE!</v>
      </c>
      <c r="AD244" s="123" t="e">
        <f t="shared" si="114"/>
        <v>#VALUE!</v>
      </c>
      <c r="AE244" s="123" t="e">
        <f t="shared" si="115"/>
        <v>#VALUE!</v>
      </c>
      <c r="AF244" s="123" t="e">
        <f t="shared" si="116"/>
        <v>#VALUE!</v>
      </c>
      <c r="AG244" s="123" t="e">
        <f t="shared" si="117"/>
        <v>#VALUE!</v>
      </c>
      <c r="AH244" s="123" t="e">
        <f t="shared" si="118"/>
        <v>#VALUE!</v>
      </c>
      <c r="AI244" s="124" t="e">
        <f t="shared" si="119"/>
        <v>#VALUE!</v>
      </c>
      <c r="AJ244" s="124" t="e">
        <f t="shared" si="120"/>
        <v>#VALUE!</v>
      </c>
      <c r="AK244" s="124" t="e">
        <f t="shared" si="121"/>
        <v>#VALUE!</v>
      </c>
      <c r="AL244" s="124" t="e">
        <f t="shared" si="122"/>
        <v>#VALUE!</v>
      </c>
      <c r="AM244" s="124" t="e">
        <f t="shared" si="123"/>
        <v>#VALUE!</v>
      </c>
      <c r="AN244" s="124" t="e">
        <f t="shared" si="124"/>
        <v>#VALUE!</v>
      </c>
      <c r="AO244" s="124" t="e">
        <f t="shared" si="125"/>
        <v>#VALUE!</v>
      </c>
      <c r="AP244" s="124" t="e">
        <f t="shared" si="126"/>
        <v>#VALUE!</v>
      </c>
      <c r="AQ244" s="124" t="e">
        <f t="shared" si="127"/>
        <v>#VALUE!</v>
      </c>
      <c r="AR244" s="124" t="e">
        <f t="shared" si="128"/>
        <v>#VALUE!</v>
      </c>
      <c r="AS244" s="124">
        <f t="shared" si="129"/>
        <v>1</v>
      </c>
    </row>
    <row r="245" spans="1:4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IF(OR($B245="",$C245="",$D245="",$E245="",$F245="",$F245&lt;AN_LIM,$F245&gt;AN_CONCURS,$W245=FALSE),"",IF(E245="B",CNCSIS_B*VLOOKUP(AS245,Coef!$E$5:$F$20,2,FALSE),IF(E245="C",CNCSIS_C*VLOOKUP(AS245,Coef!$E$5:$F$20,2,FALSE),"")))</f>
        <v/>
      </c>
      <c r="J245" s="121" t="str">
        <f>IF(OR($B245="",$C245="",$D245="",$E245="",$F245="",$F245&gt;AN_CONCURS,$W245=FALSE),"",IF(E245="B",CNCSIS_B*VLOOKUP(AS245,Coef!$E$5:$F$20,2,FALSE),IF(E245="C",CNCSIS_C*VLOOKUP(AS245,Coef!$E$5:$F$20,2,FALSE),"")))</f>
        <v/>
      </c>
      <c r="K245" s="121" t="str">
        <f t="shared" si="106"/>
        <v/>
      </c>
      <c r="L245" s="121" t="str">
        <f t="shared" si="107"/>
        <v/>
      </c>
      <c r="M245" s="121" t="str">
        <f t="shared" si="108"/>
        <v/>
      </c>
      <c r="N245" s="121" t="str">
        <f t="shared" si="109"/>
        <v/>
      </c>
      <c r="O245" s="153" t="str">
        <f t="shared" si="96"/>
        <v/>
      </c>
      <c r="P245" s="153" t="str">
        <f t="shared" si="97"/>
        <v/>
      </c>
      <c r="Q245" s="153" t="str">
        <f t="shared" si="98"/>
        <v/>
      </c>
      <c r="R245" s="153" t="str">
        <f t="shared" si="99"/>
        <v/>
      </c>
      <c r="S245" s="153" t="str">
        <f t="shared" si="100"/>
        <v/>
      </c>
      <c r="T245" s="153" t="str">
        <f t="shared" si="101"/>
        <v/>
      </c>
      <c r="U245" s="153" t="str">
        <f t="shared" si="102"/>
        <v/>
      </c>
      <c r="V245" s="153" t="str">
        <f t="shared" si="103"/>
        <v/>
      </c>
      <c r="W245" s="129" t="b">
        <f t="shared" si="104"/>
        <v>0</v>
      </c>
      <c r="Y245" s="123" t="e">
        <f t="shared" si="105"/>
        <v>#VALUE!</v>
      </c>
      <c r="Z245" s="123" t="e">
        <f t="shared" si="110"/>
        <v>#VALUE!</v>
      </c>
      <c r="AA245" s="123" t="e">
        <f t="shared" si="111"/>
        <v>#VALUE!</v>
      </c>
      <c r="AB245" s="123" t="e">
        <f t="shared" si="112"/>
        <v>#VALUE!</v>
      </c>
      <c r="AC245" s="123" t="e">
        <f t="shared" si="113"/>
        <v>#VALUE!</v>
      </c>
      <c r="AD245" s="123" t="e">
        <f t="shared" si="114"/>
        <v>#VALUE!</v>
      </c>
      <c r="AE245" s="123" t="e">
        <f t="shared" si="115"/>
        <v>#VALUE!</v>
      </c>
      <c r="AF245" s="123" t="e">
        <f t="shared" si="116"/>
        <v>#VALUE!</v>
      </c>
      <c r="AG245" s="123" t="e">
        <f t="shared" si="117"/>
        <v>#VALUE!</v>
      </c>
      <c r="AH245" s="123" t="e">
        <f t="shared" si="118"/>
        <v>#VALUE!</v>
      </c>
      <c r="AI245" s="124" t="e">
        <f t="shared" si="119"/>
        <v>#VALUE!</v>
      </c>
      <c r="AJ245" s="124" t="e">
        <f t="shared" si="120"/>
        <v>#VALUE!</v>
      </c>
      <c r="AK245" s="124" t="e">
        <f t="shared" si="121"/>
        <v>#VALUE!</v>
      </c>
      <c r="AL245" s="124" t="e">
        <f t="shared" si="122"/>
        <v>#VALUE!</v>
      </c>
      <c r="AM245" s="124" t="e">
        <f t="shared" si="123"/>
        <v>#VALUE!</v>
      </c>
      <c r="AN245" s="124" t="e">
        <f t="shared" si="124"/>
        <v>#VALUE!</v>
      </c>
      <c r="AO245" s="124" t="e">
        <f t="shared" si="125"/>
        <v>#VALUE!</v>
      </c>
      <c r="AP245" s="124" t="e">
        <f t="shared" si="126"/>
        <v>#VALUE!</v>
      </c>
      <c r="AQ245" s="124" t="e">
        <f t="shared" si="127"/>
        <v>#VALUE!</v>
      </c>
      <c r="AR245" s="124" t="e">
        <f t="shared" si="128"/>
        <v>#VALUE!</v>
      </c>
      <c r="AS245" s="124">
        <f t="shared" si="129"/>
        <v>1</v>
      </c>
    </row>
    <row r="246" spans="1:4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IF(OR($B246="",$C246="",$D246="",$E246="",$F246="",$F246&lt;AN_LIM,$F246&gt;AN_CONCURS,$W246=FALSE),"",IF(E246="B",CNCSIS_B*VLOOKUP(AS246,Coef!$E$5:$F$20,2,FALSE),IF(E246="C",CNCSIS_C*VLOOKUP(AS246,Coef!$E$5:$F$20,2,FALSE),"")))</f>
        <v/>
      </c>
      <c r="J246" s="121" t="str">
        <f>IF(OR($B246="",$C246="",$D246="",$E246="",$F246="",$F246&gt;AN_CONCURS,$W246=FALSE),"",IF(E246="B",CNCSIS_B*VLOOKUP(AS246,Coef!$E$5:$F$20,2,FALSE),IF(E246="C",CNCSIS_C*VLOOKUP(AS246,Coef!$E$5:$F$20,2,FALSE),"")))</f>
        <v/>
      </c>
      <c r="K246" s="121" t="str">
        <f t="shared" si="106"/>
        <v/>
      </c>
      <c r="L246" s="121" t="str">
        <f t="shared" si="107"/>
        <v/>
      </c>
      <c r="M246" s="121" t="str">
        <f t="shared" si="108"/>
        <v/>
      </c>
      <c r="N246" s="121" t="str">
        <f t="shared" si="109"/>
        <v/>
      </c>
      <c r="O246" s="153" t="str">
        <f t="shared" si="96"/>
        <v/>
      </c>
      <c r="P246" s="153" t="str">
        <f t="shared" si="97"/>
        <v/>
      </c>
      <c r="Q246" s="153" t="str">
        <f t="shared" si="98"/>
        <v/>
      </c>
      <c r="R246" s="153" t="str">
        <f t="shared" si="99"/>
        <v/>
      </c>
      <c r="S246" s="153" t="str">
        <f t="shared" si="100"/>
        <v/>
      </c>
      <c r="T246" s="153" t="str">
        <f t="shared" si="101"/>
        <v/>
      </c>
      <c r="U246" s="153" t="str">
        <f t="shared" si="102"/>
        <v/>
      </c>
      <c r="V246" s="153" t="str">
        <f t="shared" si="103"/>
        <v/>
      </c>
      <c r="W246" s="129" t="b">
        <f t="shared" si="104"/>
        <v>0</v>
      </c>
      <c r="Y246" s="123" t="e">
        <f t="shared" si="105"/>
        <v>#VALUE!</v>
      </c>
      <c r="Z246" s="123" t="e">
        <f t="shared" si="110"/>
        <v>#VALUE!</v>
      </c>
      <c r="AA246" s="123" t="e">
        <f t="shared" si="111"/>
        <v>#VALUE!</v>
      </c>
      <c r="AB246" s="123" t="e">
        <f t="shared" si="112"/>
        <v>#VALUE!</v>
      </c>
      <c r="AC246" s="123" t="e">
        <f t="shared" si="113"/>
        <v>#VALUE!</v>
      </c>
      <c r="AD246" s="123" t="e">
        <f t="shared" si="114"/>
        <v>#VALUE!</v>
      </c>
      <c r="AE246" s="123" t="e">
        <f t="shared" si="115"/>
        <v>#VALUE!</v>
      </c>
      <c r="AF246" s="123" t="e">
        <f t="shared" si="116"/>
        <v>#VALUE!</v>
      </c>
      <c r="AG246" s="123" t="e">
        <f t="shared" si="117"/>
        <v>#VALUE!</v>
      </c>
      <c r="AH246" s="123" t="e">
        <f t="shared" si="118"/>
        <v>#VALUE!</v>
      </c>
      <c r="AI246" s="124" t="e">
        <f t="shared" si="119"/>
        <v>#VALUE!</v>
      </c>
      <c r="AJ246" s="124" t="e">
        <f t="shared" si="120"/>
        <v>#VALUE!</v>
      </c>
      <c r="AK246" s="124" t="e">
        <f t="shared" si="121"/>
        <v>#VALUE!</v>
      </c>
      <c r="AL246" s="124" t="e">
        <f t="shared" si="122"/>
        <v>#VALUE!</v>
      </c>
      <c r="AM246" s="124" t="e">
        <f t="shared" si="123"/>
        <v>#VALUE!</v>
      </c>
      <c r="AN246" s="124" t="e">
        <f t="shared" si="124"/>
        <v>#VALUE!</v>
      </c>
      <c r="AO246" s="124" t="e">
        <f t="shared" si="125"/>
        <v>#VALUE!</v>
      </c>
      <c r="AP246" s="124" t="e">
        <f t="shared" si="126"/>
        <v>#VALUE!</v>
      </c>
      <c r="AQ246" s="124" t="e">
        <f t="shared" si="127"/>
        <v>#VALUE!</v>
      </c>
      <c r="AR246" s="124" t="e">
        <f t="shared" si="128"/>
        <v>#VALUE!</v>
      </c>
      <c r="AS246" s="124">
        <f t="shared" si="129"/>
        <v>1</v>
      </c>
    </row>
    <row r="247" spans="1:4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IF(OR($B247="",$C247="",$D247="",$E247="",$F247="",$F247&lt;AN_LIM,$F247&gt;AN_CONCURS,$W247=FALSE),"",IF(E247="B",CNCSIS_B*VLOOKUP(AS247,Coef!$E$5:$F$20,2,FALSE),IF(E247="C",CNCSIS_C*VLOOKUP(AS247,Coef!$E$5:$F$20,2,FALSE),"")))</f>
        <v/>
      </c>
      <c r="J247" s="121" t="str">
        <f>IF(OR($B247="",$C247="",$D247="",$E247="",$F247="",$F247&gt;AN_CONCURS,$W247=FALSE),"",IF(E247="B",CNCSIS_B*VLOOKUP(AS247,Coef!$E$5:$F$20,2,FALSE),IF(E247="C",CNCSIS_C*VLOOKUP(AS247,Coef!$E$5:$F$20,2,FALSE),"")))</f>
        <v/>
      </c>
      <c r="K247" s="121" t="str">
        <f t="shared" si="106"/>
        <v/>
      </c>
      <c r="L247" s="121" t="str">
        <f t="shared" si="107"/>
        <v/>
      </c>
      <c r="M247" s="121" t="str">
        <f t="shared" si="108"/>
        <v/>
      </c>
      <c r="N247" s="121" t="str">
        <f t="shared" si="109"/>
        <v/>
      </c>
      <c r="O247" s="153" t="str">
        <f t="shared" si="96"/>
        <v/>
      </c>
      <c r="P247" s="153" t="str">
        <f t="shared" si="97"/>
        <v/>
      </c>
      <c r="Q247" s="153" t="str">
        <f t="shared" si="98"/>
        <v/>
      </c>
      <c r="R247" s="153" t="str">
        <f t="shared" si="99"/>
        <v/>
      </c>
      <c r="S247" s="153" t="str">
        <f t="shared" si="100"/>
        <v/>
      </c>
      <c r="T247" s="153" t="str">
        <f t="shared" si="101"/>
        <v/>
      </c>
      <c r="U247" s="153" t="str">
        <f t="shared" si="102"/>
        <v/>
      </c>
      <c r="V247" s="153" t="str">
        <f t="shared" si="103"/>
        <v/>
      </c>
      <c r="W247" s="129" t="b">
        <f t="shared" si="104"/>
        <v>0</v>
      </c>
      <c r="Y247" s="123" t="e">
        <f t="shared" si="105"/>
        <v>#VALUE!</v>
      </c>
      <c r="Z247" s="123" t="e">
        <f t="shared" si="110"/>
        <v>#VALUE!</v>
      </c>
      <c r="AA247" s="123" t="e">
        <f t="shared" si="111"/>
        <v>#VALUE!</v>
      </c>
      <c r="AB247" s="123" t="e">
        <f t="shared" si="112"/>
        <v>#VALUE!</v>
      </c>
      <c r="AC247" s="123" t="e">
        <f t="shared" si="113"/>
        <v>#VALUE!</v>
      </c>
      <c r="AD247" s="123" t="e">
        <f t="shared" si="114"/>
        <v>#VALUE!</v>
      </c>
      <c r="AE247" s="123" t="e">
        <f t="shared" si="115"/>
        <v>#VALUE!</v>
      </c>
      <c r="AF247" s="123" t="e">
        <f t="shared" si="116"/>
        <v>#VALUE!</v>
      </c>
      <c r="AG247" s="123" t="e">
        <f t="shared" si="117"/>
        <v>#VALUE!</v>
      </c>
      <c r="AH247" s="123" t="e">
        <f t="shared" si="118"/>
        <v>#VALUE!</v>
      </c>
      <c r="AI247" s="124" t="e">
        <f t="shared" si="119"/>
        <v>#VALUE!</v>
      </c>
      <c r="AJ247" s="124" t="e">
        <f t="shared" si="120"/>
        <v>#VALUE!</v>
      </c>
      <c r="AK247" s="124" t="e">
        <f t="shared" si="121"/>
        <v>#VALUE!</v>
      </c>
      <c r="AL247" s="124" t="e">
        <f t="shared" si="122"/>
        <v>#VALUE!</v>
      </c>
      <c r="AM247" s="124" t="e">
        <f t="shared" si="123"/>
        <v>#VALUE!</v>
      </c>
      <c r="AN247" s="124" t="e">
        <f t="shared" si="124"/>
        <v>#VALUE!</v>
      </c>
      <c r="AO247" s="124" t="e">
        <f t="shared" si="125"/>
        <v>#VALUE!</v>
      </c>
      <c r="AP247" s="124" t="e">
        <f t="shared" si="126"/>
        <v>#VALUE!</v>
      </c>
      <c r="AQ247" s="124" t="e">
        <f t="shared" si="127"/>
        <v>#VALUE!</v>
      </c>
      <c r="AR247" s="124" t="e">
        <f t="shared" si="128"/>
        <v>#VALUE!</v>
      </c>
      <c r="AS247" s="124">
        <f t="shared" si="129"/>
        <v>1</v>
      </c>
    </row>
    <row r="248" spans="1:4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IF(OR($B248="",$C248="",$D248="",$E248="",$F248="",$F248&lt;AN_LIM,$F248&gt;AN_CONCURS,$W248=FALSE),"",IF(E248="B",CNCSIS_B*VLOOKUP(AS248,Coef!$E$5:$F$20,2,FALSE),IF(E248="C",CNCSIS_C*VLOOKUP(AS248,Coef!$E$5:$F$20,2,FALSE),"")))</f>
        <v/>
      </c>
      <c r="J248" s="121" t="str">
        <f>IF(OR($B248="",$C248="",$D248="",$E248="",$F248="",$F248&gt;AN_CONCURS,$W248=FALSE),"",IF(E248="B",CNCSIS_B*VLOOKUP(AS248,Coef!$E$5:$F$20,2,FALSE),IF(E248="C",CNCSIS_C*VLOOKUP(AS248,Coef!$E$5:$F$20,2,FALSE),"")))</f>
        <v/>
      </c>
      <c r="K248" s="121" t="str">
        <f t="shared" si="106"/>
        <v/>
      </c>
      <c r="L248" s="121" t="str">
        <f t="shared" si="107"/>
        <v/>
      </c>
      <c r="M248" s="121" t="str">
        <f t="shared" si="108"/>
        <v/>
      </c>
      <c r="N248" s="121" t="str">
        <f t="shared" si="109"/>
        <v/>
      </c>
      <c r="O248" s="153" t="str">
        <f t="shared" si="96"/>
        <v/>
      </c>
      <c r="P248" s="153" t="str">
        <f t="shared" si="97"/>
        <v/>
      </c>
      <c r="Q248" s="153" t="str">
        <f t="shared" si="98"/>
        <v/>
      </c>
      <c r="R248" s="153" t="str">
        <f t="shared" si="99"/>
        <v/>
      </c>
      <c r="S248" s="153" t="str">
        <f t="shared" si="100"/>
        <v/>
      </c>
      <c r="T248" s="153" t="str">
        <f t="shared" si="101"/>
        <v/>
      </c>
      <c r="U248" s="153" t="str">
        <f t="shared" si="102"/>
        <v/>
      </c>
      <c r="V248" s="153" t="str">
        <f t="shared" si="103"/>
        <v/>
      </c>
      <c r="W248" s="129" t="b">
        <f t="shared" si="104"/>
        <v>0</v>
      </c>
      <c r="Y248" s="123" t="e">
        <f t="shared" si="105"/>
        <v>#VALUE!</v>
      </c>
      <c r="Z248" s="123" t="e">
        <f t="shared" si="110"/>
        <v>#VALUE!</v>
      </c>
      <c r="AA248" s="123" t="e">
        <f t="shared" si="111"/>
        <v>#VALUE!</v>
      </c>
      <c r="AB248" s="123" t="e">
        <f t="shared" si="112"/>
        <v>#VALUE!</v>
      </c>
      <c r="AC248" s="123" t="e">
        <f t="shared" si="113"/>
        <v>#VALUE!</v>
      </c>
      <c r="AD248" s="123" t="e">
        <f t="shared" si="114"/>
        <v>#VALUE!</v>
      </c>
      <c r="AE248" s="123" t="e">
        <f t="shared" si="115"/>
        <v>#VALUE!</v>
      </c>
      <c r="AF248" s="123" t="e">
        <f t="shared" si="116"/>
        <v>#VALUE!</v>
      </c>
      <c r="AG248" s="123" t="e">
        <f t="shared" si="117"/>
        <v>#VALUE!</v>
      </c>
      <c r="AH248" s="123" t="e">
        <f t="shared" si="118"/>
        <v>#VALUE!</v>
      </c>
      <c r="AI248" s="124" t="e">
        <f t="shared" si="119"/>
        <v>#VALUE!</v>
      </c>
      <c r="AJ248" s="124" t="e">
        <f t="shared" si="120"/>
        <v>#VALUE!</v>
      </c>
      <c r="AK248" s="124" t="e">
        <f t="shared" si="121"/>
        <v>#VALUE!</v>
      </c>
      <c r="AL248" s="124" t="e">
        <f t="shared" si="122"/>
        <v>#VALUE!</v>
      </c>
      <c r="AM248" s="124" t="e">
        <f t="shared" si="123"/>
        <v>#VALUE!</v>
      </c>
      <c r="AN248" s="124" t="e">
        <f t="shared" si="124"/>
        <v>#VALUE!</v>
      </c>
      <c r="AO248" s="124" t="e">
        <f t="shared" si="125"/>
        <v>#VALUE!</v>
      </c>
      <c r="AP248" s="124" t="e">
        <f t="shared" si="126"/>
        <v>#VALUE!</v>
      </c>
      <c r="AQ248" s="124" t="e">
        <f t="shared" si="127"/>
        <v>#VALUE!</v>
      </c>
      <c r="AR248" s="124" t="e">
        <f t="shared" si="128"/>
        <v>#VALUE!</v>
      </c>
      <c r="AS248" s="124">
        <f t="shared" si="129"/>
        <v>1</v>
      </c>
    </row>
    <row r="249" spans="1:4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IF(OR($B249="",$C249="",$D249="",$E249="",$F249="",$F249&lt;AN_LIM,$F249&gt;AN_CONCURS,$W249=FALSE),"",IF(E249="B",CNCSIS_B*VLOOKUP(AS249,Coef!$E$5:$F$20,2,FALSE),IF(E249="C",CNCSIS_C*VLOOKUP(AS249,Coef!$E$5:$F$20,2,FALSE),"")))</f>
        <v/>
      </c>
      <c r="J249" s="121" t="str">
        <f>IF(OR($B249="",$C249="",$D249="",$E249="",$F249="",$F249&gt;AN_CONCURS,$W249=FALSE),"",IF(E249="B",CNCSIS_B*VLOOKUP(AS249,Coef!$E$5:$F$20,2,FALSE),IF(E249="C",CNCSIS_C*VLOOKUP(AS249,Coef!$E$5:$F$20,2,FALSE),"")))</f>
        <v/>
      </c>
      <c r="K249" s="121" t="str">
        <f t="shared" si="106"/>
        <v/>
      </c>
      <c r="L249" s="121" t="str">
        <f t="shared" si="107"/>
        <v/>
      </c>
      <c r="M249" s="121" t="str">
        <f t="shared" si="108"/>
        <v/>
      </c>
      <c r="N249" s="121" t="str">
        <f t="shared" si="109"/>
        <v/>
      </c>
      <c r="O249" s="153" t="str">
        <f t="shared" si="96"/>
        <v/>
      </c>
      <c r="P249" s="153" t="str">
        <f t="shared" si="97"/>
        <v/>
      </c>
      <c r="Q249" s="153" t="str">
        <f t="shared" si="98"/>
        <v/>
      </c>
      <c r="R249" s="153" t="str">
        <f t="shared" si="99"/>
        <v/>
      </c>
      <c r="S249" s="153" t="str">
        <f t="shared" si="100"/>
        <v/>
      </c>
      <c r="T249" s="153" t="str">
        <f t="shared" si="101"/>
        <v/>
      </c>
      <c r="U249" s="153" t="str">
        <f t="shared" si="102"/>
        <v/>
      </c>
      <c r="V249" s="153" t="str">
        <f t="shared" si="103"/>
        <v/>
      </c>
      <c r="W249" s="129" t="b">
        <f t="shared" si="104"/>
        <v>0</v>
      </c>
      <c r="Y249" s="123" t="e">
        <f t="shared" si="105"/>
        <v>#VALUE!</v>
      </c>
      <c r="Z249" s="123" t="e">
        <f t="shared" si="110"/>
        <v>#VALUE!</v>
      </c>
      <c r="AA249" s="123" t="e">
        <f t="shared" si="111"/>
        <v>#VALUE!</v>
      </c>
      <c r="AB249" s="123" t="e">
        <f t="shared" si="112"/>
        <v>#VALUE!</v>
      </c>
      <c r="AC249" s="123" t="e">
        <f t="shared" si="113"/>
        <v>#VALUE!</v>
      </c>
      <c r="AD249" s="123" t="e">
        <f t="shared" si="114"/>
        <v>#VALUE!</v>
      </c>
      <c r="AE249" s="123" t="e">
        <f t="shared" si="115"/>
        <v>#VALUE!</v>
      </c>
      <c r="AF249" s="123" t="e">
        <f t="shared" si="116"/>
        <v>#VALUE!</v>
      </c>
      <c r="AG249" s="123" t="e">
        <f t="shared" si="117"/>
        <v>#VALUE!</v>
      </c>
      <c r="AH249" s="123" t="e">
        <f t="shared" si="118"/>
        <v>#VALUE!</v>
      </c>
      <c r="AI249" s="124" t="e">
        <f t="shared" si="119"/>
        <v>#VALUE!</v>
      </c>
      <c r="AJ249" s="124" t="e">
        <f t="shared" si="120"/>
        <v>#VALUE!</v>
      </c>
      <c r="AK249" s="124" t="e">
        <f t="shared" si="121"/>
        <v>#VALUE!</v>
      </c>
      <c r="AL249" s="124" t="e">
        <f t="shared" si="122"/>
        <v>#VALUE!</v>
      </c>
      <c r="AM249" s="124" t="e">
        <f t="shared" si="123"/>
        <v>#VALUE!</v>
      </c>
      <c r="AN249" s="124" t="e">
        <f t="shared" si="124"/>
        <v>#VALUE!</v>
      </c>
      <c r="AO249" s="124" t="e">
        <f t="shared" si="125"/>
        <v>#VALUE!</v>
      </c>
      <c r="AP249" s="124" t="e">
        <f t="shared" si="126"/>
        <v>#VALUE!</v>
      </c>
      <c r="AQ249" s="124" t="e">
        <f t="shared" si="127"/>
        <v>#VALUE!</v>
      </c>
      <c r="AR249" s="124" t="e">
        <f t="shared" si="128"/>
        <v>#VALUE!</v>
      </c>
      <c r="AS249" s="124">
        <f t="shared" si="129"/>
        <v>1</v>
      </c>
    </row>
    <row r="250" spans="1:4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IF(OR($B250="",$C250="",$D250="",$E250="",$F250="",$F250&lt;AN_LIM,$F250&gt;AN_CONCURS,$W250=FALSE),"",IF(E250="B",CNCSIS_B*VLOOKUP(AS250,Coef!$E$5:$F$20,2,FALSE),IF(E250="C",CNCSIS_C*VLOOKUP(AS250,Coef!$E$5:$F$20,2,FALSE),"")))</f>
        <v/>
      </c>
      <c r="J250" s="121" t="str">
        <f>IF(OR($B250="",$C250="",$D250="",$E250="",$F250="",$F250&gt;AN_CONCURS,$W250=FALSE),"",IF(E250="B",CNCSIS_B*VLOOKUP(AS250,Coef!$E$5:$F$20,2,FALSE),IF(E250="C",CNCSIS_C*VLOOKUP(AS250,Coef!$E$5:$F$20,2,FALSE),"")))</f>
        <v/>
      </c>
      <c r="K250" s="121" t="str">
        <f t="shared" si="106"/>
        <v/>
      </c>
      <c r="L250" s="121" t="str">
        <f t="shared" si="107"/>
        <v/>
      </c>
      <c r="M250" s="121" t="str">
        <f t="shared" si="108"/>
        <v/>
      </c>
      <c r="N250" s="121" t="str">
        <f t="shared" si="109"/>
        <v/>
      </c>
      <c r="O250" s="153" t="str">
        <f t="shared" si="96"/>
        <v/>
      </c>
      <c r="P250" s="153" t="str">
        <f t="shared" si="97"/>
        <v/>
      </c>
      <c r="Q250" s="153" t="str">
        <f t="shared" si="98"/>
        <v/>
      </c>
      <c r="R250" s="153" t="str">
        <f t="shared" si="99"/>
        <v/>
      </c>
      <c r="S250" s="153" t="str">
        <f t="shared" si="100"/>
        <v/>
      </c>
      <c r="T250" s="153" t="str">
        <f t="shared" si="101"/>
        <v/>
      </c>
      <c r="U250" s="153" t="str">
        <f t="shared" si="102"/>
        <v/>
      </c>
      <c r="V250" s="153" t="str">
        <f t="shared" si="103"/>
        <v/>
      </c>
      <c r="W250" s="129" t="b">
        <f t="shared" si="104"/>
        <v>0</v>
      </c>
      <c r="Y250" s="123" t="e">
        <f t="shared" si="105"/>
        <v>#VALUE!</v>
      </c>
      <c r="Z250" s="123" t="e">
        <f t="shared" si="110"/>
        <v>#VALUE!</v>
      </c>
      <c r="AA250" s="123" t="e">
        <f t="shared" si="111"/>
        <v>#VALUE!</v>
      </c>
      <c r="AB250" s="123" t="e">
        <f t="shared" si="112"/>
        <v>#VALUE!</v>
      </c>
      <c r="AC250" s="123" t="e">
        <f t="shared" si="113"/>
        <v>#VALUE!</v>
      </c>
      <c r="AD250" s="123" t="e">
        <f t="shared" si="114"/>
        <v>#VALUE!</v>
      </c>
      <c r="AE250" s="123" t="e">
        <f t="shared" si="115"/>
        <v>#VALUE!</v>
      </c>
      <c r="AF250" s="123" t="e">
        <f t="shared" si="116"/>
        <v>#VALUE!</v>
      </c>
      <c r="AG250" s="123" t="e">
        <f t="shared" si="117"/>
        <v>#VALUE!</v>
      </c>
      <c r="AH250" s="123" t="e">
        <f t="shared" si="118"/>
        <v>#VALUE!</v>
      </c>
      <c r="AI250" s="124" t="e">
        <f t="shared" si="119"/>
        <v>#VALUE!</v>
      </c>
      <c r="AJ250" s="124" t="e">
        <f t="shared" si="120"/>
        <v>#VALUE!</v>
      </c>
      <c r="AK250" s="124" t="e">
        <f t="shared" si="121"/>
        <v>#VALUE!</v>
      </c>
      <c r="AL250" s="124" t="e">
        <f t="shared" si="122"/>
        <v>#VALUE!</v>
      </c>
      <c r="AM250" s="124" t="e">
        <f t="shared" si="123"/>
        <v>#VALUE!</v>
      </c>
      <c r="AN250" s="124" t="e">
        <f t="shared" si="124"/>
        <v>#VALUE!</v>
      </c>
      <c r="AO250" s="124" t="e">
        <f t="shared" si="125"/>
        <v>#VALUE!</v>
      </c>
      <c r="AP250" s="124" t="e">
        <f t="shared" si="126"/>
        <v>#VALUE!</v>
      </c>
      <c r="AQ250" s="124" t="e">
        <f t="shared" si="127"/>
        <v>#VALUE!</v>
      </c>
      <c r="AR250" s="124" t="e">
        <f t="shared" si="128"/>
        <v>#VALUE!</v>
      </c>
      <c r="AS250" s="124">
        <f t="shared" si="129"/>
        <v>1</v>
      </c>
    </row>
    <row r="251" spans="1:4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IF(OR($B251="",$C251="",$D251="",$E251="",$F251="",$F251&lt;AN_LIM,$F251&gt;AN_CONCURS,$W251=FALSE),"",IF(E251="B",CNCSIS_B*VLOOKUP(AS251,Coef!$E$5:$F$20,2,FALSE),IF(E251="C",CNCSIS_C*VLOOKUP(AS251,Coef!$E$5:$F$20,2,FALSE),"")))</f>
        <v/>
      </c>
      <c r="J251" s="121" t="str">
        <f>IF(OR($B251="",$C251="",$D251="",$E251="",$F251="",$F251&gt;AN_CONCURS,$W251=FALSE),"",IF(E251="B",CNCSIS_B*VLOOKUP(AS251,Coef!$E$5:$F$20,2,FALSE),IF(E251="C",CNCSIS_C*VLOOKUP(AS251,Coef!$E$5:$F$20,2,FALSE),"")))</f>
        <v/>
      </c>
      <c r="K251" s="121" t="str">
        <f t="shared" si="106"/>
        <v/>
      </c>
      <c r="L251" s="121" t="str">
        <f t="shared" si="107"/>
        <v/>
      </c>
      <c r="M251" s="121" t="str">
        <f t="shared" si="108"/>
        <v/>
      </c>
      <c r="N251" s="121" t="str">
        <f t="shared" si="109"/>
        <v/>
      </c>
      <c r="O251" s="153" t="str">
        <f t="shared" si="96"/>
        <v/>
      </c>
      <c r="P251" s="153" t="str">
        <f t="shared" si="97"/>
        <v/>
      </c>
      <c r="Q251" s="153" t="str">
        <f t="shared" si="98"/>
        <v/>
      </c>
      <c r="R251" s="153" t="str">
        <f t="shared" si="99"/>
        <v/>
      </c>
      <c r="S251" s="153" t="str">
        <f t="shared" si="100"/>
        <v/>
      </c>
      <c r="T251" s="153" t="str">
        <f t="shared" si="101"/>
        <v/>
      </c>
      <c r="U251" s="153" t="str">
        <f t="shared" si="102"/>
        <v/>
      </c>
      <c r="V251" s="153" t="str">
        <f t="shared" si="103"/>
        <v/>
      </c>
      <c r="W251" s="129" t="b">
        <f t="shared" si="104"/>
        <v>0</v>
      </c>
      <c r="Y251" s="123" t="e">
        <f t="shared" si="105"/>
        <v>#VALUE!</v>
      </c>
      <c r="Z251" s="123" t="e">
        <f t="shared" si="110"/>
        <v>#VALUE!</v>
      </c>
      <c r="AA251" s="123" t="e">
        <f t="shared" si="111"/>
        <v>#VALUE!</v>
      </c>
      <c r="AB251" s="123" t="e">
        <f t="shared" si="112"/>
        <v>#VALUE!</v>
      </c>
      <c r="AC251" s="123" t="e">
        <f t="shared" si="113"/>
        <v>#VALUE!</v>
      </c>
      <c r="AD251" s="123" t="e">
        <f t="shared" si="114"/>
        <v>#VALUE!</v>
      </c>
      <c r="AE251" s="123" t="e">
        <f t="shared" si="115"/>
        <v>#VALUE!</v>
      </c>
      <c r="AF251" s="123" t="e">
        <f t="shared" si="116"/>
        <v>#VALUE!</v>
      </c>
      <c r="AG251" s="123" t="e">
        <f t="shared" si="117"/>
        <v>#VALUE!</v>
      </c>
      <c r="AH251" s="123" t="e">
        <f t="shared" si="118"/>
        <v>#VALUE!</v>
      </c>
      <c r="AI251" s="124" t="e">
        <f t="shared" si="119"/>
        <v>#VALUE!</v>
      </c>
      <c r="AJ251" s="124" t="e">
        <f t="shared" si="120"/>
        <v>#VALUE!</v>
      </c>
      <c r="AK251" s="124" t="e">
        <f t="shared" si="121"/>
        <v>#VALUE!</v>
      </c>
      <c r="AL251" s="124" t="e">
        <f t="shared" si="122"/>
        <v>#VALUE!</v>
      </c>
      <c r="AM251" s="124" t="e">
        <f t="shared" si="123"/>
        <v>#VALUE!</v>
      </c>
      <c r="AN251" s="124" t="e">
        <f t="shared" si="124"/>
        <v>#VALUE!</v>
      </c>
      <c r="AO251" s="124" t="e">
        <f t="shared" si="125"/>
        <v>#VALUE!</v>
      </c>
      <c r="AP251" s="124" t="e">
        <f t="shared" si="126"/>
        <v>#VALUE!</v>
      </c>
      <c r="AQ251" s="124" t="e">
        <f t="shared" si="127"/>
        <v>#VALUE!</v>
      </c>
      <c r="AR251" s="124" t="e">
        <f t="shared" si="128"/>
        <v>#VALUE!</v>
      </c>
      <c r="AS251" s="124">
        <f t="shared" si="129"/>
        <v>1</v>
      </c>
    </row>
    <row r="252" spans="1:4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IF(OR($B252="",$C252="",$D252="",$E252="",$F252="",$F252&lt;AN_LIM,$F252&gt;AN_CONCURS,$W252=FALSE),"",IF(E252="B",CNCSIS_B*VLOOKUP(AS252,Coef!$E$5:$F$20,2,FALSE),IF(E252="C",CNCSIS_C*VLOOKUP(AS252,Coef!$E$5:$F$20,2,FALSE),"")))</f>
        <v/>
      </c>
      <c r="J252" s="121" t="str">
        <f>IF(OR($B252="",$C252="",$D252="",$E252="",$F252="",$F252&gt;AN_CONCURS,$W252=FALSE),"",IF(E252="B",CNCSIS_B*VLOOKUP(AS252,Coef!$E$5:$F$20,2,FALSE),IF(E252="C",CNCSIS_C*VLOOKUP(AS252,Coef!$E$5:$F$20,2,FALSE),"")))</f>
        <v/>
      </c>
      <c r="K252" s="121" t="str">
        <f t="shared" si="106"/>
        <v/>
      </c>
      <c r="L252" s="121" t="str">
        <f t="shared" si="107"/>
        <v/>
      </c>
      <c r="M252" s="121" t="str">
        <f t="shared" si="108"/>
        <v/>
      </c>
      <c r="N252" s="121" t="str">
        <f t="shared" si="109"/>
        <v/>
      </c>
      <c r="O252" s="153" t="str">
        <f t="shared" si="96"/>
        <v/>
      </c>
      <c r="P252" s="153" t="str">
        <f t="shared" si="97"/>
        <v/>
      </c>
      <c r="Q252" s="153" t="str">
        <f t="shared" si="98"/>
        <v/>
      </c>
      <c r="R252" s="153" t="str">
        <f t="shared" si="99"/>
        <v/>
      </c>
      <c r="S252" s="153" t="str">
        <f t="shared" si="100"/>
        <v/>
      </c>
      <c r="T252" s="153" t="str">
        <f t="shared" si="101"/>
        <v/>
      </c>
      <c r="U252" s="153" t="str">
        <f t="shared" si="102"/>
        <v/>
      </c>
      <c r="V252" s="153" t="str">
        <f t="shared" si="103"/>
        <v/>
      </c>
      <c r="W252" s="129" t="b">
        <f t="shared" si="104"/>
        <v>0</v>
      </c>
      <c r="Y252" s="123" t="e">
        <f t="shared" si="105"/>
        <v>#VALUE!</v>
      </c>
      <c r="Z252" s="123" t="e">
        <f t="shared" si="110"/>
        <v>#VALUE!</v>
      </c>
      <c r="AA252" s="123" t="e">
        <f t="shared" si="111"/>
        <v>#VALUE!</v>
      </c>
      <c r="AB252" s="123" t="e">
        <f t="shared" si="112"/>
        <v>#VALUE!</v>
      </c>
      <c r="AC252" s="123" t="e">
        <f t="shared" si="113"/>
        <v>#VALUE!</v>
      </c>
      <c r="AD252" s="123" t="e">
        <f t="shared" si="114"/>
        <v>#VALUE!</v>
      </c>
      <c r="AE252" s="123" t="e">
        <f t="shared" si="115"/>
        <v>#VALUE!</v>
      </c>
      <c r="AF252" s="123" t="e">
        <f t="shared" si="116"/>
        <v>#VALUE!</v>
      </c>
      <c r="AG252" s="123" t="e">
        <f t="shared" si="117"/>
        <v>#VALUE!</v>
      </c>
      <c r="AH252" s="123" t="e">
        <f t="shared" si="118"/>
        <v>#VALUE!</v>
      </c>
      <c r="AI252" s="124" t="e">
        <f t="shared" si="119"/>
        <v>#VALUE!</v>
      </c>
      <c r="AJ252" s="124" t="e">
        <f t="shared" si="120"/>
        <v>#VALUE!</v>
      </c>
      <c r="AK252" s="124" t="e">
        <f t="shared" si="121"/>
        <v>#VALUE!</v>
      </c>
      <c r="AL252" s="124" t="e">
        <f t="shared" si="122"/>
        <v>#VALUE!</v>
      </c>
      <c r="AM252" s="124" t="e">
        <f t="shared" si="123"/>
        <v>#VALUE!</v>
      </c>
      <c r="AN252" s="124" t="e">
        <f t="shared" si="124"/>
        <v>#VALUE!</v>
      </c>
      <c r="AO252" s="124" t="e">
        <f t="shared" si="125"/>
        <v>#VALUE!</v>
      </c>
      <c r="AP252" s="124" t="e">
        <f t="shared" si="126"/>
        <v>#VALUE!</v>
      </c>
      <c r="AQ252" s="124" t="e">
        <f t="shared" si="127"/>
        <v>#VALUE!</v>
      </c>
      <c r="AR252" s="124" t="e">
        <f t="shared" si="128"/>
        <v>#VALUE!</v>
      </c>
      <c r="AS252" s="124">
        <f t="shared" si="129"/>
        <v>1</v>
      </c>
    </row>
    <row r="253" spans="1:4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IF(OR($B253="",$C253="",$D253="",$E253="",$F253="",$F253&lt;AN_LIM,$F253&gt;AN_CONCURS,$W253=FALSE),"",IF(E253="B",CNCSIS_B*VLOOKUP(AS253,Coef!$E$5:$F$20,2,FALSE),IF(E253="C",CNCSIS_C*VLOOKUP(AS253,Coef!$E$5:$F$20,2,FALSE),"")))</f>
        <v/>
      </c>
      <c r="J253" s="121" t="str">
        <f>IF(OR($B253="",$C253="",$D253="",$E253="",$F253="",$F253&gt;AN_CONCURS,$W253=FALSE),"",IF(E253="B",CNCSIS_B*VLOOKUP(AS253,Coef!$E$5:$F$20,2,FALSE),IF(E253="C",CNCSIS_C*VLOOKUP(AS253,Coef!$E$5:$F$20,2,FALSE),"")))</f>
        <v/>
      </c>
      <c r="K253" s="121" t="str">
        <f t="shared" si="106"/>
        <v/>
      </c>
      <c r="L253" s="121" t="str">
        <f t="shared" si="107"/>
        <v/>
      </c>
      <c r="M253" s="121" t="str">
        <f t="shared" si="108"/>
        <v/>
      </c>
      <c r="N253" s="121" t="str">
        <f t="shared" si="109"/>
        <v/>
      </c>
      <c r="O253" s="153" t="str">
        <f t="shared" si="96"/>
        <v/>
      </c>
      <c r="P253" s="153" t="str">
        <f t="shared" si="97"/>
        <v/>
      </c>
      <c r="Q253" s="153" t="str">
        <f t="shared" si="98"/>
        <v/>
      </c>
      <c r="R253" s="153" t="str">
        <f t="shared" si="99"/>
        <v/>
      </c>
      <c r="S253" s="153" t="str">
        <f t="shared" si="100"/>
        <v/>
      </c>
      <c r="T253" s="153" t="str">
        <f t="shared" si="101"/>
        <v/>
      </c>
      <c r="U253" s="153" t="str">
        <f t="shared" si="102"/>
        <v/>
      </c>
      <c r="V253" s="153" t="str">
        <f t="shared" si="103"/>
        <v/>
      </c>
      <c r="W253" s="129" t="b">
        <f t="shared" si="104"/>
        <v>0</v>
      </c>
      <c r="Y253" s="123" t="e">
        <f t="shared" si="105"/>
        <v>#VALUE!</v>
      </c>
      <c r="Z253" s="123" t="e">
        <f t="shared" si="110"/>
        <v>#VALUE!</v>
      </c>
      <c r="AA253" s="123" t="e">
        <f t="shared" si="111"/>
        <v>#VALUE!</v>
      </c>
      <c r="AB253" s="123" t="e">
        <f t="shared" si="112"/>
        <v>#VALUE!</v>
      </c>
      <c r="AC253" s="123" t="e">
        <f t="shared" si="113"/>
        <v>#VALUE!</v>
      </c>
      <c r="AD253" s="123" t="e">
        <f t="shared" si="114"/>
        <v>#VALUE!</v>
      </c>
      <c r="AE253" s="123" t="e">
        <f t="shared" si="115"/>
        <v>#VALUE!</v>
      </c>
      <c r="AF253" s="123" t="e">
        <f t="shared" si="116"/>
        <v>#VALUE!</v>
      </c>
      <c r="AG253" s="123" t="e">
        <f t="shared" si="117"/>
        <v>#VALUE!</v>
      </c>
      <c r="AH253" s="123" t="e">
        <f t="shared" si="118"/>
        <v>#VALUE!</v>
      </c>
      <c r="AI253" s="124" t="e">
        <f t="shared" si="119"/>
        <v>#VALUE!</v>
      </c>
      <c r="AJ253" s="124" t="e">
        <f t="shared" si="120"/>
        <v>#VALUE!</v>
      </c>
      <c r="AK253" s="124" t="e">
        <f t="shared" si="121"/>
        <v>#VALUE!</v>
      </c>
      <c r="AL253" s="124" t="e">
        <f t="shared" si="122"/>
        <v>#VALUE!</v>
      </c>
      <c r="AM253" s="124" t="e">
        <f t="shared" si="123"/>
        <v>#VALUE!</v>
      </c>
      <c r="AN253" s="124" t="e">
        <f t="shared" si="124"/>
        <v>#VALUE!</v>
      </c>
      <c r="AO253" s="124" t="e">
        <f t="shared" si="125"/>
        <v>#VALUE!</v>
      </c>
      <c r="AP253" s="124" t="e">
        <f t="shared" si="126"/>
        <v>#VALUE!</v>
      </c>
      <c r="AQ253" s="124" t="e">
        <f t="shared" si="127"/>
        <v>#VALUE!</v>
      </c>
      <c r="AR253" s="124" t="e">
        <f t="shared" si="128"/>
        <v>#VALUE!</v>
      </c>
      <c r="AS253" s="124">
        <f t="shared" si="129"/>
        <v>1</v>
      </c>
    </row>
    <row r="254" spans="1:4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IF(OR($B254="",$C254="",$D254="",$E254="",$F254="",$F254&lt;AN_LIM,$F254&gt;AN_CONCURS,$W254=FALSE),"",IF(E254="B",CNCSIS_B*VLOOKUP(AS254,Coef!$E$5:$F$20,2,FALSE),IF(E254="C",CNCSIS_C*VLOOKUP(AS254,Coef!$E$5:$F$20,2,FALSE),"")))</f>
        <v/>
      </c>
      <c r="J254" s="121" t="str">
        <f>IF(OR($B254="",$C254="",$D254="",$E254="",$F254="",$F254&gt;AN_CONCURS,$W254=FALSE),"",IF(E254="B",CNCSIS_B*VLOOKUP(AS254,Coef!$E$5:$F$20,2,FALSE),IF(E254="C",CNCSIS_C*VLOOKUP(AS254,Coef!$E$5:$F$20,2,FALSE),"")))</f>
        <v/>
      </c>
      <c r="K254" s="121" t="str">
        <f t="shared" si="106"/>
        <v/>
      </c>
      <c r="L254" s="121" t="str">
        <f t="shared" si="107"/>
        <v/>
      </c>
      <c r="M254" s="121" t="str">
        <f t="shared" si="108"/>
        <v/>
      </c>
      <c r="N254" s="121" t="str">
        <f t="shared" si="109"/>
        <v/>
      </c>
      <c r="O254" s="153" t="str">
        <f t="shared" si="96"/>
        <v/>
      </c>
      <c r="P254" s="153" t="str">
        <f t="shared" si="97"/>
        <v/>
      </c>
      <c r="Q254" s="153" t="str">
        <f t="shared" si="98"/>
        <v/>
      </c>
      <c r="R254" s="153" t="str">
        <f t="shared" si="99"/>
        <v/>
      </c>
      <c r="S254" s="153" t="str">
        <f t="shared" si="100"/>
        <v/>
      </c>
      <c r="T254" s="153" t="str">
        <f t="shared" si="101"/>
        <v/>
      </c>
      <c r="U254" s="153" t="str">
        <f t="shared" si="102"/>
        <v/>
      </c>
      <c r="V254" s="153" t="str">
        <f t="shared" si="103"/>
        <v/>
      </c>
      <c r="W254" s="129" t="b">
        <f t="shared" si="104"/>
        <v>0</v>
      </c>
      <c r="Y254" s="123" t="e">
        <f t="shared" si="105"/>
        <v>#VALUE!</v>
      </c>
      <c r="Z254" s="123" t="e">
        <f t="shared" si="110"/>
        <v>#VALUE!</v>
      </c>
      <c r="AA254" s="123" t="e">
        <f t="shared" si="111"/>
        <v>#VALUE!</v>
      </c>
      <c r="AB254" s="123" t="e">
        <f t="shared" si="112"/>
        <v>#VALUE!</v>
      </c>
      <c r="AC254" s="123" t="e">
        <f t="shared" si="113"/>
        <v>#VALUE!</v>
      </c>
      <c r="AD254" s="123" t="e">
        <f t="shared" si="114"/>
        <v>#VALUE!</v>
      </c>
      <c r="AE254" s="123" t="e">
        <f t="shared" si="115"/>
        <v>#VALUE!</v>
      </c>
      <c r="AF254" s="123" t="e">
        <f t="shared" si="116"/>
        <v>#VALUE!</v>
      </c>
      <c r="AG254" s="123" t="e">
        <f t="shared" si="117"/>
        <v>#VALUE!</v>
      </c>
      <c r="AH254" s="123" t="e">
        <f t="shared" si="118"/>
        <v>#VALUE!</v>
      </c>
      <c r="AI254" s="124" t="e">
        <f t="shared" si="119"/>
        <v>#VALUE!</v>
      </c>
      <c r="AJ254" s="124" t="e">
        <f t="shared" si="120"/>
        <v>#VALUE!</v>
      </c>
      <c r="AK254" s="124" t="e">
        <f t="shared" si="121"/>
        <v>#VALUE!</v>
      </c>
      <c r="AL254" s="124" t="e">
        <f t="shared" si="122"/>
        <v>#VALUE!</v>
      </c>
      <c r="AM254" s="124" t="e">
        <f t="shared" si="123"/>
        <v>#VALUE!</v>
      </c>
      <c r="AN254" s="124" t="e">
        <f t="shared" si="124"/>
        <v>#VALUE!</v>
      </c>
      <c r="AO254" s="124" t="e">
        <f t="shared" si="125"/>
        <v>#VALUE!</v>
      </c>
      <c r="AP254" s="124" t="e">
        <f t="shared" si="126"/>
        <v>#VALUE!</v>
      </c>
      <c r="AQ254" s="124" t="e">
        <f t="shared" si="127"/>
        <v>#VALUE!</v>
      </c>
      <c r="AR254" s="124" t="e">
        <f t="shared" si="128"/>
        <v>#VALUE!</v>
      </c>
      <c r="AS254" s="124">
        <f t="shared" si="129"/>
        <v>1</v>
      </c>
    </row>
    <row r="255" spans="1:4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IF(OR($B255="",$C255="",$D255="",$E255="",$F255="",$F255&lt;AN_LIM,$F255&gt;AN_CONCURS,$W255=FALSE),"",IF(E255="B",CNCSIS_B*VLOOKUP(AS255,Coef!$E$5:$F$20,2,FALSE),IF(E255="C",CNCSIS_C*VLOOKUP(AS255,Coef!$E$5:$F$20,2,FALSE),"")))</f>
        <v/>
      </c>
      <c r="J255" s="121" t="str">
        <f>IF(OR($B255="",$C255="",$D255="",$E255="",$F255="",$F255&gt;AN_CONCURS,$W255=FALSE),"",IF(E255="B",CNCSIS_B*VLOOKUP(AS255,Coef!$E$5:$F$20,2,FALSE),IF(E255="C",CNCSIS_C*VLOOKUP(AS255,Coef!$E$5:$F$20,2,FALSE),"")))</f>
        <v/>
      </c>
      <c r="K255" s="121" t="str">
        <f t="shared" si="106"/>
        <v/>
      </c>
      <c r="L255" s="121" t="str">
        <f t="shared" si="107"/>
        <v/>
      </c>
      <c r="M255" s="121" t="str">
        <f t="shared" si="108"/>
        <v/>
      </c>
      <c r="N255" s="121" t="str">
        <f t="shared" si="109"/>
        <v/>
      </c>
      <c r="O255" s="153" t="str">
        <f t="shared" si="96"/>
        <v/>
      </c>
      <c r="P255" s="153" t="str">
        <f t="shared" si="97"/>
        <v/>
      </c>
      <c r="Q255" s="153" t="str">
        <f t="shared" si="98"/>
        <v/>
      </c>
      <c r="R255" s="153" t="str">
        <f t="shared" si="99"/>
        <v/>
      </c>
      <c r="S255" s="153" t="str">
        <f t="shared" si="100"/>
        <v/>
      </c>
      <c r="T255" s="153" t="str">
        <f t="shared" si="101"/>
        <v/>
      </c>
      <c r="U255" s="153" t="str">
        <f t="shared" si="102"/>
        <v/>
      </c>
      <c r="V255" s="153" t="str">
        <f t="shared" si="103"/>
        <v/>
      </c>
      <c r="W255" s="129" t="b">
        <f t="shared" si="104"/>
        <v>0</v>
      </c>
      <c r="Y255" s="123" t="e">
        <f t="shared" si="105"/>
        <v>#VALUE!</v>
      </c>
      <c r="Z255" s="123" t="e">
        <f t="shared" si="110"/>
        <v>#VALUE!</v>
      </c>
      <c r="AA255" s="123" t="e">
        <f t="shared" si="111"/>
        <v>#VALUE!</v>
      </c>
      <c r="AB255" s="123" t="e">
        <f t="shared" si="112"/>
        <v>#VALUE!</v>
      </c>
      <c r="AC255" s="123" t="e">
        <f t="shared" si="113"/>
        <v>#VALUE!</v>
      </c>
      <c r="AD255" s="123" t="e">
        <f t="shared" si="114"/>
        <v>#VALUE!</v>
      </c>
      <c r="AE255" s="123" t="e">
        <f t="shared" si="115"/>
        <v>#VALUE!</v>
      </c>
      <c r="AF255" s="123" t="e">
        <f t="shared" si="116"/>
        <v>#VALUE!</v>
      </c>
      <c r="AG255" s="123" t="e">
        <f t="shared" si="117"/>
        <v>#VALUE!</v>
      </c>
      <c r="AH255" s="123" t="e">
        <f t="shared" si="118"/>
        <v>#VALUE!</v>
      </c>
      <c r="AI255" s="124" t="e">
        <f t="shared" si="119"/>
        <v>#VALUE!</v>
      </c>
      <c r="AJ255" s="124" t="e">
        <f t="shared" si="120"/>
        <v>#VALUE!</v>
      </c>
      <c r="AK255" s="124" t="e">
        <f t="shared" si="121"/>
        <v>#VALUE!</v>
      </c>
      <c r="AL255" s="124" t="e">
        <f t="shared" si="122"/>
        <v>#VALUE!</v>
      </c>
      <c r="AM255" s="124" t="e">
        <f t="shared" si="123"/>
        <v>#VALUE!</v>
      </c>
      <c r="AN255" s="124" t="e">
        <f t="shared" si="124"/>
        <v>#VALUE!</v>
      </c>
      <c r="AO255" s="124" t="e">
        <f t="shared" si="125"/>
        <v>#VALUE!</v>
      </c>
      <c r="AP255" s="124" t="e">
        <f t="shared" si="126"/>
        <v>#VALUE!</v>
      </c>
      <c r="AQ255" s="124" t="e">
        <f t="shared" si="127"/>
        <v>#VALUE!</v>
      </c>
      <c r="AR255" s="124" t="e">
        <f t="shared" si="128"/>
        <v>#VALUE!</v>
      </c>
      <c r="AS255" s="124">
        <f t="shared" si="129"/>
        <v>1</v>
      </c>
    </row>
    <row r="256" spans="1:4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IF(OR($B256="",$C256="",$D256="",$E256="",$F256="",$F256&lt;AN_LIM,$F256&gt;AN_CONCURS,$W256=FALSE),"",IF(E256="B",CNCSIS_B*VLOOKUP(AS256,Coef!$E$5:$F$20,2,FALSE),IF(E256="C",CNCSIS_C*VLOOKUP(AS256,Coef!$E$5:$F$20,2,FALSE),"")))</f>
        <v/>
      </c>
      <c r="J256" s="121" t="str">
        <f>IF(OR($B256="",$C256="",$D256="",$E256="",$F256="",$F256&gt;AN_CONCURS,$W256=FALSE),"",IF(E256="B",CNCSIS_B*VLOOKUP(AS256,Coef!$E$5:$F$20,2,FALSE),IF(E256="C",CNCSIS_C*VLOOKUP(AS256,Coef!$E$5:$F$20,2,FALSE),"")))</f>
        <v/>
      </c>
      <c r="K256" s="121" t="str">
        <f t="shared" si="106"/>
        <v/>
      </c>
      <c r="L256" s="121" t="str">
        <f t="shared" si="107"/>
        <v/>
      </c>
      <c r="M256" s="121" t="str">
        <f t="shared" si="108"/>
        <v/>
      </c>
      <c r="N256" s="121" t="str">
        <f t="shared" si="109"/>
        <v/>
      </c>
      <c r="O256" s="153" t="str">
        <f t="shared" si="96"/>
        <v/>
      </c>
      <c r="P256" s="153" t="str">
        <f t="shared" si="97"/>
        <v/>
      </c>
      <c r="Q256" s="153" t="str">
        <f t="shared" si="98"/>
        <v/>
      </c>
      <c r="R256" s="153" t="str">
        <f t="shared" si="99"/>
        <v/>
      </c>
      <c r="S256" s="153" t="str">
        <f t="shared" si="100"/>
        <v/>
      </c>
      <c r="T256" s="153" t="str">
        <f t="shared" si="101"/>
        <v/>
      </c>
      <c r="U256" s="153" t="str">
        <f t="shared" si="102"/>
        <v/>
      </c>
      <c r="V256" s="153" t="str">
        <f t="shared" si="103"/>
        <v/>
      </c>
      <c r="W256" s="129" t="b">
        <f t="shared" si="104"/>
        <v>0</v>
      </c>
      <c r="Y256" s="123" t="e">
        <f t="shared" si="105"/>
        <v>#VALUE!</v>
      </c>
      <c r="Z256" s="123" t="e">
        <f t="shared" si="110"/>
        <v>#VALUE!</v>
      </c>
      <c r="AA256" s="123" t="e">
        <f t="shared" si="111"/>
        <v>#VALUE!</v>
      </c>
      <c r="AB256" s="123" t="e">
        <f t="shared" si="112"/>
        <v>#VALUE!</v>
      </c>
      <c r="AC256" s="123" t="e">
        <f t="shared" si="113"/>
        <v>#VALUE!</v>
      </c>
      <c r="AD256" s="123" t="e">
        <f t="shared" si="114"/>
        <v>#VALUE!</v>
      </c>
      <c r="AE256" s="123" t="e">
        <f t="shared" si="115"/>
        <v>#VALUE!</v>
      </c>
      <c r="AF256" s="123" t="e">
        <f t="shared" si="116"/>
        <v>#VALUE!</v>
      </c>
      <c r="AG256" s="123" t="e">
        <f t="shared" si="117"/>
        <v>#VALUE!</v>
      </c>
      <c r="AH256" s="123" t="e">
        <f t="shared" si="118"/>
        <v>#VALUE!</v>
      </c>
      <c r="AI256" s="124" t="e">
        <f t="shared" si="119"/>
        <v>#VALUE!</v>
      </c>
      <c r="AJ256" s="124" t="e">
        <f t="shared" si="120"/>
        <v>#VALUE!</v>
      </c>
      <c r="AK256" s="124" t="e">
        <f t="shared" si="121"/>
        <v>#VALUE!</v>
      </c>
      <c r="AL256" s="124" t="e">
        <f t="shared" si="122"/>
        <v>#VALUE!</v>
      </c>
      <c r="AM256" s="124" t="e">
        <f t="shared" si="123"/>
        <v>#VALUE!</v>
      </c>
      <c r="AN256" s="124" t="e">
        <f t="shared" si="124"/>
        <v>#VALUE!</v>
      </c>
      <c r="AO256" s="124" t="e">
        <f t="shared" si="125"/>
        <v>#VALUE!</v>
      </c>
      <c r="AP256" s="124" t="e">
        <f t="shared" si="126"/>
        <v>#VALUE!</v>
      </c>
      <c r="AQ256" s="124" t="e">
        <f t="shared" si="127"/>
        <v>#VALUE!</v>
      </c>
      <c r="AR256" s="124" t="e">
        <f t="shared" si="128"/>
        <v>#VALUE!</v>
      </c>
      <c r="AS256" s="124">
        <f t="shared" si="129"/>
        <v>1</v>
      </c>
    </row>
    <row r="257" spans="1:4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IF(OR($B257="",$C257="",$D257="",$E257="",$F257="",$F257&lt;AN_LIM,$F257&gt;AN_CONCURS,$W257=FALSE),"",IF(E257="B",CNCSIS_B*VLOOKUP(AS257,Coef!$E$5:$F$20,2,FALSE),IF(E257="C",CNCSIS_C*VLOOKUP(AS257,Coef!$E$5:$F$20,2,FALSE),"")))</f>
        <v/>
      </c>
      <c r="J257" s="121" t="str">
        <f>IF(OR($B257="",$C257="",$D257="",$E257="",$F257="",$F257&gt;AN_CONCURS,$W257=FALSE),"",IF(E257="B",CNCSIS_B*VLOOKUP(AS257,Coef!$E$5:$F$20,2,FALSE),IF(E257="C",CNCSIS_C*VLOOKUP(AS257,Coef!$E$5:$F$20,2,FALSE),"")))</f>
        <v/>
      </c>
      <c r="K257" s="121" t="str">
        <f t="shared" si="106"/>
        <v/>
      </c>
      <c r="L257" s="121" t="str">
        <f t="shared" si="107"/>
        <v/>
      </c>
      <c r="M257" s="121" t="str">
        <f t="shared" si="108"/>
        <v/>
      </c>
      <c r="N257" s="121" t="str">
        <f t="shared" si="109"/>
        <v/>
      </c>
      <c r="O257" s="153" t="str">
        <f t="shared" si="96"/>
        <v/>
      </c>
      <c r="P257" s="153" t="str">
        <f t="shared" si="97"/>
        <v/>
      </c>
      <c r="Q257" s="153" t="str">
        <f t="shared" si="98"/>
        <v/>
      </c>
      <c r="R257" s="153" t="str">
        <f t="shared" si="99"/>
        <v/>
      </c>
      <c r="S257" s="153" t="str">
        <f t="shared" si="100"/>
        <v/>
      </c>
      <c r="T257" s="153" t="str">
        <f t="shared" si="101"/>
        <v/>
      </c>
      <c r="U257" s="153" t="str">
        <f t="shared" si="102"/>
        <v/>
      </c>
      <c r="V257" s="153" t="str">
        <f t="shared" si="103"/>
        <v/>
      </c>
      <c r="W257" s="129" t="b">
        <f t="shared" si="104"/>
        <v>0</v>
      </c>
      <c r="Y257" s="123" t="e">
        <f t="shared" si="105"/>
        <v>#VALUE!</v>
      </c>
      <c r="Z257" s="123" t="e">
        <f t="shared" si="110"/>
        <v>#VALUE!</v>
      </c>
      <c r="AA257" s="123" t="e">
        <f t="shared" si="111"/>
        <v>#VALUE!</v>
      </c>
      <c r="AB257" s="123" t="e">
        <f t="shared" si="112"/>
        <v>#VALUE!</v>
      </c>
      <c r="AC257" s="123" t="e">
        <f t="shared" si="113"/>
        <v>#VALUE!</v>
      </c>
      <c r="AD257" s="123" t="e">
        <f t="shared" si="114"/>
        <v>#VALUE!</v>
      </c>
      <c r="AE257" s="123" t="e">
        <f t="shared" si="115"/>
        <v>#VALUE!</v>
      </c>
      <c r="AF257" s="123" t="e">
        <f t="shared" si="116"/>
        <v>#VALUE!</v>
      </c>
      <c r="AG257" s="123" t="e">
        <f t="shared" si="117"/>
        <v>#VALUE!</v>
      </c>
      <c r="AH257" s="123" t="e">
        <f t="shared" si="118"/>
        <v>#VALUE!</v>
      </c>
      <c r="AI257" s="124" t="e">
        <f t="shared" si="119"/>
        <v>#VALUE!</v>
      </c>
      <c r="AJ257" s="124" t="e">
        <f t="shared" si="120"/>
        <v>#VALUE!</v>
      </c>
      <c r="AK257" s="124" t="e">
        <f t="shared" si="121"/>
        <v>#VALUE!</v>
      </c>
      <c r="AL257" s="124" t="e">
        <f t="shared" si="122"/>
        <v>#VALUE!</v>
      </c>
      <c r="AM257" s="124" t="e">
        <f t="shared" si="123"/>
        <v>#VALUE!</v>
      </c>
      <c r="AN257" s="124" t="e">
        <f t="shared" si="124"/>
        <v>#VALUE!</v>
      </c>
      <c r="AO257" s="124" t="e">
        <f t="shared" si="125"/>
        <v>#VALUE!</v>
      </c>
      <c r="AP257" s="124" t="e">
        <f t="shared" si="126"/>
        <v>#VALUE!</v>
      </c>
      <c r="AQ257" s="124" t="e">
        <f t="shared" si="127"/>
        <v>#VALUE!</v>
      </c>
      <c r="AR257" s="124" t="e">
        <f t="shared" si="128"/>
        <v>#VALUE!</v>
      </c>
      <c r="AS257" s="124">
        <f t="shared" si="129"/>
        <v>1</v>
      </c>
    </row>
    <row r="258" spans="1:4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IF(OR($B258="",$C258="",$D258="",$E258="",$F258="",$F258&lt;AN_LIM,$F258&gt;AN_CONCURS,$W258=FALSE),"",IF(E258="B",CNCSIS_B*VLOOKUP(AS258,Coef!$E$5:$F$20,2,FALSE),IF(E258="C",CNCSIS_C*VLOOKUP(AS258,Coef!$E$5:$F$20,2,FALSE),"")))</f>
        <v/>
      </c>
      <c r="J258" s="121" t="str">
        <f>IF(OR($B258="",$C258="",$D258="",$E258="",$F258="",$F258&gt;AN_CONCURS,$W258=FALSE),"",IF(E258="B",CNCSIS_B*VLOOKUP(AS258,Coef!$E$5:$F$20,2,FALSE),IF(E258="C",CNCSIS_C*VLOOKUP(AS258,Coef!$E$5:$F$20,2,FALSE),"")))</f>
        <v/>
      </c>
      <c r="K258" s="121" t="str">
        <f t="shared" si="106"/>
        <v/>
      </c>
      <c r="L258" s="121" t="str">
        <f t="shared" si="107"/>
        <v/>
      </c>
      <c r="M258" s="121" t="str">
        <f t="shared" si="108"/>
        <v/>
      </c>
      <c r="N258" s="121" t="str">
        <f t="shared" si="109"/>
        <v/>
      </c>
      <c r="O258" s="153" t="str">
        <f t="shared" si="96"/>
        <v/>
      </c>
      <c r="P258" s="153" t="str">
        <f t="shared" si="97"/>
        <v/>
      </c>
      <c r="Q258" s="153" t="str">
        <f t="shared" si="98"/>
        <v/>
      </c>
      <c r="R258" s="153" t="str">
        <f t="shared" si="99"/>
        <v/>
      </c>
      <c r="S258" s="153" t="str">
        <f t="shared" si="100"/>
        <v/>
      </c>
      <c r="T258" s="153" t="str">
        <f t="shared" si="101"/>
        <v/>
      </c>
      <c r="U258" s="153" t="str">
        <f t="shared" si="102"/>
        <v/>
      </c>
      <c r="V258" s="153" t="str">
        <f t="shared" si="103"/>
        <v/>
      </c>
      <c r="W258" s="129" t="b">
        <f t="shared" si="104"/>
        <v>0</v>
      </c>
      <c r="Y258" s="123" t="e">
        <f t="shared" si="105"/>
        <v>#VALUE!</v>
      </c>
      <c r="Z258" s="123" t="e">
        <f t="shared" si="110"/>
        <v>#VALUE!</v>
      </c>
      <c r="AA258" s="123" t="e">
        <f t="shared" si="111"/>
        <v>#VALUE!</v>
      </c>
      <c r="AB258" s="123" t="e">
        <f t="shared" si="112"/>
        <v>#VALUE!</v>
      </c>
      <c r="AC258" s="123" t="e">
        <f t="shared" si="113"/>
        <v>#VALUE!</v>
      </c>
      <c r="AD258" s="123" t="e">
        <f t="shared" si="114"/>
        <v>#VALUE!</v>
      </c>
      <c r="AE258" s="123" t="e">
        <f t="shared" si="115"/>
        <v>#VALUE!</v>
      </c>
      <c r="AF258" s="123" t="e">
        <f t="shared" si="116"/>
        <v>#VALUE!</v>
      </c>
      <c r="AG258" s="123" t="e">
        <f t="shared" si="117"/>
        <v>#VALUE!</v>
      </c>
      <c r="AH258" s="123" t="e">
        <f t="shared" si="118"/>
        <v>#VALUE!</v>
      </c>
      <c r="AI258" s="124" t="e">
        <f t="shared" si="119"/>
        <v>#VALUE!</v>
      </c>
      <c r="AJ258" s="124" t="e">
        <f t="shared" si="120"/>
        <v>#VALUE!</v>
      </c>
      <c r="AK258" s="124" t="e">
        <f t="shared" si="121"/>
        <v>#VALUE!</v>
      </c>
      <c r="AL258" s="124" t="e">
        <f t="shared" si="122"/>
        <v>#VALUE!</v>
      </c>
      <c r="AM258" s="124" t="e">
        <f t="shared" si="123"/>
        <v>#VALUE!</v>
      </c>
      <c r="AN258" s="124" t="e">
        <f t="shared" si="124"/>
        <v>#VALUE!</v>
      </c>
      <c r="AO258" s="124" t="e">
        <f t="shared" si="125"/>
        <v>#VALUE!</v>
      </c>
      <c r="AP258" s="124" t="e">
        <f t="shared" si="126"/>
        <v>#VALUE!</v>
      </c>
      <c r="AQ258" s="124" t="e">
        <f t="shared" si="127"/>
        <v>#VALUE!</v>
      </c>
      <c r="AR258" s="124" t="e">
        <f t="shared" si="128"/>
        <v>#VALUE!</v>
      </c>
      <c r="AS258" s="124">
        <f t="shared" si="129"/>
        <v>1</v>
      </c>
    </row>
    <row r="259" spans="1:4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IF(OR($B259="",$C259="",$D259="",$E259="",$F259="",$F259&lt;AN_LIM,$F259&gt;AN_CONCURS,$W259=FALSE),"",IF(E259="B",CNCSIS_B*VLOOKUP(AS259,Coef!$E$5:$F$20,2,FALSE),IF(E259="C",CNCSIS_C*VLOOKUP(AS259,Coef!$E$5:$F$20,2,FALSE),"")))</f>
        <v/>
      </c>
      <c r="J259" s="121" t="str">
        <f>IF(OR($B259="",$C259="",$D259="",$E259="",$F259="",$F259&gt;AN_CONCURS,$W259=FALSE),"",IF(E259="B",CNCSIS_B*VLOOKUP(AS259,Coef!$E$5:$F$20,2,FALSE),IF(E259="C",CNCSIS_C*VLOOKUP(AS259,Coef!$E$5:$F$20,2,FALSE),"")))</f>
        <v/>
      </c>
      <c r="K259" s="121" t="str">
        <f t="shared" si="106"/>
        <v/>
      </c>
      <c r="L259" s="121" t="str">
        <f t="shared" si="107"/>
        <v/>
      </c>
      <c r="M259" s="121" t="str">
        <f t="shared" si="108"/>
        <v/>
      </c>
      <c r="N259" s="121" t="str">
        <f t="shared" si="109"/>
        <v/>
      </c>
      <c r="O259" s="153" t="str">
        <f t="shared" si="96"/>
        <v/>
      </c>
      <c r="P259" s="153" t="str">
        <f t="shared" si="97"/>
        <v/>
      </c>
      <c r="Q259" s="153" t="str">
        <f t="shared" si="98"/>
        <v/>
      </c>
      <c r="R259" s="153" t="str">
        <f t="shared" si="99"/>
        <v/>
      </c>
      <c r="S259" s="153" t="str">
        <f t="shared" si="100"/>
        <v/>
      </c>
      <c r="T259" s="153" t="str">
        <f t="shared" si="101"/>
        <v/>
      </c>
      <c r="U259" s="153" t="str">
        <f t="shared" si="102"/>
        <v/>
      </c>
      <c r="V259" s="153" t="str">
        <f t="shared" si="103"/>
        <v/>
      </c>
      <c r="W259" s="129" t="b">
        <f t="shared" si="104"/>
        <v>0</v>
      </c>
      <c r="Y259" s="123" t="e">
        <f t="shared" si="105"/>
        <v>#VALUE!</v>
      </c>
      <c r="Z259" s="123" t="e">
        <f t="shared" si="110"/>
        <v>#VALUE!</v>
      </c>
      <c r="AA259" s="123" t="e">
        <f t="shared" si="111"/>
        <v>#VALUE!</v>
      </c>
      <c r="AB259" s="123" t="e">
        <f t="shared" si="112"/>
        <v>#VALUE!</v>
      </c>
      <c r="AC259" s="123" t="e">
        <f t="shared" si="113"/>
        <v>#VALUE!</v>
      </c>
      <c r="AD259" s="123" t="e">
        <f t="shared" si="114"/>
        <v>#VALUE!</v>
      </c>
      <c r="AE259" s="123" t="e">
        <f t="shared" si="115"/>
        <v>#VALUE!</v>
      </c>
      <c r="AF259" s="123" t="e">
        <f t="shared" si="116"/>
        <v>#VALUE!</v>
      </c>
      <c r="AG259" s="123" t="e">
        <f t="shared" si="117"/>
        <v>#VALUE!</v>
      </c>
      <c r="AH259" s="123" t="e">
        <f t="shared" si="118"/>
        <v>#VALUE!</v>
      </c>
      <c r="AI259" s="124" t="e">
        <f t="shared" si="119"/>
        <v>#VALUE!</v>
      </c>
      <c r="AJ259" s="124" t="e">
        <f t="shared" si="120"/>
        <v>#VALUE!</v>
      </c>
      <c r="AK259" s="124" t="e">
        <f t="shared" si="121"/>
        <v>#VALUE!</v>
      </c>
      <c r="AL259" s="124" t="e">
        <f t="shared" si="122"/>
        <v>#VALUE!</v>
      </c>
      <c r="AM259" s="124" t="e">
        <f t="shared" si="123"/>
        <v>#VALUE!</v>
      </c>
      <c r="AN259" s="124" t="e">
        <f t="shared" si="124"/>
        <v>#VALUE!</v>
      </c>
      <c r="AO259" s="124" t="e">
        <f t="shared" si="125"/>
        <v>#VALUE!</v>
      </c>
      <c r="AP259" s="124" t="e">
        <f t="shared" si="126"/>
        <v>#VALUE!</v>
      </c>
      <c r="AQ259" s="124" t="e">
        <f t="shared" si="127"/>
        <v>#VALUE!</v>
      </c>
      <c r="AR259" s="124" t="e">
        <f t="shared" si="128"/>
        <v>#VALUE!</v>
      </c>
      <c r="AS259" s="124">
        <f t="shared" si="129"/>
        <v>1</v>
      </c>
    </row>
    <row r="260" spans="1:4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IF(OR($B260="",$C260="",$D260="",$E260="",$F260="",$F260&lt;AN_LIM,$F260&gt;AN_CONCURS,$W260=FALSE),"",IF(E260="B",CNCSIS_B*VLOOKUP(AS260,Coef!$E$5:$F$20,2,FALSE),IF(E260="C",CNCSIS_C*VLOOKUP(AS260,Coef!$E$5:$F$20,2,FALSE),"")))</f>
        <v/>
      </c>
      <c r="J260" s="121" t="str">
        <f>IF(OR($B260="",$C260="",$D260="",$E260="",$F260="",$F260&gt;AN_CONCURS,$W260=FALSE),"",IF(E260="B",CNCSIS_B*VLOOKUP(AS260,Coef!$E$5:$F$20,2,FALSE),IF(E260="C",CNCSIS_C*VLOOKUP(AS260,Coef!$E$5:$F$20,2,FALSE),"")))</f>
        <v/>
      </c>
      <c r="K260" s="121" t="str">
        <f t="shared" si="106"/>
        <v/>
      </c>
      <c r="L260" s="121" t="str">
        <f t="shared" si="107"/>
        <v/>
      </c>
      <c r="M260" s="121" t="str">
        <f t="shared" si="108"/>
        <v/>
      </c>
      <c r="N260" s="121" t="str">
        <f t="shared" si="109"/>
        <v/>
      </c>
      <c r="O260" s="153" t="str">
        <f t="shared" si="96"/>
        <v/>
      </c>
      <c r="P260" s="153" t="str">
        <f t="shared" si="97"/>
        <v/>
      </c>
      <c r="Q260" s="153" t="str">
        <f t="shared" si="98"/>
        <v/>
      </c>
      <c r="R260" s="153" t="str">
        <f t="shared" si="99"/>
        <v/>
      </c>
      <c r="S260" s="153" t="str">
        <f t="shared" si="100"/>
        <v/>
      </c>
      <c r="T260" s="153" t="str">
        <f t="shared" si="101"/>
        <v/>
      </c>
      <c r="U260" s="153" t="str">
        <f t="shared" si="102"/>
        <v/>
      </c>
      <c r="V260" s="153" t="str">
        <f t="shared" si="103"/>
        <v/>
      </c>
      <c r="W260" s="129" t="b">
        <f t="shared" si="104"/>
        <v>0</v>
      </c>
      <c r="Y260" s="123" t="e">
        <f t="shared" si="105"/>
        <v>#VALUE!</v>
      </c>
      <c r="Z260" s="123" t="e">
        <f t="shared" si="110"/>
        <v>#VALUE!</v>
      </c>
      <c r="AA260" s="123" t="e">
        <f t="shared" si="111"/>
        <v>#VALUE!</v>
      </c>
      <c r="AB260" s="123" t="e">
        <f t="shared" si="112"/>
        <v>#VALUE!</v>
      </c>
      <c r="AC260" s="123" t="e">
        <f t="shared" si="113"/>
        <v>#VALUE!</v>
      </c>
      <c r="AD260" s="123" t="e">
        <f t="shared" si="114"/>
        <v>#VALUE!</v>
      </c>
      <c r="AE260" s="123" t="e">
        <f t="shared" si="115"/>
        <v>#VALUE!</v>
      </c>
      <c r="AF260" s="123" t="e">
        <f t="shared" si="116"/>
        <v>#VALUE!</v>
      </c>
      <c r="AG260" s="123" t="e">
        <f t="shared" si="117"/>
        <v>#VALUE!</v>
      </c>
      <c r="AH260" s="123" t="e">
        <f t="shared" si="118"/>
        <v>#VALUE!</v>
      </c>
      <c r="AI260" s="124" t="e">
        <f t="shared" si="119"/>
        <v>#VALUE!</v>
      </c>
      <c r="AJ260" s="124" t="e">
        <f t="shared" si="120"/>
        <v>#VALUE!</v>
      </c>
      <c r="AK260" s="124" t="e">
        <f t="shared" si="121"/>
        <v>#VALUE!</v>
      </c>
      <c r="AL260" s="124" t="e">
        <f t="shared" si="122"/>
        <v>#VALUE!</v>
      </c>
      <c r="AM260" s="124" t="e">
        <f t="shared" si="123"/>
        <v>#VALUE!</v>
      </c>
      <c r="AN260" s="124" t="e">
        <f t="shared" si="124"/>
        <v>#VALUE!</v>
      </c>
      <c r="AO260" s="124" t="e">
        <f t="shared" si="125"/>
        <v>#VALUE!</v>
      </c>
      <c r="AP260" s="124" t="e">
        <f t="shared" si="126"/>
        <v>#VALUE!</v>
      </c>
      <c r="AQ260" s="124" t="e">
        <f t="shared" si="127"/>
        <v>#VALUE!</v>
      </c>
      <c r="AR260" s="124" t="e">
        <f t="shared" si="128"/>
        <v>#VALUE!</v>
      </c>
      <c r="AS260" s="124">
        <f t="shared" si="129"/>
        <v>1</v>
      </c>
    </row>
  </sheetData>
  <sheetProtection password="C296" sheet="1" objects="1" scenarios="1"/>
  <mergeCells count="22">
    <mergeCell ref="G8:G9"/>
    <mergeCell ref="H8:H9"/>
    <mergeCell ref="I8:J8"/>
    <mergeCell ref="O8:P8"/>
    <mergeCell ref="W8:W9"/>
    <mergeCell ref="S8:T8"/>
    <mergeCell ref="U8:V8"/>
    <mergeCell ref="K8:L8"/>
    <mergeCell ref="M8:N8"/>
    <mergeCell ref="Q8:R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39" type="noConversion"/>
  <pageMargins left="0.39370078740157483" right="0.39370078740157483" top="0.71" bottom="1.05" header="0" footer="0.31496062992125984"/>
  <pageSetup paperSize="9" scale="83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C000"/>
  </sheetPr>
  <dimension ref="A1:AL260"/>
  <sheetViews>
    <sheetView view="pageBreakPreview" zoomScale="60" zoomScaleNormal="104" workbookViewId="0">
      <selection activeCell="H34" sqref="H34"/>
    </sheetView>
  </sheetViews>
  <sheetFormatPr defaultRowHeight="15.75"/>
  <cols>
    <col min="1" max="1" width="5.7109375" style="103" customWidth="1"/>
    <col min="2" max="2" width="31.28515625" style="103" customWidth="1"/>
    <col min="3" max="3" width="30.5703125" style="103" customWidth="1"/>
    <col min="4" max="4" width="33.42578125" style="100" customWidth="1"/>
    <col min="5" max="5" width="10.7109375" style="103" customWidth="1"/>
    <col min="6" max="6" width="12.42578125" style="103" customWidth="1"/>
    <col min="7" max="7" width="14.85546875" style="103" customWidth="1"/>
    <col min="8" max="8" width="10.7109375" style="103" customWidth="1"/>
    <col min="9" max="10" width="9.85546875" style="103" customWidth="1"/>
    <col min="11" max="14" width="10.7109375" style="104" hidden="1" customWidth="1"/>
    <col min="15" max="15" width="10.7109375" style="234" hidden="1" customWidth="1"/>
    <col min="16" max="16" width="8.7109375" style="104" hidden="1" customWidth="1"/>
    <col min="17" max="38" width="9.140625" style="103" hidden="1" customWidth="1"/>
    <col min="39" max="16384" width="9.140625" style="103"/>
  </cols>
  <sheetData>
    <row r="1" spans="1:37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231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33"/>
      <c r="P1" s="192"/>
      <c r="Q1" s="192"/>
      <c r="R1" s="192"/>
      <c r="S1" s="192"/>
      <c r="T1" s="192"/>
      <c r="AA1" s="183"/>
      <c r="AB1" s="182"/>
    </row>
    <row r="2" spans="1:37" s="108" customFormat="1">
      <c r="A2" s="760" t="str">
        <f>IF('Date initiale'!B9="","",CONCATENATE('Date initiale'!A9," ",'Date initiale'!B9))</f>
        <v/>
      </c>
      <c r="B2" s="760"/>
      <c r="C2" s="760"/>
      <c r="D2" s="231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33"/>
      <c r="P2" s="192"/>
      <c r="Q2" s="192"/>
      <c r="R2" s="192"/>
      <c r="S2" s="192"/>
      <c r="T2" s="192"/>
      <c r="AA2" s="183"/>
      <c r="AB2" s="182"/>
    </row>
    <row r="3" spans="1:37" s="108" customFormat="1">
      <c r="A3" s="760" t="str">
        <f>IF('Date initiale'!B11="","",CONCATENATE('Date initiale'!A11," ",'Date initiale'!B11))</f>
        <v>Departamentul CCI</v>
      </c>
      <c r="B3" s="760"/>
      <c r="C3" s="760"/>
      <c r="D3" s="231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6"/>
      <c r="P3" s="192"/>
      <c r="Q3" s="192"/>
      <c r="R3" s="192"/>
      <c r="S3" s="192"/>
      <c r="T3" s="192"/>
      <c r="AA3" s="183"/>
      <c r="AB3" s="182"/>
    </row>
    <row r="4" spans="1:37" s="108" customFormat="1">
      <c r="A4" s="760" t="str">
        <f>IF('Date initiale'!B13="","",CONCATENATE('Date initiale'!A13," ",'Date initiale'!B13))</f>
        <v/>
      </c>
      <c r="B4" s="760"/>
      <c r="C4" s="760"/>
      <c r="D4" s="231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6"/>
      <c r="P4" s="192"/>
      <c r="Q4" s="192"/>
      <c r="R4" s="192"/>
      <c r="S4" s="192"/>
      <c r="T4" s="192"/>
      <c r="AA4" s="183"/>
      <c r="AB4" s="182"/>
    </row>
    <row r="5" spans="1:37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193"/>
      <c r="O5" s="247"/>
      <c r="P5" s="193"/>
      <c r="Q5" s="193"/>
      <c r="R5" s="193"/>
      <c r="S5" s="193"/>
      <c r="T5" s="193"/>
      <c r="AA5" s="183"/>
      <c r="AB5" s="182"/>
    </row>
    <row r="6" spans="1:37" s="108" customFormat="1">
      <c r="A6" s="761" t="s">
        <v>227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193"/>
      <c r="O6" s="233"/>
      <c r="P6" s="193"/>
      <c r="Q6" s="193"/>
      <c r="R6" s="193"/>
      <c r="S6" s="193"/>
      <c r="T6" s="193"/>
      <c r="AA6" s="183"/>
      <c r="AB6" s="182"/>
    </row>
    <row r="7" spans="1:37" s="7" customFormat="1" ht="13.5" customHeight="1">
      <c r="A7" s="108"/>
      <c r="B7" s="108"/>
      <c r="C7" s="108"/>
      <c r="D7" s="231"/>
      <c r="E7" s="208"/>
      <c r="F7" s="204"/>
      <c r="G7" s="108"/>
      <c r="H7" s="108"/>
      <c r="I7" s="108"/>
      <c r="J7" s="30" t="str">
        <f>CONCATENATE(FUNCTIE," ",NUME)</f>
        <v>ASISTENT UNIVERSITAR DĂESCU Alexandru Cosmin</v>
      </c>
      <c r="K7" s="182"/>
      <c r="L7" s="182"/>
      <c r="M7" s="182"/>
      <c r="N7" s="182"/>
      <c r="O7" s="233"/>
      <c r="P7" s="198"/>
    </row>
    <row r="8" spans="1:37" s="108" customFormat="1" ht="15" customHeight="1">
      <c r="A8" s="765" t="s">
        <v>0</v>
      </c>
      <c r="B8" s="765" t="s">
        <v>1</v>
      </c>
      <c r="C8" s="765" t="s">
        <v>2</v>
      </c>
      <c r="D8" s="762" t="s">
        <v>58</v>
      </c>
      <c r="E8" s="765" t="s">
        <v>4</v>
      </c>
      <c r="F8" s="762" t="s">
        <v>60</v>
      </c>
      <c r="G8" s="765" t="s">
        <v>59</v>
      </c>
      <c r="H8" s="765" t="s">
        <v>6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70" t="s">
        <v>238</v>
      </c>
      <c r="P8" s="107"/>
    </row>
    <row r="9" spans="1:37" s="108" customFormat="1" ht="39.75" customHeight="1">
      <c r="A9" s="765"/>
      <c r="B9" s="765"/>
      <c r="C9" s="765"/>
      <c r="D9" s="763"/>
      <c r="E9" s="765"/>
      <c r="F9" s="763"/>
      <c r="G9" s="765"/>
      <c r="H9" s="76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7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SUMIF(I11:I79,"&gt;0")</f>
        <v>6</v>
      </c>
      <c r="J10" s="114">
        <f t="shared" si="0"/>
        <v>17</v>
      </c>
      <c r="K10" s="115">
        <f t="shared" si="0"/>
        <v>1</v>
      </c>
      <c r="L10" s="115">
        <f t="shared" si="0"/>
        <v>5</v>
      </c>
      <c r="M10" s="115">
        <f t="shared" si="0"/>
        <v>1</v>
      </c>
      <c r="N10" s="115">
        <f t="shared" si="0"/>
        <v>1</v>
      </c>
      <c r="O10" s="235"/>
      <c r="P10" s="117"/>
      <c r="Q10" s="114" t="e">
        <f t="shared" ref="Q10:AJ10" si="1">SUM(Q11:Q43)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 ht="63">
      <c r="A11" s="118" t="s">
        <v>121</v>
      </c>
      <c r="B11" s="570" t="s">
        <v>761</v>
      </c>
      <c r="C11" s="571" t="s">
        <v>762</v>
      </c>
      <c r="D11" s="571" t="s">
        <v>763</v>
      </c>
      <c r="E11" s="572">
        <v>2007</v>
      </c>
      <c r="F11" s="572">
        <v>4</v>
      </c>
      <c r="G11" s="568" t="s">
        <v>764</v>
      </c>
      <c r="H11" s="568" t="s">
        <v>189</v>
      </c>
      <c r="I11" s="121" t="str">
        <f>IF(OR($B11="",$C11="",$D11="",$E11="",$E11&lt;AN_LIM,$E11&gt;AN_CONCURS,$G11="",$O11=FALSE),"",CONF_ROM*VLOOKUP(AK11,Coef!$E$5:$F$20,2,FALSE))</f>
        <v/>
      </c>
      <c r="J11" s="121">
        <f>IF(OR($B11="",$C11="",$D11="",$E11="",$E11&gt;AN_CONCURS,$G11="",$O11=FALSE),"",CONF_ROM*VLOOKUP(AK11,Coef!$E$5:$F$20,2,FALSE))</f>
        <v>2</v>
      </c>
      <c r="K11" s="153" t="str">
        <f t="shared" ref="K11:K74" si="2">IF(OR($B11="",$C11="",$D11="",$E11="",$E11&gt;AN_CONCURS,$G11="",$O11=FALSE),"",IF($E11&gt;=AN_LIM,1,""))</f>
        <v/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236" t="b">
        <f t="shared" ref="O11:O74" si="6">IF(NUME="",FALSE,ISNUMBER(SEARCH(NUME,$B11)))</f>
        <v>1</v>
      </c>
      <c r="P11" s="154"/>
      <c r="Q11" s="123">
        <f t="shared" ref="Q11:Q73" si="7">FIND(",",$B11,1)</f>
        <v>18</v>
      </c>
      <c r="R11" s="123">
        <f t="shared" ref="R11:Z25" si="8">FIND(",",$B11,Q11+1)</f>
        <v>29</v>
      </c>
      <c r="S11" s="123">
        <f t="shared" si="8"/>
        <v>37</v>
      </c>
      <c r="T11" s="123">
        <f t="shared" si="8"/>
        <v>62</v>
      </c>
      <c r="U11" s="123">
        <f t="shared" si="8"/>
        <v>74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5" si="9">IF(Q11&gt;0,1,0)</f>
        <v>1</v>
      </c>
      <c r="AB11" s="124">
        <f t="shared" si="9"/>
        <v>1</v>
      </c>
      <c r="AC11" s="124">
        <f t="shared" si="9"/>
        <v>1</v>
      </c>
      <c r="AD11" s="124">
        <f t="shared" si="9"/>
        <v>1</v>
      </c>
      <c r="AE11" s="124">
        <f t="shared" si="9"/>
        <v>1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3" si="10">1+SUMIF(AA11:AJ11,"&gt;0",AA11:AJ11)</f>
        <v>6</v>
      </c>
    </row>
    <row r="12" spans="1:37" ht="63">
      <c r="A12" s="118" t="s">
        <v>80</v>
      </c>
      <c r="B12" s="570" t="s">
        <v>683</v>
      </c>
      <c r="C12" s="571" t="s">
        <v>765</v>
      </c>
      <c r="D12" s="571" t="s">
        <v>763</v>
      </c>
      <c r="E12" s="572">
        <v>2007</v>
      </c>
      <c r="F12" s="572">
        <v>4</v>
      </c>
      <c r="G12" s="568" t="s">
        <v>764</v>
      </c>
      <c r="H12" s="568" t="s">
        <v>189</v>
      </c>
      <c r="I12" s="121" t="str">
        <f>IF(OR($B12="",$C12="",$D12="",$E12="",$E12&lt;AN_LIM,$E12&gt;AN_CONCURS,$G12="",$O12=FALSE),"",CONF_ROM*VLOOKUP(AK12,Coef!$E$5:$F$20,2,FALSE))</f>
        <v/>
      </c>
      <c r="J12" s="121">
        <f>IF(OR($B12="",$C12="",$D12="",$E12="",$E12&gt;AN_CONCURS,$G12="",$O12=FALSE),"",CONF_ROM*VLOOKUP(AK12,Coef!$E$5:$F$20,2,FALSE))</f>
        <v>5</v>
      </c>
      <c r="K12" s="153" t="str">
        <f t="shared" si="2"/>
        <v/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7</v>
      </c>
      <c r="R12" s="123">
        <f t="shared" si="8"/>
        <v>18</v>
      </c>
      <c r="S12" s="123">
        <f t="shared" si="8"/>
        <v>37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4</v>
      </c>
    </row>
    <row r="13" spans="1:37" ht="63">
      <c r="A13" s="118" t="s">
        <v>81</v>
      </c>
      <c r="B13" s="570" t="s">
        <v>766</v>
      </c>
      <c r="C13" s="571" t="s">
        <v>767</v>
      </c>
      <c r="D13" s="570" t="s">
        <v>768</v>
      </c>
      <c r="E13" s="569">
        <v>2007</v>
      </c>
      <c r="F13" s="573" t="s">
        <v>186</v>
      </c>
      <c r="G13" s="569" t="s">
        <v>769</v>
      </c>
      <c r="H13" s="569">
        <v>6</v>
      </c>
      <c r="I13" s="121" t="str">
        <f>IF(OR($B13="",$C13="",$D13="",$E13="",$E13&lt;AN_LIM,$E13&gt;AN_CONCURS,$G13="",$O13=FALSE),"",CONF_ROM*VLOOKUP(AK13,Coef!$E$5:$F$20,2,FALSE))</f>
        <v/>
      </c>
      <c r="J13" s="121">
        <f>IF(OR($B13="",$C13="",$D13="",$E13="",$E13&gt;AN_CONCURS,$G13="",$O13=FALSE),"",CONF_ROM*VLOOKUP(AK13,Coef!$E$5:$F$20,2,FALSE))</f>
        <v>2</v>
      </c>
      <c r="K13" s="153" t="str">
        <f t="shared" si="2"/>
        <v/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18</v>
      </c>
      <c r="R13" s="123">
        <f t="shared" si="8"/>
        <v>43</v>
      </c>
      <c r="S13" s="123">
        <f t="shared" si="8"/>
        <v>55</v>
      </c>
      <c r="T13" s="123">
        <f t="shared" si="8"/>
        <v>66</v>
      </c>
      <c r="U13" s="123">
        <f t="shared" si="8"/>
        <v>74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>
        <f t="shared" si="9"/>
        <v>1</v>
      </c>
      <c r="AD13" s="124">
        <f t="shared" si="9"/>
        <v>1</v>
      </c>
      <c r="AE13" s="124">
        <f t="shared" si="9"/>
        <v>1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6</v>
      </c>
    </row>
    <row r="14" spans="1:37" ht="63">
      <c r="A14" s="118" t="s">
        <v>82</v>
      </c>
      <c r="B14" s="570" t="s">
        <v>770</v>
      </c>
      <c r="C14" s="571" t="s">
        <v>771</v>
      </c>
      <c r="D14" s="570" t="s">
        <v>772</v>
      </c>
      <c r="E14" s="574">
        <v>2007</v>
      </c>
      <c r="F14" s="569">
        <v>5</v>
      </c>
      <c r="G14" s="569" t="s">
        <v>773</v>
      </c>
      <c r="H14" s="569">
        <v>10</v>
      </c>
      <c r="I14" s="121" t="str">
        <f>IF(OR($B14="",$C14="",$D14="",$E14="",$E14&lt;AN_LIM,$E14&gt;AN_CONCURS,$G14="",$O14=FALSE),"",CONF_ROM*VLOOKUP(AK14,Coef!$E$5:$F$20,2,FALSE))</f>
        <v/>
      </c>
      <c r="J14" s="121">
        <f>IF(OR($B14="",$C14="",$D14="",$E14="",$E14&gt;AN_CONCURS,$G14="",$O14=FALSE),"",CONF_ROM*VLOOKUP(AK14,Coef!$E$5:$F$20,2,FALSE))</f>
        <v>2</v>
      </c>
      <c r="K14" s="153" t="str">
        <f t="shared" si="2"/>
        <v/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236" t="b">
        <f t="shared" si="6"/>
        <v>1</v>
      </c>
      <c r="P14" s="154"/>
      <c r="Q14" s="123">
        <f t="shared" si="7"/>
        <v>11</v>
      </c>
      <c r="R14" s="123">
        <f t="shared" si="8"/>
        <v>22</v>
      </c>
      <c r="S14" s="123">
        <f t="shared" si="8"/>
        <v>41</v>
      </c>
      <c r="T14" s="123">
        <f t="shared" si="8"/>
        <v>49</v>
      </c>
      <c r="U14" s="123">
        <f t="shared" si="8"/>
        <v>74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>
        <f t="shared" si="9"/>
        <v>1</v>
      </c>
      <c r="AB14" s="124">
        <f t="shared" si="9"/>
        <v>1</v>
      </c>
      <c r="AC14" s="124">
        <f t="shared" si="9"/>
        <v>1</v>
      </c>
      <c r="AD14" s="124">
        <f t="shared" si="9"/>
        <v>1</v>
      </c>
      <c r="AE14" s="124">
        <f t="shared" si="9"/>
        <v>1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6</v>
      </c>
    </row>
    <row r="15" spans="1:37" ht="47.25">
      <c r="A15" s="118" t="s">
        <v>186</v>
      </c>
      <c r="B15" s="570" t="s">
        <v>774</v>
      </c>
      <c r="C15" s="571" t="s">
        <v>775</v>
      </c>
      <c r="D15" s="571" t="s">
        <v>776</v>
      </c>
      <c r="E15" s="572">
        <v>2009</v>
      </c>
      <c r="F15" s="568" t="s">
        <v>187</v>
      </c>
      <c r="G15" s="568" t="s">
        <v>769</v>
      </c>
      <c r="H15" s="568" t="s">
        <v>188</v>
      </c>
      <c r="I15" s="121">
        <f>IF(OR($B15="",$C15="",$D15="",$E15="",$E15&lt;AN_LIM,$E15&gt;AN_CONCURS,$G15="",$O15=FALSE),"",CONF_ROM*VLOOKUP(AK15,Coef!$E$5:$F$20,2,FALSE))</f>
        <v>6</v>
      </c>
      <c r="J15" s="121">
        <f>IF(OR($B15="",$C15="",$D15="",$E15="",$E15&gt;AN_CONCURS,$G15="",$O15=FALSE),"",CONF_ROM*VLOOKUP(AK15,Coef!$E$5:$F$20,2,FALSE))</f>
        <v>6</v>
      </c>
      <c r="K15" s="153">
        <f t="shared" si="2"/>
        <v>1</v>
      </c>
      <c r="L15" s="153">
        <f t="shared" si="3"/>
        <v>1</v>
      </c>
      <c r="M15" s="153">
        <f t="shared" si="4"/>
        <v>1</v>
      </c>
      <c r="N15" s="153">
        <f t="shared" si="5"/>
        <v>1</v>
      </c>
      <c r="O15" s="236" t="b">
        <f t="shared" si="6"/>
        <v>1</v>
      </c>
      <c r="P15" s="154"/>
      <c r="Q15" s="123">
        <f t="shared" si="7"/>
        <v>24</v>
      </c>
      <c r="R15" s="123">
        <f t="shared" si="8"/>
        <v>43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>
        <f t="shared" si="9"/>
        <v>1</v>
      </c>
      <c r="AB15" s="124">
        <f t="shared" si="9"/>
        <v>1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3</v>
      </c>
    </row>
    <row r="16" spans="1:37">
      <c r="A16" s="118" t="s">
        <v>187</v>
      </c>
      <c r="B16" s="126"/>
      <c r="C16" s="126"/>
      <c r="D16" s="126"/>
      <c r="E16" s="125"/>
      <c r="F16" s="389"/>
      <c r="G16" s="125"/>
      <c r="H16" s="125"/>
      <c r="I16" s="121" t="str">
        <f>IF(OR($B16="",$C16="",$D16="",$E16="",$E16&lt;AN_LIM,$E16&gt;AN_CONCURS,$G16="",$O16=FALSE),"",CONF_ROM*VLOOKUP(AK16,Coef!$E$5:$F$20,2,FALSE))</f>
        <v/>
      </c>
      <c r="J16" s="121" t="str">
        <f>IF(OR($B16="",$C16="",$D16="",$E16="",$E16&gt;AN_CONCURS,$G16="",$O16=FALSE),"",CONF_ROM*VLOOKUP(AK16,Coef!$E$5:$F$20,2,FALSE))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</row>
    <row r="17" spans="1:37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IF(OR($B17="",$C17="",$D17="",$E17="",$E17&lt;AN_LIM,$E17&gt;AN_CONCURS,$G17="",$O17=FALSE),"",CONF_ROM*VLOOKUP(AK17,Coef!$E$5:$F$20,2,FALSE))</f>
        <v/>
      </c>
      <c r="J17" s="121" t="str">
        <f>IF(OR($B17="",$C17="",$D17="",$E17="",$E17&gt;AN_CONCURS,$G17="",$O17=FALSE),"",CONF_ROM*VLOOKUP(AK17,Coef!$E$5:$F$20,2,FALSE))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IF(OR($B18="",$C18="",$D18="",$E18="",$E18&lt;AN_LIM,$E18&gt;AN_CONCURS,$G18="",$O18=FALSE),"",CONF_ROM*VLOOKUP(AK18,Coef!$E$5:$F$20,2,FALSE))</f>
        <v/>
      </c>
      <c r="J18" s="121" t="str">
        <f>IF(OR($B18="",$C18="",$D18="",$E18="",$E18&gt;AN_CONCURS,$G18="",$O18=FALSE),"",CONF_ROM*VLOOKUP(AK18,Coef!$E$5:$F$20,2,FALSE))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IF(OR($B19="",$C19="",$D19="",$E19="",$E19&lt;AN_LIM,$E19&gt;AN_CONCURS,$G19="",$O19=FALSE),"",CONF_ROM*VLOOKUP(AK19,Coef!$E$5:$F$20,2,FALSE))</f>
        <v/>
      </c>
      <c r="J19" s="121" t="str">
        <f>IF(OR($B19="",$C19="",$D19="",$E19="",$E19&gt;AN_CONCURS,$G19="",$O19=FALSE),"",CONF_ROM*VLOOKUP(AK19,Coef!$E$5:$F$20,2,FALSE))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IF(OR($B20="",$C20="",$D20="",$E20="",$E20&lt;AN_LIM,$E20&gt;AN_CONCURS,$G20="",$O20=FALSE),"",CONF_ROM*VLOOKUP(AK20,Coef!$E$5:$F$20,2,FALSE))</f>
        <v/>
      </c>
      <c r="J20" s="121" t="str">
        <f>IF(OR($B20="",$C20="",$D20="",$E20="",$E20&gt;AN_CONCURS,$G20="",$O20=FALSE),"",CONF_ROM*VLOOKUP(AK20,Coef!$E$5:$F$20,2,FALSE))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IF(OR($B21="",$C21="",$D21="",$E21="",$E21&lt;AN_LIM,$E21&gt;AN_CONCURS,$G21="",$O21=FALSE),"",CONF_ROM*VLOOKUP(AK21,Coef!$E$5:$F$20,2,FALSE))</f>
        <v/>
      </c>
      <c r="J21" s="121" t="str">
        <f>IF(OR($B21="",$C21="",$D21="",$E21="",$E21&gt;AN_CONCURS,$G21="",$O21=FALSE),"",CONF_ROM*VLOOKUP(AK21,Coef!$E$5:$F$20,2,FALSE))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389"/>
      <c r="G22" s="125"/>
      <c r="H22" s="125"/>
      <c r="I22" s="121" t="str">
        <f>IF(OR($B22="",$C22="",$D22="",$E22="",$E22&lt;AN_LIM,$E22&gt;AN_CONCURS,$G22="",$O22=FALSE),"",CONF_ROM*VLOOKUP(AK22,Coef!$E$5:$F$20,2,FALSE))</f>
        <v/>
      </c>
      <c r="J22" s="121" t="str">
        <f>IF(OR($B22="",$C22="",$D22="",$E22="",$E22&gt;AN_CONCURS,$G22="",$O22=FALSE),"",CONF_ROM*VLOOKUP(AK22,Coef!$E$5:$F$20,2,FALSE))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</row>
    <row r="23" spans="1:37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IF(OR($B23="",$C23="",$D23="",$E23="",$E23&lt;AN_LIM,$E23&gt;AN_CONCURS,$G23="",$O23=FALSE),"",CONF_ROM*VLOOKUP(AK23,Coef!$E$5:$F$20,2,FALSE))</f>
        <v/>
      </c>
      <c r="J23" s="121" t="str">
        <f>IF(OR($B23="",$C23="",$D23="",$E23="",$E23&gt;AN_CONCURS,$G23="",$O23=FALSE),"",CONF_ROM*VLOOKUP(AK23,Coef!$E$5:$F$20,2,FALSE))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</row>
    <row r="24" spans="1:37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IF(OR($B24="",$C24="",$D24="",$E24="",$E24&lt;AN_LIM,$E24&gt;AN_CONCURS,$G24="",$O24=FALSE),"",CONF_ROM*VLOOKUP(AK24,Coef!$E$5:$F$20,2,FALSE))</f>
        <v/>
      </c>
      <c r="J24" s="121" t="str">
        <f>IF(OR($B24="",$C24="",$D24="",$E24="",$E24&gt;AN_CONCURS,$G24="",$O24=FALSE),"",CONF_ROM*VLOOKUP(AK24,Coef!$E$5:$F$20,2,FALSE))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IF(OR($B25="",$C25="",$D25="",$E25="",$E25&lt;AN_LIM,$E25&gt;AN_CONCURS,$G25="",$O25=FALSE),"",CONF_ROM*VLOOKUP(AK25,Coef!$E$5:$F$20,2,FALSE))</f>
        <v/>
      </c>
      <c r="J25" s="121" t="str">
        <f>IF(OR($B25="",$C25="",$D25="",$E25="",$E25&gt;AN_CONCURS,$G25="",$O25=FALSE),"",CONF_ROM*VLOOKUP(AK25,Coef!$E$5:$F$20,2,FALSE))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IF(OR($B26="",$C26="",$D26="",$E26="",$E26&lt;AN_LIM,$E26&gt;AN_CONCURS,$G26="",$O26=FALSE),"",CONF_ROM*VLOOKUP(AK26,Coef!$E$5:$F$20,2,FALSE))</f>
        <v/>
      </c>
      <c r="J26" s="121" t="str">
        <f>IF(OR($B26="",$C26="",$D26="",$E26="",$E26&gt;AN_CONCURS,$G26="",$O26=FALSE),"",CONF_ROM*VLOOKUP(AK26,Coef!$E$5:$F$20,2,FALSE))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ref="R26:Z41" si="11">FIND(",",$B26,Q26+1)</f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IF(OR($B27="",$C27="",$D27="",$E27="",$E27&lt;AN_LIM,$E27&gt;AN_CONCURS,$G27="",$O27=FALSE),"",CONF_ROM*VLOOKUP(AK27,Coef!$E$5:$F$20,2,FALSE))</f>
        <v/>
      </c>
      <c r="J27" s="121" t="str">
        <f>IF(OR($B27="",$C27="",$D27="",$E27="",$E27&gt;AN_CONCURS,$G27="",$O27=FALSE),"",CONF_ROM*VLOOKUP(AK27,Coef!$E$5:$F$20,2,FALSE))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si="11"/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IF(OR($B28="",$C28="",$D28="",$E28="",$E28&lt;AN_LIM,$E28&gt;AN_CONCURS,$G28="",$O28=FALSE),"",CONF_ROM*VLOOKUP(AK28,Coef!$E$5:$F$20,2,FALSE))</f>
        <v/>
      </c>
      <c r="J28" s="121" t="str">
        <f>IF(OR($B28="",$C28="",$D28="",$E28="",$E28&gt;AN_CONCURS,$G28="",$O28=FALSE),"",CONF_ROM*VLOOKUP(AK28,Coef!$E$5:$F$20,2,FALSE))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IF(OR($B29="",$C29="",$D29="",$E29="",$E29&lt;AN_LIM,$E29&gt;AN_CONCURS,$G29="",$O29=FALSE),"",CONF_ROM*VLOOKUP(AK29,Coef!$E$5:$F$20,2,FALSE))</f>
        <v/>
      </c>
      <c r="J29" s="121" t="str">
        <f>IF(OR($B29="",$C29="",$D29="",$E29="",$E29&gt;AN_CONCURS,$G29="",$O29=FALSE),"",CONF_ROM*VLOOKUP(AK29,Coef!$E$5:$F$20,2,FALSE))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IF(OR($B30="",$C30="",$D30="",$E30="",$E30&lt;AN_LIM,$E30&gt;AN_CONCURS,$G30="",$O30=FALSE),"",CONF_ROM*VLOOKUP(AK30,Coef!$E$5:$F$20,2,FALSE))</f>
        <v/>
      </c>
      <c r="J30" s="121" t="str">
        <f>IF(OR($B30="",$C30="",$D30="",$E30="",$E30&gt;AN_CONCURS,$G30="",$O30=FALSE),"",CONF_ROM*VLOOKUP(AK30,Coef!$E$5:$F$20,2,FALSE))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IF(OR($B31="",$C31="",$D31="",$E31="",$E31&lt;AN_LIM,$E31&gt;AN_CONCURS,$G31="",$O31=FALSE),"",CONF_ROM*VLOOKUP(AK31,Coef!$E$5:$F$20,2,FALSE))</f>
        <v/>
      </c>
      <c r="J31" s="121" t="str">
        <f>IF(OR($B31="",$C31="",$D31="",$E31="",$E31&gt;AN_CONCURS,$G31="",$O31=FALSE),"",CONF_ROM*VLOOKUP(AK31,Coef!$E$5:$F$20,2,FALSE))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IF(OR($B32="",$C32="",$D32="",$E32="",$E32&lt;AN_LIM,$E32&gt;AN_CONCURS,$G32="",$O32=FALSE),"",CONF_ROM*VLOOKUP(AK32,Coef!$E$5:$F$20,2,FALSE))</f>
        <v/>
      </c>
      <c r="J32" s="121" t="str">
        <f>IF(OR($B32="",$C32="",$D32="",$E32="",$E32&gt;AN_CONCURS,$G32="",$O32=FALSE),"",CONF_ROM*VLOOKUP(AK32,Coef!$E$5:$F$20,2,FALSE))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IF(OR($B33="",$C33="",$D33="",$E33="",$E33&lt;AN_LIM,$E33&gt;AN_CONCURS,$G33="",$O33=FALSE),"",CONF_ROM*VLOOKUP(AK33,Coef!$E$5:$F$20,2,FALSE))</f>
        <v/>
      </c>
      <c r="J33" s="121" t="str">
        <f>IF(OR($B33="",$C33="",$D33="",$E33="",$E33&gt;AN_CONCURS,$G33="",$O33=FALSE),"",CONF_ROM*VLOOKUP(AK33,Coef!$E$5:$F$20,2,FALSE))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IF(OR($B34="",$C34="",$D34="",$E34="",$E34&lt;AN_LIM,$E34&gt;AN_CONCURS,$G34="",$O34=FALSE),"",CONF_ROM*VLOOKUP(AK34,Coef!$E$5:$F$20,2,FALSE))</f>
        <v/>
      </c>
      <c r="J34" s="121" t="str">
        <f>IF(OR($B34="",$C34="",$D34="",$E34="",$E34&gt;AN_CONCURS,$G34="",$O34=FALSE),"",CONF_ROM*VLOOKUP(AK34,Coef!$E$5:$F$20,2,FALSE))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IF(OR($B35="",$C35="",$D35="",$E35="",$E35&lt;AN_LIM,$E35&gt;AN_CONCURS,$G35="",$O35=FALSE),"",CONF_ROM*VLOOKUP(AK35,Coef!$E$5:$F$20,2,FALSE))</f>
        <v/>
      </c>
      <c r="J35" s="121" t="str">
        <f>IF(OR($B35="",$C35="",$D35="",$E35="",$E35&gt;AN_CONCURS,$G35="",$O35=FALSE),"",CONF_ROM*VLOOKUP(AK35,Coef!$E$5:$F$20,2,FALSE))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ref="AF35:AJ65" si="12">IF(V35&gt;0,1,0)</f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IF(OR($B36="",$C36="",$D36="",$E36="",$E36&lt;AN_LIM,$E36&gt;AN_CONCURS,$G36="",$O36=FALSE),"",CONF_ROM*VLOOKUP(AK36,Coef!$E$5:$F$20,2,FALSE))</f>
        <v/>
      </c>
      <c r="J36" s="121" t="str">
        <f>IF(OR($B36="",$C36="",$D36="",$E36="",$E36&gt;AN_CONCURS,$G36="",$O36=FALSE),"",CONF_ROM*VLOOKUP(AK36,Coef!$E$5:$F$20,2,FALSE))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ref="AA36:AJ66" si="13">IF(Q36&gt;0,1,0)</f>
        <v>#VALUE!</v>
      </c>
      <c r="AB36" s="124" t="e">
        <f t="shared" si="13"/>
        <v>#VALUE!</v>
      </c>
      <c r="AC36" s="124" t="e">
        <f t="shared" si="13"/>
        <v>#VALUE!</v>
      </c>
      <c r="AD36" s="124" t="e">
        <f t="shared" si="13"/>
        <v>#VALUE!</v>
      </c>
      <c r="AE36" s="124" t="e">
        <f t="shared" si="13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IF(OR($B37="",$C37="",$D37="",$E37="",$E37&lt;AN_LIM,$E37&gt;AN_CONCURS,$G37="",$O37=FALSE),"",CONF_ROM*VLOOKUP(AK37,Coef!$E$5:$F$20,2,FALSE))</f>
        <v/>
      </c>
      <c r="J37" s="121" t="str">
        <f>IF(OR($B37="",$C37="",$D37="",$E37="",$E37&gt;AN_CONCURS,$G37="",$O37=FALSE),"",CONF_ROM*VLOOKUP(AK37,Coef!$E$5:$F$20,2,FALSE))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si="13"/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IF(OR($B38="",$C38="",$D38="",$E38="",$E38&lt;AN_LIM,$E38&gt;AN_CONCURS,$G38="",$O38=FALSE),"",CONF_ROM*VLOOKUP(AK38,Coef!$E$5:$F$20,2,FALSE))</f>
        <v/>
      </c>
      <c r="J38" s="121" t="str">
        <f>IF(OR($B38="",$C38="",$D38="",$E38="",$E38&gt;AN_CONCURS,$G38="",$O38=FALSE),"",CONF_ROM*VLOOKUP(AK38,Coef!$E$5:$F$20,2,FALSE))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IF(OR($B39="",$C39="",$D39="",$E39="",$E39&lt;AN_LIM,$E39&gt;AN_CONCURS,$G39="",$O39=FALSE),"",CONF_ROM*VLOOKUP(AK39,Coef!$E$5:$F$20,2,FALSE))</f>
        <v/>
      </c>
      <c r="J39" s="121" t="str">
        <f>IF(OR($B39="",$C39="",$D39="",$E39="",$E39&gt;AN_CONCURS,$G39="",$O39=FALSE),"",CONF_ROM*VLOOKUP(AK39,Coef!$E$5:$F$20,2,FALSE))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IF(OR($B40="",$C40="",$D40="",$E40="",$E40&lt;AN_LIM,$E40&gt;AN_CONCURS,$G40="",$O40=FALSE),"",CONF_ROM*VLOOKUP(AK40,Coef!$E$5:$F$20,2,FALSE))</f>
        <v/>
      </c>
      <c r="J40" s="121" t="str">
        <f>IF(OR($B40="",$C40="",$D40="",$E40="",$E40&gt;AN_CONCURS,$G40="",$O40=FALSE),"",CONF_ROM*VLOOKUP(AK40,Coef!$E$5:$F$20,2,FALSE))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IF(OR($B41="",$C41="",$D41="",$E41="",$E41&lt;AN_LIM,$E41&gt;AN_CONCURS,$G41="",$O41=FALSE),"",CONF_ROM*VLOOKUP(AK41,Coef!$E$5:$F$20,2,FALSE))</f>
        <v/>
      </c>
      <c r="J41" s="121" t="str">
        <f>IF(OR($B41="",$C41="",$D41="",$E41="",$E41&gt;AN_CONCURS,$G41="",$O41=FALSE),"",CONF_ROM*VLOOKUP(AK41,Coef!$E$5:$F$20,2,FALSE))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IF(OR($B42="",$C42="",$D42="",$E42="",$E42&lt;AN_LIM,$E42&gt;AN_CONCURS,$G42="",$O42=FALSE),"",CONF_ROM*VLOOKUP(AK42,Coef!$E$5:$F$20,2,FALSE))</f>
        <v/>
      </c>
      <c r="J42" s="121" t="str">
        <f>IF(OR($B42="",$C42="",$D42="",$E42="",$E42&gt;AN_CONCURS,$G42="",$O42=FALSE),"",CONF_ROM*VLOOKUP(AK42,Coef!$E$5:$F$20,2,FALSE))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ref="R42:Z70" si="14">FIND(",",$B42,Q42+1)</f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IF(OR($B43="",$C43="",$D43="",$E43="",$E43&lt;AN_LIM,$E43&gt;AN_CONCURS,$G43="",$O43=FALSE),"",CONF_ROM*VLOOKUP(AK43,Coef!$E$5:$F$20,2,FALSE))</f>
        <v/>
      </c>
      <c r="J43" s="121" t="str">
        <f>IF(OR($B43="",$C43="",$D43="",$E43="",$E43&gt;AN_CONCURS,$G43="",$O43=FALSE),"",CONF_ROM*VLOOKUP(AK43,Coef!$E$5:$F$20,2,FALSE))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si="14"/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IF(OR($B44="",$C44="",$D44="",$E44="",$E44&lt;AN_LIM,$E44&gt;AN_CONCURS,$G44="",$O44=FALSE),"",CONF_ROM*VLOOKUP(AK44,Coef!$E$5:$F$20,2,FALSE))</f>
        <v/>
      </c>
      <c r="J44" s="121" t="str">
        <f>IF(OR($B44="",$C44="",$D44="",$E44="",$E44&gt;AN_CONCURS,$G44="",$O44=FALSE),"",CONF_ROM*VLOOKUP(AK44,Coef!$E$5:$F$20,2,FALSE))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IF(OR($B45="",$C45="",$D45="",$E45="",$E45&lt;AN_LIM,$E45&gt;AN_CONCURS,$G45="",$O45=FALSE),"",CONF_ROM*VLOOKUP(AK45,Coef!$E$5:$F$20,2,FALSE))</f>
        <v/>
      </c>
      <c r="J45" s="121" t="str">
        <f>IF(OR($B45="",$C45="",$D45="",$E45="",$E45&gt;AN_CONCURS,$G45="",$O45=FALSE),"",CONF_ROM*VLOOKUP(AK45,Coef!$E$5:$F$20,2,FALSE))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IF(OR($B46="",$C46="",$D46="",$E46="",$E46&lt;AN_LIM,$E46&gt;AN_CONCURS,$G46="",$O46=FALSE),"",CONF_ROM*VLOOKUP(AK46,Coef!$E$5:$F$20,2,FALSE))</f>
        <v/>
      </c>
      <c r="J46" s="121" t="str">
        <f>IF(OR($B46="",$C46="",$D46="",$E46="",$E46&gt;AN_CONCURS,$G46="",$O46=FALSE),"",CONF_ROM*VLOOKUP(AK46,Coef!$E$5:$F$20,2,FALSE))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IF(OR($B47="",$C47="",$D47="",$E47="",$E47&lt;AN_LIM,$E47&gt;AN_CONCURS,$G47="",$O47=FALSE),"",CONF_ROM*VLOOKUP(AK47,Coef!$E$5:$F$20,2,FALSE))</f>
        <v/>
      </c>
      <c r="J47" s="121" t="str">
        <f>IF(OR($B47="",$C47="",$D47="",$E47="",$E47&gt;AN_CONCURS,$G47="",$O47=FALSE),"",CONF_ROM*VLOOKUP(AK47,Coef!$E$5:$F$20,2,FALSE))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IF(OR($B48="",$C48="",$D48="",$E48="",$E48&lt;AN_LIM,$E48&gt;AN_CONCURS,$G48="",$O48=FALSE),"",CONF_ROM*VLOOKUP(AK48,Coef!$E$5:$F$20,2,FALSE))</f>
        <v/>
      </c>
      <c r="J48" s="121" t="str">
        <f>IF(OR($B48="",$C48="",$D48="",$E48="",$E48&gt;AN_CONCURS,$G48="",$O48=FALSE),"",CONF_ROM*VLOOKUP(AK48,Coef!$E$5:$F$20,2,FALSE))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IF(OR($B49="",$C49="",$D49="",$E49="",$E49&lt;AN_LIM,$E49&gt;AN_CONCURS,$G49="",$O49=FALSE),"",CONF_ROM*VLOOKUP(AK49,Coef!$E$5:$F$20,2,FALSE))</f>
        <v/>
      </c>
      <c r="J49" s="121" t="str">
        <f>IF(OR($B49="",$C49="",$D49="",$E49="",$E49&gt;AN_CONCURS,$G49="",$O49=FALSE),"",CONF_ROM*VLOOKUP(AK49,Coef!$E$5:$F$20,2,FALSE))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IF(OR($B50="",$C50="",$D50="",$E50="",$E50&lt;AN_LIM,$E50&gt;AN_CONCURS,$G50="",$O50=FALSE),"",CONF_ROM*VLOOKUP(AK50,Coef!$E$5:$F$20,2,FALSE))</f>
        <v/>
      </c>
      <c r="J50" s="121" t="str">
        <f>IF(OR($B50="",$C50="",$D50="",$E50="",$E50&gt;AN_CONCURS,$G50="",$O50=FALSE),"",CONF_ROM*VLOOKUP(AK50,Coef!$E$5:$F$20,2,FALSE))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IF(OR($B51="",$C51="",$D51="",$E51="",$E51&lt;AN_LIM,$E51&gt;AN_CONCURS,$G51="",$O51=FALSE),"",CONF_ROM*VLOOKUP(AK51,Coef!$E$5:$F$20,2,FALSE))</f>
        <v/>
      </c>
      <c r="J51" s="121" t="str">
        <f>IF(OR($B51="",$C51="",$D51="",$E51="",$E51&gt;AN_CONCURS,$G51="",$O51=FALSE),"",CONF_ROM*VLOOKUP(AK51,Coef!$E$5:$F$20,2,FALSE))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IF(OR($B52="",$C52="",$D52="",$E52="",$E52&lt;AN_LIM,$E52&gt;AN_CONCURS,$G52="",$O52=FALSE),"",CONF_ROM*VLOOKUP(AK52,Coef!$E$5:$F$20,2,FALSE))</f>
        <v/>
      </c>
      <c r="J52" s="121" t="str">
        <f>IF(OR($B52="",$C52="",$D52="",$E52="",$E52&gt;AN_CONCURS,$G52="",$O52=FALSE),"",CONF_ROM*VLOOKUP(AK52,Coef!$E$5:$F$20,2,FALSE))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IF(OR($B53="",$C53="",$D53="",$E53="",$E53&lt;AN_LIM,$E53&gt;AN_CONCURS,$G53="",$O53=FALSE),"",CONF_ROM*VLOOKUP(AK53,Coef!$E$5:$F$20,2,FALSE))</f>
        <v/>
      </c>
      <c r="J53" s="121" t="str">
        <f>IF(OR($B53="",$C53="",$D53="",$E53="",$E53&gt;AN_CONCURS,$G53="",$O53=FALSE),"",CONF_ROM*VLOOKUP(AK53,Coef!$E$5:$F$20,2,FALSE))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IF(OR($B54="",$C54="",$D54="",$E54="",$E54&lt;AN_LIM,$E54&gt;AN_CONCURS,$G54="",$O54=FALSE),"",CONF_ROM*VLOOKUP(AK54,Coef!$E$5:$F$20,2,FALSE))</f>
        <v/>
      </c>
      <c r="J54" s="121" t="str">
        <f>IF(OR($B54="",$C54="",$D54="",$E54="",$E54&gt;AN_CONCURS,$G54="",$O54=FALSE),"",CONF_ROM*VLOOKUP(AK54,Coef!$E$5:$F$20,2,FALSE))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IF(OR($B55="",$C55="",$D55="",$E55="",$E55&lt;AN_LIM,$E55&gt;AN_CONCURS,$G55="",$O55=FALSE),"",CONF_ROM*VLOOKUP(AK55,Coef!$E$5:$F$20,2,FALSE))</f>
        <v/>
      </c>
      <c r="J55" s="121" t="str">
        <f>IF(OR($B55="",$C55="",$D55="",$E55="",$E55&gt;AN_CONCURS,$G55="",$O55=FALSE),"",CONF_ROM*VLOOKUP(AK55,Coef!$E$5:$F$20,2,FALSE))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IF(OR($B56="",$C56="",$D56="",$E56="",$E56&lt;AN_LIM,$E56&gt;AN_CONCURS,$G56="",$O56=FALSE),"",CONF_ROM*VLOOKUP(AK56,Coef!$E$5:$F$20,2,FALSE))</f>
        <v/>
      </c>
      <c r="J56" s="121" t="str">
        <f>IF(OR($B56="",$C56="",$D56="",$E56="",$E56&gt;AN_CONCURS,$G56="",$O56=FALSE),"",CONF_ROM*VLOOKUP(AK56,Coef!$E$5:$F$20,2,FALSE))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IF(OR($B57="",$C57="",$D57="",$E57="",$E57&lt;AN_LIM,$E57&gt;AN_CONCURS,$G57="",$O57=FALSE),"",CONF_ROM*VLOOKUP(AK57,Coef!$E$5:$F$20,2,FALSE))</f>
        <v/>
      </c>
      <c r="J57" s="121" t="str">
        <f>IF(OR($B57="",$C57="",$D57="",$E57="",$E57&gt;AN_CONCURS,$G57="",$O57=FALSE),"",CONF_ROM*VLOOKUP(AK57,Coef!$E$5:$F$20,2,FALSE))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IF(OR($B58="",$C58="",$D58="",$E58="",$E58&lt;AN_LIM,$E58&gt;AN_CONCURS,$G58="",$O58=FALSE),"",CONF_ROM*VLOOKUP(AK58,Coef!$E$5:$F$20,2,FALSE))</f>
        <v/>
      </c>
      <c r="J58" s="121" t="str">
        <f>IF(OR($B58="",$C58="",$D58="",$E58="",$E58&gt;AN_CONCURS,$G58="",$O58=FALSE),"",CONF_ROM*VLOOKUP(AK58,Coef!$E$5:$F$20,2,FALSE))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IF(OR($B59="",$C59="",$D59="",$E59="",$E59&lt;AN_LIM,$E59&gt;AN_CONCURS,$G59="",$O59=FALSE),"",CONF_ROM*VLOOKUP(AK59,Coef!$E$5:$F$20,2,FALSE))</f>
        <v/>
      </c>
      <c r="J59" s="121" t="str">
        <f>IF(OR($B59="",$C59="",$D59="",$E59="",$E59&gt;AN_CONCURS,$G59="",$O59=FALSE),"",CONF_ROM*VLOOKUP(AK59,Coef!$E$5:$F$20,2,FALSE))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IF(OR($B60="",$C60="",$D60="",$E60="",$E60&lt;AN_LIM,$E60&gt;AN_CONCURS,$G60="",$O60=FALSE),"",CONF_ROM*VLOOKUP(AK60,Coef!$E$5:$F$20,2,FALSE))</f>
        <v/>
      </c>
      <c r="J60" s="121" t="str">
        <f>IF(OR($B60="",$C60="",$D60="",$E60="",$E60&gt;AN_CONCURS,$G60="",$O60=FALSE),"",CONF_ROM*VLOOKUP(AK60,Coef!$E$5:$F$20,2,FALSE))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IF(OR($B61="",$C61="",$D61="",$E61="",$E61&lt;AN_LIM,$E61&gt;AN_CONCURS,$G61="",$O61=FALSE),"",CONF_ROM*VLOOKUP(AK61,Coef!$E$5:$F$20,2,FALSE))</f>
        <v/>
      </c>
      <c r="J61" s="121" t="str">
        <f>IF(OR($B61="",$C61="",$D61="",$E61="",$E61&gt;AN_CONCURS,$G61="",$O61=FALSE),"",CONF_ROM*VLOOKUP(AK61,Coef!$E$5:$F$20,2,FALSE))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IF(OR($B62="",$C62="",$D62="",$E62="",$E62&lt;AN_LIM,$E62&gt;AN_CONCURS,$G62="",$O62=FALSE),"",CONF_ROM*VLOOKUP(AK62,Coef!$E$5:$F$20,2,FALSE))</f>
        <v/>
      </c>
      <c r="J62" s="121" t="str">
        <f>IF(OR($B62="",$C62="",$D62="",$E62="",$E62&gt;AN_CONCURS,$G62="",$O62=FALSE),"",CONF_ROM*VLOOKUP(AK62,Coef!$E$5:$F$20,2,FALSE))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IF(OR($B63="",$C63="",$D63="",$E63="",$E63&lt;AN_LIM,$E63&gt;AN_CONCURS,$G63="",$O63=FALSE),"",CONF_ROM*VLOOKUP(AK63,Coef!$E$5:$F$20,2,FALSE))</f>
        <v/>
      </c>
      <c r="J63" s="121" t="str">
        <f>IF(OR($B63="",$C63="",$D63="",$E63="",$E63&gt;AN_CONCURS,$G63="",$O63=FALSE),"",CONF_ROM*VLOOKUP(AK63,Coef!$E$5:$F$20,2,FALSE))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IF(OR($B64="",$C64="",$D64="",$E64="",$E64&lt;AN_LIM,$E64&gt;AN_CONCURS,$G64="",$O64=FALSE),"",CONF_ROM*VLOOKUP(AK64,Coef!$E$5:$F$20,2,FALSE))</f>
        <v/>
      </c>
      <c r="J64" s="121" t="str">
        <f>IF(OR($B64="",$C64="",$D64="",$E64="",$E64&gt;AN_CONCURS,$G64="",$O64=FALSE),"",CONF_ROM*VLOOKUP(AK64,Coef!$E$5:$F$20,2,FALSE))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IF(OR($B65="",$C65="",$D65="",$E65="",$E65&lt;AN_LIM,$E65&gt;AN_CONCURS,$G65="",$O65=FALSE),"",CONF_ROM*VLOOKUP(AK65,Coef!$E$5:$F$20,2,FALSE))</f>
        <v/>
      </c>
      <c r="J65" s="121" t="str">
        <f>IF(OR($B65="",$C65="",$D65="",$E65="",$E65&gt;AN_CONCURS,$G65="",$O65=FALSE),"",CONF_ROM*VLOOKUP(AK65,Coef!$E$5:$F$20,2,FALSE))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IF(OR($B66="",$C66="",$D66="",$E66="",$E66&lt;AN_LIM,$E66&gt;AN_CONCURS,$G66="",$O66=FALSE),"",CONF_ROM*VLOOKUP(AK66,Coef!$E$5:$F$20,2,FALSE))</f>
        <v/>
      </c>
      <c r="J66" s="121" t="str">
        <f>IF(OR($B66="",$C66="",$D66="",$E66="",$E66&gt;AN_CONCURS,$G66="",$O66=FALSE),"",CONF_ROM*VLOOKUP(AK66,Coef!$E$5:$F$20,2,FALSE))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3"/>
        <v>#VALUE!</v>
      </c>
      <c r="AG66" s="124" t="e">
        <f t="shared" si="13"/>
        <v>#VALUE!</v>
      </c>
      <c r="AH66" s="124" t="e">
        <f t="shared" si="13"/>
        <v>#VALUE!</v>
      </c>
      <c r="AI66" s="124" t="e">
        <f t="shared" si="13"/>
        <v>#VALUE!</v>
      </c>
      <c r="AJ66" s="124" t="e">
        <f t="shared" si="13"/>
        <v>#VALUE!</v>
      </c>
      <c r="AK66" s="124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IF(OR($B67="",$C67="",$D67="",$E67="",$E67&lt;AN_LIM,$E67&gt;AN_CONCURS,$G67="",$O67=FALSE),"",CONF_ROM*VLOOKUP(AK67,Coef!$E$5:$F$20,2,FALSE))</f>
        <v/>
      </c>
      <c r="J67" s="121" t="str">
        <f>IF(OR($B67="",$C67="",$D67="",$E67="",$E67&gt;AN_CONCURS,$G67="",$O67=FALSE),"",CONF_ROM*VLOOKUP(AK67,Coef!$E$5:$F$20,2,FALSE))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ref="AA67:AJ79" si="15">IF(Q67&gt;0,1,0)</f>
        <v>#VALUE!</v>
      </c>
      <c r="AB67" s="124" t="e">
        <f t="shared" si="15"/>
        <v>#VALUE!</v>
      </c>
      <c r="AC67" s="124" t="e">
        <f t="shared" si="15"/>
        <v>#VALUE!</v>
      </c>
      <c r="AD67" s="124" t="e">
        <f t="shared" si="15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IF(OR($B68="",$C68="",$D68="",$E68="",$E68&lt;AN_LIM,$E68&gt;AN_CONCURS,$G68="",$O68=FALSE),"",CONF_ROM*VLOOKUP(AK68,Coef!$E$5:$F$20,2,FALSE))</f>
        <v/>
      </c>
      <c r="J68" s="121" t="str">
        <f>IF(OR($B68="",$C68="",$D68="",$E68="",$E68&gt;AN_CONCURS,$G68="",$O68=FALSE),"",CONF_ROM*VLOOKUP(AK68,Coef!$E$5:$F$20,2,FALSE))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si="15"/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IF(OR($B69="",$C69="",$D69="",$E69="",$E69&lt;AN_LIM,$E69&gt;AN_CONCURS,$G69="",$O69=FALSE),"",CONF_ROM*VLOOKUP(AK69,Coef!$E$5:$F$20,2,FALSE))</f>
        <v/>
      </c>
      <c r="J69" s="121" t="str">
        <f>IF(OR($B69="",$C69="",$D69="",$E69="",$E69&gt;AN_CONCURS,$G69="",$O69=FALSE),"",CONF_ROM*VLOOKUP(AK69,Coef!$E$5:$F$20,2,FALSE))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IF(OR($B70="",$C70="",$D70="",$E70="",$E70&lt;AN_LIM,$E70&gt;AN_CONCURS,$G70="",$O70=FALSE),"",CONF_ROM*VLOOKUP(AK70,Coef!$E$5:$F$20,2,FALSE))</f>
        <v/>
      </c>
      <c r="J70" s="121" t="str">
        <f>IF(OR($B70="",$C70="",$D70="",$E70="",$E70&gt;AN_CONCURS,$G70="",$O70=FALSE),"",CONF_ROM*VLOOKUP(AK70,Coef!$E$5:$F$20,2,FALSE))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ref="U70:Z79" si="16">FIND(",",$B70,T70+1)</f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IF(OR($B71="",$C71="",$D71="",$E71="",$E71&lt;AN_LIM,$E71&gt;AN_CONCURS,$G71="",$O71=FALSE),"",CONF_ROM*VLOOKUP(AK71,Coef!$E$5:$F$20,2,FALSE))</f>
        <v/>
      </c>
      <c r="J71" s="121" t="str">
        <f>IF(OR($B71="",$C71="",$D71="",$E71="",$E71&gt;AN_CONCURS,$G71="",$O71=FALSE),"",CONF_ROM*VLOOKUP(AK71,Coef!$E$5:$F$20,2,FALSE))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23" t="e">
        <f t="shared" si="7"/>
        <v>#VALUE!</v>
      </c>
      <c r="R71" s="123" t="e">
        <f t="shared" ref="R71:T79" si="17">FIND(",",$B71,Q71+1)</f>
        <v>#VALUE!</v>
      </c>
      <c r="S71" s="123" t="e">
        <f t="shared" si="17"/>
        <v>#VALUE!</v>
      </c>
      <c r="T71" s="123" t="e">
        <f t="shared" si="17"/>
        <v>#VALUE!</v>
      </c>
      <c r="U71" s="123" t="e">
        <f t="shared" si="16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IF(OR($B72="",$C72="",$D72="",$E72="",$E72&lt;AN_LIM,$E72&gt;AN_CONCURS,$G72="",$O72=FALSE),"",CONF_ROM*VLOOKUP(AK72,Coef!$E$5:$F$20,2,FALSE))</f>
        <v/>
      </c>
      <c r="J72" s="121" t="str">
        <f>IF(OR($B72="",$C72="",$D72="",$E72="",$E72&gt;AN_CONCURS,$G72="",$O72=FALSE),"",CONF_ROM*VLOOKUP(AK72,Coef!$E$5:$F$20,2,FALSE))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23" t="e">
        <f t="shared" si="7"/>
        <v>#VALUE!</v>
      </c>
      <c r="R72" s="123" t="e">
        <f t="shared" si="17"/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IF(OR($B73="",$C73="",$D73="",$E73="",$E73&lt;AN_LIM,$E73&gt;AN_CONCURS,$G73="",$O73=FALSE),"",CONF_ROM*VLOOKUP(AK73,Coef!$E$5:$F$20,2,FALSE))</f>
        <v/>
      </c>
      <c r="J73" s="121" t="str">
        <f>IF(OR($B73="",$C73="",$D73="",$E73="",$E73&gt;AN_CONCURS,$G73="",$O73=FALSE),"",CONF_ROM*VLOOKUP(AK73,Coef!$E$5:$F$20,2,FALSE))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IF(OR($B74="",$C74="",$D74="",$E74="",$E74&lt;AN_LIM,$E74&gt;AN_CONCURS,$G74="",$O74=FALSE),"",CONF_ROM*VLOOKUP(AK74,Coef!$E$5:$F$20,2,FALSE))</f>
        <v/>
      </c>
      <c r="J74" s="121" t="str">
        <f>IF(OR($B74="",$C74="",$D74="",$E74="",$E74&gt;AN_CONCURS,$G74="",$O74=FALSE),"",CONF_ROM*VLOOKUP(AK74,Coef!$E$5:$F$20,2,FALSE))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23" t="e">
        <f t="shared" ref="Q74:Q137" si="18">FIND(",",$B74,1)</f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ref="AK74:AK79" si="19">1+SUMIF(AA74:AJ74,"&gt;0",AA74:AJ74)</f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IF(OR($B75="",$C75="",$D75="",$E75="",$E75&lt;AN_LIM,$E75&gt;AN_CONCURS,$G75="",$O75=FALSE),"",CONF_ROM*VLOOKUP(AK75,Coef!$E$5:$F$20,2,FALSE))</f>
        <v/>
      </c>
      <c r="J75" s="121" t="str">
        <f>IF(OR($B75="",$C75="",$D75="",$E75="",$E75&gt;AN_CONCURS,$G75="",$O75=FALSE),"",CONF_ROM*VLOOKUP(AK75,Coef!$E$5:$F$20,2,FALSE))</f>
        <v/>
      </c>
      <c r="K75" s="153" t="str">
        <f t="shared" ref="K75:K138" si="20">IF(OR($B75="",$C75="",$D75="",$E75="",$E75&gt;AN_CONCURS,$G75="",$O75=FALSE),"",IF($E75&gt;=AN_LIM,1,""))</f>
        <v/>
      </c>
      <c r="L75" s="153" t="str">
        <f t="shared" ref="L75:L138" si="21">IF(OR($B75="",$C75="",$D75="",$E75="",$E75&gt;AN_CONCURS,$G75="",$O75=FALSE),"",1)</f>
        <v/>
      </c>
      <c r="M75" s="153" t="str">
        <f t="shared" ref="M75:M138" si="22">IF($K75&lt;&gt;1,"",(IF(OR($B75="",$C75="",$D75="",$E75="",$E75&gt;AN_CONCURS,$G75="",$O75=FALSE),"",IF((FIND(NUME,$B75,1)=1),1,""))))</f>
        <v/>
      </c>
      <c r="N75" s="153" t="str">
        <f t="shared" ref="N75:N138" si="23">IF(OR($B75="",$C75="",$D75="",$E75="",$E75&gt;AN_CONCURS,$G75="",$O75=FALSE),"",IF((FIND(NUME,$B75,1)=1),1,""))</f>
        <v/>
      </c>
      <c r="O75" s="236" t="b">
        <f t="shared" ref="O75:O138" si="24">IF(NUME="",FALSE,ISNUMBER(SEARCH(NUME,$B75)))</f>
        <v>0</v>
      </c>
      <c r="Q75" s="123" t="e">
        <f t="shared" si="18"/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si="19"/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IF(OR($B76="",$C76="",$D76="",$E76="",$E76&lt;AN_LIM,$E76&gt;AN_CONCURS,$G76="",$O76=FALSE),"",CONF_ROM*VLOOKUP(AK76,Coef!$E$5:$F$20,2,FALSE))</f>
        <v/>
      </c>
      <c r="J76" s="121" t="str">
        <f>IF(OR($B76="",$C76="",$D76="",$E76="",$E76&gt;AN_CONCURS,$G76="",$O76=FALSE),"",CONF_ROM*VLOOKUP(AK76,Coef!$E$5:$F$20,2,FALSE))</f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53" t="str">
        <f t="shared" si="23"/>
        <v/>
      </c>
      <c r="O76" s="236" t="b">
        <f t="shared" si="24"/>
        <v>0</v>
      </c>
      <c r="Q76" s="123" t="e">
        <f t="shared" si="18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19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IF(OR($B77="",$C77="",$D77="",$E77="",$E77&lt;AN_LIM,$E77&gt;AN_CONCURS,$G77="",$O77=FALSE),"",CONF_ROM*VLOOKUP(AK77,Coef!$E$5:$F$20,2,FALSE))</f>
        <v/>
      </c>
      <c r="J77" s="121" t="str">
        <f>IF(OR($B77="",$C77="",$D77="",$E77="",$E77&gt;AN_CONCURS,$G77="",$O77=FALSE),"",CONF_ROM*VLOOKUP(AK77,Coef!$E$5:$F$20,2,FALSE))</f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53" t="str">
        <f t="shared" si="23"/>
        <v/>
      </c>
      <c r="O77" s="236" t="b">
        <f t="shared" si="24"/>
        <v>0</v>
      </c>
      <c r="Q77" s="123" t="e">
        <f t="shared" si="18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19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IF(OR($B78="",$C78="",$D78="",$E78="",$E78&lt;AN_LIM,$E78&gt;AN_CONCURS,$G78="",$O78=FALSE),"",CONF_ROM*VLOOKUP(AK78,Coef!$E$5:$F$20,2,FALSE))</f>
        <v/>
      </c>
      <c r="J78" s="121" t="str">
        <f>IF(OR($B78="",$C78="",$D78="",$E78="",$E78&gt;AN_CONCURS,$G78="",$O78=FALSE),"",CONF_ROM*VLOOKUP(AK78,Coef!$E$5:$F$20,2,FALSE))</f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53" t="str">
        <f t="shared" si="23"/>
        <v/>
      </c>
      <c r="O78" s="236" t="b">
        <f t="shared" si="24"/>
        <v>0</v>
      </c>
      <c r="Q78" s="123" t="e">
        <f t="shared" si="18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19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IF(OR($B79="",$C79="",$D79="",$E79="",$E79&lt;AN_LIM,$E79&gt;AN_CONCURS,$G79="",$O79=FALSE),"",CONF_ROM*VLOOKUP(AK79,Coef!$E$5:$F$20,2,FALSE))</f>
        <v/>
      </c>
      <c r="J79" s="121" t="str">
        <f>IF(OR($B79="",$C79="",$D79="",$E79="",$E79&gt;AN_CONCURS,$G79="",$O79=FALSE),"",CONF_ROM*VLOOKUP(AK79,Coef!$E$5:$F$20,2,FALSE))</f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53" t="str">
        <f t="shared" si="23"/>
        <v/>
      </c>
      <c r="O79" s="236" t="b">
        <f t="shared" si="24"/>
        <v>0</v>
      </c>
      <c r="Q79" s="123" t="e">
        <f t="shared" si="18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19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IF(OR($B80="",$C80="",$D80="",$E80="",$E80&lt;AN_LIM,$E80&gt;AN_CONCURS,$G80="",$O80=FALSE),"",CONF_ROM*VLOOKUP(AK80,Coef!$E$5:$F$20,2,FALSE))</f>
        <v/>
      </c>
      <c r="J80" s="121" t="str">
        <f>IF(OR($B80="",$C80="",$D80="",$E80="",$E80&gt;AN_CONCURS,$G80="",$O80=FALSE),"",CONF_ROM*VLOOKUP(AK80,Coef!$E$5:$F$20,2,FALSE))</f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53" t="str">
        <f t="shared" si="23"/>
        <v/>
      </c>
      <c r="O80" s="236" t="b">
        <f t="shared" si="24"/>
        <v>0</v>
      </c>
      <c r="Q80" s="123" t="e">
        <f t="shared" si="18"/>
        <v>#VALUE!</v>
      </c>
      <c r="R80" s="123" t="e">
        <f t="shared" ref="R80:R143" si="25">FIND(",",$B80,Q80+1)</f>
        <v>#VALUE!</v>
      </c>
      <c r="S80" s="123" t="e">
        <f t="shared" ref="S80:S143" si="26">FIND(",",$B80,R80+1)</f>
        <v>#VALUE!</v>
      </c>
      <c r="T80" s="123" t="e">
        <f t="shared" ref="T80:T143" si="27">FIND(",",$B80,S80+1)</f>
        <v>#VALUE!</v>
      </c>
      <c r="U80" s="123" t="e">
        <f t="shared" ref="U80:U143" si="28">FIND(",",$B80,T80+1)</f>
        <v>#VALUE!</v>
      </c>
      <c r="V80" s="123" t="e">
        <f t="shared" ref="V80:V143" si="29">FIND(",",$B80,U80+1)</f>
        <v>#VALUE!</v>
      </c>
      <c r="W80" s="123" t="e">
        <f t="shared" ref="W80:W143" si="30">FIND(",",$B80,V80+1)</f>
        <v>#VALUE!</v>
      </c>
      <c r="X80" s="123" t="e">
        <f t="shared" ref="X80:X143" si="31">FIND(",",$B80,W80+1)</f>
        <v>#VALUE!</v>
      </c>
      <c r="Y80" s="123" t="e">
        <f t="shared" ref="Y80:Y143" si="32">FIND(",",$B80,X80+1)</f>
        <v>#VALUE!</v>
      </c>
      <c r="Z80" s="123" t="e">
        <f t="shared" ref="Z80:Z143" si="33">FIND(",",$B80,Y80+1)</f>
        <v>#VALUE!</v>
      </c>
      <c r="AA80" s="124" t="e">
        <f t="shared" ref="AA80:AA143" si="34">IF(Q80&gt;0,1,0)</f>
        <v>#VALUE!</v>
      </c>
      <c r="AB80" s="124" t="e">
        <f t="shared" ref="AB80:AB143" si="35">IF(R80&gt;0,1,0)</f>
        <v>#VALUE!</v>
      </c>
      <c r="AC80" s="124" t="e">
        <f t="shared" ref="AC80:AC143" si="36">IF(S80&gt;0,1,0)</f>
        <v>#VALUE!</v>
      </c>
      <c r="AD80" s="124" t="e">
        <f t="shared" ref="AD80:AD143" si="37">IF(T80&gt;0,1,0)</f>
        <v>#VALUE!</v>
      </c>
      <c r="AE80" s="124" t="e">
        <f t="shared" ref="AE80:AE143" si="38">IF(U80&gt;0,1,0)</f>
        <v>#VALUE!</v>
      </c>
      <c r="AF80" s="124" t="e">
        <f t="shared" ref="AF80:AF143" si="39">IF(V80&gt;0,1,0)</f>
        <v>#VALUE!</v>
      </c>
      <c r="AG80" s="124" t="e">
        <f t="shared" ref="AG80:AG143" si="40">IF(W80&gt;0,1,0)</f>
        <v>#VALUE!</v>
      </c>
      <c r="AH80" s="124" t="e">
        <f t="shared" ref="AH80:AH143" si="41">IF(X80&gt;0,1,0)</f>
        <v>#VALUE!</v>
      </c>
      <c r="AI80" s="124" t="e">
        <f t="shared" ref="AI80:AI143" si="42">IF(Y80&gt;0,1,0)</f>
        <v>#VALUE!</v>
      </c>
      <c r="AJ80" s="124" t="e">
        <f t="shared" ref="AJ80:AJ143" si="43">IF(Z80&gt;0,1,0)</f>
        <v>#VALUE!</v>
      </c>
      <c r="AK80" s="124">
        <f t="shared" ref="AK80:AK143" si="44">1+SUMIF(AA80:AJ80,"&gt;0",AA80:AJ80)</f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IF(OR($B81="",$C81="",$D81="",$E81="",$E81&lt;AN_LIM,$E81&gt;AN_CONCURS,$G81="",$O81=FALSE),"",CONF_ROM*VLOOKUP(AK81,Coef!$E$5:$F$20,2,FALSE))</f>
        <v/>
      </c>
      <c r="J81" s="121" t="str">
        <f>IF(OR($B81="",$C81="",$D81="",$E81="",$E81&gt;AN_CONCURS,$G81="",$O81=FALSE),"",CONF_ROM*VLOOKUP(AK81,Coef!$E$5:$F$20,2,FALSE))</f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53" t="str">
        <f t="shared" si="23"/>
        <v/>
      </c>
      <c r="O81" s="236" t="b">
        <f t="shared" si="24"/>
        <v>0</v>
      </c>
      <c r="Q81" s="123" t="e">
        <f t="shared" si="18"/>
        <v>#VALUE!</v>
      </c>
      <c r="R81" s="123" t="e">
        <f t="shared" si="25"/>
        <v>#VALUE!</v>
      </c>
      <c r="S81" s="123" t="e">
        <f t="shared" si="26"/>
        <v>#VALUE!</v>
      </c>
      <c r="T81" s="123" t="e">
        <f t="shared" si="27"/>
        <v>#VALUE!</v>
      </c>
      <c r="U81" s="123" t="e">
        <f t="shared" si="28"/>
        <v>#VALUE!</v>
      </c>
      <c r="V81" s="123" t="e">
        <f t="shared" si="29"/>
        <v>#VALUE!</v>
      </c>
      <c r="W81" s="123" t="e">
        <f t="shared" si="30"/>
        <v>#VALUE!</v>
      </c>
      <c r="X81" s="123" t="e">
        <f t="shared" si="31"/>
        <v>#VALUE!</v>
      </c>
      <c r="Y81" s="123" t="e">
        <f t="shared" si="32"/>
        <v>#VALUE!</v>
      </c>
      <c r="Z81" s="123" t="e">
        <f t="shared" si="33"/>
        <v>#VALUE!</v>
      </c>
      <c r="AA81" s="124" t="e">
        <f t="shared" si="34"/>
        <v>#VALUE!</v>
      </c>
      <c r="AB81" s="124" t="e">
        <f t="shared" si="35"/>
        <v>#VALUE!</v>
      </c>
      <c r="AC81" s="124" t="e">
        <f t="shared" si="36"/>
        <v>#VALUE!</v>
      </c>
      <c r="AD81" s="124" t="e">
        <f t="shared" si="37"/>
        <v>#VALUE!</v>
      </c>
      <c r="AE81" s="124" t="e">
        <f t="shared" si="38"/>
        <v>#VALUE!</v>
      </c>
      <c r="AF81" s="124" t="e">
        <f t="shared" si="39"/>
        <v>#VALUE!</v>
      </c>
      <c r="AG81" s="124" t="e">
        <f t="shared" si="40"/>
        <v>#VALUE!</v>
      </c>
      <c r="AH81" s="124" t="e">
        <f t="shared" si="41"/>
        <v>#VALUE!</v>
      </c>
      <c r="AI81" s="124" t="e">
        <f t="shared" si="42"/>
        <v>#VALUE!</v>
      </c>
      <c r="AJ81" s="124" t="e">
        <f t="shared" si="43"/>
        <v>#VALUE!</v>
      </c>
      <c r="AK81" s="124">
        <f t="shared" si="44"/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IF(OR($B82="",$C82="",$D82="",$E82="",$E82&lt;AN_LIM,$E82&gt;AN_CONCURS,$G82="",$O82=FALSE),"",CONF_ROM*VLOOKUP(AK82,Coef!$E$5:$F$20,2,FALSE))</f>
        <v/>
      </c>
      <c r="J82" s="121" t="str">
        <f>IF(OR($B82="",$C82="",$D82="",$E82="",$E82&gt;AN_CONCURS,$G82="",$O82=FALSE),"",CONF_ROM*VLOOKUP(AK82,Coef!$E$5:$F$20,2,FALSE))</f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53" t="str">
        <f t="shared" si="23"/>
        <v/>
      </c>
      <c r="O82" s="236" t="b">
        <f t="shared" si="24"/>
        <v>0</v>
      </c>
      <c r="Q82" s="123" t="e">
        <f t="shared" si="18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IF(OR($B83="",$C83="",$D83="",$E83="",$E83&lt;AN_LIM,$E83&gt;AN_CONCURS,$G83="",$O83=FALSE),"",CONF_ROM*VLOOKUP(AK83,Coef!$E$5:$F$20,2,FALSE))</f>
        <v/>
      </c>
      <c r="J83" s="121" t="str">
        <f>IF(OR($B83="",$C83="",$D83="",$E83="",$E83&gt;AN_CONCURS,$G83="",$O83=FALSE),"",CONF_ROM*VLOOKUP(AK83,Coef!$E$5:$F$20,2,FALSE))</f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53" t="str">
        <f t="shared" si="23"/>
        <v/>
      </c>
      <c r="O83" s="236" t="b">
        <f t="shared" si="24"/>
        <v>0</v>
      </c>
      <c r="Q83" s="123" t="e">
        <f t="shared" si="18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IF(OR($B84="",$C84="",$D84="",$E84="",$E84&lt;AN_LIM,$E84&gt;AN_CONCURS,$G84="",$O84=FALSE),"",CONF_ROM*VLOOKUP(AK84,Coef!$E$5:$F$20,2,FALSE))</f>
        <v/>
      </c>
      <c r="J84" s="121" t="str">
        <f>IF(OR($B84="",$C84="",$D84="",$E84="",$E84&gt;AN_CONCURS,$G84="",$O84=FALSE),"",CONF_ROM*VLOOKUP(AK84,Coef!$E$5:$F$20,2,FALSE))</f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53" t="str">
        <f t="shared" si="23"/>
        <v/>
      </c>
      <c r="O84" s="236" t="b">
        <f t="shared" si="24"/>
        <v>0</v>
      </c>
      <c r="Q84" s="123" t="e">
        <f t="shared" si="18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IF(OR($B85="",$C85="",$D85="",$E85="",$E85&lt;AN_LIM,$E85&gt;AN_CONCURS,$G85="",$O85=FALSE),"",CONF_ROM*VLOOKUP(AK85,Coef!$E$5:$F$20,2,FALSE))</f>
        <v/>
      </c>
      <c r="J85" s="121" t="str">
        <f>IF(OR($B85="",$C85="",$D85="",$E85="",$E85&gt;AN_CONCURS,$G85="",$O85=FALSE),"",CONF_ROM*VLOOKUP(AK85,Coef!$E$5:$F$20,2,FALSE))</f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53" t="str">
        <f t="shared" si="23"/>
        <v/>
      </c>
      <c r="O85" s="236" t="b">
        <f t="shared" si="24"/>
        <v>0</v>
      </c>
      <c r="Q85" s="123" t="e">
        <f t="shared" si="18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IF(OR($B86="",$C86="",$D86="",$E86="",$E86&lt;AN_LIM,$E86&gt;AN_CONCURS,$G86="",$O86=FALSE),"",CONF_ROM*VLOOKUP(AK86,Coef!$E$5:$F$20,2,FALSE))</f>
        <v/>
      </c>
      <c r="J86" s="121" t="str">
        <f>IF(OR($B86="",$C86="",$D86="",$E86="",$E86&gt;AN_CONCURS,$G86="",$O86=FALSE),"",CONF_ROM*VLOOKUP(AK86,Coef!$E$5:$F$20,2,FALSE))</f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53" t="str">
        <f t="shared" si="23"/>
        <v/>
      </c>
      <c r="O86" s="236" t="b">
        <f t="shared" si="24"/>
        <v>0</v>
      </c>
      <c r="Q86" s="123" t="e">
        <f t="shared" si="18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IF(OR($B87="",$C87="",$D87="",$E87="",$E87&lt;AN_LIM,$E87&gt;AN_CONCURS,$G87="",$O87=FALSE),"",CONF_ROM*VLOOKUP(AK87,Coef!$E$5:$F$20,2,FALSE))</f>
        <v/>
      </c>
      <c r="J87" s="121" t="str">
        <f>IF(OR($B87="",$C87="",$D87="",$E87="",$E87&gt;AN_CONCURS,$G87="",$O87=FALSE),"",CONF_ROM*VLOOKUP(AK87,Coef!$E$5:$F$20,2,FALSE))</f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53" t="str">
        <f t="shared" si="23"/>
        <v/>
      </c>
      <c r="O87" s="236" t="b">
        <f t="shared" si="24"/>
        <v>0</v>
      </c>
      <c r="Q87" s="123" t="e">
        <f t="shared" si="18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IF(OR($B88="",$C88="",$D88="",$E88="",$E88&lt;AN_LIM,$E88&gt;AN_CONCURS,$G88="",$O88=FALSE),"",CONF_ROM*VLOOKUP(AK88,Coef!$E$5:$F$20,2,FALSE))</f>
        <v/>
      </c>
      <c r="J88" s="121" t="str">
        <f>IF(OR($B88="",$C88="",$D88="",$E88="",$E88&gt;AN_CONCURS,$G88="",$O88=FALSE),"",CONF_ROM*VLOOKUP(AK88,Coef!$E$5:$F$20,2,FALSE))</f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53" t="str">
        <f t="shared" si="23"/>
        <v/>
      </c>
      <c r="O88" s="236" t="b">
        <f t="shared" si="24"/>
        <v>0</v>
      </c>
      <c r="Q88" s="123" t="e">
        <f t="shared" si="18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IF(OR($B89="",$C89="",$D89="",$E89="",$E89&lt;AN_LIM,$E89&gt;AN_CONCURS,$G89="",$O89=FALSE),"",CONF_ROM*VLOOKUP(AK89,Coef!$E$5:$F$20,2,FALSE))</f>
        <v/>
      </c>
      <c r="J89" s="121" t="str">
        <f>IF(OR($B89="",$C89="",$D89="",$E89="",$E89&gt;AN_CONCURS,$G89="",$O89=FALSE),"",CONF_ROM*VLOOKUP(AK89,Coef!$E$5:$F$20,2,FALSE))</f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53" t="str">
        <f t="shared" si="23"/>
        <v/>
      </c>
      <c r="O89" s="236" t="b">
        <f t="shared" si="24"/>
        <v>0</v>
      </c>
      <c r="Q89" s="123" t="e">
        <f t="shared" si="18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IF(OR($B90="",$C90="",$D90="",$E90="",$E90&lt;AN_LIM,$E90&gt;AN_CONCURS,$G90="",$O90=FALSE),"",CONF_ROM*VLOOKUP(AK90,Coef!$E$5:$F$20,2,FALSE))</f>
        <v/>
      </c>
      <c r="J90" s="121" t="str">
        <f>IF(OR($B90="",$C90="",$D90="",$E90="",$E90&gt;AN_CONCURS,$G90="",$O90=FALSE),"",CONF_ROM*VLOOKUP(AK90,Coef!$E$5:$F$20,2,FALSE))</f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53" t="str">
        <f t="shared" si="23"/>
        <v/>
      </c>
      <c r="O90" s="236" t="b">
        <f t="shared" si="24"/>
        <v>0</v>
      </c>
      <c r="Q90" s="123" t="e">
        <f t="shared" si="18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IF(OR($B91="",$C91="",$D91="",$E91="",$E91&lt;AN_LIM,$E91&gt;AN_CONCURS,$G91="",$O91=FALSE),"",CONF_ROM*VLOOKUP(AK91,Coef!$E$5:$F$20,2,FALSE))</f>
        <v/>
      </c>
      <c r="J91" s="121" t="str">
        <f>IF(OR($B91="",$C91="",$D91="",$E91="",$E91&gt;AN_CONCURS,$G91="",$O91=FALSE),"",CONF_ROM*VLOOKUP(AK91,Coef!$E$5:$F$20,2,FALSE))</f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53" t="str">
        <f t="shared" si="23"/>
        <v/>
      </c>
      <c r="O91" s="236" t="b">
        <f t="shared" si="24"/>
        <v>0</v>
      </c>
      <c r="Q91" s="123" t="e">
        <f t="shared" si="18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IF(OR($B92="",$C92="",$D92="",$E92="",$E92&lt;AN_LIM,$E92&gt;AN_CONCURS,$G92="",$O92=FALSE),"",CONF_ROM*VLOOKUP(AK92,Coef!$E$5:$F$20,2,FALSE))</f>
        <v/>
      </c>
      <c r="J92" s="121" t="str">
        <f>IF(OR($B92="",$C92="",$D92="",$E92="",$E92&gt;AN_CONCURS,$G92="",$O92=FALSE),"",CONF_ROM*VLOOKUP(AK92,Coef!$E$5:$F$20,2,FALSE))</f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53" t="str">
        <f t="shared" si="23"/>
        <v/>
      </c>
      <c r="O92" s="236" t="b">
        <f t="shared" si="24"/>
        <v>0</v>
      </c>
      <c r="Q92" s="123" t="e">
        <f t="shared" si="18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IF(OR($B93="",$C93="",$D93="",$E93="",$E93&lt;AN_LIM,$E93&gt;AN_CONCURS,$G93="",$O93=FALSE),"",CONF_ROM*VLOOKUP(AK93,Coef!$E$5:$F$20,2,FALSE))</f>
        <v/>
      </c>
      <c r="J93" s="121" t="str">
        <f>IF(OR($B93="",$C93="",$D93="",$E93="",$E93&gt;AN_CONCURS,$G93="",$O93=FALSE),"",CONF_ROM*VLOOKUP(AK93,Coef!$E$5:$F$20,2,FALSE))</f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53" t="str">
        <f t="shared" si="23"/>
        <v/>
      </c>
      <c r="O93" s="236" t="b">
        <f t="shared" si="24"/>
        <v>0</v>
      </c>
      <c r="Q93" s="123" t="e">
        <f t="shared" si="18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IF(OR($B94="",$C94="",$D94="",$E94="",$E94&lt;AN_LIM,$E94&gt;AN_CONCURS,$G94="",$O94=FALSE),"",CONF_ROM*VLOOKUP(AK94,Coef!$E$5:$F$20,2,FALSE))</f>
        <v/>
      </c>
      <c r="J94" s="121" t="str">
        <f>IF(OR($B94="",$C94="",$D94="",$E94="",$E94&gt;AN_CONCURS,$G94="",$O94=FALSE),"",CONF_ROM*VLOOKUP(AK94,Coef!$E$5:$F$20,2,FALSE))</f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53" t="str">
        <f t="shared" si="23"/>
        <v/>
      </c>
      <c r="O94" s="236" t="b">
        <f t="shared" si="24"/>
        <v>0</v>
      </c>
      <c r="Q94" s="123" t="e">
        <f t="shared" si="18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IF(OR($B95="",$C95="",$D95="",$E95="",$E95&lt;AN_LIM,$E95&gt;AN_CONCURS,$G95="",$O95=FALSE),"",CONF_ROM*VLOOKUP(AK95,Coef!$E$5:$F$20,2,FALSE))</f>
        <v/>
      </c>
      <c r="J95" s="121" t="str">
        <f>IF(OR($B95="",$C95="",$D95="",$E95="",$E95&gt;AN_CONCURS,$G95="",$O95=FALSE),"",CONF_ROM*VLOOKUP(AK95,Coef!$E$5:$F$20,2,FALSE))</f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53" t="str">
        <f t="shared" si="23"/>
        <v/>
      </c>
      <c r="O95" s="236" t="b">
        <f t="shared" si="24"/>
        <v>0</v>
      </c>
      <c r="Q95" s="123" t="e">
        <f t="shared" si="18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IF(OR($B96="",$C96="",$D96="",$E96="",$E96&lt;AN_LIM,$E96&gt;AN_CONCURS,$G96="",$O96=FALSE),"",CONF_ROM*VLOOKUP(AK96,Coef!$E$5:$F$20,2,FALSE))</f>
        <v/>
      </c>
      <c r="J96" s="121" t="str">
        <f>IF(OR($B96="",$C96="",$D96="",$E96="",$E96&gt;AN_CONCURS,$G96="",$O96=FALSE),"",CONF_ROM*VLOOKUP(AK96,Coef!$E$5:$F$20,2,FALSE))</f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53" t="str">
        <f t="shared" si="23"/>
        <v/>
      </c>
      <c r="O96" s="236" t="b">
        <f t="shared" si="24"/>
        <v>0</v>
      </c>
      <c r="Q96" s="123" t="e">
        <f t="shared" si="18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IF(OR($B97="",$C97="",$D97="",$E97="",$E97&lt;AN_LIM,$E97&gt;AN_CONCURS,$G97="",$O97=FALSE),"",CONF_ROM*VLOOKUP(AK97,Coef!$E$5:$F$20,2,FALSE))</f>
        <v/>
      </c>
      <c r="J97" s="121" t="str">
        <f>IF(OR($B97="",$C97="",$D97="",$E97="",$E97&gt;AN_CONCURS,$G97="",$O97=FALSE),"",CONF_ROM*VLOOKUP(AK97,Coef!$E$5:$F$20,2,FALSE))</f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53" t="str">
        <f t="shared" si="23"/>
        <v/>
      </c>
      <c r="O97" s="236" t="b">
        <f t="shared" si="24"/>
        <v>0</v>
      </c>
      <c r="Q97" s="123" t="e">
        <f t="shared" si="18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IF(OR($B98="",$C98="",$D98="",$E98="",$E98&lt;AN_LIM,$E98&gt;AN_CONCURS,$G98="",$O98=FALSE),"",CONF_ROM*VLOOKUP(AK98,Coef!$E$5:$F$20,2,FALSE))</f>
        <v/>
      </c>
      <c r="J98" s="121" t="str">
        <f>IF(OR($B98="",$C98="",$D98="",$E98="",$E98&gt;AN_CONCURS,$G98="",$O98=FALSE),"",CONF_ROM*VLOOKUP(AK98,Coef!$E$5:$F$20,2,FALSE))</f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53" t="str">
        <f t="shared" si="23"/>
        <v/>
      </c>
      <c r="O98" s="236" t="b">
        <f t="shared" si="24"/>
        <v>0</v>
      </c>
      <c r="Q98" s="123" t="e">
        <f t="shared" si="18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IF(OR($B99="",$C99="",$D99="",$E99="",$E99&lt;AN_LIM,$E99&gt;AN_CONCURS,$G99="",$O99=FALSE),"",CONF_ROM*VLOOKUP(AK99,Coef!$E$5:$F$20,2,FALSE))</f>
        <v/>
      </c>
      <c r="J99" s="121" t="str">
        <f>IF(OR($B99="",$C99="",$D99="",$E99="",$E99&gt;AN_CONCURS,$G99="",$O99=FALSE),"",CONF_ROM*VLOOKUP(AK99,Coef!$E$5:$F$20,2,FALSE))</f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53" t="str">
        <f t="shared" si="23"/>
        <v/>
      </c>
      <c r="O99" s="236" t="b">
        <f t="shared" si="24"/>
        <v>0</v>
      </c>
      <c r="Q99" s="123" t="e">
        <f t="shared" si="18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IF(OR($B100="",$C100="",$D100="",$E100="",$E100&lt;AN_LIM,$E100&gt;AN_CONCURS,$G100="",$O100=FALSE),"",CONF_ROM*VLOOKUP(AK100,Coef!$E$5:$F$20,2,FALSE))</f>
        <v/>
      </c>
      <c r="J100" s="121" t="str">
        <f>IF(OR($B100="",$C100="",$D100="",$E100="",$E100&gt;AN_CONCURS,$G100="",$O100=FALSE),"",CONF_ROM*VLOOKUP(AK100,Coef!$E$5:$F$20,2,FALSE))</f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53" t="str">
        <f t="shared" si="23"/>
        <v/>
      </c>
      <c r="O100" s="236" t="b">
        <f t="shared" si="24"/>
        <v>0</v>
      </c>
      <c r="Q100" s="123" t="e">
        <f t="shared" si="18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IF(OR($B101="",$C101="",$D101="",$E101="",$E101&lt;AN_LIM,$E101&gt;AN_CONCURS,$G101="",$O101=FALSE),"",CONF_ROM*VLOOKUP(AK101,Coef!$E$5:$F$20,2,FALSE))</f>
        <v/>
      </c>
      <c r="J101" s="121" t="str">
        <f>IF(OR($B101="",$C101="",$D101="",$E101="",$E101&gt;AN_CONCURS,$G101="",$O101=FALSE),"",CONF_ROM*VLOOKUP(AK101,Coef!$E$5:$F$20,2,FALSE))</f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53" t="str">
        <f t="shared" si="23"/>
        <v/>
      </c>
      <c r="O101" s="236" t="b">
        <f t="shared" si="24"/>
        <v>0</v>
      </c>
      <c r="Q101" s="123" t="e">
        <f t="shared" si="18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IF(OR($B102="",$C102="",$D102="",$E102="",$E102&lt;AN_LIM,$E102&gt;AN_CONCURS,$G102="",$O102=FALSE),"",CONF_ROM*VLOOKUP(AK102,Coef!$E$5:$F$20,2,FALSE))</f>
        <v/>
      </c>
      <c r="J102" s="121" t="str">
        <f>IF(OR($B102="",$C102="",$D102="",$E102="",$E102&gt;AN_CONCURS,$G102="",$O102=FALSE),"",CONF_ROM*VLOOKUP(AK102,Coef!$E$5:$F$20,2,FALSE))</f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53" t="str">
        <f t="shared" si="23"/>
        <v/>
      </c>
      <c r="O102" s="236" t="b">
        <f t="shared" si="24"/>
        <v>0</v>
      </c>
      <c r="Q102" s="123" t="e">
        <f t="shared" si="18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IF(OR($B103="",$C103="",$D103="",$E103="",$E103&lt;AN_LIM,$E103&gt;AN_CONCURS,$G103="",$O103=FALSE),"",CONF_ROM*VLOOKUP(AK103,Coef!$E$5:$F$20,2,FALSE))</f>
        <v/>
      </c>
      <c r="J103" s="121" t="str">
        <f>IF(OR($B103="",$C103="",$D103="",$E103="",$E103&gt;AN_CONCURS,$G103="",$O103=FALSE),"",CONF_ROM*VLOOKUP(AK103,Coef!$E$5:$F$20,2,FALSE))</f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53" t="str">
        <f t="shared" si="23"/>
        <v/>
      </c>
      <c r="O103" s="236" t="b">
        <f t="shared" si="24"/>
        <v>0</v>
      </c>
      <c r="Q103" s="123" t="e">
        <f t="shared" si="18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IF(OR($B104="",$C104="",$D104="",$E104="",$E104&lt;AN_LIM,$E104&gt;AN_CONCURS,$G104="",$O104=FALSE),"",CONF_ROM*VLOOKUP(AK104,Coef!$E$5:$F$20,2,FALSE))</f>
        <v/>
      </c>
      <c r="J104" s="121" t="str">
        <f>IF(OR($B104="",$C104="",$D104="",$E104="",$E104&gt;AN_CONCURS,$G104="",$O104=FALSE),"",CONF_ROM*VLOOKUP(AK104,Coef!$E$5:$F$20,2,FALSE))</f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53" t="str">
        <f t="shared" si="23"/>
        <v/>
      </c>
      <c r="O104" s="236" t="b">
        <f t="shared" si="24"/>
        <v>0</v>
      </c>
      <c r="Q104" s="123" t="e">
        <f t="shared" si="18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IF(OR($B105="",$C105="",$D105="",$E105="",$E105&lt;AN_LIM,$E105&gt;AN_CONCURS,$G105="",$O105=FALSE),"",CONF_ROM*VLOOKUP(AK105,Coef!$E$5:$F$20,2,FALSE))</f>
        <v/>
      </c>
      <c r="J105" s="121" t="str">
        <f>IF(OR($B105="",$C105="",$D105="",$E105="",$E105&gt;AN_CONCURS,$G105="",$O105=FALSE),"",CONF_ROM*VLOOKUP(AK105,Coef!$E$5:$F$20,2,FALSE))</f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53" t="str">
        <f t="shared" si="23"/>
        <v/>
      </c>
      <c r="O105" s="236" t="b">
        <f t="shared" si="24"/>
        <v>0</v>
      </c>
      <c r="Q105" s="123" t="e">
        <f t="shared" si="18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IF(OR($B106="",$C106="",$D106="",$E106="",$E106&lt;AN_LIM,$E106&gt;AN_CONCURS,$G106="",$O106=FALSE),"",CONF_ROM*VLOOKUP(AK106,Coef!$E$5:$F$20,2,FALSE))</f>
        <v/>
      </c>
      <c r="J106" s="121" t="str">
        <f>IF(OR($B106="",$C106="",$D106="",$E106="",$E106&gt;AN_CONCURS,$G106="",$O106=FALSE),"",CONF_ROM*VLOOKUP(AK106,Coef!$E$5:$F$20,2,FALSE))</f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53" t="str">
        <f t="shared" si="23"/>
        <v/>
      </c>
      <c r="O106" s="236" t="b">
        <f t="shared" si="24"/>
        <v>0</v>
      </c>
      <c r="Q106" s="123" t="e">
        <f t="shared" si="18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IF(OR($B107="",$C107="",$D107="",$E107="",$E107&lt;AN_LIM,$E107&gt;AN_CONCURS,$G107="",$O107=FALSE),"",CONF_ROM*VLOOKUP(AK107,Coef!$E$5:$F$20,2,FALSE))</f>
        <v/>
      </c>
      <c r="J107" s="121" t="str">
        <f>IF(OR($B107="",$C107="",$D107="",$E107="",$E107&gt;AN_CONCURS,$G107="",$O107=FALSE),"",CONF_ROM*VLOOKUP(AK107,Coef!$E$5:$F$20,2,FALSE))</f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53" t="str">
        <f t="shared" si="23"/>
        <v/>
      </c>
      <c r="O107" s="236" t="b">
        <f t="shared" si="24"/>
        <v>0</v>
      </c>
      <c r="Q107" s="123" t="e">
        <f t="shared" si="18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IF(OR($B108="",$C108="",$D108="",$E108="",$E108&lt;AN_LIM,$E108&gt;AN_CONCURS,$G108="",$O108=FALSE),"",CONF_ROM*VLOOKUP(AK108,Coef!$E$5:$F$20,2,FALSE))</f>
        <v/>
      </c>
      <c r="J108" s="121" t="str">
        <f>IF(OR($B108="",$C108="",$D108="",$E108="",$E108&gt;AN_CONCURS,$G108="",$O108=FALSE),"",CONF_ROM*VLOOKUP(AK108,Coef!$E$5:$F$20,2,FALSE))</f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53" t="str">
        <f t="shared" si="23"/>
        <v/>
      </c>
      <c r="O108" s="236" t="b">
        <f t="shared" si="24"/>
        <v>0</v>
      </c>
      <c r="Q108" s="123" t="e">
        <f t="shared" si="18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IF(OR($B109="",$C109="",$D109="",$E109="",$E109&lt;AN_LIM,$E109&gt;AN_CONCURS,$G109="",$O109=FALSE),"",CONF_ROM*VLOOKUP(AK109,Coef!$E$5:$F$20,2,FALSE))</f>
        <v/>
      </c>
      <c r="J109" s="121" t="str">
        <f>IF(OR($B109="",$C109="",$D109="",$E109="",$E109&gt;AN_CONCURS,$G109="",$O109=FALSE),"",CONF_ROM*VLOOKUP(AK109,Coef!$E$5:$F$20,2,FALSE))</f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53" t="str">
        <f t="shared" si="23"/>
        <v/>
      </c>
      <c r="O109" s="236" t="b">
        <f t="shared" si="24"/>
        <v>0</v>
      </c>
      <c r="Q109" s="123" t="e">
        <f t="shared" si="18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IF(OR($B110="",$C110="",$D110="",$E110="",$E110&lt;AN_LIM,$E110&gt;AN_CONCURS,$G110="",$O110=FALSE),"",CONF_ROM*VLOOKUP(AK110,Coef!$E$5:$F$20,2,FALSE))</f>
        <v/>
      </c>
      <c r="J110" s="121" t="str">
        <f>IF(OR($B110="",$C110="",$D110="",$E110="",$E110&gt;AN_CONCURS,$G110="",$O110=FALSE),"",CONF_ROM*VLOOKUP(AK110,Coef!$E$5:$F$20,2,FALSE))</f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53" t="str">
        <f t="shared" si="23"/>
        <v/>
      </c>
      <c r="O110" s="236" t="b">
        <f t="shared" si="24"/>
        <v>0</v>
      </c>
      <c r="Q110" s="123" t="e">
        <f t="shared" si="18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IF(OR($B111="",$C111="",$D111="",$E111="",$E111&lt;AN_LIM,$E111&gt;AN_CONCURS,$G111="",$O111=FALSE),"",CONF_ROM*VLOOKUP(AK111,Coef!$E$5:$F$20,2,FALSE))</f>
        <v/>
      </c>
      <c r="J111" s="121" t="str">
        <f>IF(OR($B111="",$C111="",$D111="",$E111="",$E111&gt;AN_CONCURS,$G111="",$O111=FALSE),"",CONF_ROM*VLOOKUP(AK111,Coef!$E$5:$F$20,2,FALSE))</f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53" t="str">
        <f t="shared" si="23"/>
        <v/>
      </c>
      <c r="O111" s="236" t="b">
        <f t="shared" si="24"/>
        <v>0</v>
      </c>
      <c r="Q111" s="123" t="e">
        <f t="shared" si="18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IF(OR($B112="",$C112="",$D112="",$E112="",$E112&lt;AN_LIM,$E112&gt;AN_CONCURS,$G112="",$O112=FALSE),"",CONF_ROM*VLOOKUP(AK112,Coef!$E$5:$F$20,2,FALSE))</f>
        <v/>
      </c>
      <c r="J112" s="121" t="str">
        <f>IF(OR($B112="",$C112="",$D112="",$E112="",$E112&gt;AN_CONCURS,$G112="",$O112=FALSE),"",CONF_ROM*VLOOKUP(AK112,Coef!$E$5:$F$20,2,FALSE))</f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53" t="str">
        <f t="shared" si="23"/>
        <v/>
      </c>
      <c r="O112" s="236" t="b">
        <f t="shared" si="24"/>
        <v>0</v>
      </c>
      <c r="Q112" s="123" t="e">
        <f t="shared" si="18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IF(OR($B113="",$C113="",$D113="",$E113="",$E113&lt;AN_LIM,$E113&gt;AN_CONCURS,$G113="",$O113=FALSE),"",CONF_ROM*VLOOKUP(AK113,Coef!$E$5:$F$20,2,FALSE))</f>
        <v/>
      </c>
      <c r="J113" s="121" t="str">
        <f>IF(OR($B113="",$C113="",$D113="",$E113="",$E113&gt;AN_CONCURS,$G113="",$O113=FALSE),"",CONF_ROM*VLOOKUP(AK113,Coef!$E$5:$F$20,2,FALSE))</f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53" t="str">
        <f t="shared" si="23"/>
        <v/>
      </c>
      <c r="O113" s="236" t="b">
        <f t="shared" si="24"/>
        <v>0</v>
      </c>
      <c r="Q113" s="123" t="e">
        <f t="shared" si="18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IF(OR($B114="",$C114="",$D114="",$E114="",$E114&lt;AN_LIM,$E114&gt;AN_CONCURS,$G114="",$O114=FALSE),"",CONF_ROM*VLOOKUP(AK114,Coef!$E$5:$F$20,2,FALSE))</f>
        <v/>
      </c>
      <c r="J114" s="121" t="str">
        <f>IF(OR($B114="",$C114="",$D114="",$E114="",$E114&gt;AN_CONCURS,$G114="",$O114=FALSE),"",CONF_ROM*VLOOKUP(AK114,Coef!$E$5:$F$20,2,FALSE))</f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53" t="str">
        <f t="shared" si="23"/>
        <v/>
      </c>
      <c r="O114" s="236" t="b">
        <f t="shared" si="24"/>
        <v>0</v>
      </c>
      <c r="Q114" s="123" t="e">
        <f t="shared" si="18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IF(OR($B115="",$C115="",$D115="",$E115="",$E115&lt;AN_LIM,$E115&gt;AN_CONCURS,$G115="",$O115=FALSE),"",CONF_ROM*VLOOKUP(AK115,Coef!$E$5:$F$20,2,FALSE))</f>
        <v/>
      </c>
      <c r="J115" s="121" t="str">
        <f>IF(OR($B115="",$C115="",$D115="",$E115="",$E115&gt;AN_CONCURS,$G115="",$O115=FALSE),"",CONF_ROM*VLOOKUP(AK115,Coef!$E$5:$F$20,2,FALSE))</f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53" t="str">
        <f t="shared" si="23"/>
        <v/>
      </c>
      <c r="O115" s="236" t="b">
        <f t="shared" si="24"/>
        <v>0</v>
      </c>
      <c r="Q115" s="123" t="e">
        <f t="shared" si="18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IF(OR($B116="",$C116="",$D116="",$E116="",$E116&lt;AN_LIM,$E116&gt;AN_CONCURS,$G116="",$O116=FALSE),"",CONF_ROM*VLOOKUP(AK116,Coef!$E$5:$F$20,2,FALSE))</f>
        <v/>
      </c>
      <c r="J116" s="121" t="str">
        <f>IF(OR($B116="",$C116="",$D116="",$E116="",$E116&gt;AN_CONCURS,$G116="",$O116=FALSE),"",CONF_ROM*VLOOKUP(AK116,Coef!$E$5:$F$20,2,FALSE))</f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53" t="str">
        <f t="shared" si="23"/>
        <v/>
      </c>
      <c r="O116" s="236" t="b">
        <f t="shared" si="24"/>
        <v>0</v>
      </c>
      <c r="Q116" s="123" t="e">
        <f t="shared" si="18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IF(OR($B117="",$C117="",$D117="",$E117="",$E117&lt;AN_LIM,$E117&gt;AN_CONCURS,$G117="",$O117=FALSE),"",CONF_ROM*VLOOKUP(AK117,Coef!$E$5:$F$20,2,FALSE))</f>
        <v/>
      </c>
      <c r="J117" s="121" t="str">
        <f>IF(OR($B117="",$C117="",$D117="",$E117="",$E117&gt;AN_CONCURS,$G117="",$O117=FALSE),"",CONF_ROM*VLOOKUP(AK117,Coef!$E$5:$F$20,2,FALSE))</f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53" t="str">
        <f t="shared" si="23"/>
        <v/>
      </c>
      <c r="O117" s="236" t="b">
        <f t="shared" si="24"/>
        <v>0</v>
      </c>
      <c r="Q117" s="123" t="e">
        <f t="shared" si="18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IF(OR($B118="",$C118="",$D118="",$E118="",$E118&lt;AN_LIM,$E118&gt;AN_CONCURS,$G118="",$O118=FALSE),"",CONF_ROM*VLOOKUP(AK118,Coef!$E$5:$F$20,2,FALSE))</f>
        <v/>
      </c>
      <c r="J118" s="121" t="str">
        <f>IF(OR($B118="",$C118="",$D118="",$E118="",$E118&gt;AN_CONCURS,$G118="",$O118=FALSE),"",CONF_ROM*VLOOKUP(AK118,Coef!$E$5:$F$20,2,FALSE))</f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53" t="str">
        <f t="shared" si="23"/>
        <v/>
      </c>
      <c r="O118" s="236" t="b">
        <f t="shared" si="24"/>
        <v>0</v>
      </c>
      <c r="Q118" s="123" t="e">
        <f t="shared" si="18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IF(OR($B119="",$C119="",$D119="",$E119="",$E119&lt;AN_LIM,$E119&gt;AN_CONCURS,$G119="",$O119=FALSE),"",CONF_ROM*VLOOKUP(AK119,Coef!$E$5:$F$20,2,FALSE))</f>
        <v/>
      </c>
      <c r="J119" s="121" t="str">
        <f>IF(OR($B119="",$C119="",$D119="",$E119="",$E119&gt;AN_CONCURS,$G119="",$O119=FALSE),"",CONF_ROM*VLOOKUP(AK119,Coef!$E$5:$F$20,2,FALSE))</f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53" t="str">
        <f t="shared" si="23"/>
        <v/>
      </c>
      <c r="O119" s="236" t="b">
        <f t="shared" si="24"/>
        <v>0</v>
      </c>
      <c r="Q119" s="123" t="e">
        <f t="shared" si="18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IF(OR($B120="",$C120="",$D120="",$E120="",$E120&lt;AN_LIM,$E120&gt;AN_CONCURS,$G120="",$O120=FALSE),"",CONF_ROM*VLOOKUP(AK120,Coef!$E$5:$F$20,2,FALSE))</f>
        <v/>
      </c>
      <c r="J120" s="121" t="str">
        <f>IF(OR($B120="",$C120="",$D120="",$E120="",$E120&gt;AN_CONCURS,$G120="",$O120=FALSE),"",CONF_ROM*VLOOKUP(AK120,Coef!$E$5:$F$20,2,FALSE))</f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53" t="str">
        <f t="shared" si="23"/>
        <v/>
      </c>
      <c r="O120" s="236" t="b">
        <f t="shared" si="24"/>
        <v>0</v>
      </c>
      <c r="Q120" s="123" t="e">
        <f t="shared" si="18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IF(OR($B121="",$C121="",$D121="",$E121="",$E121&lt;AN_LIM,$E121&gt;AN_CONCURS,$G121="",$O121=FALSE),"",CONF_ROM*VLOOKUP(AK121,Coef!$E$5:$F$20,2,FALSE))</f>
        <v/>
      </c>
      <c r="J121" s="121" t="str">
        <f>IF(OR($B121="",$C121="",$D121="",$E121="",$E121&gt;AN_CONCURS,$G121="",$O121=FALSE),"",CONF_ROM*VLOOKUP(AK121,Coef!$E$5:$F$20,2,FALSE))</f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53" t="str">
        <f t="shared" si="23"/>
        <v/>
      </c>
      <c r="O121" s="236" t="b">
        <f t="shared" si="24"/>
        <v>0</v>
      </c>
      <c r="Q121" s="123" t="e">
        <f t="shared" si="18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IF(OR($B122="",$C122="",$D122="",$E122="",$E122&lt;AN_LIM,$E122&gt;AN_CONCURS,$G122="",$O122=FALSE),"",CONF_ROM*VLOOKUP(AK122,Coef!$E$5:$F$20,2,FALSE))</f>
        <v/>
      </c>
      <c r="J122" s="121" t="str">
        <f>IF(OR($B122="",$C122="",$D122="",$E122="",$E122&gt;AN_CONCURS,$G122="",$O122=FALSE),"",CONF_ROM*VLOOKUP(AK122,Coef!$E$5:$F$20,2,FALSE))</f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53" t="str">
        <f t="shared" si="23"/>
        <v/>
      </c>
      <c r="O122" s="236" t="b">
        <f t="shared" si="24"/>
        <v>0</v>
      </c>
      <c r="Q122" s="123" t="e">
        <f t="shared" si="18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IF(OR($B123="",$C123="",$D123="",$E123="",$E123&lt;AN_LIM,$E123&gt;AN_CONCURS,$G123="",$O123=FALSE),"",CONF_ROM*VLOOKUP(AK123,Coef!$E$5:$F$20,2,FALSE))</f>
        <v/>
      </c>
      <c r="J123" s="121" t="str">
        <f>IF(OR($B123="",$C123="",$D123="",$E123="",$E123&gt;AN_CONCURS,$G123="",$O123=FALSE),"",CONF_ROM*VLOOKUP(AK123,Coef!$E$5:$F$20,2,FALSE))</f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53" t="str">
        <f t="shared" si="23"/>
        <v/>
      </c>
      <c r="O123" s="236" t="b">
        <f t="shared" si="24"/>
        <v>0</v>
      </c>
      <c r="Q123" s="123" t="e">
        <f t="shared" si="18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IF(OR($B124="",$C124="",$D124="",$E124="",$E124&lt;AN_LIM,$E124&gt;AN_CONCURS,$G124="",$O124=FALSE),"",CONF_ROM*VLOOKUP(AK124,Coef!$E$5:$F$20,2,FALSE))</f>
        <v/>
      </c>
      <c r="J124" s="121" t="str">
        <f>IF(OR($B124="",$C124="",$D124="",$E124="",$E124&gt;AN_CONCURS,$G124="",$O124=FALSE),"",CONF_ROM*VLOOKUP(AK124,Coef!$E$5:$F$20,2,FALSE))</f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53" t="str">
        <f t="shared" si="23"/>
        <v/>
      </c>
      <c r="O124" s="236" t="b">
        <f t="shared" si="24"/>
        <v>0</v>
      </c>
      <c r="Q124" s="123" t="e">
        <f t="shared" si="18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IF(OR($B125="",$C125="",$D125="",$E125="",$E125&lt;AN_LIM,$E125&gt;AN_CONCURS,$G125="",$O125=FALSE),"",CONF_ROM*VLOOKUP(AK125,Coef!$E$5:$F$20,2,FALSE))</f>
        <v/>
      </c>
      <c r="J125" s="121" t="str">
        <f>IF(OR($B125="",$C125="",$D125="",$E125="",$E125&gt;AN_CONCURS,$G125="",$O125=FALSE),"",CONF_ROM*VLOOKUP(AK125,Coef!$E$5:$F$20,2,FALSE))</f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53" t="str">
        <f t="shared" si="23"/>
        <v/>
      </c>
      <c r="O125" s="236" t="b">
        <f t="shared" si="24"/>
        <v>0</v>
      </c>
      <c r="Q125" s="123" t="e">
        <f t="shared" si="18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IF(OR($B126="",$C126="",$D126="",$E126="",$E126&lt;AN_LIM,$E126&gt;AN_CONCURS,$G126="",$O126=FALSE),"",CONF_ROM*VLOOKUP(AK126,Coef!$E$5:$F$20,2,FALSE))</f>
        <v/>
      </c>
      <c r="J126" s="121" t="str">
        <f>IF(OR($B126="",$C126="",$D126="",$E126="",$E126&gt;AN_CONCURS,$G126="",$O126=FALSE),"",CONF_ROM*VLOOKUP(AK126,Coef!$E$5:$F$20,2,FALSE))</f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53" t="str">
        <f t="shared" si="23"/>
        <v/>
      </c>
      <c r="O126" s="236" t="b">
        <f t="shared" si="24"/>
        <v>0</v>
      </c>
      <c r="Q126" s="123" t="e">
        <f t="shared" si="18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IF(OR($B127="",$C127="",$D127="",$E127="",$E127&lt;AN_LIM,$E127&gt;AN_CONCURS,$G127="",$O127=FALSE),"",CONF_ROM*VLOOKUP(AK127,Coef!$E$5:$F$20,2,FALSE))</f>
        <v/>
      </c>
      <c r="J127" s="121" t="str">
        <f>IF(OR($B127="",$C127="",$D127="",$E127="",$E127&gt;AN_CONCURS,$G127="",$O127=FALSE),"",CONF_ROM*VLOOKUP(AK127,Coef!$E$5:$F$20,2,FALSE))</f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53" t="str">
        <f t="shared" si="23"/>
        <v/>
      </c>
      <c r="O127" s="236" t="b">
        <f t="shared" si="24"/>
        <v>0</v>
      </c>
      <c r="Q127" s="123" t="e">
        <f t="shared" si="18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IF(OR($B128="",$C128="",$D128="",$E128="",$E128&lt;AN_LIM,$E128&gt;AN_CONCURS,$G128="",$O128=FALSE),"",CONF_ROM*VLOOKUP(AK128,Coef!$E$5:$F$20,2,FALSE))</f>
        <v/>
      </c>
      <c r="J128" s="121" t="str">
        <f>IF(OR($B128="",$C128="",$D128="",$E128="",$E128&gt;AN_CONCURS,$G128="",$O128=FALSE),"",CONF_ROM*VLOOKUP(AK128,Coef!$E$5:$F$20,2,FALSE))</f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53" t="str">
        <f t="shared" si="23"/>
        <v/>
      </c>
      <c r="O128" s="236" t="b">
        <f t="shared" si="24"/>
        <v>0</v>
      </c>
      <c r="Q128" s="123" t="e">
        <f t="shared" si="18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IF(OR($B129="",$C129="",$D129="",$E129="",$E129&lt;AN_LIM,$E129&gt;AN_CONCURS,$G129="",$O129=FALSE),"",CONF_ROM*VLOOKUP(AK129,Coef!$E$5:$F$20,2,FALSE))</f>
        <v/>
      </c>
      <c r="J129" s="121" t="str">
        <f>IF(OR($B129="",$C129="",$D129="",$E129="",$E129&gt;AN_CONCURS,$G129="",$O129=FALSE),"",CONF_ROM*VLOOKUP(AK129,Coef!$E$5:$F$20,2,FALSE))</f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53" t="str">
        <f t="shared" si="23"/>
        <v/>
      </c>
      <c r="O129" s="236" t="b">
        <f t="shared" si="24"/>
        <v>0</v>
      </c>
      <c r="Q129" s="123" t="e">
        <f t="shared" si="18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IF(OR($B130="",$C130="",$D130="",$E130="",$E130&lt;AN_LIM,$E130&gt;AN_CONCURS,$G130="",$O130=FALSE),"",CONF_ROM*VLOOKUP(AK130,Coef!$E$5:$F$20,2,FALSE))</f>
        <v/>
      </c>
      <c r="J130" s="121" t="str">
        <f>IF(OR($B130="",$C130="",$D130="",$E130="",$E130&gt;AN_CONCURS,$G130="",$O130=FALSE),"",CONF_ROM*VLOOKUP(AK130,Coef!$E$5:$F$20,2,FALSE))</f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53" t="str">
        <f t="shared" si="23"/>
        <v/>
      </c>
      <c r="O130" s="236" t="b">
        <f t="shared" si="24"/>
        <v>0</v>
      </c>
      <c r="Q130" s="123" t="e">
        <f t="shared" si="18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IF(OR($B131="",$C131="",$D131="",$E131="",$E131&lt;AN_LIM,$E131&gt;AN_CONCURS,$G131="",$O131=FALSE),"",CONF_ROM*VLOOKUP(AK131,Coef!$E$5:$F$20,2,FALSE))</f>
        <v/>
      </c>
      <c r="J131" s="121" t="str">
        <f>IF(OR($B131="",$C131="",$D131="",$E131="",$E131&gt;AN_CONCURS,$G131="",$O131=FALSE),"",CONF_ROM*VLOOKUP(AK131,Coef!$E$5:$F$20,2,FALSE))</f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53" t="str">
        <f t="shared" si="23"/>
        <v/>
      </c>
      <c r="O131" s="236" t="b">
        <f t="shared" si="24"/>
        <v>0</v>
      </c>
      <c r="Q131" s="123" t="e">
        <f t="shared" si="18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IF(OR($B132="",$C132="",$D132="",$E132="",$E132&lt;AN_LIM,$E132&gt;AN_CONCURS,$G132="",$O132=FALSE),"",CONF_ROM*VLOOKUP(AK132,Coef!$E$5:$F$20,2,FALSE))</f>
        <v/>
      </c>
      <c r="J132" s="121" t="str">
        <f>IF(OR($B132="",$C132="",$D132="",$E132="",$E132&gt;AN_CONCURS,$G132="",$O132=FALSE),"",CONF_ROM*VLOOKUP(AK132,Coef!$E$5:$F$20,2,FALSE))</f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53" t="str">
        <f t="shared" si="23"/>
        <v/>
      </c>
      <c r="O132" s="236" t="b">
        <f t="shared" si="24"/>
        <v>0</v>
      </c>
      <c r="Q132" s="123" t="e">
        <f t="shared" si="18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IF(OR($B133="",$C133="",$D133="",$E133="",$E133&lt;AN_LIM,$E133&gt;AN_CONCURS,$G133="",$O133=FALSE),"",CONF_ROM*VLOOKUP(AK133,Coef!$E$5:$F$20,2,FALSE))</f>
        <v/>
      </c>
      <c r="J133" s="121" t="str">
        <f>IF(OR($B133="",$C133="",$D133="",$E133="",$E133&gt;AN_CONCURS,$G133="",$O133=FALSE),"",CONF_ROM*VLOOKUP(AK133,Coef!$E$5:$F$20,2,FALSE))</f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53" t="str">
        <f t="shared" si="23"/>
        <v/>
      </c>
      <c r="O133" s="236" t="b">
        <f t="shared" si="24"/>
        <v>0</v>
      </c>
      <c r="Q133" s="123" t="e">
        <f t="shared" si="18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IF(OR($B134="",$C134="",$D134="",$E134="",$E134&lt;AN_LIM,$E134&gt;AN_CONCURS,$G134="",$O134=FALSE),"",CONF_ROM*VLOOKUP(AK134,Coef!$E$5:$F$20,2,FALSE))</f>
        <v/>
      </c>
      <c r="J134" s="121" t="str">
        <f>IF(OR($B134="",$C134="",$D134="",$E134="",$E134&gt;AN_CONCURS,$G134="",$O134=FALSE),"",CONF_ROM*VLOOKUP(AK134,Coef!$E$5:$F$20,2,FALSE))</f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53" t="str">
        <f t="shared" si="23"/>
        <v/>
      </c>
      <c r="O134" s="236" t="b">
        <f t="shared" si="24"/>
        <v>0</v>
      </c>
      <c r="Q134" s="123" t="e">
        <f t="shared" si="18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IF(OR($B135="",$C135="",$D135="",$E135="",$E135&lt;AN_LIM,$E135&gt;AN_CONCURS,$G135="",$O135=FALSE),"",CONF_ROM*VLOOKUP(AK135,Coef!$E$5:$F$20,2,FALSE))</f>
        <v/>
      </c>
      <c r="J135" s="121" t="str">
        <f>IF(OR($B135="",$C135="",$D135="",$E135="",$E135&gt;AN_CONCURS,$G135="",$O135=FALSE),"",CONF_ROM*VLOOKUP(AK135,Coef!$E$5:$F$20,2,FALSE))</f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53" t="str">
        <f t="shared" si="23"/>
        <v/>
      </c>
      <c r="O135" s="236" t="b">
        <f t="shared" si="24"/>
        <v>0</v>
      </c>
      <c r="Q135" s="123" t="e">
        <f t="shared" si="18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IF(OR($B136="",$C136="",$D136="",$E136="",$E136&lt;AN_LIM,$E136&gt;AN_CONCURS,$G136="",$O136=FALSE),"",CONF_ROM*VLOOKUP(AK136,Coef!$E$5:$F$20,2,FALSE))</f>
        <v/>
      </c>
      <c r="J136" s="121" t="str">
        <f>IF(OR($B136="",$C136="",$D136="",$E136="",$E136&gt;AN_CONCURS,$G136="",$O136=FALSE),"",CONF_ROM*VLOOKUP(AK136,Coef!$E$5:$F$20,2,FALSE))</f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53" t="str">
        <f t="shared" si="23"/>
        <v/>
      </c>
      <c r="O136" s="236" t="b">
        <f t="shared" si="24"/>
        <v>0</v>
      </c>
      <c r="Q136" s="123" t="e">
        <f t="shared" si="18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IF(OR($B137="",$C137="",$D137="",$E137="",$E137&lt;AN_LIM,$E137&gt;AN_CONCURS,$G137="",$O137=FALSE),"",CONF_ROM*VLOOKUP(AK137,Coef!$E$5:$F$20,2,FALSE))</f>
        <v/>
      </c>
      <c r="J137" s="121" t="str">
        <f>IF(OR($B137="",$C137="",$D137="",$E137="",$E137&gt;AN_CONCURS,$G137="",$O137=FALSE),"",CONF_ROM*VLOOKUP(AK137,Coef!$E$5:$F$20,2,FALSE))</f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53" t="str">
        <f t="shared" si="23"/>
        <v/>
      </c>
      <c r="O137" s="236" t="b">
        <f t="shared" si="24"/>
        <v>0</v>
      </c>
      <c r="Q137" s="123" t="e">
        <f t="shared" si="18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IF(OR($B138="",$C138="",$D138="",$E138="",$E138&lt;AN_LIM,$E138&gt;AN_CONCURS,$G138="",$O138=FALSE),"",CONF_ROM*VLOOKUP(AK138,Coef!$E$5:$F$20,2,FALSE))</f>
        <v/>
      </c>
      <c r="J138" s="121" t="str">
        <f>IF(OR($B138="",$C138="",$D138="",$E138="",$E138&gt;AN_CONCURS,$G138="",$O138=FALSE),"",CONF_ROM*VLOOKUP(AK138,Coef!$E$5:$F$20,2,FALSE))</f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53" t="str">
        <f t="shared" si="23"/>
        <v/>
      </c>
      <c r="O138" s="236" t="b">
        <f t="shared" si="24"/>
        <v>0</v>
      </c>
      <c r="Q138" s="123" t="e">
        <f t="shared" ref="Q138:Q201" si="45">FIND(",",$B138,1)</f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IF(OR($B139="",$C139="",$D139="",$E139="",$E139&lt;AN_LIM,$E139&gt;AN_CONCURS,$G139="",$O139=FALSE),"",CONF_ROM*VLOOKUP(AK139,Coef!$E$5:$F$20,2,FALSE))</f>
        <v/>
      </c>
      <c r="J139" s="121" t="str">
        <f>IF(OR($B139="",$C139="",$D139="",$E139="",$E139&gt;AN_CONCURS,$G139="",$O139=FALSE),"",CONF_ROM*VLOOKUP(AK139,Coef!$E$5:$F$20,2,FALSE))</f>
        <v/>
      </c>
      <c r="K139" s="153" t="str">
        <f t="shared" ref="K139:K202" si="46">IF(OR($B139="",$C139="",$D139="",$E139="",$E139&gt;AN_CONCURS,$G139="",$O139=FALSE),"",IF($E139&gt;=AN_LIM,1,""))</f>
        <v/>
      </c>
      <c r="L139" s="153" t="str">
        <f t="shared" ref="L139:L202" si="47">IF(OR($B139="",$C139="",$D139="",$E139="",$E139&gt;AN_CONCURS,$G139="",$O139=FALSE),"",1)</f>
        <v/>
      </c>
      <c r="M139" s="153" t="str">
        <f t="shared" ref="M139:M202" si="48">IF($K139&lt;&gt;1,"",(IF(OR($B139="",$C139="",$D139="",$E139="",$E139&gt;AN_CONCURS,$G139="",$O139=FALSE),"",IF((FIND(NUME,$B139,1)=1),1,""))))</f>
        <v/>
      </c>
      <c r="N139" s="153" t="str">
        <f t="shared" ref="N139:N202" si="49">IF(OR($B139="",$C139="",$D139="",$E139="",$E139&gt;AN_CONCURS,$G139="",$O139=FALSE),"",IF((FIND(NUME,$B139,1)=1),1,""))</f>
        <v/>
      </c>
      <c r="O139" s="236" t="b">
        <f t="shared" ref="O139:O202" si="50">IF(NUME="",FALSE,ISNUMBER(SEARCH(NUME,$B139)))</f>
        <v>0</v>
      </c>
      <c r="Q139" s="123" t="e">
        <f t="shared" si="45"/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IF(OR($B140="",$C140="",$D140="",$E140="",$E140&lt;AN_LIM,$E140&gt;AN_CONCURS,$G140="",$O140=FALSE),"",CONF_ROM*VLOOKUP(AK140,Coef!$E$5:$F$20,2,FALSE))</f>
        <v/>
      </c>
      <c r="J140" s="121" t="str">
        <f>IF(OR($B140="",$C140="",$D140="",$E140="",$E140&gt;AN_CONCURS,$G140="",$O140=FALSE),"",CONF_ROM*VLOOKUP(AK140,Coef!$E$5:$F$20,2,FALSE))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36" t="b">
        <f t="shared" si="50"/>
        <v>0</v>
      </c>
      <c r="Q140" s="123" t="e">
        <f t="shared" si="45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IF(OR($B141="",$C141="",$D141="",$E141="",$E141&lt;AN_LIM,$E141&gt;AN_CONCURS,$G141="",$O141=FALSE),"",CONF_ROM*VLOOKUP(AK141,Coef!$E$5:$F$20,2,FALSE))</f>
        <v/>
      </c>
      <c r="J141" s="121" t="str">
        <f>IF(OR($B141="",$C141="",$D141="",$E141="",$E141&gt;AN_CONCURS,$G141="",$O141=FALSE),"",CONF_ROM*VLOOKUP(AK141,Coef!$E$5:$F$20,2,FALSE))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36" t="b">
        <f t="shared" si="50"/>
        <v>0</v>
      </c>
      <c r="Q141" s="123" t="e">
        <f t="shared" si="45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IF(OR($B142="",$C142="",$D142="",$E142="",$E142&lt;AN_LIM,$E142&gt;AN_CONCURS,$G142="",$O142=FALSE),"",CONF_ROM*VLOOKUP(AK142,Coef!$E$5:$F$20,2,FALSE))</f>
        <v/>
      </c>
      <c r="J142" s="121" t="str">
        <f>IF(OR($B142="",$C142="",$D142="",$E142="",$E142&gt;AN_CONCURS,$G142="",$O142=FALSE),"",CONF_ROM*VLOOKUP(AK142,Coef!$E$5:$F$20,2,FALSE))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36" t="b">
        <f t="shared" si="50"/>
        <v>0</v>
      </c>
      <c r="Q142" s="123" t="e">
        <f t="shared" si="45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IF(OR($B143="",$C143="",$D143="",$E143="",$E143&lt;AN_LIM,$E143&gt;AN_CONCURS,$G143="",$O143=FALSE),"",CONF_ROM*VLOOKUP(AK143,Coef!$E$5:$F$20,2,FALSE))</f>
        <v/>
      </c>
      <c r="J143" s="121" t="str">
        <f>IF(OR($B143="",$C143="",$D143="",$E143="",$E143&gt;AN_CONCURS,$G143="",$O143=FALSE),"",CONF_ROM*VLOOKUP(AK143,Coef!$E$5:$F$20,2,FALSE))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36" t="b">
        <f t="shared" si="50"/>
        <v>0</v>
      </c>
      <c r="Q143" s="123" t="e">
        <f t="shared" si="45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IF(OR($B144="",$C144="",$D144="",$E144="",$E144&lt;AN_LIM,$E144&gt;AN_CONCURS,$G144="",$O144=FALSE),"",CONF_ROM*VLOOKUP(AK144,Coef!$E$5:$F$20,2,FALSE))</f>
        <v/>
      </c>
      <c r="J144" s="121" t="str">
        <f>IF(OR($B144="",$C144="",$D144="",$E144="",$E144&gt;AN_CONCURS,$G144="",$O144=FALSE),"",CONF_ROM*VLOOKUP(AK144,Coef!$E$5:$F$20,2,FALSE))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36" t="b">
        <f t="shared" si="50"/>
        <v>0</v>
      </c>
      <c r="Q144" s="123" t="e">
        <f t="shared" si="45"/>
        <v>#VALUE!</v>
      </c>
      <c r="R144" s="123" t="e">
        <f t="shared" ref="R144:R207" si="51">FIND(",",$B144,Q144+1)</f>
        <v>#VALUE!</v>
      </c>
      <c r="S144" s="123" t="e">
        <f t="shared" ref="S144:S207" si="52">FIND(",",$B144,R144+1)</f>
        <v>#VALUE!</v>
      </c>
      <c r="T144" s="123" t="e">
        <f t="shared" ref="T144:T207" si="53">FIND(",",$B144,S144+1)</f>
        <v>#VALUE!</v>
      </c>
      <c r="U144" s="123" t="e">
        <f t="shared" ref="U144:U207" si="54">FIND(",",$B144,T144+1)</f>
        <v>#VALUE!</v>
      </c>
      <c r="V144" s="123" t="e">
        <f t="shared" ref="V144:V207" si="55">FIND(",",$B144,U144+1)</f>
        <v>#VALUE!</v>
      </c>
      <c r="W144" s="123" t="e">
        <f t="shared" ref="W144:W207" si="56">FIND(",",$B144,V144+1)</f>
        <v>#VALUE!</v>
      </c>
      <c r="X144" s="123" t="e">
        <f t="shared" ref="X144:X207" si="57">FIND(",",$B144,W144+1)</f>
        <v>#VALUE!</v>
      </c>
      <c r="Y144" s="123" t="e">
        <f t="shared" ref="Y144:Y207" si="58">FIND(",",$B144,X144+1)</f>
        <v>#VALUE!</v>
      </c>
      <c r="Z144" s="123" t="e">
        <f t="shared" ref="Z144:Z207" si="59">FIND(",",$B144,Y144+1)</f>
        <v>#VALUE!</v>
      </c>
      <c r="AA144" s="124" t="e">
        <f t="shared" ref="AA144:AA207" si="60">IF(Q144&gt;0,1,0)</f>
        <v>#VALUE!</v>
      </c>
      <c r="AB144" s="124" t="e">
        <f t="shared" ref="AB144:AB207" si="61">IF(R144&gt;0,1,0)</f>
        <v>#VALUE!</v>
      </c>
      <c r="AC144" s="124" t="e">
        <f t="shared" ref="AC144:AC207" si="62">IF(S144&gt;0,1,0)</f>
        <v>#VALUE!</v>
      </c>
      <c r="AD144" s="124" t="e">
        <f t="shared" ref="AD144:AD207" si="63">IF(T144&gt;0,1,0)</f>
        <v>#VALUE!</v>
      </c>
      <c r="AE144" s="124" t="e">
        <f t="shared" ref="AE144:AE207" si="64">IF(U144&gt;0,1,0)</f>
        <v>#VALUE!</v>
      </c>
      <c r="AF144" s="124" t="e">
        <f t="shared" ref="AF144:AF207" si="65">IF(V144&gt;0,1,0)</f>
        <v>#VALUE!</v>
      </c>
      <c r="AG144" s="124" t="e">
        <f t="shared" ref="AG144:AG207" si="66">IF(W144&gt;0,1,0)</f>
        <v>#VALUE!</v>
      </c>
      <c r="AH144" s="124" t="e">
        <f t="shared" ref="AH144:AH207" si="67">IF(X144&gt;0,1,0)</f>
        <v>#VALUE!</v>
      </c>
      <c r="AI144" s="124" t="e">
        <f t="shared" ref="AI144:AI207" si="68">IF(Y144&gt;0,1,0)</f>
        <v>#VALUE!</v>
      </c>
      <c r="AJ144" s="124" t="e">
        <f t="shared" ref="AJ144:AJ207" si="69">IF(Z144&gt;0,1,0)</f>
        <v>#VALUE!</v>
      </c>
      <c r="AK144" s="124">
        <f t="shared" ref="AK144:AK207" si="70">1+SUMIF(AA144:AJ144,"&gt;0",AA144:AJ144)</f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IF(OR($B145="",$C145="",$D145="",$E145="",$E145&lt;AN_LIM,$E145&gt;AN_CONCURS,$G145="",$O145=FALSE),"",CONF_ROM*VLOOKUP(AK145,Coef!$E$5:$F$20,2,FALSE))</f>
        <v/>
      </c>
      <c r="J145" s="121" t="str">
        <f>IF(OR($B145="",$C145="",$D145="",$E145="",$E145&gt;AN_CONCURS,$G145="",$O145=FALSE),"",CONF_ROM*VLOOKUP(AK145,Coef!$E$5:$F$20,2,FALSE))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36" t="b">
        <f t="shared" si="50"/>
        <v>0</v>
      </c>
      <c r="Q145" s="123" t="e">
        <f t="shared" si="45"/>
        <v>#VALUE!</v>
      </c>
      <c r="R145" s="123" t="e">
        <f t="shared" si="51"/>
        <v>#VALUE!</v>
      </c>
      <c r="S145" s="123" t="e">
        <f t="shared" si="52"/>
        <v>#VALUE!</v>
      </c>
      <c r="T145" s="123" t="e">
        <f t="shared" si="53"/>
        <v>#VALUE!</v>
      </c>
      <c r="U145" s="123" t="e">
        <f t="shared" si="54"/>
        <v>#VALUE!</v>
      </c>
      <c r="V145" s="123" t="e">
        <f t="shared" si="55"/>
        <v>#VALUE!</v>
      </c>
      <c r="W145" s="123" t="e">
        <f t="shared" si="56"/>
        <v>#VALUE!</v>
      </c>
      <c r="X145" s="123" t="e">
        <f t="shared" si="57"/>
        <v>#VALUE!</v>
      </c>
      <c r="Y145" s="123" t="e">
        <f t="shared" si="58"/>
        <v>#VALUE!</v>
      </c>
      <c r="Z145" s="123" t="e">
        <f t="shared" si="59"/>
        <v>#VALUE!</v>
      </c>
      <c r="AA145" s="124" t="e">
        <f t="shared" si="60"/>
        <v>#VALUE!</v>
      </c>
      <c r="AB145" s="124" t="e">
        <f t="shared" si="61"/>
        <v>#VALUE!</v>
      </c>
      <c r="AC145" s="124" t="e">
        <f t="shared" si="62"/>
        <v>#VALUE!</v>
      </c>
      <c r="AD145" s="124" t="e">
        <f t="shared" si="63"/>
        <v>#VALUE!</v>
      </c>
      <c r="AE145" s="124" t="e">
        <f t="shared" si="64"/>
        <v>#VALUE!</v>
      </c>
      <c r="AF145" s="124" t="e">
        <f t="shared" si="65"/>
        <v>#VALUE!</v>
      </c>
      <c r="AG145" s="124" t="e">
        <f t="shared" si="66"/>
        <v>#VALUE!</v>
      </c>
      <c r="AH145" s="124" t="e">
        <f t="shared" si="67"/>
        <v>#VALUE!</v>
      </c>
      <c r="AI145" s="124" t="e">
        <f t="shared" si="68"/>
        <v>#VALUE!</v>
      </c>
      <c r="AJ145" s="124" t="e">
        <f t="shared" si="69"/>
        <v>#VALUE!</v>
      </c>
      <c r="AK145" s="124">
        <f t="shared" si="70"/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IF(OR($B146="",$C146="",$D146="",$E146="",$E146&lt;AN_LIM,$E146&gt;AN_CONCURS,$G146="",$O146=FALSE),"",CONF_ROM*VLOOKUP(AK146,Coef!$E$5:$F$20,2,FALSE))</f>
        <v/>
      </c>
      <c r="J146" s="121" t="str">
        <f>IF(OR($B146="",$C146="",$D146="",$E146="",$E146&gt;AN_CONCURS,$G146="",$O146=FALSE),"",CONF_ROM*VLOOKUP(AK146,Coef!$E$5:$F$20,2,FALSE))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36" t="b">
        <f t="shared" si="50"/>
        <v>0</v>
      </c>
      <c r="Q146" s="123" t="e">
        <f t="shared" si="45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IF(OR($B147="",$C147="",$D147="",$E147="",$E147&lt;AN_LIM,$E147&gt;AN_CONCURS,$G147="",$O147=FALSE),"",CONF_ROM*VLOOKUP(AK147,Coef!$E$5:$F$20,2,FALSE))</f>
        <v/>
      </c>
      <c r="J147" s="121" t="str">
        <f>IF(OR($B147="",$C147="",$D147="",$E147="",$E147&gt;AN_CONCURS,$G147="",$O147=FALSE),"",CONF_ROM*VLOOKUP(AK147,Coef!$E$5:$F$20,2,FALSE))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36" t="b">
        <f t="shared" si="50"/>
        <v>0</v>
      </c>
      <c r="Q147" s="123" t="e">
        <f t="shared" si="45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IF(OR($B148="",$C148="",$D148="",$E148="",$E148&lt;AN_LIM,$E148&gt;AN_CONCURS,$G148="",$O148=FALSE),"",CONF_ROM*VLOOKUP(AK148,Coef!$E$5:$F$20,2,FALSE))</f>
        <v/>
      </c>
      <c r="J148" s="121" t="str">
        <f>IF(OR($B148="",$C148="",$D148="",$E148="",$E148&gt;AN_CONCURS,$G148="",$O148=FALSE),"",CONF_ROM*VLOOKUP(AK148,Coef!$E$5:$F$20,2,FALSE))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36" t="b">
        <f t="shared" si="50"/>
        <v>0</v>
      </c>
      <c r="Q148" s="123" t="e">
        <f t="shared" si="45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IF(OR($B149="",$C149="",$D149="",$E149="",$E149&lt;AN_LIM,$E149&gt;AN_CONCURS,$G149="",$O149=FALSE),"",CONF_ROM*VLOOKUP(AK149,Coef!$E$5:$F$20,2,FALSE))</f>
        <v/>
      </c>
      <c r="J149" s="121" t="str">
        <f>IF(OR($B149="",$C149="",$D149="",$E149="",$E149&gt;AN_CONCURS,$G149="",$O149=FALSE),"",CONF_ROM*VLOOKUP(AK149,Coef!$E$5:$F$20,2,FALSE))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36" t="b">
        <f t="shared" si="50"/>
        <v>0</v>
      </c>
      <c r="Q149" s="123" t="e">
        <f t="shared" si="45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IF(OR($B150="",$C150="",$D150="",$E150="",$E150&lt;AN_LIM,$E150&gt;AN_CONCURS,$G150="",$O150=FALSE),"",CONF_ROM*VLOOKUP(AK150,Coef!$E$5:$F$20,2,FALSE))</f>
        <v/>
      </c>
      <c r="J150" s="121" t="str">
        <f>IF(OR($B150="",$C150="",$D150="",$E150="",$E150&gt;AN_CONCURS,$G150="",$O150=FALSE),"",CONF_ROM*VLOOKUP(AK150,Coef!$E$5:$F$20,2,FALSE))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36" t="b">
        <f t="shared" si="50"/>
        <v>0</v>
      </c>
      <c r="Q150" s="123" t="e">
        <f t="shared" si="45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IF(OR($B151="",$C151="",$D151="",$E151="",$E151&lt;AN_LIM,$E151&gt;AN_CONCURS,$G151="",$O151=FALSE),"",CONF_ROM*VLOOKUP(AK151,Coef!$E$5:$F$20,2,FALSE))</f>
        <v/>
      </c>
      <c r="J151" s="121" t="str">
        <f>IF(OR($B151="",$C151="",$D151="",$E151="",$E151&gt;AN_CONCURS,$G151="",$O151=FALSE),"",CONF_ROM*VLOOKUP(AK151,Coef!$E$5:$F$20,2,FALSE))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36" t="b">
        <f t="shared" si="50"/>
        <v>0</v>
      </c>
      <c r="Q151" s="123" t="e">
        <f t="shared" si="45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IF(OR($B152="",$C152="",$D152="",$E152="",$E152&lt;AN_LIM,$E152&gt;AN_CONCURS,$G152="",$O152=FALSE),"",CONF_ROM*VLOOKUP(AK152,Coef!$E$5:$F$20,2,FALSE))</f>
        <v/>
      </c>
      <c r="J152" s="121" t="str">
        <f>IF(OR($B152="",$C152="",$D152="",$E152="",$E152&gt;AN_CONCURS,$G152="",$O152=FALSE),"",CONF_ROM*VLOOKUP(AK152,Coef!$E$5:$F$20,2,FALSE))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36" t="b">
        <f t="shared" si="50"/>
        <v>0</v>
      </c>
      <c r="Q152" s="123" t="e">
        <f t="shared" si="45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IF(OR($B153="",$C153="",$D153="",$E153="",$E153&lt;AN_LIM,$E153&gt;AN_CONCURS,$G153="",$O153=FALSE),"",CONF_ROM*VLOOKUP(AK153,Coef!$E$5:$F$20,2,FALSE))</f>
        <v/>
      </c>
      <c r="J153" s="121" t="str">
        <f>IF(OR($B153="",$C153="",$D153="",$E153="",$E153&gt;AN_CONCURS,$G153="",$O153=FALSE),"",CONF_ROM*VLOOKUP(AK153,Coef!$E$5:$F$20,2,FALSE))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36" t="b">
        <f t="shared" si="50"/>
        <v>0</v>
      </c>
      <c r="Q153" s="123" t="e">
        <f t="shared" si="45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IF(OR($B154="",$C154="",$D154="",$E154="",$E154&lt;AN_LIM,$E154&gt;AN_CONCURS,$G154="",$O154=FALSE),"",CONF_ROM*VLOOKUP(AK154,Coef!$E$5:$F$20,2,FALSE))</f>
        <v/>
      </c>
      <c r="J154" s="121" t="str">
        <f>IF(OR($B154="",$C154="",$D154="",$E154="",$E154&gt;AN_CONCURS,$G154="",$O154=FALSE),"",CONF_ROM*VLOOKUP(AK154,Coef!$E$5:$F$20,2,FALSE))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36" t="b">
        <f t="shared" si="50"/>
        <v>0</v>
      </c>
      <c r="Q154" s="123" t="e">
        <f t="shared" si="45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IF(OR($B155="",$C155="",$D155="",$E155="",$E155&lt;AN_LIM,$E155&gt;AN_CONCURS,$G155="",$O155=FALSE),"",CONF_ROM*VLOOKUP(AK155,Coef!$E$5:$F$20,2,FALSE))</f>
        <v/>
      </c>
      <c r="J155" s="121" t="str">
        <f>IF(OR($B155="",$C155="",$D155="",$E155="",$E155&gt;AN_CONCURS,$G155="",$O155=FALSE),"",CONF_ROM*VLOOKUP(AK155,Coef!$E$5:$F$20,2,FALSE))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36" t="b">
        <f t="shared" si="50"/>
        <v>0</v>
      </c>
      <c r="Q155" s="123" t="e">
        <f t="shared" si="45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IF(OR($B156="",$C156="",$D156="",$E156="",$E156&lt;AN_LIM,$E156&gt;AN_CONCURS,$G156="",$O156=FALSE),"",CONF_ROM*VLOOKUP(AK156,Coef!$E$5:$F$20,2,FALSE))</f>
        <v/>
      </c>
      <c r="J156" s="121" t="str">
        <f>IF(OR($B156="",$C156="",$D156="",$E156="",$E156&gt;AN_CONCURS,$G156="",$O156=FALSE),"",CONF_ROM*VLOOKUP(AK156,Coef!$E$5:$F$20,2,FALSE))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36" t="b">
        <f t="shared" si="50"/>
        <v>0</v>
      </c>
      <c r="Q156" s="123" t="e">
        <f t="shared" si="45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IF(OR($B157="",$C157="",$D157="",$E157="",$E157&lt;AN_LIM,$E157&gt;AN_CONCURS,$G157="",$O157=FALSE),"",CONF_ROM*VLOOKUP(AK157,Coef!$E$5:$F$20,2,FALSE))</f>
        <v/>
      </c>
      <c r="J157" s="121" t="str">
        <f>IF(OR($B157="",$C157="",$D157="",$E157="",$E157&gt;AN_CONCURS,$G157="",$O157=FALSE),"",CONF_ROM*VLOOKUP(AK157,Coef!$E$5:$F$20,2,FALSE))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36" t="b">
        <f t="shared" si="50"/>
        <v>0</v>
      </c>
      <c r="Q157" s="123" t="e">
        <f t="shared" si="45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IF(OR($B158="",$C158="",$D158="",$E158="",$E158&lt;AN_LIM,$E158&gt;AN_CONCURS,$G158="",$O158=FALSE),"",CONF_ROM*VLOOKUP(AK158,Coef!$E$5:$F$20,2,FALSE))</f>
        <v/>
      </c>
      <c r="J158" s="121" t="str">
        <f>IF(OR($B158="",$C158="",$D158="",$E158="",$E158&gt;AN_CONCURS,$G158="",$O158=FALSE),"",CONF_ROM*VLOOKUP(AK158,Coef!$E$5:$F$20,2,FALSE))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36" t="b">
        <f t="shared" si="50"/>
        <v>0</v>
      </c>
      <c r="Q158" s="123" t="e">
        <f t="shared" si="45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IF(OR($B159="",$C159="",$D159="",$E159="",$E159&lt;AN_LIM,$E159&gt;AN_CONCURS,$G159="",$O159=FALSE),"",CONF_ROM*VLOOKUP(AK159,Coef!$E$5:$F$20,2,FALSE))</f>
        <v/>
      </c>
      <c r="J159" s="121" t="str">
        <f>IF(OR($B159="",$C159="",$D159="",$E159="",$E159&gt;AN_CONCURS,$G159="",$O159=FALSE),"",CONF_ROM*VLOOKUP(AK159,Coef!$E$5:$F$20,2,FALSE))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36" t="b">
        <f t="shared" si="50"/>
        <v>0</v>
      </c>
      <c r="Q159" s="123" t="e">
        <f t="shared" si="45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IF(OR($B160="",$C160="",$D160="",$E160="",$E160&lt;AN_LIM,$E160&gt;AN_CONCURS,$G160="",$O160=FALSE),"",CONF_ROM*VLOOKUP(AK160,Coef!$E$5:$F$20,2,FALSE))</f>
        <v/>
      </c>
      <c r="J160" s="121" t="str">
        <f>IF(OR($B160="",$C160="",$D160="",$E160="",$E160&gt;AN_CONCURS,$G160="",$O160=FALSE),"",CONF_ROM*VLOOKUP(AK160,Coef!$E$5:$F$20,2,FALSE))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36" t="b">
        <f t="shared" si="50"/>
        <v>0</v>
      </c>
      <c r="Q160" s="123" t="e">
        <f t="shared" si="45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IF(OR($B161="",$C161="",$D161="",$E161="",$E161&lt;AN_LIM,$E161&gt;AN_CONCURS,$G161="",$O161=FALSE),"",CONF_ROM*VLOOKUP(AK161,Coef!$E$5:$F$20,2,FALSE))</f>
        <v/>
      </c>
      <c r="J161" s="121" t="str">
        <f>IF(OR($B161="",$C161="",$D161="",$E161="",$E161&gt;AN_CONCURS,$G161="",$O161=FALSE),"",CONF_ROM*VLOOKUP(AK161,Coef!$E$5:$F$20,2,FALSE))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36" t="b">
        <f t="shared" si="50"/>
        <v>0</v>
      </c>
      <c r="Q161" s="123" t="e">
        <f t="shared" si="45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IF(OR($B162="",$C162="",$D162="",$E162="",$E162&lt;AN_LIM,$E162&gt;AN_CONCURS,$G162="",$O162=FALSE),"",CONF_ROM*VLOOKUP(AK162,Coef!$E$5:$F$20,2,FALSE))</f>
        <v/>
      </c>
      <c r="J162" s="121" t="str">
        <f>IF(OR($B162="",$C162="",$D162="",$E162="",$E162&gt;AN_CONCURS,$G162="",$O162=FALSE),"",CONF_ROM*VLOOKUP(AK162,Coef!$E$5:$F$20,2,FALSE))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36" t="b">
        <f t="shared" si="50"/>
        <v>0</v>
      </c>
      <c r="Q162" s="123" t="e">
        <f t="shared" si="45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IF(OR($B163="",$C163="",$D163="",$E163="",$E163&lt;AN_LIM,$E163&gt;AN_CONCURS,$G163="",$O163=FALSE),"",CONF_ROM*VLOOKUP(AK163,Coef!$E$5:$F$20,2,FALSE))</f>
        <v/>
      </c>
      <c r="J163" s="121" t="str">
        <f>IF(OR($B163="",$C163="",$D163="",$E163="",$E163&gt;AN_CONCURS,$G163="",$O163=FALSE),"",CONF_ROM*VLOOKUP(AK163,Coef!$E$5:$F$20,2,FALSE))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36" t="b">
        <f t="shared" si="50"/>
        <v>0</v>
      </c>
      <c r="Q163" s="123" t="e">
        <f t="shared" si="45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IF(OR($B164="",$C164="",$D164="",$E164="",$E164&lt;AN_LIM,$E164&gt;AN_CONCURS,$G164="",$O164=FALSE),"",CONF_ROM*VLOOKUP(AK164,Coef!$E$5:$F$20,2,FALSE))</f>
        <v/>
      </c>
      <c r="J164" s="121" t="str">
        <f>IF(OR($B164="",$C164="",$D164="",$E164="",$E164&gt;AN_CONCURS,$G164="",$O164=FALSE),"",CONF_ROM*VLOOKUP(AK164,Coef!$E$5:$F$20,2,FALSE))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36" t="b">
        <f t="shared" si="50"/>
        <v>0</v>
      </c>
      <c r="Q164" s="123" t="e">
        <f t="shared" si="45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IF(OR($B165="",$C165="",$D165="",$E165="",$E165&lt;AN_LIM,$E165&gt;AN_CONCURS,$G165="",$O165=FALSE),"",CONF_ROM*VLOOKUP(AK165,Coef!$E$5:$F$20,2,FALSE))</f>
        <v/>
      </c>
      <c r="J165" s="121" t="str">
        <f>IF(OR($B165="",$C165="",$D165="",$E165="",$E165&gt;AN_CONCURS,$G165="",$O165=FALSE),"",CONF_ROM*VLOOKUP(AK165,Coef!$E$5:$F$20,2,FALSE))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36" t="b">
        <f t="shared" si="50"/>
        <v>0</v>
      </c>
      <c r="Q165" s="123" t="e">
        <f t="shared" si="45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IF(OR($B166="",$C166="",$D166="",$E166="",$E166&lt;AN_LIM,$E166&gt;AN_CONCURS,$G166="",$O166=FALSE),"",CONF_ROM*VLOOKUP(AK166,Coef!$E$5:$F$20,2,FALSE))</f>
        <v/>
      </c>
      <c r="J166" s="121" t="str">
        <f>IF(OR($B166="",$C166="",$D166="",$E166="",$E166&gt;AN_CONCURS,$G166="",$O166=FALSE),"",CONF_ROM*VLOOKUP(AK166,Coef!$E$5:$F$20,2,FALSE))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36" t="b">
        <f t="shared" si="50"/>
        <v>0</v>
      </c>
      <c r="Q166" s="123" t="e">
        <f t="shared" si="45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IF(OR($B167="",$C167="",$D167="",$E167="",$E167&lt;AN_LIM,$E167&gt;AN_CONCURS,$G167="",$O167=FALSE),"",CONF_ROM*VLOOKUP(AK167,Coef!$E$5:$F$20,2,FALSE))</f>
        <v/>
      </c>
      <c r="J167" s="121" t="str">
        <f>IF(OR($B167="",$C167="",$D167="",$E167="",$E167&gt;AN_CONCURS,$G167="",$O167=FALSE),"",CONF_ROM*VLOOKUP(AK167,Coef!$E$5:$F$20,2,FALSE))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36" t="b">
        <f t="shared" si="50"/>
        <v>0</v>
      </c>
      <c r="Q167" s="123" t="e">
        <f t="shared" si="45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IF(OR($B168="",$C168="",$D168="",$E168="",$E168&lt;AN_LIM,$E168&gt;AN_CONCURS,$G168="",$O168=FALSE),"",CONF_ROM*VLOOKUP(AK168,Coef!$E$5:$F$20,2,FALSE))</f>
        <v/>
      </c>
      <c r="J168" s="121" t="str">
        <f>IF(OR($B168="",$C168="",$D168="",$E168="",$E168&gt;AN_CONCURS,$G168="",$O168=FALSE),"",CONF_ROM*VLOOKUP(AK168,Coef!$E$5:$F$20,2,FALSE))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36" t="b">
        <f t="shared" si="50"/>
        <v>0</v>
      </c>
      <c r="Q168" s="123" t="e">
        <f t="shared" si="45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IF(OR($B169="",$C169="",$D169="",$E169="",$E169&lt;AN_LIM,$E169&gt;AN_CONCURS,$G169="",$O169=FALSE),"",CONF_ROM*VLOOKUP(AK169,Coef!$E$5:$F$20,2,FALSE))</f>
        <v/>
      </c>
      <c r="J169" s="121" t="str">
        <f>IF(OR($B169="",$C169="",$D169="",$E169="",$E169&gt;AN_CONCURS,$G169="",$O169=FALSE),"",CONF_ROM*VLOOKUP(AK169,Coef!$E$5:$F$20,2,FALSE))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36" t="b">
        <f t="shared" si="50"/>
        <v>0</v>
      </c>
      <c r="Q169" s="123" t="e">
        <f t="shared" si="45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IF(OR($B170="",$C170="",$D170="",$E170="",$E170&lt;AN_LIM,$E170&gt;AN_CONCURS,$G170="",$O170=FALSE),"",CONF_ROM*VLOOKUP(AK170,Coef!$E$5:$F$20,2,FALSE))</f>
        <v/>
      </c>
      <c r="J170" s="121" t="str">
        <f>IF(OR($B170="",$C170="",$D170="",$E170="",$E170&gt;AN_CONCURS,$G170="",$O170=FALSE),"",CONF_ROM*VLOOKUP(AK170,Coef!$E$5:$F$20,2,FALSE))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36" t="b">
        <f t="shared" si="50"/>
        <v>0</v>
      </c>
      <c r="Q170" s="123" t="e">
        <f t="shared" si="45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IF(OR($B171="",$C171="",$D171="",$E171="",$E171&lt;AN_LIM,$E171&gt;AN_CONCURS,$G171="",$O171=FALSE),"",CONF_ROM*VLOOKUP(AK171,Coef!$E$5:$F$20,2,FALSE))</f>
        <v/>
      </c>
      <c r="J171" s="121" t="str">
        <f>IF(OR($B171="",$C171="",$D171="",$E171="",$E171&gt;AN_CONCURS,$G171="",$O171=FALSE),"",CONF_ROM*VLOOKUP(AK171,Coef!$E$5:$F$20,2,FALSE))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36" t="b">
        <f t="shared" si="50"/>
        <v>0</v>
      </c>
      <c r="Q171" s="123" t="e">
        <f t="shared" si="45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IF(OR($B172="",$C172="",$D172="",$E172="",$E172&lt;AN_LIM,$E172&gt;AN_CONCURS,$G172="",$O172=FALSE),"",CONF_ROM*VLOOKUP(AK172,Coef!$E$5:$F$20,2,FALSE))</f>
        <v/>
      </c>
      <c r="J172" s="121" t="str">
        <f>IF(OR($B172="",$C172="",$D172="",$E172="",$E172&gt;AN_CONCURS,$G172="",$O172=FALSE),"",CONF_ROM*VLOOKUP(AK172,Coef!$E$5:$F$20,2,FALSE))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36" t="b">
        <f t="shared" si="50"/>
        <v>0</v>
      </c>
      <c r="Q172" s="123" t="e">
        <f t="shared" si="45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IF(OR($B173="",$C173="",$D173="",$E173="",$E173&lt;AN_LIM,$E173&gt;AN_CONCURS,$G173="",$O173=FALSE),"",CONF_ROM*VLOOKUP(AK173,Coef!$E$5:$F$20,2,FALSE))</f>
        <v/>
      </c>
      <c r="J173" s="121" t="str">
        <f>IF(OR($B173="",$C173="",$D173="",$E173="",$E173&gt;AN_CONCURS,$G173="",$O173=FALSE),"",CONF_ROM*VLOOKUP(AK173,Coef!$E$5:$F$20,2,FALSE))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36" t="b">
        <f t="shared" si="50"/>
        <v>0</v>
      </c>
      <c r="Q173" s="123" t="e">
        <f t="shared" si="45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IF(OR($B174="",$C174="",$D174="",$E174="",$E174&lt;AN_LIM,$E174&gt;AN_CONCURS,$G174="",$O174=FALSE),"",CONF_ROM*VLOOKUP(AK174,Coef!$E$5:$F$20,2,FALSE))</f>
        <v/>
      </c>
      <c r="J174" s="121" t="str">
        <f>IF(OR($B174="",$C174="",$D174="",$E174="",$E174&gt;AN_CONCURS,$G174="",$O174=FALSE),"",CONF_ROM*VLOOKUP(AK174,Coef!$E$5:$F$20,2,FALSE))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36" t="b">
        <f t="shared" si="50"/>
        <v>0</v>
      </c>
      <c r="Q174" s="123" t="e">
        <f t="shared" si="45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IF(OR($B175="",$C175="",$D175="",$E175="",$E175&lt;AN_LIM,$E175&gt;AN_CONCURS,$G175="",$O175=FALSE),"",CONF_ROM*VLOOKUP(AK175,Coef!$E$5:$F$20,2,FALSE))</f>
        <v/>
      </c>
      <c r="J175" s="121" t="str">
        <f>IF(OR($B175="",$C175="",$D175="",$E175="",$E175&gt;AN_CONCURS,$G175="",$O175=FALSE),"",CONF_ROM*VLOOKUP(AK175,Coef!$E$5:$F$20,2,FALSE))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36" t="b">
        <f t="shared" si="50"/>
        <v>0</v>
      </c>
      <c r="Q175" s="123" t="e">
        <f t="shared" si="45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IF(OR($B176="",$C176="",$D176="",$E176="",$E176&lt;AN_LIM,$E176&gt;AN_CONCURS,$G176="",$O176=FALSE),"",CONF_ROM*VLOOKUP(AK176,Coef!$E$5:$F$20,2,FALSE))</f>
        <v/>
      </c>
      <c r="J176" s="121" t="str">
        <f>IF(OR($B176="",$C176="",$D176="",$E176="",$E176&gt;AN_CONCURS,$G176="",$O176=FALSE),"",CONF_ROM*VLOOKUP(AK176,Coef!$E$5:$F$20,2,FALSE))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36" t="b">
        <f t="shared" si="50"/>
        <v>0</v>
      </c>
      <c r="Q176" s="123" t="e">
        <f t="shared" si="45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IF(OR($B177="",$C177="",$D177="",$E177="",$E177&lt;AN_LIM,$E177&gt;AN_CONCURS,$G177="",$O177=FALSE),"",CONF_ROM*VLOOKUP(AK177,Coef!$E$5:$F$20,2,FALSE))</f>
        <v/>
      </c>
      <c r="J177" s="121" t="str">
        <f>IF(OR($B177="",$C177="",$D177="",$E177="",$E177&gt;AN_CONCURS,$G177="",$O177=FALSE),"",CONF_ROM*VLOOKUP(AK177,Coef!$E$5:$F$20,2,FALSE))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36" t="b">
        <f t="shared" si="50"/>
        <v>0</v>
      </c>
      <c r="Q177" s="123" t="e">
        <f t="shared" si="45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IF(OR($B178="",$C178="",$D178="",$E178="",$E178&lt;AN_LIM,$E178&gt;AN_CONCURS,$G178="",$O178=FALSE),"",CONF_ROM*VLOOKUP(AK178,Coef!$E$5:$F$20,2,FALSE))</f>
        <v/>
      </c>
      <c r="J178" s="121" t="str">
        <f>IF(OR($B178="",$C178="",$D178="",$E178="",$E178&gt;AN_CONCURS,$G178="",$O178=FALSE),"",CONF_ROM*VLOOKUP(AK178,Coef!$E$5:$F$20,2,FALSE))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36" t="b">
        <f t="shared" si="50"/>
        <v>0</v>
      </c>
      <c r="Q178" s="123" t="e">
        <f t="shared" si="45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IF(OR($B179="",$C179="",$D179="",$E179="",$E179&lt;AN_LIM,$E179&gt;AN_CONCURS,$G179="",$O179=FALSE),"",CONF_ROM*VLOOKUP(AK179,Coef!$E$5:$F$20,2,FALSE))</f>
        <v/>
      </c>
      <c r="J179" s="121" t="str">
        <f>IF(OR($B179="",$C179="",$D179="",$E179="",$E179&gt;AN_CONCURS,$G179="",$O179=FALSE),"",CONF_ROM*VLOOKUP(AK179,Coef!$E$5:$F$20,2,FALSE))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36" t="b">
        <f t="shared" si="50"/>
        <v>0</v>
      </c>
      <c r="Q179" s="123" t="e">
        <f t="shared" si="45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IF(OR($B180="",$C180="",$D180="",$E180="",$E180&lt;AN_LIM,$E180&gt;AN_CONCURS,$G180="",$O180=FALSE),"",CONF_ROM*VLOOKUP(AK180,Coef!$E$5:$F$20,2,FALSE))</f>
        <v/>
      </c>
      <c r="J180" s="121" t="str">
        <f>IF(OR($B180="",$C180="",$D180="",$E180="",$E180&gt;AN_CONCURS,$G180="",$O180=FALSE),"",CONF_ROM*VLOOKUP(AK180,Coef!$E$5:$F$20,2,FALSE))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36" t="b">
        <f t="shared" si="50"/>
        <v>0</v>
      </c>
      <c r="Q180" s="123" t="e">
        <f t="shared" si="45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IF(OR($B181="",$C181="",$D181="",$E181="",$E181&lt;AN_LIM,$E181&gt;AN_CONCURS,$G181="",$O181=FALSE),"",CONF_ROM*VLOOKUP(AK181,Coef!$E$5:$F$20,2,FALSE))</f>
        <v/>
      </c>
      <c r="J181" s="121" t="str">
        <f>IF(OR($B181="",$C181="",$D181="",$E181="",$E181&gt;AN_CONCURS,$G181="",$O181=FALSE),"",CONF_ROM*VLOOKUP(AK181,Coef!$E$5:$F$20,2,FALSE))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36" t="b">
        <f t="shared" si="50"/>
        <v>0</v>
      </c>
      <c r="Q181" s="123" t="e">
        <f t="shared" si="45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IF(OR($B182="",$C182="",$D182="",$E182="",$E182&lt;AN_LIM,$E182&gt;AN_CONCURS,$G182="",$O182=FALSE),"",CONF_ROM*VLOOKUP(AK182,Coef!$E$5:$F$20,2,FALSE))</f>
        <v/>
      </c>
      <c r="J182" s="121" t="str">
        <f>IF(OR($B182="",$C182="",$D182="",$E182="",$E182&gt;AN_CONCURS,$G182="",$O182=FALSE),"",CONF_ROM*VLOOKUP(AK182,Coef!$E$5:$F$20,2,FALSE))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36" t="b">
        <f t="shared" si="50"/>
        <v>0</v>
      </c>
      <c r="Q182" s="123" t="e">
        <f t="shared" si="45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IF(OR($B183="",$C183="",$D183="",$E183="",$E183&lt;AN_LIM,$E183&gt;AN_CONCURS,$G183="",$O183=FALSE),"",CONF_ROM*VLOOKUP(AK183,Coef!$E$5:$F$20,2,FALSE))</f>
        <v/>
      </c>
      <c r="J183" s="121" t="str">
        <f>IF(OR($B183="",$C183="",$D183="",$E183="",$E183&gt;AN_CONCURS,$G183="",$O183=FALSE),"",CONF_ROM*VLOOKUP(AK183,Coef!$E$5:$F$20,2,FALSE))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36" t="b">
        <f t="shared" si="50"/>
        <v>0</v>
      </c>
      <c r="Q183" s="123" t="e">
        <f t="shared" si="45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IF(OR($B184="",$C184="",$D184="",$E184="",$E184&lt;AN_LIM,$E184&gt;AN_CONCURS,$G184="",$O184=FALSE),"",CONF_ROM*VLOOKUP(AK184,Coef!$E$5:$F$20,2,FALSE))</f>
        <v/>
      </c>
      <c r="J184" s="121" t="str">
        <f>IF(OR($B184="",$C184="",$D184="",$E184="",$E184&gt;AN_CONCURS,$G184="",$O184=FALSE),"",CONF_ROM*VLOOKUP(AK184,Coef!$E$5:$F$20,2,FALSE))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36" t="b">
        <f t="shared" si="50"/>
        <v>0</v>
      </c>
      <c r="Q184" s="123" t="e">
        <f t="shared" si="45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IF(OR($B185="",$C185="",$D185="",$E185="",$E185&lt;AN_LIM,$E185&gt;AN_CONCURS,$G185="",$O185=FALSE),"",CONF_ROM*VLOOKUP(AK185,Coef!$E$5:$F$20,2,FALSE))</f>
        <v/>
      </c>
      <c r="J185" s="121" t="str">
        <f>IF(OR($B185="",$C185="",$D185="",$E185="",$E185&gt;AN_CONCURS,$G185="",$O185=FALSE),"",CONF_ROM*VLOOKUP(AK185,Coef!$E$5:$F$20,2,FALSE))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36" t="b">
        <f t="shared" si="50"/>
        <v>0</v>
      </c>
      <c r="Q185" s="123" t="e">
        <f t="shared" si="45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IF(OR($B186="",$C186="",$D186="",$E186="",$E186&lt;AN_LIM,$E186&gt;AN_CONCURS,$G186="",$O186=FALSE),"",CONF_ROM*VLOOKUP(AK186,Coef!$E$5:$F$20,2,FALSE))</f>
        <v/>
      </c>
      <c r="J186" s="121" t="str">
        <f>IF(OR($B186="",$C186="",$D186="",$E186="",$E186&gt;AN_CONCURS,$G186="",$O186=FALSE),"",CONF_ROM*VLOOKUP(AK186,Coef!$E$5:$F$20,2,FALSE))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36" t="b">
        <f t="shared" si="50"/>
        <v>0</v>
      </c>
      <c r="Q186" s="123" t="e">
        <f t="shared" si="45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IF(OR($B187="",$C187="",$D187="",$E187="",$E187&lt;AN_LIM,$E187&gt;AN_CONCURS,$G187="",$O187=FALSE),"",CONF_ROM*VLOOKUP(AK187,Coef!$E$5:$F$20,2,FALSE))</f>
        <v/>
      </c>
      <c r="J187" s="121" t="str">
        <f>IF(OR($B187="",$C187="",$D187="",$E187="",$E187&gt;AN_CONCURS,$G187="",$O187=FALSE),"",CONF_ROM*VLOOKUP(AK187,Coef!$E$5:$F$20,2,FALSE))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36" t="b">
        <f t="shared" si="50"/>
        <v>0</v>
      </c>
      <c r="Q187" s="123" t="e">
        <f t="shared" si="45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IF(OR($B188="",$C188="",$D188="",$E188="",$E188&lt;AN_LIM,$E188&gt;AN_CONCURS,$G188="",$O188=FALSE),"",CONF_ROM*VLOOKUP(AK188,Coef!$E$5:$F$20,2,FALSE))</f>
        <v/>
      </c>
      <c r="J188" s="121" t="str">
        <f>IF(OR($B188="",$C188="",$D188="",$E188="",$E188&gt;AN_CONCURS,$G188="",$O188=FALSE),"",CONF_ROM*VLOOKUP(AK188,Coef!$E$5:$F$20,2,FALSE))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36" t="b">
        <f t="shared" si="50"/>
        <v>0</v>
      </c>
      <c r="Q188" s="123" t="e">
        <f t="shared" si="45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IF(OR($B189="",$C189="",$D189="",$E189="",$E189&lt;AN_LIM,$E189&gt;AN_CONCURS,$G189="",$O189=FALSE),"",CONF_ROM*VLOOKUP(AK189,Coef!$E$5:$F$20,2,FALSE))</f>
        <v/>
      </c>
      <c r="J189" s="121" t="str">
        <f>IF(OR($B189="",$C189="",$D189="",$E189="",$E189&gt;AN_CONCURS,$G189="",$O189=FALSE),"",CONF_ROM*VLOOKUP(AK189,Coef!$E$5:$F$20,2,FALSE))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36" t="b">
        <f t="shared" si="50"/>
        <v>0</v>
      </c>
      <c r="Q189" s="123" t="e">
        <f t="shared" si="45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IF(OR($B190="",$C190="",$D190="",$E190="",$E190&lt;AN_LIM,$E190&gt;AN_CONCURS,$G190="",$O190=FALSE),"",CONF_ROM*VLOOKUP(AK190,Coef!$E$5:$F$20,2,FALSE))</f>
        <v/>
      </c>
      <c r="J190" s="121" t="str">
        <f>IF(OR($B190="",$C190="",$D190="",$E190="",$E190&gt;AN_CONCURS,$G190="",$O190=FALSE),"",CONF_ROM*VLOOKUP(AK190,Coef!$E$5:$F$20,2,FALSE))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36" t="b">
        <f t="shared" si="50"/>
        <v>0</v>
      </c>
      <c r="Q190" s="123" t="e">
        <f t="shared" si="45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IF(OR($B191="",$C191="",$D191="",$E191="",$E191&lt;AN_LIM,$E191&gt;AN_CONCURS,$G191="",$O191=FALSE),"",CONF_ROM*VLOOKUP(AK191,Coef!$E$5:$F$20,2,FALSE))</f>
        <v/>
      </c>
      <c r="J191" s="121" t="str">
        <f>IF(OR($B191="",$C191="",$D191="",$E191="",$E191&gt;AN_CONCURS,$G191="",$O191=FALSE),"",CONF_ROM*VLOOKUP(AK191,Coef!$E$5:$F$20,2,FALSE))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36" t="b">
        <f t="shared" si="50"/>
        <v>0</v>
      </c>
      <c r="Q191" s="123" t="e">
        <f t="shared" si="45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IF(OR($B192="",$C192="",$D192="",$E192="",$E192&lt;AN_LIM,$E192&gt;AN_CONCURS,$G192="",$O192=FALSE),"",CONF_ROM*VLOOKUP(AK192,Coef!$E$5:$F$20,2,FALSE))</f>
        <v/>
      </c>
      <c r="J192" s="121" t="str">
        <f>IF(OR($B192="",$C192="",$D192="",$E192="",$E192&gt;AN_CONCURS,$G192="",$O192=FALSE),"",CONF_ROM*VLOOKUP(AK192,Coef!$E$5:$F$20,2,FALSE))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36" t="b">
        <f t="shared" si="50"/>
        <v>0</v>
      </c>
      <c r="Q192" s="123" t="e">
        <f t="shared" si="45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IF(OR($B193="",$C193="",$D193="",$E193="",$E193&lt;AN_LIM,$E193&gt;AN_CONCURS,$G193="",$O193=FALSE),"",CONF_ROM*VLOOKUP(AK193,Coef!$E$5:$F$20,2,FALSE))</f>
        <v/>
      </c>
      <c r="J193" s="121" t="str">
        <f>IF(OR($B193="",$C193="",$D193="",$E193="",$E193&gt;AN_CONCURS,$G193="",$O193=FALSE),"",CONF_ROM*VLOOKUP(AK193,Coef!$E$5:$F$20,2,FALSE))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36" t="b">
        <f t="shared" si="50"/>
        <v>0</v>
      </c>
      <c r="Q193" s="123" t="e">
        <f t="shared" si="45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IF(OR($B194="",$C194="",$D194="",$E194="",$E194&lt;AN_LIM,$E194&gt;AN_CONCURS,$G194="",$O194=FALSE),"",CONF_ROM*VLOOKUP(AK194,Coef!$E$5:$F$20,2,FALSE))</f>
        <v/>
      </c>
      <c r="J194" s="121" t="str">
        <f>IF(OR($B194="",$C194="",$D194="",$E194="",$E194&gt;AN_CONCURS,$G194="",$O194=FALSE),"",CONF_ROM*VLOOKUP(AK194,Coef!$E$5:$F$20,2,FALSE))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36" t="b">
        <f t="shared" si="50"/>
        <v>0</v>
      </c>
      <c r="Q194" s="123" t="e">
        <f t="shared" si="45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IF(OR($B195="",$C195="",$D195="",$E195="",$E195&lt;AN_LIM,$E195&gt;AN_CONCURS,$G195="",$O195=FALSE),"",CONF_ROM*VLOOKUP(AK195,Coef!$E$5:$F$20,2,FALSE))</f>
        <v/>
      </c>
      <c r="J195" s="121" t="str">
        <f>IF(OR($B195="",$C195="",$D195="",$E195="",$E195&gt;AN_CONCURS,$G195="",$O195=FALSE),"",CONF_ROM*VLOOKUP(AK195,Coef!$E$5:$F$20,2,FALSE))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36" t="b">
        <f t="shared" si="50"/>
        <v>0</v>
      </c>
      <c r="Q195" s="123" t="e">
        <f t="shared" si="45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IF(OR($B196="",$C196="",$D196="",$E196="",$E196&lt;AN_LIM,$E196&gt;AN_CONCURS,$G196="",$O196=FALSE),"",CONF_ROM*VLOOKUP(AK196,Coef!$E$5:$F$20,2,FALSE))</f>
        <v/>
      </c>
      <c r="J196" s="121" t="str">
        <f>IF(OR($B196="",$C196="",$D196="",$E196="",$E196&gt;AN_CONCURS,$G196="",$O196=FALSE),"",CONF_ROM*VLOOKUP(AK196,Coef!$E$5:$F$20,2,FALSE))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36" t="b">
        <f t="shared" si="50"/>
        <v>0</v>
      </c>
      <c r="Q196" s="123" t="e">
        <f t="shared" si="45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IF(OR($B197="",$C197="",$D197="",$E197="",$E197&lt;AN_LIM,$E197&gt;AN_CONCURS,$G197="",$O197=FALSE),"",CONF_ROM*VLOOKUP(AK197,Coef!$E$5:$F$20,2,FALSE))</f>
        <v/>
      </c>
      <c r="J197" s="121" t="str">
        <f>IF(OR($B197="",$C197="",$D197="",$E197="",$E197&gt;AN_CONCURS,$G197="",$O197=FALSE),"",CONF_ROM*VLOOKUP(AK197,Coef!$E$5:$F$20,2,FALSE))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36" t="b">
        <f t="shared" si="50"/>
        <v>0</v>
      </c>
      <c r="Q197" s="123" t="e">
        <f t="shared" si="45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IF(OR($B198="",$C198="",$D198="",$E198="",$E198&lt;AN_LIM,$E198&gt;AN_CONCURS,$G198="",$O198=FALSE),"",CONF_ROM*VLOOKUP(AK198,Coef!$E$5:$F$20,2,FALSE))</f>
        <v/>
      </c>
      <c r="J198" s="121" t="str">
        <f>IF(OR($B198="",$C198="",$D198="",$E198="",$E198&gt;AN_CONCURS,$G198="",$O198=FALSE),"",CONF_ROM*VLOOKUP(AK198,Coef!$E$5:$F$20,2,FALSE))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36" t="b">
        <f t="shared" si="50"/>
        <v>0</v>
      </c>
      <c r="Q198" s="123" t="e">
        <f t="shared" si="45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IF(OR($B199="",$C199="",$D199="",$E199="",$E199&lt;AN_LIM,$E199&gt;AN_CONCURS,$G199="",$O199=FALSE),"",CONF_ROM*VLOOKUP(AK199,Coef!$E$5:$F$20,2,FALSE))</f>
        <v/>
      </c>
      <c r="J199" s="121" t="str">
        <f>IF(OR($B199="",$C199="",$D199="",$E199="",$E199&gt;AN_CONCURS,$G199="",$O199=FALSE),"",CONF_ROM*VLOOKUP(AK199,Coef!$E$5:$F$20,2,FALSE))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36" t="b">
        <f t="shared" si="50"/>
        <v>0</v>
      </c>
      <c r="Q199" s="123" t="e">
        <f t="shared" si="45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IF(OR($B200="",$C200="",$D200="",$E200="",$E200&lt;AN_LIM,$E200&gt;AN_CONCURS,$G200="",$O200=FALSE),"",CONF_ROM*VLOOKUP(AK200,Coef!$E$5:$F$20,2,FALSE))</f>
        <v/>
      </c>
      <c r="J200" s="121" t="str">
        <f>IF(OR($B200="",$C200="",$D200="",$E200="",$E200&gt;AN_CONCURS,$G200="",$O200=FALSE),"",CONF_ROM*VLOOKUP(AK200,Coef!$E$5:$F$20,2,FALSE))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36" t="b">
        <f t="shared" si="50"/>
        <v>0</v>
      </c>
      <c r="Q200" s="123" t="e">
        <f t="shared" si="45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IF(OR($B201="",$C201="",$D201="",$E201="",$E201&lt;AN_LIM,$E201&gt;AN_CONCURS,$G201="",$O201=FALSE),"",CONF_ROM*VLOOKUP(AK201,Coef!$E$5:$F$20,2,FALSE))</f>
        <v/>
      </c>
      <c r="J201" s="121" t="str">
        <f>IF(OR($B201="",$C201="",$D201="",$E201="",$E201&gt;AN_CONCURS,$G201="",$O201=FALSE),"",CONF_ROM*VLOOKUP(AK201,Coef!$E$5:$F$20,2,FALSE))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36" t="b">
        <f t="shared" si="50"/>
        <v>0</v>
      </c>
      <c r="Q201" s="123" t="e">
        <f t="shared" si="45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IF(OR($B202="",$C202="",$D202="",$E202="",$E202&lt;AN_LIM,$E202&gt;AN_CONCURS,$G202="",$O202=FALSE),"",CONF_ROM*VLOOKUP(AK202,Coef!$E$5:$F$20,2,FALSE))</f>
        <v/>
      </c>
      <c r="J202" s="121" t="str">
        <f>IF(OR($B202="",$C202="",$D202="",$E202="",$E202&gt;AN_CONCURS,$G202="",$O202=FALSE),"",CONF_ROM*VLOOKUP(AK202,Coef!$E$5:$F$20,2,FALSE))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36" t="b">
        <f t="shared" si="50"/>
        <v>0</v>
      </c>
      <c r="Q202" s="123" t="e">
        <f t="shared" ref="Q202:Q260" si="71">FIND(",",$B202,1)</f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IF(OR($B203="",$C203="",$D203="",$E203="",$E203&lt;AN_LIM,$E203&gt;AN_CONCURS,$G203="",$O203=FALSE),"",CONF_ROM*VLOOKUP(AK203,Coef!$E$5:$F$20,2,FALSE))</f>
        <v/>
      </c>
      <c r="J203" s="121" t="str">
        <f>IF(OR($B203="",$C203="",$D203="",$E203="",$E203&gt;AN_CONCURS,$G203="",$O203=FALSE),"",CONF_ROM*VLOOKUP(AK203,Coef!$E$5:$F$20,2,FALSE))</f>
        <v/>
      </c>
      <c r="K203" s="153" t="str">
        <f t="shared" ref="K203:K260" si="72">IF(OR($B203="",$C203="",$D203="",$E203="",$E203&gt;AN_CONCURS,$G203="",$O203=FALSE),"",IF($E203&gt;=AN_LIM,1,""))</f>
        <v/>
      </c>
      <c r="L203" s="153" t="str">
        <f t="shared" ref="L203:L260" si="73">IF(OR($B203="",$C203="",$D203="",$E203="",$E203&gt;AN_CONCURS,$G203="",$O203=FALSE),"",1)</f>
        <v/>
      </c>
      <c r="M203" s="153" t="str">
        <f t="shared" ref="M203:M260" si="74">IF($K203&lt;&gt;1,"",(IF(OR($B203="",$C203="",$D203="",$E203="",$E203&gt;AN_CONCURS,$G203="",$O203=FALSE),"",IF((FIND(NUME,$B203,1)=1),1,""))))</f>
        <v/>
      </c>
      <c r="N203" s="153" t="str">
        <f t="shared" ref="N203:N260" si="75">IF(OR($B203="",$C203="",$D203="",$E203="",$E203&gt;AN_CONCURS,$G203="",$O203=FALSE),"",IF((FIND(NUME,$B203,1)=1),1,""))</f>
        <v/>
      </c>
      <c r="O203" s="236" t="b">
        <f t="shared" ref="O203:O260" si="76">IF(NUME="",FALSE,ISNUMBER(SEARCH(NUME,$B203)))</f>
        <v>0</v>
      </c>
      <c r="Q203" s="123" t="e">
        <f t="shared" si="71"/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IF(OR($B204="",$C204="",$D204="",$E204="",$E204&lt;AN_LIM,$E204&gt;AN_CONCURS,$G204="",$O204=FALSE),"",CONF_ROM*VLOOKUP(AK204,Coef!$E$5:$F$20,2,FALSE))</f>
        <v/>
      </c>
      <c r="J204" s="121" t="str">
        <f>IF(OR($B204="",$C204="",$D204="",$E204="",$E204&gt;AN_CONCURS,$G204="",$O204=FALSE),"",CONF_ROM*VLOOKUP(AK204,Coef!$E$5:$F$20,2,FALSE))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36" t="b">
        <f t="shared" si="76"/>
        <v>0</v>
      </c>
      <c r="Q204" s="123" t="e">
        <f t="shared" si="71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IF(OR($B205="",$C205="",$D205="",$E205="",$E205&lt;AN_LIM,$E205&gt;AN_CONCURS,$G205="",$O205=FALSE),"",CONF_ROM*VLOOKUP(AK205,Coef!$E$5:$F$20,2,FALSE))</f>
        <v/>
      </c>
      <c r="J205" s="121" t="str">
        <f>IF(OR($B205="",$C205="",$D205="",$E205="",$E205&gt;AN_CONCURS,$G205="",$O205=FALSE),"",CONF_ROM*VLOOKUP(AK205,Coef!$E$5:$F$20,2,FALSE))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36" t="b">
        <f t="shared" si="76"/>
        <v>0</v>
      </c>
      <c r="Q205" s="123" t="e">
        <f t="shared" si="71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IF(OR($B206="",$C206="",$D206="",$E206="",$E206&lt;AN_LIM,$E206&gt;AN_CONCURS,$G206="",$O206=FALSE),"",CONF_ROM*VLOOKUP(AK206,Coef!$E$5:$F$20,2,FALSE))</f>
        <v/>
      </c>
      <c r="J206" s="121" t="str">
        <f>IF(OR($B206="",$C206="",$D206="",$E206="",$E206&gt;AN_CONCURS,$G206="",$O206=FALSE),"",CONF_ROM*VLOOKUP(AK206,Coef!$E$5:$F$20,2,FALSE))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36" t="b">
        <f t="shared" si="76"/>
        <v>0</v>
      </c>
      <c r="Q206" s="123" t="e">
        <f t="shared" si="71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IF(OR($B207="",$C207="",$D207="",$E207="",$E207&lt;AN_LIM,$E207&gt;AN_CONCURS,$G207="",$O207=FALSE),"",CONF_ROM*VLOOKUP(AK207,Coef!$E$5:$F$20,2,FALSE))</f>
        <v/>
      </c>
      <c r="J207" s="121" t="str">
        <f>IF(OR($B207="",$C207="",$D207="",$E207="",$E207&gt;AN_CONCURS,$G207="",$O207=FALSE),"",CONF_ROM*VLOOKUP(AK207,Coef!$E$5:$F$20,2,FALSE))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36" t="b">
        <f t="shared" si="76"/>
        <v>0</v>
      </c>
      <c r="Q207" s="123" t="e">
        <f t="shared" si="71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IF(OR($B208="",$C208="",$D208="",$E208="",$E208&lt;AN_LIM,$E208&gt;AN_CONCURS,$G208="",$O208=FALSE),"",CONF_ROM*VLOOKUP(AK208,Coef!$E$5:$F$20,2,FALSE))</f>
        <v/>
      </c>
      <c r="J208" s="121" t="str">
        <f>IF(OR($B208="",$C208="",$D208="",$E208="",$E208&gt;AN_CONCURS,$G208="",$O208=FALSE),"",CONF_ROM*VLOOKUP(AK208,Coef!$E$5:$F$20,2,FALSE))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36" t="b">
        <f t="shared" si="76"/>
        <v>0</v>
      </c>
      <c r="Q208" s="123" t="e">
        <f t="shared" si="71"/>
        <v>#VALUE!</v>
      </c>
      <c r="R208" s="123" t="e">
        <f t="shared" ref="R208:R260" si="77">FIND(",",$B208,Q208+1)</f>
        <v>#VALUE!</v>
      </c>
      <c r="S208" s="123" t="e">
        <f t="shared" ref="S208:S260" si="78">FIND(",",$B208,R208+1)</f>
        <v>#VALUE!</v>
      </c>
      <c r="T208" s="123" t="e">
        <f t="shared" ref="T208:T260" si="79">FIND(",",$B208,S208+1)</f>
        <v>#VALUE!</v>
      </c>
      <c r="U208" s="123" t="e">
        <f t="shared" ref="U208:U260" si="80">FIND(",",$B208,T208+1)</f>
        <v>#VALUE!</v>
      </c>
      <c r="V208" s="123" t="e">
        <f t="shared" ref="V208:V260" si="81">FIND(",",$B208,U208+1)</f>
        <v>#VALUE!</v>
      </c>
      <c r="W208" s="123" t="e">
        <f t="shared" ref="W208:W260" si="82">FIND(",",$B208,V208+1)</f>
        <v>#VALUE!</v>
      </c>
      <c r="X208" s="123" t="e">
        <f t="shared" ref="X208:X260" si="83">FIND(",",$B208,W208+1)</f>
        <v>#VALUE!</v>
      </c>
      <c r="Y208" s="123" t="e">
        <f t="shared" ref="Y208:Y260" si="84">FIND(",",$B208,X208+1)</f>
        <v>#VALUE!</v>
      </c>
      <c r="Z208" s="123" t="e">
        <f t="shared" ref="Z208:Z260" si="85">FIND(",",$B208,Y208+1)</f>
        <v>#VALUE!</v>
      </c>
      <c r="AA208" s="124" t="e">
        <f t="shared" ref="AA208:AA260" si="86">IF(Q208&gt;0,1,0)</f>
        <v>#VALUE!</v>
      </c>
      <c r="AB208" s="124" t="e">
        <f t="shared" ref="AB208:AB260" si="87">IF(R208&gt;0,1,0)</f>
        <v>#VALUE!</v>
      </c>
      <c r="AC208" s="124" t="e">
        <f t="shared" ref="AC208:AC260" si="88">IF(S208&gt;0,1,0)</f>
        <v>#VALUE!</v>
      </c>
      <c r="AD208" s="124" t="e">
        <f t="shared" ref="AD208:AD260" si="89">IF(T208&gt;0,1,0)</f>
        <v>#VALUE!</v>
      </c>
      <c r="AE208" s="124" t="e">
        <f t="shared" ref="AE208:AE260" si="90">IF(U208&gt;0,1,0)</f>
        <v>#VALUE!</v>
      </c>
      <c r="AF208" s="124" t="e">
        <f t="shared" ref="AF208:AF260" si="91">IF(V208&gt;0,1,0)</f>
        <v>#VALUE!</v>
      </c>
      <c r="AG208" s="124" t="e">
        <f t="shared" ref="AG208:AG260" si="92">IF(W208&gt;0,1,0)</f>
        <v>#VALUE!</v>
      </c>
      <c r="AH208" s="124" t="e">
        <f t="shared" ref="AH208:AH260" si="93">IF(X208&gt;0,1,0)</f>
        <v>#VALUE!</v>
      </c>
      <c r="AI208" s="124" t="e">
        <f t="shared" ref="AI208:AI260" si="94">IF(Y208&gt;0,1,0)</f>
        <v>#VALUE!</v>
      </c>
      <c r="AJ208" s="124" t="e">
        <f t="shared" ref="AJ208:AJ260" si="95">IF(Z208&gt;0,1,0)</f>
        <v>#VALUE!</v>
      </c>
      <c r="AK208" s="124">
        <f t="shared" ref="AK208:AK260" si="96">1+SUMIF(AA208:AJ208,"&gt;0",AA208:AJ208)</f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IF(OR($B209="",$C209="",$D209="",$E209="",$E209&lt;AN_LIM,$E209&gt;AN_CONCURS,$G209="",$O209=FALSE),"",CONF_ROM*VLOOKUP(AK209,Coef!$E$5:$F$20,2,FALSE))</f>
        <v/>
      </c>
      <c r="J209" s="121" t="str">
        <f>IF(OR($B209="",$C209="",$D209="",$E209="",$E209&gt;AN_CONCURS,$G209="",$O209=FALSE),"",CONF_ROM*VLOOKUP(AK209,Coef!$E$5:$F$20,2,FALSE))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36" t="b">
        <f t="shared" si="76"/>
        <v>0</v>
      </c>
      <c r="Q209" s="123" t="e">
        <f t="shared" si="71"/>
        <v>#VALUE!</v>
      </c>
      <c r="R209" s="123" t="e">
        <f t="shared" si="77"/>
        <v>#VALUE!</v>
      </c>
      <c r="S209" s="123" t="e">
        <f t="shared" si="78"/>
        <v>#VALUE!</v>
      </c>
      <c r="T209" s="123" t="e">
        <f t="shared" si="79"/>
        <v>#VALUE!</v>
      </c>
      <c r="U209" s="123" t="e">
        <f t="shared" si="80"/>
        <v>#VALUE!</v>
      </c>
      <c r="V209" s="123" t="e">
        <f t="shared" si="81"/>
        <v>#VALUE!</v>
      </c>
      <c r="W209" s="123" t="e">
        <f t="shared" si="82"/>
        <v>#VALUE!</v>
      </c>
      <c r="X209" s="123" t="e">
        <f t="shared" si="83"/>
        <v>#VALUE!</v>
      </c>
      <c r="Y209" s="123" t="e">
        <f t="shared" si="84"/>
        <v>#VALUE!</v>
      </c>
      <c r="Z209" s="123" t="e">
        <f t="shared" si="85"/>
        <v>#VALUE!</v>
      </c>
      <c r="AA209" s="124" t="e">
        <f t="shared" si="86"/>
        <v>#VALUE!</v>
      </c>
      <c r="AB209" s="124" t="e">
        <f t="shared" si="87"/>
        <v>#VALUE!</v>
      </c>
      <c r="AC209" s="124" t="e">
        <f t="shared" si="88"/>
        <v>#VALUE!</v>
      </c>
      <c r="AD209" s="124" t="e">
        <f t="shared" si="89"/>
        <v>#VALUE!</v>
      </c>
      <c r="AE209" s="124" t="e">
        <f t="shared" si="90"/>
        <v>#VALUE!</v>
      </c>
      <c r="AF209" s="124" t="e">
        <f t="shared" si="91"/>
        <v>#VALUE!</v>
      </c>
      <c r="AG209" s="124" t="e">
        <f t="shared" si="92"/>
        <v>#VALUE!</v>
      </c>
      <c r="AH209" s="124" t="e">
        <f t="shared" si="93"/>
        <v>#VALUE!</v>
      </c>
      <c r="AI209" s="124" t="e">
        <f t="shared" si="94"/>
        <v>#VALUE!</v>
      </c>
      <c r="AJ209" s="124" t="e">
        <f t="shared" si="95"/>
        <v>#VALUE!</v>
      </c>
      <c r="AK209" s="124">
        <f t="shared" si="96"/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IF(OR($B210="",$C210="",$D210="",$E210="",$E210&lt;AN_LIM,$E210&gt;AN_CONCURS,$G210="",$O210=FALSE),"",CONF_ROM*VLOOKUP(AK210,Coef!$E$5:$F$20,2,FALSE))</f>
        <v/>
      </c>
      <c r="J210" s="121" t="str">
        <f>IF(OR($B210="",$C210="",$D210="",$E210="",$E210&gt;AN_CONCURS,$G210="",$O210=FALSE),"",CONF_ROM*VLOOKUP(AK210,Coef!$E$5:$F$20,2,FALSE))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36" t="b">
        <f t="shared" si="76"/>
        <v>0</v>
      </c>
      <c r="Q210" s="123" t="e">
        <f t="shared" si="71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IF(OR($B211="",$C211="",$D211="",$E211="",$E211&lt;AN_LIM,$E211&gt;AN_CONCURS,$G211="",$O211=FALSE),"",CONF_ROM*VLOOKUP(AK211,Coef!$E$5:$F$20,2,FALSE))</f>
        <v/>
      </c>
      <c r="J211" s="121" t="str">
        <f>IF(OR($B211="",$C211="",$D211="",$E211="",$E211&gt;AN_CONCURS,$G211="",$O211=FALSE),"",CONF_ROM*VLOOKUP(AK211,Coef!$E$5:$F$20,2,FALSE))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36" t="b">
        <f t="shared" si="76"/>
        <v>0</v>
      </c>
      <c r="Q211" s="123" t="e">
        <f t="shared" si="71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IF(OR($B212="",$C212="",$D212="",$E212="",$E212&lt;AN_LIM,$E212&gt;AN_CONCURS,$G212="",$O212=FALSE),"",CONF_ROM*VLOOKUP(AK212,Coef!$E$5:$F$20,2,FALSE))</f>
        <v/>
      </c>
      <c r="J212" s="121" t="str">
        <f>IF(OR($B212="",$C212="",$D212="",$E212="",$E212&gt;AN_CONCURS,$G212="",$O212=FALSE),"",CONF_ROM*VLOOKUP(AK212,Coef!$E$5:$F$20,2,FALSE))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36" t="b">
        <f t="shared" si="76"/>
        <v>0</v>
      </c>
      <c r="Q212" s="123" t="e">
        <f t="shared" si="71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IF(OR($B213="",$C213="",$D213="",$E213="",$E213&lt;AN_LIM,$E213&gt;AN_CONCURS,$G213="",$O213=FALSE),"",CONF_ROM*VLOOKUP(AK213,Coef!$E$5:$F$20,2,FALSE))</f>
        <v/>
      </c>
      <c r="J213" s="121" t="str">
        <f>IF(OR($B213="",$C213="",$D213="",$E213="",$E213&gt;AN_CONCURS,$G213="",$O213=FALSE),"",CONF_ROM*VLOOKUP(AK213,Coef!$E$5:$F$20,2,FALSE))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36" t="b">
        <f t="shared" si="76"/>
        <v>0</v>
      </c>
      <c r="Q213" s="123" t="e">
        <f t="shared" si="71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IF(OR($B214="",$C214="",$D214="",$E214="",$E214&lt;AN_LIM,$E214&gt;AN_CONCURS,$G214="",$O214=FALSE),"",CONF_ROM*VLOOKUP(AK214,Coef!$E$5:$F$20,2,FALSE))</f>
        <v/>
      </c>
      <c r="J214" s="121" t="str">
        <f>IF(OR($B214="",$C214="",$D214="",$E214="",$E214&gt;AN_CONCURS,$G214="",$O214=FALSE),"",CONF_ROM*VLOOKUP(AK214,Coef!$E$5:$F$20,2,FALSE))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36" t="b">
        <f t="shared" si="76"/>
        <v>0</v>
      </c>
      <c r="Q214" s="123" t="e">
        <f t="shared" si="71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IF(OR($B215="",$C215="",$D215="",$E215="",$E215&lt;AN_LIM,$E215&gt;AN_CONCURS,$G215="",$O215=FALSE),"",CONF_ROM*VLOOKUP(AK215,Coef!$E$5:$F$20,2,FALSE))</f>
        <v/>
      </c>
      <c r="J215" s="121" t="str">
        <f>IF(OR($B215="",$C215="",$D215="",$E215="",$E215&gt;AN_CONCURS,$G215="",$O215=FALSE),"",CONF_ROM*VLOOKUP(AK215,Coef!$E$5:$F$20,2,FALSE))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36" t="b">
        <f t="shared" si="76"/>
        <v>0</v>
      </c>
      <c r="Q215" s="123" t="e">
        <f t="shared" si="71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IF(OR($B216="",$C216="",$D216="",$E216="",$E216&lt;AN_LIM,$E216&gt;AN_CONCURS,$G216="",$O216=FALSE),"",CONF_ROM*VLOOKUP(AK216,Coef!$E$5:$F$20,2,FALSE))</f>
        <v/>
      </c>
      <c r="J216" s="121" t="str">
        <f>IF(OR($B216="",$C216="",$D216="",$E216="",$E216&gt;AN_CONCURS,$G216="",$O216=FALSE),"",CONF_ROM*VLOOKUP(AK216,Coef!$E$5:$F$20,2,FALSE))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36" t="b">
        <f t="shared" si="76"/>
        <v>0</v>
      </c>
      <c r="Q216" s="123" t="e">
        <f t="shared" si="71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IF(OR($B217="",$C217="",$D217="",$E217="",$E217&lt;AN_LIM,$E217&gt;AN_CONCURS,$G217="",$O217=FALSE),"",CONF_ROM*VLOOKUP(AK217,Coef!$E$5:$F$20,2,FALSE))</f>
        <v/>
      </c>
      <c r="J217" s="121" t="str">
        <f>IF(OR($B217="",$C217="",$D217="",$E217="",$E217&gt;AN_CONCURS,$G217="",$O217=FALSE),"",CONF_ROM*VLOOKUP(AK217,Coef!$E$5:$F$20,2,FALSE))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36" t="b">
        <f t="shared" si="76"/>
        <v>0</v>
      </c>
      <c r="Q217" s="123" t="e">
        <f t="shared" si="71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IF(OR($B218="",$C218="",$D218="",$E218="",$E218&lt;AN_LIM,$E218&gt;AN_CONCURS,$G218="",$O218=FALSE),"",CONF_ROM*VLOOKUP(AK218,Coef!$E$5:$F$20,2,FALSE))</f>
        <v/>
      </c>
      <c r="J218" s="121" t="str">
        <f>IF(OR($B218="",$C218="",$D218="",$E218="",$E218&gt;AN_CONCURS,$G218="",$O218=FALSE),"",CONF_ROM*VLOOKUP(AK218,Coef!$E$5:$F$20,2,FALSE))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36" t="b">
        <f t="shared" si="76"/>
        <v>0</v>
      </c>
      <c r="Q218" s="123" t="e">
        <f t="shared" si="71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IF(OR($B219="",$C219="",$D219="",$E219="",$E219&lt;AN_LIM,$E219&gt;AN_CONCURS,$G219="",$O219=FALSE),"",CONF_ROM*VLOOKUP(AK219,Coef!$E$5:$F$20,2,FALSE))</f>
        <v/>
      </c>
      <c r="J219" s="121" t="str">
        <f>IF(OR($B219="",$C219="",$D219="",$E219="",$E219&gt;AN_CONCURS,$G219="",$O219=FALSE),"",CONF_ROM*VLOOKUP(AK219,Coef!$E$5:$F$20,2,FALSE))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36" t="b">
        <f t="shared" si="76"/>
        <v>0</v>
      </c>
      <c r="Q219" s="123" t="e">
        <f t="shared" si="71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IF(OR($B220="",$C220="",$D220="",$E220="",$E220&lt;AN_LIM,$E220&gt;AN_CONCURS,$G220="",$O220=FALSE),"",CONF_ROM*VLOOKUP(AK220,Coef!$E$5:$F$20,2,FALSE))</f>
        <v/>
      </c>
      <c r="J220" s="121" t="str">
        <f>IF(OR($B220="",$C220="",$D220="",$E220="",$E220&gt;AN_CONCURS,$G220="",$O220=FALSE),"",CONF_ROM*VLOOKUP(AK220,Coef!$E$5:$F$20,2,FALSE))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36" t="b">
        <f t="shared" si="76"/>
        <v>0</v>
      </c>
      <c r="Q220" s="123" t="e">
        <f t="shared" si="71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IF(OR($B221="",$C221="",$D221="",$E221="",$E221&lt;AN_LIM,$E221&gt;AN_CONCURS,$G221="",$O221=FALSE),"",CONF_ROM*VLOOKUP(AK221,Coef!$E$5:$F$20,2,FALSE))</f>
        <v/>
      </c>
      <c r="J221" s="121" t="str">
        <f>IF(OR($B221="",$C221="",$D221="",$E221="",$E221&gt;AN_CONCURS,$G221="",$O221=FALSE),"",CONF_ROM*VLOOKUP(AK221,Coef!$E$5:$F$20,2,FALSE))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36" t="b">
        <f t="shared" si="76"/>
        <v>0</v>
      </c>
      <c r="Q221" s="123" t="e">
        <f t="shared" si="71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IF(OR($B222="",$C222="",$D222="",$E222="",$E222&lt;AN_LIM,$E222&gt;AN_CONCURS,$G222="",$O222=FALSE),"",CONF_ROM*VLOOKUP(AK222,Coef!$E$5:$F$20,2,FALSE))</f>
        <v/>
      </c>
      <c r="J222" s="121" t="str">
        <f>IF(OR($B222="",$C222="",$D222="",$E222="",$E222&gt;AN_CONCURS,$G222="",$O222=FALSE),"",CONF_ROM*VLOOKUP(AK222,Coef!$E$5:$F$20,2,FALSE))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36" t="b">
        <f t="shared" si="76"/>
        <v>0</v>
      </c>
      <c r="Q222" s="123" t="e">
        <f t="shared" si="71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IF(OR($B223="",$C223="",$D223="",$E223="",$E223&lt;AN_LIM,$E223&gt;AN_CONCURS,$G223="",$O223=FALSE),"",CONF_ROM*VLOOKUP(AK223,Coef!$E$5:$F$20,2,FALSE))</f>
        <v/>
      </c>
      <c r="J223" s="121" t="str">
        <f>IF(OR($B223="",$C223="",$D223="",$E223="",$E223&gt;AN_CONCURS,$G223="",$O223=FALSE),"",CONF_ROM*VLOOKUP(AK223,Coef!$E$5:$F$20,2,FALSE))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36" t="b">
        <f t="shared" si="76"/>
        <v>0</v>
      </c>
      <c r="Q223" s="123" t="e">
        <f t="shared" si="71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IF(OR($B224="",$C224="",$D224="",$E224="",$E224&lt;AN_LIM,$E224&gt;AN_CONCURS,$G224="",$O224=FALSE),"",CONF_ROM*VLOOKUP(AK224,Coef!$E$5:$F$20,2,FALSE))</f>
        <v/>
      </c>
      <c r="J224" s="121" t="str">
        <f>IF(OR($B224="",$C224="",$D224="",$E224="",$E224&gt;AN_CONCURS,$G224="",$O224=FALSE),"",CONF_ROM*VLOOKUP(AK224,Coef!$E$5:$F$20,2,FALSE))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36" t="b">
        <f t="shared" si="76"/>
        <v>0</v>
      </c>
      <c r="Q224" s="123" t="e">
        <f t="shared" si="71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IF(OR($B225="",$C225="",$D225="",$E225="",$E225&lt;AN_LIM,$E225&gt;AN_CONCURS,$G225="",$O225=FALSE),"",CONF_ROM*VLOOKUP(AK225,Coef!$E$5:$F$20,2,FALSE))</f>
        <v/>
      </c>
      <c r="J225" s="121" t="str">
        <f>IF(OR($B225="",$C225="",$D225="",$E225="",$E225&gt;AN_CONCURS,$G225="",$O225=FALSE),"",CONF_ROM*VLOOKUP(AK225,Coef!$E$5:$F$20,2,FALSE))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36" t="b">
        <f t="shared" si="76"/>
        <v>0</v>
      </c>
      <c r="Q225" s="123" t="e">
        <f t="shared" si="71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IF(OR($B226="",$C226="",$D226="",$E226="",$E226&lt;AN_LIM,$E226&gt;AN_CONCURS,$G226="",$O226=FALSE),"",CONF_ROM*VLOOKUP(AK226,Coef!$E$5:$F$20,2,FALSE))</f>
        <v/>
      </c>
      <c r="J226" s="121" t="str">
        <f>IF(OR($B226="",$C226="",$D226="",$E226="",$E226&gt;AN_CONCURS,$G226="",$O226=FALSE),"",CONF_ROM*VLOOKUP(AK226,Coef!$E$5:$F$20,2,FALSE))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36" t="b">
        <f t="shared" si="76"/>
        <v>0</v>
      </c>
      <c r="Q226" s="123" t="e">
        <f t="shared" si="71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IF(OR($B227="",$C227="",$D227="",$E227="",$E227&lt;AN_LIM,$E227&gt;AN_CONCURS,$G227="",$O227=FALSE),"",CONF_ROM*VLOOKUP(AK227,Coef!$E$5:$F$20,2,FALSE))</f>
        <v/>
      </c>
      <c r="J227" s="121" t="str">
        <f>IF(OR($B227="",$C227="",$D227="",$E227="",$E227&gt;AN_CONCURS,$G227="",$O227=FALSE),"",CONF_ROM*VLOOKUP(AK227,Coef!$E$5:$F$20,2,FALSE))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36" t="b">
        <f t="shared" si="76"/>
        <v>0</v>
      </c>
      <c r="Q227" s="123" t="e">
        <f t="shared" si="71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IF(OR($B228="",$C228="",$D228="",$E228="",$E228&lt;AN_LIM,$E228&gt;AN_CONCURS,$G228="",$O228=FALSE),"",CONF_ROM*VLOOKUP(AK228,Coef!$E$5:$F$20,2,FALSE))</f>
        <v/>
      </c>
      <c r="J228" s="121" t="str">
        <f>IF(OR($B228="",$C228="",$D228="",$E228="",$E228&gt;AN_CONCURS,$G228="",$O228=FALSE),"",CONF_ROM*VLOOKUP(AK228,Coef!$E$5:$F$20,2,FALSE))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36" t="b">
        <f t="shared" si="76"/>
        <v>0</v>
      </c>
      <c r="Q228" s="123" t="e">
        <f t="shared" si="71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IF(OR($B229="",$C229="",$D229="",$E229="",$E229&lt;AN_LIM,$E229&gt;AN_CONCURS,$G229="",$O229=FALSE),"",CONF_ROM*VLOOKUP(AK229,Coef!$E$5:$F$20,2,FALSE))</f>
        <v/>
      </c>
      <c r="J229" s="121" t="str">
        <f>IF(OR($B229="",$C229="",$D229="",$E229="",$E229&gt;AN_CONCURS,$G229="",$O229=FALSE),"",CONF_ROM*VLOOKUP(AK229,Coef!$E$5:$F$20,2,FALSE))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36" t="b">
        <f t="shared" si="76"/>
        <v>0</v>
      </c>
      <c r="Q229" s="123" t="e">
        <f t="shared" si="71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IF(OR($B230="",$C230="",$D230="",$E230="",$E230&lt;AN_LIM,$E230&gt;AN_CONCURS,$G230="",$O230=FALSE),"",CONF_ROM*VLOOKUP(AK230,Coef!$E$5:$F$20,2,FALSE))</f>
        <v/>
      </c>
      <c r="J230" s="121" t="str">
        <f>IF(OR($B230="",$C230="",$D230="",$E230="",$E230&gt;AN_CONCURS,$G230="",$O230=FALSE),"",CONF_ROM*VLOOKUP(AK230,Coef!$E$5:$F$20,2,FALSE))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36" t="b">
        <f t="shared" si="76"/>
        <v>0</v>
      </c>
      <c r="Q230" s="123" t="e">
        <f t="shared" si="71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IF(OR($B231="",$C231="",$D231="",$E231="",$E231&lt;AN_LIM,$E231&gt;AN_CONCURS,$G231="",$O231=FALSE),"",CONF_ROM*VLOOKUP(AK231,Coef!$E$5:$F$20,2,FALSE))</f>
        <v/>
      </c>
      <c r="J231" s="121" t="str">
        <f>IF(OR($B231="",$C231="",$D231="",$E231="",$E231&gt;AN_CONCURS,$G231="",$O231=FALSE),"",CONF_ROM*VLOOKUP(AK231,Coef!$E$5:$F$20,2,FALSE))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36" t="b">
        <f t="shared" si="76"/>
        <v>0</v>
      </c>
      <c r="Q231" s="123" t="e">
        <f t="shared" si="71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IF(OR($B232="",$C232="",$D232="",$E232="",$E232&lt;AN_LIM,$E232&gt;AN_CONCURS,$G232="",$O232=FALSE),"",CONF_ROM*VLOOKUP(AK232,Coef!$E$5:$F$20,2,FALSE))</f>
        <v/>
      </c>
      <c r="J232" s="121" t="str">
        <f>IF(OR($B232="",$C232="",$D232="",$E232="",$E232&gt;AN_CONCURS,$G232="",$O232=FALSE),"",CONF_ROM*VLOOKUP(AK232,Coef!$E$5:$F$20,2,FALSE))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36" t="b">
        <f t="shared" si="76"/>
        <v>0</v>
      </c>
      <c r="Q232" s="123" t="e">
        <f t="shared" si="71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IF(OR($B233="",$C233="",$D233="",$E233="",$E233&lt;AN_LIM,$E233&gt;AN_CONCURS,$G233="",$O233=FALSE),"",CONF_ROM*VLOOKUP(AK233,Coef!$E$5:$F$20,2,FALSE))</f>
        <v/>
      </c>
      <c r="J233" s="121" t="str">
        <f>IF(OR($B233="",$C233="",$D233="",$E233="",$E233&gt;AN_CONCURS,$G233="",$O233=FALSE),"",CONF_ROM*VLOOKUP(AK233,Coef!$E$5:$F$20,2,FALSE))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36" t="b">
        <f t="shared" si="76"/>
        <v>0</v>
      </c>
      <c r="Q233" s="123" t="e">
        <f t="shared" si="71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IF(OR($B234="",$C234="",$D234="",$E234="",$E234&lt;AN_LIM,$E234&gt;AN_CONCURS,$G234="",$O234=FALSE),"",CONF_ROM*VLOOKUP(AK234,Coef!$E$5:$F$20,2,FALSE))</f>
        <v/>
      </c>
      <c r="J234" s="121" t="str">
        <f>IF(OR($B234="",$C234="",$D234="",$E234="",$E234&gt;AN_CONCURS,$G234="",$O234=FALSE),"",CONF_ROM*VLOOKUP(AK234,Coef!$E$5:$F$20,2,FALSE))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36" t="b">
        <f t="shared" si="76"/>
        <v>0</v>
      </c>
      <c r="Q234" s="123" t="e">
        <f t="shared" si="71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IF(OR($B235="",$C235="",$D235="",$E235="",$E235&lt;AN_LIM,$E235&gt;AN_CONCURS,$G235="",$O235=FALSE),"",CONF_ROM*VLOOKUP(AK235,Coef!$E$5:$F$20,2,FALSE))</f>
        <v/>
      </c>
      <c r="J235" s="121" t="str">
        <f>IF(OR($B235="",$C235="",$D235="",$E235="",$E235&gt;AN_CONCURS,$G235="",$O235=FALSE),"",CONF_ROM*VLOOKUP(AK235,Coef!$E$5:$F$20,2,FALSE))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36" t="b">
        <f t="shared" si="76"/>
        <v>0</v>
      </c>
      <c r="Q235" s="123" t="e">
        <f t="shared" si="71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IF(OR($B236="",$C236="",$D236="",$E236="",$E236&lt;AN_LIM,$E236&gt;AN_CONCURS,$G236="",$O236=FALSE),"",CONF_ROM*VLOOKUP(AK236,Coef!$E$5:$F$20,2,FALSE))</f>
        <v/>
      </c>
      <c r="J236" s="121" t="str">
        <f>IF(OR($B236="",$C236="",$D236="",$E236="",$E236&gt;AN_CONCURS,$G236="",$O236=FALSE),"",CONF_ROM*VLOOKUP(AK236,Coef!$E$5:$F$20,2,FALSE))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36" t="b">
        <f t="shared" si="76"/>
        <v>0</v>
      </c>
      <c r="Q236" s="123" t="e">
        <f t="shared" si="71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IF(OR($B237="",$C237="",$D237="",$E237="",$E237&lt;AN_LIM,$E237&gt;AN_CONCURS,$G237="",$O237=FALSE),"",CONF_ROM*VLOOKUP(AK237,Coef!$E$5:$F$20,2,FALSE))</f>
        <v/>
      </c>
      <c r="J237" s="121" t="str">
        <f>IF(OR($B237="",$C237="",$D237="",$E237="",$E237&gt;AN_CONCURS,$G237="",$O237=FALSE),"",CONF_ROM*VLOOKUP(AK237,Coef!$E$5:$F$20,2,FALSE))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36" t="b">
        <f t="shared" si="76"/>
        <v>0</v>
      </c>
      <c r="Q237" s="123" t="e">
        <f t="shared" si="71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IF(OR($B238="",$C238="",$D238="",$E238="",$E238&lt;AN_LIM,$E238&gt;AN_CONCURS,$G238="",$O238=FALSE),"",CONF_ROM*VLOOKUP(AK238,Coef!$E$5:$F$20,2,FALSE))</f>
        <v/>
      </c>
      <c r="J238" s="121" t="str">
        <f>IF(OR($B238="",$C238="",$D238="",$E238="",$E238&gt;AN_CONCURS,$G238="",$O238=FALSE),"",CONF_ROM*VLOOKUP(AK238,Coef!$E$5:$F$20,2,FALSE))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36" t="b">
        <f t="shared" si="76"/>
        <v>0</v>
      </c>
      <c r="Q238" s="123" t="e">
        <f t="shared" si="71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IF(OR($B239="",$C239="",$D239="",$E239="",$E239&lt;AN_LIM,$E239&gt;AN_CONCURS,$G239="",$O239=FALSE),"",CONF_ROM*VLOOKUP(AK239,Coef!$E$5:$F$20,2,FALSE))</f>
        <v/>
      </c>
      <c r="J239" s="121" t="str">
        <f>IF(OR($B239="",$C239="",$D239="",$E239="",$E239&gt;AN_CONCURS,$G239="",$O239=FALSE),"",CONF_ROM*VLOOKUP(AK239,Coef!$E$5:$F$20,2,FALSE))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36" t="b">
        <f t="shared" si="76"/>
        <v>0</v>
      </c>
      <c r="Q239" s="123" t="e">
        <f t="shared" si="71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IF(OR($B240="",$C240="",$D240="",$E240="",$E240&lt;AN_LIM,$E240&gt;AN_CONCURS,$G240="",$O240=FALSE),"",CONF_ROM*VLOOKUP(AK240,Coef!$E$5:$F$20,2,FALSE))</f>
        <v/>
      </c>
      <c r="J240" s="121" t="str">
        <f>IF(OR($B240="",$C240="",$D240="",$E240="",$E240&gt;AN_CONCURS,$G240="",$O240=FALSE),"",CONF_ROM*VLOOKUP(AK240,Coef!$E$5:$F$20,2,FALSE))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36" t="b">
        <f t="shared" si="76"/>
        <v>0</v>
      </c>
      <c r="Q240" s="123" t="e">
        <f t="shared" si="71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IF(OR($B241="",$C241="",$D241="",$E241="",$E241&lt;AN_LIM,$E241&gt;AN_CONCURS,$G241="",$O241=FALSE),"",CONF_ROM*VLOOKUP(AK241,Coef!$E$5:$F$20,2,FALSE))</f>
        <v/>
      </c>
      <c r="J241" s="121" t="str">
        <f>IF(OR($B241="",$C241="",$D241="",$E241="",$E241&gt;AN_CONCURS,$G241="",$O241=FALSE),"",CONF_ROM*VLOOKUP(AK241,Coef!$E$5:$F$20,2,FALSE))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36" t="b">
        <f t="shared" si="76"/>
        <v>0</v>
      </c>
      <c r="Q241" s="123" t="e">
        <f t="shared" si="71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IF(OR($B242="",$C242="",$D242="",$E242="",$E242&lt;AN_LIM,$E242&gt;AN_CONCURS,$G242="",$O242=FALSE),"",CONF_ROM*VLOOKUP(AK242,Coef!$E$5:$F$20,2,FALSE))</f>
        <v/>
      </c>
      <c r="J242" s="121" t="str">
        <f>IF(OR($B242="",$C242="",$D242="",$E242="",$E242&gt;AN_CONCURS,$G242="",$O242=FALSE),"",CONF_ROM*VLOOKUP(AK242,Coef!$E$5:$F$20,2,FALSE))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36" t="b">
        <f t="shared" si="76"/>
        <v>0</v>
      </c>
      <c r="Q242" s="123" t="e">
        <f t="shared" si="71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IF(OR($B243="",$C243="",$D243="",$E243="",$E243&lt;AN_LIM,$E243&gt;AN_CONCURS,$G243="",$O243=FALSE),"",CONF_ROM*VLOOKUP(AK243,Coef!$E$5:$F$20,2,FALSE))</f>
        <v/>
      </c>
      <c r="J243" s="121" t="str">
        <f>IF(OR($B243="",$C243="",$D243="",$E243="",$E243&gt;AN_CONCURS,$G243="",$O243=FALSE),"",CONF_ROM*VLOOKUP(AK243,Coef!$E$5:$F$20,2,FALSE))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36" t="b">
        <f t="shared" si="76"/>
        <v>0</v>
      </c>
      <c r="Q243" s="123" t="e">
        <f t="shared" si="71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IF(OR($B244="",$C244="",$D244="",$E244="",$E244&lt;AN_LIM,$E244&gt;AN_CONCURS,$G244="",$O244=FALSE),"",CONF_ROM*VLOOKUP(AK244,Coef!$E$5:$F$20,2,FALSE))</f>
        <v/>
      </c>
      <c r="J244" s="121" t="str">
        <f>IF(OR($B244="",$C244="",$D244="",$E244="",$E244&gt;AN_CONCURS,$G244="",$O244=FALSE),"",CONF_ROM*VLOOKUP(AK244,Coef!$E$5:$F$20,2,FALSE))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36" t="b">
        <f t="shared" si="76"/>
        <v>0</v>
      </c>
      <c r="Q244" s="123" t="e">
        <f t="shared" si="71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IF(OR($B245="",$C245="",$D245="",$E245="",$E245&lt;AN_LIM,$E245&gt;AN_CONCURS,$G245="",$O245=FALSE),"",CONF_ROM*VLOOKUP(AK245,Coef!$E$5:$F$20,2,FALSE))</f>
        <v/>
      </c>
      <c r="J245" s="121" t="str">
        <f>IF(OR($B245="",$C245="",$D245="",$E245="",$E245&gt;AN_CONCURS,$G245="",$O245=FALSE),"",CONF_ROM*VLOOKUP(AK245,Coef!$E$5:$F$20,2,FALSE))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36" t="b">
        <f t="shared" si="76"/>
        <v>0</v>
      </c>
      <c r="Q245" s="123" t="e">
        <f t="shared" si="71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IF(OR($B246="",$C246="",$D246="",$E246="",$E246&lt;AN_LIM,$E246&gt;AN_CONCURS,$G246="",$O246=FALSE),"",CONF_ROM*VLOOKUP(AK246,Coef!$E$5:$F$20,2,FALSE))</f>
        <v/>
      </c>
      <c r="J246" s="121" t="str">
        <f>IF(OR($B246="",$C246="",$D246="",$E246="",$E246&gt;AN_CONCURS,$G246="",$O246=FALSE),"",CONF_ROM*VLOOKUP(AK246,Coef!$E$5:$F$20,2,FALSE))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36" t="b">
        <f t="shared" si="76"/>
        <v>0</v>
      </c>
      <c r="Q246" s="123" t="e">
        <f t="shared" si="71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IF(OR($B247="",$C247="",$D247="",$E247="",$E247&lt;AN_LIM,$E247&gt;AN_CONCURS,$G247="",$O247=FALSE),"",CONF_ROM*VLOOKUP(AK247,Coef!$E$5:$F$20,2,FALSE))</f>
        <v/>
      </c>
      <c r="J247" s="121" t="str">
        <f>IF(OR($B247="",$C247="",$D247="",$E247="",$E247&gt;AN_CONCURS,$G247="",$O247=FALSE),"",CONF_ROM*VLOOKUP(AK247,Coef!$E$5:$F$20,2,FALSE))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36" t="b">
        <f t="shared" si="76"/>
        <v>0</v>
      </c>
      <c r="Q247" s="123" t="e">
        <f t="shared" si="71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IF(OR($B248="",$C248="",$D248="",$E248="",$E248&lt;AN_LIM,$E248&gt;AN_CONCURS,$G248="",$O248=FALSE),"",CONF_ROM*VLOOKUP(AK248,Coef!$E$5:$F$20,2,FALSE))</f>
        <v/>
      </c>
      <c r="J248" s="121" t="str">
        <f>IF(OR($B248="",$C248="",$D248="",$E248="",$E248&gt;AN_CONCURS,$G248="",$O248=FALSE),"",CONF_ROM*VLOOKUP(AK248,Coef!$E$5:$F$20,2,FALSE))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36" t="b">
        <f t="shared" si="76"/>
        <v>0</v>
      </c>
      <c r="Q248" s="123" t="e">
        <f t="shared" si="71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IF(OR($B249="",$C249="",$D249="",$E249="",$E249&lt;AN_LIM,$E249&gt;AN_CONCURS,$G249="",$O249=FALSE),"",CONF_ROM*VLOOKUP(AK249,Coef!$E$5:$F$20,2,FALSE))</f>
        <v/>
      </c>
      <c r="J249" s="121" t="str">
        <f>IF(OR($B249="",$C249="",$D249="",$E249="",$E249&gt;AN_CONCURS,$G249="",$O249=FALSE),"",CONF_ROM*VLOOKUP(AK249,Coef!$E$5:$F$20,2,FALSE))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36" t="b">
        <f t="shared" si="76"/>
        <v>0</v>
      </c>
      <c r="Q249" s="123" t="e">
        <f t="shared" si="71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IF(OR($B250="",$C250="",$D250="",$E250="",$E250&lt;AN_LIM,$E250&gt;AN_CONCURS,$G250="",$O250=FALSE),"",CONF_ROM*VLOOKUP(AK250,Coef!$E$5:$F$20,2,FALSE))</f>
        <v/>
      </c>
      <c r="J250" s="121" t="str">
        <f>IF(OR($B250="",$C250="",$D250="",$E250="",$E250&gt;AN_CONCURS,$G250="",$O250=FALSE),"",CONF_ROM*VLOOKUP(AK250,Coef!$E$5:$F$20,2,FALSE))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36" t="b">
        <f t="shared" si="76"/>
        <v>0</v>
      </c>
      <c r="Q250" s="123" t="e">
        <f t="shared" si="71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IF(OR($B251="",$C251="",$D251="",$E251="",$E251&lt;AN_LIM,$E251&gt;AN_CONCURS,$G251="",$O251=FALSE),"",CONF_ROM*VLOOKUP(AK251,Coef!$E$5:$F$20,2,FALSE))</f>
        <v/>
      </c>
      <c r="J251" s="121" t="str">
        <f>IF(OR($B251="",$C251="",$D251="",$E251="",$E251&gt;AN_CONCURS,$G251="",$O251=FALSE),"",CONF_ROM*VLOOKUP(AK251,Coef!$E$5:$F$20,2,FALSE))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36" t="b">
        <f t="shared" si="76"/>
        <v>0</v>
      </c>
      <c r="Q251" s="123" t="e">
        <f t="shared" si="71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IF(OR($B252="",$C252="",$D252="",$E252="",$E252&lt;AN_LIM,$E252&gt;AN_CONCURS,$G252="",$O252=FALSE),"",CONF_ROM*VLOOKUP(AK252,Coef!$E$5:$F$20,2,FALSE))</f>
        <v/>
      </c>
      <c r="J252" s="121" t="str">
        <f>IF(OR($B252="",$C252="",$D252="",$E252="",$E252&gt;AN_CONCURS,$G252="",$O252=FALSE),"",CONF_ROM*VLOOKUP(AK252,Coef!$E$5:$F$20,2,FALSE))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36" t="b">
        <f t="shared" si="76"/>
        <v>0</v>
      </c>
      <c r="Q252" s="123" t="e">
        <f t="shared" si="71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IF(OR($B253="",$C253="",$D253="",$E253="",$E253&lt;AN_LIM,$E253&gt;AN_CONCURS,$G253="",$O253=FALSE),"",CONF_ROM*VLOOKUP(AK253,Coef!$E$5:$F$20,2,FALSE))</f>
        <v/>
      </c>
      <c r="J253" s="121" t="str">
        <f>IF(OR($B253="",$C253="",$D253="",$E253="",$E253&gt;AN_CONCURS,$G253="",$O253=FALSE),"",CONF_ROM*VLOOKUP(AK253,Coef!$E$5:$F$20,2,FALSE))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36" t="b">
        <f t="shared" si="76"/>
        <v>0</v>
      </c>
      <c r="Q253" s="123" t="e">
        <f t="shared" si="71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IF(OR($B254="",$C254="",$D254="",$E254="",$E254&lt;AN_LIM,$E254&gt;AN_CONCURS,$G254="",$O254=FALSE),"",CONF_ROM*VLOOKUP(AK254,Coef!$E$5:$F$20,2,FALSE))</f>
        <v/>
      </c>
      <c r="J254" s="121" t="str">
        <f>IF(OR($B254="",$C254="",$D254="",$E254="",$E254&gt;AN_CONCURS,$G254="",$O254=FALSE),"",CONF_ROM*VLOOKUP(AK254,Coef!$E$5:$F$20,2,FALSE))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36" t="b">
        <f t="shared" si="76"/>
        <v>0</v>
      </c>
      <c r="Q254" s="123" t="e">
        <f t="shared" si="71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IF(OR($B255="",$C255="",$D255="",$E255="",$E255&lt;AN_LIM,$E255&gt;AN_CONCURS,$G255="",$O255=FALSE),"",CONF_ROM*VLOOKUP(AK255,Coef!$E$5:$F$20,2,FALSE))</f>
        <v/>
      </c>
      <c r="J255" s="121" t="str">
        <f>IF(OR($B255="",$C255="",$D255="",$E255="",$E255&gt;AN_CONCURS,$G255="",$O255=FALSE),"",CONF_ROM*VLOOKUP(AK255,Coef!$E$5:$F$20,2,FALSE))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36" t="b">
        <f t="shared" si="76"/>
        <v>0</v>
      </c>
      <c r="Q255" s="123" t="e">
        <f t="shared" si="71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IF(OR($B256="",$C256="",$D256="",$E256="",$E256&lt;AN_LIM,$E256&gt;AN_CONCURS,$G256="",$O256=FALSE),"",CONF_ROM*VLOOKUP(AK256,Coef!$E$5:$F$20,2,FALSE))</f>
        <v/>
      </c>
      <c r="J256" s="121" t="str">
        <f>IF(OR($B256="",$C256="",$D256="",$E256="",$E256&gt;AN_CONCURS,$G256="",$O256=FALSE),"",CONF_ROM*VLOOKUP(AK256,Coef!$E$5:$F$20,2,FALSE))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36" t="b">
        <f t="shared" si="76"/>
        <v>0</v>
      </c>
      <c r="Q256" s="123" t="e">
        <f t="shared" si="71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IF(OR($B257="",$C257="",$D257="",$E257="",$E257&lt;AN_LIM,$E257&gt;AN_CONCURS,$G257="",$O257=FALSE),"",CONF_ROM*VLOOKUP(AK257,Coef!$E$5:$F$20,2,FALSE))</f>
        <v/>
      </c>
      <c r="J257" s="121" t="str">
        <f>IF(OR($B257="",$C257="",$D257="",$E257="",$E257&gt;AN_CONCURS,$G257="",$O257=FALSE),"",CONF_ROM*VLOOKUP(AK257,Coef!$E$5:$F$20,2,FALSE))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36" t="b">
        <f t="shared" si="76"/>
        <v>0</v>
      </c>
      <c r="Q257" s="123" t="e">
        <f t="shared" si="71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IF(OR($B258="",$C258="",$D258="",$E258="",$E258&lt;AN_LIM,$E258&gt;AN_CONCURS,$G258="",$O258=FALSE),"",CONF_ROM*VLOOKUP(AK258,Coef!$E$5:$F$20,2,FALSE))</f>
        <v/>
      </c>
      <c r="J258" s="121" t="str">
        <f>IF(OR($B258="",$C258="",$D258="",$E258="",$E258&gt;AN_CONCURS,$G258="",$O258=FALSE),"",CONF_ROM*VLOOKUP(AK258,Coef!$E$5:$F$20,2,FALSE))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36" t="b">
        <f t="shared" si="76"/>
        <v>0</v>
      </c>
      <c r="Q258" s="123" t="e">
        <f t="shared" si="71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IF(OR($B259="",$C259="",$D259="",$E259="",$E259&lt;AN_LIM,$E259&gt;AN_CONCURS,$G259="",$O259=FALSE),"",CONF_ROM*VLOOKUP(AK259,Coef!$E$5:$F$20,2,FALSE))</f>
        <v/>
      </c>
      <c r="J259" s="121" t="str">
        <f>IF(OR($B259="",$C259="",$D259="",$E259="",$E259&gt;AN_CONCURS,$G259="",$O259=FALSE),"",CONF_ROM*VLOOKUP(AK259,Coef!$E$5:$F$20,2,FALSE))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36" t="b">
        <f t="shared" si="76"/>
        <v>0</v>
      </c>
      <c r="Q259" s="123" t="e">
        <f t="shared" si="71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IF(OR($B260="",$C260="",$D260="",$E260="",$E260&lt;AN_LIM,$E260&gt;AN_CONCURS,$G260="",$O260=FALSE),"",CONF_ROM*VLOOKUP(AK260,Coef!$E$5:$F$20,2,FALSE))</f>
        <v/>
      </c>
      <c r="J260" s="121" t="str">
        <f>IF(OR($B260="",$C260="",$D260="",$E260="",$E260&gt;AN_CONCURS,$G260="",$O260=FALSE),"",CONF_ROM*VLOOKUP(AK260,Coef!$E$5:$F$20,2,FALSE))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36" t="b">
        <f t="shared" si="76"/>
        <v>0</v>
      </c>
      <c r="Q260" s="123" t="e">
        <f t="shared" si="71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39" type="noConversion"/>
  <pageMargins left="0.39370078740157483" right="0.39370078740157483" top="0.78740157480314965" bottom="1.1000000000000001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BD260"/>
  <sheetViews>
    <sheetView view="pageBreakPreview" zoomScale="60" zoomScaleNormal="105" workbookViewId="0">
      <selection activeCell="I46" sqref="I46"/>
    </sheetView>
  </sheetViews>
  <sheetFormatPr defaultRowHeight="15.75"/>
  <cols>
    <col min="1" max="1" width="5.7109375" style="103" customWidth="1"/>
    <col min="2" max="2" width="34.28515625" style="103" customWidth="1"/>
    <col min="3" max="3" width="30.7109375" style="103" customWidth="1"/>
    <col min="4" max="4" width="28.140625" style="103" customWidth="1"/>
    <col min="5" max="6" width="10.7109375" style="102" customWidth="1"/>
    <col min="7" max="7" width="14.42578125" style="102" customWidth="1"/>
    <col min="8" max="8" width="10.7109375" style="102" customWidth="1"/>
    <col min="9" max="10" width="10.7109375" style="192" customWidth="1"/>
    <col min="11" max="14" width="8.7109375" style="215" hidden="1" customWidth="1"/>
    <col min="15" max="20" width="8.7109375" style="210" hidden="1" customWidth="1"/>
    <col min="21" max="32" width="8.7109375" style="215" hidden="1" customWidth="1"/>
    <col min="33" max="33" width="10.7109375" style="234" hidden="1" customWidth="1"/>
    <col min="34" max="34" width="8.7109375" style="201" hidden="1" customWidth="1"/>
    <col min="35" max="56" width="9.140625" style="157" hidden="1" customWidth="1"/>
    <col min="57" max="16384" width="9.140625" style="2"/>
  </cols>
  <sheetData>
    <row r="1" spans="1:56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4"/>
      <c r="AA1" s="215"/>
      <c r="AB1" s="210"/>
      <c r="AC1" s="210"/>
      <c r="AD1" s="210"/>
      <c r="AE1" s="210"/>
      <c r="AF1" s="210"/>
      <c r="AG1" s="233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</row>
    <row r="2" spans="1:56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4"/>
      <c r="AA2" s="215"/>
      <c r="AB2" s="210"/>
      <c r="AC2" s="210"/>
      <c r="AD2" s="210"/>
      <c r="AE2" s="210"/>
      <c r="AF2" s="210"/>
      <c r="AG2" s="233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</row>
    <row r="3" spans="1:56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4"/>
      <c r="AA3" s="215"/>
      <c r="AB3" s="210"/>
      <c r="AC3" s="210"/>
      <c r="AD3" s="210"/>
      <c r="AE3" s="210"/>
      <c r="AF3" s="210"/>
      <c r="AG3" s="246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</row>
    <row r="4" spans="1:56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4"/>
      <c r="AA4" s="215"/>
      <c r="AB4" s="210"/>
      <c r="AC4" s="210"/>
      <c r="AD4" s="210"/>
      <c r="AE4" s="210"/>
      <c r="AF4" s="210"/>
      <c r="AG4" s="246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</row>
    <row r="5" spans="1:56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4"/>
      <c r="AA5" s="215"/>
      <c r="AB5" s="210"/>
      <c r="AC5" s="210"/>
      <c r="AD5" s="210"/>
      <c r="AE5" s="210"/>
      <c r="AF5" s="210"/>
      <c r="AG5" s="24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</row>
    <row r="6" spans="1:56" s="108" customFormat="1">
      <c r="A6" s="761" t="s">
        <v>228</v>
      </c>
      <c r="B6" s="761"/>
      <c r="C6" s="761"/>
      <c r="D6" s="761"/>
      <c r="E6" s="761"/>
      <c r="F6" s="761"/>
      <c r="G6" s="761"/>
      <c r="H6" s="761"/>
      <c r="I6" s="761"/>
      <c r="J6" s="761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4"/>
      <c r="AA6" s="215"/>
      <c r="AB6" s="210"/>
      <c r="AC6" s="210"/>
      <c r="AD6" s="210"/>
      <c r="AE6" s="210"/>
      <c r="AF6" s="210"/>
      <c r="AG6" s="233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</row>
    <row r="7" spans="1:56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 t="str">
        <f>CONCATENATE(FUNCTIE," ",NUME)</f>
        <v>ASISTENT UNIVERSITAR DĂESCU Alexandru Cosmin</v>
      </c>
      <c r="K7" s="215"/>
      <c r="L7" s="215"/>
      <c r="M7" s="215"/>
      <c r="N7" s="215"/>
      <c r="O7" s="215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33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</row>
    <row r="8" spans="1:56" s="7" customFormat="1" ht="20.25" customHeight="1">
      <c r="A8" s="765" t="s">
        <v>0</v>
      </c>
      <c r="B8" s="765" t="s">
        <v>1</v>
      </c>
      <c r="C8" s="765" t="s">
        <v>79</v>
      </c>
      <c r="D8" s="765" t="s">
        <v>229</v>
      </c>
      <c r="E8" s="765" t="s">
        <v>4</v>
      </c>
      <c r="F8" s="776" t="s">
        <v>156</v>
      </c>
      <c r="G8" s="777"/>
      <c r="H8" s="778"/>
      <c r="I8" s="765" t="s">
        <v>7</v>
      </c>
      <c r="J8" s="765"/>
      <c r="K8" s="770" t="s">
        <v>9</v>
      </c>
      <c r="L8" s="770"/>
      <c r="M8" s="779" t="s">
        <v>44</v>
      </c>
      <c r="N8" s="780"/>
      <c r="O8" s="779" t="s">
        <v>160</v>
      </c>
      <c r="P8" s="780"/>
      <c r="Q8" s="779" t="s">
        <v>161</v>
      </c>
      <c r="R8" s="780"/>
      <c r="S8" s="770" t="s">
        <v>162</v>
      </c>
      <c r="T8" s="770"/>
      <c r="U8" s="770" t="s">
        <v>163</v>
      </c>
      <c r="V8" s="770"/>
      <c r="W8" s="770" t="s">
        <v>164</v>
      </c>
      <c r="X8" s="770"/>
      <c r="Y8" s="770" t="s">
        <v>165</v>
      </c>
      <c r="Z8" s="770"/>
      <c r="AA8" s="779" t="s">
        <v>166</v>
      </c>
      <c r="AB8" s="780"/>
      <c r="AC8" s="779" t="s">
        <v>167</v>
      </c>
      <c r="AD8" s="780"/>
      <c r="AE8" s="779" t="s">
        <v>168</v>
      </c>
      <c r="AF8" s="780"/>
      <c r="AG8" s="770" t="s">
        <v>238</v>
      </c>
      <c r="AH8" s="156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</row>
    <row r="9" spans="1:56" s="7" customFormat="1" ht="55.5" customHeight="1">
      <c r="A9" s="765"/>
      <c r="B9" s="765"/>
      <c r="C9" s="765"/>
      <c r="D9" s="765"/>
      <c r="E9" s="765"/>
      <c r="F9" s="186" t="s">
        <v>157</v>
      </c>
      <c r="G9" s="186" t="s">
        <v>158</v>
      </c>
      <c r="H9" s="186" t="s">
        <v>159</v>
      </c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89" t="s">
        <v>8</v>
      </c>
      <c r="M9" s="186" t="str">
        <f>CONCATENATE("ultimii                                  ",PER_EVAL," ani")</f>
        <v>ultimii                                  3 ani</v>
      </c>
      <c r="N9" s="189" t="s">
        <v>8</v>
      </c>
      <c r="O9" s="186" t="str">
        <f>CONCATENATE("ultimii                                  ",PER_EVAL," ani")</f>
        <v>ultimii                                  3 ani</v>
      </c>
      <c r="P9" s="189" t="s">
        <v>8</v>
      </c>
      <c r="Q9" s="186" t="str">
        <f>CONCATENATE("ultimii                                  ",PER_EVAL," ani")</f>
        <v>ultimii                                  3 ani</v>
      </c>
      <c r="R9" s="189" t="s">
        <v>8</v>
      </c>
      <c r="S9" s="186" t="str">
        <f>CONCATENATE("ultimii                                  ",PER_EVAL," ani")</f>
        <v>ultimii                                  3 ani</v>
      </c>
      <c r="T9" s="189" t="s">
        <v>8</v>
      </c>
      <c r="U9" s="186" t="str">
        <f>CONCATENATE("ultimii                                  ",PER_EVAL," ani")</f>
        <v>ultimii                                  3 ani</v>
      </c>
      <c r="V9" s="189" t="s">
        <v>8</v>
      </c>
      <c r="W9" s="186" t="str">
        <f>CONCATENATE("ultimii                                  ",PER_EVAL," ani")</f>
        <v>ultimii                                  3 ani</v>
      </c>
      <c r="X9" s="189" t="s">
        <v>8</v>
      </c>
      <c r="Y9" s="186" t="str">
        <f>CONCATENATE("ultimii                                  ",PER_EVAL," ani")</f>
        <v>ultimii                                  3 ani</v>
      </c>
      <c r="Z9" s="189" t="s">
        <v>8</v>
      </c>
      <c r="AA9" s="186" t="str">
        <f>CONCATENATE("ultimii                                  ",PER_EVAL," ani")</f>
        <v>ultimii                                  3 ani</v>
      </c>
      <c r="AB9" s="189" t="s">
        <v>8</v>
      </c>
      <c r="AC9" s="186" t="str">
        <f>CONCATENATE("ultimii                                  ",PER_EVAL," ani")</f>
        <v>ultimii                                  3 ani</v>
      </c>
      <c r="AD9" s="189" t="s">
        <v>8</v>
      </c>
      <c r="AE9" s="351" t="str">
        <f>CONCATENATE("ultimii                                  ",PER_EVAL," ani")</f>
        <v>ultimii                                  3 ani</v>
      </c>
      <c r="AF9" s="189" t="s">
        <v>8</v>
      </c>
      <c r="AG9" s="770"/>
      <c r="AH9" s="159"/>
      <c r="AI9" s="160">
        <v>1</v>
      </c>
      <c r="AJ9" s="160">
        <v>2</v>
      </c>
      <c r="AK9" s="160">
        <v>3</v>
      </c>
      <c r="AL9" s="160">
        <v>4</v>
      </c>
      <c r="AM9" s="160">
        <v>5</v>
      </c>
      <c r="AN9" s="160">
        <v>6</v>
      </c>
      <c r="AO9" s="160">
        <v>7</v>
      </c>
      <c r="AP9" s="160">
        <v>8</v>
      </c>
      <c r="AQ9" s="160">
        <v>9</v>
      </c>
      <c r="AR9" s="160">
        <v>10</v>
      </c>
      <c r="AS9" s="160">
        <v>1</v>
      </c>
      <c r="AT9" s="160">
        <v>2</v>
      </c>
      <c r="AU9" s="160">
        <v>3</v>
      </c>
      <c r="AV9" s="160">
        <v>4</v>
      </c>
      <c r="AW9" s="160">
        <v>5</v>
      </c>
      <c r="AX9" s="160">
        <v>6</v>
      </c>
      <c r="AY9" s="160">
        <v>7</v>
      </c>
      <c r="AZ9" s="160">
        <v>8</v>
      </c>
      <c r="BA9" s="160">
        <v>9</v>
      </c>
      <c r="BB9" s="160">
        <v>10</v>
      </c>
      <c r="BC9" s="160"/>
      <c r="BD9" s="157"/>
    </row>
    <row r="10" spans="1:56" s="7" customFormat="1">
      <c r="A10" s="194"/>
      <c r="B10" s="195"/>
      <c r="C10" s="195"/>
      <c r="D10" s="195"/>
      <c r="E10" s="187"/>
      <c r="F10" s="187"/>
      <c r="G10" s="196"/>
      <c r="H10" s="196"/>
      <c r="I10" s="114">
        <f>SUMIF(I11:I80,"&gt;0")</f>
        <v>0</v>
      </c>
      <c r="J10" s="114">
        <f>SUMIF(J11:J80,"&gt;0")</f>
        <v>0</v>
      </c>
      <c r="K10" s="211">
        <f>SUMIF(K11:K80,"&gt;0")</f>
        <v>0</v>
      </c>
      <c r="L10" s="211">
        <f>SUMIF(L11:L80,"&gt;0")</f>
        <v>0</v>
      </c>
      <c r="M10" s="211">
        <f t="shared" ref="M10:AD10" si="0">SUM(M11:M80)</f>
        <v>0</v>
      </c>
      <c r="N10" s="211">
        <f t="shared" si="0"/>
        <v>0</v>
      </c>
      <c r="O10" s="161">
        <f>SUM(O11:O80)</f>
        <v>0</v>
      </c>
      <c r="P10" s="161">
        <f>SUM(P11:P80)</f>
        <v>0</v>
      </c>
      <c r="Q10" s="161">
        <f t="shared" si="0"/>
        <v>0</v>
      </c>
      <c r="R10" s="161">
        <f t="shared" si="0"/>
        <v>0</v>
      </c>
      <c r="S10" s="161">
        <f t="shared" si="0"/>
        <v>0</v>
      </c>
      <c r="T10" s="161">
        <f t="shared" si="0"/>
        <v>0</v>
      </c>
      <c r="U10" s="211">
        <f t="shared" si="0"/>
        <v>0</v>
      </c>
      <c r="V10" s="211">
        <f t="shared" si="0"/>
        <v>0</v>
      </c>
      <c r="W10" s="211">
        <f t="shared" si="0"/>
        <v>0</v>
      </c>
      <c r="X10" s="211">
        <f t="shared" si="0"/>
        <v>0</v>
      </c>
      <c r="Y10" s="211">
        <f>SUM(Y11:Y80)</f>
        <v>0</v>
      </c>
      <c r="Z10" s="211">
        <f>SUM(Z11:Z80)</f>
        <v>0</v>
      </c>
      <c r="AA10" s="211">
        <f t="shared" si="0"/>
        <v>0</v>
      </c>
      <c r="AB10" s="211">
        <f t="shared" si="0"/>
        <v>0</v>
      </c>
      <c r="AC10" s="211">
        <f t="shared" si="0"/>
        <v>0</v>
      </c>
      <c r="AD10" s="211">
        <f t="shared" si="0"/>
        <v>0</v>
      </c>
      <c r="AE10" s="211">
        <f>SUM(AE11:AE80)</f>
        <v>0</v>
      </c>
      <c r="AF10" s="211">
        <f>SUM(AF11:AF80)</f>
        <v>0</v>
      </c>
      <c r="AG10" s="235"/>
      <c r="AH10" s="162"/>
      <c r="AI10" s="161" t="e">
        <f t="shared" ref="AI10:BB10" si="1">SUM(AI11:AI44)</f>
        <v>#VALUE!</v>
      </c>
      <c r="AJ10" s="161" t="e">
        <f t="shared" si="1"/>
        <v>#VALUE!</v>
      </c>
      <c r="AK10" s="161" t="e">
        <f t="shared" si="1"/>
        <v>#VALUE!</v>
      </c>
      <c r="AL10" s="161" t="e">
        <f t="shared" si="1"/>
        <v>#VALUE!</v>
      </c>
      <c r="AM10" s="161" t="e">
        <f t="shared" si="1"/>
        <v>#VALUE!</v>
      </c>
      <c r="AN10" s="161" t="e">
        <f t="shared" si="1"/>
        <v>#VALUE!</v>
      </c>
      <c r="AO10" s="161" t="e">
        <f t="shared" si="1"/>
        <v>#VALUE!</v>
      </c>
      <c r="AP10" s="161" t="e">
        <f t="shared" si="1"/>
        <v>#VALUE!</v>
      </c>
      <c r="AQ10" s="161" t="e">
        <f t="shared" si="1"/>
        <v>#VALUE!</v>
      </c>
      <c r="AR10" s="161" t="e">
        <f t="shared" si="1"/>
        <v>#VALUE!</v>
      </c>
      <c r="AS10" s="161" t="e">
        <f t="shared" si="1"/>
        <v>#VALUE!</v>
      </c>
      <c r="AT10" s="161" t="e">
        <f t="shared" si="1"/>
        <v>#VALUE!</v>
      </c>
      <c r="AU10" s="161" t="e">
        <f t="shared" si="1"/>
        <v>#VALUE!</v>
      </c>
      <c r="AV10" s="161" t="e">
        <f t="shared" si="1"/>
        <v>#VALUE!</v>
      </c>
      <c r="AW10" s="161" t="e">
        <f t="shared" si="1"/>
        <v>#VALUE!</v>
      </c>
      <c r="AX10" s="161" t="e">
        <f t="shared" si="1"/>
        <v>#VALUE!</v>
      </c>
      <c r="AY10" s="161" t="e">
        <f t="shared" si="1"/>
        <v>#VALUE!</v>
      </c>
      <c r="AZ10" s="161" t="e">
        <f t="shared" si="1"/>
        <v>#VALUE!</v>
      </c>
      <c r="BA10" s="161" t="e">
        <f t="shared" si="1"/>
        <v>#VALUE!</v>
      </c>
      <c r="BB10" s="161" t="e">
        <f t="shared" si="1"/>
        <v>#VALUE!</v>
      </c>
      <c r="BC10" s="161"/>
      <c r="BD10" s="157"/>
    </row>
    <row r="11" spans="1:56">
      <c r="A11" s="118" t="s">
        <v>121</v>
      </c>
      <c r="B11" s="151"/>
      <c r="C11" s="151"/>
      <c r="D11" s="151"/>
      <c r="E11" s="152"/>
      <c r="F11" s="152"/>
      <c r="G11" s="118"/>
      <c r="H11" s="118"/>
      <c r="I11" s="121" t="str">
        <f t="shared" ref="I11:I74" si="2">IF(OR($B11="",$C11="",$D11="",$E11="",$E11&lt;AN_LIM,$E11&gt;AN_CONCURS,$AG11=FALSE),"",IF(OR($F11="X",$F11="x"),BREV_APL/BC11,IF(OR($G11="X",$G11="x"),BREV_INT/BC11,IF(OR($H11="X",$H11="x"),BREV_ROM/BC11,""))))</f>
        <v/>
      </c>
      <c r="J11" s="121" t="str">
        <f t="shared" ref="J11:J74" si="3">IF(OR($B11="",$C11="",$D11="",$E11="",$E11&gt;AN_CONCURS,$AG11=FALSE),"",IF(OR($F11="X",$F11="x"),BREV_APL/BC11,IF(OR($G11="X",$G11="x"),BREV_INT/BC11,IF(OR($H11="X",$H11="x"),BREV_ROM/BC11,""))))</f>
        <v/>
      </c>
      <c r="K11" s="212">
        <f>U11+W11+Y11</f>
        <v>0</v>
      </c>
      <c r="L11" s="212">
        <f>V11+X11+Z11</f>
        <v>0</v>
      </c>
      <c r="M11" s="212">
        <f>AA11+AC11+AE11</f>
        <v>0</v>
      </c>
      <c r="N11" s="212">
        <f>AB11+AD11+AF11</f>
        <v>0</v>
      </c>
      <c r="O11" s="190">
        <f>IF(OR($F11="X",$F11="x"),$I11,0)</f>
        <v>0</v>
      </c>
      <c r="P11" s="190">
        <f>IF(OR($F11="X",$F11="x"),$J11,0)</f>
        <v>0</v>
      </c>
      <c r="Q11" s="190">
        <f>IF(OR($G11="X",$G11="x"),$I11,0)</f>
        <v>0</v>
      </c>
      <c r="R11" s="190">
        <f>IF(OR($G11="X",$G11="x"),$J11,0)</f>
        <v>0</v>
      </c>
      <c r="S11" s="190">
        <f>IF(OR($H11="X",$H11="x"),$I11,0)</f>
        <v>0</v>
      </c>
      <c r="T11" s="190">
        <f>IF(OR($H11="X",$H11="x"),$J11,0)</f>
        <v>0</v>
      </c>
      <c r="U11" s="212">
        <f t="shared" ref="U11:U42" si="4">IF(OR($B11="",$C11="",$D11="",$AG11=FALSE),0,IF(AND($E11&gt;=AN_LIM,$F11&lt;&gt;""),1,0))</f>
        <v>0</v>
      </c>
      <c r="V11" s="212">
        <f>IF(OR($B11="",$C11="",$D11="",$E11="",$AG11=FALSE),0,IF($F11&lt;&gt;"",1,0))</f>
        <v>0</v>
      </c>
      <c r="W11" s="212">
        <f t="shared" ref="W11:W42" si="5">IF(OR($B11="",$C11="",$D11="",$E11="",$AG11=FALSE),0,IF(AND($E11&gt;=AN_LIM,$G11&lt;&gt;""),1,0))</f>
        <v>0</v>
      </c>
      <c r="X11" s="212">
        <f>IF(OR($B11="",$C11="",$D11="",$E11="",$AG11=FALSE),0,IF($G11&lt;&gt;"",1,0))</f>
        <v>0</v>
      </c>
      <c r="Y11" s="212">
        <f t="shared" ref="Y11:Y42" si="6">IF(OR($B11="",$C11="",$D11="",$E11="",$AG11=FALSE),0,IF(AND($E11&gt;=AN_LIM,$H11&lt;&gt;""),1,0))</f>
        <v>0</v>
      </c>
      <c r="Z11" s="212">
        <f>IF(OR($B11="",$C11="",$D11="",$E11="",$AG11=FALSE),0,IF($H11&lt;&gt;"",1,0))</f>
        <v>0</v>
      </c>
      <c r="AA11" s="212">
        <f t="shared" ref="AA11:AA42" si="7">IF($U11&lt;&gt;1,0,(IF(OR($B11="",$C11="",$D11="",$AG11=FALSE),"",IF((FIND(NUME,$B11,1)=1),1,0))))</f>
        <v>0</v>
      </c>
      <c r="AB11" s="212">
        <f t="shared" ref="AB11:AB42" si="8">IF($V11&lt;&gt;1,0,(IF(OR($B11="",$C11="",$D11="",$E11="",$AG11=FALSE),"",IF((FIND(NUME,$B11,1)=1),1,0))))</f>
        <v>0</v>
      </c>
      <c r="AC11" s="212">
        <f t="shared" ref="AC11:AC42" si="9">IF($W11&lt;&gt;1,0,(IF(OR($B11="",$C11="",$D11="",$E11="",$AG11=FALSE),"",IF((FIND(NUME,$B11,1)=1),1,0))))</f>
        <v>0</v>
      </c>
      <c r="AD11" s="212">
        <f t="shared" ref="AD11:AD42" si="10">IF($X11&lt;&gt;1,0,(IF(OR($B11="",$C11="",$D11="",$E11="",$AG11=FALSE),"",IF((FIND(NUME,$B11,1)=1),1,0))))</f>
        <v>0</v>
      </c>
      <c r="AE11" s="212">
        <f t="shared" ref="AE11:AE42" si="11">IF($Y11&lt;&gt;1,0,(IF(OR($B11="",$C11="",$D11="",$E11="",$AG11=FALSE),"",IF((FIND(NUME,$B11,1)=1),1,0))))</f>
        <v>0</v>
      </c>
      <c r="AF11" s="212">
        <f t="shared" ref="AF11:AF42" si="12">IF($Z11&lt;&gt;1,0,(IF(OR($B11="",$C11="",$D11="",$E11="",$AG11=FALSE),"",IF((FIND(NUME,$B11,1)=1),1,0))))</f>
        <v>0</v>
      </c>
      <c r="AG11" s="236" t="b">
        <f t="shared" ref="AG11:AG42" si="13">IF(NUME="",FALSE,ISNUMBER(SEARCH(NUME,$B11)))</f>
        <v>0</v>
      </c>
      <c r="AH11" s="163"/>
      <c r="AI11" s="164" t="e">
        <f t="shared" ref="AI11:AI74" si="14">FIND(",",$B11,1)</f>
        <v>#VALUE!</v>
      </c>
      <c r="AJ11" s="164" t="e">
        <f t="shared" ref="AJ11:AR26" si="15">FIND(",",$B11,AI11+1)</f>
        <v>#VALUE!</v>
      </c>
      <c r="AK11" s="164" t="e">
        <f t="shared" si="15"/>
        <v>#VALUE!</v>
      </c>
      <c r="AL11" s="164" t="e">
        <f t="shared" si="15"/>
        <v>#VALUE!</v>
      </c>
      <c r="AM11" s="164" t="e">
        <f t="shared" si="15"/>
        <v>#VALUE!</v>
      </c>
      <c r="AN11" s="164" t="e">
        <f t="shared" si="15"/>
        <v>#VALUE!</v>
      </c>
      <c r="AO11" s="164" t="e">
        <f t="shared" si="15"/>
        <v>#VALUE!</v>
      </c>
      <c r="AP11" s="164" t="e">
        <f t="shared" si="15"/>
        <v>#VALUE!</v>
      </c>
      <c r="AQ11" s="164" t="e">
        <f t="shared" si="15"/>
        <v>#VALUE!</v>
      </c>
      <c r="AR11" s="164" t="e">
        <f t="shared" si="15"/>
        <v>#VALUE!</v>
      </c>
      <c r="AS11" s="165" t="e">
        <f t="shared" ref="AS11:BB36" si="16">IF(AI11&gt;0,1,0)</f>
        <v>#VALUE!</v>
      </c>
      <c r="AT11" s="165" t="e">
        <f t="shared" si="16"/>
        <v>#VALUE!</v>
      </c>
      <c r="AU11" s="165" t="e">
        <f t="shared" si="16"/>
        <v>#VALUE!</v>
      </c>
      <c r="AV11" s="165" t="e">
        <f t="shared" si="16"/>
        <v>#VALUE!</v>
      </c>
      <c r="AW11" s="165" t="e">
        <f t="shared" si="16"/>
        <v>#VALUE!</v>
      </c>
      <c r="AX11" s="165" t="e">
        <f t="shared" si="16"/>
        <v>#VALUE!</v>
      </c>
      <c r="AY11" s="165" t="e">
        <f t="shared" si="16"/>
        <v>#VALUE!</v>
      </c>
      <c r="AZ11" s="165" t="e">
        <f t="shared" si="16"/>
        <v>#VALUE!</v>
      </c>
      <c r="BA11" s="165" t="e">
        <f t="shared" si="16"/>
        <v>#VALUE!</v>
      </c>
      <c r="BB11" s="165" t="e">
        <f t="shared" si="16"/>
        <v>#VALUE!</v>
      </c>
      <c r="BC11" s="165">
        <f t="shared" ref="BC11:BC74" si="17">1+SUMIF(AS11:BB11,"&gt;0",AS11:BB11)</f>
        <v>1</v>
      </c>
    </row>
    <row r="12" spans="1:56">
      <c r="A12" s="118" t="s">
        <v>80</v>
      </c>
      <c r="B12" s="151"/>
      <c r="C12" s="151"/>
      <c r="D12" s="151"/>
      <c r="E12" s="152"/>
      <c r="F12" s="125"/>
      <c r="G12" s="125"/>
      <c r="H12" s="125"/>
      <c r="I12" s="121" t="str">
        <f t="shared" si="2"/>
        <v/>
      </c>
      <c r="J12" s="121" t="str">
        <f t="shared" si="3"/>
        <v/>
      </c>
      <c r="K12" s="212">
        <f t="shared" ref="K12:K75" si="18">U12+W12+Y12</f>
        <v>0</v>
      </c>
      <c r="L12" s="212">
        <f t="shared" ref="L12:L75" si="19">V12+X12+Z12</f>
        <v>0</v>
      </c>
      <c r="M12" s="212">
        <f t="shared" ref="M12:M75" si="20">AA12+AC12+AE12</f>
        <v>0</v>
      </c>
      <c r="N12" s="212">
        <f t="shared" ref="N12:N75" si="21">AB12+AD12+AF12</f>
        <v>0</v>
      </c>
      <c r="O12" s="190">
        <f t="shared" ref="O12:O75" si="22">IF(OR($F12="X",$F12="x"),$I12,0)</f>
        <v>0</v>
      </c>
      <c r="P12" s="190">
        <f t="shared" ref="P12:P75" si="23">IF(OR($F12="X",$F12="x"),$J12,0)</f>
        <v>0</v>
      </c>
      <c r="Q12" s="190">
        <f t="shared" ref="Q12:Q75" si="24">IF(OR($G12="X",$G12="x"),$I12,0)</f>
        <v>0</v>
      </c>
      <c r="R12" s="190">
        <f t="shared" ref="R12:R75" si="25">IF(OR($G12="X",$G12="x"),$J12,0)</f>
        <v>0</v>
      </c>
      <c r="S12" s="190">
        <f t="shared" ref="S12:S75" si="26">IF(OR($H12="X",$H12="x"),$I12,0)</f>
        <v>0</v>
      </c>
      <c r="T12" s="190">
        <f t="shared" ref="T12:T75" si="27">IF(OR($H12="X",$H12="x"),$J12,0)</f>
        <v>0</v>
      </c>
      <c r="U12" s="212">
        <f t="shared" si="4"/>
        <v>0</v>
      </c>
      <c r="V12" s="212">
        <f t="shared" ref="V12:V75" si="28">IF(OR($B12="",$C12="",$D12="",$E12="",$AG12=FALSE),0,IF($F12&lt;&gt;"",1,0))</f>
        <v>0</v>
      </c>
      <c r="W12" s="212">
        <f t="shared" si="5"/>
        <v>0</v>
      </c>
      <c r="X12" s="212">
        <f t="shared" ref="X12:X75" si="29">IF(OR($B12="",$C12="",$D12="",$E12="",$AG12=FALSE),0,IF($G12&lt;&gt;"",1,0))</f>
        <v>0</v>
      </c>
      <c r="Y12" s="212">
        <f t="shared" si="6"/>
        <v>0</v>
      </c>
      <c r="Z12" s="212">
        <f t="shared" ref="Z12:Z75" si="30">IF(OR($B12="",$C12="",$D12="",$E12="",$AG12=FALSE),0,IF($H12&lt;&gt;"",1,0))</f>
        <v>0</v>
      </c>
      <c r="AA12" s="212">
        <f t="shared" si="7"/>
        <v>0</v>
      </c>
      <c r="AB12" s="212">
        <f t="shared" si="8"/>
        <v>0</v>
      </c>
      <c r="AC12" s="212">
        <f t="shared" si="9"/>
        <v>0</v>
      </c>
      <c r="AD12" s="212">
        <f t="shared" si="10"/>
        <v>0</v>
      </c>
      <c r="AE12" s="212">
        <f t="shared" si="11"/>
        <v>0</v>
      </c>
      <c r="AF12" s="212">
        <f t="shared" si="12"/>
        <v>0</v>
      </c>
      <c r="AG12" s="236" t="b">
        <f t="shared" si="13"/>
        <v>0</v>
      </c>
      <c r="AH12" s="163"/>
      <c r="AI12" s="164" t="e">
        <f t="shared" si="14"/>
        <v>#VALUE!</v>
      </c>
      <c r="AJ12" s="164" t="e">
        <f t="shared" si="15"/>
        <v>#VALUE!</v>
      </c>
      <c r="AK12" s="164" t="e">
        <f t="shared" si="15"/>
        <v>#VALUE!</v>
      </c>
      <c r="AL12" s="164" t="e">
        <f t="shared" si="15"/>
        <v>#VALUE!</v>
      </c>
      <c r="AM12" s="164" t="e">
        <f t="shared" si="15"/>
        <v>#VALUE!</v>
      </c>
      <c r="AN12" s="164" t="e">
        <f t="shared" si="15"/>
        <v>#VALUE!</v>
      </c>
      <c r="AO12" s="164" t="e">
        <f t="shared" si="15"/>
        <v>#VALUE!</v>
      </c>
      <c r="AP12" s="164" t="e">
        <f t="shared" si="15"/>
        <v>#VALUE!</v>
      </c>
      <c r="AQ12" s="164" t="e">
        <f t="shared" si="15"/>
        <v>#VALUE!</v>
      </c>
      <c r="AR12" s="164" t="e">
        <f t="shared" si="15"/>
        <v>#VALUE!</v>
      </c>
      <c r="AS12" s="165" t="e">
        <f t="shared" si="16"/>
        <v>#VALUE!</v>
      </c>
      <c r="AT12" s="165" t="e">
        <f t="shared" si="16"/>
        <v>#VALUE!</v>
      </c>
      <c r="AU12" s="165" t="e">
        <f t="shared" si="16"/>
        <v>#VALUE!</v>
      </c>
      <c r="AV12" s="165" t="e">
        <f t="shared" si="16"/>
        <v>#VALUE!</v>
      </c>
      <c r="AW12" s="165" t="e">
        <f t="shared" si="16"/>
        <v>#VALUE!</v>
      </c>
      <c r="AX12" s="165" t="e">
        <f t="shared" si="16"/>
        <v>#VALUE!</v>
      </c>
      <c r="AY12" s="165" t="e">
        <f t="shared" si="16"/>
        <v>#VALUE!</v>
      </c>
      <c r="AZ12" s="165" t="e">
        <f t="shared" si="16"/>
        <v>#VALUE!</v>
      </c>
      <c r="BA12" s="165" t="e">
        <f t="shared" si="16"/>
        <v>#VALUE!</v>
      </c>
      <c r="BB12" s="165" t="e">
        <f t="shared" si="16"/>
        <v>#VALUE!</v>
      </c>
      <c r="BC12" s="165">
        <f t="shared" si="17"/>
        <v>1</v>
      </c>
    </row>
    <row r="13" spans="1:56">
      <c r="A13" s="118" t="s">
        <v>81</v>
      </c>
      <c r="B13" s="151"/>
      <c r="C13" s="151"/>
      <c r="D13" s="151"/>
      <c r="E13" s="152"/>
      <c r="F13" s="125"/>
      <c r="G13" s="125"/>
      <c r="H13" s="125"/>
      <c r="I13" s="121" t="str">
        <f t="shared" si="2"/>
        <v/>
      </c>
      <c r="J13" s="121" t="str">
        <f t="shared" si="3"/>
        <v/>
      </c>
      <c r="K13" s="212">
        <f t="shared" si="18"/>
        <v>0</v>
      </c>
      <c r="L13" s="212">
        <f t="shared" si="19"/>
        <v>0</v>
      </c>
      <c r="M13" s="212">
        <f t="shared" si="20"/>
        <v>0</v>
      </c>
      <c r="N13" s="212">
        <f t="shared" si="21"/>
        <v>0</v>
      </c>
      <c r="O13" s="190">
        <f t="shared" si="22"/>
        <v>0</v>
      </c>
      <c r="P13" s="190">
        <f t="shared" si="23"/>
        <v>0</v>
      </c>
      <c r="Q13" s="190">
        <f t="shared" si="24"/>
        <v>0</v>
      </c>
      <c r="R13" s="190">
        <f t="shared" si="25"/>
        <v>0</v>
      </c>
      <c r="S13" s="190">
        <f t="shared" si="26"/>
        <v>0</v>
      </c>
      <c r="T13" s="190">
        <f t="shared" si="27"/>
        <v>0</v>
      </c>
      <c r="U13" s="212">
        <f t="shared" si="4"/>
        <v>0</v>
      </c>
      <c r="V13" s="212">
        <f t="shared" si="28"/>
        <v>0</v>
      </c>
      <c r="W13" s="212">
        <f t="shared" si="5"/>
        <v>0</v>
      </c>
      <c r="X13" s="212">
        <f t="shared" si="29"/>
        <v>0</v>
      </c>
      <c r="Y13" s="212">
        <f t="shared" si="6"/>
        <v>0</v>
      </c>
      <c r="Z13" s="212">
        <f t="shared" si="30"/>
        <v>0</v>
      </c>
      <c r="AA13" s="212">
        <f t="shared" si="7"/>
        <v>0</v>
      </c>
      <c r="AB13" s="212">
        <f t="shared" si="8"/>
        <v>0</v>
      </c>
      <c r="AC13" s="212">
        <f t="shared" si="9"/>
        <v>0</v>
      </c>
      <c r="AD13" s="212">
        <f t="shared" si="10"/>
        <v>0</v>
      </c>
      <c r="AE13" s="212">
        <f t="shared" si="11"/>
        <v>0</v>
      </c>
      <c r="AF13" s="212">
        <f t="shared" si="12"/>
        <v>0</v>
      </c>
      <c r="AG13" s="236" t="b">
        <f t="shared" si="13"/>
        <v>0</v>
      </c>
      <c r="AH13" s="163"/>
      <c r="AI13" s="164" t="e">
        <f t="shared" si="14"/>
        <v>#VALUE!</v>
      </c>
      <c r="AJ13" s="164" t="e">
        <f t="shared" si="15"/>
        <v>#VALUE!</v>
      </c>
      <c r="AK13" s="164" t="e">
        <f t="shared" si="15"/>
        <v>#VALUE!</v>
      </c>
      <c r="AL13" s="164" t="e">
        <f t="shared" si="15"/>
        <v>#VALUE!</v>
      </c>
      <c r="AM13" s="164" t="e">
        <f t="shared" si="15"/>
        <v>#VALUE!</v>
      </c>
      <c r="AN13" s="164" t="e">
        <f t="shared" si="15"/>
        <v>#VALUE!</v>
      </c>
      <c r="AO13" s="164" t="e">
        <f t="shared" si="15"/>
        <v>#VALUE!</v>
      </c>
      <c r="AP13" s="164" t="e">
        <f t="shared" si="15"/>
        <v>#VALUE!</v>
      </c>
      <c r="AQ13" s="164" t="e">
        <f t="shared" si="15"/>
        <v>#VALUE!</v>
      </c>
      <c r="AR13" s="164" t="e">
        <f t="shared" si="15"/>
        <v>#VALUE!</v>
      </c>
      <c r="AS13" s="165" t="e">
        <f t="shared" si="16"/>
        <v>#VALUE!</v>
      </c>
      <c r="AT13" s="165" t="e">
        <f t="shared" si="16"/>
        <v>#VALUE!</v>
      </c>
      <c r="AU13" s="165" t="e">
        <f t="shared" si="16"/>
        <v>#VALUE!</v>
      </c>
      <c r="AV13" s="165" t="e">
        <f t="shared" si="16"/>
        <v>#VALUE!</v>
      </c>
      <c r="AW13" s="165" t="e">
        <f t="shared" si="16"/>
        <v>#VALUE!</v>
      </c>
      <c r="AX13" s="165" t="e">
        <f t="shared" si="16"/>
        <v>#VALUE!</v>
      </c>
      <c r="AY13" s="165" t="e">
        <f t="shared" si="16"/>
        <v>#VALUE!</v>
      </c>
      <c r="AZ13" s="165" t="e">
        <f t="shared" si="16"/>
        <v>#VALUE!</v>
      </c>
      <c r="BA13" s="165" t="e">
        <f t="shared" si="16"/>
        <v>#VALUE!</v>
      </c>
      <c r="BB13" s="165" t="e">
        <f t="shared" si="16"/>
        <v>#VALUE!</v>
      </c>
      <c r="BC13" s="165">
        <f t="shared" si="17"/>
        <v>1</v>
      </c>
    </row>
    <row r="14" spans="1:5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 t="shared" si="2"/>
        <v/>
      </c>
      <c r="J14" s="121" t="str">
        <f t="shared" si="3"/>
        <v/>
      </c>
      <c r="K14" s="212">
        <f t="shared" si="18"/>
        <v>0</v>
      </c>
      <c r="L14" s="212">
        <f t="shared" si="19"/>
        <v>0</v>
      </c>
      <c r="M14" s="212">
        <f t="shared" si="20"/>
        <v>0</v>
      </c>
      <c r="N14" s="212">
        <f t="shared" si="21"/>
        <v>0</v>
      </c>
      <c r="O14" s="190">
        <f t="shared" si="22"/>
        <v>0</v>
      </c>
      <c r="P14" s="190">
        <f t="shared" si="23"/>
        <v>0</v>
      </c>
      <c r="Q14" s="190">
        <f t="shared" si="24"/>
        <v>0</v>
      </c>
      <c r="R14" s="190">
        <f t="shared" si="25"/>
        <v>0</v>
      </c>
      <c r="S14" s="190">
        <f t="shared" si="26"/>
        <v>0</v>
      </c>
      <c r="T14" s="190">
        <f t="shared" si="27"/>
        <v>0</v>
      </c>
      <c r="U14" s="212">
        <f t="shared" si="4"/>
        <v>0</v>
      </c>
      <c r="V14" s="212">
        <f t="shared" si="28"/>
        <v>0</v>
      </c>
      <c r="W14" s="212">
        <f t="shared" si="5"/>
        <v>0</v>
      </c>
      <c r="X14" s="212">
        <f t="shared" si="29"/>
        <v>0</v>
      </c>
      <c r="Y14" s="212">
        <f t="shared" si="6"/>
        <v>0</v>
      </c>
      <c r="Z14" s="212">
        <f t="shared" si="30"/>
        <v>0</v>
      </c>
      <c r="AA14" s="212">
        <f t="shared" si="7"/>
        <v>0</v>
      </c>
      <c r="AB14" s="212">
        <f t="shared" si="8"/>
        <v>0</v>
      </c>
      <c r="AC14" s="212">
        <f t="shared" si="9"/>
        <v>0</v>
      </c>
      <c r="AD14" s="212">
        <f t="shared" si="10"/>
        <v>0</v>
      </c>
      <c r="AE14" s="212">
        <f t="shared" si="11"/>
        <v>0</v>
      </c>
      <c r="AF14" s="212">
        <f t="shared" si="12"/>
        <v>0</v>
      </c>
      <c r="AG14" s="236" t="b">
        <f t="shared" si="13"/>
        <v>0</v>
      </c>
      <c r="AH14" s="163"/>
      <c r="AI14" s="164" t="e">
        <f t="shared" si="14"/>
        <v>#VALUE!</v>
      </c>
      <c r="AJ14" s="164" t="e">
        <f t="shared" si="15"/>
        <v>#VALUE!</v>
      </c>
      <c r="AK14" s="164" t="e">
        <f t="shared" si="15"/>
        <v>#VALUE!</v>
      </c>
      <c r="AL14" s="164" t="e">
        <f t="shared" si="15"/>
        <v>#VALUE!</v>
      </c>
      <c r="AM14" s="164" t="e">
        <f t="shared" si="15"/>
        <v>#VALUE!</v>
      </c>
      <c r="AN14" s="164" t="e">
        <f t="shared" si="15"/>
        <v>#VALUE!</v>
      </c>
      <c r="AO14" s="164" t="e">
        <f t="shared" si="15"/>
        <v>#VALUE!</v>
      </c>
      <c r="AP14" s="164" t="e">
        <f t="shared" si="15"/>
        <v>#VALUE!</v>
      </c>
      <c r="AQ14" s="164" t="e">
        <f t="shared" si="15"/>
        <v>#VALUE!</v>
      </c>
      <c r="AR14" s="164" t="e">
        <f t="shared" si="15"/>
        <v>#VALUE!</v>
      </c>
      <c r="AS14" s="165" t="e">
        <f t="shared" si="16"/>
        <v>#VALUE!</v>
      </c>
      <c r="AT14" s="165" t="e">
        <f t="shared" si="16"/>
        <v>#VALUE!</v>
      </c>
      <c r="AU14" s="165" t="e">
        <f t="shared" si="16"/>
        <v>#VALUE!</v>
      </c>
      <c r="AV14" s="165" t="e">
        <f t="shared" si="16"/>
        <v>#VALUE!</v>
      </c>
      <c r="AW14" s="165" t="e">
        <f t="shared" si="16"/>
        <v>#VALUE!</v>
      </c>
      <c r="AX14" s="165" t="e">
        <f t="shared" si="16"/>
        <v>#VALUE!</v>
      </c>
      <c r="AY14" s="165" t="e">
        <f t="shared" si="16"/>
        <v>#VALUE!</v>
      </c>
      <c r="AZ14" s="165" t="e">
        <f t="shared" si="16"/>
        <v>#VALUE!</v>
      </c>
      <c r="BA14" s="165" t="e">
        <f t="shared" si="16"/>
        <v>#VALUE!</v>
      </c>
      <c r="BB14" s="165" t="e">
        <f t="shared" si="16"/>
        <v>#VALUE!</v>
      </c>
      <c r="BC14" s="165">
        <f t="shared" si="17"/>
        <v>1</v>
      </c>
    </row>
    <row r="15" spans="1:5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 t="shared" si="2"/>
        <v/>
      </c>
      <c r="J15" s="121" t="str">
        <f t="shared" si="3"/>
        <v/>
      </c>
      <c r="K15" s="212">
        <f t="shared" si="18"/>
        <v>0</v>
      </c>
      <c r="L15" s="212">
        <f t="shared" si="19"/>
        <v>0</v>
      </c>
      <c r="M15" s="212">
        <f t="shared" si="20"/>
        <v>0</v>
      </c>
      <c r="N15" s="212">
        <f t="shared" si="21"/>
        <v>0</v>
      </c>
      <c r="O15" s="190">
        <f t="shared" si="22"/>
        <v>0</v>
      </c>
      <c r="P15" s="190">
        <f t="shared" si="23"/>
        <v>0</v>
      </c>
      <c r="Q15" s="190">
        <f t="shared" si="24"/>
        <v>0</v>
      </c>
      <c r="R15" s="190">
        <f t="shared" si="25"/>
        <v>0</v>
      </c>
      <c r="S15" s="190">
        <f t="shared" si="26"/>
        <v>0</v>
      </c>
      <c r="T15" s="190">
        <f t="shared" si="27"/>
        <v>0</v>
      </c>
      <c r="U15" s="212">
        <f t="shared" si="4"/>
        <v>0</v>
      </c>
      <c r="V15" s="212">
        <f t="shared" si="28"/>
        <v>0</v>
      </c>
      <c r="W15" s="212">
        <f t="shared" si="5"/>
        <v>0</v>
      </c>
      <c r="X15" s="212">
        <f t="shared" si="29"/>
        <v>0</v>
      </c>
      <c r="Y15" s="212">
        <f t="shared" si="6"/>
        <v>0</v>
      </c>
      <c r="Z15" s="212">
        <f t="shared" si="30"/>
        <v>0</v>
      </c>
      <c r="AA15" s="212">
        <f t="shared" si="7"/>
        <v>0</v>
      </c>
      <c r="AB15" s="212">
        <f t="shared" si="8"/>
        <v>0</v>
      </c>
      <c r="AC15" s="212">
        <f t="shared" si="9"/>
        <v>0</v>
      </c>
      <c r="AD15" s="212">
        <f t="shared" si="10"/>
        <v>0</v>
      </c>
      <c r="AE15" s="212">
        <f t="shared" si="11"/>
        <v>0</v>
      </c>
      <c r="AF15" s="212">
        <f t="shared" si="12"/>
        <v>0</v>
      </c>
      <c r="AG15" s="236" t="b">
        <f t="shared" si="13"/>
        <v>0</v>
      </c>
      <c r="AH15" s="163"/>
      <c r="AI15" s="164" t="e">
        <f t="shared" si="14"/>
        <v>#VALUE!</v>
      </c>
      <c r="AJ15" s="164" t="e">
        <f t="shared" si="15"/>
        <v>#VALUE!</v>
      </c>
      <c r="AK15" s="164" t="e">
        <f t="shared" si="15"/>
        <v>#VALUE!</v>
      </c>
      <c r="AL15" s="164" t="e">
        <f t="shared" si="15"/>
        <v>#VALUE!</v>
      </c>
      <c r="AM15" s="164" t="e">
        <f t="shared" si="15"/>
        <v>#VALUE!</v>
      </c>
      <c r="AN15" s="164" t="e">
        <f t="shared" si="15"/>
        <v>#VALUE!</v>
      </c>
      <c r="AO15" s="164" t="e">
        <f t="shared" si="15"/>
        <v>#VALUE!</v>
      </c>
      <c r="AP15" s="164" t="e">
        <f t="shared" si="15"/>
        <v>#VALUE!</v>
      </c>
      <c r="AQ15" s="164" t="e">
        <f t="shared" si="15"/>
        <v>#VALUE!</v>
      </c>
      <c r="AR15" s="164" t="e">
        <f t="shared" si="15"/>
        <v>#VALUE!</v>
      </c>
      <c r="AS15" s="165" t="e">
        <f t="shared" si="16"/>
        <v>#VALUE!</v>
      </c>
      <c r="AT15" s="165" t="e">
        <f t="shared" si="16"/>
        <v>#VALUE!</v>
      </c>
      <c r="AU15" s="165" t="e">
        <f t="shared" si="16"/>
        <v>#VALUE!</v>
      </c>
      <c r="AV15" s="165" t="e">
        <f t="shared" si="16"/>
        <v>#VALUE!</v>
      </c>
      <c r="AW15" s="165" t="e">
        <f t="shared" si="16"/>
        <v>#VALUE!</v>
      </c>
      <c r="AX15" s="165" t="e">
        <f t="shared" si="16"/>
        <v>#VALUE!</v>
      </c>
      <c r="AY15" s="165" t="e">
        <f t="shared" si="16"/>
        <v>#VALUE!</v>
      </c>
      <c r="AZ15" s="165" t="e">
        <f t="shared" si="16"/>
        <v>#VALUE!</v>
      </c>
      <c r="BA15" s="165" t="e">
        <f t="shared" si="16"/>
        <v>#VALUE!</v>
      </c>
      <c r="BB15" s="165" t="e">
        <f t="shared" si="16"/>
        <v>#VALUE!</v>
      </c>
      <c r="BC15" s="165">
        <f t="shared" si="17"/>
        <v>1</v>
      </c>
    </row>
    <row r="16" spans="1:5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 t="shared" si="2"/>
        <v/>
      </c>
      <c r="J16" s="121" t="str">
        <f t="shared" si="3"/>
        <v/>
      </c>
      <c r="K16" s="212">
        <f t="shared" si="18"/>
        <v>0</v>
      </c>
      <c r="L16" s="212">
        <f t="shared" si="19"/>
        <v>0</v>
      </c>
      <c r="M16" s="212">
        <f t="shared" si="20"/>
        <v>0</v>
      </c>
      <c r="N16" s="212">
        <f t="shared" si="21"/>
        <v>0</v>
      </c>
      <c r="O16" s="190">
        <f t="shared" si="22"/>
        <v>0</v>
      </c>
      <c r="P16" s="190">
        <f t="shared" si="23"/>
        <v>0</v>
      </c>
      <c r="Q16" s="190">
        <f t="shared" si="24"/>
        <v>0</v>
      </c>
      <c r="R16" s="190">
        <f t="shared" si="25"/>
        <v>0</v>
      </c>
      <c r="S16" s="190">
        <f t="shared" si="26"/>
        <v>0</v>
      </c>
      <c r="T16" s="190">
        <f t="shared" si="27"/>
        <v>0</v>
      </c>
      <c r="U16" s="212">
        <f t="shared" si="4"/>
        <v>0</v>
      </c>
      <c r="V16" s="212">
        <f t="shared" si="28"/>
        <v>0</v>
      </c>
      <c r="W16" s="212">
        <f t="shared" si="5"/>
        <v>0</v>
      </c>
      <c r="X16" s="212">
        <f t="shared" si="29"/>
        <v>0</v>
      </c>
      <c r="Y16" s="212">
        <f t="shared" si="6"/>
        <v>0</v>
      </c>
      <c r="Z16" s="212">
        <f t="shared" si="30"/>
        <v>0</v>
      </c>
      <c r="AA16" s="212">
        <f t="shared" si="7"/>
        <v>0</v>
      </c>
      <c r="AB16" s="212">
        <f t="shared" si="8"/>
        <v>0</v>
      </c>
      <c r="AC16" s="212">
        <f t="shared" si="9"/>
        <v>0</v>
      </c>
      <c r="AD16" s="212">
        <f t="shared" si="10"/>
        <v>0</v>
      </c>
      <c r="AE16" s="212">
        <f t="shared" si="11"/>
        <v>0</v>
      </c>
      <c r="AF16" s="212">
        <f t="shared" si="12"/>
        <v>0</v>
      </c>
      <c r="AG16" s="236" t="b">
        <f t="shared" si="13"/>
        <v>0</v>
      </c>
      <c r="AH16" s="163"/>
      <c r="AI16" s="164" t="e">
        <f t="shared" si="14"/>
        <v>#VALUE!</v>
      </c>
      <c r="AJ16" s="164" t="e">
        <f t="shared" si="15"/>
        <v>#VALUE!</v>
      </c>
      <c r="AK16" s="164" t="e">
        <f t="shared" si="15"/>
        <v>#VALUE!</v>
      </c>
      <c r="AL16" s="164" t="e">
        <f t="shared" si="15"/>
        <v>#VALUE!</v>
      </c>
      <c r="AM16" s="164" t="e">
        <f t="shared" si="15"/>
        <v>#VALUE!</v>
      </c>
      <c r="AN16" s="164" t="e">
        <f t="shared" si="15"/>
        <v>#VALUE!</v>
      </c>
      <c r="AO16" s="164" t="e">
        <f t="shared" si="15"/>
        <v>#VALUE!</v>
      </c>
      <c r="AP16" s="164" t="e">
        <f t="shared" si="15"/>
        <v>#VALUE!</v>
      </c>
      <c r="AQ16" s="164" t="e">
        <f t="shared" si="15"/>
        <v>#VALUE!</v>
      </c>
      <c r="AR16" s="164" t="e">
        <f t="shared" si="15"/>
        <v>#VALUE!</v>
      </c>
      <c r="AS16" s="165" t="e">
        <f t="shared" si="16"/>
        <v>#VALUE!</v>
      </c>
      <c r="AT16" s="165" t="e">
        <f t="shared" si="16"/>
        <v>#VALUE!</v>
      </c>
      <c r="AU16" s="165" t="e">
        <f t="shared" si="16"/>
        <v>#VALUE!</v>
      </c>
      <c r="AV16" s="165" t="e">
        <f t="shared" si="16"/>
        <v>#VALUE!</v>
      </c>
      <c r="AW16" s="165" t="e">
        <f t="shared" si="16"/>
        <v>#VALUE!</v>
      </c>
      <c r="AX16" s="165" t="e">
        <f t="shared" si="16"/>
        <v>#VALUE!</v>
      </c>
      <c r="AY16" s="165" t="e">
        <f t="shared" si="16"/>
        <v>#VALUE!</v>
      </c>
      <c r="AZ16" s="165" t="e">
        <f t="shared" si="16"/>
        <v>#VALUE!</v>
      </c>
      <c r="BA16" s="165" t="e">
        <f t="shared" si="16"/>
        <v>#VALUE!</v>
      </c>
      <c r="BB16" s="165" t="e">
        <f t="shared" si="16"/>
        <v>#VALUE!</v>
      </c>
      <c r="BC16" s="165">
        <f t="shared" si="17"/>
        <v>1</v>
      </c>
    </row>
    <row r="17" spans="1:5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 t="shared" si="2"/>
        <v/>
      </c>
      <c r="J17" s="121" t="str">
        <f t="shared" si="3"/>
        <v/>
      </c>
      <c r="K17" s="212">
        <f t="shared" si="18"/>
        <v>0</v>
      </c>
      <c r="L17" s="212">
        <f t="shared" si="19"/>
        <v>0</v>
      </c>
      <c r="M17" s="212">
        <f t="shared" si="20"/>
        <v>0</v>
      </c>
      <c r="N17" s="212">
        <f t="shared" si="21"/>
        <v>0</v>
      </c>
      <c r="O17" s="190">
        <f t="shared" si="22"/>
        <v>0</v>
      </c>
      <c r="P17" s="190">
        <f t="shared" si="23"/>
        <v>0</v>
      </c>
      <c r="Q17" s="190">
        <f t="shared" si="24"/>
        <v>0</v>
      </c>
      <c r="R17" s="190">
        <f t="shared" si="25"/>
        <v>0</v>
      </c>
      <c r="S17" s="190">
        <f t="shared" si="26"/>
        <v>0</v>
      </c>
      <c r="T17" s="190">
        <f t="shared" si="27"/>
        <v>0</v>
      </c>
      <c r="U17" s="212">
        <f t="shared" si="4"/>
        <v>0</v>
      </c>
      <c r="V17" s="212">
        <f t="shared" si="28"/>
        <v>0</v>
      </c>
      <c r="W17" s="212">
        <f t="shared" si="5"/>
        <v>0</v>
      </c>
      <c r="X17" s="212">
        <f t="shared" si="29"/>
        <v>0</v>
      </c>
      <c r="Y17" s="212">
        <f t="shared" si="6"/>
        <v>0</v>
      </c>
      <c r="Z17" s="212">
        <f t="shared" si="30"/>
        <v>0</v>
      </c>
      <c r="AA17" s="212">
        <f t="shared" si="7"/>
        <v>0</v>
      </c>
      <c r="AB17" s="212">
        <f t="shared" si="8"/>
        <v>0</v>
      </c>
      <c r="AC17" s="212">
        <f t="shared" si="9"/>
        <v>0</v>
      </c>
      <c r="AD17" s="212">
        <f t="shared" si="10"/>
        <v>0</v>
      </c>
      <c r="AE17" s="212">
        <f t="shared" si="11"/>
        <v>0</v>
      </c>
      <c r="AF17" s="212">
        <f t="shared" si="12"/>
        <v>0</v>
      </c>
      <c r="AG17" s="236" t="b">
        <f t="shared" si="13"/>
        <v>0</v>
      </c>
      <c r="AH17" s="163"/>
      <c r="AI17" s="164" t="e">
        <f t="shared" si="14"/>
        <v>#VALUE!</v>
      </c>
      <c r="AJ17" s="164" t="e">
        <f t="shared" si="15"/>
        <v>#VALUE!</v>
      </c>
      <c r="AK17" s="164" t="e">
        <f t="shared" si="15"/>
        <v>#VALUE!</v>
      </c>
      <c r="AL17" s="164" t="e">
        <f t="shared" si="15"/>
        <v>#VALUE!</v>
      </c>
      <c r="AM17" s="164" t="e">
        <f t="shared" si="15"/>
        <v>#VALUE!</v>
      </c>
      <c r="AN17" s="164" t="e">
        <f t="shared" si="15"/>
        <v>#VALUE!</v>
      </c>
      <c r="AO17" s="164" t="e">
        <f t="shared" si="15"/>
        <v>#VALUE!</v>
      </c>
      <c r="AP17" s="164" t="e">
        <f t="shared" si="15"/>
        <v>#VALUE!</v>
      </c>
      <c r="AQ17" s="164" t="e">
        <f t="shared" si="15"/>
        <v>#VALUE!</v>
      </c>
      <c r="AR17" s="164" t="e">
        <f t="shared" si="15"/>
        <v>#VALUE!</v>
      </c>
      <c r="AS17" s="165" t="e">
        <f t="shared" si="16"/>
        <v>#VALUE!</v>
      </c>
      <c r="AT17" s="165" t="e">
        <f t="shared" si="16"/>
        <v>#VALUE!</v>
      </c>
      <c r="AU17" s="165" t="e">
        <f t="shared" si="16"/>
        <v>#VALUE!</v>
      </c>
      <c r="AV17" s="165" t="e">
        <f t="shared" si="16"/>
        <v>#VALUE!</v>
      </c>
      <c r="AW17" s="165" t="e">
        <f t="shared" si="16"/>
        <v>#VALUE!</v>
      </c>
      <c r="AX17" s="165" t="e">
        <f t="shared" si="16"/>
        <v>#VALUE!</v>
      </c>
      <c r="AY17" s="165" t="e">
        <f t="shared" si="16"/>
        <v>#VALUE!</v>
      </c>
      <c r="AZ17" s="165" t="e">
        <f t="shared" si="16"/>
        <v>#VALUE!</v>
      </c>
      <c r="BA17" s="165" t="e">
        <f t="shared" si="16"/>
        <v>#VALUE!</v>
      </c>
      <c r="BB17" s="165" t="e">
        <f t="shared" si="16"/>
        <v>#VALUE!</v>
      </c>
      <c r="BC17" s="165">
        <f t="shared" si="17"/>
        <v>1</v>
      </c>
    </row>
    <row r="18" spans="1:55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 t="shared" si="2"/>
        <v/>
      </c>
      <c r="J18" s="121" t="str">
        <f t="shared" si="3"/>
        <v/>
      </c>
      <c r="K18" s="212">
        <f t="shared" si="18"/>
        <v>0</v>
      </c>
      <c r="L18" s="212">
        <f t="shared" si="19"/>
        <v>0</v>
      </c>
      <c r="M18" s="212">
        <f t="shared" si="20"/>
        <v>0</v>
      </c>
      <c r="N18" s="212">
        <f t="shared" si="21"/>
        <v>0</v>
      </c>
      <c r="O18" s="190">
        <f t="shared" si="22"/>
        <v>0</v>
      </c>
      <c r="P18" s="190">
        <f t="shared" si="23"/>
        <v>0</v>
      </c>
      <c r="Q18" s="190">
        <f t="shared" si="24"/>
        <v>0</v>
      </c>
      <c r="R18" s="190">
        <f t="shared" si="25"/>
        <v>0</v>
      </c>
      <c r="S18" s="190">
        <f t="shared" si="26"/>
        <v>0</v>
      </c>
      <c r="T18" s="190">
        <f t="shared" si="27"/>
        <v>0</v>
      </c>
      <c r="U18" s="212">
        <f t="shared" si="4"/>
        <v>0</v>
      </c>
      <c r="V18" s="212">
        <f t="shared" si="28"/>
        <v>0</v>
      </c>
      <c r="W18" s="212">
        <f t="shared" si="5"/>
        <v>0</v>
      </c>
      <c r="X18" s="212">
        <f t="shared" si="29"/>
        <v>0</v>
      </c>
      <c r="Y18" s="212">
        <f t="shared" si="6"/>
        <v>0</v>
      </c>
      <c r="Z18" s="212">
        <f t="shared" si="30"/>
        <v>0</v>
      </c>
      <c r="AA18" s="212">
        <f t="shared" si="7"/>
        <v>0</v>
      </c>
      <c r="AB18" s="212">
        <f t="shared" si="8"/>
        <v>0</v>
      </c>
      <c r="AC18" s="212">
        <f t="shared" si="9"/>
        <v>0</v>
      </c>
      <c r="AD18" s="212">
        <f t="shared" si="10"/>
        <v>0</v>
      </c>
      <c r="AE18" s="212">
        <f t="shared" si="11"/>
        <v>0</v>
      </c>
      <c r="AF18" s="212">
        <f t="shared" si="12"/>
        <v>0</v>
      </c>
      <c r="AG18" s="236" t="b">
        <f t="shared" si="13"/>
        <v>0</v>
      </c>
      <c r="AH18" s="163"/>
      <c r="AI18" s="164" t="e">
        <f t="shared" si="14"/>
        <v>#VALUE!</v>
      </c>
      <c r="AJ18" s="164" t="e">
        <f t="shared" si="15"/>
        <v>#VALUE!</v>
      </c>
      <c r="AK18" s="164" t="e">
        <f t="shared" si="15"/>
        <v>#VALUE!</v>
      </c>
      <c r="AL18" s="164" t="e">
        <f t="shared" si="15"/>
        <v>#VALUE!</v>
      </c>
      <c r="AM18" s="164" t="e">
        <f t="shared" si="15"/>
        <v>#VALUE!</v>
      </c>
      <c r="AN18" s="164" t="e">
        <f t="shared" si="15"/>
        <v>#VALUE!</v>
      </c>
      <c r="AO18" s="164" t="e">
        <f t="shared" si="15"/>
        <v>#VALUE!</v>
      </c>
      <c r="AP18" s="164" t="e">
        <f t="shared" si="15"/>
        <v>#VALUE!</v>
      </c>
      <c r="AQ18" s="164" t="e">
        <f t="shared" si="15"/>
        <v>#VALUE!</v>
      </c>
      <c r="AR18" s="164" t="e">
        <f t="shared" si="15"/>
        <v>#VALUE!</v>
      </c>
      <c r="AS18" s="165" t="e">
        <f t="shared" si="16"/>
        <v>#VALUE!</v>
      </c>
      <c r="AT18" s="165" t="e">
        <f t="shared" si="16"/>
        <v>#VALUE!</v>
      </c>
      <c r="AU18" s="165" t="e">
        <f t="shared" si="16"/>
        <v>#VALUE!</v>
      </c>
      <c r="AV18" s="165" t="e">
        <f t="shared" si="16"/>
        <v>#VALUE!</v>
      </c>
      <c r="AW18" s="165" t="e">
        <f t="shared" si="16"/>
        <v>#VALUE!</v>
      </c>
      <c r="AX18" s="165" t="e">
        <f t="shared" si="16"/>
        <v>#VALUE!</v>
      </c>
      <c r="AY18" s="165" t="e">
        <f t="shared" si="16"/>
        <v>#VALUE!</v>
      </c>
      <c r="AZ18" s="165" t="e">
        <f t="shared" si="16"/>
        <v>#VALUE!</v>
      </c>
      <c r="BA18" s="165" t="e">
        <f t="shared" si="16"/>
        <v>#VALUE!</v>
      </c>
      <c r="BB18" s="165" t="e">
        <f t="shared" si="16"/>
        <v>#VALUE!</v>
      </c>
      <c r="BC18" s="165">
        <f t="shared" si="17"/>
        <v>1</v>
      </c>
    </row>
    <row r="19" spans="1:55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 t="shared" si="2"/>
        <v/>
      </c>
      <c r="J19" s="121" t="str">
        <f t="shared" si="3"/>
        <v/>
      </c>
      <c r="K19" s="212">
        <f t="shared" si="18"/>
        <v>0</v>
      </c>
      <c r="L19" s="212">
        <f t="shared" si="19"/>
        <v>0</v>
      </c>
      <c r="M19" s="212">
        <f t="shared" si="20"/>
        <v>0</v>
      </c>
      <c r="N19" s="212">
        <f t="shared" si="21"/>
        <v>0</v>
      </c>
      <c r="O19" s="190">
        <f t="shared" si="22"/>
        <v>0</v>
      </c>
      <c r="P19" s="190">
        <f t="shared" si="23"/>
        <v>0</v>
      </c>
      <c r="Q19" s="190">
        <f t="shared" si="24"/>
        <v>0</v>
      </c>
      <c r="R19" s="190">
        <f t="shared" si="25"/>
        <v>0</v>
      </c>
      <c r="S19" s="190">
        <f t="shared" si="26"/>
        <v>0</v>
      </c>
      <c r="T19" s="190">
        <f t="shared" si="27"/>
        <v>0</v>
      </c>
      <c r="U19" s="212">
        <f t="shared" si="4"/>
        <v>0</v>
      </c>
      <c r="V19" s="212">
        <f t="shared" si="28"/>
        <v>0</v>
      </c>
      <c r="W19" s="212">
        <f t="shared" si="5"/>
        <v>0</v>
      </c>
      <c r="X19" s="212">
        <f t="shared" si="29"/>
        <v>0</v>
      </c>
      <c r="Y19" s="212">
        <f t="shared" si="6"/>
        <v>0</v>
      </c>
      <c r="Z19" s="212">
        <f t="shared" si="30"/>
        <v>0</v>
      </c>
      <c r="AA19" s="212">
        <f t="shared" si="7"/>
        <v>0</v>
      </c>
      <c r="AB19" s="212">
        <f t="shared" si="8"/>
        <v>0</v>
      </c>
      <c r="AC19" s="212">
        <f t="shared" si="9"/>
        <v>0</v>
      </c>
      <c r="AD19" s="212">
        <f t="shared" si="10"/>
        <v>0</v>
      </c>
      <c r="AE19" s="212">
        <f t="shared" si="11"/>
        <v>0</v>
      </c>
      <c r="AF19" s="212">
        <f t="shared" si="12"/>
        <v>0</v>
      </c>
      <c r="AG19" s="236" t="b">
        <f t="shared" si="13"/>
        <v>0</v>
      </c>
      <c r="AH19" s="163"/>
      <c r="AI19" s="164" t="e">
        <f t="shared" si="14"/>
        <v>#VALUE!</v>
      </c>
      <c r="AJ19" s="164" t="e">
        <f t="shared" si="15"/>
        <v>#VALUE!</v>
      </c>
      <c r="AK19" s="164" t="e">
        <f t="shared" si="15"/>
        <v>#VALUE!</v>
      </c>
      <c r="AL19" s="164" t="e">
        <f t="shared" si="15"/>
        <v>#VALUE!</v>
      </c>
      <c r="AM19" s="164" t="e">
        <f t="shared" si="15"/>
        <v>#VALUE!</v>
      </c>
      <c r="AN19" s="164" t="e">
        <f t="shared" si="15"/>
        <v>#VALUE!</v>
      </c>
      <c r="AO19" s="164" t="e">
        <f t="shared" si="15"/>
        <v>#VALUE!</v>
      </c>
      <c r="AP19" s="164" t="e">
        <f t="shared" si="15"/>
        <v>#VALUE!</v>
      </c>
      <c r="AQ19" s="164" t="e">
        <f t="shared" si="15"/>
        <v>#VALUE!</v>
      </c>
      <c r="AR19" s="164" t="e">
        <f t="shared" si="15"/>
        <v>#VALUE!</v>
      </c>
      <c r="AS19" s="165" t="e">
        <f t="shared" si="16"/>
        <v>#VALUE!</v>
      </c>
      <c r="AT19" s="165" t="e">
        <f t="shared" si="16"/>
        <v>#VALUE!</v>
      </c>
      <c r="AU19" s="165" t="e">
        <f t="shared" si="16"/>
        <v>#VALUE!</v>
      </c>
      <c r="AV19" s="165" t="e">
        <f t="shared" si="16"/>
        <v>#VALUE!</v>
      </c>
      <c r="AW19" s="165" t="e">
        <f t="shared" si="16"/>
        <v>#VALUE!</v>
      </c>
      <c r="AX19" s="165" t="e">
        <f t="shared" si="16"/>
        <v>#VALUE!</v>
      </c>
      <c r="AY19" s="165" t="e">
        <f t="shared" si="16"/>
        <v>#VALUE!</v>
      </c>
      <c r="AZ19" s="165" t="e">
        <f t="shared" si="16"/>
        <v>#VALUE!</v>
      </c>
      <c r="BA19" s="165" t="e">
        <f t="shared" si="16"/>
        <v>#VALUE!</v>
      </c>
      <c r="BB19" s="165" t="e">
        <f t="shared" si="16"/>
        <v>#VALUE!</v>
      </c>
      <c r="BC19" s="165">
        <f t="shared" si="17"/>
        <v>1</v>
      </c>
    </row>
    <row r="20" spans="1:55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 t="shared" si="2"/>
        <v/>
      </c>
      <c r="J20" s="121" t="str">
        <f t="shared" si="3"/>
        <v/>
      </c>
      <c r="K20" s="212">
        <f t="shared" si="18"/>
        <v>0</v>
      </c>
      <c r="L20" s="212">
        <f t="shared" si="19"/>
        <v>0</v>
      </c>
      <c r="M20" s="212">
        <f t="shared" si="20"/>
        <v>0</v>
      </c>
      <c r="N20" s="212">
        <f t="shared" si="21"/>
        <v>0</v>
      </c>
      <c r="O20" s="190">
        <f t="shared" si="22"/>
        <v>0</v>
      </c>
      <c r="P20" s="190">
        <f t="shared" si="23"/>
        <v>0</v>
      </c>
      <c r="Q20" s="190">
        <f t="shared" si="24"/>
        <v>0</v>
      </c>
      <c r="R20" s="190">
        <f t="shared" si="25"/>
        <v>0</v>
      </c>
      <c r="S20" s="190">
        <f t="shared" si="26"/>
        <v>0</v>
      </c>
      <c r="T20" s="190">
        <f t="shared" si="27"/>
        <v>0</v>
      </c>
      <c r="U20" s="212">
        <f t="shared" si="4"/>
        <v>0</v>
      </c>
      <c r="V20" s="212">
        <f t="shared" si="28"/>
        <v>0</v>
      </c>
      <c r="W20" s="212">
        <f t="shared" si="5"/>
        <v>0</v>
      </c>
      <c r="X20" s="212">
        <f t="shared" si="29"/>
        <v>0</v>
      </c>
      <c r="Y20" s="212">
        <f t="shared" si="6"/>
        <v>0</v>
      </c>
      <c r="Z20" s="212">
        <f t="shared" si="30"/>
        <v>0</v>
      </c>
      <c r="AA20" s="212">
        <f t="shared" si="7"/>
        <v>0</v>
      </c>
      <c r="AB20" s="212">
        <f t="shared" si="8"/>
        <v>0</v>
      </c>
      <c r="AC20" s="212">
        <f t="shared" si="9"/>
        <v>0</v>
      </c>
      <c r="AD20" s="212">
        <f t="shared" si="10"/>
        <v>0</v>
      </c>
      <c r="AE20" s="212">
        <f t="shared" si="11"/>
        <v>0</v>
      </c>
      <c r="AF20" s="212">
        <f t="shared" si="12"/>
        <v>0</v>
      </c>
      <c r="AG20" s="236" t="b">
        <f t="shared" si="13"/>
        <v>0</v>
      </c>
      <c r="AH20" s="163"/>
      <c r="AI20" s="164" t="e">
        <f t="shared" si="14"/>
        <v>#VALUE!</v>
      </c>
      <c r="AJ20" s="164" t="e">
        <f t="shared" si="15"/>
        <v>#VALUE!</v>
      </c>
      <c r="AK20" s="164" t="e">
        <f t="shared" si="15"/>
        <v>#VALUE!</v>
      </c>
      <c r="AL20" s="164" t="e">
        <f t="shared" si="15"/>
        <v>#VALUE!</v>
      </c>
      <c r="AM20" s="164" t="e">
        <f t="shared" si="15"/>
        <v>#VALUE!</v>
      </c>
      <c r="AN20" s="164" t="e">
        <f t="shared" si="15"/>
        <v>#VALUE!</v>
      </c>
      <c r="AO20" s="164" t="e">
        <f t="shared" si="15"/>
        <v>#VALUE!</v>
      </c>
      <c r="AP20" s="164" t="e">
        <f t="shared" si="15"/>
        <v>#VALUE!</v>
      </c>
      <c r="AQ20" s="164" t="e">
        <f t="shared" si="15"/>
        <v>#VALUE!</v>
      </c>
      <c r="AR20" s="164" t="e">
        <f t="shared" si="15"/>
        <v>#VALUE!</v>
      </c>
      <c r="AS20" s="165" t="e">
        <f t="shared" si="16"/>
        <v>#VALUE!</v>
      </c>
      <c r="AT20" s="165" t="e">
        <f t="shared" si="16"/>
        <v>#VALUE!</v>
      </c>
      <c r="AU20" s="165" t="e">
        <f t="shared" si="16"/>
        <v>#VALUE!</v>
      </c>
      <c r="AV20" s="165" t="e">
        <f t="shared" si="16"/>
        <v>#VALUE!</v>
      </c>
      <c r="AW20" s="165" t="e">
        <f t="shared" si="16"/>
        <v>#VALUE!</v>
      </c>
      <c r="AX20" s="165" t="e">
        <f t="shared" si="16"/>
        <v>#VALUE!</v>
      </c>
      <c r="AY20" s="165" t="e">
        <f t="shared" si="16"/>
        <v>#VALUE!</v>
      </c>
      <c r="AZ20" s="165" t="e">
        <f t="shared" si="16"/>
        <v>#VALUE!</v>
      </c>
      <c r="BA20" s="165" t="e">
        <f t="shared" si="16"/>
        <v>#VALUE!</v>
      </c>
      <c r="BB20" s="165" t="e">
        <f t="shared" si="16"/>
        <v>#VALUE!</v>
      </c>
      <c r="BC20" s="165">
        <f t="shared" si="17"/>
        <v>1</v>
      </c>
    </row>
    <row r="21" spans="1:55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 t="shared" si="2"/>
        <v/>
      </c>
      <c r="J21" s="121" t="str">
        <f t="shared" si="3"/>
        <v/>
      </c>
      <c r="K21" s="212">
        <f t="shared" si="18"/>
        <v>0</v>
      </c>
      <c r="L21" s="212">
        <f t="shared" si="19"/>
        <v>0</v>
      </c>
      <c r="M21" s="212">
        <f t="shared" si="20"/>
        <v>0</v>
      </c>
      <c r="N21" s="212">
        <f t="shared" si="21"/>
        <v>0</v>
      </c>
      <c r="O21" s="190">
        <f t="shared" si="22"/>
        <v>0</v>
      </c>
      <c r="P21" s="190">
        <f t="shared" si="23"/>
        <v>0</v>
      </c>
      <c r="Q21" s="190">
        <f t="shared" si="24"/>
        <v>0</v>
      </c>
      <c r="R21" s="190">
        <f t="shared" si="25"/>
        <v>0</v>
      </c>
      <c r="S21" s="190">
        <f t="shared" si="26"/>
        <v>0</v>
      </c>
      <c r="T21" s="190">
        <f t="shared" si="27"/>
        <v>0</v>
      </c>
      <c r="U21" s="212">
        <f t="shared" si="4"/>
        <v>0</v>
      </c>
      <c r="V21" s="212">
        <f t="shared" si="28"/>
        <v>0</v>
      </c>
      <c r="W21" s="212">
        <f t="shared" si="5"/>
        <v>0</v>
      </c>
      <c r="X21" s="212">
        <f t="shared" si="29"/>
        <v>0</v>
      </c>
      <c r="Y21" s="212">
        <f t="shared" si="6"/>
        <v>0</v>
      </c>
      <c r="Z21" s="212">
        <f t="shared" si="30"/>
        <v>0</v>
      </c>
      <c r="AA21" s="212">
        <f t="shared" si="7"/>
        <v>0</v>
      </c>
      <c r="AB21" s="212">
        <f t="shared" si="8"/>
        <v>0</v>
      </c>
      <c r="AC21" s="212">
        <f t="shared" si="9"/>
        <v>0</v>
      </c>
      <c r="AD21" s="212">
        <f t="shared" si="10"/>
        <v>0</v>
      </c>
      <c r="AE21" s="212">
        <f t="shared" si="11"/>
        <v>0</v>
      </c>
      <c r="AF21" s="212">
        <f t="shared" si="12"/>
        <v>0</v>
      </c>
      <c r="AG21" s="236" t="b">
        <f t="shared" si="13"/>
        <v>0</v>
      </c>
      <c r="AH21" s="163"/>
      <c r="AI21" s="164" t="e">
        <f t="shared" si="14"/>
        <v>#VALUE!</v>
      </c>
      <c r="AJ21" s="164" t="e">
        <f t="shared" si="15"/>
        <v>#VALUE!</v>
      </c>
      <c r="AK21" s="164" t="e">
        <f t="shared" si="15"/>
        <v>#VALUE!</v>
      </c>
      <c r="AL21" s="164" t="e">
        <f t="shared" si="15"/>
        <v>#VALUE!</v>
      </c>
      <c r="AM21" s="164" t="e">
        <f t="shared" si="15"/>
        <v>#VALUE!</v>
      </c>
      <c r="AN21" s="164" t="e">
        <f t="shared" si="15"/>
        <v>#VALUE!</v>
      </c>
      <c r="AO21" s="164" t="e">
        <f t="shared" si="15"/>
        <v>#VALUE!</v>
      </c>
      <c r="AP21" s="164" t="e">
        <f t="shared" si="15"/>
        <v>#VALUE!</v>
      </c>
      <c r="AQ21" s="164" t="e">
        <f t="shared" si="15"/>
        <v>#VALUE!</v>
      </c>
      <c r="AR21" s="164" t="e">
        <f t="shared" si="15"/>
        <v>#VALUE!</v>
      </c>
      <c r="AS21" s="165" t="e">
        <f t="shared" si="16"/>
        <v>#VALUE!</v>
      </c>
      <c r="AT21" s="165" t="e">
        <f t="shared" si="16"/>
        <v>#VALUE!</v>
      </c>
      <c r="AU21" s="165" t="e">
        <f t="shared" si="16"/>
        <v>#VALUE!</v>
      </c>
      <c r="AV21" s="165" t="e">
        <f t="shared" si="16"/>
        <v>#VALUE!</v>
      </c>
      <c r="AW21" s="165" t="e">
        <f t="shared" si="16"/>
        <v>#VALUE!</v>
      </c>
      <c r="AX21" s="165" t="e">
        <f t="shared" si="16"/>
        <v>#VALUE!</v>
      </c>
      <c r="AY21" s="165" t="e">
        <f t="shared" si="16"/>
        <v>#VALUE!</v>
      </c>
      <c r="AZ21" s="165" t="e">
        <f t="shared" si="16"/>
        <v>#VALUE!</v>
      </c>
      <c r="BA21" s="165" t="e">
        <f t="shared" si="16"/>
        <v>#VALUE!</v>
      </c>
      <c r="BB21" s="165" t="e">
        <f t="shared" si="16"/>
        <v>#VALUE!</v>
      </c>
      <c r="BC21" s="165">
        <f t="shared" si="17"/>
        <v>1</v>
      </c>
    </row>
    <row r="22" spans="1:5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 t="shared" si="2"/>
        <v/>
      </c>
      <c r="J22" s="121" t="str">
        <f t="shared" si="3"/>
        <v/>
      </c>
      <c r="K22" s="212">
        <f t="shared" si="18"/>
        <v>0</v>
      </c>
      <c r="L22" s="212">
        <f t="shared" si="19"/>
        <v>0</v>
      </c>
      <c r="M22" s="212">
        <f t="shared" si="20"/>
        <v>0</v>
      </c>
      <c r="N22" s="212">
        <f t="shared" si="21"/>
        <v>0</v>
      </c>
      <c r="O22" s="190">
        <f t="shared" si="22"/>
        <v>0</v>
      </c>
      <c r="P22" s="190">
        <f t="shared" si="23"/>
        <v>0</v>
      </c>
      <c r="Q22" s="190">
        <f t="shared" si="24"/>
        <v>0</v>
      </c>
      <c r="R22" s="190">
        <f t="shared" si="25"/>
        <v>0</v>
      </c>
      <c r="S22" s="190">
        <f t="shared" si="26"/>
        <v>0</v>
      </c>
      <c r="T22" s="190">
        <f t="shared" si="27"/>
        <v>0</v>
      </c>
      <c r="U22" s="212">
        <f t="shared" si="4"/>
        <v>0</v>
      </c>
      <c r="V22" s="212">
        <f t="shared" si="28"/>
        <v>0</v>
      </c>
      <c r="W22" s="212">
        <f t="shared" si="5"/>
        <v>0</v>
      </c>
      <c r="X22" s="212">
        <f t="shared" si="29"/>
        <v>0</v>
      </c>
      <c r="Y22" s="212">
        <f t="shared" si="6"/>
        <v>0</v>
      </c>
      <c r="Z22" s="212">
        <f t="shared" si="30"/>
        <v>0</v>
      </c>
      <c r="AA22" s="212">
        <f t="shared" si="7"/>
        <v>0</v>
      </c>
      <c r="AB22" s="212">
        <f t="shared" si="8"/>
        <v>0</v>
      </c>
      <c r="AC22" s="212">
        <f t="shared" si="9"/>
        <v>0</v>
      </c>
      <c r="AD22" s="212">
        <f t="shared" si="10"/>
        <v>0</v>
      </c>
      <c r="AE22" s="212">
        <f t="shared" si="11"/>
        <v>0</v>
      </c>
      <c r="AF22" s="212">
        <f t="shared" si="12"/>
        <v>0</v>
      </c>
      <c r="AG22" s="236" t="b">
        <f t="shared" si="13"/>
        <v>0</v>
      </c>
      <c r="AH22" s="163"/>
      <c r="AI22" s="164" t="e">
        <f t="shared" si="14"/>
        <v>#VALUE!</v>
      </c>
      <c r="AJ22" s="164" t="e">
        <f t="shared" si="15"/>
        <v>#VALUE!</v>
      </c>
      <c r="AK22" s="164" t="e">
        <f t="shared" si="15"/>
        <v>#VALUE!</v>
      </c>
      <c r="AL22" s="164" t="e">
        <f t="shared" si="15"/>
        <v>#VALUE!</v>
      </c>
      <c r="AM22" s="164" t="e">
        <f t="shared" si="15"/>
        <v>#VALUE!</v>
      </c>
      <c r="AN22" s="164" t="e">
        <f t="shared" si="15"/>
        <v>#VALUE!</v>
      </c>
      <c r="AO22" s="164" t="e">
        <f t="shared" si="15"/>
        <v>#VALUE!</v>
      </c>
      <c r="AP22" s="164" t="e">
        <f t="shared" si="15"/>
        <v>#VALUE!</v>
      </c>
      <c r="AQ22" s="164" t="e">
        <f t="shared" si="15"/>
        <v>#VALUE!</v>
      </c>
      <c r="AR22" s="164" t="e">
        <f t="shared" si="15"/>
        <v>#VALUE!</v>
      </c>
      <c r="AS22" s="165" t="e">
        <f t="shared" si="16"/>
        <v>#VALUE!</v>
      </c>
      <c r="AT22" s="165" t="e">
        <f t="shared" si="16"/>
        <v>#VALUE!</v>
      </c>
      <c r="AU22" s="165" t="e">
        <f t="shared" si="16"/>
        <v>#VALUE!</v>
      </c>
      <c r="AV22" s="165" t="e">
        <f t="shared" si="16"/>
        <v>#VALUE!</v>
      </c>
      <c r="AW22" s="165" t="e">
        <f t="shared" si="16"/>
        <v>#VALUE!</v>
      </c>
      <c r="AX22" s="165" t="e">
        <f t="shared" si="16"/>
        <v>#VALUE!</v>
      </c>
      <c r="AY22" s="165" t="e">
        <f t="shared" si="16"/>
        <v>#VALUE!</v>
      </c>
      <c r="AZ22" s="165" t="e">
        <f t="shared" si="16"/>
        <v>#VALUE!</v>
      </c>
      <c r="BA22" s="165" t="e">
        <f t="shared" si="16"/>
        <v>#VALUE!</v>
      </c>
      <c r="BB22" s="165" t="e">
        <f t="shared" si="16"/>
        <v>#VALUE!</v>
      </c>
      <c r="BC22" s="165">
        <f t="shared" si="17"/>
        <v>1</v>
      </c>
    </row>
    <row r="23" spans="1:5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 t="shared" si="2"/>
        <v/>
      </c>
      <c r="J23" s="121" t="str">
        <f t="shared" si="3"/>
        <v/>
      </c>
      <c r="K23" s="212">
        <f t="shared" si="18"/>
        <v>0</v>
      </c>
      <c r="L23" s="212">
        <f t="shared" si="19"/>
        <v>0</v>
      </c>
      <c r="M23" s="212">
        <f t="shared" si="20"/>
        <v>0</v>
      </c>
      <c r="N23" s="212">
        <f t="shared" si="21"/>
        <v>0</v>
      </c>
      <c r="O23" s="190">
        <f t="shared" si="22"/>
        <v>0</v>
      </c>
      <c r="P23" s="190">
        <f t="shared" si="23"/>
        <v>0</v>
      </c>
      <c r="Q23" s="190">
        <f t="shared" si="24"/>
        <v>0</v>
      </c>
      <c r="R23" s="190">
        <f t="shared" si="25"/>
        <v>0</v>
      </c>
      <c r="S23" s="190">
        <f t="shared" si="26"/>
        <v>0</v>
      </c>
      <c r="T23" s="190">
        <f t="shared" si="27"/>
        <v>0</v>
      </c>
      <c r="U23" s="212">
        <f t="shared" si="4"/>
        <v>0</v>
      </c>
      <c r="V23" s="212">
        <f t="shared" si="28"/>
        <v>0</v>
      </c>
      <c r="W23" s="212">
        <f t="shared" si="5"/>
        <v>0</v>
      </c>
      <c r="X23" s="212">
        <f t="shared" si="29"/>
        <v>0</v>
      </c>
      <c r="Y23" s="212">
        <f t="shared" si="6"/>
        <v>0</v>
      </c>
      <c r="Z23" s="212">
        <f t="shared" si="30"/>
        <v>0</v>
      </c>
      <c r="AA23" s="212">
        <f t="shared" si="7"/>
        <v>0</v>
      </c>
      <c r="AB23" s="212">
        <f t="shared" si="8"/>
        <v>0</v>
      </c>
      <c r="AC23" s="212">
        <f t="shared" si="9"/>
        <v>0</v>
      </c>
      <c r="AD23" s="212">
        <f t="shared" si="10"/>
        <v>0</v>
      </c>
      <c r="AE23" s="212">
        <f t="shared" si="11"/>
        <v>0</v>
      </c>
      <c r="AF23" s="212">
        <f t="shared" si="12"/>
        <v>0</v>
      </c>
      <c r="AG23" s="236" t="b">
        <f t="shared" si="13"/>
        <v>0</v>
      </c>
      <c r="AH23" s="163"/>
      <c r="AI23" s="164" t="e">
        <f t="shared" si="14"/>
        <v>#VALUE!</v>
      </c>
      <c r="AJ23" s="164" t="e">
        <f t="shared" si="15"/>
        <v>#VALUE!</v>
      </c>
      <c r="AK23" s="164" t="e">
        <f t="shared" si="15"/>
        <v>#VALUE!</v>
      </c>
      <c r="AL23" s="164" t="e">
        <f t="shared" si="15"/>
        <v>#VALUE!</v>
      </c>
      <c r="AM23" s="164" t="e">
        <f t="shared" si="15"/>
        <v>#VALUE!</v>
      </c>
      <c r="AN23" s="164" t="e">
        <f t="shared" si="15"/>
        <v>#VALUE!</v>
      </c>
      <c r="AO23" s="164" t="e">
        <f t="shared" si="15"/>
        <v>#VALUE!</v>
      </c>
      <c r="AP23" s="164" t="e">
        <f t="shared" si="15"/>
        <v>#VALUE!</v>
      </c>
      <c r="AQ23" s="164" t="e">
        <f t="shared" si="15"/>
        <v>#VALUE!</v>
      </c>
      <c r="AR23" s="164" t="e">
        <f t="shared" si="15"/>
        <v>#VALUE!</v>
      </c>
      <c r="AS23" s="165" t="e">
        <f t="shared" si="16"/>
        <v>#VALUE!</v>
      </c>
      <c r="AT23" s="165" t="e">
        <f t="shared" si="16"/>
        <v>#VALUE!</v>
      </c>
      <c r="AU23" s="165" t="e">
        <f t="shared" si="16"/>
        <v>#VALUE!</v>
      </c>
      <c r="AV23" s="165" t="e">
        <f t="shared" si="16"/>
        <v>#VALUE!</v>
      </c>
      <c r="AW23" s="165" t="e">
        <f t="shared" si="16"/>
        <v>#VALUE!</v>
      </c>
      <c r="AX23" s="165" t="e">
        <f t="shared" si="16"/>
        <v>#VALUE!</v>
      </c>
      <c r="AY23" s="165" t="e">
        <f t="shared" si="16"/>
        <v>#VALUE!</v>
      </c>
      <c r="AZ23" s="165" t="e">
        <f t="shared" si="16"/>
        <v>#VALUE!</v>
      </c>
      <c r="BA23" s="165" t="e">
        <f t="shared" si="16"/>
        <v>#VALUE!</v>
      </c>
      <c r="BB23" s="165" t="e">
        <f t="shared" si="16"/>
        <v>#VALUE!</v>
      </c>
      <c r="BC23" s="165">
        <f t="shared" si="17"/>
        <v>1</v>
      </c>
    </row>
    <row r="24" spans="1:5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 t="shared" si="2"/>
        <v/>
      </c>
      <c r="J24" s="121" t="str">
        <f t="shared" si="3"/>
        <v/>
      </c>
      <c r="K24" s="212">
        <f t="shared" si="18"/>
        <v>0</v>
      </c>
      <c r="L24" s="212">
        <f t="shared" si="19"/>
        <v>0</v>
      </c>
      <c r="M24" s="212">
        <f t="shared" si="20"/>
        <v>0</v>
      </c>
      <c r="N24" s="212">
        <f t="shared" si="21"/>
        <v>0</v>
      </c>
      <c r="O24" s="190">
        <f t="shared" si="22"/>
        <v>0</v>
      </c>
      <c r="P24" s="190">
        <f t="shared" si="23"/>
        <v>0</v>
      </c>
      <c r="Q24" s="190">
        <f t="shared" si="24"/>
        <v>0</v>
      </c>
      <c r="R24" s="190">
        <f t="shared" si="25"/>
        <v>0</v>
      </c>
      <c r="S24" s="190">
        <f t="shared" si="26"/>
        <v>0</v>
      </c>
      <c r="T24" s="190">
        <f t="shared" si="27"/>
        <v>0</v>
      </c>
      <c r="U24" s="212">
        <f t="shared" si="4"/>
        <v>0</v>
      </c>
      <c r="V24" s="212">
        <f t="shared" si="28"/>
        <v>0</v>
      </c>
      <c r="W24" s="212">
        <f t="shared" si="5"/>
        <v>0</v>
      </c>
      <c r="X24" s="212">
        <f t="shared" si="29"/>
        <v>0</v>
      </c>
      <c r="Y24" s="212">
        <f t="shared" si="6"/>
        <v>0</v>
      </c>
      <c r="Z24" s="212">
        <f t="shared" si="30"/>
        <v>0</v>
      </c>
      <c r="AA24" s="212">
        <f t="shared" si="7"/>
        <v>0</v>
      </c>
      <c r="AB24" s="212">
        <f t="shared" si="8"/>
        <v>0</v>
      </c>
      <c r="AC24" s="212">
        <f t="shared" si="9"/>
        <v>0</v>
      </c>
      <c r="AD24" s="212">
        <f t="shared" si="10"/>
        <v>0</v>
      </c>
      <c r="AE24" s="212">
        <f t="shared" si="11"/>
        <v>0</v>
      </c>
      <c r="AF24" s="212">
        <f t="shared" si="12"/>
        <v>0</v>
      </c>
      <c r="AG24" s="236" t="b">
        <f t="shared" si="13"/>
        <v>0</v>
      </c>
      <c r="AH24" s="163"/>
      <c r="AI24" s="164" t="e">
        <f t="shared" si="14"/>
        <v>#VALUE!</v>
      </c>
      <c r="AJ24" s="164" t="e">
        <f t="shared" si="15"/>
        <v>#VALUE!</v>
      </c>
      <c r="AK24" s="164" t="e">
        <f t="shared" si="15"/>
        <v>#VALUE!</v>
      </c>
      <c r="AL24" s="164" t="e">
        <f t="shared" si="15"/>
        <v>#VALUE!</v>
      </c>
      <c r="AM24" s="164" t="e">
        <f t="shared" si="15"/>
        <v>#VALUE!</v>
      </c>
      <c r="AN24" s="164" t="e">
        <f t="shared" si="15"/>
        <v>#VALUE!</v>
      </c>
      <c r="AO24" s="164" t="e">
        <f t="shared" si="15"/>
        <v>#VALUE!</v>
      </c>
      <c r="AP24" s="164" t="e">
        <f t="shared" si="15"/>
        <v>#VALUE!</v>
      </c>
      <c r="AQ24" s="164" t="e">
        <f t="shared" si="15"/>
        <v>#VALUE!</v>
      </c>
      <c r="AR24" s="164" t="e">
        <f t="shared" si="15"/>
        <v>#VALUE!</v>
      </c>
      <c r="AS24" s="165" t="e">
        <f t="shared" si="16"/>
        <v>#VALUE!</v>
      </c>
      <c r="AT24" s="165" t="e">
        <f t="shared" si="16"/>
        <v>#VALUE!</v>
      </c>
      <c r="AU24" s="165" t="e">
        <f t="shared" si="16"/>
        <v>#VALUE!</v>
      </c>
      <c r="AV24" s="165" t="e">
        <f t="shared" si="16"/>
        <v>#VALUE!</v>
      </c>
      <c r="AW24" s="165" t="e">
        <f t="shared" si="16"/>
        <v>#VALUE!</v>
      </c>
      <c r="AX24" s="165" t="e">
        <f t="shared" si="16"/>
        <v>#VALUE!</v>
      </c>
      <c r="AY24" s="165" t="e">
        <f t="shared" si="16"/>
        <v>#VALUE!</v>
      </c>
      <c r="AZ24" s="165" t="e">
        <f t="shared" si="16"/>
        <v>#VALUE!</v>
      </c>
      <c r="BA24" s="165" t="e">
        <f t="shared" si="16"/>
        <v>#VALUE!</v>
      </c>
      <c r="BB24" s="165" t="e">
        <f t="shared" si="16"/>
        <v>#VALUE!</v>
      </c>
      <c r="BC24" s="165">
        <f t="shared" si="17"/>
        <v>1</v>
      </c>
    </row>
    <row r="25" spans="1:5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 t="shared" si="2"/>
        <v/>
      </c>
      <c r="J25" s="121" t="str">
        <f t="shared" si="3"/>
        <v/>
      </c>
      <c r="K25" s="212">
        <f t="shared" si="18"/>
        <v>0</v>
      </c>
      <c r="L25" s="212">
        <f t="shared" si="19"/>
        <v>0</v>
      </c>
      <c r="M25" s="212">
        <f t="shared" si="20"/>
        <v>0</v>
      </c>
      <c r="N25" s="212">
        <f t="shared" si="21"/>
        <v>0</v>
      </c>
      <c r="O25" s="190">
        <f t="shared" si="22"/>
        <v>0</v>
      </c>
      <c r="P25" s="190">
        <f t="shared" si="23"/>
        <v>0</v>
      </c>
      <c r="Q25" s="190">
        <f t="shared" si="24"/>
        <v>0</v>
      </c>
      <c r="R25" s="190">
        <f t="shared" si="25"/>
        <v>0</v>
      </c>
      <c r="S25" s="190">
        <f t="shared" si="26"/>
        <v>0</v>
      </c>
      <c r="T25" s="190">
        <f t="shared" si="27"/>
        <v>0</v>
      </c>
      <c r="U25" s="212">
        <f t="shared" si="4"/>
        <v>0</v>
      </c>
      <c r="V25" s="212">
        <f t="shared" si="28"/>
        <v>0</v>
      </c>
      <c r="W25" s="212">
        <f t="shared" si="5"/>
        <v>0</v>
      </c>
      <c r="X25" s="212">
        <f t="shared" si="29"/>
        <v>0</v>
      </c>
      <c r="Y25" s="212">
        <f t="shared" si="6"/>
        <v>0</v>
      </c>
      <c r="Z25" s="212">
        <f t="shared" si="30"/>
        <v>0</v>
      </c>
      <c r="AA25" s="212">
        <f t="shared" si="7"/>
        <v>0</v>
      </c>
      <c r="AB25" s="212">
        <f t="shared" si="8"/>
        <v>0</v>
      </c>
      <c r="AC25" s="212">
        <f t="shared" si="9"/>
        <v>0</v>
      </c>
      <c r="AD25" s="212">
        <f t="shared" si="10"/>
        <v>0</v>
      </c>
      <c r="AE25" s="212">
        <f t="shared" si="11"/>
        <v>0</v>
      </c>
      <c r="AF25" s="212">
        <f t="shared" si="12"/>
        <v>0</v>
      </c>
      <c r="AG25" s="236" t="b">
        <f t="shared" si="13"/>
        <v>0</v>
      </c>
      <c r="AH25" s="163"/>
      <c r="AI25" s="164" t="e">
        <f t="shared" si="14"/>
        <v>#VALUE!</v>
      </c>
      <c r="AJ25" s="164" t="e">
        <f t="shared" si="15"/>
        <v>#VALUE!</v>
      </c>
      <c r="AK25" s="164" t="e">
        <f t="shared" si="15"/>
        <v>#VALUE!</v>
      </c>
      <c r="AL25" s="164" t="e">
        <f t="shared" si="15"/>
        <v>#VALUE!</v>
      </c>
      <c r="AM25" s="164" t="e">
        <f t="shared" si="15"/>
        <v>#VALUE!</v>
      </c>
      <c r="AN25" s="164" t="e">
        <f t="shared" si="15"/>
        <v>#VALUE!</v>
      </c>
      <c r="AO25" s="164" t="e">
        <f t="shared" si="15"/>
        <v>#VALUE!</v>
      </c>
      <c r="AP25" s="164" t="e">
        <f t="shared" si="15"/>
        <v>#VALUE!</v>
      </c>
      <c r="AQ25" s="164" t="e">
        <f t="shared" si="15"/>
        <v>#VALUE!</v>
      </c>
      <c r="AR25" s="164" t="e">
        <f t="shared" si="15"/>
        <v>#VALUE!</v>
      </c>
      <c r="AS25" s="165" t="e">
        <f t="shared" si="16"/>
        <v>#VALUE!</v>
      </c>
      <c r="AT25" s="165" t="e">
        <f t="shared" si="16"/>
        <v>#VALUE!</v>
      </c>
      <c r="AU25" s="165" t="e">
        <f t="shared" si="16"/>
        <v>#VALUE!</v>
      </c>
      <c r="AV25" s="165" t="e">
        <f t="shared" si="16"/>
        <v>#VALUE!</v>
      </c>
      <c r="AW25" s="165" t="e">
        <f t="shared" si="16"/>
        <v>#VALUE!</v>
      </c>
      <c r="AX25" s="165" t="e">
        <f t="shared" si="16"/>
        <v>#VALUE!</v>
      </c>
      <c r="AY25" s="165" t="e">
        <f t="shared" si="16"/>
        <v>#VALUE!</v>
      </c>
      <c r="AZ25" s="165" t="e">
        <f t="shared" si="16"/>
        <v>#VALUE!</v>
      </c>
      <c r="BA25" s="165" t="e">
        <f t="shared" si="16"/>
        <v>#VALUE!</v>
      </c>
      <c r="BB25" s="165" t="e">
        <f t="shared" si="16"/>
        <v>#VALUE!</v>
      </c>
      <c r="BC25" s="165">
        <f t="shared" si="17"/>
        <v>1</v>
      </c>
    </row>
    <row r="26" spans="1:5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 t="shared" si="2"/>
        <v/>
      </c>
      <c r="J26" s="121" t="str">
        <f t="shared" si="3"/>
        <v/>
      </c>
      <c r="K26" s="212">
        <f t="shared" si="18"/>
        <v>0</v>
      </c>
      <c r="L26" s="212">
        <f t="shared" si="19"/>
        <v>0</v>
      </c>
      <c r="M26" s="212">
        <f t="shared" si="20"/>
        <v>0</v>
      </c>
      <c r="N26" s="212">
        <f t="shared" si="21"/>
        <v>0</v>
      </c>
      <c r="O26" s="190">
        <f t="shared" si="22"/>
        <v>0</v>
      </c>
      <c r="P26" s="190">
        <f t="shared" si="23"/>
        <v>0</v>
      </c>
      <c r="Q26" s="190">
        <f t="shared" si="24"/>
        <v>0</v>
      </c>
      <c r="R26" s="190">
        <f t="shared" si="25"/>
        <v>0</v>
      </c>
      <c r="S26" s="190">
        <f t="shared" si="26"/>
        <v>0</v>
      </c>
      <c r="T26" s="190">
        <f t="shared" si="27"/>
        <v>0</v>
      </c>
      <c r="U26" s="212">
        <f t="shared" si="4"/>
        <v>0</v>
      </c>
      <c r="V26" s="212">
        <f t="shared" si="28"/>
        <v>0</v>
      </c>
      <c r="W26" s="212">
        <f t="shared" si="5"/>
        <v>0</v>
      </c>
      <c r="X26" s="212">
        <f t="shared" si="29"/>
        <v>0</v>
      </c>
      <c r="Y26" s="212">
        <f t="shared" si="6"/>
        <v>0</v>
      </c>
      <c r="Z26" s="212">
        <f t="shared" si="30"/>
        <v>0</v>
      </c>
      <c r="AA26" s="212">
        <f t="shared" si="7"/>
        <v>0</v>
      </c>
      <c r="AB26" s="212">
        <f t="shared" si="8"/>
        <v>0</v>
      </c>
      <c r="AC26" s="212">
        <f t="shared" si="9"/>
        <v>0</v>
      </c>
      <c r="AD26" s="212">
        <f t="shared" si="10"/>
        <v>0</v>
      </c>
      <c r="AE26" s="212">
        <f t="shared" si="11"/>
        <v>0</v>
      </c>
      <c r="AF26" s="212">
        <f t="shared" si="12"/>
        <v>0</v>
      </c>
      <c r="AG26" s="236" t="b">
        <f t="shared" si="13"/>
        <v>0</v>
      </c>
      <c r="AH26" s="163"/>
      <c r="AI26" s="164" t="e">
        <f t="shared" si="14"/>
        <v>#VALUE!</v>
      </c>
      <c r="AJ26" s="164" t="e">
        <f t="shared" si="15"/>
        <v>#VALUE!</v>
      </c>
      <c r="AK26" s="164" t="e">
        <f t="shared" si="15"/>
        <v>#VALUE!</v>
      </c>
      <c r="AL26" s="164" t="e">
        <f t="shared" si="15"/>
        <v>#VALUE!</v>
      </c>
      <c r="AM26" s="164" t="e">
        <f t="shared" si="15"/>
        <v>#VALUE!</v>
      </c>
      <c r="AN26" s="164" t="e">
        <f t="shared" si="15"/>
        <v>#VALUE!</v>
      </c>
      <c r="AO26" s="164" t="e">
        <f t="shared" si="15"/>
        <v>#VALUE!</v>
      </c>
      <c r="AP26" s="164" t="e">
        <f t="shared" si="15"/>
        <v>#VALUE!</v>
      </c>
      <c r="AQ26" s="164" t="e">
        <f t="shared" si="15"/>
        <v>#VALUE!</v>
      </c>
      <c r="AR26" s="164" t="e">
        <f t="shared" si="15"/>
        <v>#VALUE!</v>
      </c>
      <c r="AS26" s="165" t="e">
        <f t="shared" si="16"/>
        <v>#VALUE!</v>
      </c>
      <c r="AT26" s="165" t="e">
        <f t="shared" si="16"/>
        <v>#VALUE!</v>
      </c>
      <c r="AU26" s="165" t="e">
        <f t="shared" si="16"/>
        <v>#VALUE!</v>
      </c>
      <c r="AV26" s="165" t="e">
        <f t="shared" si="16"/>
        <v>#VALUE!</v>
      </c>
      <c r="AW26" s="165" t="e">
        <f t="shared" si="16"/>
        <v>#VALUE!</v>
      </c>
      <c r="AX26" s="165" t="e">
        <f t="shared" si="16"/>
        <v>#VALUE!</v>
      </c>
      <c r="AY26" s="165" t="e">
        <f t="shared" si="16"/>
        <v>#VALUE!</v>
      </c>
      <c r="AZ26" s="165" t="e">
        <f t="shared" si="16"/>
        <v>#VALUE!</v>
      </c>
      <c r="BA26" s="165" t="e">
        <f t="shared" si="16"/>
        <v>#VALUE!</v>
      </c>
      <c r="BB26" s="165" t="e">
        <f t="shared" si="16"/>
        <v>#VALUE!</v>
      </c>
      <c r="BC26" s="165">
        <f t="shared" si="17"/>
        <v>1</v>
      </c>
    </row>
    <row r="27" spans="1:5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 t="shared" si="2"/>
        <v/>
      </c>
      <c r="J27" s="121" t="str">
        <f t="shared" si="3"/>
        <v/>
      </c>
      <c r="K27" s="212">
        <f t="shared" si="18"/>
        <v>0</v>
      </c>
      <c r="L27" s="212">
        <f t="shared" si="19"/>
        <v>0</v>
      </c>
      <c r="M27" s="212">
        <f t="shared" si="20"/>
        <v>0</v>
      </c>
      <c r="N27" s="212">
        <f t="shared" si="21"/>
        <v>0</v>
      </c>
      <c r="O27" s="190">
        <f t="shared" si="22"/>
        <v>0</v>
      </c>
      <c r="P27" s="190">
        <f t="shared" si="23"/>
        <v>0</v>
      </c>
      <c r="Q27" s="190">
        <f t="shared" si="24"/>
        <v>0</v>
      </c>
      <c r="R27" s="190">
        <f t="shared" si="25"/>
        <v>0</v>
      </c>
      <c r="S27" s="190">
        <f t="shared" si="26"/>
        <v>0</v>
      </c>
      <c r="T27" s="190">
        <f t="shared" si="27"/>
        <v>0</v>
      </c>
      <c r="U27" s="212">
        <f t="shared" si="4"/>
        <v>0</v>
      </c>
      <c r="V27" s="212">
        <f t="shared" si="28"/>
        <v>0</v>
      </c>
      <c r="W27" s="212">
        <f t="shared" si="5"/>
        <v>0</v>
      </c>
      <c r="X27" s="212">
        <f t="shared" si="29"/>
        <v>0</v>
      </c>
      <c r="Y27" s="212">
        <f t="shared" si="6"/>
        <v>0</v>
      </c>
      <c r="Z27" s="212">
        <f t="shared" si="30"/>
        <v>0</v>
      </c>
      <c r="AA27" s="212">
        <f t="shared" si="7"/>
        <v>0</v>
      </c>
      <c r="AB27" s="212">
        <f t="shared" si="8"/>
        <v>0</v>
      </c>
      <c r="AC27" s="212">
        <f t="shared" si="9"/>
        <v>0</v>
      </c>
      <c r="AD27" s="212">
        <f t="shared" si="10"/>
        <v>0</v>
      </c>
      <c r="AE27" s="212">
        <f t="shared" si="11"/>
        <v>0</v>
      </c>
      <c r="AF27" s="212">
        <f t="shared" si="12"/>
        <v>0</v>
      </c>
      <c r="AG27" s="236" t="b">
        <f t="shared" si="13"/>
        <v>0</v>
      </c>
      <c r="AH27" s="163"/>
      <c r="AI27" s="164" t="e">
        <f t="shared" si="14"/>
        <v>#VALUE!</v>
      </c>
      <c r="AJ27" s="164" t="e">
        <f t="shared" ref="AJ27:AR42" si="31">FIND(",",$B27,AI27+1)</f>
        <v>#VALUE!</v>
      </c>
      <c r="AK27" s="164" t="e">
        <f t="shared" si="31"/>
        <v>#VALUE!</v>
      </c>
      <c r="AL27" s="164" t="e">
        <f t="shared" si="31"/>
        <v>#VALUE!</v>
      </c>
      <c r="AM27" s="164" t="e">
        <f t="shared" si="31"/>
        <v>#VALUE!</v>
      </c>
      <c r="AN27" s="164" t="e">
        <f t="shared" si="31"/>
        <v>#VALUE!</v>
      </c>
      <c r="AO27" s="164" t="e">
        <f t="shared" si="31"/>
        <v>#VALUE!</v>
      </c>
      <c r="AP27" s="164" t="e">
        <f t="shared" si="31"/>
        <v>#VALUE!</v>
      </c>
      <c r="AQ27" s="164" t="e">
        <f t="shared" si="31"/>
        <v>#VALUE!</v>
      </c>
      <c r="AR27" s="164" t="e">
        <f t="shared" si="31"/>
        <v>#VALUE!</v>
      </c>
      <c r="AS27" s="165" t="e">
        <f t="shared" si="16"/>
        <v>#VALUE!</v>
      </c>
      <c r="AT27" s="165" t="e">
        <f t="shared" si="16"/>
        <v>#VALUE!</v>
      </c>
      <c r="AU27" s="165" t="e">
        <f t="shared" si="16"/>
        <v>#VALUE!</v>
      </c>
      <c r="AV27" s="165" t="e">
        <f t="shared" si="16"/>
        <v>#VALUE!</v>
      </c>
      <c r="AW27" s="165" t="e">
        <f t="shared" si="16"/>
        <v>#VALUE!</v>
      </c>
      <c r="AX27" s="165" t="e">
        <f t="shared" si="16"/>
        <v>#VALUE!</v>
      </c>
      <c r="AY27" s="165" t="e">
        <f t="shared" si="16"/>
        <v>#VALUE!</v>
      </c>
      <c r="AZ27" s="165" t="e">
        <f t="shared" si="16"/>
        <v>#VALUE!</v>
      </c>
      <c r="BA27" s="165" t="e">
        <f t="shared" si="16"/>
        <v>#VALUE!</v>
      </c>
      <c r="BB27" s="165" t="e">
        <f t="shared" si="16"/>
        <v>#VALUE!</v>
      </c>
      <c r="BC27" s="165">
        <f t="shared" si="17"/>
        <v>1</v>
      </c>
    </row>
    <row r="28" spans="1:5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 t="shared" si="2"/>
        <v/>
      </c>
      <c r="J28" s="121" t="str">
        <f t="shared" si="3"/>
        <v/>
      </c>
      <c r="K28" s="212">
        <f t="shared" si="18"/>
        <v>0</v>
      </c>
      <c r="L28" s="212">
        <f t="shared" si="19"/>
        <v>0</v>
      </c>
      <c r="M28" s="212">
        <f t="shared" si="20"/>
        <v>0</v>
      </c>
      <c r="N28" s="212">
        <f t="shared" si="21"/>
        <v>0</v>
      </c>
      <c r="O28" s="190">
        <f t="shared" si="22"/>
        <v>0</v>
      </c>
      <c r="P28" s="190">
        <f t="shared" si="23"/>
        <v>0</v>
      </c>
      <c r="Q28" s="190">
        <f t="shared" si="24"/>
        <v>0</v>
      </c>
      <c r="R28" s="190">
        <f t="shared" si="25"/>
        <v>0</v>
      </c>
      <c r="S28" s="190">
        <f t="shared" si="26"/>
        <v>0</v>
      </c>
      <c r="T28" s="190">
        <f t="shared" si="27"/>
        <v>0</v>
      </c>
      <c r="U28" s="212">
        <f t="shared" si="4"/>
        <v>0</v>
      </c>
      <c r="V28" s="212">
        <f t="shared" si="28"/>
        <v>0</v>
      </c>
      <c r="W28" s="212">
        <f t="shared" si="5"/>
        <v>0</v>
      </c>
      <c r="X28" s="212">
        <f t="shared" si="29"/>
        <v>0</v>
      </c>
      <c r="Y28" s="212">
        <f t="shared" si="6"/>
        <v>0</v>
      </c>
      <c r="Z28" s="212">
        <f t="shared" si="30"/>
        <v>0</v>
      </c>
      <c r="AA28" s="212">
        <f t="shared" si="7"/>
        <v>0</v>
      </c>
      <c r="AB28" s="212">
        <f t="shared" si="8"/>
        <v>0</v>
      </c>
      <c r="AC28" s="212">
        <f t="shared" si="9"/>
        <v>0</v>
      </c>
      <c r="AD28" s="212">
        <f t="shared" si="10"/>
        <v>0</v>
      </c>
      <c r="AE28" s="212">
        <f t="shared" si="11"/>
        <v>0</v>
      </c>
      <c r="AF28" s="212">
        <f t="shared" si="12"/>
        <v>0</v>
      </c>
      <c r="AG28" s="236" t="b">
        <f t="shared" si="13"/>
        <v>0</v>
      </c>
      <c r="AH28" s="163"/>
      <c r="AI28" s="164" t="e">
        <f t="shared" si="14"/>
        <v>#VALUE!</v>
      </c>
      <c r="AJ28" s="164" t="e">
        <f t="shared" si="31"/>
        <v>#VALUE!</v>
      </c>
      <c r="AK28" s="164" t="e">
        <f t="shared" si="31"/>
        <v>#VALUE!</v>
      </c>
      <c r="AL28" s="164" t="e">
        <f t="shared" si="31"/>
        <v>#VALUE!</v>
      </c>
      <c r="AM28" s="164" t="e">
        <f t="shared" si="31"/>
        <v>#VALUE!</v>
      </c>
      <c r="AN28" s="164" t="e">
        <f t="shared" si="31"/>
        <v>#VALUE!</v>
      </c>
      <c r="AO28" s="164" t="e">
        <f t="shared" si="31"/>
        <v>#VALUE!</v>
      </c>
      <c r="AP28" s="164" t="e">
        <f t="shared" si="31"/>
        <v>#VALUE!</v>
      </c>
      <c r="AQ28" s="164" t="e">
        <f t="shared" si="31"/>
        <v>#VALUE!</v>
      </c>
      <c r="AR28" s="164" t="e">
        <f t="shared" si="31"/>
        <v>#VALUE!</v>
      </c>
      <c r="AS28" s="165" t="e">
        <f t="shared" si="16"/>
        <v>#VALUE!</v>
      </c>
      <c r="AT28" s="165" t="e">
        <f t="shared" si="16"/>
        <v>#VALUE!</v>
      </c>
      <c r="AU28" s="165" t="e">
        <f t="shared" si="16"/>
        <v>#VALUE!</v>
      </c>
      <c r="AV28" s="165" t="e">
        <f t="shared" si="16"/>
        <v>#VALUE!</v>
      </c>
      <c r="AW28" s="165" t="e">
        <f t="shared" si="16"/>
        <v>#VALUE!</v>
      </c>
      <c r="AX28" s="165" t="e">
        <f t="shared" si="16"/>
        <v>#VALUE!</v>
      </c>
      <c r="AY28" s="165" t="e">
        <f t="shared" si="16"/>
        <v>#VALUE!</v>
      </c>
      <c r="AZ28" s="165" t="e">
        <f t="shared" si="16"/>
        <v>#VALUE!</v>
      </c>
      <c r="BA28" s="165" t="e">
        <f t="shared" si="16"/>
        <v>#VALUE!</v>
      </c>
      <c r="BB28" s="165" t="e">
        <f t="shared" si="16"/>
        <v>#VALUE!</v>
      </c>
      <c r="BC28" s="165">
        <f t="shared" si="17"/>
        <v>1</v>
      </c>
    </row>
    <row r="29" spans="1:5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 t="shared" si="2"/>
        <v/>
      </c>
      <c r="J29" s="121" t="str">
        <f t="shared" si="3"/>
        <v/>
      </c>
      <c r="K29" s="212">
        <f t="shared" si="18"/>
        <v>0</v>
      </c>
      <c r="L29" s="212">
        <f t="shared" si="19"/>
        <v>0</v>
      </c>
      <c r="M29" s="212">
        <f t="shared" si="20"/>
        <v>0</v>
      </c>
      <c r="N29" s="212">
        <f t="shared" si="21"/>
        <v>0</v>
      </c>
      <c r="O29" s="190">
        <f t="shared" si="22"/>
        <v>0</v>
      </c>
      <c r="P29" s="190">
        <f t="shared" si="23"/>
        <v>0</v>
      </c>
      <c r="Q29" s="190">
        <f t="shared" si="24"/>
        <v>0</v>
      </c>
      <c r="R29" s="190">
        <f t="shared" si="25"/>
        <v>0</v>
      </c>
      <c r="S29" s="190">
        <f t="shared" si="26"/>
        <v>0</v>
      </c>
      <c r="T29" s="190">
        <f t="shared" si="27"/>
        <v>0</v>
      </c>
      <c r="U29" s="212">
        <f t="shared" si="4"/>
        <v>0</v>
      </c>
      <c r="V29" s="212">
        <f t="shared" si="28"/>
        <v>0</v>
      </c>
      <c r="W29" s="212">
        <f t="shared" si="5"/>
        <v>0</v>
      </c>
      <c r="X29" s="212">
        <f t="shared" si="29"/>
        <v>0</v>
      </c>
      <c r="Y29" s="212">
        <f t="shared" si="6"/>
        <v>0</v>
      </c>
      <c r="Z29" s="212">
        <f t="shared" si="30"/>
        <v>0</v>
      </c>
      <c r="AA29" s="212">
        <f t="shared" si="7"/>
        <v>0</v>
      </c>
      <c r="AB29" s="212">
        <f t="shared" si="8"/>
        <v>0</v>
      </c>
      <c r="AC29" s="212">
        <f t="shared" si="9"/>
        <v>0</v>
      </c>
      <c r="AD29" s="212">
        <f t="shared" si="10"/>
        <v>0</v>
      </c>
      <c r="AE29" s="212">
        <f t="shared" si="11"/>
        <v>0</v>
      </c>
      <c r="AF29" s="212">
        <f t="shared" si="12"/>
        <v>0</v>
      </c>
      <c r="AG29" s="236" t="b">
        <f t="shared" si="13"/>
        <v>0</v>
      </c>
      <c r="AH29" s="163"/>
      <c r="AI29" s="164" t="e">
        <f t="shared" si="14"/>
        <v>#VALUE!</v>
      </c>
      <c r="AJ29" s="164" t="e">
        <f t="shared" si="31"/>
        <v>#VALUE!</v>
      </c>
      <c r="AK29" s="164" t="e">
        <f t="shared" si="31"/>
        <v>#VALUE!</v>
      </c>
      <c r="AL29" s="164" t="e">
        <f t="shared" si="31"/>
        <v>#VALUE!</v>
      </c>
      <c r="AM29" s="164" t="e">
        <f t="shared" si="31"/>
        <v>#VALUE!</v>
      </c>
      <c r="AN29" s="164" t="e">
        <f t="shared" si="31"/>
        <v>#VALUE!</v>
      </c>
      <c r="AO29" s="164" t="e">
        <f t="shared" si="31"/>
        <v>#VALUE!</v>
      </c>
      <c r="AP29" s="164" t="e">
        <f t="shared" si="31"/>
        <v>#VALUE!</v>
      </c>
      <c r="AQ29" s="164" t="e">
        <f t="shared" si="31"/>
        <v>#VALUE!</v>
      </c>
      <c r="AR29" s="164" t="e">
        <f t="shared" si="31"/>
        <v>#VALUE!</v>
      </c>
      <c r="AS29" s="165" t="e">
        <f t="shared" si="16"/>
        <v>#VALUE!</v>
      </c>
      <c r="AT29" s="165" t="e">
        <f t="shared" si="16"/>
        <v>#VALUE!</v>
      </c>
      <c r="AU29" s="165" t="e">
        <f t="shared" si="16"/>
        <v>#VALUE!</v>
      </c>
      <c r="AV29" s="165" t="e">
        <f t="shared" si="16"/>
        <v>#VALUE!</v>
      </c>
      <c r="AW29" s="165" t="e">
        <f t="shared" si="16"/>
        <v>#VALUE!</v>
      </c>
      <c r="AX29" s="165" t="e">
        <f t="shared" si="16"/>
        <v>#VALUE!</v>
      </c>
      <c r="AY29" s="165" t="e">
        <f t="shared" si="16"/>
        <v>#VALUE!</v>
      </c>
      <c r="AZ29" s="165" t="e">
        <f t="shared" si="16"/>
        <v>#VALUE!</v>
      </c>
      <c r="BA29" s="165" t="e">
        <f t="shared" si="16"/>
        <v>#VALUE!</v>
      </c>
      <c r="BB29" s="165" t="e">
        <f t="shared" si="16"/>
        <v>#VALUE!</v>
      </c>
      <c r="BC29" s="165">
        <f t="shared" si="17"/>
        <v>1</v>
      </c>
    </row>
    <row r="30" spans="1:5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 t="shared" si="2"/>
        <v/>
      </c>
      <c r="J30" s="121" t="str">
        <f t="shared" si="3"/>
        <v/>
      </c>
      <c r="K30" s="212">
        <f t="shared" si="18"/>
        <v>0</v>
      </c>
      <c r="L30" s="212">
        <f t="shared" si="19"/>
        <v>0</v>
      </c>
      <c r="M30" s="212">
        <f t="shared" si="20"/>
        <v>0</v>
      </c>
      <c r="N30" s="212">
        <f t="shared" si="21"/>
        <v>0</v>
      </c>
      <c r="O30" s="190">
        <f t="shared" si="22"/>
        <v>0</v>
      </c>
      <c r="P30" s="190">
        <f t="shared" si="23"/>
        <v>0</v>
      </c>
      <c r="Q30" s="190">
        <f t="shared" si="24"/>
        <v>0</v>
      </c>
      <c r="R30" s="190">
        <f t="shared" si="25"/>
        <v>0</v>
      </c>
      <c r="S30" s="190">
        <f t="shared" si="26"/>
        <v>0</v>
      </c>
      <c r="T30" s="190">
        <f t="shared" si="27"/>
        <v>0</v>
      </c>
      <c r="U30" s="212">
        <f t="shared" si="4"/>
        <v>0</v>
      </c>
      <c r="V30" s="212">
        <f t="shared" si="28"/>
        <v>0</v>
      </c>
      <c r="W30" s="212">
        <f t="shared" si="5"/>
        <v>0</v>
      </c>
      <c r="X30" s="212">
        <f t="shared" si="29"/>
        <v>0</v>
      </c>
      <c r="Y30" s="212">
        <f t="shared" si="6"/>
        <v>0</v>
      </c>
      <c r="Z30" s="212">
        <f t="shared" si="30"/>
        <v>0</v>
      </c>
      <c r="AA30" s="212">
        <f t="shared" si="7"/>
        <v>0</v>
      </c>
      <c r="AB30" s="212">
        <f t="shared" si="8"/>
        <v>0</v>
      </c>
      <c r="AC30" s="212">
        <f t="shared" si="9"/>
        <v>0</v>
      </c>
      <c r="AD30" s="212">
        <f t="shared" si="10"/>
        <v>0</v>
      </c>
      <c r="AE30" s="212">
        <f t="shared" si="11"/>
        <v>0</v>
      </c>
      <c r="AF30" s="212">
        <f t="shared" si="12"/>
        <v>0</v>
      </c>
      <c r="AG30" s="236" t="b">
        <f t="shared" si="13"/>
        <v>0</v>
      </c>
      <c r="AH30" s="163"/>
      <c r="AI30" s="164" t="e">
        <f t="shared" si="14"/>
        <v>#VALUE!</v>
      </c>
      <c r="AJ30" s="164" t="e">
        <f t="shared" si="31"/>
        <v>#VALUE!</v>
      </c>
      <c r="AK30" s="164" t="e">
        <f t="shared" si="31"/>
        <v>#VALUE!</v>
      </c>
      <c r="AL30" s="164" t="e">
        <f t="shared" si="31"/>
        <v>#VALUE!</v>
      </c>
      <c r="AM30" s="164" t="e">
        <f t="shared" si="31"/>
        <v>#VALUE!</v>
      </c>
      <c r="AN30" s="164" t="e">
        <f t="shared" si="31"/>
        <v>#VALUE!</v>
      </c>
      <c r="AO30" s="164" t="e">
        <f t="shared" si="31"/>
        <v>#VALUE!</v>
      </c>
      <c r="AP30" s="164" t="e">
        <f t="shared" si="31"/>
        <v>#VALUE!</v>
      </c>
      <c r="AQ30" s="164" t="e">
        <f t="shared" si="31"/>
        <v>#VALUE!</v>
      </c>
      <c r="AR30" s="164" t="e">
        <f t="shared" si="31"/>
        <v>#VALUE!</v>
      </c>
      <c r="AS30" s="165" t="e">
        <f t="shared" si="16"/>
        <v>#VALUE!</v>
      </c>
      <c r="AT30" s="165" t="e">
        <f t="shared" si="16"/>
        <v>#VALUE!</v>
      </c>
      <c r="AU30" s="165" t="e">
        <f t="shared" si="16"/>
        <v>#VALUE!</v>
      </c>
      <c r="AV30" s="165" t="e">
        <f t="shared" si="16"/>
        <v>#VALUE!</v>
      </c>
      <c r="AW30" s="165" t="e">
        <f t="shared" si="16"/>
        <v>#VALUE!</v>
      </c>
      <c r="AX30" s="165" t="e">
        <f t="shared" si="16"/>
        <v>#VALUE!</v>
      </c>
      <c r="AY30" s="165" t="e">
        <f t="shared" si="16"/>
        <v>#VALUE!</v>
      </c>
      <c r="AZ30" s="165" t="e">
        <f t="shared" si="16"/>
        <v>#VALUE!</v>
      </c>
      <c r="BA30" s="165" t="e">
        <f t="shared" si="16"/>
        <v>#VALUE!</v>
      </c>
      <c r="BB30" s="165" t="e">
        <f t="shared" si="16"/>
        <v>#VALUE!</v>
      </c>
      <c r="BC30" s="165">
        <f t="shared" si="17"/>
        <v>1</v>
      </c>
    </row>
    <row r="31" spans="1:5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 t="shared" si="2"/>
        <v/>
      </c>
      <c r="J31" s="121" t="str">
        <f t="shared" si="3"/>
        <v/>
      </c>
      <c r="K31" s="212">
        <f t="shared" si="18"/>
        <v>0</v>
      </c>
      <c r="L31" s="212">
        <f t="shared" si="19"/>
        <v>0</v>
      </c>
      <c r="M31" s="212">
        <f t="shared" si="20"/>
        <v>0</v>
      </c>
      <c r="N31" s="212">
        <f t="shared" si="21"/>
        <v>0</v>
      </c>
      <c r="O31" s="190">
        <f t="shared" si="22"/>
        <v>0</v>
      </c>
      <c r="P31" s="190">
        <f t="shared" si="23"/>
        <v>0</v>
      </c>
      <c r="Q31" s="190">
        <f t="shared" si="24"/>
        <v>0</v>
      </c>
      <c r="R31" s="190">
        <f t="shared" si="25"/>
        <v>0</v>
      </c>
      <c r="S31" s="190">
        <f t="shared" si="26"/>
        <v>0</v>
      </c>
      <c r="T31" s="190">
        <f t="shared" si="27"/>
        <v>0</v>
      </c>
      <c r="U31" s="212">
        <f t="shared" si="4"/>
        <v>0</v>
      </c>
      <c r="V31" s="212">
        <f t="shared" si="28"/>
        <v>0</v>
      </c>
      <c r="W31" s="212">
        <f t="shared" si="5"/>
        <v>0</v>
      </c>
      <c r="X31" s="212">
        <f t="shared" si="29"/>
        <v>0</v>
      </c>
      <c r="Y31" s="212">
        <f t="shared" si="6"/>
        <v>0</v>
      </c>
      <c r="Z31" s="212">
        <f t="shared" si="30"/>
        <v>0</v>
      </c>
      <c r="AA31" s="212">
        <f t="shared" si="7"/>
        <v>0</v>
      </c>
      <c r="AB31" s="212">
        <f t="shared" si="8"/>
        <v>0</v>
      </c>
      <c r="AC31" s="212">
        <f t="shared" si="9"/>
        <v>0</v>
      </c>
      <c r="AD31" s="212">
        <f t="shared" si="10"/>
        <v>0</v>
      </c>
      <c r="AE31" s="212">
        <f t="shared" si="11"/>
        <v>0</v>
      </c>
      <c r="AF31" s="212">
        <f t="shared" si="12"/>
        <v>0</v>
      </c>
      <c r="AG31" s="236" t="b">
        <f t="shared" si="13"/>
        <v>0</v>
      </c>
      <c r="AH31" s="163"/>
      <c r="AI31" s="164" t="e">
        <f t="shared" si="14"/>
        <v>#VALUE!</v>
      </c>
      <c r="AJ31" s="164" t="e">
        <f t="shared" si="31"/>
        <v>#VALUE!</v>
      </c>
      <c r="AK31" s="164" t="e">
        <f t="shared" si="31"/>
        <v>#VALUE!</v>
      </c>
      <c r="AL31" s="164" t="e">
        <f t="shared" si="31"/>
        <v>#VALUE!</v>
      </c>
      <c r="AM31" s="164" t="e">
        <f t="shared" si="31"/>
        <v>#VALUE!</v>
      </c>
      <c r="AN31" s="164" t="e">
        <f t="shared" si="31"/>
        <v>#VALUE!</v>
      </c>
      <c r="AO31" s="164" t="e">
        <f t="shared" si="31"/>
        <v>#VALUE!</v>
      </c>
      <c r="AP31" s="164" t="e">
        <f t="shared" si="31"/>
        <v>#VALUE!</v>
      </c>
      <c r="AQ31" s="164" t="e">
        <f t="shared" si="31"/>
        <v>#VALUE!</v>
      </c>
      <c r="AR31" s="164" t="e">
        <f t="shared" si="31"/>
        <v>#VALUE!</v>
      </c>
      <c r="AS31" s="165" t="e">
        <f t="shared" si="16"/>
        <v>#VALUE!</v>
      </c>
      <c r="AT31" s="165" t="e">
        <f t="shared" si="16"/>
        <v>#VALUE!</v>
      </c>
      <c r="AU31" s="165" t="e">
        <f t="shared" si="16"/>
        <v>#VALUE!</v>
      </c>
      <c r="AV31" s="165" t="e">
        <f t="shared" si="16"/>
        <v>#VALUE!</v>
      </c>
      <c r="AW31" s="165" t="e">
        <f t="shared" si="16"/>
        <v>#VALUE!</v>
      </c>
      <c r="AX31" s="165" t="e">
        <f t="shared" si="16"/>
        <v>#VALUE!</v>
      </c>
      <c r="AY31" s="165" t="e">
        <f t="shared" si="16"/>
        <v>#VALUE!</v>
      </c>
      <c r="AZ31" s="165" t="e">
        <f t="shared" si="16"/>
        <v>#VALUE!</v>
      </c>
      <c r="BA31" s="165" t="e">
        <f t="shared" si="16"/>
        <v>#VALUE!</v>
      </c>
      <c r="BB31" s="165" t="e">
        <f t="shared" si="16"/>
        <v>#VALUE!</v>
      </c>
      <c r="BC31" s="165">
        <f t="shared" si="17"/>
        <v>1</v>
      </c>
    </row>
    <row r="32" spans="1:5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 t="shared" si="2"/>
        <v/>
      </c>
      <c r="J32" s="121" t="str">
        <f t="shared" si="3"/>
        <v/>
      </c>
      <c r="K32" s="212">
        <f t="shared" si="18"/>
        <v>0</v>
      </c>
      <c r="L32" s="212">
        <f t="shared" si="19"/>
        <v>0</v>
      </c>
      <c r="M32" s="212">
        <f t="shared" si="20"/>
        <v>0</v>
      </c>
      <c r="N32" s="212">
        <f t="shared" si="21"/>
        <v>0</v>
      </c>
      <c r="O32" s="190">
        <f t="shared" si="22"/>
        <v>0</v>
      </c>
      <c r="P32" s="190">
        <f t="shared" si="23"/>
        <v>0</v>
      </c>
      <c r="Q32" s="190">
        <f t="shared" si="24"/>
        <v>0</v>
      </c>
      <c r="R32" s="190">
        <f t="shared" si="25"/>
        <v>0</v>
      </c>
      <c r="S32" s="190">
        <f t="shared" si="26"/>
        <v>0</v>
      </c>
      <c r="T32" s="190">
        <f t="shared" si="27"/>
        <v>0</v>
      </c>
      <c r="U32" s="212">
        <f t="shared" si="4"/>
        <v>0</v>
      </c>
      <c r="V32" s="212">
        <f t="shared" si="28"/>
        <v>0</v>
      </c>
      <c r="W32" s="212">
        <f t="shared" si="5"/>
        <v>0</v>
      </c>
      <c r="X32" s="212">
        <f t="shared" si="29"/>
        <v>0</v>
      </c>
      <c r="Y32" s="212">
        <f t="shared" si="6"/>
        <v>0</v>
      </c>
      <c r="Z32" s="212">
        <f t="shared" si="30"/>
        <v>0</v>
      </c>
      <c r="AA32" s="212">
        <f t="shared" si="7"/>
        <v>0</v>
      </c>
      <c r="AB32" s="212">
        <f t="shared" si="8"/>
        <v>0</v>
      </c>
      <c r="AC32" s="212">
        <f t="shared" si="9"/>
        <v>0</v>
      </c>
      <c r="AD32" s="212">
        <f t="shared" si="10"/>
        <v>0</v>
      </c>
      <c r="AE32" s="212">
        <f t="shared" si="11"/>
        <v>0</v>
      </c>
      <c r="AF32" s="212">
        <f t="shared" si="12"/>
        <v>0</v>
      </c>
      <c r="AG32" s="236" t="b">
        <f t="shared" si="13"/>
        <v>0</v>
      </c>
      <c r="AH32" s="163"/>
      <c r="AI32" s="164" t="e">
        <f t="shared" si="14"/>
        <v>#VALUE!</v>
      </c>
      <c r="AJ32" s="164" t="e">
        <f t="shared" si="31"/>
        <v>#VALUE!</v>
      </c>
      <c r="AK32" s="164" t="e">
        <f t="shared" si="31"/>
        <v>#VALUE!</v>
      </c>
      <c r="AL32" s="164" t="e">
        <f t="shared" si="31"/>
        <v>#VALUE!</v>
      </c>
      <c r="AM32" s="164" t="e">
        <f t="shared" si="31"/>
        <v>#VALUE!</v>
      </c>
      <c r="AN32" s="164" t="e">
        <f t="shared" si="31"/>
        <v>#VALUE!</v>
      </c>
      <c r="AO32" s="164" t="e">
        <f t="shared" si="31"/>
        <v>#VALUE!</v>
      </c>
      <c r="AP32" s="164" t="e">
        <f t="shared" si="31"/>
        <v>#VALUE!</v>
      </c>
      <c r="AQ32" s="164" t="e">
        <f t="shared" si="31"/>
        <v>#VALUE!</v>
      </c>
      <c r="AR32" s="164" t="e">
        <f t="shared" si="31"/>
        <v>#VALUE!</v>
      </c>
      <c r="AS32" s="165" t="e">
        <f t="shared" si="16"/>
        <v>#VALUE!</v>
      </c>
      <c r="AT32" s="165" t="e">
        <f t="shared" si="16"/>
        <v>#VALUE!</v>
      </c>
      <c r="AU32" s="165" t="e">
        <f t="shared" si="16"/>
        <v>#VALUE!</v>
      </c>
      <c r="AV32" s="165" t="e">
        <f t="shared" si="16"/>
        <v>#VALUE!</v>
      </c>
      <c r="AW32" s="165" t="e">
        <f t="shared" si="16"/>
        <v>#VALUE!</v>
      </c>
      <c r="AX32" s="165" t="e">
        <f t="shared" si="16"/>
        <v>#VALUE!</v>
      </c>
      <c r="AY32" s="165" t="e">
        <f t="shared" si="16"/>
        <v>#VALUE!</v>
      </c>
      <c r="AZ32" s="165" t="e">
        <f t="shared" si="16"/>
        <v>#VALUE!</v>
      </c>
      <c r="BA32" s="165" t="e">
        <f t="shared" si="16"/>
        <v>#VALUE!</v>
      </c>
      <c r="BB32" s="165" t="e">
        <f t="shared" si="16"/>
        <v>#VALUE!</v>
      </c>
      <c r="BC32" s="165">
        <f t="shared" si="17"/>
        <v>1</v>
      </c>
    </row>
    <row r="33" spans="1:5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 t="shared" si="2"/>
        <v/>
      </c>
      <c r="J33" s="121" t="str">
        <f t="shared" si="3"/>
        <v/>
      </c>
      <c r="K33" s="212">
        <f t="shared" si="18"/>
        <v>0</v>
      </c>
      <c r="L33" s="212">
        <f t="shared" si="19"/>
        <v>0</v>
      </c>
      <c r="M33" s="212">
        <f t="shared" si="20"/>
        <v>0</v>
      </c>
      <c r="N33" s="212">
        <f t="shared" si="21"/>
        <v>0</v>
      </c>
      <c r="O33" s="190">
        <f t="shared" si="22"/>
        <v>0</v>
      </c>
      <c r="P33" s="190">
        <f t="shared" si="23"/>
        <v>0</v>
      </c>
      <c r="Q33" s="190">
        <f t="shared" si="24"/>
        <v>0</v>
      </c>
      <c r="R33" s="190">
        <f t="shared" si="25"/>
        <v>0</v>
      </c>
      <c r="S33" s="190">
        <f t="shared" si="26"/>
        <v>0</v>
      </c>
      <c r="T33" s="190">
        <f t="shared" si="27"/>
        <v>0</v>
      </c>
      <c r="U33" s="212">
        <f t="shared" si="4"/>
        <v>0</v>
      </c>
      <c r="V33" s="212">
        <f t="shared" si="28"/>
        <v>0</v>
      </c>
      <c r="W33" s="212">
        <f t="shared" si="5"/>
        <v>0</v>
      </c>
      <c r="X33" s="212">
        <f t="shared" si="29"/>
        <v>0</v>
      </c>
      <c r="Y33" s="212">
        <f t="shared" si="6"/>
        <v>0</v>
      </c>
      <c r="Z33" s="212">
        <f t="shared" si="30"/>
        <v>0</v>
      </c>
      <c r="AA33" s="212">
        <f t="shared" si="7"/>
        <v>0</v>
      </c>
      <c r="AB33" s="212">
        <f t="shared" si="8"/>
        <v>0</v>
      </c>
      <c r="AC33" s="212">
        <f t="shared" si="9"/>
        <v>0</v>
      </c>
      <c r="AD33" s="212">
        <f t="shared" si="10"/>
        <v>0</v>
      </c>
      <c r="AE33" s="212">
        <f t="shared" si="11"/>
        <v>0</v>
      </c>
      <c r="AF33" s="212">
        <f t="shared" si="12"/>
        <v>0</v>
      </c>
      <c r="AG33" s="236" t="b">
        <f t="shared" si="13"/>
        <v>0</v>
      </c>
      <c r="AH33" s="163"/>
      <c r="AI33" s="164" t="e">
        <f t="shared" si="14"/>
        <v>#VALUE!</v>
      </c>
      <c r="AJ33" s="164" t="e">
        <f t="shared" si="31"/>
        <v>#VALUE!</v>
      </c>
      <c r="AK33" s="164" t="e">
        <f t="shared" si="31"/>
        <v>#VALUE!</v>
      </c>
      <c r="AL33" s="164" t="e">
        <f t="shared" si="31"/>
        <v>#VALUE!</v>
      </c>
      <c r="AM33" s="164" t="e">
        <f t="shared" si="31"/>
        <v>#VALUE!</v>
      </c>
      <c r="AN33" s="164" t="e">
        <f t="shared" si="31"/>
        <v>#VALUE!</v>
      </c>
      <c r="AO33" s="164" t="e">
        <f t="shared" si="31"/>
        <v>#VALUE!</v>
      </c>
      <c r="AP33" s="164" t="e">
        <f t="shared" si="31"/>
        <v>#VALUE!</v>
      </c>
      <c r="AQ33" s="164" t="e">
        <f t="shared" si="31"/>
        <v>#VALUE!</v>
      </c>
      <c r="AR33" s="164" t="e">
        <f t="shared" si="31"/>
        <v>#VALUE!</v>
      </c>
      <c r="AS33" s="165" t="e">
        <f t="shared" si="16"/>
        <v>#VALUE!</v>
      </c>
      <c r="AT33" s="165" t="e">
        <f t="shared" si="16"/>
        <v>#VALUE!</v>
      </c>
      <c r="AU33" s="165" t="e">
        <f t="shared" si="16"/>
        <v>#VALUE!</v>
      </c>
      <c r="AV33" s="165" t="e">
        <f t="shared" si="16"/>
        <v>#VALUE!</v>
      </c>
      <c r="AW33" s="165" t="e">
        <f t="shared" si="16"/>
        <v>#VALUE!</v>
      </c>
      <c r="AX33" s="165" t="e">
        <f t="shared" si="16"/>
        <v>#VALUE!</v>
      </c>
      <c r="AY33" s="165" t="e">
        <f t="shared" si="16"/>
        <v>#VALUE!</v>
      </c>
      <c r="AZ33" s="165" t="e">
        <f t="shared" si="16"/>
        <v>#VALUE!</v>
      </c>
      <c r="BA33" s="165" t="e">
        <f t="shared" si="16"/>
        <v>#VALUE!</v>
      </c>
      <c r="BB33" s="165" t="e">
        <f t="shared" si="16"/>
        <v>#VALUE!</v>
      </c>
      <c r="BC33" s="165">
        <f t="shared" si="17"/>
        <v>1</v>
      </c>
    </row>
    <row r="34" spans="1:5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 t="shared" si="2"/>
        <v/>
      </c>
      <c r="J34" s="121" t="str">
        <f t="shared" si="3"/>
        <v/>
      </c>
      <c r="K34" s="212">
        <f t="shared" si="18"/>
        <v>0</v>
      </c>
      <c r="L34" s="212">
        <f t="shared" si="19"/>
        <v>0</v>
      </c>
      <c r="M34" s="212">
        <f t="shared" si="20"/>
        <v>0</v>
      </c>
      <c r="N34" s="212">
        <f t="shared" si="21"/>
        <v>0</v>
      </c>
      <c r="O34" s="190">
        <f t="shared" si="22"/>
        <v>0</v>
      </c>
      <c r="P34" s="190">
        <f t="shared" si="23"/>
        <v>0</v>
      </c>
      <c r="Q34" s="190">
        <f t="shared" si="24"/>
        <v>0</v>
      </c>
      <c r="R34" s="190">
        <f t="shared" si="25"/>
        <v>0</v>
      </c>
      <c r="S34" s="190">
        <f t="shared" si="26"/>
        <v>0</v>
      </c>
      <c r="T34" s="190">
        <f t="shared" si="27"/>
        <v>0</v>
      </c>
      <c r="U34" s="212">
        <f t="shared" si="4"/>
        <v>0</v>
      </c>
      <c r="V34" s="212">
        <f t="shared" si="28"/>
        <v>0</v>
      </c>
      <c r="W34" s="212">
        <f t="shared" si="5"/>
        <v>0</v>
      </c>
      <c r="X34" s="212">
        <f t="shared" si="29"/>
        <v>0</v>
      </c>
      <c r="Y34" s="212">
        <f t="shared" si="6"/>
        <v>0</v>
      </c>
      <c r="Z34" s="212">
        <f t="shared" si="30"/>
        <v>0</v>
      </c>
      <c r="AA34" s="212">
        <f t="shared" si="7"/>
        <v>0</v>
      </c>
      <c r="AB34" s="212">
        <f t="shared" si="8"/>
        <v>0</v>
      </c>
      <c r="AC34" s="212">
        <f t="shared" si="9"/>
        <v>0</v>
      </c>
      <c r="AD34" s="212">
        <f t="shared" si="10"/>
        <v>0</v>
      </c>
      <c r="AE34" s="212">
        <f t="shared" si="11"/>
        <v>0</v>
      </c>
      <c r="AF34" s="212">
        <f t="shared" si="12"/>
        <v>0</v>
      </c>
      <c r="AG34" s="236" t="b">
        <f t="shared" si="13"/>
        <v>0</v>
      </c>
      <c r="AH34" s="163"/>
      <c r="AI34" s="164" t="e">
        <f t="shared" si="14"/>
        <v>#VALUE!</v>
      </c>
      <c r="AJ34" s="164" t="e">
        <f t="shared" si="31"/>
        <v>#VALUE!</v>
      </c>
      <c r="AK34" s="164" t="e">
        <f t="shared" si="31"/>
        <v>#VALUE!</v>
      </c>
      <c r="AL34" s="164" t="e">
        <f t="shared" si="31"/>
        <v>#VALUE!</v>
      </c>
      <c r="AM34" s="164" t="e">
        <f t="shared" si="31"/>
        <v>#VALUE!</v>
      </c>
      <c r="AN34" s="164" t="e">
        <f t="shared" si="31"/>
        <v>#VALUE!</v>
      </c>
      <c r="AO34" s="164" t="e">
        <f t="shared" si="31"/>
        <v>#VALUE!</v>
      </c>
      <c r="AP34" s="164" t="e">
        <f t="shared" si="31"/>
        <v>#VALUE!</v>
      </c>
      <c r="AQ34" s="164" t="e">
        <f t="shared" si="31"/>
        <v>#VALUE!</v>
      </c>
      <c r="AR34" s="164" t="e">
        <f t="shared" si="31"/>
        <v>#VALUE!</v>
      </c>
      <c r="AS34" s="165" t="e">
        <f t="shared" si="16"/>
        <v>#VALUE!</v>
      </c>
      <c r="AT34" s="165" t="e">
        <f t="shared" si="16"/>
        <v>#VALUE!</v>
      </c>
      <c r="AU34" s="165" t="e">
        <f t="shared" si="16"/>
        <v>#VALUE!</v>
      </c>
      <c r="AV34" s="165" t="e">
        <f t="shared" si="16"/>
        <v>#VALUE!</v>
      </c>
      <c r="AW34" s="165" t="e">
        <f t="shared" si="16"/>
        <v>#VALUE!</v>
      </c>
      <c r="AX34" s="165" t="e">
        <f t="shared" si="16"/>
        <v>#VALUE!</v>
      </c>
      <c r="AY34" s="165" t="e">
        <f t="shared" si="16"/>
        <v>#VALUE!</v>
      </c>
      <c r="AZ34" s="165" t="e">
        <f t="shared" si="16"/>
        <v>#VALUE!</v>
      </c>
      <c r="BA34" s="165" t="e">
        <f t="shared" si="16"/>
        <v>#VALUE!</v>
      </c>
      <c r="BB34" s="165" t="e">
        <f t="shared" si="16"/>
        <v>#VALUE!</v>
      </c>
      <c r="BC34" s="165">
        <f t="shared" si="17"/>
        <v>1</v>
      </c>
    </row>
    <row r="35" spans="1:5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 t="shared" si="2"/>
        <v/>
      </c>
      <c r="J35" s="121" t="str">
        <f t="shared" si="3"/>
        <v/>
      </c>
      <c r="K35" s="212">
        <f t="shared" si="18"/>
        <v>0</v>
      </c>
      <c r="L35" s="212">
        <f t="shared" si="19"/>
        <v>0</v>
      </c>
      <c r="M35" s="212">
        <f t="shared" si="20"/>
        <v>0</v>
      </c>
      <c r="N35" s="212">
        <f t="shared" si="21"/>
        <v>0</v>
      </c>
      <c r="O35" s="190">
        <f t="shared" si="22"/>
        <v>0</v>
      </c>
      <c r="P35" s="190">
        <f t="shared" si="23"/>
        <v>0</v>
      </c>
      <c r="Q35" s="190">
        <f t="shared" si="24"/>
        <v>0</v>
      </c>
      <c r="R35" s="190">
        <f t="shared" si="25"/>
        <v>0</v>
      </c>
      <c r="S35" s="190">
        <f t="shared" si="26"/>
        <v>0</v>
      </c>
      <c r="T35" s="190">
        <f t="shared" si="27"/>
        <v>0</v>
      </c>
      <c r="U35" s="212">
        <f t="shared" si="4"/>
        <v>0</v>
      </c>
      <c r="V35" s="212">
        <f t="shared" si="28"/>
        <v>0</v>
      </c>
      <c r="W35" s="212">
        <f t="shared" si="5"/>
        <v>0</v>
      </c>
      <c r="X35" s="212">
        <f t="shared" si="29"/>
        <v>0</v>
      </c>
      <c r="Y35" s="212">
        <f t="shared" si="6"/>
        <v>0</v>
      </c>
      <c r="Z35" s="212">
        <f t="shared" si="30"/>
        <v>0</v>
      </c>
      <c r="AA35" s="212">
        <f t="shared" si="7"/>
        <v>0</v>
      </c>
      <c r="AB35" s="212">
        <f t="shared" si="8"/>
        <v>0</v>
      </c>
      <c r="AC35" s="212">
        <f t="shared" si="9"/>
        <v>0</v>
      </c>
      <c r="AD35" s="212">
        <f t="shared" si="10"/>
        <v>0</v>
      </c>
      <c r="AE35" s="212">
        <f t="shared" si="11"/>
        <v>0</v>
      </c>
      <c r="AF35" s="212">
        <f t="shared" si="12"/>
        <v>0</v>
      </c>
      <c r="AG35" s="236" t="b">
        <f t="shared" si="13"/>
        <v>0</v>
      </c>
      <c r="AH35" s="163"/>
      <c r="AI35" s="164" t="e">
        <f t="shared" si="14"/>
        <v>#VALUE!</v>
      </c>
      <c r="AJ35" s="164" t="e">
        <f t="shared" si="31"/>
        <v>#VALUE!</v>
      </c>
      <c r="AK35" s="164" t="e">
        <f t="shared" si="31"/>
        <v>#VALUE!</v>
      </c>
      <c r="AL35" s="164" t="e">
        <f t="shared" si="31"/>
        <v>#VALUE!</v>
      </c>
      <c r="AM35" s="164" t="e">
        <f t="shared" si="31"/>
        <v>#VALUE!</v>
      </c>
      <c r="AN35" s="164" t="e">
        <f t="shared" si="31"/>
        <v>#VALUE!</v>
      </c>
      <c r="AO35" s="164" t="e">
        <f t="shared" si="31"/>
        <v>#VALUE!</v>
      </c>
      <c r="AP35" s="164" t="e">
        <f t="shared" si="31"/>
        <v>#VALUE!</v>
      </c>
      <c r="AQ35" s="164" t="e">
        <f t="shared" si="31"/>
        <v>#VALUE!</v>
      </c>
      <c r="AR35" s="164" t="e">
        <f t="shared" si="31"/>
        <v>#VALUE!</v>
      </c>
      <c r="AS35" s="165" t="e">
        <f t="shared" si="16"/>
        <v>#VALUE!</v>
      </c>
      <c r="AT35" s="165" t="e">
        <f t="shared" si="16"/>
        <v>#VALUE!</v>
      </c>
      <c r="AU35" s="165" t="e">
        <f t="shared" si="16"/>
        <v>#VALUE!</v>
      </c>
      <c r="AV35" s="165" t="e">
        <f t="shared" si="16"/>
        <v>#VALUE!</v>
      </c>
      <c r="AW35" s="165" t="e">
        <f t="shared" si="16"/>
        <v>#VALUE!</v>
      </c>
      <c r="AX35" s="165" t="e">
        <f t="shared" si="16"/>
        <v>#VALUE!</v>
      </c>
      <c r="AY35" s="165" t="e">
        <f t="shared" si="16"/>
        <v>#VALUE!</v>
      </c>
      <c r="AZ35" s="165" t="e">
        <f t="shared" si="16"/>
        <v>#VALUE!</v>
      </c>
      <c r="BA35" s="165" t="e">
        <f t="shared" si="16"/>
        <v>#VALUE!</v>
      </c>
      <c r="BB35" s="165" t="e">
        <f t="shared" si="16"/>
        <v>#VALUE!</v>
      </c>
      <c r="BC35" s="165">
        <f t="shared" si="17"/>
        <v>1</v>
      </c>
    </row>
    <row r="36" spans="1:5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 t="shared" si="2"/>
        <v/>
      </c>
      <c r="J36" s="121" t="str">
        <f t="shared" si="3"/>
        <v/>
      </c>
      <c r="K36" s="212">
        <f t="shared" si="18"/>
        <v>0</v>
      </c>
      <c r="L36" s="212">
        <f t="shared" si="19"/>
        <v>0</v>
      </c>
      <c r="M36" s="212">
        <f t="shared" si="20"/>
        <v>0</v>
      </c>
      <c r="N36" s="212">
        <f t="shared" si="21"/>
        <v>0</v>
      </c>
      <c r="O36" s="190">
        <f t="shared" si="22"/>
        <v>0</v>
      </c>
      <c r="P36" s="190">
        <f t="shared" si="23"/>
        <v>0</v>
      </c>
      <c r="Q36" s="190">
        <f t="shared" si="24"/>
        <v>0</v>
      </c>
      <c r="R36" s="190">
        <f t="shared" si="25"/>
        <v>0</v>
      </c>
      <c r="S36" s="190">
        <f t="shared" si="26"/>
        <v>0</v>
      </c>
      <c r="T36" s="190">
        <f t="shared" si="27"/>
        <v>0</v>
      </c>
      <c r="U36" s="212">
        <f t="shared" si="4"/>
        <v>0</v>
      </c>
      <c r="V36" s="212">
        <f t="shared" si="28"/>
        <v>0</v>
      </c>
      <c r="W36" s="212">
        <f t="shared" si="5"/>
        <v>0</v>
      </c>
      <c r="X36" s="212">
        <f t="shared" si="29"/>
        <v>0</v>
      </c>
      <c r="Y36" s="212">
        <f t="shared" si="6"/>
        <v>0</v>
      </c>
      <c r="Z36" s="212">
        <f t="shared" si="30"/>
        <v>0</v>
      </c>
      <c r="AA36" s="212">
        <f t="shared" si="7"/>
        <v>0</v>
      </c>
      <c r="AB36" s="212">
        <f t="shared" si="8"/>
        <v>0</v>
      </c>
      <c r="AC36" s="212">
        <f t="shared" si="9"/>
        <v>0</v>
      </c>
      <c r="AD36" s="212">
        <f t="shared" si="10"/>
        <v>0</v>
      </c>
      <c r="AE36" s="212">
        <f t="shared" si="11"/>
        <v>0</v>
      </c>
      <c r="AF36" s="212">
        <f t="shared" si="12"/>
        <v>0</v>
      </c>
      <c r="AG36" s="236" t="b">
        <f t="shared" si="13"/>
        <v>0</v>
      </c>
      <c r="AH36" s="163"/>
      <c r="AI36" s="164" t="e">
        <f t="shared" si="14"/>
        <v>#VALUE!</v>
      </c>
      <c r="AJ36" s="164" t="e">
        <f t="shared" si="31"/>
        <v>#VALUE!</v>
      </c>
      <c r="AK36" s="164" t="e">
        <f t="shared" si="31"/>
        <v>#VALUE!</v>
      </c>
      <c r="AL36" s="164" t="e">
        <f t="shared" si="31"/>
        <v>#VALUE!</v>
      </c>
      <c r="AM36" s="164" t="e">
        <f t="shared" si="31"/>
        <v>#VALUE!</v>
      </c>
      <c r="AN36" s="164" t="e">
        <f t="shared" si="31"/>
        <v>#VALUE!</v>
      </c>
      <c r="AO36" s="164" t="e">
        <f t="shared" si="31"/>
        <v>#VALUE!</v>
      </c>
      <c r="AP36" s="164" t="e">
        <f t="shared" si="31"/>
        <v>#VALUE!</v>
      </c>
      <c r="AQ36" s="164" t="e">
        <f t="shared" si="31"/>
        <v>#VALUE!</v>
      </c>
      <c r="AR36" s="164" t="e">
        <f t="shared" si="31"/>
        <v>#VALUE!</v>
      </c>
      <c r="AS36" s="165" t="e">
        <f t="shared" si="16"/>
        <v>#VALUE!</v>
      </c>
      <c r="AT36" s="165" t="e">
        <f t="shared" si="16"/>
        <v>#VALUE!</v>
      </c>
      <c r="AU36" s="165" t="e">
        <f t="shared" si="16"/>
        <v>#VALUE!</v>
      </c>
      <c r="AV36" s="165" t="e">
        <f t="shared" si="16"/>
        <v>#VALUE!</v>
      </c>
      <c r="AW36" s="165" t="e">
        <f t="shared" si="16"/>
        <v>#VALUE!</v>
      </c>
      <c r="AX36" s="165" t="e">
        <f t="shared" ref="AX36:BB66" si="32">IF(AN36&gt;0,1,0)</f>
        <v>#VALUE!</v>
      </c>
      <c r="AY36" s="165" t="e">
        <f t="shared" si="32"/>
        <v>#VALUE!</v>
      </c>
      <c r="AZ36" s="165" t="e">
        <f t="shared" si="32"/>
        <v>#VALUE!</v>
      </c>
      <c r="BA36" s="165" t="e">
        <f t="shared" si="32"/>
        <v>#VALUE!</v>
      </c>
      <c r="BB36" s="165" t="e">
        <f t="shared" si="32"/>
        <v>#VALUE!</v>
      </c>
      <c r="BC36" s="165">
        <f t="shared" si="17"/>
        <v>1</v>
      </c>
    </row>
    <row r="37" spans="1:5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 t="shared" si="2"/>
        <v/>
      </c>
      <c r="J37" s="121" t="str">
        <f t="shared" si="3"/>
        <v/>
      </c>
      <c r="K37" s="212">
        <f t="shared" si="18"/>
        <v>0</v>
      </c>
      <c r="L37" s="212">
        <f t="shared" si="19"/>
        <v>0</v>
      </c>
      <c r="M37" s="212">
        <f t="shared" si="20"/>
        <v>0</v>
      </c>
      <c r="N37" s="212">
        <f t="shared" si="21"/>
        <v>0</v>
      </c>
      <c r="O37" s="190">
        <f t="shared" si="22"/>
        <v>0</v>
      </c>
      <c r="P37" s="190">
        <f t="shared" si="23"/>
        <v>0</v>
      </c>
      <c r="Q37" s="190">
        <f t="shared" si="24"/>
        <v>0</v>
      </c>
      <c r="R37" s="190">
        <f t="shared" si="25"/>
        <v>0</v>
      </c>
      <c r="S37" s="190">
        <f t="shared" si="26"/>
        <v>0</v>
      </c>
      <c r="T37" s="190">
        <f t="shared" si="27"/>
        <v>0</v>
      </c>
      <c r="U37" s="212">
        <f t="shared" si="4"/>
        <v>0</v>
      </c>
      <c r="V37" s="212">
        <f t="shared" si="28"/>
        <v>0</v>
      </c>
      <c r="W37" s="212">
        <f t="shared" si="5"/>
        <v>0</v>
      </c>
      <c r="X37" s="212">
        <f t="shared" si="29"/>
        <v>0</v>
      </c>
      <c r="Y37" s="212">
        <f t="shared" si="6"/>
        <v>0</v>
      </c>
      <c r="Z37" s="212">
        <f t="shared" si="30"/>
        <v>0</v>
      </c>
      <c r="AA37" s="212">
        <f t="shared" si="7"/>
        <v>0</v>
      </c>
      <c r="AB37" s="212">
        <f t="shared" si="8"/>
        <v>0</v>
      </c>
      <c r="AC37" s="212">
        <f t="shared" si="9"/>
        <v>0</v>
      </c>
      <c r="AD37" s="212">
        <f t="shared" si="10"/>
        <v>0</v>
      </c>
      <c r="AE37" s="212">
        <f t="shared" si="11"/>
        <v>0</v>
      </c>
      <c r="AF37" s="212">
        <f t="shared" si="12"/>
        <v>0</v>
      </c>
      <c r="AG37" s="236" t="b">
        <f t="shared" si="13"/>
        <v>0</v>
      </c>
      <c r="AH37" s="163"/>
      <c r="AI37" s="164" t="e">
        <f t="shared" si="14"/>
        <v>#VALUE!</v>
      </c>
      <c r="AJ37" s="164" t="e">
        <f t="shared" si="31"/>
        <v>#VALUE!</v>
      </c>
      <c r="AK37" s="164" t="e">
        <f t="shared" si="31"/>
        <v>#VALUE!</v>
      </c>
      <c r="AL37" s="164" t="e">
        <f t="shared" si="31"/>
        <v>#VALUE!</v>
      </c>
      <c r="AM37" s="164" t="e">
        <f t="shared" si="31"/>
        <v>#VALUE!</v>
      </c>
      <c r="AN37" s="164" t="e">
        <f t="shared" si="31"/>
        <v>#VALUE!</v>
      </c>
      <c r="AO37" s="164" t="e">
        <f t="shared" si="31"/>
        <v>#VALUE!</v>
      </c>
      <c r="AP37" s="164" t="e">
        <f t="shared" si="31"/>
        <v>#VALUE!</v>
      </c>
      <c r="AQ37" s="164" t="e">
        <f t="shared" si="31"/>
        <v>#VALUE!</v>
      </c>
      <c r="AR37" s="164" t="e">
        <f t="shared" si="31"/>
        <v>#VALUE!</v>
      </c>
      <c r="AS37" s="165" t="e">
        <f t="shared" ref="AS37:BB67" si="33">IF(AI37&gt;0,1,0)</f>
        <v>#VALUE!</v>
      </c>
      <c r="AT37" s="165" t="e">
        <f t="shared" si="33"/>
        <v>#VALUE!</v>
      </c>
      <c r="AU37" s="165" t="e">
        <f t="shared" si="33"/>
        <v>#VALUE!</v>
      </c>
      <c r="AV37" s="165" t="e">
        <f t="shared" si="33"/>
        <v>#VALUE!</v>
      </c>
      <c r="AW37" s="165" t="e">
        <f t="shared" si="33"/>
        <v>#VALUE!</v>
      </c>
      <c r="AX37" s="165" t="e">
        <f t="shared" si="32"/>
        <v>#VALUE!</v>
      </c>
      <c r="AY37" s="165" t="e">
        <f t="shared" si="32"/>
        <v>#VALUE!</v>
      </c>
      <c r="AZ37" s="165" t="e">
        <f t="shared" si="32"/>
        <v>#VALUE!</v>
      </c>
      <c r="BA37" s="165" t="e">
        <f t="shared" si="32"/>
        <v>#VALUE!</v>
      </c>
      <c r="BB37" s="165" t="e">
        <f t="shared" si="32"/>
        <v>#VALUE!</v>
      </c>
      <c r="BC37" s="165">
        <f t="shared" si="17"/>
        <v>1</v>
      </c>
    </row>
    <row r="38" spans="1:5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 t="shared" si="2"/>
        <v/>
      </c>
      <c r="J38" s="121" t="str">
        <f t="shared" si="3"/>
        <v/>
      </c>
      <c r="K38" s="212">
        <f t="shared" si="18"/>
        <v>0</v>
      </c>
      <c r="L38" s="212">
        <f t="shared" si="19"/>
        <v>0</v>
      </c>
      <c r="M38" s="212">
        <f t="shared" si="20"/>
        <v>0</v>
      </c>
      <c r="N38" s="212">
        <f t="shared" si="21"/>
        <v>0</v>
      </c>
      <c r="O38" s="190">
        <f t="shared" si="22"/>
        <v>0</v>
      </c>
      <c r="P38" s="190">
        <f t="shared" si="23"/>
        <v>0</v>
      </c>
      <c r="Q38" s="190">
        <f t="shared" si="24"/>
        <v>0</v>
      </c>
      <c r="R38" s="190">
        <f t="shared" si="25"/>
        <v>0</v>
      </c>
      <c r="S38" s="190">
        <f t="shared" si="26"/>
        <v>0</v>
      </c>
      <c r="T38" s="190">
        <f t="shared" si="27"/>
        <v>0</v>
      </c>
      <c r="U38" s="212">
        <f t="shared" si="4"/>
        <v>0</v>
      </c>
      <c r="V38" s="212">
        <f t="shared" si="28"/>
        <v>0</v>
      </c>
      <c r="W38" s="212">
        <f t="shared" si="5"/>
        <v>0</v>
      </c>
      <c r="X38" s="212">
        <f t="shared" si="29"/>
        <v>0</v>
      </c>
      <c r="Y38" s="212">
        <f t="shared" si="6"/>
        <v>0</v>
      </c>
      <c r="Z38" s="212">
        <f t="shared" si="30"/>
        <v>0</v>
      </c>
      <c r="AA38" s="212">
        <f t="shared" si="7"/>
        <v>0</v>
      </c>
      <c r="AB38" s="212">
        <f t="shared" si="8"/>
        <v>0</v>
      </c>
      <c r="AC38" s="212">
        <f t="shared" si="9"/>
        <v>0</v>
      </c>
      <c r="AD38" s="212">
        <f t="shared" si="10"/>
        <v>0</v>
      </c>
      <c r="AE38" s="212">
        <f t="shared" si="11"/>
        <v>0</v>
      </c>
      <c r="AF38" s="212">
        <f t="shared" si="12"/>
        <v>0</v>
      </c>
      <c r="AG38" s="236" t="b">
        <f t="shared" si="13"/>
        <v>0</v>
      </c>
      <c r="AH38" s="163"/>
      <c r="AI38" s="164" t="e">
        <f t="shared" si="14"/>
        <v>#VALUE!</v>
      </c>
      <c r="AJ38" s="164" t="e">
        <f t="shared" si="31"/>
        <v>#VALUE!</v>
      </c>
      <c r="AK38" s="164" t="e">
        <f t="shared" si="31"/>
        <v>#VALUE!</v>
      </c>
      <c r="AL38" s="164" t="e">
        <f t="shared" si="31"/>
        <v>#VALUE!</v>
      </c>
      <c r="AM38" s="164" t="e">
        <f t="shared" si="31"/>
        <v>#VALUE!</v>
      </c>
      <c r="AN38" s="164" t="e">
        <f t="shared" si="31"/>
        <v>#VALUE!</v>
      </c>
      <c r="AO38" s="164" t="e">
        <f t="shared" si="31"/>
        <v>#VALUE!</v>
      </c>
      <c r="AP38" s="164" t="e">
        <f t="shared" si="31"/>
        <v>#VALUE!</v>
      </c>
      <c r="AQ38" s="164" t="e">
        <f t="shared" si="31"/>
        <v>#VALUE!</v>
      </c>
      <c r="AR38" s="164" t="e">
        <f t="shared" si="31"/>
        <v>#VALUE!</v>
      </c>
      <c r="AS38" s="165" t="e">
        <f t="shared" si="33"/>
        <v>#VALUE!</v>
      </c>
      <c r="AT38" s="165" t="e">
        <f t="shared" si="33"/>
        <v>#VALUE!</v>
      </c>
      <c r="AU38" s="165" t="e">
        <f t="shared" si="33"/>
        <v>#VALUE!</v>
      </c>
      <c r="AV38" s="165" t="e">
        <f t="shared" si="33"/>
        <v>#VALUE!</v>
      </c>
      <c r="AW38" s="165" t="e">
        <f t="shared" si="33"/>
        <v>#VALUE!</v>
      </c>
      <c r="AX38" s="165" t="e">
        <f t="shared" si="32"/>
        <v>#VALUE!</v>
      </c>
      <c r="AY38" s="165" t="e">
        <f t="shared" si="32"/>
        <v>#VALUE!</v>
      </c>
      <c r="AZ38" s="165" t="e">
        <f t="shared" si="32"/>
        <v>#VALUE!</v>
      </c>
      <c r="BA38" s="165" t="e">
        <f t="shared" si="32"/>
        <v>#VALUE!</v>
      </c>
      <c r="BB38" s="165" t="e">
        <f t="shared" si="32"/>
        <v>#VALUE!</v>
      </c>
      <c r="BC38" s="165">
        <f t="shared" si="17"/>
        <v>1</v>
      </c>
    </row>
    <row r="39" spans="1:5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 t="shared" si="2"/>
        <v/>
      </c>
      <c r="J39" s="121" t="str">
        <f t="shared" si="3"/>
        <v/>
      </c>
      <c r="K39" s="212">
        <f t="shared" si="18"/>
        <v>0</v>
      </c>
      <c r="L39" s="212">
        <f t="shared" si="19"/>
        <v>0</v>
      </c>
      <c r="M39" s="212">
        <f t="shared" si="20"/>
        <v>0</v>
      </c>
      <c r="N39" s="212">
        <f t="shared" si="21"/>
        <v>0</v>
      </c>
      <c r="O39" s="190">
        <f t="shared" si="22"/>
        <v>0</v>
      </c>
      <c r="P39" s="190">
        <f t="shared" si="23"/>
        <v>0</v>
      </c>
      <c r="Q39" s="190">
        <f t="shared" si="24"/>
        <v>0</v>
      </c>
      <c r="R39" s="190">
        <f t="shared" si="25"/>
        <v>0</v>
      </c>
      <c r="S39" s="190">
        <f t="shared" si="26"/>
        <v>0</v>
      </c>
      <c r="T39" s="190">
        <f t="shared" si="27"/>
        <v>0</v>
      </c>
      <c r="U39" s="212">
        <f t="shared" si="4"/>
        <v>0</v>
      </c>
      <c r="V39" s="212">
        <f t="shared" si="28"/>
        <v>0</v>
      </c>
      <c r="W39" s="212">
        <f t="shared" si="5"/>
        <v>0</v>
      </c>
      <c r="X39" s="212">
        <f t="shared" si="29"/>
        <v>0</v>
      </c>
      <c r="Y39" s="212">
        <f t="shared" si="6"/>
        <v>0</v>
      </c>
      <c r="Z39" s="212">
        <f t="shared" si="30"/>
        <v>0</v>
      </c>
      <c r="AA39" s="212">
        <f t="shared" si="7"/>
        <v>0</v>
      </c>
      <c r="AB39" s="212">
        <f t="shared" si="8"/>
        <v>0</v>
      </c>
      <c r="AC39" s="212">
        <f t="shared" si="9"/>
        <v>0</v>
      </c>
      <c r="AD39" s="212">
        <f t="shared" si="10"/>
        <v>0</v>
      </c>
      <c r="AE39" s="212">
        <f t="shared" si="11"/>
        <v>0</v>
      </c>
      <c r="AF39" s="212">
        <f t="shared" si="12"/>
        <v>0</v>
      </c>
      <c r="AG39" s="236" t="b">
        <f t="shared" si="13"/>
        <v>0</v>
      </c>
      <c r="AH39" s="163"/>
      <c r="AI39" s="164" t="e">
        <f t="shared" si="14"/>
        <v>#VALUE!</v>
      </c>
      <c r="AJ39" s="164" t="e">
        <f t="shared" si="31"/>
        <v>#VALUE!</v>
      </c>
      <c r="AK39" s="164" t="e">
        <f t="shared" si="31"/>
        <v>#VALUE!</v>
      </c>
      <c r="AL39" s="164" t="e">
        <f t="shared" si="31"/>
        <v>#VALUE!</v>
      </c>
      <c r="AM39" s="164" t="e">
        <f t="shared" si="31"/>
        <v>#VALUE!</v>
      </c>
      <c r="AN39" s="164" t="e">
        <f t="shared" si="31"/>
        <v>#VALUE!</v>
      </c>
      <c r="AO39" s="164" t="e">
        <f t="shared" si="31"/>
        <v>#VALUE!</v>
      </c>
      <c r="AP39" s="164" t="e">
        <f t="shared" si="31"/>
        <v>#VALUE!</v>
      </c>
      <c r="AQ39" s="164" t="e">
        <f t="shared" si="31"/>
        <v>#VALUE!</v>
      </c>
      <c r="AR39" s="164" t="e">
        <f t="shared" si="31"/>
        <v>#VALUE!</v>
      </c>
      <c r="AS39" s="165" t="e">
        <f t="shared" si="33"/>
        <v>#VALUE!</v>
      </c>
      <c r="AT39" s="165" t="e">
        <f t="shared" si="33"/>
        <v>#VALUE!</v>
      </c>
      <c r="AU39" s="165" t="e">
        <f t="shared" si="33"/>
        <v>#VALUE!</v>
      </c>
      <c r="AV39" s="165" t="e">
        <f t="shared" si="33"/>
        <v>#VALUE!</v>
      </c>
      <c r="AW39" s="165" t="e">
        <f t="shared" si="33"/>
        <v>#VALUE!</v>
      </c>
      <c r="AX39" s="165" t="e">
        <f t="shared" si="32"/>
        <v>#VALUE!</v>
      </c>
      <c r="AY39" s="165" t="e">
        <f t="shared" si="32"/>
        <v>#VALUE!</v>
      </c>
      <c r="AZ39" s="165" t="e">
        <f t="shared" si="32"/>
        <v>#VALUE!</v>
      </c>
      <c r="BA39" s="165" t="e">
        <f t="shared" si="32"/>
        <v>#VALUE!</v>
      </c>
      <c r="BB39" s="165" t="e">
        <f t="shared" si="32"/>
        <v>#VALUE!</v>
      </c>
      <c r="BC39" s="165">
        <f t="shared" si="17"/>
        <v>1</v>
      </c>
    </row>
    <row r="40" spans="1:5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 t="shared" si="2"/>
        <v/>
      </c>
      <c r="J40" s="121" t="str">
        <f t="shared" si="3"/>
        <v/>
      </c>
      <c r="K40" s="212">
        <f t="shared" si="18"/>
        <v>0</v>
      </c>
      <c r="L40" s="212">
        <f t="shared" si="19"/>
        <v>0</v>
      </c>
      <c r="M40" s="212">
        <f t="shared" si="20"/>
        <v>0</v>
      </c>
      <c r="N40" s="212">
        <f t="shared" si="21"/>
        <v>0</v>
      </c>
      <c r="O40" s="190">
        <f t="shared" si="22"/>
        <v>0</v>
      </c>
      <c r="P40" s="190">
        <f t="shared" si="23"/>
        <v>0</v>
      </c>
      <c r="Q40" s="190">
        <f t="shared" si="24"/>
        <v>0</v>
      </c>
      <c r="R40" s="190">
        <f t="shared" si="25"/>
        <v>0</v>
      </c>
      <c r="S40" s="190">
        <f t="shared" si="26"/>
        <v>0</v>
      </c>
      <c r="T40" s="190">
        <f t="shared" si="27"/>
        <v>0</v>
      </c>
      <c r="U40" s="212">
        <f t="shared" si="4"/>
        <v>0</v>
      </c>
      <c r="V40" s="212">
        <f t="shared" si="28"/>
        <v>0</v>
      </c>
      <c r="W40" s="212">
        <f t="shared" si="5"/>
        <v>0</v>
      </c>
      <c r="X40" s="212">
        <f t="shared" si="29"/>
        <v>0</v>
      </c>
      <c r="Y40" s="212">
        <f t="shared" si="6"/>
        <v>0</v>
      </c>
      <c r="Z40" s="212">
        <f t="shared" si="30"/>
        <v>0</v>
      </c>
      <c r="AA40" s="212">
        <f t="shared" si="7"/>
        <v>0</v>
      </c>
      <c r="AB40" s="212">
        <f t="shared" si="8"/>
        <v>0</v>
      </c>
      <c r="AC40" s="212">
        <f t="shared" si="9"/>
        <v>0</v>
      </c>
      <c r="AD40" s="212">
        <f t="shared" si="10"/>
        <v>0</v>
      </c>
      <c r="AE40" s="212">
        <f t="shared" si="11"/>
        <v>0</v>
      </c>
      <c r="AF40" s="212">
        <f t="shared" si="12"/>
        <v>0</v>
      </c>
      <c r="AG40" s="236" t="b">
        <f t="shared" si="13"/>
        <v>0</v>
      </c>
      <c r="AH40" s="163"/>
      <c r="AI40" s="164" t="e">
        <f t="shared" si="14"/>
        <v>#VALUE!</v>
      </c>
      <c r="AJ40" s="164" t="e">
        <f t="shared" si="31"/>
        <v>#VALUE!</v>
      </c>
      <c r="AK40" s="164" t="e">
        <f t="shared" si="31"/>
        <v>#VALUE!</v>
      </c>
      <c r="AL40" s="164" t="e">
        <f t="shared" si="31"/>
        <v>#VALUE!</v>
      </c>
      <c r="AM40" s="164" t="e">
        <f t="shared" si="31"/>
        <v>#VALUE!</v>
      </c>
      <c r="AN40" s="164" t="e">
        <f t="shared" si="31"/>
        <v>#VALUE!</v>
      </c>
      <c r="AO40" s="164" t="e">
        <f t="shared" si="31"/>
        <v>#VALUE!</v>
      </c>
      <c r="AP40" s="164" t="e">
        <f t="shared" si="31"/>
        <v>#VALUE!</v>
      </c>
      <c r="AQ40" s="164" t="e">
        <f t="shared" si="31"/>
        <v>#VALUE!</v>
      </c>
      <c r="AR40" s="164" t="e">
        <f t="shared" si="31"/>
        <v>#VALUE!</v>
      </c>
      <c r="AS40" s="165" t="e">
        <f t="shared" si="33"/>
        <v>#VALUE!</v>
      </c>
      <c r="AT40" s="165" t="e">
        <f t="shared" si="33"/>
        <v>#VALUE!</v>
      </c>
      <c r="AU40" s="165" t="e">
        <f t="shared" si="33"/>
        <v>#VALUE!</v>
      </c>
      <c r="AV40" s="165" t="e">
        <f t="shared" si="33"/>
        <v>#VALUE!</v>
      </c>
      <c r="AW40" s="165" t="e">
        <f t="shared" si="33"/>
        <v>#VALUE!</v>
      </c>
      <c r="AX40" s="165" t="e">
        <f t="shared" si="32"/>
        <v>#VALUE!</v>
      </c>
      <c r="AY40" s="165" t="e">
        <f t="shared" si="32"/>
        <v>#VALUE!</v>
      </c>
      <c r="AZ40" s="165" t="e">
        <f t="shared" si="32"/>
        <v>#VALUE!</v>
      </c>
      <c r="BA40" s="165" t="e">
        <f t="shared" si="32"/>
        <v>#VALUE!</v>
      </c>
      <c r="BB40" s="165" t="e">
        <f t="shared" si="32"/>
        <v>#VALUE!</v>
      </c>
      <c r="BC40" s="165">
        <f t="shared" si="17"/>
        <v>1</v>
      </c>
    </row>
    <row r="41" spans="1:5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 t="shared" si="2"/>
        <v/>
      </c>
      <c r="J41" s="121" t="str">
        <f t="shared" si="3"/>
        <v/>
      </c>
      <c r="K41" s="212">
        <f t="shared" si="18"/>
        <v>0</v>
      </c>
      <c r="L41" s="212">
        <f t="shared" si="19"/>
        <v>0</v>
      </c>
      <c r="M41" s="212">
        <f t="shared" si="20"/>
        <v>0</v>
      </c>
      <c r="N41" s="212">
        <f t="shared" si="21"/>
        <v>0</v>
      </c>
      <c r="O41" s="190">
        <f t="shared" si="22"/>
        <v>0</v>
      </c>
      <c r="P41" s="190">
        <f t="shared" si="23"/>
        <v>0</v>
      </c>
      <c r="Q41" s="190">
        <f t="shared" si="24"/>
        <v>0</v>
      </c>
      <c r="R41" s="190">
        <f t="shared" si="25"/>
        <v>0</v>
      </c>
      <c r="S41" s="190">
        <f t="shared" si="26"/>
        <v>0</v>
      </c>
      <c r="T41" s="190">
        <f t="shared" si="27"/>
        <v>0</v>
      </c>
      <c r="U41" s="212">
        <f t="shared" si="4"/>
        <v>0</v>
      </c>
      <c r="V41" s="212">
        <f t="shared" si="28"/>
        <v>0</v>
      </c>
      <c r="W41" s="212">
        <f t="shared" si="5"/>
        <v>0</v>
      </c>
      <c r="X41" s="212">
        <f t="shared" si="29"/>
        <v>0</v>
      </c>
      <c r="Y41" s="212">
        <f t="shared" si="6"/>
        <v>0</v>
      </c>
      <c r="Z41" s="212">
        <f t="shared" si="30"/>
        <v>0</v>
      </c>
      <c r="AA41" s="212">
        <f t="shared" si="7"/>
        <v>0</v>
      </c>
      <c r="AB41" s="212">
        <f t="shared" si="8"/>
        <v>0</v>
      </c>
      <c r="AC41" s="212">
        <f t="shared" si="9"/>
        <v>0</v>
      </c>
      <c r="AD41" s="212">
        <f t="shared" si="10"/>
        <v>0</v>
      </c>
      <c r="AE41" s="212">
        <f t="shared" si="11"/>
        <v>0</v>
      </c>
      <c r="AF41" s="212">
        <f t="shared" si="12"/>
        <v>0</v>
      </c>
      <c r="AG41" s="236" t="b">
        <f t="shared" si="13"/>
        <v>0</v>
      </c>
      <c r="AH41" s="163"/>
      <c r="AI41" s="164" t="e">
        <f t="shared" si="14"/>
        <v>#VALUE!</v>
      </c>
      <c r="AJ41" s="164" t="e">
        <f t="shared" si="31"/>
        <v>#VALUE!</v>
      </c>
      <c r="AK41" s="164" t="e">
        <f t="shared" si="31"/>
        <v>#VALUE!</v>
      </c>
      <c r="AL41" s="164" t="e">
        <f t="shared" si="31"/>
        <v>#VALUE!</v>
      </c>
      <c r="AM41" s="164" t="e">
        <f t="shared" si="31"/>
        <v>#VALUE!</v>
      </c>
      <c r="AN41" s="164" t="e">
        <f t="shared" si="31"/>
        <v>#VALUE!</v>
      </c>
      <c r="AO41" s="164" t="e">
        <f t="shared" si="31"/>
        <v>#VALUE!</v>
      </c>
      <c r="AP41" s="164" t="e">
        <f t="shared" si="31"/>
        <v>#VALUE!</v>
      </c>
      <c r="AQ41" s="164" t="e">
        <f t="shared" si="31"/>
        <v>#VALUE!</v>
      </c>
      <c r="AR41" s="164" t="e">
        <f t="shared" si="31"/>
        <v>#VALUE!</v>
      </c>
      <c r="AS41" s="165" t="e">
        <f t="shared" si="33"/>
        <v>#VALUE!</v>
      </c>
      <c r="AT41" s="165" t="e">
        <f t="shared" si="33"/>
        <v>#VALUE!</v>
      </c>
      <c r="AU41" s="165" t="e">
        <f t="shared" si="33"/>
        <v>#VALUE!</v>
      </c>
      <c r="AV41" s="165" t="e">
        <f t="shared" si="33"/>
        <v>#VALUE!</v>
      </c>
      <c r="AW41" s="165" t="e">
        <f t="shared" si="33"/>
        <v>#VALUE!</v>
      </c>
      <c r="AX41" s="165" t="e">
        <f t="shared" si="32"/>
        <v>#VALUE!</v>
      </c>
      <c r="AY41" s="165" t="e">
        <f t="shared" si="32"/>
        <v>#VALUE!</v>
      </c>
      <c r="AZ41" s="165" t="e">
        <f t="shared" si="32"/>
        <v>#VALUE!</v>
      </c>
      <c r="BA41" s="165" t="e">
        <f t="shared" si="32"/>
        <v>#VALUE!</v>
      </c>
      <c r="BB41" s="165" t="e">
        <f t="shared" si="32"/>
        <v>#VALUE!</v>
      </c>
      <c r="BC41" s="165">
        <f t="shared" si="17"/>
        <v>1</v>
      </c>
    </row>
    <row r="42" spans="1:5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 t="shared" si="2"/>
        <v/>
      </c>
      <c r="J42" s="121" t="str">
        <f t="shared" si="3"/>
        <v/>
      </c>
      <c r="K42" s="212">
        <f t="shared" si="18"/>
        <v>0</v>
      </c>
      <c r="L42" s="212">
        <f t="shared" si="19"/>
        <v>0</v>
      </c>
      <c r="M42" s="212">
        <f t="shared" si="20"/>
        <v>0</v>
      </c>
      <c r="N42" s="212">
        <f t="shared" si="21"/>
        <v>0</v>
      </c>
      <c r="O42" s="190">
        <f t="shared" si="22"/>
        <v>0</v>
      </c>
      <c r="P42" s="190">
        <f t="shared" si="23"/>
        <v>0</v>
      </c>
      <c r="Q42" s="190">
        <f t="shared" si="24"/>
        <v>0</v>
      </c>
      <c r="R42" s="190">
        <f t="shared" si="25"/>
        <v>0</v>
      </c>
      <c r="S42" s="190">
        <f t="shared" si="26"/>
        <v>0</v>
      </c>
      <c r="T42" s="190">
        <f t="shared" si="27"/>
        <v>0</v>
      </c>
      <c r="U42" s="212">
        <f t="shared" si="4"/>
        <v>0</v>
      </c>
      <c r="V42" s="212">
        <f t="shared" si="28"/>
        <v>0</v>
      </c>
      <c r="W42" s="212">
        <f t="shared" si="5"/>
        <v>0</v>
      </c>
      <c r="X42" s="212">
        <f t="shared" si="29"/>
        <v>0</v>
      </c>
      <c r="Y42" s="212">
        <f t="shared" si="6"/>
        <v>0</v>
      </c>
      <c r="Z42" s="212">
        <f t="shared" si="30"/>
        <v>0</v>
      </c>
      <c r="AA42" s="212">
        <f t="shared" si="7"/>
        <v>0</v>
      </c>
      <c r="AB42" s="212">
        <f t="shared" si="8"/>
        <v>0</v>
      </c>
      <c r="AC42" s="212">
        <f t="shared" si="9"/>
        <v>0</v>
      </c>
      <c r="AD42" s="212">
        <f t="shared" si="10"/>
        <v>0</v>
      </c>
      <c r="AE42" s="212">
        <f t="shared" si="11"/>
        <v>0</v>
      </c>
      <c r="AF42" s="212">
        <f t="shared" si="12"/>
        <v>0</v>
      </c>
      <c r="AG42" s="236" t="b">
        <f t="shared" si="13"/>
        <v>0</v>
      </c>
      <c r="AH42" s="163"/>
      <c r="AI42" s="164" t="e">
        <f t="shared" si="14"/>
        <v>#VALUE!</v>
      </c>
      <c r="AJ42" s="164" t="e">
        <f t="shared" si="31"/>
        <v>#VALUE!</v>
      </c>
      <c r="AK42" s="164" t="e">
        <f t="shared" si="31"/>
        <v>#VALUE!</v>
      </c>
      <c r="AL42" s="164" t="e">
        <f t="shared" si="31"/>
        <v>#VALUE!</v>
      </c>
      <c r="AM42" s="164" t="e">
        <f t="shared" si="31"/>
        <v>#VALUE!</v>
      </c>
      <c r="AN42" s="164" t="e">
        <f t="shared" si="31"/>
        <v>#VALUE!</v>
      </c>
      <c r="AO42" s="164" t="e">
        <f t="shared" si="31"/>
        <v>#VALUE!</v>
      </c>
      <c r="AP42" s="164" t="e">
        <f t="shared" si="31"/>
        <v>#VALUE!</v>
      </c>
      <c r="AQ42" s="164" t="e">
        <f t="shared" si="31"/>
        <v>#VALUE!</v>
      </c>
      <c r="AR42" s="164" t="e">
        <f t="shared" si="31"/>
        <v>#VALUE!</v>
      </c>
      <c r="AS42" s="165" t="e">
        <f t="shared" si="33"/>
        <v>#VALUE!</v>
      </c>
      <c r="AT42" s="165" t="e">
        <f t="shared" si="33"/>
        <v>#VALUE!</v>
      </c>
      <c r="AU42" s="165" t="e">
        <f t="shared" si="33"/>
        <v>#VALUE!</v>
      </c>
      <c r="AV42" s="165" t="e">
        <f t="shared" si="33"/>
        <v>#VALUE!</v>
      </c>
      <c r="AW42" s="165" t="e">
        <f t="shared" si="33"/>
        <v>#VALUE!</v>
      </c>
      <c r="AX42" s="165" t="e">
        <f t="shared" si="32"/>
        <v>#VALUE!</v>
      </c>
      <c r="AY42" s="165" t="e">
        <f t="shared" si="32"/>
        <v>#VALUE!</v>
      </c>
      <c r="AZ42" s="165" t="e">
        <f t="shared" si="32"/>
        <v>#VALUE!</v>
      </c>
      <c r="BA42" s="165" t="e">
        <f t="shared" si="32"/>
        <v>#VALUE!</v>
      </c>
      <c r="BB42" s="165" t="e">
        <f t="shared" si="32"/>
        <v>#VALUE!</v>
      </c>
      <c r="BC42" s="165">
        <f t="shared" si="17"/>
        <v>1</v>
      </c>
    </row>
    <row r="43" spans="1:5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 t="shared" si="2"/>
        <v/>
      </c>
      <c r="J43" s="121" t="str">
        <f t="shared" si="3"/>
        <v/>
      </c>
      <c r="K43" s="212">
        <f t="shared" si="18"/>
        <v>0</v>
      </c>
      <c r="L43" s="212">
        <f t="shared" si="19"/>
        <v>0</v>
      </c>
      <c r="M43" s="212">
        <f t="shared" si="20"/>
        <v>0</v>
      </c>
      <c r="N43" s="212">
        <f t="shared" si="21"/>
        <v>0</v>
      </c>
      <c r="O43" s="190">
        <f t="shared" si="22"/>
        <v>0</v>
      </c>
      <c r="P43" s="190">
        <f t="shared" si="23"/>
        <v>0</v>
      </c>
      <c r="Q43" s="190">
        <f t="shared" si="24"/>
        <v>0</v>
      </c>
      <c r="R43" s="190">
        <f t="shared" si="25"/>
        <v>0</v>
      </c>
      <c r="S43" s="190">
        <f t="shared" si="26"/>
        <v>0</v>
      </c>
      <c r="T43" s="190">
        <f t="shared" si="27"/>
        <v>0</v>
      </c>
      <c r="U43" s="212">
        <f t="shared" ref="U43:U74" si="34">IF(OR($B43="",$C43="",$D43="",$AG43=FALSE),0,IF(AND($E43&gt;=AN_LIM,$F43&lt;&gt;""),1,0))</f>
        <v>0</v>
      </c>
      <c r="V43" s="212">
        <f t="shared" si="28"/>
        <v>0</v>
      </c>
      <c r="W43" s="212">
        <f t="shared" ref="W43:W74" si="35">IF(OR($B43="",$C43="",$D43="",$E43="",$AG43=FALSE),0,IF(AND($E43&gt;=AN_LIM,$G43&lt;&gt;""),1,0))</f>
        <v>0</v>
      </c>
      <c r="X43" s="212">
        <f t="shared" si="29"/>
        <v>0</v>
      </c>
      <c r="Y43" s="212">
        <f t="shared" ref="Y43:Y74" si="36">IF(OR($B43="",$C43="",$D43="",$E43="",$AG43=FALSE),0,IF(AND($E43&gt;=AN_LIM,$H43&lt;&gt;""),1,0))</f>
        <v>0</v>
      </c>
      <c r="Z43" s="212">
        <f t="shared" si="30"/>
        <v>0</v>
      </c>
      <c r="AA43" s="212">
        <f t="shared" ref="AA43:AA74" si="37">IF($U43&lt;&gt;1,0,(IF(OR($B43="",$C43="",$D43="",$AG43=FALSE),"",IF((FIND(NUME,$B43,1)=1),1,0))))</f>
        <v>0</v>
      </c>
      <c r="AB43" s="212">
        <f t="shared" ref="AB43:AB74" si="38">IF($V43&lt;&gt;1,0,(IF(OR($B43="",$C43="",$D43="",$E43="",$AG43=FALSE),"",IF((FIND(NUME,$B43,1)=1),1,0))))</f>
        <v>0</v>
      </c>
      <c r="AC43" s="212">
        <f t="shared" ref="AC43:AC74" si="39">IF($W43&lt;&gt;1,0,(IF(OR($B43="",$C43="",$D43="",$E43="",$AG43=FALSE),"",IF((FIND(NUME,$B43,1)=1),1,0))))</f>
        <v>0</v>
      </c>
      <c r="AD43" s="212">
        <f t="shared" ref="AD43:AD74" si="40">IF($X43&lt;&gt;1,0,(IF(OR($B43="",$C43="",$D43="",$E43="",$AG43=FALSE),"",IF((FIND(NUME,$B43,1)=1),1,0))))</f>
        <v>0</v>
      </c>
      <c r="AE43" s="212">
        <f t="shared" ref="AE43:AE74" si="41">IF($Y43&lt;&gt;1,0,(IF(OR($B43="",$C43="",$D43="",$E43="",$AG43=FALSE),"",IF((FIND(NUME,$B43,1)=1),1,0))))</f>
        <v>0</v>
      </c>
      <c r="AF43" s="212">
        <f t="shared" ref="AF43:AF74" si="42">IF($Z43&lt;&gt;1,0,(IF(OR($B43="",$C43="",$D43="",$E43="",$AG43=FALSE),"",IF((FIND(NUME,$B43,1)=1),1,0))))</f>
        <v>0</v>
      </c>
      <c r="AG43" s="236" t="b">
        <f t="shared" ref="AG43:AG74" si="43">IF(NUME="",FALSE,ISNUMBER(SEARCH(NUME,$B43)))</f>
        <v>0</v>
      </c>
      <c r="AH43" s="163"/>
      <c r="AI43" s="164" t="e">
        <f t="shared" si="14"/>
        <v>#VALUE!</v>
      </c>
      <c r="AJ43" s="164" t="e">
        <f t="shared" ref="AJ43:AR71" si="44">FIND(",",$B43,AI43+1)</f>
        <v>#VALUE!</v>
      </c>
      <c r="AK43" s="164" t="e">
        <f t="shared" si="44"/>
        <v>#VALUE!</v>
      </c>
      <c r="AL43" s="164" t="e">
        <f t="shared" si="44"/>
        <v>#VALUE!</v>
      </c>
      <c r="AM43" s="164" t="e">
        <f t="shared" si="44"/>
        <v>#VALUE!</v>
      </c>
      <c r="AN43" s="164" t="e">
        <f t="shared" si="44"/>
        <v>#VALUE!</v>
      </c>
      <c r="AO43" s="164" t="e">
        <f t="shared" si="44"/>
        <v>#VALUE!</v>
      </c>
      <c r="AP43" s="164" t="e">
        <f t="shared" si="44"/>
        <v>#VALUE!</v>
      </c>
      <c r="AQ43" s="164" t="e">
        <f t="shared" si="44"/>
        <v>#VALUE!</v>
      </c>
      <c r="AR43" s="164" t="e">
        <f t="shared" si="44"/>
        <v>#VALUE!</v>
      </c>
      <c r="AS43" s="165" t="e">
        <f t="shared" si="33"/>
        <v>#VALUE!</v>
      </c>
      <c r="AT43" s="165" t="e">
        <f t="shared" si="33"/>
        <v>#VALUE!</v>
      </c>
      <c r="AU43" s="165" t="e">
        <f t="shared" si="33"/>
        <v>#VALUE!</v>
      </c>
      <c r="AV43" s="165" t="e">
        <f t="shared" si="33"/>
        <v>#VALUE!</v>
      </c>
      <c r="AW43" s="165" t="e">
        <f t="shared" si="33"/>
        <v>#VALUE!</v>
      </c>
      <c r="AX43" s="165" t="e">
        <f t="shared" si="32"/>
        <v>#VALUE!</v>
      </c>
      <c r="AY43" s="165" t="e">
        <f t="shared" si="32"/>
        <v>#VALUE!</v>
      </c>
      <c r="AZ43" s="165" t="e">
        <f t="shared" si="32"/>
        <v>#VALUE!</v>
      </c>
      <c r="BA43" s="165" t="e">
        <f t="shared" si="32"/>
        <v>#VALUE!</v>
      </c>
      <c r="BB43" s="165" t="e">
        <f t="shared" si="32"/>
        <v>#VALUE!</v>
      </c>
      <c r="BC43" s="165">
        <f t="shared" si="17"/>
        <v>1</v>
      </c>
    </row>
    <row r="44" spans="1:5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 t="shared" si="2"/>
        <v/>
      </c>
      <c r="J44" s="121" t="str">
        <f t="shared" si="3"/>
        <v/>
      </c>
      <c r="K44" s="212">
        <f t="shared" si="18"/>
        <v>0</v>
      </c>
      <c r="L44" s="212">
        <f t="shared" si="19"/>
        <v>0</v>
      </c>
      <c r="M44" s="212">
        <f t="shared" si="20"/>
        <v>0</v>
      </c>
      <c r="N44" s="212">
        <f t="shared" si="21"/>
        <v>0</v>
      </c>
      <c r="O44" s="190">
        <f t="shared" si="22"/>
        <v>0</v>
      </c>
      <c r="P44" s="190">
        <f t="shared" si="23"/>
        <v>0</v>
      </c>
      <c r="Q44" s="190">
        <f t="shared" si="24"/>
        <v>0</v>
      </c>
      <c r="R44" s="190">
        <f t="shared" si="25"/>
        <v>0</v>
      </c>
      <c r="S44" s="190">
        <f t="shared" si="26"/>
        <v>0</v>
      </c>
      <c r="T44" s="190">
        <f t="shared" si="27"/>
        <v>0</v>
      </c>
      <c r="U44" s="212">
        <f t="shared" si="34"/>
        <v>0</v>
      </c>
      <c r="V44" s="212">
        <f t="shared" si="28"/>
        <v>0</v>
      </c>
      <c r="W44" s="212">
        <f t="shared" si="35"/>
        <v>0</v>
      </c>
      <c r="X44" s="212">
        <f t="shared" si="29"/>
        <v>0</v>
      </c>
      <c r="Y44" s="212">
        <f t="shared" si="36"/>
        <v>0</v>
      </c>
      <c r="Z44" s="212">
        <f t="shared" si="30"/>
        <v>0</v>
      </c>
      <c r="AA44" s="212">
        <f t="shared" si="37"/>
        <v>0</v>
      </c>
      <c r="AB44" s="212">
        <f t="shared" si="38"/>
        <v>0</v>
      </c>
      <c r="AC44" s="212">
        <f t="shared" si="39"/>
        <v>0</v>
      </c>
      <c r="AD44" s="212">
        <f t="shared" si="40"/>
        <v>0</v>
      </c>
      <c r="AE44" s="212">
        <f t="shared" si="41"/>
        <v>0</v>
      </c>
      <c r="AF44" s="212">
        <f t="shared" si="42"/>
        <v>0</v>
      </c>
      <c r="AG44" s="236" t="b">
        <f t="shared" si="43"/>
        <v>0</v>
      </c>
      <c r="AH44" s="163"/>
      <c r="AI44" s="164" t="e">
        <f t="shared" si="14"/>
        <v>#VALUE!</v>
      </c>
      <c r="AJ44" s="164" t="e">
        <f t="shared" si="44"/>
        <v>#VALUE!</v>
      </c>
      <c r="AK44" s="164" t="e">
        <f t="shared" si="44"/>
        <v>#VALUE!</v>
      </c>
      <c r="AL44" s="164" t="e">
        <f t="shared" si="44"/>
        <v>#VALUE!</v>
      </c>
      <c r="AM44" s="164" t="e">
        <f t="shared" si="44"/>
        <v>#VALUE!</v>
      </c>
      <c r="AN44" s="164" t="e">
        <f t="shared" si="44"/>
        <v>#VALUE!</v>
      </c>
      <c r="AO44" s="164" t="e">
        <f t="shared" si="44"/>
        <v>#VALUE!</v>
      </c>
      <c r="AP44" s="164" t="e">
        <f t="shared" si="44"/>
        <v>#VALUE!</v>
      </c>
      <c r="AQ44" s="164" t="e">
        <f t="shared" si="44"/>
        <v>#VALUE!</v>
      </c>
      <c r="AR44" s="164" t="e">
        <f t="shared" si="44"/>
        <v>#VALUE!</v>
      </c>
      <c r="AS44" s="165" t="e">
        <f t="shared" si="33"/>
        <v>#VALUE!</v>
      </c>
      <c r="AT44" s="165" t="e">
        <f t="shared" si="33"/>
        <v>#VALUE!</v>
      </c>
      <c r="AU44" s="165" t="e">
        <f t="shared" si="33"/>
        <v>#VALUE!</v>
      </c>
      <c r="AV44" s="165" t="e">
        <f t="shared" si="33"/>
        <v>#VALUE!</v>
      </c>
      <c r="AW44" s="165" t="e">
        <f t="shared" si="33"/>
        <v>#VALUE!</v>
      </c>
      <c r="AX44" s="165" t="e">
        <f t="shared" si="32"/>
        <v>#VALUE!</v>
      </c>
      <c r="AY44" s="165" t="e">
        <f t="shared" si="32"/>
        <v>#VALUE!</v>
      </c>
      <c r="AZ44" s="165" t="e">
        <f t="shared" si="32"/>
        <v>#VALUE!</v>
      </c>
      <c r="BA44" s="165" t="e">
        <f t="shared" si="32"/>
        <v>#VALUE!</v>
      </c>
      <c r="BB44" s="165" t="e">
        <f t="shared" si="32"/>
        <v>#VALUE!</v>
      </c>
      <c r="BC44" s="165">
        <f t="shared" si="17"/>
        <v>1</v>
      </c>
    </row>
    <row r="45" spans="1:5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 t="shared" si="2"/>
        <v/>
      </c>
      <c r="J45" s="121" t="str">
        <f t="shared" si="3"/>
        <v/>
      </c>
      <c r="K45" s="212">
        <f t="shared" si="18"/>
        <v>0</v>
      </c>
      <c r="L45" s="212">
        <f t="shared" si="19"/>
        <v>0</v>
      </c>
      <c r="M45" s="212">
        <f t="shared" si="20"/>
        <v>0</v>
      </c>
      <c r="N45" s="212">
        <f t="shared" si="21"/>
        <v>0</v>
      </c>
      <c r="O45" s="190">
        <f t="shared" si="22"/>
        <v>0</v>
      </c>
      <c r="P45" s="190">
        <f t="shared" si="23"/>
        <v>0</v>
      </c>
      <c r="Q45" s="190">
        <f t="shared" si="24"/>
        <v>0</v>
      </c>
      <c r="R45" s="190">
        <f t="shared" si="25"/>
        <v>0</v>
      </c>
      <c r="S45" s="190">
        <f t="shared" si="26"/>
        <v>0</v>
      </c>
      <c r="T45" s="190">
        <f t="shared" si="27"/>
        <v>0</v>
      </c>
      <c r="U45" s="212">
        <f t="shared" si="34"/>
        <v>0</v>
      </c>
      <c r="V45" s="212">
        <f t="shared" si="28"/>
        <v>0</v>
      </c>
      <c r="W45" s="212">
        <f t="shared" si="35"/>
        <v>0</v>
      </c>
      <c r="X45" s="212">
        <f t="shared" si="29"/>
        <v>0</v>
      </c>
      <c r="Y45" s="212">
        <f t="shared" si="36"/>
        <v>0</v>
      </c>
      <c r="Z45" s="212">
        <f t="shared" si="30"/>
        <v>0</v>
      </c>
      <c r="AA45" s="212">
        <f t="shared" si="37"/>
        <v>0</v>
      </c>
      <c r="AB45" s="212">
        <f t="shared" si="38"/>
        <v>0</v>
      </c>
      <c r="AC45" s="212">
        <f t="shared" si="39"/>
        <v>0</v>
      </c>
      <c r="AD45" s="212">
        <f t="shared" si="40"/>
        <v>0</v>
      </c>
      <c r="AE45" s="212">
        <f t="shared" si="41"/>
        <v>0</v>
      </c>
      <c r="AF45" s="212">
        <f t="shared" si="42"/>
        <v>0</v>
      </c>
      <c r="AG45" s="236" t="b">
        <f t="shared" si="43"/>
        <v>0</v>
      </c>
      <c r="AI45" s="164" t="e">
        <f t="shared" si="14"/>
        <v>#VALUE!</v>
      </c>
      <c r="AJ45" s="164" t="e">
        <f t="shared" si="44"/>
        <v>#VALUE!</v>
      </c>
      <c r="AK45" s="164" t="e">
        <f t="shared" si="44"/>
        <v>#VALUE!</v>
      </c>
      <c r="AL45" s="164" t="e">
        <f t="shared" si="44"/>
        <v>#VALUE!</v>
      </c>
      <c r="AM45" s="164" t="e">
        <f t="shared" si="44"/>
        <v>#VALUE!</v>
      </c>
      <c r="AN45" s="164" t="e">
        <f t="shared" si="44"/>
        <v>#VALUE!</v>
      </c>
      <c r="AO45" s="164" t="e">
        <f t="shared" si="44"/>
        <v>#VALUE!</v>
      </c>
      <c r="AP45" s="164" t="e">
        <f t="shared" si="44"/>
        <v>#VALUE!</v>
      </c>
      <c r="AQ45" s="164" t="e">
        <f t="shared" si="44"/>
        <v>#VALUE!</v>
      </c>
      <c r="AR45" s="164" t="e">
        <f t="shared" si="44"/>
        <v>#VALUE!</v>
      </c>
      <c r="AS45" s="165" t="e">
        <f t="shared" si="33"/>
        <v>#VALUE!</v>
      </c>
      <c r="AT45" s="165" t="e">
        <f t="shared" si="33"/>
        <v>#VALUE!</v>
      </c>
      <c r="AU45" s="165" t="e">
        <f t="shared" si="33"/>
        <v>#VALUE!</v>
      </c>
      <c r="AV45" s="165" t="e">
        <f t="shared" si="33"/>
        <v>#VALUE!</v>
      </c>
      <c r="AW45" s="165" t="e">
        <f t="shared" si="33"/>
        <v>#VALUE!</v>
      </c>
      <c r="AX45" s="165" t="e">
        <f t="shared" si="32"/>
        <v>#VALUE!</v>
      </c>
      <c r="AY45" s="165" t="e">
        <f t="shared" si="32"/>
        <v>#VALUE!</v>
      </c>
      <c r="AZ45" s="165" t="e">
        <f t="shared" si="32"/>
        <v>#VALUE!</v>
      </c>
      <c r="BA45" s="165" t="e">
        <f t="shared" si="32"/>
        <v>#VALUE!</v>
      </c>
      <c r="BB45" s="165" t="e">
        <f t="shared" si="32"/>
        <v>#VALUE!</v>
      </c>
      <c r="BC45" s="165">
        <f t="shared" si="17"/>
        <v>1</v>
      </c>
    </row>
    <row r="46" spans="1:5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 t="shared" si="2"/>
        <v/>
      </c>
      <c r="J46" s="121" t="str">
        <f t="shared" si="3"/>
        <v/>
      </c>
      <c r="K46" s="212">
        <f t="shared" si="18"/>
        <v>0</v>
      </c>
      <c r="L46" s="212">
        <f t="shared" si="19"/>
        <v>0</v>
      </c>
      <c r="M46" s="212">
        <f t="shared" si="20"/>
        <v>0</v>
      </c>
      <c r="N46" s="212">
        <f t="shared" si="21"/>
        <v>0</v>
      </c>
      <c r="O46" s="190">
        <f t="shared" si="22"/>
        <v>0</v>
      </c>
      <c r="P46" s="190">
        <f t="shared" si="23"/>
        <v>0</v>
      </c>
      <c r="Q46" s="190">
        <f t="shared" si="24"/>
        <v>0</v>
      </c>
      <c r="R46" s="190">
        <f t="shared" si="25"/>
        <v>0</v>
      </c>
      <c r="S46" s="190">
        <f t="shared" si="26"/>
        <v>0</v>
      </c>
      <c r="T46" s="190">
        <f t="shared" si="27"/>
        <v>0</v>
      </c>
      <c r="U46" s="212">
        <f t="shared" si="34"/>
        <v>0</v>
      </c>
      <c r="V46" s="212">
        <f t="shared" si="28"/>
        <v>0</v>
      </c>
      <c r="W46" s="212">
        <f t="shared" si="35"/>
        <v>0</v>
      </c>
      <c r="X46" s="212">
        <f t="shared" si="29"/>
        <v>0</v>
      </c>
      <c r="Y46" s="212">
        <f t="shared" si="36"/>
        <v>0</v>
      </c>
      <c r="Z46" s="212">
        <f t="shared" si="30"/>
        <v>0</v>
      </c>
      <c r="AA46" s="212">
        <f t="shared" si="37"/>
        <v>0</v>
      </c>
      <c r="AB46" s="212">
        <f t="shared" si="38"/>
        <v>0</v>
      </c>
      <c r="AC46" s="212">
        <f t="shared" si="39"/>
        <v>0</v>
      </c>
      <c r="AD46" s="212">
        <f t="shared" si="40"/>
        <v>0</v>
      </c>
      <c r="AE46" s="212">
        <f t="shared" si="41"/>
        <v>0</v>
      </c>
      <c r="AF46" s="212">
        <f t="shared" si="42"/>
        <v>0</v>
      </c>
      <c r="AG46" s="236" t="b">
        <f t="shared" si="43"/>
        <v>0</v>
      </c>
      <c r="AI46" s="164" t="e">
        <f t="shared" si="14"/>
        <v>#VALUE!</v>
      </c>
      <c r="AJ46" s="164" t="e">
        <f t="shared" si="44"/>
        <v>#VALUE!</v>
      </c>
      <c r="AK46" s="164" t="e">
        <f t="shared" si="44"/>
        <v>#VALUE!</v>
      </c>
      <c r="AL46" s="164" t="e">
        <f t="shared" si="44"/>
        <v>#VALUE!</v>
      </c>
      <c r="AM46" s="164" t="e">
        <f t="shared" si="44"/>
        <v>#VALUE!</v>
      </c>
      <c r="AN46" s="164" t="e">
        <f t="shared" si="44"/>
        <v>#VALUE!</v>
      </c>
      <c r="AO46" s="164" t="e">
        <f t="shared" si="44"/>
        <v>#VALUE!</v>
      </c>
      <c r="AP46" s="164" t="e">
        <f t="shared" si="44"/>
        <v>#VALUE!</v>
      </c>
      <c r="AQ46" s="164" t="e">
        <f t="shared" si="44"/>
        <v>#VALUE!</v>
      </c>
      <c r="AR46" s="164" t="e">
        <f t="shared" si="44"/>
        <v>#VALUE!</v>
      </c>
      <c r="AS46" s="165" t="e">
        <f t="shared" si="33"/>
        <v>#VALUE!</v>
      </c>
      <c r="AT46" s="165" t="e">
        <f t="shared" si="33"/>
        <v>#VALUE!</v>
      </c>
      <c r="AU46" s="165" t="e">
        <f t="shared" si="33"/>
        <v>#VALUE!</v>
      </c>
      <c r="AV46" s="165" t="e">
        <f t="shared" si="33"/>
        <v>#VALUE!</v>
      </c>
      <c r="AW46" s="165" t="e">
        <f t="shared" si="33"/>
        <v>#VALUE!</v>
      </c>
      <c r="AX46" s="165" t="e">
        <f t="shared" si="32"/>
        <v>#VALUE!</v>
      </c>
      <c r="AY46" s="165" t="e">
        <f t="shared" si="32"/>
        <v>#VALUE!</v>
      </c>
      <c r="AZ46" s="165" t="e">
        <f t="shared" si="32"/>
        <v>#VALUE!</v>
      </c>
      <c r="BA46" s="165" t="e">
        <f t="shared" si="32"/>
        <v>#VALUE!</v>
      </c>
      <c r="BB46" s="165" t="e">
        <f t="shared" si="32"/>
        <v>#VALUE!</v>
      </c>
      <c r="BC46" s="165">
        <f t="shared" si="17"/>
        <v>1</v>
      </c>
    </row>
    <row r="47" spans="1:5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 t="shared" si="2"/>
        <v/>
      </c>
      <c r="J47" s="121" t="str">
        <f t="shared" si="3"/>
        <v/>
      </c>
      <c r="K47" s="212">
        <f t="shared" si="18"/>
        <v>0</v>
      </c>
      <c r="L47" s="212">
        <f t="shared" si="19"/>
        <v>0</v>
      </c>
      <c r="M47" s="212">
        <f t="shared" si="20"/>
        <v>0</v>
      </c>
      <c r="N47" s="212">
        <f t="shared" si="21"/>
        <v>0</v>
      </c>
      <c r="O47" s="190">
        <f t="shared" si="22"/>
        <v>0</v>
      </c>
      <c r="P47" s="190">
        <f t="shared" si="23"/>
        <v>0</v>
      </c>
      <c r="Q47" s="190">
        <f t="shared" si="24"/>
        <v>0</v>
      </c>
      <c r="R47" s="190">
        <f t="shared" si="25"/>
        <v>0</v>
      </c>
      <c r="S47" s="190">
        <f t="shared" si="26"/>
        <v>0</v>
      </c>
      <c r="T47" s="190">
        <f t="shared" si="27"/>
        <v>0</v>
      </c>
      <c r="U47" s="212">
        <f t="shared" si="34"/>
        <v>0</v>
      </c>
      <c r="V47" s="212">
        <f t="shared" si="28"/>
        <v>0</v>
      </c>
      <c r="W47" s="212">
        <f t="shared" si="35"/>
        <v>0</v>
      </c>
      <c r="X47" s="212">
        <f t="shared" si="29"/>
        <v>0</v>
      </c>
      <c r="Y47" s="212">
        <f t="shared" si="36"/>
        <v>0</v>
      </c>
      <c r="Z47" s="212">
        <f t="shared" si="30"/>
        <v>0</v>
      </c>
      <c r="AA47" s="212">
        <f t="shared" si="37"/>
        <v>0</v>
      </c>
      <c r="AB47" s="212">
        <f t="shared" si="38"/>
        <v>0</v>
      </c>
      <c r="AC47" s="212">
        <f t="shared" si="39"/>
        <v>0</v>
      </c>
      <c r="AD47" s="212">
        <f t="shared" si="40"/>
        <v>0</v>
      </c>
      <c r="AE47" s="212">
        <f t="shared" si="41"/>
        <v>0</v>
      </c>
      <c r="AF47" s="212">
        <f t="shared" si="42"/>
        <v>0</v>
      </c>
      <c r="AG47" s="236" t="b">
        <f t="shared" si="43"/>
        <v>0</v>
      </c>
      <c r="AI47" s="164" t="e">
        <f t="shared" si="14"/>
        <v>#VALUE!</v>
      </c>
      <c r="AJ47" s="164" t="e">
        <f t="shared" si="44"/>
        <v>#VALUE!</v>
      </c>
      <c r="AK47" s="164" t="e">
        <f t="shared" si="44"/>
        <v>#VALUE!</v>
      </c>
      <c r="AL47" s="164" t="e">
        <f t="shared" si="44"/>
        <v>#VALUE!</v>
      </c>
      <c r="AM47" s="164" t="e">
        <f t="shared" si="44"/>
        <v>#VALUE!</v>
      </c>
      <c r="AN47" s="164" t="e">
        <f t="shared" si="44"/>
        <v>#VALUE!</v>
      </c>
      <c r="AO47" s="164" t="e">
        <f t="shared" si="44"/>
        <v>#VALUE!</v>
      </c>
      <c r="AP47" s="164" t="e">
        <f t="shared" si="44"/>
        <v>#VALUE!</v>
      </c>
      <c r="AQ47" s="164" t="e">
        <f t="shared" si="44"/>
        <v>#VALUE!</v>
      </c>
      <c r="AR47" s="164" t="e">
        <f t="shared" si="44"/>
        <v>#VALUE!</v>
      </c>
      <c r="AS47" s="165" t="e">
        <f t="shared" si="33"/>
        <v>#VALUE!</v>
      </c>
      <c r="AT47" s="165" t="e">
        <f t="shared" si="33"/>
        <v>#VALUE!</v>
      </c>
      <c r="AU47" s="165" t="e">
        <f t="shared" si="33"/>
        <v>#VALUE!</v>
      </c>
      <c r="AV47" s="165" t="e">
        <f t="shared" si="33"/>
        <v>#VALUE!</v>
      </c>
      <c r="AW47" s="165" t="e">
        <f t="shared" si="33"/>
        <v>#VALUE!</v>
      </c>
      <c r="AX47" s="165" t="e">
        <f t="shared" si="32"/>
        <v>#VALUE!</v>
      </c>
      <c r="AY47" s="165" t="e">
        <f t="shared" si="32"/>
        <v>#VALUE!</v>
      </c>
      <c r="AZ47" s="165" t="e">
        <f t="shared" si="32"/>
        <v>#VALUE!</v>
      </c>
      <c r="BA47" s="165" t="e">
        <f t="shared" si="32"/>
        <v>#VALUE!</v>
      </c>
      <c r="BB47" s="165" t="e">
        <f t="shared" si="32"/>
        <v>#VALUE!</v>
      </c>
      <c r="BC47" s="165">
        <f t="shared" si="17"/>
        <v>1</v>
      </c>
    </row>
    <row r="48" spans="1:5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 t="shared" si="2"/>
        <v/>
      </c>
      <c r="J48" s="121" t="str">
        <f t="shared" si="3"/>
        <v/>
      </c>
      <c r="K48" s="212">
        <f t="shared" si="18"/>
        <v>0</v>
      </c>
      <c r="L48" s="212">
        <f t="shared" si="19"/>
        <v>0</v>
      </c>
      <c r="M48" s="212">
        <f t="shared" si="20"/>
        <v>0</v>
      </c>
      <c r="N48" s="212">
        <f t="shared" si="21"/>
        <v>0</v>
      </c>
      <c r="O48" s="190">
        <f t="shared" si="22"/>
        <v>0</v>
      </c>
      <c r="P48" s="190">
        <f t="shared" si="23"/>
        <v>0</v>
      </c>
      <c r="Q48" s="190">
        <f t="shared" si="24"/>
        <v>0</v>
      </c>
      <c r="R48" s="190">
        <f t="shared" si="25"/>
        <v>0</v>
      </c>
      <c r="S48" s="190">
        <f t="shared" si="26"/>
        <v>0</v>
      </c>
      <c r="T48" s="190">
        <f t="shared" si="27"/>
        <v>0</v>
      </c>
      <c r="U48" s="212">
        <f t="shared" si="34"/>
        <v>0</v>
      </c>
      <c r="V48" s="212">
        <f t="shared" si="28"/>
        <v>0</v>
      </c>
      <c r="W48" s="212">
        <f t="shared" si="35"/>
        <v>0</v>
      </c>
      <c r="X48" s="212">
        <f t="shared" si="29"/>
        <v>0</v>
      </c>
      <c r="Y48" s="212">
        <f t="shared" si="36"/>
        <v>0</v>
      </c>
      <c r="Z48" s="212">
        <f t="shared" si="30"/>
        <v>0</v>
      </c>
      <c r="AA48" s="212">
        <f t="shared" si="37"/>
        <v>0</v>
      </c>
      <c r="AB48" s="212">
        <f t="shared" si="38"/>
        <v>0</v>
      </c>
      <c r="AC48" s="212">
        <f t="shared" si="39"/>
        <v>0</v>
      </c>
      <c r="AD48" s="212">
        <f t="shared" si="40"/>
        <v>0</v>
      </c>
      <c r="AE48" s="212">
        <f t="shared" si="41"/>
        <v>0</v>
      </c>
      <c r="AF48" s="212">
        <f t="shared" si="42"/>
        <v>0</v>
      </c>
      <c r="AG48" s="236" t="b">
        <f t="shared" si="43"/>
        <v>0</v>
      </c>
      <c r="AI48" s="164" t="e">
        <f t="shared" si="14"/>
        <v>#VALUE!</v>
      </c>
      <c r="AJ48" s="164" t="e">
        <f t="shared" si="44"/>
        <v>#VALUE!</v>
      </c>
      <c r="AK48" s="164" t="e">
        <f t="shared" si="44"/>
        <v>#VALUE!</v>
      </c>
      <c r="AL48" s="164" t="e">
        <f t="shared" si="44"/>
        <v>#VALUE!</v>
      </c>
      <c r="AM48" s="164" t="e">
        <f t="shared" si="44"/>
        <v>#VALUE!</v>
      </c>
      <c r="AN48" s="164" t="e">
        <f t="shared" si="44"/>
        <v>#VALUE!</v>
      </c>
      <c r="AO48" s="164" t="e">
        <f t="shared" si="44"/>
        <v>#VALUE!</v>
      </c>
      <c r="AP48" s="164" t="e">
        <f t="shared" si="44"/>
        <v>#VALUE!</v>
      </c>
      <c r="AQ48" s="164" t="e">
        <f t="shared" si="44"/>
        <v>#VALUE!</v>
      </c>
      <c r="AR48" s="164" t="e">
        <f t="shared" si="44"/>
        <v>#VALUE!</v>
      </c>
      <c r="AS48" s="165" t="e">
        <f t="shared" si="33"/>
        <v>#VALUE!</v>
      </c>
      <c r="AT48" s="165" t="e">
        <f t="shared" si="33"/>
        <v>#VALUE!</v>
      </c>
      <c r="AU48" s="165" t="e">
        <f t="shared" si="33"/>
        <v>#VALUE!</v>
      </c>
      <c r="AV48" s="165" t="e">
        <f t="shared" si="33"/>
        <v>#VALUE!</v>
      </c>
      <c r="AW48" s="165" t="e">
        <f t="shared" si="33"/>
        <v>#VALUE!</v>
      </c>
      <c r="AX48" s="165" t="e">
        <f t="shared" si="32"/>
        <v>#VALUE!</v>
      </c>
      <c r="AY48" s="165" t="e">
        <f t="shared" si="32"/>
        <v>#VALUE!</v>
      </c>
      <c r="AZ48" s="165" t="e">
        <f t="shared" si="32"/>
        <v>#VALUE!</v>
      </c>
      <c r="BA48" s="165" t="e">
        <f t="shared" si="32"/>
        <v>#VALUE!</v>
      </c>
      <c r="BB48" s="165" t="e">
        <f t="shared" si="32"/>
        <v>#VALUE!</v>
      </c>
      <c r="BC48" s="165">
        <f t="shared" si="17"/>
        <v>1</v>
      </c>
    </row>
    <row r="49" spans="1:5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 t="shared" si="2"/>
        <v/>
      </c>
      <c r="J49" s="121" t="str">
        <f t="shared" si="3"/>
        <v/>
      </c>
      <c r="K49" s="212">
        <f t="shared" si="18"/>
        <v>0</v>
      </c>
      <c r="L49" s="212">
        <f t="shared" si="19"/>
        <v>0</v>
      </c>
      <c r="M49" s="212">
        <f t="shared" si="20"/>
        <v>0</v>
      </c>
      <c r="N49" s="212">
        <f t="shared" si="21"/>
        <v>0</v>
      </c>
      <c r="O49" s="190">
        <f t="shared" si="22"/>
        <v>0</v>
      </c>
      <c r="P49" s="190">
        <f t="shared" si="23"/>
        <v>0</v>
      </c>
      <c r="Q49" s="190">
        <f t="shared" si="24"/>
        <v>0</v>
      </c>
      <c r="R49" s="190">
        <f t="shared" si="25"/>
        <v>0</v>
      </c>
      <c r="S49" s="190">
        <f t="shared" si="26"/>
        <v>0</v>
      </c>
      <c r="T49" s="190">
        <f t="shared" si="27"/>
        <v>0</v>
      </c>
      <c r="U49" s="212">
        <f t="shared" si="34"/>
        <v>0</v>
      </c>
      <c r="V49" s="212">
        <f t="shared" si="28"/>
        <v>0</v>
      </c>
      <c r="W49" s="212">
        <f t="shared" si="35"/>
        <v>0</v>
      </c>
      <c r="X49" s="212">
        <f t="shared" si="29"/>
        <v>0</v>
      </c>
      <c r="Y49" s="212">
        <f t="shared" si="36"/>
        <v>0</v>
      </c>
      <c r="Z49" s="212">
        <f t="shared" si="30"/>
        <v>0</v>
      </c>
      <c r="AA49" s="212">
        <f t="shared" si="37"/>
        <v>0</v>
      </c>
      <c r="AB49" s="212">
        <f t="shared" si="38"/>
        <v>0</v>
      </c>
      <c r="AC49" s="212">
        <f t="shared" si="39"/>
        <v>0</v>
      </c>
      <c r="AD49" s="212">
        <f t="shared" si="40"/>
        <v>0</v>
      </c>
      <c r="AE49" s="212">
        <f t="shared" si="41"/>
        <v>0</v>
      </c>
      <c r="AF49" s="212">
        <f t="shared" si="42"/>
        <v>0</v>
      </c>
      <c r="AG49" s="236" t="b">
        <f t="shared" si="43"/>
        <v>0</v>
      </c>
      <c r="AI49" s="164" t="e">
        <f t="shared" si="14"/>
        <v>#VALUE!</v>
      </c>
      <c r="AJ49" s="164" t="e">
        <f t="shared" si="44"/>
        <v>#VALUE!</v>
      </c>
      <c r="AK49" s="164" t="e">
        <f t="shared" si="44"/>
        <v>#VALUE!</v>
      </c>
      <c r="AL49" s="164" t="e">
        <f t="shared" si="44"/>
        <v>#VALUE!</v>
      </c>
      <c r="AM49" s="164" t="e">
        <f t="shared" si="44"/>
        <v>#VALUE!</v>
      </c>
      <c r="AN49" s="164" t="e">
        <f t="shared" si="44"/>
        <v>#VALUE!</v>
      </c>
      <c r="AO49" s="164" t="e">
        <f t="shared" si="44"/>
        <v>#VALUE!</v>
      </c>
      <c r="AP49" s="164" t="e">
        <f t="shared" si="44"/>
        <v>#VALUE!</v>
      </c>
      <c r="AQ49" s="164" t="e">
        <f t="shared" si="44"/>
        <v>#VALUE!</v>
      </c>
      <c r="AR49" s="164" t="e">
        <f t="shared" si="44"/>
        <v>#VALUE!</v>
      </c>
      <c r="AS49" s="165" t="e">
        <f t="shared" si="33"/>
        <v>#VALUE!</v>
      </c>
      <c r="AT49" s="165" t="e">
        <f t="shared" si="33"/>
        <v>#VALUE!</v>
      </c>
      <c r="AU49" s="165" t="e">
        <f t="shared" si="33"/>
        <v>#VALUE!</v>
      </c>
      <c r="AV49" s="165" t="e">
        <f t="shared" si="33"/>
        <v>#VALUE!</v>
      </c>
      <c r="AW49" s="165" t="e">
        <f t="shared" si="33"/>
        <v>#VALUE!</v>
      </c>
      <c r="AX49" s="165" t="e">
        <f t="shared" si="32"/>
        <v>#VALUE!</v>
      </c>
      <c r="AY49" s="165" t="e">
        <f t="shared" si="32"/>
        <v>#VALUE!</v>
      </c>
      <c r="AZ49" s="165" t="e">
        <f t="shared" si="32"/>
        <v>#VALUE!</v>
      </c>
      <c r="BA49" s="165" t="e">
        <f t="shared" si="32"/>
        <v>#VALUE!</v>
      </c>
      <c r="BB49" s="165" t="e">
        <f t="shared" si="32"/>
        <v>#VALUE!</v>
      </c>
      <c r="BC49" s="165">
        <f t="shared" si="17"/>
        <v>1</v>
      </c>
    </row>
    <row r="50" spans="1:5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 t="shared" si="2"/>
        <v/>
      </c>
      <c r="J50" s="121" t="str">
        <f t="shared" si="3"/>
        <v/>
      </c>
      <c r="K50" s="212">
        <f t="shared" si="18"/>
        <v>0</v>
      </c>
      <c r="L50" s="212">
        <f t="shared" si="19"/>
        <v>0</v>
      </c>
      <c r="M50" s="212">
        <f t="shared" si="20"/>
        <v>0</v>
      </c>
      <c r="N50" s="212">
        <f t="shared" si="21"/>
        <v>0</v>
      </c>
      <c r="O50" s="190">
        <f t="shared" si="22"/>
        <v>0</v>
      </c>
      <c r="P50" s="190">
        <f t="shared" si="23"/>
        <v>0</v>
      </c>
      <c r="Q50" s="190">
        <f t="shared" si="24"/>
        <v>0</v>
      </c>
      <c r="R50" s="190">
        <f t="shared" si="25"/>
        <v>0</v>
      </c>
      <c r="S50" s="190">
        <f t="shared" si="26"/>
        <v>0</v>
      </c>
      <c r="T50" s="190">
        <f t="shared" si="27"/>
        <v>0</v>
      </c>
      <c r="U50" s="212">
        <f t="shared" si="34"/>
        <v>0</v>
      </c>
      <c r="V50" s="212">
        <f t="shared" si="28"/>
        <v>0</v>
      </c>
      <c r="W50" s="212">
        <f t="shared" si="35"/>
        <v>0</v>
      </c>
      <c r="X50" s="212">
        <f t="shared" si="29"/>
        <v>0</v>
      </c>
      <c r="Y50" s="212">
        <f t="shared" si="36"/>
        <v>0</v>
      </c>
      <c r="Z50" s="212">
        <f t="shared" si="30"/>
        <v>0</v>
      </c>
      <c r="AA50" s="212">
        <f t="shared" si="37"/>
        <v>0</v>
      </c>
      <c r="AB50" s="212">
        <f t="shared" si="38"/>
        <v>0</v>
      </c>
      <c r="AC50" s="212">
        <f t="shared" si="39"/>
        <v>0</v>
      </c>
      <c r="AD50" s="212">
        <f t="shared" si="40"/>
        <v>0</v>
      </c>
      <c r="AE50" s="212">
        <f t="shared" si="41"/>
        <v>0</v>
      </c>
      <c r="AF50" s="212">
        <f t="shared" si="42"/>
        <v>0</v>
      </c>
      <c r="AG50" s="236" t="b">
        <f t="shared" si="43"/>
        <v>0</v>
      </c>
      <c r="AI50" s="164" t="e">
        <f t="shared" si="14"/>
        <v>#VALUE!</v>
      </c>
      <c r="AJ50" s="164" t="e">
        <f t="shared" si="44"/>
        <v>#VALUE!</v>
      </c>
      <c r="AK50" s="164" t="e">
        <f t="shared" si="44"/>
        <v>#VALUE!</v>
      </c>
      <c r="AL50" s="164" t="e">
        <f t="shared" si="44"/>
        <v>#VALUE!</v>
      </c>
      <c r="AM50" s="164" t="e">
        <f t="shared" si="44"/>
        <v>#VALUE!</v>
      </c>
      <c r="AN50" s="164" t="e">
        <f t="shared" si="44"/>
        <v>#VALUE!</v>
      </c>
      <c r="AO50" s="164" t="e">
        <f t="shared" si="44"/>
        <v>#VALUE!</v>
      </c>
      <c r="AP50" s="164" t="e">
        <f t="shared" si="44"/>
        <v>#VALUE!</v>
      </c>
      <c r="AQ50" s="164" t="e">
        <f t="shared" si="44"/>
        <v>#VALUE!</v>
      </c>
      <c r="AR50" s="164" t="e">
        <f t="shared" si="44"/>
        <v>#VALUE!</v>
      </c>
      <c r="AS50" s="165" t="e">
        <f t="shared" si="33"/>
        <v>#VALUE!</v>
      </c>
      <c r="AT50" s="165" t="e">
        <f t="shared" si="33"/>
        <v>#VALUE!</v>
      </c>
      <c r="AU50" s="165" t="e">
        <f t="shared" si="33"/>
        <v>#VALUE!</v>
      </c>
      <c r="AV50" s="165" t="e">
        <f t="shared" si="33"/>
        <v>#VALUE!</v>
      </c>
      <c r="AW50" s="165" t="e">
        <f t="shared" si="33"/>
        <v>#VALUE!</v>
      </c>
      <c r="AX50" s="165" t="e">
        <f t="shared" si="32"/>
        <v>#VALUE!</v>
      </c>
      <c r="AY50" s="165" t="e">
        <f t="shared" si="32"/>
        <v>#VALUE!</v>
      </c>
      <c r="AZ50" s="165" t="e">
        <f t="shared" si="32"/>
        <v>#VALUE!</v>
      </c>
      <c r="BA50" s="165" t="e">
        <f t="shared" si="32"/>
        <v>#VALUE!</v>
      </c>
      <c r="BB50" s="165" t="e">
        <f t="shared" si="32"/>
        <v>#VALUE!</v>
      </c>
      <c r="BC50" s="165">
        <f t="shared" si="17"/>
        <v>1</v>
      </c>
    </row>
    <row r="51" spans="1:5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 t="shared" si="2"/>
        <v/>
      </c>
      <c r="J51" s="121" t="str">
        <f t="shared" si="3"/>
        <v/>
      </c>
      <c r="K51" s="212">
        <f t="shared" si="18"/>
        <v>0</v>
      </c>
      <c r="L51" s="212">
        <f t="shared" si="19"/>
        <v>0</v>
      </c>
      <c r="M51" s="212">
        <f t="shared" si="20"/>
        <v>0</v>
      </c>
      <c r="N51" s="212">
        <f t="shared" si="21"/>
        <v>0</v>
      </c>
      <c r="O51" s="190">
        <f t="shared" si="22"/>
        <v>0</v>
      </c>
      <c r="P51" s="190">
        <f t="shared" si="23"/>
        <v>0</v>
      </c>
      <c r="Q51" s="190">
        <f t="shared" si="24"/>
        <v>0</v>
      </c>
      <c r="R51" s="190">
        <f t="shared" si="25"/>
        <v>0</v>
      </c>
      <c r="S51" s="190">
        <f t="shared" si="26"/>
        <v>0</v>
      </c>
      <c r="T51" s="190">
        <f t="shared" si="27"/>
        <v>0</v>
      </c>
      <c r="U51" s="212">
        <f t="shared" si="34"/>
        <v>0</v>
      </c>
      <c r="V51" s="212">
        <f t="shared" si="28"/>
        <v>0</v>
      </c>
      <c r="W51" s="212">
        <f t="shared" si="35"/>
        <v>0</v>
      </c>
      <c r="X51" s="212">
        <f t="shared" si="29"/>
        <v>0</v>
      </c>
      <c r="Y51" s="212">
        <f t="shared" si="36"/>
        <v>0</v>
      </c>
      <c r="Z51" s="212">
        <f t="shared" si="30"/>
        <v>0</v>
      </c>
      <c r="AA51" s="212">
        <f t="shared" si="37"/>
        <v>0</v>
      </c>
      <c r="AB51" s="212">
        <f t="shared" si="38"/>
        <v>0</v>
      </c>
      <c r="AC51" s="212">
        <f t="shared" si="39"/>
        <v>0</v>
      </c>
      <c r="AD51" s="212">
        <f t="shared" si="40"/>
        <v>0</v>
      </c>
      <c r="AE51" s="212">
        <f t="shared" si="41"/>
        <v>0</v>
      </c>
      <c r="AF51" s="212">
        <f t="shared" si="42"/>
        <v>0</v>
      </c>
      <c r="AG51" s="236" t="b">
        <f t="shared" si="43"/>
        <v>0</v>
      </c>
      <c r="AI51" s="164" t="e">
        <f t="shared" si="14"/>
        <v>#VALUE!</v>
      </c>
      <c r="AJ51" s="164" t="e">
        <f t="shared" si="44"/>
        <v>#VALUE!</v>
      </c>
      <c r="AK51" s="164" t="e">
        <f t="shared" si="44"/>
        <v>#VALUE!</v>
      </c>
      <c r="AL51" s="164" t="e">
        <f t="shared" si="44"/>
        <v>#VALUE!</v>
      </c>
      <c r="AM51" s="164" t="e">
        <f t="shared" si="44"/>
        <v>#VALUE!</v>
      </c>
      <c r="AN51" s="164" t="e">
        <f t="shared" si="44"/>
        <v>#VALUE!</v>
      </c>
      <c r="AO51" s="164" t="e">
        <f t="shared" si="44"/>
        <v>#VALUE!</v>
      </c>
      <c r="AP51" s="164" t="e">
        <f t="shared" si="44"/>
        <v>#VALUE!</v>
      </c>
      <c r="AQ51" s="164" t="e">
        <f t="shared" si="44"/>
        <v>#VALUE!</v>
      </c>
      <c r="AR51" s="164" t="e">
        <f t="shared" si="44"/>
        <v>#VALUE!</v>
      </c>
      <c r="AS51" s="165" t="e">
        <f t="shared" si="33"/>
        <v>#VALUE!</v>
      </c>
      <c r="AT51" s="165" t="e">
        <f t="shared" si="33"/>
        <v>#VALUE!</v>
      </c>
      <c r="AU51" s="165" t="e">
        <f t="shared" si="33"/>
        <v>#VALUE!</v>
      </c>
      <c r="AV51" s="165" t="e">
        <f t="shared" si="33"/>
        <v>#VALUE!</v>
      </c>
      <c r="AW51" s="165" t="e">
        <f t="shared" si="33"/>
        <v>#VALUE!</v>
      </c>
      <c r="AX51" s="165" t="e">
        <f t="shared" si="32"/>
        <v>#VALUE!</v>
      </c>
      <c r="AY51" s="165" t="e">
        <f t="shared" si="32"/>
        <v>#VALUE!</v>
      </c>
      <c r="AZ51" s="165" t="e">
        <f t="shared" si="32"/>
        <v>#VALUE!</v>
      </c>
      <c r="BA51" s="165" t="e">
        <f t="shared" si="32"/>
        <v>#VALUE!</v>
      </c>
      <c r="BB51" s="165" t="e">
        <f t="shared" si="32"/>
        <v>#VALUE!</v>
      </c>
      <c r="BC51" s="165">
        <f t="shared" si="17"/>
        <v>1</v>
      </c>
    </row>
    <row r="52" spans="1:5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 t="shared" si="2"/>
        <v/>
      </c>
      <c r="J52" s="121" t="str">
        <f t="shared" si="3"/>
        <v/>
      </c>
      <c r="K52" s="212">
        <f t="shared" si="18"/>
        <v>0</v>
      </c>
      <c r="L52" s="212">
        <f t="shared" si="19"/>
        <v>0</v>
      </c>
      <c r="M52" s="212">
        <f t="shared" si="20"/>
        <v>0</v>
      </c>
      <c r="N52" s="212">
        <f t="shared" si="21"/>
        <v>0</v>
      </c>
      <c r="O52" s="190">
        <f t="shared" si="22"/>
        <v>0</v>
      </c>
      <c r="P52" s="190">
        <f t="shared" si="23"/>
        <v>0</v>
      </c>
      <c r="Q52" s="190">
        <f t="shared" si="24"/>
        <v>0</v>
      </c>
      <c r="R52" s="190">
        <f t="shared" si="25"/>
        <v>0</v>
      </c>
      <c r="S52" s="190">
        <f t="shared" si="26"/>
        <v>0</v>
      </c>
      <c r="T52" s="190">
        <f t="shared" si="27"/>
        <v>0</v>
      </c>
      <c r="U52" s="212">
        <f t="shared" si="34"/>
        <v>0</v>
      </c>
      <c r="V52" s="212">
        <f t="shared" si="28"/>
        <v>0</v>
      </c>
      <c r="W52" s="212">
        <f t="shared" si="35"/>
        <v>0</v>
      </c>
      <c r="X52" s="212">
        <f t="shared" si="29"/>
        <v>0</v>
      </c>
      <c r="Y52" s="212">
        <f t="shared" si="36"/>
        <v>0</v>
      </c>
      <c r="Z52" s="212">
        <f t="shared" si="30"/>
        <v>0</v>
      </c>
      <c r="AA52" s="212">
        <f t="shared" si="37"/>
        <v>0</v>
      </c>
      <c r="AB52" s="212">
        <f t="shared" si="38"/>
        <v>0</v>
      </c>
      <c r="AC52" s="212">
        <f t="shared" si="39"/>
        <v>0</v>
      </c>
      <c r="AD52" s="212">
        <f t="shared" si="40"/>
        <v>0</v>
      </c>
      <c r="AE52" s="212">
        <f t="shared" si="41"/>
        <v>0</v>
      </c>
      <c r="AF52" s="212">
        <f t="shared" si="42"/>
        <v>0</v>
      </c>
      <c r="AG52" s="236" t="b">
        <f t="shared" si="43"/>
        <v>0</v>
      </c>
      <c r="AI52" s="164" t="e">
        <f t="shared" si="14"/>
        <v>#VALUE!</v>
      </c>
      <c r="AJ52" s="164" t="e">
        <f t="shared" si="44"/>
        <v>#VALUE!</v>
      </c>
      <c r="AK52" s="164" t="e">
        <f t="shared" si="44"/>
        <v>#VALUE!</v>
      </c>
      <c r="AL52" s="164" t="e">
        <f t="shared" si="44"/>
        <v>#VALUE!</v>
      </c>
      <c r="AM52" s="164" t="e">
        <f t="shared" si="44"/>
        <v>#VALUE!</v>
      </c>
      <c r="AN52" s="164" t="e">
        <f t="shared" si="44"/>
        <v>#VALUE!</v>
      </c>
      <c r="AO52" s="164" t="e">
        <f t="shared" si="44"/>
        <v>#VALUE!</v>
      </c>
      <c r="AP52" s="164" t="e">
        <f t="shared" si="44"/>
        <v>#VALUE!</v>
      </c>
      <c r="AQ52" s="164" t="e">
        <f t="shared" si="44"/>
        <v>#VALUE!</v>
      </c>
      <c r="AR52" s="164" t="e">
        <f t="shared" si="44"/>
        <v>#VALUE!</v>
      </c>
      <c r="AS52" s="165" t="e">
        <f t="shared" si="33"/>
        <v>#VALUE!</v>
      </c>
      <c r="AT52" s="165" t="e">
        <f t="shared" si="33"/>
        <v>#VALUE!</v>
      </c>
      <c r="AU52" s="165" t="e">
        <f t="shared" si="33"/>
        <v>#VALUE!</v>
      </c>
      <c r="AV52" s="165" t="e">
        <f t="shared" si="33"/>
        <v>#VALUE!</v>
      </c>
      <c r="AW52" s="165" t="e">
        <f t="shared" si="33"/>
        <v>#VALUE!</v>
      </c>
      <c r="AX52" s="165" t="e">
        <f t="shared" si="32"/>
        <v>#VALUE!</v>
      </c>
      <c r="AY52" s="165" t="e">
        <f t="shared" si="32"/>
        <v>#VALUE!</v>
      </c>
      <c r="AZ52" s="165" t="e">
        <f t="shared" si="32"/>
        <v>#VALUE!</v>
      </c>
      <c r="BA52" s="165" t="e">
        <f t="shared" si="32"/>
        <v>#VALUE!</v>
      </c>
      <c r="BB52" s="165" t="e">
        <f t="shared" si="32"/>
        <v>#VALUE!</v>
      </c>
      <c r="BC52" s="165">
        <f t="shared" si="17"/>
        <v>1</v>
      </c>
    </row>
    <row r="53" spans="1:5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 t="shared" si="2"/>
        <v/>
      </c>
      <c r="J53" s="121" t="str">
        <f t="shared" si="3"/>
        <v/>
      </c>
      <c r="K53" s="212">
        <f t="shared" si="18"/>
        <v>0</v>
      </c>
      <c r="L53" s="212">
        <f t="shared" si="19"/>
        <v>0</v>
      </c>
      <c r="M53" s="212">
        <f t="shared" si="20"/>
        <v>0</v>
      </c>
      <c r="N53" s="212">
        <f t="shared" si="21"/>
        <v>0</v>
      </c>
      <c r="O53" s="190">
        <f t="shared" si="22"/>
        <v>0</v>
      </c>
      <c r="P53" s="190">
        <f t="shared" si="23"/>
        <v>0</v>
      </c>
      <c r="Q53" s="190">
        <f t="shared" si="24"/>
        <v>0</v>
      </c>
      <c r="R53" s="190">
        <f t="shared" si="25"/>
        <v>0</v>
      </c>
      <c r="S53" s="190">
        <f t="shared" si="26"/>
        <v>0</v>
      </c>
      <c r="T53" s="190">
        <f t="shared" si="27"/>
        <v>0</v>
      </c>
      <c r="U53" s="212">
        <f t="shared" si="34"/>
        <v>0</v>
      </c>
      <c r="V53" s="212">
        <f t="shared" si="28"/>
        <v>0</v>
      </c>
      <c r="W53" s="212">
        <f t="shared" si="35"/>
        <v>0</v>
      </c>
      <c r="X53" s="212">
        <f t="shared" si="29"/>
        <v>0</v>
      </c>
      <c r="Y53" s="212">
        <f t="shared" si="36"/>
        <v>0</v>
      </c>
      <c r="Z53" s="212">
        <f t="shared" si="30"/>
        <v>0</v>
      </c>
      <c r="AA53" s="212">
        <f t="shared" si="37"/>
        <v>0</v>
      </c>
      <c r="AB53" s="212">
        <f t="shared" si="38"/>
        <v>0</v>
      </c>
      <c r="AC53" s="212">
        <f t="shared" si="39"/>
        <v>0</v>
      </c>
      <c r="AD53" s="212">
        <f t="shared" si="40"/>
        <v>0</v>
      </c>
      <c r="AE53" s="212">
        <f t="shared" si="41"/>
        <v>0</v>
      </c>
      <c r="AF53" s="212">
        <f t="shared" si="42"/>
        <v>0</v>
      </c>
      <c r="AG53" s="236" t="b">
        <f t="shared" si="43"/>
        <v>0</v>
      </c>
      <c r="AI53" s="164" t="e">
        <f t="shared" si="14"/>
        <v>#VALUE!</v>
      </c>
      <c r="AJ53" s="164" t="e">
        <f t="shared" si="44"/>
        <v>#VALUE!</v>
      </c>
      <c r="AK53" s="164" t="e">
        <f t="shared" si="44"/>
        <v>#VALUE!</v>
      </c>
      <c r="AL53" s="164" t="e">
        <f t="shared" si="44"/>
        <v>#VALUE!</v>
      </c>
      <c r="AM53" s="164" t="e">
        <f t="shared" si="44"/>
        <v>#VALUE!</v>
      </c>
      <c r="AN53" s="164" t="e">
        <f t="shared" si="44"/>
        <v>#VALUE!</v>
      </c>
      <c r="AO53" s="164" t="e">
        <f t="shared" si="44"/>
        <v>#VALUE!</v>
      </c>
      <c r="AP53" s="164" t="e">
        <f t="shared" si="44"/>
        <v>#VALUE!</v>
      </c>
      <c r="AQ53" s="164" t="e">
        <f t="shared" si="44"/>
        <v>#VALUE!</v>
      </c>
      <c r="AR53" s="164" t="e">
        <f t="shared" si="44"/>
        <v>#VALUE!</v>
      </c>
      <c r="AS53" s="165" t="e">
        <f t="shared" si="33"/>
        <v>#VALUE!</v>
      </c>
      <c r="AT53" s="165" t="e">
        <f t="shared" si="33"/>
        <v>#VALUE!</v>
      </c>
      <c r="AU53" s="165" t="e">
        <f t="shared" si="33"/>
        <v>#VALUE!</v>
      </c>
      <c r="AV53" s="165" t="e">
        <f t="shared" si="33"/>
        <v>#VALUE!</v>
      </c>
      <c r="AW53" s="165" t="e">
        <f t="shared" si="33"/>
        <v>#VALUE!</v>
      </c>
      <c r="AX53" s="165" t="e">
        <f t="shared" si="32"/>
        <v>#VALUE!</v>
      </c>
      <c r="AY53" s="165" t="e">
        <f t="shared" si="32"/>
        <v>#VALUE!</v>
      </c>
      <c r="AZ53" s="165" t="e">
        <f t="shared" si="32"/>
        <v>#VALUE!</v>
      </c>
      <c r="BA53" s="165" t="e">
        <f t="shared" si="32"/>
        <v>#VALUE!</v>
      </c>
      <c r="BB53" s="165" t="e">
        <f t="shared" si="32"/>
        <v>#VALUE!</v>
      </c>
      <c r="BC53" s="165">
        <f t="shared" si="17"/>
        <v>1</v>
      </c>
    </row>
    <row r="54" spans="1:5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 t="shared" si="2"/>
        <v/>
      </c>
      <c r="J54" s="121" t="str">
        <f t="shared" si="3"/>
        <v/>
      </c>
      <c r="K54" s="212">
        <f t="shared" si="18"/>
        <v>0</v>
      </c>
      <c r="L54" s="212">
        <f t="shared" si="19"/>
        <v>0</v>
      </c>
      <c r="M54" s="212">
        <f t="shared" si="20"/>
        <v>0</v>
      </c>
      <c r="N54" s="212">
        <f t="shared" si="21"/>
        <v>0</v>
      </c>
      <c r="O54" s="190">
        <f t="shared" si="22"/>
        <v>0</v>
      </c>
      <c r="P54" s="190">
        <f t="shared" si="23"/>
        <v>0</v>
      </c>
      <c r="Q54" s="190">
        <f t="shared" si="24"/>
        <v>0</v>
      </c>
      <c r="R54" s="190">
        <f t="shared" si="25"/>
        <v>0</v>
      </c>
      <c r="S54" s="190">
        <f t="shared" si="26"/>
        <v>0</v>
      </c>
      <c r="T54" s="190">
        <f t="shared" si="27"/>
        <v>0</v>
      </c>
      <c r="U54" s="212">
        <f t="shared" si="34"/>
        <v>0</v>
      </c>
      <c r="V54" s="212">
        <f t="shared" si="28"/>
        <v>0</v>
      </c>
      <c r="W54" s="212">
        <f t="shared" si="35"/>
        <v>0</v>
      </c>
      <c r="X54" s="212">
        <f t="shared" si="29"/>
        <v>0</v>
      </c>
      <c r="Y54" s="212">
        <f t="shared" si="36"/>
        <v>0</v>
      </c>
      <c r="Z54" s="212">
        <f t="shared" si="30"/>
        <v>0</v>
      </c>
      <c r="AA54" s="212">
        <f t="shared" si="37"/>
        <v>0</v>
      </c>
      <c r="AB54" s="212">
        <f t="shared" si="38"/>
        <v>0</v>
      </c>
      <c r="AC54" s="212">
        <f t="shared" si="39"/>
        <v>0</v>
      </c>
      <c r="AD54" s="212">
        <f t="shared" si="40"/>
        <v>0</v>
      </c>
      <c r="AE54" s="212">
        <f t="shared" si="41"/>
        <v>0</v>
      </c>
      <c r="AF54" s="212">
        <f t="shared" si="42"/>
        <v>0</v>
      </c>
      <c r="AG54" s="236" t="b">
        <f t="shared" si="43"/>
        <v>0</v>
      </c>
      <c r="AI54" s="164" t="e">
        <f t="shared" si="14"/>
        <v>#VALUE!</v>
      </c>
      <c r="AJ54" s="164" t="e">
        <f t="shared" si="44"/>
        <v>#VALUE!</v>
      </c>
      <c r="AK54" s="164" t="e">
        <f t="shared" si="44"/>
        <v>#VALUE!</v>
      </c>
      <c r="AL54" s="164" t="e">
        <f t="shared" si="44"/>
        <v>#VALUE!</v>
      </c>
      <c r="AM54" s="164" t="e">
        <f t="shared" si="44"/>
        <v>#VALUE!</v>
      </c>
      <c r="AN54" s="164" t="e">
        <f t="shared" si="44"/>
        <v>#VALUE!</v>
      </c>
      <c r="AO54" s="164" t="e">
        <f t="shared" si="44"/>
        <v>#VALUE!</v>
      </c>
      <c r="AP54" s="164" t="e">
        <f t="shared" si="44"/>
        <v>#VALUE!</v>
      </c>
      <c r="AQ54" s="164" t="e">
        <f t="shared" si="44"/>
        <v>#VALUE!</v>
      </c>
      <c r="AR54" s="164" t="e">
        <f t="shared" si="44"/>
        <v>#VALUE!</v>
      </c>
      <c r="AS54" s="165" t="e">
        <f t="shared" si="33"/>
        <v>#VALUE!</v>
      </c>
      <c r="AT54" s="165" t="e">
        <f t="shared" si="33"/>
        <v>#VALUE!</v>
      </c>
      <c r="AU54" s="165" t="e">
        <f t="shared" si="33"/>
        <v>#VALUE!</v>
      </c>
      <c r="AV54" s="165" t="e">
        <f t="shared" si="33"/>
        <v>#VALUE!</v>
      </c>
      <c r="AW54" s="165" t="e">
        <f t="shared" si="33"/>
        <v>#VALUE!</v>
      </c>
      <c r="AX54" s="165" t="e">
        <f t="shared" si="32"/>
        <v>#VALUE!</v>
      </c>
      <c r="AY54" s="165" t="e">
        <f t="shared" si="32"/>
        <v>#VALUE!</v>
      </c>
      <c r="AZ54" s="165" t="e">
        <f t="shared" si="32"/>
        <v>#VALUE!</v>
      </c>
      <c r="BA54" s="165" t="e">
        <f t="shared" si="32"/>
        <v>#VALUE!</v>
      </c>
      <c r="BB54" s="165" t="e">
        <f t="shared" si="32"/>
        <v>#VALUE!</v>
      </c>
      <c r="BC54" s="165">
        <f t="shared" si="17"/>
        <v>1</v>
      </c>
    </row>
    <row r="55" spans="1:5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 t="shared" si="2"/>
        <v/>
      </c>
      <c r="J55" s="121" t="str">
        <f t="shared" si="3"/>
        <v/>
      </c>
      <c r="K55" s="212">
        <f t="shared" si="18"/>
        <v>0</v>
      </c>
      <c r="L55" s="212">
        <f t="shared" si="19"/>
        <v>0</v>
      </c>
      <c r="M55" s="212">
        <f t="shared" si="20"/>
        <v>0</v>
      </c>
      <c r="N55" s="212">
        <f t="shared" si="21"/>
        <v>0</v>
      </c>
      <c r="O55" s="190">
        <f t="shared" si="22"/>
        <v>0</v>
      </c>
      <c r="P55" s="190">
        <f t="shared" si="23"/>
        <v>0</v>
      </c>
      <c r="Q55" s="190">
        <f t="shared" si="24"/>
        <v>0</v>
      </c>
      <c r="R55" s="190">
        <f t="shared" si="25"/>
        <v>0</v>
      </c>
      <c r="S55" s="190">
        <f t="shared" si="26"/>
        <v>0</v>
      </c>
      <c r="T55" s="190">
        <f t="shared" si="27"/>
        <v>0</v>
      </c>
      <c r="U55" s="212">
        <f t="shared" si="34"/>
        <v>0</v>
      </c>
      <c r="V55" s="212">
        <f t="shared" si="28"/>
        <v>0</v>
      </c>
      <c r="W55" s="212">
        <f t="shared" si="35"/>
        <v>0</v>
      </c>
      <c r="X55" s="212">
        <f t="shared" si="29"/>
        <v>0</v>
      </c>
      <c r="Y55" s="212">
        <f t="shared" si="36"/>
        <v>0</v>
      </c>
      <c r="Z55" s="212">
        <f t="shared" si="30"/>
        <v>0</v>
      </c>
      <c r="AA55" s="212">
        <f t="shared" si="37"/>
        <v>0</v>
      </c>
      <c r="AB55" s="212">
        <f t="shared" si="38"/>
        <v>0</v>
      </c>
      <c r="AC55" s="212">
        <f t="shared" si="39"/>
        <v>0</v>
      </c>
      <c r="AD55" s="212">
        <f t="shared" si="40"/>
        <v>0</v>
      </c>
      <c r="AE55" s="212">
        <f t="shared" si="41"/>
        <v>0</v>
      </c>
      <c r="AF55" s="212">
        <f t="shared" si="42"/>
        <v>0</v>
      </c>
      <c r="AG55" s="236" t="b">
        <f t="shared" si="43"/>
        <v>0</v>
      </c>
      <c r="AI55" s="164" t="e">
        <f t="shared" si="14"/>
        <v>#VALUE!</v>
      </c>
      <c r="AJ55" s="164" t="e">
        <f t="shared" si="44"/>
        <v>#VALUE!</v>
      </c>
      <c r="AK55" s="164" t="e">
        <f t="shared" si="44"/>
        <v>#VALUE!</v>
      </c>
      <c r="AL55" s="164" t="e">
        <f t="shared" si="44"/>
        <v>#VALUE!</v>
      </c>
      <c r="AM55" s="164" t="e">
        <f t="shared" si="44"/>
        <v>#VALUE!</v>
      </c>
      <c r="AN55" s="164" t="e">
        <f t="shared" si="44"/>
        <v>#VALUE!</v>
      </c>
      <c r="AO55" s="164" t="e">
        <f t="shared" si="44"/>
        <v>#VALUE!</v>
      </c>
      <c r="AP55" s="164" t="e">
        <f t="shared" si="44"/>
        <v>#VALUE!</v>
      </c>
      <c r="AQ55" s="164" t="e">
        <f t="shared" si="44"/>
        <v>#VALUE!</v>
      </c>
      <c r="AR55" s="164" t="e">
        <f t="shared" si="44"/>
        <v>#VALUE!</v>
      </c>
      <c r="AS55" s="165" t="e">
        <f t="shared" si="33"/>
        <v>#VALUE!</v>
      </c>
      <c r="AT55" s="165" t="e">
        <f t="shared" si="33"/>
        <v>#VALUE!</v>
      </c>
      <c r="AU55" s="165" t="e">
        <f t="shared" si="33"/>
        <v>#VALUE!</v>
      </c>
      <c r="AV55" s="165" t="e">
        <f t="shared" si="33"/>
        <v>#VALUE!</v>
      </c>
      <c r="AW55" s="165" t="e">
        <f t="shared" si="33"/>
        <v>#VALUE!</v>
      </c>
      <c r="AX55" s="165" t="e">
        <f t="shared" si="32"/>
        <v>#VALUE!</v>
      </c>
      <c r="AY55" s="165" t="e">
        <f t="shared" si="32"/>
        <v>#VALUE!</v>
      </c>
      <c r="AZ55" s="165" t="e">
        <f t="shared" si="32"/>
        <v>#VALUE!</v>
      </c>
      <c r="BA55" s="165" t="e">
        <f t="shared" si="32"/>
        <v>#VALUE!</v>
      </c>
      <c r="BB55" s="165" t="e">
        <f t="shared" si="32"/>
        <v>#VALUE!</v>
      </c>
      <c r="BC55" s="165">
        <f t="shared" si="17"/>
        <v>1</v>
      </c>
    </row>
    <row r="56" spans="1:5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 t="shared" si="2"/>
        <v/>
      </c>
      <c r="J56" s="121" t="str">
        <f t="shared" si="3"/>
        <v/>
      </c>
      <c r="K56" s="212">
        <f t="shared" si="18"/>
        <v>0</v>
      </c>
      <c r="L56" s="212">
        <f t="shared" si="19"/>
        <v>0</v>
      </c>
      <c r="M56" s="212">
        <f t="shared" si="20"/>
        <v>0</v>
      </c>
      <c r="N56" s="212">
        <f t="shared" si="21"/>
        <v>0</v>
      </c>
      <c r="O56" s="190">
        <f t="shared" si="22"/>
        <v>0</v>
      </c>
      <c r="P56" s="190">
        <f t="shared" si="23"/>
        <v>0</v>
      </c>
      <c r="Q56" s="190">
        <f t="shared" si="24"/>
        <v>0</v>
      </c>
      <c r="R56" s="190">
        <f t="shared" si="25"/>
        <v>0</v>
      </c>
      <c r="S56" s="190">
        <f t="shared" si="26"/>
        <v>0</v>
      </c>
      <c r="T56" s="190">
        <f t="shared" si="27"/>
        <v>0</v>
      </c>
      <c r="U56" s="212">
        <f t="shared" si="34"/>
        <v>0</v>
      </c>
      <c r="V56" s="212">
        <f t="shared" si="28"/>
        <v>0</v>
      </c>
      <c r="W56" s="212">
        <f t="shared" si="35"/>
        <v>0</v>
      </c>
      <c r="X56" s="212">
        <f t="shared" si="29"/>
        <v>0</v>
      </c>
      <c r="Y56" s="212">
        <f t="shared" si="36"/>
        <v>0</v>
      </c>
      <c r="Z56" s="212">
        <f t="shared" si="30"/>
        <v>0</v>
      </c>
      <c r="AA56" s="212">
        <f t="shared" si="37"/>
        <v>0</v>
      </c>
      <c r="AB56" s="212">
        <f t="shared" si="38"/>
        <v>0</v>
      </c>
      <c r="AC56" s="212">
        <f t="shared" si="39"/>
        <v>0</v>
      </c>
      <c r="AD56" s="212">
        <f t="shared" si="40"/>
        <v>0</v>
      </c>
      <c r="AE56" s="212">
        <f t="shared" si="41"/>
        <v>0</v>
      </c>
      <c r="AF56" s="212">
        <f t="shared" si="42"/>
        <v>0</v>
      </c>
      <c r="AG56" s="236" t="b">
        <f t="shared" si="43"/>
        <v>0</v>
      </c>
      <c r="AI56" s="164" t="e">
        <f t="shared" si="14"/>
        <v>#VALUE!</v>
      </c>
      <c r="AJ56" s="164" t="e">
        <f t="shared" si="44"/>
        <v>#VALUE!</v>
      </c>
      <c r="AK56" s="164" t="e">
        <f t="shared" si="44"/>
        <v>#VALUE!</v>
      </c>
      <c r="AL56" s="164" t="e">
        <f t="shared" si="44"/>
        <v>#VALUE!</v>
      </c>
      <c r="AM56" s="164" t="e">
        <f t="shared" si="44"/>
        <v>#VALUE!</v>
      </c>
      <c r="AN56" s="164" t="e">
        <f t="shared" si="44"/>
        <v>#VALUE!</v>
      </c>
      <c r="AO56" s="164" t="e">
        <f t="shared" si="44"/>
        <v>#VALUE!</v>
      </c>
      <c r="AP56" s="164" t="e">
        <f t="shared" si="44"/>
        <v>#VALUE!</v>
      </c>
      <c r="AQ56" s="164" t="e">
        <f t="shared" si="44"/>
        <v>#VALUE!</v>
      </c>
      <c r="AR56" s="164" t="e">
        <f t="shared" si="44"/>
        <v>#VALUE!</v>
      </c>
      <c r="AS56" s="165" t="e">
        <f t="shared" si="33"/>
        <v>#VALUE!</v>
      </c>
      <c r="AT56" s="165" t="e">
        <f t="shared" si="33"/>
        <v>#VALUE!</v>
      </c>
      <c r="AU56" s="165" t="e">
        <f t="shared" si="33"/>
        <v>#VALUE!</v>
      </c>
      <c r="AV56" s="165" t="e">
        <f t="shared" si="33"/>
        <v>#VALUE!</v>
      </c>
      <c r="AW56" s="165" t="e">
        <f t="shared" si="33"/>
        <v>#VALUE!</v>
      </c>
      <c r="AX56" s="165" t="e">
        <f t="shared" si="32"/>
        <v>#VALUE!</v>
      </c>
      <c r="AY56" s="165" t="e">
        <f t="shared" si="32"/>
        <v>#VALUE!</v>
      </c>
      <c r="AZ56" s="165" t="e">
        <f t="shared" si="32"/>
        <v>#VALUE!</v>
      </c>
      <c r="BA56" s="165" t="e">
        <f t="shared" si="32"/>
        <v>#VALUE!</v>
      </c>
      <c r="BB56" s="165" t="e">
        <f t="shared" si="32"/>
        <v>#VALUE!</v>
      </c>
      <c r="BC56" s="165">
        <f t="shared" si="17"/>
        <v>1</v>
      </c>
    </row>
    <row r="57" spans="1:5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 t="shared" si="2"/>
        <v/>
      </c>
      <c r="J57" s="121" t="str">
        <f t="shared" si="3"/>
        <v/>
      </c>
      <c r="K57" s="212">
        <f t="shared" si="18"/>
        <v>0</v>
      </c>
      <c r="L57" s="212">
        <f t="shared" si="19"/>
        <v>0</v>
      </c>
      <c r="M57" s="212">
        <f t="shared" si="20"/>
        <v>0</v>
      </c>
      <c r="N57" s="212">
        <f t="shared" si="21"/>
        <v>0</v>
      </c>
      <c r="O57" s="190">
        <f t="shared" si="22"/>
        <v>0</v>
      </c>
      <c r="P57" s="190">
        <f t="shared" si="23"/>
        <v>0</v>
      </c>
      <c r="Q57" s="190">
        <f t="shared" si="24"/>
        <v>0</v>
      </c>
      <c r="R57" s="190">
        <f t="shared" si="25"/>
        <v>0</v>
      </c>
      <c r="S57" s="190">
        <f t="shared" si="26"/>
        <v>0</v>
      </c>
      <c r="T57" s="190">
        <f t="shared" si="27"/>
        <v>0</v>
      </c>
      <c r="U57" s="212">
        <f t="shared" si="34"/>
        <v>0</v>
      </c>
      <c r="V57" s="212">
        <f t="shared" si="28"/>
        <v>0</v>
      </c>
      <c r="W57" s="212">
        <f t="shared" si="35"/>
        <v>0</v>
      </c>
      <c r="X57" s="212">
        <f t="shared" si="29"/>
        <v>0</v>
      </c>
      <c r="Y57" s="212">
        <f t="shared" si="36"/>
        <v>0</v>
      </c>
      <c r="Z57" s="212">
        <f t="shared" si="30"/>
        <v>0</v>
      </c>
      <c r="AA57" s="212">
        <f t="shared" si="37"/>
        <v>0</v>
      </c>
      <c r="AB57" s="212">
        <f t="shared" si="38"/>
        <v>0</v>
      </c>
      <c r="AC57" s="212">
        <f t="shared" si="39"/>
        <v>0</v>
      </c>
      <c r="AD57" s="212">
        <f t="shared" si="40"/>
        <v>0</v>
      </c>
      <c r="AE57" s="212">
        <f t="shared" si="41"/>
        <v>0</v>
      </c>
      <c r="AF57" s="212">
        <f t="shared" si="42"/>
        <v>0</v>
      </c>
      <c r="AG57" s="236" t="b">
        <f t="shared" si="43"/>
        <v>0</v>
      </c>
      <c r="AI57" s="164" t="e">
        <f t="shared" si="14"/>
        <v>#VALUE!</v>
      </c>
      <c r="AJ57" s="164" t="e">
        <f t="shared" si="44"/>
        <v>#VALUE!</v>
      </c>
      <c r="AK57" s="164" t="e">
        <f t="shared" si="44"/>
        <v>#VALUE!</v>
      </c>
      <c r="AL57" s="164" t="e">
        <f t="shared" si="44"/>
        <v>#VALUE!</v>
      </c>
      <c r="AM57" s="164" t="e">
        <f t="shared" si="44"/>
        <v>#VALUE!</v>
      </c>
      <c r="AN57" s="164" t="e">
        <f t="shared" si="44"/>
        <v>#VALUE!</v>
      </c>
      <c r="AO57" s="164" t="e">
        <f t="shared" si="44"/>
        <v>#VALUE!</v>
      </c>
      <c r="AP57" s="164" t="e">
        <f t="shared" si="44"/>
        <v>#VALUE!</v>
      </c>
      <c r="AQ57" s="164" t="e">
        <f t="shared" si="44"/>
        <v>#VALUE!</v>
      </c>
      <c r="AR57" s="164" t="e">
        <f t="shared" si="44"/>
        <v>#VALUE!</v>
      </c>
      <c r="AS57" s="165" t="e">
        <f t="shared" si="33"/>
        <v>#VALUE!</v>
      </c>
      <c r="AT57" s="165" t="e">
        <f t="shared" si="33"/>
        <v>#VALUE!</v>
      </c>
      <c r="AU57" s="165" t="e">
        <f t="shared" si="33"/>
        <v>#VALUE!</v>
      </c>
      <c r="AV57" s="165" t="e">
        <f t="shared" si="33"/>
        <v>#VALUE!</v>
      </c>
      <c r="AW57" s="165" t="e">
        <f t="shared" si="33"/>
        <v>#VALUE!</v>
      </c>
      <c r="AX57" s="165" t="e">
        <f t="shared" si="32"/>
        <v>#VALUE!</v>
      </c>
      <c r="AY57" s="165" t="e">
        <f t="shared" si="32"/>
        <v>#VALUE!</v>
      </c>
      <c r="AZ57" s="165" t="e">
        <f t="shared" si="32"/>
        <v>#VALUE!</v>
      </c>
      <c r="BA57" s="165" t="e">
        <f t="shared" si="32"/>
        <v>#VALUE!</v>
      </c>
      <c r="BB57" s="165" t="e">
        <f t="shared" si="32"/>
        <v>#VALUE!</v>
      </c>
      <c r="BC57" s="165">
        <f t="shared" si="17"/>
        <v>1</v>
      </c>
    </row>
    <row r="58" spans="1:5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 t="shared" si="2"/>
        <v/>
      </c>
      <c r="J58" s="121" t="str">
        <f t="shared" si="3"/>
        <v/>
      </c>
      <c r="K58" s="212">
        <f t="shared" si="18"/>
        <v>0</v>
      </c>
      <c r="L58" s="212">
        <f t="shared" si="19"/>
        <v>0</v>
      </c>
      <c r="M58" s="212">
        <f t="shared" si="20"/>
        <v>0</v>
      </c>
      <c r="N58" s="212">
        <f t="shared" si="21"/>
        <v>0</v>
      </c>
      <c r="O58" s="190">
        <f t="shared" si="22"/>
        <v>0</v>
      </c>
      <c r="P58" s="190">
        <f t="shared" si="23"/>
        <v>0</v>
      </c>
      <c r="Q58" s="190">
        <f t="shared" si="24"/>
        <v>0</v>
      </c>
      <c r="R58" s="190">
        <f t="shared" si="25"/>
        <v>0</v>
      </c>
      <c r="S58" s="190">
        <f t="shared" si="26"/>
        <v>0</v>
      </c>
      <c r="T58" s="190">
        <f t="shared" si="27"/>
        <v>0</v>
      </c>
      <c r="U58" s="212">
        <f t="shared" si="34"/>
        <v>0</v>
      </c>
      <c r="V58" s="212">
        <f t="shared" si="28"/>
        <v>0</v>
      </c>
      <c r="W58" s="212">
        <f t="shared" si="35"/>
        <v>0</v>
      </c>
      <c r="X58" s="212">
        <f t="shared" si="29"/>
        <v>0</v>
      </c>
      <c r="Y58" s="212">
        <f t="shared" si="36"/>
        <v>0</v>
      </c>
      <c r="Z58" s="212">
        <f t="shared" si="30"/>
        <v>0</v>
      </c>
      <c r="AA58" s="212">
        <f t="shared" si="37"/>
        <v>0</v>
      </c>
      <c r="AB58" s="212">
        <f t="shared" si="38"/>
        <v>0</v>
      </c>
      <c r="AC58" s="212">
        <f t="shared" si="39"/>
        <v>0</v>
      </c>
      <c r="AD58" s="212">
        <f t="shared" si="40"/>
        <v>0</v>
      </c>
      <c r="AE58" s="212">
        <f t="shared" si="41"/>
        <v>0</v>
      </c>
      <c r="AF58" s="212">
        <f t="shared" si="42"/>
        <v>0</v>
      </c>
      <c r="AG58" s="236" t="b">
        <f t="shared" si="43"/>
        <v>0</v>
      </c>
      <c r="AI58" s="164" t="e">
        <f t="shared" si="14"/>
        <v>#VALUE!</v>
      </c>
      <c r="AJ58" s="164" t="e">
        <f t="shared" si="44"/>
        <v>#VALUE!</v>
      </c>
      <c r="AK58" s="164" t="e">
        <f t="shared" si="44"/>
        <v>#VALUE!</v>
      </c>
      <c r="AL58" s="164" t="e">
        <f t="shared" si="44"/>
        <v>#VALUE!</v>
      </c>
      <c r="AM58" s="164" t="e">
        <f t="shared" si="44"/>
        <v>#VALUE!</v>
      </c>
      <c r="AN58" s="164" t="e">
        <f t="shared" si="44"/>
        <v>#VALUE!</v>
      </c>
      <c r="AO58" s="164" t="e">
        <f t="shared" si="44"/>
        <v>#VALUE!</v>
      </c>
      <c r="AP58" s="164" t="e">
        <f t="shared" si="44"/>
        <v>#VALUE!</v>
      </c>
      <c r="AQ58" s="164" t="e">
        <f t="shared" si="44"/>
        <v>#VALUE!</v>
      </c>
      <c r="AR58" s="164" t="e">
        <f t="shared" si="44"/>
        <v>#VALUE!</v>
      </c>
      <c r="AS58" s="165" t="e">
        <f t="shared" si="33"/>
        <v>#VALUE!</v>
      </c>
      <c r="AT58" s="165" t="e">
        <f t="shared" si="33"/>
        <v>#VALUE!</v>
      </c>
      <c r="AU58" s="165" t="e">
        <f t="shared" si="33"/>
        <v>#VALUE!</v>
      </c>
      <c r="AV58" s="165" t="e">
        <f t="shared" si="33"/>
        <v>#VALUE!</v>
      </c>
      <c r="AW58" s="165" t="e">
        <f t="shared" si="33"/>
        <v>#VALUE!</v>
      </c>
      <c r="AX58" s="165" t="e">
        <f t="shared" si="32"/>
        <v>#VALUE!</v>
      </c>
      <c r="AY58" s="165" t="e">
        <f t="shared" si="32"/>
        <v>#VALUE!</v>
      </c>
      <c r="AZ58" s="165" t="e">
        <f t="shared" si="32"/>
        <v>#VALUE!</v>
      </c>
      <c r="BA58" s="165" t="e">
        <f t="shared" si="32"/>
        <v>#VALUE!</v>
      </c>
      <c r="BB58" s="165" t="e">
        <f t="shared" si="32"/>
        <v>#VALUE!</v>
      </c>
      <c r="BC58" s="165">
        <f t="shared" si="17"/>
        <v>1</v>
      </c>
    </row>
    <row r="59" spans="1:5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 t="shared" si="2"/>
        <v/>
      </c>
      <c r="J59" s="121" t="str">
        <f t="shared" si="3"/>
        <v/>
      </c>
      <c r="K59" s="212">
        <f t="shared" si="18"/>
        <v>0</v>
      </c>
      <c r="L59" s="212">
        <f t="shared" si="19"/>
        <v>0</v>
      </c>
      <c r="M59" s="212">
        <f t="shared" si="20"/>
        <v>0</v>
      </c>
      <c r="N59" s="212">
        <f t="shared" si="21"/>
        <v>0</v>
      </c>
      <c r="O59" s="190">
        <f t="shared" si="22"/>
        <v>0</v>
      </c>
      <c r="P59" s="190">
        <f t="shared" si="23"/>
        <v>0</v>
      </c>
      <c r="Q59" s="190">
        <f t="shared" si="24"/>
        <v>0</v>
      </c>
      <c r="R59" s="190">
        <f t="shared" si="25"/>
        <v>0</v>
      </c>
      <c r="S59" s="190">
        <f t="shared" si="26"/>
        <v>0</v>
      </c>
      <c r="T59" s="190">
        <f t="shared" si="27"/>
        <v>0</v>
      </c>
      <c r="U59" s="212">
        <f t="shared" si="34"/>
        <v>0</v>
      </c>
      <c r="V59" s="212">
        <f t="shared" si="28"/>
        <v>0</v>
      </c>
      <c r="W59" s="212">
        <f t="shared" si="35"/>
        <v>0</v>
      </c>
      <c r="X59" s="212">
        <f t="shared" si="29"/>
        <v>0</v>
      </c>
      <c r="Y59" s="212">
        <f t="shared" si="36"/>
        <v>0</v>
      </c>
      <c r="Z59" s="212">
        <f t="shared" si="30"/>
        <v>0</v>
      </c>
      <c r="AA59" s="212">
        <f t="shared" si="37"/>
        <v>0</v>
      </c>
      <c r="AB59" s="212">
        <f t="shared" si="38"/>
        <v>0</v>
      </c>
      <c r="AC59" s="212">
        <f t="shared" si="39"/>
        <v>0</v>
      </c>
      <c r="AD59" s="212">
        <f t="shared" si="40"/>
        <v>0</v>
      </c>
      <c r="AE59" s="212">
        <f t="shared" si="41"/>
        <v>0</v>
      </c>
      <c r="AF59" s="212">
        <f t="shared" si="42"/>
        <v>0</v>
      </c>
      <c r="AG59" s="236" t="b">
        <f t="shared" si="43"/>
        <v>0</v>
      </c>
      <c r="AI59" s="164" t="e">
        <f t="shared" si="14"/>
        <v>#VALUE!</v>
      </c>
      <c r="AJ59" s="164" t="e">
        <f t="shared" si="44"/>
        <v>#VALUE!</v>
      </c>
      <c r="AK59" s="164" t="e">
        <f t="shared" si="44"/>
        <v>#VALUE!</v>
      </c>
      <c r="AL59" s="164" t="e">
        <f t="shared" si="44"/>
        <v>#VALUE!</v>
      </c>
      <c r="AM59" s="164" t="e">
        <f t="shared" si="44"/>
        <v>#VALUE!</v>
      </c>
      <c r="AN59" s="164" t="e">
        <f t="shared" si="44"/>
        <v>#VALUE!</v>
      </c>
      <c r="AO59" s="164" t="e">
        <f t="shared" si="44"/>
        <v>#VALUE!</v>
      </c>
      <c r="AP59" s="164" t="e">
        <f t="shared" si="44"/>
        <v>#VALUE!</v>
      </c>
      <c r="AQ59" s="164" t="e">
        <f t="shared" si="44"/>
        <v>#VALUE!</v>
      </c>
      <c r="AR59" s="164" t="e">
        <f t="shared" si="44"/>
        <v>#VALUE!</v>
      </c>
      <c r="AS59" s="165" t="e">
        <f t="shared" si="33"/>
        <v>#VALUE!</v>
      </c>
      <c r="AT59" s="165" t="e">
        <f t="shared" si="33"/>
        <v>#VALUE!</v>
      </c>
      <c r="AU59" s="165" t="e">
        <f t="shared" si="33"/>
        <v>#VALUE!</v>
      </c>
      <c r="AV59" s="165" t="e">
        <f t="shared" si="33"/>
        <v>#VALUE!</v>
      </c>
      <c r="AW59" s="165" t="e">
        <f t="shared" si="33"/>
        <v>#VALUE!</v>
      </c>
      <c r="AX59" s="165" t="e">
        <f t="shared" si="32"/>
        <v>#VALUE!</v>
      </c>
      <c r="AY59" s="165" t="e">
        <f t="shared" si="32"/>
        <v>#VALUE!</v>
      </c>
      <c r="AZ59" s="165" t="e">
        <f t="shared" si="32"/>
        <v>#VALUE!</v>
      </c>
      <c r="BA59" s="165" t="e">
        <f t="shared" si="32"/>
        <v>#VALUE!</v>
      </c>
      <c r="BB59" s="165" t="e">
        <f t="shared" si="32"/>
        <v>#VALUE!</v>
      </c>
      <c r="BC59" s="165">
        <f t="shared" si="17"/>
        <v>1</v>
      </c>
    </row>
    <row r="60" spans="1:5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 t="shared" si="2"/>
        <v/>
      </c>
      <c r="J60" s="121" t="str">
        <f t="shared" si="3"/>
        <v/>
      </c>
      <c r="K60" s="212">
        <f t="shared" si="18"/>
        <v>0</v>
      </c>
      <c r="L60" s="212">
        <f t="shared" si="19"/>
        <v>0</v>
      </c>
      <c r="M60" s="212">
        <f t="shared" si="20"/>
        <v>0</v>
      </c>
      <c r="N60" s="212">
        <f t="shared" si="21"/>
        <v>0</v>
      </c>
      <c r="O60" s="190">
        <f t="shared" si="22"/>
        <v>0</v>
      </c>
      <c r="P60" s="190">
        <f t="shared" si="23"/>
        <v>0</v>
      </c>
      <c r="Q60" s="190">
        <f t="shared" si="24"/>
        <v>0</v>
      </c>
      <c r="R60" s="190">
        <f t="shared" si="25"/>
        <v>0</v>
      </c>
      <c r="S60" s="190">
        <f t="shared" si="26"/>
        <v>0</v>
      </c>
      <c r="T60" s="190">
        <f t="shared" si="27"/>
        <v>0</v>
      </c>
      <c r="U60" s="212">
        <f t="shared" si="34"/>
        <v>0</v>
      </c>
      <c r="V60" s="212">
        <f t="shared" si="28"/>
        <v>0</v>
      </c>
      <c r="W60" s="212">
        <f t="shared" si="35"/>
        <v>0</v>
      </c>
      <c r="X60" s="212">
        <f t="shared" si="29"/>
        <v>0</v>
      </c>
      <c r="Y60" s="212">
        <f t="shared" si="36"/>
        <v>0</v>
      </c>
      <c r="Z60" s="212">
        <f t="shared" si="30"/>
        <v>0</v>
      </c>
      <c r="AA60" s="212">
        <f t="shared" si="37"/>
        <v>0</v>
      </c>
      <c r="AB60" s="212">
        <f t="shared" si="38"/>
        <v>0</v>
      </c>
      <c r="AC60" s="212">
        <f t="shared" si="39"/>
        <v>0</v>
      </c>
      <c r="AD60" s="212">
        <f t="shared" si="40"/>
        <v>0</v>
      </c>
      <c r="AE60" s="212">
        <f t="shared" si="41"/>
        <v>0</v>
      </c>
      <c r="AF60" s="212">
        <f t="shared" si="42"/>
        <v>0</v>
      </c>
      <c r="AG60" s="236" t="b">
        <f t="shared" si="43"/>
        <v>0</v>
      </c>
      <c r="AI60" s="164" t="e">
        <f t="shared" si="14"/>
        <v>#VALUE!</v>
      </c>
      <c r="AJ60" s="164" t="e">
        <f t="shared" si="44"/>
        <v>#VALUE!</v>
      </c>
      <c r="AK60" s="164" t="e">
        <f t="shared" si="44"/>
        <v>#VALUE!</v>
      </c>
      <c r="AL60" s="164" t="e">
        <f t="shared" si="44"/>
        <v>#VALUE!</v>
      </c>
      <c r="AM60" s="164" t="e">
        <f t="shared" si="44"/>
        <v>#VALUE!</v>
      </c>
      <c r="AN60" s="164" t="e">
        <f t="shared" si="44"/>
        <v>#VALUE!</v>
      </c>
      <c r="AO60" s="164" t="e">
        <f t="shared" si="44"/>
        <v>#VALUE!</v>
      </c>
      <c r="AP60" s="164" t="e">
        <f t="shared" si="44"/>
        <v>#VALUE!</v>
      </c>
      <c r="AQ60" s="164" t="e">
        <f t="shared" si="44"/>
        <v>#VALUE!</v>
      </c>
      <c r="AR60" s="164" t="e">
        <f t="shared" si="44"/>
        <v>#VALUE!</v>
      </c>
      <c r="AS60" s="165" t="e">
        <f t="shared" si="33"/>
        <v>#VALUE!</v>
      </c>
      <c r="AT60" s="165" t="e">
        <f t="shared" si="33"/>
        <v>#VALUE!</v>
      </c>
      <c r="AU60" s="165" t="e">
        <f t="shared" si="33"/>
        <v>#VALUE!</v>
      </c>
      <c r="AV60" s="165" t="e">
        <f t="shared" si="33"/>
        <v>#VALUE!</v>
      </c>
      <c r="AW60" s="165" t="e">
        <f t="shared" si="33"/>
        <v>#VALUE!</v>
      </c>
      <c r="AX60" s="165" t="e">
        <f t="shared" si="32"/>
        <v>#VALUE!</v>
      </c>
      <c r="AY60" s="165" t="e">
        <f t="shared" si="32"/>
        <v>#VALUE!</v>
      </c>
      <c r="AZ60" s="165" t="e">
        <f t="shared" si="32"/>
        <v>#VALUE!</v>
      </c>
      <c r="BA60" s="165" t="e">
        <f t="shared" si="32"/>
        <v>#VALUE!</v>
      </c>
      <c r="BB60" s="165" t="e">
        <f t="shared" si="32"/>
        <v>#VALUE!</v>
      </c>
      <c r="BC60" s="165">
        <f t="shared" si="17"/>
        <v>1</v>
      </c>
    </row>
    <row r="61" spans="1:5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 t="shared" si="2"/>
        <v/>
      </c>
      <c r="J61" s="121" t="str">
        <f t="shared" si="3"/>
        <v/>
      </c>
      <c r="K61" s="212">
        <f t="shared" si="18"/>
        <v>0</v>
      </c>
      <c r="L61" s="212">
        <f t="shared" si="19"/>
        <v>0</v>
      </c>
      <c r="M61" s="212">
        <f t="shared" si="20"/>
        <v>0</v>
      </c>
      <c r="N61" s="212">
        <f t="shared" si="21"/>
        <v>0</v>
      </c>
      <c r="O61" s="190">
        <f t="shared" si="22"/>
        <v>0</v>
      </c>
      <c r="P61" s="190">
        <f t="shared" si="23"/>
        <v>0</v>
      </c>
      <c r="Q61" s="190">
        <f t="shared" si="24"/>
        <v>0</v>
      </c>
      <c r="R61" s="190">
        <f t="shared" si="25"/>
        <v>0</v>
      </c>
      <c r="S61" s="190">
        <f t="shared" si="26"/>
        <v>0</v>
      </c>
      <c r="T61" s="190">
        <f t="shared" si="27"/>
        <v>0</v>
      </c>
      <c r="U61" s="212">
        <f t="shared" si="34"/>
        <v>0</v>
      </c>
      <c r="V61" s="212">
        <f t="shared" si="28"/>
        <v>0</v>
      </c>
      <c r="W61" s="212">
        <f t="shared" si="35"/>
        <v>0</v>
      </c>
      <c r="X61" s="212">
        <f t="shared" si="29"/>
        <v>0</v>
      </c>
      <c r="Y61" s="212">
        <f t="shared" si="36"/>
        <v>0</v>
      </c>
      <c r="Z61" s="212">
        <f t="shared" si="30"/>
        <v>0</v>
      </c>
      <c r="AA61" s="212">
        <f t="shared" si="37"/>
        <v>0</v>
      </c>
      <c r="AB61" s="212">
        <f t="shared" si="38"/>
        <v>0</v>
      </c>
      <c r="AC61" s="212">
        <f t="shared" si="39"/>
        <v>0</v>
      </c>
      <c r="AD61" s="212">
        <f t="shared" si="40"/>
        <v>0</v>
      </c>
      <c r="AE61" s="212">
        <f t="shared" si="41"/>
        <v>0</v>
      </c>
      <c r="AF61" s="212">
        <f t="shared" si="42"/>
        <v>0</v>
      </c>
      <c r="AG61" s="236" t="b">
        <f t="shared" si="43"/>
        <v>0</v>
      </c>
      <c r="AI61" s="164" t="e">
        <f t="shared" si="14"/>
        <v>#VALUE!</v>
      </c>
      <c r="AJ61" s="164" t="e">
        <f t="shared" si="44"/>
        <v>#VALUE!</v>
      </c>
      <c r="AK61" s="164" t="e">
        <f t="shared" si="44"/>
        <v>#VALUE!</v>
      </c>
      <c r="AL61" s="164" t="e">
        <f t="shared" si="44"/>
        <v>#VALUE!</v>
      </c>
      <c r="AM61" s="164" t="e">
        <f t="shared" si="44"/>
        <v>#VALUE!</v>
      </c>
      <c r="AN61" s="164" t="e">
        <f t="shared" si="44"/>
        <v>#VALUE!</v>
      </c>
      <c r="AO61" s="164" t="e">
        <f t="shared" si="44"/>
        <v>#VALUE!</v>
      </c>
      <c r="AP61" s="164" t="e">
        <f t="shared" si="44"/>
        <v>#VALUE!</v>
      </c>
      <c r="AQ61" s="164" t="e">
        <f t="shared" si="44"/>
        <v>#VALUE!</v>
      </c>
      <c r="AR61" s="164" t="e">
        <f t="shared" si="44"/>
        <v>#VALUE!</v>
      </c>
      <c r="AS61" s="165" t="e">
        <f t="shared" si="33"/>
        <v>#VALUE!</v>
      </c>
      <c r="AT61" s="165" t="e">
        <f t="shared" si="33"/>
        <v>#VALUE!</v>
      </c>
      <c r="AU61" s="165" t="e">
        <f t="shared" si="33"/>
        <v>#VALUE!</v>
      </c>
      <c r="AV61" s="165" t="e">
        <f t="shared" si="33"/>
        <v>#VALUE!</v>
      </c>
      <c r="AW61" s="165" t="e">
        <f t="shared" si="33"/>
        <v>#VALUE!</v>
      </c>
      <c r="AX61" s="165" t="e">
        <f t="shared" si="32"/>
        <v>#VALUE!</v>
      </c>
      <c r="AY61" s="165" t="e">
        <f t="shared" si="32"/>
        <v>#VALUE!</v>
      </c>
      <c r="AZ61" s="165" t="e">
        <f t="shared" si="32"/>
        <v>#VALUE!</v>
      </c>
      <c r="BA61" s="165" t="e">
        <f t="shared" si="32"/>
        <v>#VALUE!</v>
      </c>
      <c r="BB61" s="165" t="e">
        <f t="shared" si="32"/>
        <v>#VALUE!</v>
      </c>
      <c r="BC61" s="165">
        <f t="shared" si="17"/>
        <v>1</v>
      </c>
    </row>
    <row r="62" spans="1:5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 t="shared" si="2"/>
        <v/>
      </c>
      <c r="J62" s="121" t="str">
        <f t="shared" si="3"/>
        <v/>
      </c>
      <c r="K62" s="212">
        <f t="shared" si="18"/>
        <v>0</v>
      </c>
      <c r="L62" s="212">
        <f t="shared" si="19"/>
        <v>0</v>
      </c>
      <c r="M62" s="212">
        <f t="shared" si="20"/>
        <v>0</v>
      </c>
      <c r="N62" s="212">
        <f t="shared" si="21"/>
        <v>0</v>
      </c>
      <c r="O62" s="190">
        <f t="shared" si="22"/>
        <v>0</v>
      </c>
      <c r="P62" s="190">
        <f t="shared" si="23"/>
        <v>0</v>
      </c>
      <c r="Q62" s="190">
        <f t="shared" si="24"/>
        <v>0</v>
      </c>
      <c r="R62" s="190">
        <f t="shared" si="25"/>
        <v>0</v>
      </c>
      <c r="S62" s="190">
        <f t="shared" si="26"/>
        <v>0</v>
      </c>
      <c r="T62" s="190">
        <f t="shared" si="27"/>
        <v>0</v>
      </c>
      <c r="U62" s="212">
        <f t="shared" si="34"/>
        <v>0</v>
      </c>
      <c r="V62" s="212">
        <f t="shared" si="28"/>
        <v>0</v>
      </c>
      <c r="W62" s="212">
        <f t="shared" si="35"/>
        <v>0</v>
      </c>
      <c r="X62" s="212">
        <f t="shared" si="29"/>
        <v>0</v>
      </c>
      <c r="Y62" s="212">
        <f t="shared" si="36"/>
        <v>0</v>
      </c>
      <c r="Z62" s="212">
        <f t="shared" si="30"/>
        <v>0</v>
      </c>
      <c r="AA62" s="212">
        <f t="shared" si="37"/>
        <v>0</v>
      </c>
      <c r="AB62" s="212">
        <f t="shared" si="38"/>
        <v>0</v>
      </c>
      <c r="AC62" s="212">
        <f t="shared" si="39"/>
        <v>0</v>
      </c>
      <c r="AD62" s="212">
        <f t="shared" si="40"/>
        <v>0</v>
      </c>
      <c r="AE62" s="212">
        <f t="shared" si="41"/>
        <v>0</v>
      </c>
      <c r="AF62" s="212">
        <f t="shared" si="42"/>
        <v>0</v>
      </c>
      <c r="AG62" s="236" t="b">
        <f t="shared" si="43"/>
        <v>0</v>
      </c>
      <c r="AI62" s="164" t="e">
        <f t="shared" si="14"/>
        <v>#VALUE!</v>
      </c>
      <c r="AJ62" s="164" t="e">
        <f t="shared" si="44"/>
        <v>#VALUE!</v>
      </c>
      <c r="AK62" s="164" t="e">
        <f t="shared" si="44"/>
        <v>#VALUE!</v>
      </c>
      <c r="AL62" s="164" t="e">
        <f t="shared" si="44"/>
        <v>#VALUE!</v>
      </c>
      <c r="AM62" s="164" t="e">
        <f t="shared" si="44"/>
        <v>#VALUE!</v>
      </c>
      <c r="AN62" s="164" t="e">
        <f t="shared" si="44"/>
        <v>#VALUE!</v>
      </c>
      <c r="AO62" s="164" t="e">
        <f t="shared" si="44"/>
        <v>#VALUE!</v>
      </c>
      <c r="AP62" s="164" t="e">
        <f t="shared" si="44"/>
        <v>#VALUE!</v>
      </c>
      <c r="AQ62" s="164" t="e">
        <f t="shared" si="44"/>
        <v>#VALUE!</v>
      </c>
      <c r="AR62" s="164" t="e">
        <f t="shared" si="44"/>
        <v>#VALUE!</v>
      </c>
      <c r="AS62" s="165" t="e">
        <f t="shared" si="33"/>
        <v>#VALUE!</v>
      </c>
      <c r="AT62" s="165" t="e">
        <f t="shared" si="33"/>
        <v>#VALUE!</v>
      </c>
      <c r="AU62" s="165" t="e">
        <f t="shared" si="33"/>
        <v>#VALUE!</v>
      </c>
      <c r="AV62" s="165" t="e">
        <f t="shared" si="33"/>
        <v>#VALUE!</v>
      </c>
      <c r="AW62" s="165" t="e">
        <f t="shared" si="33"/>
        <v>#VALUE!</v>
      </c>
      <c r="AX62" s="165" t="e">
        <f t="shared" si="32"/>
        <v>#VALUE!</v>
      </c>
      <c r="AY62" s="165" t="e">
        <f t="shared" si="32"/>
        <v>#VALUE!</v>
      </c>
      <c r="AZ62" s="165" t="e">
        <f t="shared" si="32"/>
        <v>#VALUE!</v>
      </c>
      <c r="BA62" s="165" t="e">
        <f t="shared" si="32"/>
        <v>#VALUE!</v>
      </c>
      <c r="BB62" s="165" t="e">
        <f t="shared" si="32"/>
        <v>#VALUE!</v>
      </c>
      <c r="BC62" s="165">
        <f t="shared" si="17"/>
        <v>1</v>
      </c>
    </row>
    <row r="63" spans="1:5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 t="shared" si="2"/>
        <v/>
      </c>
      <c r="J63" s="121" t="str">
        <f t="shared" si="3"/>
        <v/>
      </c>
      <c r="K63" s="212">
        <f t="shared" si="18"/>
        <v>0</v>
      </c>
      <c r="L63" s="212">
        <f t="shared" si="19"/>
        <v>0</v>
      </c>
      <c r="M63" s="212">
        <f t="shared" si="20"/>
        <v>0</v>
      </c>
      <c r="N63" s="212">
        <f t="shared" si="21"/>
        <v>0</v>
      </c>
      <c r="O63" s="190">
        <f t="shared" si="22"/>
        <v>0</v>
      </c>
      <c r="P63" s="190">
        <f t="shared" si="23"/>
        <v>0</v>
      </c>
      <c r="Q63" s="190">
        <f t="shared" si="24"/>
        <v>0</v>
      </c>
      <c r="R63" s="190">
        <f t="shared" si="25"/>
        <v>0</v>
      </c>
      <c r="S63" s="190">
        <f t="shared" si="26"/>
        <v>0</v>
      </c>
      <c r="T63" s="190">
        <f t="shared" si="27"/>
        <v>0</v>
      </c>
      <c r="U63" s="212">
        <f t="shared" si="34"/>
        <v>0</v>
      </c>
      <c r="V63" s="212">
        <f t="shared" si="28"/>
        <v>0</v>
      </c>
      <c r="W63" s="212">
        <f t="shared" si="35"/>
        <v>0</v>
      </c>
      <c r="X63" s="212">
        <f t="shared" si="29"/>
        <v>0</v>
      </c>
      <c r="Y63" s="212">
        <f t="shared" si="36"/>
        <v>0</v>
      </c>
      <c r="Z63" s="212">
        <f t="shared" si="30"/>
        <v>0</v>
      </c>
      <c r="AA63" s="212">
        <f t="shared" si="37"/>
        <v>0</v>
      </c>
      <c r="AB63" s="212">
        <f t="shared" si="38"/>
        <v>0</v>
      </c>
      <c r="AC63" s="212">
        <f t="shared" si="39"/>
        <v>0</v>
      </c>
      <c r="AD63" s="212">
        <f t="shared" si="40"/>
        <v>0</v>
      </c>
      <c r="AE63" s="212">
        <f t="shared" si="41"/>
        <v>0</v>
      </c>
      <c r="AF63" s="212">
        <f t="shared" si="42"/>
        <v>0</v>
      </c>
      <c r="AG63" s="236" t="b">
        <f t="shared" si="43"/>
        <v>0</v>
      </c>
      <c r="AI63" s="164" t="e">
        <f t="shared" si="14"/>
        <v>#VALUE!</v>
      </c>
      <c r="AJ63" s="164" t="e">
        <f t="shared" si="44"/>
        <v>#VALUE!</v>
      </c>
      <c r="AK63" s="164" t="e">
        <f t="shared" si="44"/>
        <v>#VALUE!</v>
      </c>
      <c r="AL63" s="164" t="e">
        <f t="shared" si="44"/>
        <v>#VALUE!</v>
      </c>
      <c r="AM63" s="164" t="e">
        <f t="shared" si="44"/>
        <v>#VALUE!</v>
      </c>
      <c r="AN63" s="164" t="e">
        <f t="shared" si="44"/>
        <v>#VALUE!</v>
      </c>
      <c r="AO63" s="164" t="e">
        <f t="shared" si="44"/>
        <v>#VALUE!</v>
      </c>
      <c r="AP63" s="164" t="e">
        <f t="shared" si="44"/>
        <v>#VALUE!</v>
      </c>
      <c r="AQ63" s="164" t="e">
        <f t="shared" si="44"/>
        <v>#VALUE!</v>
      </c>
      <c r="AR63" s="164" t="e">
        <f t="shared" si="44"/>
        <v>#VALUE!</v>
      </c>
      <c r="AS63" s="165" t="e">
        <f t="shared" si="33"/>
        <v>#VALUE!</v>
      </c>
      <c r="AT63" s="165" t="e">
        <f t="shared" si="33"/>
        <v>#VALUE!</v>
      </c>
      <c r="AU63" s="165" t="e">
        <f t="shared" si="33"/>
        <v>#VALUE!</v>
      </c>
      <c r="AV63" s="165" t="e">
        <f t="shared" si="33"/>
        <v>#VALUE!</v>
      </c>
      <c r="AW63" s="165" t="e">
        <f t="shared" si="33"/>
        <v>#VALUE!</v>
      </c>
      <c r="AX63" s="165" t="e">
        <f t="shared" si="32"/>
        <v>#VALUE!</v>
      </c>
      <c r="AY63" s="165" t="e">
        <f t="shared" si="32"/>
        <v>#VALUE!</v>
      </c>
      <c r="AZ63" s="165" t="e">
        <f t="shared" si="32"/>
        <v>#VALUE!</v>
      </c>
      <c r="BA63" s="165" t="e">
        <f t="shared" si="32"/>
        <v>#VALUE!</v>
      </c>
      <c r="BB63" s="165" t="e">
        <f t="shared" si="32"/>
        <v>#VALUE!</v>
      </c>
      <c r="BC63" s="165">
        <f t="shared" si="17"/>
        <v>1</v>
      </c>
    </row>
    <row r="64" spans="1:5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 t="shared" si="2"/>
        <v/>
      </c>
      <c r="J64" s="121" t="str">
        <f t="shared" si="3"/>
        <v/>
      </c>
      <c r="K64" s="212">
        <f t="shared" si="18"/>
        <v>0</v>
      </c>
      <c r="L64" s="212">
        <f t="shared" si="19"/>
        <v>0</v>
      </c>
      <c r="M64" s="212">
        <f t="shared" si="20"/>
        <v>0</v>
      </c>
      <c r="N64" s="212">
        <f t="shared" si="21"/>
        <v>0</v>
      </c>
      <c r="O64" s="190">
        <f t="shared" si="22"/>
        <v>0</v>
      </c>
      <c r="P64" s="190">
        <f t="shared" si="23"/>
        <v>0</v>
      </c>
      <c r="Q64" s="190">
        <f t="shared" si="24"/>
        <v>0</v>
      </c>
      <c r="R64" s="190">
        <f t="shared" si="25"/>
        <v>0</v>
      </c>
      <c r="S64" s="190">
        <f t="shared" si="26"/>
        <v>0</v>
      </c>
      <c r="T64" s="190">
        <f t="shared" si="27"/>
        <v>0</v>
      </c>
      <c r="U64" s="212">
        <f t="shared" si="34"/>
        <v>0</v>
      </c>
      <c r="V64" s="212">
        <f t="shared" si="28"/>
        <v>0</v>
      </c>
      <c r="W64" s="212">
        <f t="shared" si="35"/>
        <v>0</v>
      </c>
      <c r="X64" s="212">
        <f t="shared" si="29"/>
        <v>0</v>
      </c>
      <c r="Y64" s="212">
        <f t="shared" si="36"/>
        <v>0</v>
      </c>
      <c r="Z64" s="212">
        <f t="shared" si="30"/>
        <v>0</v>
      </c>
      <c r="AA64" s="212">
        <f t="shared" si="37"/>
        <v>0</v>
      </c>
      <c r="AB64" s="212">
        <f t="shared" si="38"/>
        <v>0</v>
      </c>
      <c r="AC64" s="212">
        <f t="shared" si="39"/>
        <v>0</v>
      </c>
      <c r="AD64" s="212">
        <f t="shared" si="40"/>
        <v>0</v>
      </c>
      <c r="AE64" s="212">
        <f t="shared" si="41"/>
        <v>0</v>
      </c>
      <c r="AF64" s="212">
        <f t="shared" si="42"/>
        <v>0</v>
      </c>
      <c r="AG64" s="236" t="b">
        <f t="shared" si="43"/>
        <v>0</v>
      </c>
      <c r="AI64" s="164" t="e">
        <f t="shared" si="14"/>
        <v>#VALUE!</v>
      </c>
      <c r="AJ64" s="164" t="e">
        <f t="shared" si="44"/>
        <v>#VALUE!</v>
      </c>
      <c r="AK64" s="164" t="e">
        <f t="shared" si="44"/>
        <v>#VALUE!</v>
      </c>
      <c r="AL64" s="164" t="e">
        <f t="shared" si="44"/>
        <v>#VALUE!</v>
      </c>
      <c r="AM64" s="164" t="e">
        <f t="shared" si="44"/>
        <v>#VALUE!</v>
      </c>
      <c r="AN64" s="164" t="e">
        <f t="shared" si="44"/>
        <v>#VALUE!</v>
      </c>
      <c r="AO64" s="164" t="e">
        <f t="shared" si="44"/>
        <v>#VALUE!</v>
      </c>
      <c r="AP64" s="164" t="e">
        <f t="shared" si="44"/>
        <v>#VALUE!</v>
      </c>
      <c r="AQ64" s="164" t="e">
        <f t="shared" si="44"/>
        <v>#VALUE!</v>
      </c>
      <c r="AR64" s="164" t="e">
        <f t="shared" si="44"/>
        <v>#VALUE!</v>
      </c>
      <c r="AS64" s="165" t="e">
        <f t="shared" si="33"/>
        <v>#VALUE!</v>
      </c>
      <c r="AT64" s="165" t="e">
        <f t="shared" si="33"/>
        <v>#VALUE!</v>
      </c>
      <c r="AU64" s="165" t="e">
        <f t="shared" si="33"/>
        <v>#VALUE!</v>
      </c>
      <c r="AV64" s="165" t="e">
        <f t="shared" si="33"/>
        <v>#VALUE!</v>
      </c>
      <c r="AW64" s="165" t="e">
        <f t="shared" si="33"/>
        <v>#VALUE!</v>
      </c>
      <c r="AX64" s="165" t="e">
        <f t="shared" si="32"/>
        <v>#VALUE!</v>
      </c>
      <c r="AY64" s="165" t="e">
        <f t="shared" si="32"/>
        <v>#VALUE!</v>
      </c>
      <c r="AZ64" s="165" t="e">
        <f t="shared" si="32"/>
        <v>#VALUE!</v>
      </c>
      <c r="BA64" s="165" t="e">
        <f t="shared" si="32"/>
        <v>#VALUE!</v>
      </c>
      <c r="BB64" s="165" t="e">
        <f t="shared" si="32"/>
        <v>#VALUE!</v>
      </c>
      <c r="BC64" s="165">
        <f t="shared" si="17"/>
        <v>1</v>
      </c>
    </row>
    <row r="65" spans="1:5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 t="shared" si="2"/>
        <v/>
      </c>
      <c r="J65" s="121" t="str">
        <f t="shared" si="3"/>
        <v/>
      </c>
      <c r="K65" s="212">
        <f t="shared" si="18"/>
        <v>0</v>
      </c>
      <c r="L65" s="212">
        <f t="shared" si="19"/>
        <v>0</v>
      </c>
      <c r="M65" s="212">
        <f t="shared" si="20"/>
        <v>0</v>
      </c>
      <c r="N65" s="212">
        <f t="shared" si="21"/>
        <v>0</v>
      </c>
      <c r="O65" s="190">
        <f t="shared" si="22"/>
        <v>0</v>
      </c>
      <c r="P65" s="190">
        <f t="shared" si="23"/>
        <v>0</v>
      </c>
      <c r="Q65" s="190">
        <f t="shared" si="24"/>
        <v>0</v>
      </c>
      <c r="R65" s="190">
        <f t="shared" si="25"/>
        <v>0</v>
      </c>
      <c r="S65" s="190">
        <f t="shared" si="26"/>
        <v>0</v>
      </c>
      <c r="T65" s="190">
        <f t="shared" si="27"/>
        <v>0</v>
      </c>
      <c r="U65" s="212">
        <f t="shared" si="34"/>
        <v>0</v>
      </c>
      <c r="V65" s="212">
        <f t="shared" si="28"/>
        <v>0</v>
      </c>
      <c r="W65" s="212">
        <f t="shared" si="35"/>
        <v>0</v>
      </c>
      <c r="X65" s="212">
        <f t="shared" si="29"/>
        <v>0</v>
      </c>
      <c r="Y65" s="212">
        <f t="shared" si="36"/>
        <v>0</v>
      </c>
      <c r="Z65" s="212">
        <f t="shared" si="30"/>
        <v>0</v>
      </c>
      <c r="AA65" s="212">
        <f t="shared" si="37"/>
        <v>0</v>
      </c>
      <c r="AB65" s="212">
        <f t="shared" si="38"/>
        <v>0</v>
      </c>
      <c r="AC65" s="212">
        <f t="shared" si="39"/>
        <v>0</v>
      </c>
      <c r="AD65" s="212">
        <f t="shared" si="40"/>
        <v>0</v>
      </c>
      <c r="AE65" s="212">
        <f t="shared" si="41"/>
        <v>0</v>
      </c>
      <c r="AF65" s="212">
        <f t="shared" si="42"/>
        <v>0</v>
      </c>
      <c r="AG65" s="236" t="b">
        <f t="shared" si="43"/>
        <v>0</v>
      </c>
      <c r="AI65" s="164" t="e">
        <f t="shared" si="14"/>
        <v>#VALUE!</v>
      </c>
      <c r="AJ65" s="164" t="e">
        <f t="shared" si="44"/>
        <v>#VALUE!</v>
      </c>
      <c r="AK65" s="164" t="e">
        <f t="shared" si="44"/>
        <v>#VALUE!</v>
      </c>
      <c r="AL65" s="164" t="e">
        <f t="shared" si="44"/>
        <v>#VALUE!</v>
      </c>
      <c r="AM65" s="164" t="e">
        <f t="shared" si="44"/>
        <v>#VALUE!</v>
      </c>
      <c r="AN65" s="164" t="e">
        <f t="shared" si="44"/>
        <v>#VALUE!</v>
      </c>
      <c r="AO65" s="164" t="e">
        <f t="shared" si="44"/>
        <v>#VALUE!</v>
      </c>
      <c r="AP65" s="164" t="e">
        <f t="shared" si="44"/>
        <v>#VALUE!</v>
      </c>
      <c r="AQ65" s="164" t="e">
        <f t="shared" si="44"/>
        <v>#VALUE!</v>
      </c>
      <c r="AR65" s="164" t="e">
        <f t="shared" si="44"/>
        <v>#VALUE!</v>
      </c>
      <c r="AS65" s="165" t="e">
        <f t="shared" si="33"/>
        <v>#VALUE!</v>
      </c>
      <c r="AT65" s="165" t="e">
        <f t="shared" si="33"/>
        <v>#VALUE!</v>
      </c>
      <c r="AU65" s="165" t="e">
        <f t="shared" si="33"/>
        <v>#VALUE!</v>
      </c>
      <c r="AV65" s="165" t="e">
        <f t="shared" si="33"/>
        <v>#VALUE!</v>
      </c>
      <c r="AW65" s="165" t="e">
        <f t="shared" si="33"/>
        <v>#VALUE!</v>
      </c>
      <c r="AX65" s="165" t="e">
        <f t="shared" si="32"/>
        <v>#VALUE!</v>
      </c>
      <c r="AY65" s="165" t="e">
        <f t="shared" si="32"/>
        <v>#VALUE!</v>
      </c>
      <c r="AZ65" s="165" t="e">
        <f t="shared" si="32"/>
        <v>#VALUE!</v>
      </c>
      <c r="BA65" s="165" t="e">
        <f t="shared" si="32"/>
        <v>#VALUE!</v>
      </c>
      <c r="BB65" s="165" t="e">
        <f t="shared" si="32"/>
        <v>#VALUE!</v>
      </c>
      <c r="BC65" s="165">
        <f t="shared" si="17"/>
        <v>1</v>
      </c>
    </row>
    <row r="66" spans="1:5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 t="shared" si="2"/>
        <v/>
      </c>
      <c r="J66" s="121" t="str">
        <f t="shared" si="3"/>
        <v/>
      </c>
      <c r="K66" s="212">
        <f t="shared" si="18"/>
        <v>0</v>
      </c>
      <c r="L66" s="212">
        <f t="shared" si="19"/>
        <v>0</v>
      </c>
      <c r="M66" s="212">
        <f t="shared" si="20"/>
        <v>0</v>
      </c>
      <c r="N66" s="212">
        <f t="shared" si="21"/>
        <v>0</v>
      </c>
      <c r="O66" s="190">
        <f t="shared" si="22"/>
        <v>0</v>
      </c>
      <c r="P66" s="190">
        <f t="shared" si="23"/>
        <v>0</v>
      </c>
      <c r="Q66" s="190">
        <f t="shared" si="24"/>
        <v>0</v>
      </c>
      <c r="R66" s="190">
        <f t="shared" si="25"/>
        <v>0</v>
      </c>
      <c r="S66" s="190">
        <f t="shared" si="26"/>
        <v>0</v>
      </c>
      <c r="T66" s="190">
        <f t="shared" si="27"/>
        <v>0</v>
      </c>
      <c r="U66" s="212">
        <f t="shared" si="34"/>
        <v>0</v>
      </c>
      <c r="V66" s="212">
        <f t="shared" si="28"/>
        <v>0</v>
      </c>
      <c r="W66" s="212">
        <f t="shared" si="35"/>
        <v>0</v>
      </c>
      <c r="X66" s="212">
        <f t="shared" si="29"/>
        <v>0</v>
      </c>
      <c r="Y66" s="212">
        <f t="shared" si="36"/>
        <v>0</v>
      </c>
      <c r="Z66" s="212">
        <f t="shared" si="30"/>
        <v>0</v>
      </c>
      <c r="AA66" s="212">
        <f t="shared" si="37"/>
        <v>0</v>
      </c>
      <c r="AB66" s="212">
        <f t="shared" si="38"/>
        <v>0</v>
      </c>
      <c r="AC66" s="212">
        <f t="shared" si="39"/>
        <v>0</v>
      </c>
      <c r="AD66" s="212">
        <f t="shared" si="40"/>
        <v>0</v>
      </c>
      <c r="AE66" s="212">
        <f t="shared" si="41"/>
        <v>0</v>
      </c>
      <c r="AF66" s="212">
        <f t="shared" si="42"/>
        <v>0</v>
      </c>
      <c r="AG66" s="236" t="b">
        <f t="shared" si="43"/>
        <v>0</v>
      </c>
      <c r="AI66" s="164" t="e">
        <f t="shared" si="14"/>
        <v>#VALUE!</v>
      </c>
      <c r="AJ66" s="164" t="e">
        <f t="shared" si="44"/>
        <v>#VALUE!</v>
      </c>
      <c r="AK66" s="164" t="e">
        <f t="shared" si="44"/>
        <v>#VALUE!</v>
      </c>
      <c r="AL66" s="164" t="e">
        <f t="shared" si="44"/>
        <v>#VALUE!</v>
      </c>
      <c r="AM66" s="164" t="e">
        <f t="shared" si="44"/>
        <v>#VALUE!</v>
      </c>
      <c r="AN66" s="164" t="e">
        <f t="shared" si="44"/>
        <v>#VALUE!</v>
      </c>
      <c r="AO66" s="164" t="e">
        <f t="shared" si="44"/>
        <v>#VALUE!</v>
      </c>
      <c r="AP66" s="164" t="e">
        <f t="shared" si="44"/>
        <v>#VALUE!</v>
      </c>
      <c r="AQ66" s="164" t="e">
        <f t="shared" si="44"/>
        <v>#VALUE!</v>
      </c>
      <c r="AR66" s="164" t="e">
        <f t="shared" si="44"/>
        <v>#VALUE!</v>
      </c>
      <c r="AS66" s="165" t="e">
        <f t="shared" si="33"/>
        <v>#VALUE!</v>
      </c>
      <c r="AT66" s="165" t="e">
        <f t="shared" si="33"/>
        <v>#VALUE!</v>
      </c>
      <c r="AU66" s="165" t="e">
        <f t="shared" si="33"/>
        <v>#VALUE!</v>
      </c>
      <c r="AV66" s="165" t="e">
        <f t="shared" si="33"/>
        <v>#VALUE!</v>
      </c>
      <c r="AW66" s="165" t="e">
        <f t="shared" si="33"/>
        <v>#VALUE!</v>
      </c>
      <c r="AX66" s="165" t="e">
        <f t="shared" si="32"/>
        <v>#VALUE!</v>
      </c>
      <c r="AY66" s="165" t="e">
        <f t="shared" si="32"/>
        <v>#VALUE!</v>
      </c>
      <c r="AZ66" s="165" t="e">
        <f t="shared" si="32"/>
        <v>#VALUE!</v>
      </c>
      <c r="BA66" s="165" t="e">
        <f t="shared" si="32"/>
        <v>#VALUE!</v>
      </c>
      <c r="BB66" s="165" t="e">
        <f t="shared" si="32"/>
        <v>#VALUE!</v>
      </c>
      <c r="BC66" s="165">
        <f t="shared" si="17"/>
        <v>1</v>
      </c>
    </row>
    <row r="67" spans="1:5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 t="shared" si="2"/>
        <v/>
      </c>
      <c r="J67" s="121" t="str">
        <f t="shared" si="3"/>
        <v/>
      </c>
      <c r="K67" s="212">
        <f t="shared" si="18"/>
        <v>0</v>
      </c>
      <c r="L67" s="212">
        <f t="shared" si="19"/>
        <v>0</v>
      </c>
      <c r="M67" s="212">
        <f t="shared" si="20"/>
        <v>0</v>
      </c>
      <c r="N67" s="212">
        <f t="shared" si="21"/>
        <v>0</v>
      </c>
      <c r="O67" s="190">
        <f t="shared" si="22"/>
        <v>0</v>
      </c>
      <c r="P67" s="190">
        <f t="shared" si="23"/>
        <v>0</v>
      </c>
      <c r="Q67" s="190">
        <f t="shared" si="24"/>
        <v>0</v>
      </c>
      <c r="R67" s="190">
        <f t="shared" si="25"/>
        <v>0</v>
      </c>
      <c r="S67" s="190">
        <f t="shared" si="26"/>
        <v>0</v>
      </c>
      <c r="T67" s="190">
        <f t="shared" si="27"/>
        <v>0</v>
      </c>
      <c r="U67" s="212">
        <f t="shared" si="34"/>
        <v>0</v>
      </c>
      <c r="V67" s="212">
        <f t="shared" si="28"/>
        <v>0</v>
      </c>
      <c r="W67" s="212">
        <f t="shared" si="35"/>
        <v>0</v>
      </c>
      <c r="X67" s="212">
        <f t="shared" si="29"/>
        <v>0</v>
      </c>
      <c r="Y67" s="212">
        <f t="shared" si="36"/>
        <v>0</v>
      </c>
      <c r="Z67" s="212">
        <f t="shared" si="30"/>
        <v>0</v>
      </c>
      <c r="AA67" s="212">
        <f t="shared" si="37"/>
        <v>0</v>
      </c>
      <c r="AB67" s="212">
        <f t="shared" si="38"/>
        <v>0</v>
      </c>
      <c r="AC67" s="212">
        <f t="shared" si="39"/>
        <v>0</v>
      </c>
      <c r="AD67" s="212">
        <f t="shared" si="40"/>
        <v>0</v>
      </c>
      <c r="AE67" s="212">
        <f t="shared" si="41"/>
        <v>0</v>
      </c>
      <c r="AF67" s="212">
        <f t="shared" si="42"/>
        <v>0</v>
      </c>
      <c r="AG67" s="236" t="b">
        <f t="shared" si="43"/>
        <v>0</v>
      </c>
      <c r="AI67" s="164" t="e">
        <f t="shared" si="14"/>
        <v>#VALUE!</v>
      </c>
      <c r="AJ67" s="164" t="e">
        <f t="shared" si="44"/>
        <v>#VALUE!</v>
      </c>
      <c r="AK67" s="164" t="e">
        <f t="shared" si="44"/>
        <v>#VALUE!</v>
      </c>
      <c r="AL67" s="164" t="e">
        <f t="shared" si="44"/>
        <v>#VALUE!</v>
      </c>
      <c r="AM67" s="164" t="e">
        <f t="shared" si="44"/>
        <v>#VALUE!</v>
      </c>
      <c r="AN67" s="164" t="e">
        <f t="shared" si="44"/>
        <v>#VALUE!</v>
      </c>
      <c r="AO67" s="164" t="e">
        <f t="shared" si="44"/>
        <v>#VALUE!</v>
      </c>
      <c r="AP67" s="164" t="e">
        <f t="shared" si="44"/>
        <v>#VALUE!</v>
      </c>
      <c r="AQ67" s="164" t="e">
        <f t="shared" si="44"/>
        <v>#VALUE!</v>
      </c>
      <c r="AR67" s="164" t="e">
        <f t="shared" si="44"/>
        <v>#VALUE!</v>
      </c>
      <c r="AS67" s="165" t="e">
        <f t="shared" si="33"/>
        <v>#VALUE!</v>
      </c>
      <c r="AT67" s="165" t="e">
        <f t="shared" si="33"/>
        <v>#VALUE!</v>
      </c>
      <c r="AU67" s="165" t="e">
        <f t="shared" si="33"/>
        <v>#VALUE!</v>
      </c>
      <c r="AV67" s="165" t="e">
        <f t="shared" si="33"/>
        <v>#VALUE!</v>
      </c>
      <c r="AW67" s="165" t="e">
        <f t="shared" si="33"/>
        <v>#VALUE!</v>
      </c>
      <c r="AX67" s="165" t="e">
        <f t="shared" si="33"/>
        <v>#VALUE!</v>
      </c>
      <c r="AY67" s="165" t="e">
        <f t="shared" si="33"/>
        <v>#VALUE!</v>
      </c>
      <c r="AZ67" s="165" t="e">
        <f t="shared" si="33"/>
        <v>#VALUE!</v>
      </c>
      <c r="BA67" s="165" t="e">
        <f t="shared" si="33"/>
        <v>#VALUE!</v>
      </c>
      <c r="BB67" s="165" t="e">
        <f t="shared" si="33"/>
        <v>#VALUE!</v>
      </c>
      <c r="BC67" s="165">
        <f t="shared" si="17"/>
        <v>1</v>
      </c>
    </row>
    <row r="68" spans="1:5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 t="shared" si="2"/>
        <v/>
      </c>
      <c r="J68" s="121" t="str">
        <f t="shared" si="3"/>
        <v/>
      </c>
      <c r="K68" s="212">
        <f t="shared" si="18"/>
        <v>0</v>
      </c>
      <c r="L68" s="212">
        <f t="shared" si="19"/>
        <v>0</v>
      </c>
      <c r="M68" s="212">
        <f t="shared" si="20"/>
        <v>0</v>
      </c>
      <c r="N68" s="212">
        <f t="shared" si="21"/>
        <v>0</v>
      </c>
      <c r="O68" s="190">
        <f t="shared" si="22"/>
        <v>0</v>
      </c>
      <c r="P68" s="190">
        <f t="shared" si="23"/>
        <v>0</v>
      </c>
      <c r="Q68" s="190">
        <f t="shared" si="24"/>
        <v>0</v>
      </c>
      <c r="R68" s="190">
        <f t="shared" si="25"/>
        <v>0</v>
      </c>
      <c r="S68" s="190">
        <f t="shared" si="26"/>
        <v>0</v>
      </c>
      <c r="T68" s="190">
        <f t="shared" si="27"/>
        <v>0</v>
      </c>
      <c r="U68" s="212">
        <f t="shared" si="34"/>
        <v>0</v>
      </c>
      <c r="V68" s="212">
        <f t="shared" si="28"/>
        <v>0</v>
      </c>
      <c r="W68" s="212">
        <f t="shared" si="35"/>
        <v>0</v>
      </c>
      <c r="X68" s="212">
        <f t="shared" si="29"/>
        <v>0</v>
      </c>
      <c r="Y68" s="212">
        <f t="shared" si="36"/>
        <v>0</v>
      </c>
      <c r="Z68" s="212">
        <f t="shared" si="30"/>
        <v>0</v>
      </c>
      <c r="AA68" s="212">
        <f t="shared" si="37"/>
        <v>0</v>
      </c>
      <c r="AB68" s="212">
        <f t="shared" si="38"/>
        <v>0</v>
      </c>
      <c r="AC68" s="212">
        <f t="shared" si="39"/>
        <v>0</v>
      </c>
      <c r="AD68" s="212">
        <f t="shared" si="40"/>
        <v>0</v>
      </c>
      <c r="AE68" s="212">
        <f t="shared" si="41"/>
        <v>0</v>
      </c>
      <c r="AF68" s="212">
        <f t="shared" si="42"/>
        <v>0</v>
      </c>
      <c r="AG68" s="236" t="b">
        <f t="shared" si="43"/>
        <v>0</v>
      </c>
      <c r="AI68" s="164" t="e">
        <f t="shared" si="14"/>
        <v>#VALUE!</v>
      </c>
      <c r="AJ68" s="164" t="e">
        <f t="shared" si="44"/>
        <v>#VALUE!</v>
      </c>
      <c r="AK68" s="164" t="e">
        <f t="shared" si="44"/>
        <v>#VALUE!</v>
      </c>
      <c r="AL68" s="164" t="e">
        <f t="shared" si="44"/>
        <v>#VALUE!</v>
      </c>
      <c r="AM68" s="164" t="e">
        <f t="shared" si="44"/>
        <v>#VALUE!</v>
      </c>
      <c r="AN68" s="164" t="e">
        <f t="shared" si="44"/>
        <v>#VALUE!</v>
      </c>
      <c r="AO68" s="164" t="e">
        <f t="shared" si="44"/>
        <v>#VALUE!</v>
      </c>
      <c r="AP68" s="164" t="e">
        <f t="shared" si="44"/>
        <v>#VALUE!</v>
      </c>
      <c r="AQ68" s="164" t="e">
        <f t="shared" si="44"/>
        <v>#VALUE!</v>
      </c>
      <c r="AR68" s="164" t="e">
        <f t="shared" si="44"/>
        <v>#VALUE!</v>
      </c>
      <c r="AS68" s="165" t="e">
        <f t="shared" ref="AS68:BB80" si="45">IF(AI68&gt;0,1,0)</f>
        <v>#VALUE!</v>
      </c>
      <c r="AT68" s="165" t="e">
        <f t="shared" si="45"/>
        <v>#VALUE!</v>
      </c>
      <c r="AU68" s="165" t="e">
        <f t="shared" si="45"/>
        <v>#VALUE!</v>
      </c>
      <c r="AV68" s="165" t="e">
        <f t="shared" si="45"/>
        <v>#VALUE!</v>
      </c>
      <c r="AW68" s="165" t="e">
        <f t="shared" si="45"/>
        <v>#VALUE!</v>
      </c>
      <c r="AX68" s="165" t="e">
        <f t="shared" si="45"/>
        <v>#VALUE!</v>
      </c>
      <c r="AY68" s="165" t="e">
        <f t="shared" si="45"/>
        <v>#VALUE!</v>
      </c>
      <c r="AZ68" s="165" t="e">
        <f t="shared" si="45"/>
        <v>#VALUE!</v>
      </c>
      <c r="BA68" s="165" t="e">
        <f t="shared" si="45"/>
        <v>#VALUE!</v>
      </c>
      <c r="BB68" s="165" t="e">
        <f t="shared" si="45"/>
        <v>#VALUE!</v>
      </c>
      <c r="BC68" s="165">
        <f t="shared" si="17"/>
        <v>1</v>
      </c>
    </row>
    <row r="69" spans="1:5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 t="shared" si="2"/>
        <v/>
      </c>
      <c r="J69" s="121" t="str">
        <f t="shared" si="3"/>
        <v/>
      </c>
      <c r="K69" s="212">
        <f t="shared" si="18"/>
        <v>0</v>
      </c>
      <c r="L69" s="212">
        <f t="shared" si="19"/>
        <v>0</v>
      </c>
      <c r="M69" s="212">
        <f t="shared" si="20"/>
        <v>0</v>
      </c>
      <c r="N69" s="212">
        <f t="shared" si="21"/>
        <v>0</v>
      </c>
      <c r="O69" s="190">
        <f t="shared" si="22"/>
        <v>0</v>
      </c>
      <c r="P69" s="190">
        <f t="shared" si="23"/>
        <v>0</v>
      </c>
      <c r="Q69" s="190">
        <f t="shared" si="24"/>
        <v>0</v>
      </c>
      <c r="R69" s="190">
        <f t="shared" si="25"/>
        <v>0</v>
      </c>
      <c r="S69" s="190">
        <f t="shared" si="26"/>
        <v>0</v>
      </c>
      <c r="T69" s="190">
        <f t="shared" si="27"/>
        <v>0</v>
      </c>
      <c r="U69" s="212">
        <f t="shared" si="34"/>
        <v>0</v>
      </c>
      <c r="V69" s="212">
        <f t="shared" si="28"/>
        <v>0</v>
      </c>
      <c r="W69" s="212">
        <f t="shared" si="35"/>
        <v>0</v>
      </c>
      <c r="X69" s="212">
        <f t="shared" si="29"/>
        <v>0</v>
      </c>
      <c r="Y69" s="212">
        <f t="shared" si="36"/>
        <v>0</v>
      </c>
      <c r="Z69" s="212">
        <f t="shared" si="30"/>
        <v>0</v>
      </c>
      <c r="AA69" s="212">
        <f t="shared" si="37"/>
        <v>0</v>
      </c>
      <c r="AB69" s="212">
        <f t="shared" si="38"/>
        <v>0</v>
      </c>
      <c r="AC69" s="212">
        <f t="shared" si="39"/>
        <v>0</v>
      </c>
      <c r="AD69" s="212">
        <f t="shared" si="40"/>
        <v>0</v>
      </c>
      <c r="AE69" s="212">
        <f t="shared" si="41"/>
        <v>0</v>
      </c>
      <c r="AF69" s="212">
        <f t="shared" si="42"/>
        <v>0</v>
      </c>
      <c r="AG69" s="236" t="b">
        <f t="shared" si="43"/>
        <v>0</v>
      </c>
      <c r="AI69" s="164" t="e">
        <f t="shared" si="14"/>
        <v>#VALUE!</v>
      </c>
      <c r="AJ69" s="164" t="e">
        <f t="shared" si="44"/>
        <v>#VALUE!</v>
      </c>
      <c r="AK69" s="164" t="e">
        <f t="shared" si="44"/>
        <v>#VALUE!</v>
      </c>
      <c r="AL69" s="164" t="e">
        <f t="shared" si="44"/>
        <v>#VALUE!</v>
      </c>
      <c r="AM69" s="164" t="e">
        <f t="shared" si="44"/>
        <v>#VALUE!</v>
      </c>
      <c r="AN69" s="164" t="e">
        <f t="shared" si="44"/>
        <v>#VALUE!</v>
      </c>
      <c r="AO69" s="164" t="e">
        <f t="shared" si="44"/>
        <v>#VALUE!</v>
      </c>
      <c r="AP69" s="164" t="e">
        <f t="shared" si="44"/>
        <v>#VALUE!</v>
      </c>
      <c r="AQ69" s="164" t="e">
        <f t="shared" si="44"/>
        <v>#VALUE!</v>
      </c>
      <c r="AR69" s="164" t="e">
        <f t="shared" si="44"/>
        <v>#VALUE!</v>
      </c>
      <c r="AS69" s="165" t="e">
        <f t="shared" si="45"/>
        <v>#VALUE!</v>
      </c>
      <c r="AT69" s="165" t="e">
        <f t="shared" si="45"/>
        <v>#VALUE!</v>
      </c>
      <c r="AU69" s="165" t="e">
        <f t="shared" si="45"/>
        <v>#VALUE!</v>
      </c>
      <c r="AV69" s="165" t="e">
        <f t="shared" si="45"/>
        <v>#VALUE!</v>
      </c>
      <c r="AW69" s="165" t="e">
        <f t="shared" si="45"/>
        <v>#VALUE!</v>
      </c>
      <c r="AX69" s="165" t="e">
        <f t="shared" si="45"/>
        <v>#VALUE!</v>
      </c>
      <c r="AY69" s="165" t="e">
        <f t="shared" si="45"/>
        <v>#VALUE!</v>
      </c>
      <c r="AZ69" s="165" t="e">
        <f t="shared" si="45"/>
        <v>#VALUE!</v>
      </c>
      <c r="BA69" s="165" t="e">
        <f t="shared" si="45"/>
        <v>#VALUE!</v>
      </c>
      <c r="BB69" s="165" t="e">
        <f t="shared" si="45"/>
        <v>#VALUE!</v>
      </c>
      <c r="BC69" s="165">
        <f t="shared" si="17"/>
        <v>1</v>
      </c>
    </row>
    <row r="70" spans="1:5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 t="shared" si="2"/>
        <v/>
      </c>
      <c r="J70" s="121" t="str">
        <f t="shared" si="3"/>
        <v/>
      </c>
      <c r="K70" s="212">
        <f t="shared" si="18"/>
        <v>0</v>
      </c>
      <c r="L70" s="212">
        <f t="shared" si="19"/>
        <v>0</v>
      </c>
      <c r="M70" s="212">
        <f t="shared" si="20"/>
        <v>0</v>
      </c>
      <c r="N70" s="212">
        <f t="shared" si="21"/>
        <v>0</v>
      </c>
      <c r="O70" s="190">
        <f t="shared" si="22"/>
        <v>0</v>
      </c>
      <c r="P70" s="190">
        <f t="shared" si="23"/>
        <v>0</v>
      </c>
      <c r="Q70" s="190">
        <f t="shared" si="24"/>
        <v>0</v>
      </c>
      <c r="R70" s="190">
        <f t="shared" si="25"/>
        <v>0</v>
      </c>
      <c r="S70" s="190">
        <f t="shared" si="26"/>
        <v>0</v>
      </c>
      <c r="T70" s="190">
        <f t="shared" si="27"/>
        <v>0</v>
      </c>
      <c r="U70" s="212">
        <f t="shared" si="34"/>
        <v>0</v>
      </c>
      <c r="V70" s="212">
        <f t="shared" si="28"/>
        <v>0</v>
      </c>
      <c r="W70" s="212">
        <f t="shared" si="35"/>
        <v>0</v>
      </c>
      <c r="X70" s="212">
        <f t="shared" si="29"/>
        <v>0</v>
      </c>
      <c r="Y70" s="212">
        <f t="shared" si="36"/>
        <v>0</v>
      </c>
      <c r="Z70" s="212">
        <f t="shared" si="30"/>
        <v>0</v>
      </c>
      <c r="AA70" s="212">
        <f t="shared" si="37"/>
        <v>0</v>
      </c>
      <c r="AB70" s="212">
        <f t="shared" si="38"/>
        <v>0</v>
      </c>
      <c r="AC70" s="212">
        <f t="shared" si="39"/>
        <v>0</v>
      </c>
      <c r="AD70" s="212">
        <f t="shared" si="40"/>
        <v>0</v>
      </c>
      <c r="AE70" s="212">
        <f t="shared" si="41"/>
        <v>0</v>
      </c>
      <c r="AF70" s="212">
        <f t="shared" si="42"/>
        <v>0</v>
      </c>
      <c r="AG70" s="236" t="b">
        <f t="shared" si="43"/>
        <v>0</v>
      </c>
      <c r="AI70" s="164" t="e">
        <f t="shared" si="14"/>
        <v>#VALUE!</v>
      </c>
      <c r="AJ70" s="164" t="e">
        <f t="shared" si="44"/>
        <v>#VALUE!</v>
      </c>
      <c r="AK70" s="164" t="e">
        <f t="shared" si="44"/>
        <v>#VALUE!</v>
      </c>
      <c r="AL70" s="164" t="e">
        <f t="shared" si="44"/>
        <v>#VALUE!</v>
      </c>
      <c r="AM70" s="164" t="e">
        <f t="shared" si="44"/>
        <v>#VALUE!</v>
      </c>
      <c r="AN70" s="164" t="e">
        <f t="shared" si="44"/>
        <v>#VALUE!</v>
      </c>
      <c r="AO70" s="164" t="e">
        <f t="shared" si="44"/>
        <v>#VALUE!</v>
      </c>
      <c r="AP70" s="164" t="e">
        <f t="shared" si="44"/>
        <v>#VALUE!</v>
      </c>
      <c r="AQ70" s="164" t="e">
        <f t="shared" si="44"/>
        <v>#VALUE!</v>
      </c>
      <c r="AR70" s="164" t="e">
        <f t="shared" si="44"/>
        <v>#VALUE!</v>
      </c>
      <c r="AS70" s="165" t="e">
        <f t="shared" si="45"/>
        <v>#VALUE!</v>
      </c>
      <c r="AT70" s="165" t="e">
        <f t="shared" si="45"/>
        <v>#VALUE!</v>
      </c>
      <c r="AU70" s="165" t="e">
        <f t="shared" si="45"/>
        <v>#VALUE!</v>
      </c>
      <c r="AV70" s="165" t="e">
        <f t="shared" si="45"/>
        <v>#VALUE!</v>
      </c>
      <c r="AW70" s="165" t="e">
        <f t="shared" si="45"/>
        <v>#VALUE!</v>
      </c>
      <c r="AX70" s="165" t="e">
        <f t="shared" si="45"/>
        <v>#VALUE!</v>
      </c>
      <c r="AY70" s="165" t="e">
        <f t="shared" si="45"/>
        <v>#VALUE!</v>
      </c>
      <c r="AZ70" s="165" t="e">
        <f t="shared" si="45"/>
        <v>#VALUE!</v>
      </c>
      <c r="BA70" s="165" t="e">
        <f t="shared" si="45"/>
        <v>#VALUE!</v>
      </c>
      <c r="BB70" s="165" t="e">
        <f t="shared" si="45"/>
        <v>#VALUE!</v>
      </c>
      <c r="BC70" s="165">
        <f t="shared" si="17"/>
        <v>1</v>
      </c>
    </row>
    <row r="71" spans="1:5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 t="shared" si="2"/>
        <v/>
      </c>
      <c r="J71" s="121" t="str">
        <f t="shared" si="3"/>
        <v/>
      </c>
      <c r="K71" s="212">
        <f t="shared" si="18"/>
        <v>0</v>
      </c>
      <c r="L71" s="212">
        <f t="shared" si="19"/>
        <v>0</v>
      </c>
      <c r="M71" s="212">
        <f t="shared" si="20"/>
        <v>0</v>
      </c>
      <c r="N71" s="212">
        <f t="shared" si="21"/>
        <v>0</v>
      </c>
      <c r="O71" s="190">
        <f t="shared" si="22"/>
        <v>0</v>
      </c>
      <c r="P71" s="190">
        <f t="shared" si="23"/>
        <v>0</v>
      </c>
      <c r="Q71" s="190">
        <f t="shared" si="24"/>
        <v>0</v>
      </c>
      <c r="R71" s="190">
        <f t="shared" si="25"/>
        <v>0</v>
      </c>
      <c r="S71" s="190">
        <f t="shared" si="26"/>
        <v>0</v>
      </c>
      <c r="T71" s="190">
        <f t="shared" si="27"/>
        <v>0</v>
      </c>
      <c r="U71" s="212">
        <f t="shared" si="34"/>
        <v>0</v>
      </c>
      <c r="V71" s="212">
        <f t="shared" si="28"/>
        <v>0</v>
      </c>
      <c r="W71" s="212">
        <f t="shared" si="35"/>
        <v>0</v>
      </c>
      <c r="X71" s="212">
        <f t="shared" si="29"/>
        <v>0</v>
      </c>
      <c r="Y71" s="212">
        <f t="shared" si="36"/>
        <v>0</v>
      </c>
      <c r="Z71" s="212">
        <f t="shared" si="30"/>
        <v>0</v>
      </c>
      <c r="AA71" s="212">
        <f t="shared" si="37"/>
        <v>0</v>
      </c>
      <c r="AB71" s="212">
        <f t="shared" si="38"/>
        <v>0</v>
      </c>
      <c r="AC71" s="212">
        <f t="shared" si="39"/>
        <v>0</v>
      </c>
      <c r="AD71" s="212">
        <f t="shared" si="40"/>
        <v>0</v>
      </c>
      <c r="AE71" s="212">
        <f t="shared" si="41"/>
        <v>0</v>
      </c>
      <c r="AF71" s="212">
        <f t="shared" si="42"/>
        <v>0</v>
      </c>
      <c r="AG71" s="236" t="b">
        <f t="shared" si="43"/>
        <v>0</v>
      </c>
      <c r="AI71" s="164" t="e">
        <f t="shared" si="14"/>
        <v>#VALUE!</v>
      </c>
      <c r="AJ71" s="164" t="e">
        <f t="shared" si="44"/>
        <v>#VALUE!</v>
      </c>
      <c r="AK71" s="164" t="e">
        <f t="shared" si="44"/>
        <v>#VALUE!</v>
      </c>
      <c r="AL71" s="164" t="e">
        <f t="shared" si="44"/>
        <v>#VALUE!</v>
      </c>
      <c r="AM71" s="164" t="e">
        <f t="shared" ref="AM71:AR80" si="46">FIND(",",$B71,AL71+1)</f>
        <v>#VALUE!</v>
      </c>
      <c r="AN71" s="164" t="e">
        <f t="shared" si="46"/>
        <v>#VALUE!</v>
      </c>
      <c r="AO71" s="164" t="e">
        <f t="shared" si="46"/>
        <v>#VALUE!</v>
      </c>
      <c r="AP71" s="164" t="e">
        <f t="shared" si="46"/>
        <v>#VALUE!</v>
      </c>
      <c r="AQ71" s="164" t="e">
        <f t="shared" si="46"/>
        <v>#VALUE!</v>
      </c>
      <c r="AR71" s="164" t="e">
        <f t="shared" si="46"/>
        <v>#VALUE!</v>
      </c>
      <c r="AS71" s="165" t="e">
        <f t="shared" si="45"/>
        <v>#VALUE!</v>
      </c>
      <c r="AT71" s="165" t="e">
        <f t="shared" si="45"/>
        <v>#VALUE!</v>
      </c>
      <c r="AU71" s="165" t="e">
        <f t="shared" si="45"/>
        <v>#VALUE!</v>
      </c>
      <c r="AV71" s="165" t="e">
        <f t="shared" si="45"/>
        <v>#VALUE!</v>
      </c>
      <c r="AW71" s="165" t="e">
        <f t="shared" si="45"/>
        <v>#VALUE!</v>
      </c>
      <c r="AX71" s="165" t="e">
        <f t="shared" si="45"/>
        <v>#VALUE!</v>
      </c>
      <c r="AY71" s="165" t="e">
        <f t="shared" si="45"/>
        <v>#VALUE!</v>
      </c>
      <c r="AZ71" s="165" t="e">
        <f t="shared" si="45"/>
        <v>#VALUE!</v>
      </c>
      <c r="BA71" s="165" t="e">
        <f t="shared" si="45"/>
        <v>#VALUE!</v>
      </c>
      <c r="BB71" s="165" t="e">
        <f t="shared" si="45"/>
        <v>#VALUE!</v>
      </c>
      <c r="BC71" s="165">
        <f t="shared" si="17"/>
        <v>1</v>
      </c>
    </row>
    <row r="72" spans="1:5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 t="shared" si="2"/>
        <v/>
      </c>
      <c r="J72" s="121" t="str">
        <f t="shared" si="3"/>
        <v/>
      </c>
      <c r="K72" s="212">
        <f t="shared" si="18"/>
        <v>0</v>
      </c>
      <c r="L72" s="212">
        <f t="shared" si="19"/>
        <v>0</v>
      </c>
      <c r="M72" s="212">
        <f t="shared" si="20"/>
        <v>0</v>
      </c>
      <c r="N72" s="212">
        <f t="shared" si="21"/>
        <v>0</v>
      </c>
      <c r="O72" s="190">
        <f t="shared" si="22"/>
        <v>0</v>
      </c>
      <c r="P72" s="190">
        <f t="shared" si="23"/>
        <v>0</v>
      </c>
      <c r="Q72" s="190">
        <f t="shared" si="24"/>
        <v>0</v>
      </c>
      <c r="R72" s="190">
        <f t="shared" si="25"/>
        <v>0</v>
      </c>
      <c r="S72" s="190">
        <f t="shared" si="26"/>
        <v>0</v>
      </c>
      <c r="T72" s="190">
        <f t="shared" si="27"/>
        <v>0</v>
      </c>
      <c r="U72" s="212">
        <f t="shared" si="34"/>
        <v>0</v>
      </c>
      <c r="V72" s="212">
        <f t="shared" si="28"/>
        <v>0</v>
      </c>
      <c r="W72" s="212">
        <f t="shared" si="35"/>
        <v>0</v>
      </c>
      <c r="X72" s="212">
        <f t="shared" si="29"/>
        <v>0</v>
      </c>
      <c r="Y72" s="212">
        <f t="shared" si="36"/>
        <v>0</v>
      </c>
      <c r="Z72" s="212">
        <f t="shared" si="30"/>
        <v>0</v>
      </c>
      <c r="AA72" s="212">
        <f t="shared" si="37"/>
        <v>0</v>
      </c>
      <c r="AB72" s="212">
        <f t="shared" si="38"/>
        <v>0</v>
      </c>
      <c r="AC72" s="212">
        <f t="shared" si="39"/>
        <v>0</v>
      </c>
      <c r="AD72" s="212">
        <f t="shared" si="40"/>
        <v>0</v>
      </c>
      <c r="AE72" s="212">
        <f t="shared" si="41"/>
        <v>0</v>
      </c>
      <c r="AF72" s="212">
        <f t="shared" si="42"/>
        <v>0</v>
      </c>
      <c r="AG72" s="236" t="b">
        <f t="shared" si="43"/>
        <v>0</v>
      </c>
      <c r="AI72" s="164" t="e">
        <f t="shared" si="14"/>
        <v>#VALUE!</v>
      </c>
      <c r="AJ72" s="164" t="e">
        <f t="shared" ref="AJ72:AL80" si="47">FIND(",",$B72,AI72+1)</f>
        <v>#VALUE!</v>
      </c>
      <c r="AK72" s="164" t="e">
        <f t="shared" si="47"/>
        <v>#VALUE!</v>
      </c>
      <c r="AL72" s="164" t="e">
        <f t="shared" si="47"/>
        <v>#VALUE!</v>
      </c>
      <c r="AM72" s="164" t="e">
        <f t="shared" si="46"/>
        <v>#VALUE!</v>
      </c>
      <c r="AN72" s="164" t="e">
        <f t="shared" si="46"/>
        <v>#VALUE!</v>
      </c>
      <c r="AO72" s="164" t="e">
        <f t="shared" si="46"/>
        <v>#VALUE!</v>
      </c>
      <c r="AP72" s="164" t="e">
        <f t="shared" si="46"/>
        <v>#VALUE!</v>
      </c>
      <c r="AQ72" s="164" t="e">
        <f t="shared" si="46"/>
        <v>#VALUE!</v>
      </c>
      <c r="AR72" s="164" t="e">
        <f t="shared" si="46"/>
        <v>#VALUE!</v>
      </c>
      <c r="AS72" s="165" t="e">
        <f t="shared" si="45"/>
        <v>#VALUE!</v>
      </c>
      <c r="AT72" s="165" t="e">
        <f t="shared" si="45"/>
        <v>#VALUE!</v>
      </c>
      <c r="AU72" s="165" t="e">
        <f t="shared" si="45"/>
        <v>#VALUE!</v>
      </c>
      <c r="AV72" s="165" t="e">
        <f t="shared" si="45"/>
        <v>#VALUE!</v>
      </c>
      <c r="AW72" s="165" t="e">
        <f t="shared" si="45"/>
        <v>#VALUE!</v>
      </c>
      <c r="AX72" s="165" t="e">
        <f t="shared" si="45"/>
        <v>#VALUE!</v>
      </c>
      <c r="AY72" s="165" t="e">
        <f t="shared" si="45"/>
        <v>#VALUE!</v>
      </c>
      <c r="AZ72" s="165" t="e">
        <f t="shared" si="45"/>
        <v>#VALUE!</v>
      </c>
      <c r="BA72" s="165" t="e">
        <f t="shared" si="45"/>
        <v>#VALUE!</v>
      </c>
      <c r="BB72" s="165" t="e">
        <f t="shared" si="45"/>
        <v>#VALUE!</v>
      </c>
      <c r="BC72" s="165">
        <f t="shared" si="17"/>
        <v>1</v>
      </c>
    </row>
    <row r="73" spans="1:5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 t="shared" si="2"/>
        <v/>
      </c>
      <c r="J73" s="121" t="str">
        <f t="shared" si="3"/>
        <v/>
      </c>
      <c r="K73" s="212">
        <f t="shared" si="18"/>
        <v>0</v>
      </c>
      <c r="L73" s="212">
        <f t="shared" si="19"/>
        <v>0</v>
      </c>
      <c r="M73" s="212">
        <f t="shared" si="20"/>
        <v>0</v>
      </c>
      <c r="N73" s="212">
        <f t="shared" si="21"/>
        <v>0</v>
      </c>
      <c r="O73" s="190">
        <f t="shared" si="22"/>
        <v>0</v>
      </c>
      <c r="P73" s="190">
        <f t="shared" si="23"/>
        <v>0</v>
      </c>
      <c r="Q73" s="190">
        <f t="shared" si="24"/>
        <v>0</v>
      </c>
      <c r="R73" s="190">
        <f t="shared" si="25"/>
        <v>0</v>
      </c>
      <c r="S73" s="190">
        <f t="shared" si="26"/>
        <v>0</v>
      </c>
      <c r="T73" s="190">
        <f t="shared" si="27"/>
        <v>0</v>
      </c>
      <c r="U73" s="212">
        <f t="shared" si="34"/>
        <v>0</v>
      </c>
      <c r="V73" s="212">
        <f t="shared" si="28"/>
        <v>0</v>
      </c>
      <c r="W73" s="212">
        <f t="shared" si="35"/>
        <v>0</v>
      </c>
      <c r="X73" s="212">
        <f t="shared" si="29"/>
        <v>0</v>
      </c>
      <c r="Y73" s="212">
        <f t="shared" si="36"/>
        <v>0</v>
      </c>
      <c r="Z73" s="212">
        <f t="shared" si="30"/>
        <v>0</v>
      </c>
      <c r="AA73" s="212">
        <f t="shared" si="37"/>
        <v>0</v>
      </c>
      <c r="AB73" s="212">
        <f t="shared" si="38"/>
        <v>0</v>
      </c>
      <c r="AC73" s="212">
        <f t="shared" si="39"/>
        <v>0</v>
      </c>
      <c r="AD73" s="212">
        <f t="shared" si="40"/>
        <v>0</v>
      </c>
      <c r="AE73" s="212">
        <f t="shared" si="41"/>
        <v>0</v>
      </c>
      <c r="AF73" s="212">
        <f t="shared" si="42"/>
        <v>0</v>
      </c>
      <c r="AG73" s="236" t="b">
        <f t="shared" si="43"/>
        <v>0</v>
      </c>
      <c r="AI73" s="164" t="e">
        <f t="shared" si="14"/>
        <v>#VALUE!</v>
      </c>
      <c r="AJ73" s="164" t="e">
        <f t="shared" si="47"/>
        <v>#VALUE!</v>
      </c>
      <c r="AK73" s="164" t="e">
        <f t="shared" si="47"/>
        <v>#VALUE!</v>
      </c>
      <c r="AL73" s="164" t="e">
        <f t="shared" si="47"/>
        <v>#VALUE!</v>
      </c>
      <c r="AM73" s="164" t="e">
        <f t="shared" si="46"/>
        <v>#VALUE!</v>
      </c>
      <c r="AN73" s="164" t="e">
        <f t="shared" si="46"/>
        <v>#VALUE!</v>
      </c>
      <c r="AO73" s="164" t="e">
        <f t="shared" si="46"/>
        <v>#VALUE!</v>
      </c>
      <c r="AP73" s="164" t="e">
        <f t="shared" si="46"/>
        <v>#VALUE!</v>
      </c>
      <c r="AQ73" s="164" t="e">
        <f t="shared" si="46"/>
        <v>#VALUE!</v>
      </c>
      <c r="AR73" s="164" t="e">
        <f t="shared" si="46"/>
        <v>#VALUE!</v>
      </c>
      <c r="AS73" s="165" t="e">
        <f t="shared" si="45"/>
        <v>#VALUE!</v>
      </c>
      <c r="AT73" s="165" t="e">
        <f t="shared" si="45"/>
        <v>#VALUE!</v>
      </c>
      <c r="AU73" s="165" t="e">
        <f t="shared" si="45"/>
        <v>#VALUE!</v>
      </c>
      <c r="AV73" s="165" t="e">
        <f t="shared" si="45"/>
        <v>#VALUE!</v>
      </c>
      <c r="AW73" s="165" t="e">
        <f t="shared" si="45"/>
        <v>#VALUE!</v>
      </c>
      <c r="AX73" s="165" t="e">
        <f t="shared" si="45"/>
        <v>#VALUE!</v>
      </c>
      <c r="AY73" s="165" t="e">
        <f t="shared" si="45"/>
        <v>#VALUE!</v>
      </c>
      <c r="AZ73" s="165" t="e">
        <f t="shared" si="45"/>
        <v>#VALUE!</v>
      </c>
      <c r="BA73" s="165" t="e">
        <f t="shared" si="45"/>
        <v>#VALUE!</v>
      </c>
      <c r="BB73" s="165" t="e">
        <f t="shared" si="45"/>
        <v>#VALUE!</v>
      </c>
      <c r="BC73" s="165">
        <f t="shared" si="17"/>
        <v>1</v>
      </c>
    </row>
    <row r="74" spans="1:5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 t="shared" si="2"/>
        <v/>
      </c>
      <c r="J74" s="121" t="str">
        <f t="shared" si="3"/>
        <v/>
      </c>
      <c r="K74" s="212">
        <f t="shared" si="18"/>
        <v>0</v>
      </c>
      <c r="L74" s="212">
        <f t="shared" si="19"/>
        <v>0</v>
      </c>
      <c r="M74" s="212">
        <f t="shared" si="20"/>
        <v>0</v>
      </c>
      <c r="N74" s="212">
        <f t="shared" si="21"/>
        <v>0</v>
      </c>
      <c r="O74" s="190">
        <f t="shared" si="22"/>
        <v>0</v>
      </c>
      <c r="P74" s="190">
        <f t="shared" si="23"/>
        <v>0</v>
      </c>
      <c r="Q74" s="190">
        <f t="shared" si="24"/>
        <v>0</v>
      </c>
      <c r="R74" s="190">
        <f t="shared" si="25"/>
        <v>0</v>
      </c>
      <c r="S74" s="190">
        <f t="shared" si="26"/>
        <v>0</v>
      </c>
      <c r="T74" s="190">
        <f t="shared" si="27"/>
        <v>0</v>
      </c>
      <c r="U74" s="212">
        <f t="shared" si="34"/>
        <v>0</v>
      </c>
      <c r="V74" s="212">
        <f t="shared" si="28"/>
        <v>0</v>
      </c>
      <c r="W74" s="212">
        <f t="shared" si="35"/>
        <v>0</v>
      </c>
      <c r="X74" s="212">
        <f t="shared" si="29"/>
        <v>0</v>
      </c>
      <c r="Y74" s="212">
        <f t="shared" si="36"/>
        <v>0</v>
      </c>
      <c r="Z74" s="212">
        <f t="shared" si="30"/>
        <v>0</v>
      </c>
      <c r="AA74" s="212">
        <f t="shared" si="37"/>
        <v>0</v>
      </c>
      <c r="AB74" s="212">
        <f t="shared" si="38"/>
        <v>0</v>
      </c>
      <c r="AC74" s="212">
        <f t="shared" si="39"/>
        <v>0</v>
      </c>
      <c r="AD74" s="212">
        <f t="shared" si="40"/>
        <v>0</v>
      </c>
      <c r="AE74" s="212">
        <f t="shared" si="41"/>
        <v>0</v>
      </c>
      <c r="AF74" s="212">
        <f t="shared" si="42"/>
        <v>0</v>
      </c>
      <c r="AG74" s="236" t="b">
        <f t="shared" si="43"/>
        <v>0</v>
      </c>
      <c r="AI74" s="164" t="e">
        <f t="shared" si="14"/>
        <v>#VALUE!</v>
      </c>
      <c r="AJ74" s="164" t="e">
        <f t="shared" si="47"/>
        <v>#VALUE!</v>
      </c>
      <c r="AK74" s="164" t="e">
        <f t="shared" si="47"/>
        <v>#VALUE!</v>
      </c>
      <c r="AL74" s="164" t="e">
        <f t="shared" si="47"/>
        <v>#VALUE!</v>
      </c>
      <c r="AM74" s="164" t="e">
        <f t="shared" si="46"/>
        <v>#VALUE!</v>
      </c>
      <c r="AN74" s="164" t="e">
        <f t="shared" si="46"/>
        <v>#VALUE!</v>
      </c>
      <c r="AO74" s="164" t="e">
        <f t="shared" si="46"/>
        <v>#VALUE!</v>
      </c>
      <c r="AP74" s="164" t="e">
        <f t="shared" si="46"/>
        <v>#VALUE!</v>
      </c>
      <c r="AQ74" s="164" t="e">
        <f t="shared" si="46"/>
        <v>#VALUE!</v>
      </c>
      <c r="AR74" s="164" t="e">
        <f t="shared" si="46"/>
        <v>#VALUE!</v>
      </c>
      <c r="AS74" s="165" t="e">
        <f t="shared" si="45"/>
        <v>#VALUE!</v>
      </c>
      <c r="AT74" s="165" t="e">
        <f t="shared" si="45"/>
        <v>#VALUE!</v>
      </c>
      <c r="AU74" s="165" t="e">
        <f t="shared" si="45"/>
        <v>#VALUE!</v>
      </c>
      <c r="AV74" s="165" t="e">
        <f t="shared" si="45"/>
        <v>#VALUE!</v>
      </c>
      <c r="AW74" s="165" t="e">
        <f t="shared" si="45"/>
        <v>#VALUE!</v>
      </c>
      <c r="AX74" s="165" t="e">
        <f t="shared" si="45"/>
        <v>#VALUE!</v>
      </c>
      <c r="AY74" s="165" t="e">
        <f t="shared" si="45"/>
        <v>#VALUE!</v>
      </c>
      <c r="AZ74" s="165" t="e">
        <f t="shared" si="45"/>
        <v>#VALUE!</v>
      </c>
      <c r="BA74" s="165" t="e">
        <f t="shared" si="45"/>
        <v>#VALUE!</v>
      </c>
      <c r="BB74" s="165" t="e">
        <f t="shared" si="45"/>
        <v>#VALUE!</v>
      </c>
      <c r="BC74" s="165">
        <f t="shared" si="17"/>
        <v>1</v>
      </c>
    </row>
    <row r="75" spans="1:5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 t="shared" ref="I75:I138" si="48">IF(OR($B75="",$C75="",$D75="",$E75="",$E75&lt;AN_LIM,$E75&gt;AN_CONCURS,$AG75=FALSE),"",IF(OR($F75="X",$F75="x"),BREV_APL/BC75,IF(OR($G75="X",$G75="x"),BREV_INT/BC75,IF(OR($H75="X",$H75="x"),BREV_ROM/BC75,""))))</f>
        <v/>
      </c>
      <c r="J75" s="121" t="str">
        <f t="shared" ref="J75:J138" si="49">IF(OR($B75="",$C75="",$D75="",$E75="",$E75&gt;AN_CONCURS,$AG75=FALSE),"",IF(OR($F75="X",$F75="x"),BREV_APL/BC75,IF(OR($G75="X",$G75="x"),BREV_INT/BC75,IF(OR($H75="X",$H75="x"),BREV_ROM/BC75,""))))</f>
        <v/>
      </c>
      <c r="K75" s="212">
        <f t="shared" si="18"/>
        <v>0</v>
      </c>
      <c r="L75" s="212">
        <f t="shared" si="19"/>
        <v>0</v>
      </c>
      <c r="M75" s="212">
        <f t="shared" si="20"/>
        <v>0</v>
      </c>
      <c r="N75" s="212">
        <f t="shared" si="21"/>
        <v>0</v>
      </c>
      <c r="O75" s="190">
        <f t="shared" si="22"/>
        <v>0</v>
      </c>
      <c r="P75" s="190">
        <f t="shared" si="23"/>
        <v>0</v>
      </c>
      <c r="Q75" s="190">
        <f t="shared" si="24"/>
        <v>0</v>
      </c>
      <c r="R75" s="190">
        <f t="shared" si="25"/>
        <v>0</v>
      </c>
      <c r="S75" s="190">
        <f t="shared" si="26"/>
        <v>0</v>
      </c>
      <c r="T75" s="190">
        <f t="shared" si="27"/>
        <v>0</v>
      </c>
      <c r="U75" s="212">
        <f t="shared" ref="U75:U138" si="50">IF(OR($B75="",$C75="",$D75="",$AG75=FALSE),0,IF(AND($E75&gt;=AN_LIM,$F75&lt;&gt;""),1,0))</f>
        <v>0</v>
      </c>
      <c r="V75" s="212">
        <f t="shared" si="28"/>
        <v>0</v>
      </c>
      <c r="W75" s="212">
        <f t="shared" ref="W75:W138" si="51">IF(OR($B75="",$C75="",$D75="",$E75="",$AG75=FALSE),0,IF(AND($E75&gt;=AN_LIM,$G75&lt;&gt;""),1,0))</f>
        <v>0</v>
      </c>
      <c r="X75" s="212">
        <f t="shared" si="29"/>
        <v>0</v>
      </c>
      <c r="Y75" s="212">
        <f t="shared" ref="Y75:Y138" si="52">IF(OR($B75="",$C75="",$D75="",$E75="",$AG75=FALSE),0,IF(AND($E75&gt;=AN_LIM,$H75&lt;&gt;""),1,0))</f>
        <v>0</v>
      </c>
      <c r="Z75" s="212">
        <f t="shared" si="30"/>
        <v>0</v>
      </c>
      <c r="AA75" s="212">
        <f t="shared" ref="AA75:AA138" si="53">IF($U75&lt;&gt;1,0,(IF(OR($B75="",$C75="",$D75="",$AG75=FALSE),"",IF((FIND(NUME,$B75,1)=1),1,0))))</f>
        <v>0</v>
      </c>
      <c r="AB75" s="212">
        <f t="shared" ref="AB75:AB138" si="54">IF($V75&lt;&gt;1,0,(IF(OR($B75="",$C75="",$D75="",$E75="",$AG75=FALSE),"",IF((FIND(NUME,$B75,1)=1),1,0))))</f>
        <v>0</v>
      </c>
      <c r="AC75" s="212">
        <f t="shared" ref="AC75:AC138" si="55">IF($W75&lt;&gt;1,0,(IF(OR($B75="",$C75="",$D75="",$E75="",$AG75=FALSE),"",IF((FIND(NUME,$B75,1)=1),1,0))))</f>
        <v>0</v>
      </c>
      <c r="AD75" s="212">
        <f t="shared" ref="AD75:AD138" si="56">IF($X75&lt;&gt;1,0,(IF(OR($B75="",$C75="",$D75="",$E75="",$AG75=FALSE),"",IF((FIND(NUME,$B75,1)=1),1,0))))</f>
        <v>0</v>
      </c>
      <c r="AE75" s="212">
        <f t="shared" ref="AE75:AE138" si="57">IF($Y75&lt;&gt;1,0,(IF(OR($B75="",$C75="",$D75="",$E75="",$AG75=FALSE),"",IF((FIND(NUME,$B75,1)=1),1,0))))</f>
        <v>0</v>
      </c>
      <c r="AF75" s="212">
        <f t="shared" ref="AF75:AF138" si="58">IF($Z75&lt;&gt;1,0,(IF(OR($B75="",$C75="",$D75="",$E75="",$AG75=FALSE),"",IF((FIND(NUME,$B75,1)=1),1,0))))</f>
        <v>0</v>
      </c>
      <c r="AG75" s="236" t="b">
        <f t="shared" ref="AG75:AG138" si="59">IF(NUME="",FALSE,ISNUMBER(SEARCH(NUME,$B75)))</f>
        <v>0</v>
      </c>
      <c r="AI75" s="164" t="e">
        <f t="shared" ref="AI75:AI138" si="60">FIND(",",$B75,1)</f>
        <v>#VALUE!</v>
      </c>
      <c r="AJ75" s="164" t="e">
        <f t="shared" si="47"/>
        <v>#VALUE!</v>
      </c>
      <c r="AK75" s="164" t="e">
        <f t="shared" si="47"/>
        <v>#VALUE!</v>
      </c>
      <c r="AL75" s="164" t="e">
        <f t="shared" si="47"/>
        <v>#VALUE!</v>
      </c>
      <c r="AM75" s="164" t="e">
        <f t="shared" si="46"/>
        <v>#VALUE!</v>
      </c>
      <c r="AN75" s="164" t="e">
        <f t="shared" si="46"/>
        <v>#VALUE!</v>
      </c>
      <c r="AO75" s="164" t="e">
        <f t="shared" si="46"/>
        <v>#VALUE!</v>
      </c>
      <c r="AP75" s="164" t="e">
        <f t="shared" si="46"/>
        <v>#VALUE!</v>
      </c>
      <c r="AQ75" s="164" t="e">
        <f t="shared" si="46"/>
        <v>#VALUE!</v>
      </c>
      <c r="AR75" s="164" t="e">
        <f t="shared" si="46"/>
        <v>#VALUE!</v>
      </c>
      <c r="AS75" s="165" t="e">
        <f t="shared" si="45"/>
        <v>#VALUE!</v>
      </c>
      <c r="AT75" s="165" t="e">
        <f t="shared" si="45"/>
        <v>#VALUE!</v>
      </c>
      <c r="AU75" s="165" t="e">
        <f t="shared" si="45"/>
        <v>#VALUE!</v>
      </c>
      <c r="AV75" s="165" t="e">
        <f t="shared" si="45"/>
        <v>#VALUE!</v>
      </c>
      <c r="AW75" s="165" t="e">
        <f t="shared" si="45"/>
        <v>#VALUE!</v>
      </c>
      <c r="AX75" s="165" t="e">
        <f t="shared" si="45"/>
        <v>#VALUE!</v>
      </c>
      <c r="AY75" s="165" t="e">
        <f t="shared" si="45"/>
        <v>#VALUE!</v>
      </c>
      <c r="AZ75" s="165" t="e">
        <f t="shared" si="45"/>
        <v>#VALUE!</v>
      </c>
      <c r="BA75" s="165" t="e">
        <f t="shared" si="45"/>
        <v>#VALUE!</v>
      </c>
      <c r="BB75" s="165" t="e">
        <f t="shared" si="45"/>
        <v>#VALUE!</v>
      </c>
      <c r="BC75" s="165">
        <f t="shared" ref="BC75:BC80" si="61">1+SUMIF(AS75:BB75,"&gt;0",AS75:BB75)</f>
        <v>1</v>
      </c>
    </row>
    <row r="76" spans="1:5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 t="shared" si="48"/>
        <v/>
      </c>
      <c r="J76" s="121" t="str">
        <f t="shared" si="49"/>
        <v/>
      </c>
      <c r="K76" s="212">
        <f t="shared" ref="K76:L80" si="62">U76+W76+Y76</f>
        <v>0</v>
      </c>
      <c r="L76" s="212">
        <f t="shared" si="62"/>
        <v>0</v>
      </c>
      <c r="M76" s="212">
        <f t="shared" ref="M76:N80" si="63">AA76+AC76+AE76</f>
        <v>0</v>
      </c>
      <c r="N76" s="212">
        <f t="shared" si="63"/>
        <v>0</v>
      </c>
      <c r="O76" s="190">
        <f>IF(OR($F76="X",$F76="x"),$I76,0)</f>
        <v>0</v>
      </c>
      <c r="P76" s="190">
        <f>IF(OR($F76="X",$F76="x"),$J76,0)</f>
        <v>0</v>
      </c>
      <c r="Q76" s="190">
        <f>IF(OR($G76="X",$G76="x"),$I76,0)</f>
        <v>0</v>
      </c>
      <c r="R76" s="190">
        <f>IF(OR($G76="X",$G76="x"),$J76,0)</f>
        <v>0</v>
      </c>
      <c r="S76" s="190">
        <f>IF(OR($H76="X",$H76="x"),$I76,0)</f>
        <v>0</v>
      </c>
      <c r="T76" s="190">
        <f>IF(OR($H76="X",$H76="x"),$J76,0)</f>
        <v>0</v>
      </c>
      <c r="U76" s="212">
        <f t="shared" si="50"/>
        <v>0</v>
      </c>
      <c r="V76" s="212">
        <f>IF(OR($B76="",$C76="",$D76="",$E76="",$AG76=FALSE),0,IF($F76&lt;&gt;"",1,0))</f>
        <v>0</v>
      </c>
      <c r="W76" s="212">
        <f t="shared" si="51"/>
        <v>0</v>
      </c>
      <c r="X76" s="212">
        <f>IF(OR($B76="",$C76="",$D76="",$E76="",$AG76=FALSE),0,IF($G76&lt;&gt;"",1,0))</f>
        <v>0</v>
      </c>
      <c r="Y76" s="212">
        <f t="shared" si="52"/>
        <v>0</v>
      </c>
      <c r="Z76" s="212">
        <f>IF(OR($B76="",$C76="",$D76="",$E76="",$AG76=FALSE),0,IF($H76&lt;&gt;"",1,0))</f>
        <v>0</v>
      </c>
      <c r="AA76" s="212">
        <f t="shared" si="53"/>
        <v>0</v>
      </c>
      <c r="AB76" s="212">
        <f t="shared" si="54"/>
        <v>0</v>
      </c>
      <c r="AC76" s="212">
        <f t="shared" si="55"/>
        <v>0</v>
      </c>
      <c r="AD76" s="212">
        <f t="shared" si="56"/>
        <v>0</v>
      </c>
      <c r="AE76" s="212">
        <f t="shared" si="57"/>
        <v>0</v>
      </c>
      <c r="AF76" s="212">
        <f t="shared" si="58"/>
        <v>0</v>
      </c>
      <c r="AG76" s="236" t="b">
        <f t="shared" si="59"/>
        <v>0</v>
      </c>
      <c r="AI76" s="164" t="e">
        <f t="shared" si="60"/>
        <v>#VALUE!</v>
      </c>
      <c r="AJ76" s="164" t="e">
        <f t="shared" si="47"/>
        <v>#VALUE!</v>
      </c>
      <c r="AK76" s="164" t="e">
        <f t="shared" si="47"/>
        <v>#VALUE!</v>
      </c>
      <c r="AL76" s="164" t="e">
        <f t="shared" si="47"/>
        <v>#VALUE!</v>
      </c>
      <c r="AM76" s="164" t="e">
        <f t="shared" si="46"/>
        <v>#VALUE!</v>
      </c>
      <c r="AN76" s="164" t="e">
        <f t="shared" si="46"/>
        <v>#VALUE!</v>
      </c>
      <c r="AO76" s="164" t="e">
        <f t="shared" si="46"/>
        <v>#VALUE!</v>
      </c>
      <c r="AP76" s="164" t="e">
        <f t="shared" si="46"/>
        <v>#VALUE!</v>
      </c>
      <c r="AQ76" s="164" t="e">
        <f t="shared" si="46"/>
        <v>#VALUE!</v>
      </c>
      <c r="AR76" s="164" t="e">
        <f t="shared" si="46"/>
        <v>#VALUE!</v>
      </c>
      <c r="AS76" s="165" t="e">
        <f t="shared" si="45"/>
        <v>#VALUE!</v>
      </c>
      <c r="AT76" s="165" t="e">
        <f t="shared" si="45"/>
        <v>#VALUE!</v>
      </c>
      <c r="AU76" s="165" t="e">
        <f t="shared" si="45"/>
        <v>#VALUE!</v>
      </c>
      <c r="AV76" s="165" t="e">
        <f t="shared" si="45"/>
        <v>#VALUE!</v>
      </c>
      <c r="AW76" s="165" t="e">
        <f t="shared" si="45"/>
        <v>#VALUE!</v>
      </c>
      <c r="AX76" s="165" t="e">
        <f t="shared" si="45"/>
        <v>#VALUE!</v>
      </c>
      <c r="AY76" s="165" t="e">
        <f t="shared" si="45"/>
        <v>#VALUE!</v>
      </c>
      <c r="AZ76" s="165" t="e">
        <f t="shared" si="45"/>
        <v>#VALUE!</v>
      </c>
      <c r="BA76" s="165" t="e">
        <f t="shared" si="45"/>
        <v>#VALUE!</v>
      </c>
      <c r="BB76" s="165" t="e">
        <f t="shared" si="45"/>
        <v>#VALUE!</v>
      </c>
      <c r="BC76" s="165">
        <f t="shared" si="61"/>
        <v>1</v>
      </c>
    </row>
    <row r="77" spans="1:5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 t="shared" si="48"/>
        <v/>
      </c>
      <c r="J77" s="121" t="str">
        <f t="shared" si="49"/>
        <v/>
      </c>
      <c r="K77" s="212">
        <f t="shared" si="62"/>
        <v>0</v>
      </c>
      <c r="L77" s="212">
        <f t="shared" si="62"/>
        <v>0</v>
      </c>
      <c r="M77" s="212">
        <f t="shared" si="63"/>
        <v>0</v>
      </c>
      <c r="N77" s="212">
        <f t="shared" si="63"/>
        <v>0</v>
      </c>
      <c r="O77" s="190">
        <f>IF(OR($F77="X",$F77="x"),$I77,0)</f>
        <v>0</v>
      </c>
      <c r="P77" s="190">
        <f>IF(OR($F77="X",$F77="x"),$J77,0)</f>
        <v>0</v>
      </c>
      <c r="Q77" s="190">
        <f>IF(OR($G77="X",$G77="x"),$I77,0)</f>
        <v>0</v>
      </c>
      <c r="R77" s="190">
        <f>IF(OR($G77="X",$G77="x"),$J77,0)</f>
        <v>0</v>
      </c>
      <c r="S77" s="190">
        <f>IF(OR($H77="X",$H77="x"),$I77,0)</f>
        <v>0</v>
      </c>
      <c r="T77" s="190">
        <f>IF(OR($H77="X",$H77="x"),$J77,0)</f>
        <v>0</v>
      </c>
      <c r="U77" s="212">
        <f t="shared" si="50"/>
        <v>0</v>
      </c>
      <c r="V77" s="212">
        <f>IF(OR($B77="",$C77="",$D77="",$E77="",$AG77=FALSE),0,IF($F77&lt;&gt;"",1,0))</f>
        <v>0</v>
      </c>
      <c r="W77" s="212">
        <f t="shared" si="51"/>
        <v>0</v>
      </c>
      <c r="X77" s="212">
        <f>IF(OR($B77="",$C77="",$D77="",$E77="",$AG77=FALSE),0,IF($G77&lt;&gt;"",1,0))</f>
        <v>0</v>
      </c>
      <c r="Y77" s="212">
        <f t="shared" si="52"/>
        <v>0</v>
      </c>
      <c r="Z77" s="212">
        <f>IF(OR($B77="",$C77="",$D77="",$E77="",$AG77=FALSE),0,IF($H77&lt;&gt;"",1,0))</f>
        <v>0</v>
      </c>
      <c r="AA77" s="212">
        <f t="shared" si="53"/>
        <v>0</v>
      </c>
      <c r="AB77" s="212">
        <f t="shared" si="54"/>
        <v>0</v>
      </c>
      <c r="AC77" s="212">
        <f t="shared" si="55"/>
        <v>0</v>
      </c>
      <c r="AD77" s="212">
        <f t="shared" si="56"/>
        <v>0</v>
      </c>
      <c r="AE77" s="212">
        <f t="shared" si="57"/>
        <v>0</v>
      </c>
      <c r="AF77" s="212">
        <f t="shared" si="58"/>
        <v>0</v>
      </c>
      <c r="AG77" s="236" t="b">
        <f t="shared" si="59"/>
        <v>0</v>
      </c>
      <c r="AI77" s="164" t="e">
        <f t="shared" si="60"/>
        <v>#VALUE!</v>
      </c>
      <c r="AJ77" s="164" t="e">
        <f t="shared" si="47"/>
        <v>#VALUE!</v>
      </c>
      <c r="AK77" s="164" t="e">
        <f t="shared" si="47"/>
        <v>#VALUE!</v>
      </c>
      <c r="AL77" s="164" t="e">
        <f t="shared" si="47"/>
        <v>#VALUE!</v>
      </c>
      <c r="AM77" s="164" t="e">
        <f t="shared" si="46"/>
        <v>#VALUE!</v>
      </c>
      <c r="AN77" s="164" t="e">
        <f t="shared" si="46"/>
        <v>#VALUE!</v>
      </c>
      <c r="AO77" s="164" t="e">
        <f t="shared" si="46"/>
        <v>#VALUE!</v>
      </c>
      <c r="AP77" s="164" t="e">
        <f t="shared" si="46"/>
        <v>#VALUE!</v>
      </c>
      <c r="AQ77" s="164" t="e">
        <f t="shared" si="46"/>
        <v>#VALUE!</v>
      </c>
      <c r="AR77" s="164" t="e">
        <f t="shared" si="46"/>
        <v>#VALUE!</v>
      </c>
      <c r="AS77" s="165" t="e">
        <f t="shared" si="45"/>
        <v>#VALUE!</v>
      </c>
      <c r="AT77" s="165" t="e">
        <f t="shared" si="45"/>
        <v>#VALUE!</v>
      </c>
      <c r="AU77" s="165" t="e">
        <f t="shared" si="45"/>
        <v>#VALUE!</v>
      </c>
      <c r="AV77" s="165" t="e">
        <f t="shared" si="45"/>
        <v>#VALUE!</v>
      </c>
      <c r="AW77" s="165" t="e">
        <f t="shared" si="45"/>
        <v>#VALUE!</v>
      </c>
      <c r="AX77" s="165" t="e">
        <f t="shared" si="45"/>
        <v>#VALUE!</v>
      </c>
      <c r="AY77" s="165" t="e">
        <f t="shared" si="45"/>
        <v>#VALUE!</v>
      </c>
      <c r="AZ77" s="165" t="e">
        <f t="shared" si="45"/>
        <v>#VALUE!</v>
      </c>
      <c r="BA77" s="165" t="e">
        <f t="shared" si="45"/>
        <v>#VALUE!</v>
      </c>
      <c r="BB77" s="165" t="e">
        <f t="shared" si="45"/>
        <v>#VALUE!</v>
      </c>
      <c r="BC77" s="165">
        <f t="shared" si="61"/>
        <v>1</v>
      </c>
    </row>
    <row r="78" spans="1:5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 t="shared" si="48"/>
        <v/>
      </c>
      <c r="J78" s="121" t="str">
        <f t="shared" si="49"/>
        <v/>
      </c>
      <c r="K78" s="212">
        <f t="shared" si="62"/>
        <v>0</v>
      </c>
      <c r="L78" s="212">
        <f t="shared" si="62"/>
        <v>0</v>
      </c>
      <c r="M78" s="212">
        <f t="shared" si="63"/>
        <v>0</v>
      </c>
      <c r="N78" s="212">
        <f t="shared" si="63"/>
        <v>0</v>
      </c>
      <c r="O78" s="190">
        <f>IF(OR($F78="X",$F78="x"),$I78,0)</f>
        <v>0</v>
      </c>
      <c r="P78" s="190">
        <f>IF(OR($F78="X",$F78="x"),$J78,0)</f>
        <v>0</v>
      </c>
      <c r="Q78" s="190">
        <f>IF(OR($G78="X",$G78="x"),$I78,0)</f>
        <v>0</v>
      </c>
      <c r="R78" s="190">
        <f>IF(OR($G78="X",$G78="x"),$J78,0)</f>
        <v>0</v>
      </c>
      <c r="S78" s="190">
        <f>IF(OR($H78="X",$H78="x"),$I78,0)</f>
        <v>0</v>
      </c>
      <c r="T78" s="190">
        <f>IF(OR($H78="X",$H78="x"),$J78,0)</f>
        <v>0</v>
      </c>
      <c r="U78" s="212">
        <f t="shared" si="50"/>
        <v>0</v>
      </c>
      <c r="V78" s="212">
        <f>IF(OR($B78="",$C78="",$D78="",$E78="",$AG78=FALSE),0,IF($F78&lt;&gt;"",1,0))</f>
        <v>0</v>
      </c>
      <c r="W78" s="212">
        <f t="shared" si="51"/>
        <v>0</v>
      </c>
      <c r="X78" s="212">
        <f>IF(OR($B78="",$C78="",$D78="",$E78="",$AG78=FALSE),0,IF($G78&lt;&gt;"",1,0))</f>
        <v>0</v>
      </c>
      <c r="Y78" s="212">
        <f t="shared" si="52"/>
        <v>0</v>
      </c>
      <c r="Z78" s="212">
        <f>IF(OR($B78="",$C78="",$D78="",$E78="",$AG78=FALSE),0,IF($H78&lt;&gt;"",1,0))</f>
        <v>0</v>
      </c>
      <c r="AA78" s="212">
        <f t="shared" si="53"/>
        <v>0</v>
      </c>
      <c r="AB78" s="212">
        <f t="shared" si="54"/>
        <v>0</v>
      </c>
      <c r="AC78" s="212">
        <f t="shared" si="55"/>
        <v>0</v>
      </c>
      <c r="AD78" s="212">
        <f t="shared" si="56"/>
        <v>0</v>
      </c>
      <c r="AE78" s="212">
        <f t="shared" si="57"/>
        <v>0</v>
      </c>
      <c r="AF78" s="212">
        <f t="shared" si="58"/>
        <v>0</v>
      </c>
      <c r="AG78" s="236" t="b">
        <f t="shared" si="59"/>
        <v>0</v>
      </c>
      <c r="AI78" s="164" t="e">
        <f t="shared" si="60"/>
        <v>#VALUE!</v>
      </c>
      <c r="AJ78" s="164" t="e">
        <f t="shared" si="47"/>
        <v>#VALUE!</v>
      </c>
      <c r="AK78" s="164" t="e">
        <f t="shared" si="47"/>
        <v>#VALUE!</v>
      </c>
      <c r="AL78" s="164" t="e">
        <f t="shared" si="47"/>
        <v>#VALUE!</v>
      </c>
      <c r="AM78" s="164" t="e">
        <f t="shared" si="46"/>
        <v>#VALUE!</v>
      </c>
      <c r="AN78" s="164" t="e">
        <f t="shared" si="46"/>
        <v>#VALUE!</v>
      </c>
      <c r="AO78" s="164" t="e">
        <f t="shared" si="46"/>
        <v>#VALUE!</v>
      </c>
      <c r="AP78" s="164" t="e">
        <f t="shared" si="46"/>
        <v>#VALUE!</v>
      </c>
      <c r="AQ78" s="164" t="e">
        <f t="shared" si="46"/>
        <v>#VALUE!</v>
      </c>
      <c r="AR78" s="164" t="e">
        <f t="shared" si="46"/>
        <v>#VALUE!</v>
      </c>
      <c r="AS78" s="165" t="e">
        <f t="shared" si="45"/>
        <v>#VALUE!</v>
      </c>
      <c r="AT78" s="165" t="e">
        <f t="shared" si="45"/>
        <v>#VALUE!</v>
      </c>
      <c r="AU78" s="165" t="e">
        <f t="shared" si="45"/>
        <v>#VALUE!</v>
      </c>
      <c r="AV78" s="165" t="e">
        <f t="shared" si="45"/>
        <v>#VALUE!</v>
      </c>
      <c r="AW78" s="165" t="e">
        <f t="shared" si="45"/>
        <v>#VALUE!</v>
      </c>
      <c r="AX78" s="165" t="e">
        <f t="shared" si="45"/>
        <v>#VALUE!</v>
      </c>
      <c r="AY78" s="165" t="e">
        <f t="shared" si="45"/>
        <v>#VALUE!</v>
      </c>
      <c r="AZ78" s="165" t="e">
        <f t="shared" si="45"/>
        <v>#VALUE!</v>
      </c>
      <c r="BA78" s="165" t="e">
        <f t="shared" si="45"/>
        <v>#VALUE!</v>
      </c>
      <c r="BB78" s="165" t="e">
        <f t="shared" si="45"/>
        <v>#VALUE!</v>
      </c>
      <c r="BC78" s="165">
        <f t="shared" si="61"/>
        <v>1</v>
      </c>
    </row>
    <row r="79" spans="1:5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 t="shared" si="48"/>
        <v/>
      </c>
      <c r="J79" s="121" t="str">
        <f t="shared" si="49"/>
        <v/>
      </c>
      <c r="K79" s="212">
        <f t="shared" si="62"/>
        <v>0</v>
      </c>
      <c r="L79" s="212">
        <f t="shared" si="62"/>
        <v>0</v>
      </c>
      <c r="M79" s="212">
        <f t="shared" si="63"/>
        <v>0</v>
      </c>
      <c r="N79" s="212">
        <f t="shared" si="63"/>
        <v>0</v>
      </c>
      <c r="O79" s="190">
        <f>IF(OR($F79="X",$F79="x"),$I79,0)</f>
        <v>0</v>
      </c>
      <c r="P79" s="190">
        <f>IF(OR($F79="X",$F79="x"),$J79,0)</f>
        <v>0</v>
      </c>
      <c r="Q79" s="190">
        <f>IF(OR($G79="X",$G79="x"),$I79,0)</f>
        <v>0</v>
      </c>
      <c r="R79" s="190">
        <f>IF(OR($G79="X",$G79="x"),$J79,0)</f>
        <v>0</v>
      </c>
      <c r="S79" s="190">
        <f>IF(OR($H79="X",$H79="x"),$I79,0)</f>
        <v>0</v>
      </c>
      <c r="T79" s="190">
        <f>IF(OR($H79="X",$H79="x"),$J79,0)</f>
        <v>0</v>
      </c>
      <c r="U79" s="212">
        <f t="shared" si="50"/>
        <v>0</v>
      </c>
      <c r="V79" s="212">
        <f>IF(OR($B79="",$C79="",$D79="",$E79="",$AG79=FALSE),0,IF($F79&lt;&gt;"",1,0))</f>
        <v>0</v>
      </c>
      <c r="W79" s="212">
        <f t="shared" si="51"/>
        <v>0</v>
      </c>
      <c r="X79" s="212">
        <f>IF(OR($B79="",$C79="",$D79="",$E79="",$AG79=FALSE),0,IF($G79&lt;&gt;"",1,0))</f>
        <v>0</v>
      </c>
      <c r="Y79" s="212">
        <f t="shared" si="52"/>
        <v>0</v>
      </c>
      <c r="Z79" s="212">
        <f>IF(OR($B79="",$C79="",$D79="",$E79="",$AG79=FALSE),0,IF($H79&lt;&gt;"",1,0))</f>
        <v>0</v>
      </c>
      <c r="AA79" s="212">
        <f t="shared" si="53"/>
        <v>0</v>
      </c>
      <c r="AB79" s="212">
        <f t="shared" si="54"/>
        <v>0</v>
      </c>
      <c r="AC79" s="212">
        <f t="shared" si="55"/>
        <v>0</v>
      </c>
      <c r="AD79" s="212">
        <f t="shared" si="56"/>
        <v>0</v>
      </c>
      <c r="AE79" s="212">
        <f t="shared" si="57"/>
        <v>0</v>
      </c>
      <c r="AF79" s="212">
        <f t="shared" si="58"/>
        <v>0</v>
      </c>
      <c r="AG79" s="236" t="b">
        <f t="shared" si="59"/>
        <v>0</v>
      </c>
      <c r="AI79" s="164" t="e">
        <f t="shared" si="60"/>
        <v>#VALUE!</v>
      </c>
      <c r="AJ79" s="164" t="e">
        <f t="shared" si="47"/>
        <v>#VALUE!</v>
      </c>
      <c r="AK79" s="164" t="e">
        <f t="shared" si="47"/>
        <v>#VALUE!</v>
      </c>
      <c r="AL79" s="164" t="e">
        <f t="shared" si="47"/>
        <v>#VALUE!</v>
      </c>
      <c r="AM79" s="164" t="e">
        <f t="shared" si="46"/>
        <v>#VALUE!</v>
      </c>
      <c r="AN79" s="164" t="e">
        <f t="shared" si="46"/>
        <v>#VALUE!</v>
      </c>
      <c r="AO79" s="164" t="e">
        <f t="shared" si="46"/>
        <v>#VALUE!</v>
      </c>
      <c r="AP79" s="164" t="e">
        <f t="shared" si="46"/>
        <v>#VALUE!</v>
      </c>
      <c r="AQ79" s="164" t="e">
        <f t="shared" si="46"/>
        <v>#VALUE!</v>
      </c>
      <c r="AR79" s="164" t="e">
        <f t="shared" si="46"/>
        <v>#VALUE!</v>
      </c>
      <c r="AS79" s="165" t="e">
        <f t="shared" si="45"/>
        <v>#VALUE!</v>
      </c>
      <c r="AT79" s="165" t="e">
        <f t="shared" si="45"/>
        <v>#VALUE!</v>
      </c>
      <c r="AU79" s="165" t="e">
        <f t="shared" si="45"/>
        <v>#VALUE!</v>
      </c>
      <c r="AV79" s="165" t="e">
        <f t="shared" si="45"/>
        <v>#VALUE!</v>
      </c>
      <c r="AW79" s="165" t="e">
        <f t="shared" si="45"/>
        <v>#VALUE!</v>
      </c>
      <c r="AX79" s="165" t="e">
        <f t="shared" si="45"/>
        <v>#VALUE!</v>
      </c>
      <c r="AY79" s="165" t="e">
        <f t="shared" si="45"/>
        <v>#VALUE!</v>
      </c>
      <c r="AZ79" s="165" t="e">
        <f t="shared" si="45"/>
        <v>#VALUE!</v>
      </c>
      <c r="BA79" s="165" t="e">
        <f t="shared" si="45"/>
        <v>#VALUE!</v>
      </c>
      <c r="BB79" s="165" t="e">
        <f t="shared" si="45"/>
        <v>#VALUE!</v>
      </c>
      <c r="BC79" s="165">
        <f t="shared" si="61"/>
        <v>1</v>
      </c>
    </row>
    <row r="80" spans="1:5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 t="shared" si="48"/>
        <v/>
      </c>
      <c r="J80" s="121" t="str">
        <f t="shared" si="49"/>
        <v/>
      </c>
      <c r="K80" s="212">
        <f t="shared" si="62"/>
        <v>0</v>
      </c>
      <c r="L80" s="212">
        <f t="shared" si="62"/>
        <v>0</v>
      </c>
      <c r="M80" s="212">
        <f t="shared" si="63"/>
        <v>0</v>
      </c>
      <c r="N80" s="212">
        <f t="shared" si="63"/>
        <v>0</v>
      </c>
      <c r="O80" s="190">
        <f>IF(OR($F80="X",$F80="x"),$I80,0)</f>
        <v>0</v>
      </c>
      <c r="P80" s="190">
        <f>IF(OR($F80="X",$F80="x"),$J80,0)</f>
        <v>0</v>
      </c>
      <c r="Q80" s="190">
        <f>IF(OR($G80="X",$G80="x"),$I80,0)</f>
        <v>0</v>
      </c>
      <c r="R80" s="190">
        <f>IF(OR($G80="X",$G80="x"),$J80,0)</f>
        <v>0</v>
      </c>
      <c r="S80" s="190">
        <f>IF(OR($H80="X",$H80="x"),$I80,0)</f>
        <v>0</v>
      </c>
      <c r="T80" s="190">
        <f>IF(OR($H80="X",$H80="x"),$J80,0)</f>
        <v>0</v>
      </c>
      <c r="U80" s="212">
        <f t="shared" si="50"/>
        <v>0</v>
      </c>
      <c r="V80" s="212">
        <f>IF(OR($B80="",$C80="",$D80="",$E80="",$AG80=FALSE),0,IF($F80&lt;&gt;"",1,0))</f>
        <v>0</v>
      </c>
      <c r="W80" s="212">
        <f t="shared" si="51"/>
        <v>0</v>
      </c>
      <c r="X80" s="212">
        <f>IF(OR($B80="",$C80="",$D80="",$E80="",$AG80=FALSE),0,IF($G80&lt;&gt;"",1,0))</f>
        <v>0</v>
      </c>
      <c r="Y80" s="212">
        <f t="shared" si="52"/>
        <v>0</v>
      </c>
      <c r="Z80" s="212">
        <f>IF(OR($B80="",$C80="",$D80="",$E80="",$AG80=FALSE),0,IF($H80&lt;&gt;"",1,0))</f>
        <v>0</v>
      </c>
      <c r="AA80" s="212">
        <f t="shared" si="53"/>
        <v>0</v>
      </c>
      <c r="AB80" s="212">
        <f t="shared" si="54"/>
        <v>0</v>
      </c>
      <c r="AC80" s="212">
        <f t="shared" si="55"/>
        <v>0</v>
      </c>
      <c r="AD80" s="212">
        <f t="shared" si="56"/>
        <v>0</v>
      </c>
      <c r="AE80" s="212">
        <f t="shared" si="57"/>
        <v>0</v>
      </c>
      <c r="AF80" s="212">
        <f t="shared" si="58"/>
        <v>0</v>
      </c>
      <c r="AG80" s="236" t="b">
        <f t="shared" si="59"/>
        <v>0</v>
      </c>
      <c r="AI80" s="164" t="e">
        <f t="shared" si="60"/>
        <v>#VALUE!</v>
      </c>
      <c r="AJ80" s="164" t="e">
        <f t="shared" si="47"/>
        <v>#VALUE!</v>
      </c>
      <c r="AK80" s="164" t="e">
        <f t="shared" si="47"/>
        <v>#VALUE!</v>
      </c>
      <c r="AL80" s="164" t="e">
        <f t="shared" si="47"/>
        <v>#VALUE!</v>
      </c>
      <c r="AM80" s="164" t="e">
        <f t="shared" si="46"/>
        <v>#VALUE!</v>
      </c>
      <c r="AN80" s="164" t="e">
        <f t="shared" si="46"/>
        <v>#VALUE!</v>
      </c>
      <c r="AO80" s="164" t="e">
        <f t="shared" si="46"/>
        <v>#VALUE!</v>
      </c>
      <c r="AP80" s="164" t="e">
        <f t="shared" si="46"/>
        <v>#VALUE!</v>
      </c>
      <c r="AQ80" s="164" t="e">
        <f t="shared" si="46"/>
        <v>#VALUE!</v>
      </c>
      <c r="AR80" s="164" t="e">
        <f t="shared" si="46"/>
        <v>#VALUE!</v>
      </c>
      <c r="AS80" s="165" t="e">
        <f t="shared" si="45"/>
        <v>#VALUE!</v>
      </c>
      <c r="AT80" s="165" t="e">
        <f t="shared" si="45"/>
        <v>#VALUE!</v>
      </c>
      <c r="AU80" s="165" t="e">
        <f t="shared" si="45"/>
        <v>#VALUE!</v>
      </c>
      <c r="AV80" s="165" t="e">
        <f t="shared" si="45"/>
        <v>#VALUE!</v>
      </c>
      <c r="AW80" s="165" t="e">
        <f t="shared" si="45"/>
        <v>#VALUE!</v>
      </c>
      <c r="AX80" s="165" t="e">
        <f t="shared" si="45"/>
        <v>#VALUE!</v>
      </c>
      <c r="AY80" s="165" t="e">
        <f t="shared" si="45"/>
        <v>#VALUE!</v>
      </c>
      <c r="AZ80" s="165" t="e">
        <f t="shared" si="45"/>
        <v>#VALUE!</v>
      </c>
      <c r="BA80" s="165" t="e">
        <f t="shared" si="45"/>
        <v>#VALUE!</v>
      </c>
      <c r="BB80" s="165" t="e">
        <f t="shared" si="45"/>
        <v>#VALUE!</v>
      </c>
      <c r="BC80" s="165">
        <f t="shared" si="61"/>
        <v>1</v>
      </c>
    </row>
    <row r="81" spans="1:5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 t="shared" si="48"/>
        <v/>
      </c>
      <c r="J81" s="121" t="str">
        <f t="shared" si="49"/>
        <v/>
      </c>
      <c r="K81" s="212">
        <f t="shared" ref="K81:K144" si="64">U81+W81+Y81</f>
        <v>0</v>
      </c>
      <c r="L81" s="212">
        <f t="shared" ref="L81:L144" si="65">V81+X81+Z81</f>
        <v>0</v>
      </c>
      <c r="M81" s="212">
        <f t="shared" ref="M81:M144" si="66">AA81+AC81+AE81</f>
        <v>0</v>
      </c>
      <c r="N81" s="212">
        <f t="shared" ref="N81:N144" si="67">AB81+AD81+AF81</f>
        <v>0</v>
      </c>
      <c r="O81" s="190">
        <f t="shared" ref="O81:O144" si="68">IF(OR($F81="X",$F81="x"),$I81,0)</f>
        <v>0</v>
      </c>
      <c r="P81" s="190">
        <f t="shared" ref="P81:P144" si="69">IF(OR($F81="X",$F81="x"),$J81,0)</f>
        <v>0</v>
      </c>
      <c r="Q81" s="190">
        <f t="shared" ref="Q81:Q144" si="70">IF(OR($G81="X",$G81="x"),$I81,0)</f>
        <v>0</v>
      </c>
      <c r="R81" s="190">
        <f t="shared" ref="R81:R144" si="71">IF(OR($G81="X",$G81="x"),$J81,0)</f>
        <v>0</v>
      </c>
      <c r="S81" s="190">
        <f t="shared" ref="S81:S144" si="72">IF(OR($H81="X",$H81="x"),$I81,0)</f>
        <v>0</v>
      </c>
      <c r="T81" s="190">
        <f t="shared" ref="T81:T144" si="73">IF(OR($H81="X",$H81="x"),$J81,0)</f>
        <v>0</v>
      </c>
      <c r="U81" s="212">
        <f t="shared" si="50"/>
        <v>0</v>
      </c>
      <c r="V81" s="212">
        <f t="shared" ref="V81:V144" si="74">IF(OR($B81="",$C81="",$D81="",$E81="",$AG81=FALSE),0,IF($F81&lt;&gt;"",1,0))</f>
        <v>0</v>
      </c>
      <c r="W81" s="212">
        <f t="shared" si="51"/>
        <v>0</v>
      </c>
      <c r="X81" s="212">
        <f t="shared" ref="X81:X144" si="75">IF(OR($B81="",$C81="",$D81="",$E81="",$AG81=FALSE),0,IF($G81&lt;&gt;"",1,0))</f>
        <v>0</v>
      </c>
      <c r="Y81" s="212">
        <f t="shared" si="52"/>
        <v>0</v>
      </c>
      <c r="Z81" s="212">
        <f t="shared" ref="Z81:Z144" si="76">IF(OR($B81="",$C81="",$D81="",$E81="",$AG81=FALSE),0,IF($H81&lt;&gt;"",1,0))</f>
        <v>0</v>
      </c>
      <c r="AA81" s="212">
        <f t="shared" si="53"/>
        <v>0</v>
      </c>
      <c r="AB81" s="212">
        <f t="shared" si="54"/>
        <v>0</v>
      </c>
      <c r="AC81" s="212">
        <f t="shared" si="55"/>
        <v>0</v>
      </c>
      <c r="AD81" s="212">
        <f t="shared" si="56"/>
        <v>0</v>
      </c>
      <c r="AE81" s="212">
        <f t="shared" si="57"/>
        <v>0</v>
      </c>
      <c r="AF81" s="212">
        <f t="shared" si="58"/>
        <v>0</v>
      </c>
      <c r="AG81" s="236" t="b">
        <f t="shared" si="59"/>
        <v>0</v>
      </c>
      <c r="AI81" s="164" t="e">
        <f t="shared" si="60"/>
        <v>#VALUE!</v>
      </c>
      <c r="AJ81" s="164" t="e">
        <f t="shared" ref="AJ81:AJ144" si="77">FIND(",",$B81,AI81+1)</f>
        <v>#VALUE!</v>
      </c>
      <c r="AK81" s="164" t="e">
        <f t="shared" ref="AK81:AK144" si="78">FIND(",",$B81,AJ81+1)</f>
        <v>#VALUE!</v>
      </c>
      <c r="AL81" s="164" t="e">
        <f t="shared" ref="AL81:AL144" si="79">FIND(",",$B81,AK81+1)</f>
        <v>#VALUE!</v>
      </c>
      <c r="AM81" s="164" t="e">
        <f t="shared" ref="AM81:AM144" si="80">FIND(",",$B81,AL81+1)</f>
        <v>#VALUE!</v>
      </c>
      <c r="AN81" s="164" t="e">
        <f t="shared" ref="AN81:AN144" si="81">FIND(",",$B81,AM81+1)</f>
        <v>#VALUE!</v>
      </c>
      <c r="AO81" s="164" t="e">
        <f t="shared" ref="AO81:AO144" si="82">FIND(",",$B81,AN81+1)</f>
        <v>#VALUE!</v>
      </c>
      <c r="AP81" s="164" t="e">
        <f t="shared" ref="AP81:AP144" si="83">FIND(",",$B81,AO81+1)</f>
        <v>#VALUE!</v>
      </c>
      <c r="AQ81" s="164" t="e">
        <f t="shared" ref="AQ81:AQ144" si="84">FIND(",",$B81,AP81+1)</f>
        <v>#VALUE!</v>
      </c>
      <c r="AR81" s="164" t="e">
        <f t="shared" ref="AR81:AR144" si="85">FIND(",",$B81,AQ81+1)</f>
        <v>#VALUE!</v>
      </c>
      <c r="AS81" s="165" t="e">
        <f t="shared" ref="AS81:AS144" si="86">IF(AI81&gt;0,1,0)</f>
        <v>#VALUE!</v>
      </c>
      <c r="AT81" s="165" t="e">
        <f t="shared" ref="AT81:AT144" si="87">IF(AJ81&gt;0,1,0)</f>
        <v>#VALUE!</v>
      </c>
      <c r="AU81" s="165" t="e">
        <f t="shared" ref="AU81:AU144" si="88">IF(AK81&gt;0,1,0)</f>
        <v>#VALUE!</v>
      </c>
      <c r="AV81" s="165" t="e">
        <f t="shared" ref="AV81:AV144" si="89">IF(AL81&gt;0,1,0)</f>
        <v>#VALUE!</v>
      </c>
      <c r="AW81" s="165" t="e">
        <f t="shared" ref="AW81:AW144" si="90">IF(AM81&gt;0,1,0)</f>
        <v>#VALUE!</v>
      </c>
      <c r="AX81" s="165" t="e">
        <f t="shared" ref="AX81:AX144" si="91">IF(AN81&gt;0,1,0)</f>
        <v>#VALUE!</v>
      </c>
      <c r="AY81" s="165" t="e">
        <f t="shared" ref="AY81:AY144" si="92">IF(AO81&gt;0,1,0)</f>
        <v>#VALUE!</v>
      </c>
      <c r="AZ81" s="165" t="e">
        <f t="shared" ref="AZ81:AZ144" si="93">IF(AP81&gt;0,1,0)</f>
        <v>#VALUE!</v>
      </c>
      <c r="BA81" s="165" t="e">
        <f t="shared" ref="BA81:BA144" si="94">IF(AQ81&gt;0,1,0)</f>
        <v>#VALUE!</v>
      </c>
      <c r="BB81" s="165" t="e">
        <f t="shared" ref="BB81:BB144" si="95">IF(AR81&gt;0,1,0)</f>
        <v>#VALUE!</v>
      </c>
      <c r="BC81" s="165">
        <f t="shared" ref="BC81:BC144" si="96">1+SUMIF(AS81:BB81,"&gt;0",AS81:BB81)</f>
        <v>1</v>
      </c>
    </row>
    <row r="82" spans="1:5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 t="shared" si="48"/>
        <v/>
      </c>
      <c r="J82" s="121" t="str">
        <f t="shared" si="49"/>
        <v/>
      </c>
      <c r="K82" s="212">
        <f t="shared" si="64"/>
        <v>0</v>
      </c>
      <c r="L82" s="212">
        <f t="shared" si="65"/>
        <v>0</v>
      </c>
      <c r="M82" s="212">
        <f t="shared" si="66"/>
        <v>0</v>
      </c>
      <c r="N82" s="212">
        <f t="shared" si="67"/>
        <v>0</v>
      </c>
      <c r="O82" s="190">
        <f t="shared" si="68"/>
        <v>0</v>
      </c>
      <c r="P82" s="190">
        <f t="shared" si="69"/>
        <v>0</v>
      </c>
      <c r="Q82" s="190">
        <f t="shared" si="70"/>
        <v>0</v>
      </c>
      <c r="R82" s="190">
        <f t="shared" si="71"/>
        <v>0</v>
      </c>
      <c r="S82" s="190">
        <f t="shared" si="72"/>
        <v>0</v>
      </c>
      <c r="T82" s="190">
        <f t="shared" si="73"/>
        <v>0</v>
      </c>
      <c r="U82" s="212">
        <f t="shared" si="50"/>
        <v>0</v>
      </c>
      <c r="V82" s="212">
        <f t="shared" si="74"/>
        <v>0</v>
      </c>
      <c r="W82" s="212">
        <f t="shared" si="51"/>
        <v>0</v>
      </c>
      <c r="X82" s="212">
        <f t="shared" si="75"/>
        <v>0</v>
      </c>
      <c r="Y82" s="212">
        <f t="shared" si="52"/>
        <v>0</v>
      </c>
      <c r="Z82" s="212">
        <f t="shared" si="76"/>
        <v>0</v>
      </c>
      <c r="AA82" s="212">
        <f t="shared" si="53"/>
        <v>0</v>
      </c>
      <c r="AB82" s="212">
        <f t="shared" si="54"/>
        <v>0</v>
      </c>
      <c r="AC82" s="212">
        <f t="shared" si="55"/>
        <v>0</v>
      </c>
      <c r="AD82" s="212">
        <f t="shared" si="56"/>
        <v>0</v>
      </c>
      <c r="AE82" s="212">
        <f t="shared" si="57"/>
        <v>0</v>
      </c>
      <c r="AF82" s="212">
        <f t="shared" si="58"/>
        <v>0</v>
      </c>
      <c r="AG82" s="236" t="b">
        <f t="shared" si="59"/>
        <v>0</v>
      </c>
      <c r="AI82" s="164" t="e">
        <f t="shared" si="60"/>
        <v>#VALUE!</v>
      </c>
      <c r="AJ82" s="164" t="e">
        <f t="shared" si="77"/>
        <v>#VALUE!</v>
      </c>
      <c r="AK82" s="164" t="e">
        <f t="shared" si="78"/>
        <v>#VALUE!</v>
      </c>
      <c r="AL82" s="164" t="e">
        <f t="shared" si="79"/>
        <v>#VALUE!</v>
      </c>
      <c r="AM82" s="164" t="e">
        <f t="shared" si="80"/>
        <v>#VALUE!</v>
      </c>
      <c r="AN82" s="164" t="e">
        <f t="shared" si="81"/>
        <v>#VALUE!</v>
      </c>
      <c r="AO82" s="164" t="e">
        <f t="shared" si="82"/>
        <v>#VALUE!</v>
      </c>
      <c r="AP82" s="164" t="e">
        <f t="shared" si="83"/>
        <v>#VALUE!</v>
      </c>
      <c r="AQ82" s="164" t="e">
        <f t="shared" si="84"/>
        <v>#VALUE!</v>
      </c>
      <c r="AR82" s="164" t="e">
        <f t="shared" si="85"/>
        <v>#VALUE!</v>
      </c>
      <c r="AS82" s="165" t="e">
        <f t="shared" si="86"/>
        <v>#VALUE!</v>
      </c>
      <c r="AT82" s="165" t="e">
        <f t="shared" si="87"/>
        <v>#VALUE!</v>
      </c>
      <c r="AU82" s="165" t="e">
        <f t="shared" si="88"/>
        <v>#VALUE!</v>
      </c>
      <c r="AV82" s="165" t="e">
        <f t="shared" si="89"/>
        <v>#VALUE!</v>
      </c>
      <c r="AW82" s="165" t="e">
        <f t="shared" si="90"/>
        <v>#VALUE!</v>
      </c>
      <c r="AX82" s="165" t="e">
        <f t="shared" si="91"/>
        <v>#VALUE!</v>
      </c>
      <c r="AY82" s="165" t="e">
        <f t="shared" si="92"/>
        <v>#VALUE!</v>
      </c>
      <c r="AZ82" s="165" t="e">
        <f t="shared" si="93"/>
        <v>#VALUE!</v>
      </c>
      <c r="BA82" s="165" t="e">
        <f t="shared" si="94"/>
        <v>#VALUE!</v>
      </c>
      <c r="BB82" s="165" t="e">
        <f t="shared" si="95"/>
        <v>#VALUE!</v>
      </c>
      <c r="BC82" s="165">
        <f t="shared" si="96"/>
        <v>1</v>
      </c>
    </row>
    <row r="83" spans="1:5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 t="shared" si="48"/>
        <v/>
      </c>
      <c r="J83" s="121" t="str">
        <f t="shared" si="49"/>
        <v/>
      </c>
      <c r="K83" s="212">
        <f t="shared" si="64"/>
        <v>0</v>
      </c>
      <c r="L83" s="212">
        <f t="shared" si="65"/>
        <v>0</v>
      </c>
      <c r="M83" s="212">
        <f t="shared" si="66"/>
        <v>0</v>
      </c>
      <c r="N83" s="212">
        <f t="shared" si="67"/>
        <v>0</v>
      </c>
      <c r="O83" s="190">
        <f t="shared" si="68"/>
        <v>0</v>
      </c>
      <c r="P83" s="190">
        <f t="shared" si="69"/>
        <v>0</v>
      </c>
      <c r="Q83" s="190">
        <f t="shared" si="70"/>
        <v>0</v>
      </c>
      <c r="R83" s="190">
        <f t="shared" si="71"/>
        <v>0</v>
      </c>
      <c r="S83" s="190">
        <f t="shared" si="72"/>
        <v>0</v>
      </c>
      <c r="T83" s="190">
        <f t="shared" si="73"/>
        <v>0</v>
      </c>
      <c r="U83" s="212">
        <f t="shared" si="50"/>
        <v>0</v>
      </c>
      <c r="V83" s="212">
        <f t="shared" si="74"/>
        <v>0</v>
      </c>
      <c r="W83" s="212">
        <f t="shared" si="51"/>
        <v>0</v>
      </c>
      <c r="X83" s="212">
        <f t="shared" si="75"/>
        <v>0</v>
      </c>
      <c r="Y83" s="212">
        <f t="shared" si="52"/>
        <v>0</v>
      </c>
      <c r="Z83" s="212">
        <f t="shared" si="76"/>
        <v>0</v>
      </c>
      <c r="AA83" s="212">
        <f t="shared" si="53"/>
        <v>0</v>
      </c>
      <c r="AB83" s="212">
        <f t="shared" si="54"/>
        <v>0</v>
      </c>
      <c r="AC83" s="212">
        <f t="shared" si="55"/>
        <v>0</v>
      </c>
      <c r="AD83" s="212">
        <f t="shared" si="56"/>
        <v>0</v>
      </c>
      <c r="AE83" s="212">
        <f t="shared" si="57"/>
        <v>0</v>
      </c>
      <c r="AF83" s="212">
        <f t="shared" si="58"/>
        <v>0</v>
      </c>
      <c r="AG83" s="236" t="b">
        <f t="shared" si="59"/>
        <v>0</v>
      </c>
      <c r="AI83" s="164" t="e">
        <f t="shared" si="60"/>
        <v>#VALUE!</v>
      </c>
      <c r="AJ83" s="164" t="e">
        <f t="shared" si="77"/>
        <v>#VALUE!</v>
      </c>
      <c r="AK83" s="164" t="e">
        <f t="shared" si="78"/>
        <v>#VALUE!</v>
      </c>
      <c r="AL83" s="164" t="e">
        <f t="shared" si="79"/>
        <v>#VALUE!</v>
      </c>
      <c r="AM83" s="164" t="e">
        <f t="shared" si="80"/>
        <v>#VALUE!</v>
      </c>
      <c r="AN83" s="164" t="e">
        <f t="shared" si="81"/>
        <v>#VALUE!</v>
      </c>
      <c r="AO83" s="164" t="e">
        <f t="shared" si="82"/>
        <v>#VALUE!</v>
      </c>
      <c r="AP83" s="164" t="e">
        <f t="shared" si="83"/>
        <v>#VALUE!</v>
      </c>
      <c r="AQ83" s="164" t="e">
        <f t="shared" si="84"/>
        <v>#VALUE!</v>
      </c>
      <c r="AR83" s="164" t="e">
        <f t="shared" si="85"/>
        <v>#VALUE!</v>
      </c>
      <c r="AS83" s="165" t="e">
        <f t="shared" si="86"/>
        <v>#VALUE!</v>
      </c>
      <c r="AT83" s="165" t="e">
        <f t="shared" si="87"/>
        <v>#VALUE!</v>
      </c>
      <c r="AU83" s="165" t="e">
        <f t="shared" si="88"/>
        <v>#VALUE!</v>
      </c>
      <c r="AV83" s="165" t="e">
        <f t="shared" si="89"/>
        <v>#VALUE!</v>
      </c>
      <c r="AW83" s="165" t="e">
        <f t="shared" si="90"/>
        <v>#VALUE!</v>
      </c>
      <c r="AX83" s="165" t="e">
        <f t="shared" si="91"/>
        <v>#VALUE!</v>
      </c>
      <c r="AY83" s="165" t="e">
        <f t="shared" si="92"/>
        <v>#VALUE!</v>
      </c>
      <c r="AZ83" s="165" t="e">
        <f t="shared" si="93"/>
        <v>#VALUE!</v>
      </c>
      <c r="BA83" s="165" t="e">
        <f t="shared" si="94"/>
        <v>#VALUE!</v>
      </c>
      <c r="BB83" s="165" t="e">
        <f t="shared" si="95"/>
        <v>#VALUE!</v>
      </c>
      <c r="BC83" s="165">
        <f t="shared" si="96"/>
        <v>1</v>
      </c>
    </row>
    <row r="84" spans="1:5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 t="shared" si="48"/>
        <v/>
      </c>
      <c r="J84" s="121" t="str">
        <f t="shared" si="49"/>
        <v/>
      </c>
      <c r="K84" s="212">
        <f t="shared" si="64"/>
        <v>0</v>
      </c>
      <c r="L84" s="212">
        <f t="shared" si="65"/>
        <v>0</v>
      </c>
      <c r="M84" s="212">
        <f t="shared" si="66"/>
        <v>0</v>
      </c>
      <c r="N84" s="212">
        <f t="shared" si="67"/>
        <v>0</v>
      </c>
      <c r="O84" s="190">
        <f t="shared" si="68"/>
        <v>0</v>
      </c>
      <c r="P84" s="190">
        <f t="shared" si="69"/>
        <v>0</v>
      </c>
      <c r="Q84" s="190">
        <f t="shared" si="70"/>
        <v>0</v>
      </c>
      <c r="R84" s="190">
        <f t="shared" si="71"/>
        <v>0</v>
      </c>
      <c r="S84" s="190">
        <f t="shared" si="72"/>
        <v>0</v>
      </c>
      <c r="T84" s="190">
        <f t="shared" si="73"/>
        <v>0</v>
      </c>
      <c r="U84" s="212">
        <f t="shared" si="50"/>
        <v>0</v>
      </c>
      <c r="V84" s="212">
        <f t="shared" si="74"/>
        <v>0</v>
      </c>
      <c r="W84" s="212">
        <f t="shared" si="51"/>
        <v>0</v>
      </c>
      <c r="X84" s="212">
        <f t="shared" si="75"/>
        <v>0</v>
      </c>
      <c r="Y84" s="212">
        <f t="shared" si="52"/>
        <v>0</v>
      </c>
      <c r="Z84" s="212">
        <f t="shared" si="76"/>
        <v>0</v>
      </c>
      <c r="AA84" s="212">
        <f t="shared" si="53"/>
        <v>0</v>
      </c>
      <c r="AB84" s="212">
        <f t="shared" si="54"/>
        <v>0</v>
      </c>
      <c r="AC84" s="212">
        <f t="shared" si="55"/>
        <v>0</v>
      </c>
      <c r="AD84" s="212">
        <f t="shared" si="56"/>
        <v>0</v>
      </c>
      <c r="AE84" s="212">
        <f t="shared" si="57"/>
        <v>0</v>
      </c>
      <c r="AF84" s="212">
        <f t="shared" si="58"/>
        <v>0</v>
      </c>
      <c r="AG84" s="236" t="b">
        <f t="shared" si="59"/>
        <v>0</v>
      </c>
      <c r="AI84" s="164" t="e">
        <f t="shared" si="60"/>
        <v>#VALUE!</v>
      </c>
      <c r="AJ84" s="164" t="e">
        <f t="shared" si="77"/>
        <v>#VALUE!</v>
      </c>
      <c r="AK84" s="164" t="e">
        <f t="shared" si="78"/>
        <v>#VALUE!</v>
      </c>
      <c r="AL84" s="164" t="e">
        <f t="shared" si="79"/>
        <v>#VALUE!</v>
      </c>
      <c r="AM84" s="164" t="e">
        <f t="shared" si="80"/>
        <v>#VALUE!</v>
      </c>
      <c r="AN84" s="164" t="e">
        <f t="shared" si="81"/>
        <v>#VALUE!</v>
      </c>
      <c r="AO84" s="164" t="e">
        <f t="shared" si="82"/>
        <v>#VALUE!</v>
      </c>
      <c r="AP84" s="164" t="e">
        <f t="shared" si="83"/>
        <v>#VALUE!</v>
      </c>
      <c r="AQ84" s="164" t="e">
        <f t="shared" si="84"/>
        <v>#VALUE!</v>
      </c>
      <c r="AR84" s="164" t="e">
        <f t="shared" si="85"/>
        <v>#VALUE!</v>
      </c>
      <c r="AS84" s="165" t="e">
        <f t="shared" si="86"/>
        <v>#VALUE!</v>
      </c>
      <c r="AT84" s="165" t="e">
        <f t="shared" si="87"/>
        <v>#VALUE!</v>
      </c>
      <c r="AU84" s="165" t="e">
        <f t="shared" si="88"/>
        <v>#VALUE!</v>
      </c>
      <c r="AV84" s="165" t="e">
        <f t="shared" si="89"/>
        <v>#VALUE!</v>
      </c>
      <c r="AW84" s="165" t="e">
        <f t="shared" si="90"/>
        <v>#VALUE!</v>
      </c>
      <c r="AX84" s="165" t="e">
        <f t="shared" si="91"/>
        <v>#VALUE!</v>
      </c>
      <c r="AY84" s="165" t="e">
        <f t="shared" si="92"/>
        <v>#VALUE!</v>
      </c>
      <c r="AZ84" s="165" t="e">
        <f t="shared" si="93"/>
        <v>#VALUE!</v>
      </c>
      <c r="BA84" s="165" t="e">
        <f t="shared" si="94"/>
        <v>#VALUE!</v>
      </c>
      <c r="BB84" s="165" t="e">
        <f t="shared" si="95"/>
        <v>#VALUE!</v>
      </c>
      <c r="BC84" s="165">
        <f t="shared" si="96"/>
        <v>1</v>
      </c>
    </row>
    <row r="85" spans="1:5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 t="shared" si="48"/>
        <v/>
      </c>
      <c r="J85" s="121" t="str">
        <f t="shared" si="49"/>
        <v/>
      </c>
      <c r="K85" s="212">
        <f t="shared" si="64"/>
        <v>0</v>
      </c>
      <c r="L85" s="212">
        <f t="shared" si="65"/>
        <v>0</v>
      </c>
      <c r="M85" s="212">
        <f t="shared" si="66"/>
        <v>0</v>
      </c>
      <c r="N85" s="212">
        <f t="shared" si="67"/>
        <v>0</v>
      </c>
      <c r="O85" s="190">
        <f t="shared" si="68"/>
        <v>0</v>
      </c>
      <c r="P85" s="190">
        <f t="shared" si="69"/>
        <v>0</v>
      </c>
      <c r="Q85" s="190">
        <f t="shared" si="70"/>
        <v>0</v>
      </c>
      <c r="R85" s="190">
        <f t="shared" si="71"/>
        <v>0</v>
      </c>
      <c r="S85" s="190">
        <f t="shared" si="72"/>
        <v>0</v>
      </c>
      <c r="T85" s="190">
        <f t="shared" si="73"/>
        <v>0</v>
      </c>
      <c r="U85" s="212">
        <f t="shared" si="50"/>
        <v>0</v>
      </c>
      <c r="V85" s="212">
        <f t="shared" si="74"/>
        <v>0</v>
      </c>
      <c r="W85" s="212">
        <f t="shared" si="51"/>
        <v>0</v>
      </c>
      <c r="X85" s="212">
        <f t="shared" si="75"/>
        <v>0</v>
      </c>
      <c r="Y85" s="212">
        <f t="shared" si="52"/>
        <v>0</v>
      </c>
      <c r="Z85" s="212">
        <f t="shared" si="76"/>
        <v>0</v>
      </c>
      <c r="AA85" s="212">
        <f t="shared" si="53"/>
        <v>0</v>
      </c>
      <c r="AB85" s="212">
        <f t="shared" si="54"/>
        <v>0</v>
      </c>
      <c r="AC85" s="212">
        <f t="shared" si="55"/>
        <v>0</v>
      </c>
      <c r="AD85" s="212">
        <f t="shared" si="56"/>
        <v>0</v>
      </c>
      <c r="AE85" s="212">
        <f t="shared" si="57"/>
        <v>0</v>
      </c>
      <c r="AF85" s="212">
        <f t="shared" si="58"/>
        <v>0</v>
      </c>
      <c r="AG85" s="236" t="b">
        <f t="shared" si="59"/>
        <v>0</v>
      </c>
      <c r="AI85" s="164" t="e">
        <f t="shared" si="60"/>
        <v>#VALUE!</v>
      </c>
      <c r="AJ85" s="164" t="e">
        <f t="shared" si="77"/>
        <v>#VALUE!</v>
      </c>
      <c r="AK85" s="164" t="e">
        <f t="shared" si="78"/>
        <v>#VALUE!</v>
      </c>
      <c r="AL85" s="164" t="e">
        <f t="shared" si="79"/>
        <v>#VALUE!</v>
      </c>
      <c r="AM85" s="164" t="e">
        <f t="shared" si="80"/>
        <v>#VALUE!</v>
      </c>
      <c r="AN85" s="164" t="e">
        <f t="shared" si="81"/>
        <v>#VALUE!</v>
      </c>
      <c r="AO85" s="164" t="e">
        <f t="shared" si="82"/>
        <v>#VALUE!</v>
      </c>
      <c r="AP85" s="164" t="e">
        <f t="shared" si="83"/>
        <v>#VALUE!</v>
      </c>
      <c r="AQ85" s="164" t="e">
        <f t="shared" si="84"/>
        <v>#VALUE!</v>
      </c>
      <c r="AR85" s="164" t="e">
        <f t="shared" si="85"/>
        <v>#VALUE!</v>
      </c>
      <c r="AS85" s="165" t="e">
        <f t="shared" si="86"/>
        <v>#VALUE!</v>
      </c>
      <c r="AT85" s="165" t="e">
        <f t="shared" si="87"/>
        <v>#VALUE!</v>
      </c>
      <c r="AU85" s="165" t="e">
        <f t="shared" si="88"/>
        <v>#VALUE!</v>
      </c>
      <c r="AV85" s="165" t="e">
        <f t="shared" si="89"/>
        <v>#VALUE!</v>
      </c>
      <c r="AW85" s="165" t="e">
        <f t="shared" si="90"/>
        <v>#VALUE!</v>
      </c>
      <c r="AX85" s="165" t="e">
        <f t="shared" si="91"/>
        <v>#VALUE!</v>
      </c>
      <c r="AY85" s="165" t="e">
        <f t="shared" si="92"/>
        <v>#VALUE!</v>
      </c>
      <c r="AZ85" s="165" t="e">
        <f t="shared" si="93"/>
        <v>#VALUE!</v>
      </c>
      <c r="BA85" s="165" t="e">
        <f t="shared" si="94"/>
        <v>#VALUE!</v>
      </c>
      <c r="BB85" s="165" t="e">
        <f t="shared" si="95"/>
        <v>#VALUE!</v>
      </c>
      <c r="BC85" s="165">
        <f t="shared" si="96"/>
        <v>1</v>
      </c>
    </row>
    <row r="86" spans="1:5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 t="shared" si="48"/>
        <v/>
      </c>
      <c r="J86" s="121" t="str">
        <f t="shared" si="49"/>
        <v/>
      </c>
      <c r="K86" s="212">
        <f t="shared" si="64"/>
        <v>0</v>
      </c>
      <c r="L86" s="212">
        <f t="shared" si="65"/>
        <v>0</v>
      </c>
      <c r="M86" s="212">
        <f t="shared" si="66"/>
        <v>0</v>
      </c>
      <c r="N86" s="212">
        <f t="shared" si="67"/>
        <v>0</v>
      </c>
      <c r="O86" s="190">
        <f t="shared" si="68"/>
        <v>0</v>
      </c>
      <c r="P86" s="190">
        <f t="shared" si="69"/>
        <v>0</v>
      </c>
      <c r="Q86" s="190">
        <f t="shared" si="70"/>
        <v>0</v>
      </c>
      <c r="R86" s="190">
        <f t="shared" si="71"/>
        <v>0</v>
      </c>
      <c r="S86" s="190">
        <f t="shared" si="72"/>
        <v>0</v>
      </c>
      <c r="T86" s="190">
        <f t="shared" si="73"/>
        <v>0</v>
      </c>
      <c r="U86" s="212">
        <f t="shared" si="50"/>
        <v>0</v>
      </c>
      <c r="V86" s="212">
        <f t="shared" si="74"/>
        <v>0</v>
      </c>
      <c r="W86" s="212">
        <f t="shared" si="51"/>
        <v>0</v>
      </c>
      <c r="X86" s="212">
        <f t="shared" si="75"/>
        <v>0</v>
      </c>
      <c r="Y86" s="212">
        <f t="shared" si="52"/>
        <v>0</v>
      </c>
      <c r="Z86" s="212">
        <f t="shared" si="76"/>
        <v>0</v>
      </c>
      <c r="AA86" s="212">
        <f t="shared" si="53"/>
        <v>0</v>
      </c>
      <c r="AB86" s="212">
        <f t="shared" si="54"/>
        <v>0</v>
      </c>
      <c r="AC86" s="212">
        <f t="shared" si="55"/>
        <v>0</v>
      </c>
      <c r="AD86" s="212">
        <f t="shared" si="56"/>
        <v>0</v>
      </c>
      <c r="AE86" s="212">
        <f t="shared" si="57"/>
        <v>0</v>
      </c>
      <c r="AF86" s="212">
        <f t="shared" si="58"/>
        <v>0</v>
      </c>
      <c r="AG86" s="236" t="b">
        <f t="shared" si="59"/>
        <v>0</v>
      </c>
      <c r="AI86" s="164" t="e">
        <f t="shared" si="60"/>
        <v>#VALUE!</v>
      </c>
      <c r="AJ86" s="164" t="e">
        <f t="shared" si="77"/>
        <v>#VALUE!</v>
      </c>
      <c r="AK86" s="164" t="e">
        <f t="shared" si="78"/>
        <v>#VALUE!</v>
      </c>
      <c r="AL86" s="164" t="e">
        <f t="shared" si="79"/>
        <v>#VALUE!</v>
      </c>
      <c r="AM86" s="164" t="e">
        <f t="shared" si="80"/>
        <v>#VALUE!</v>
      </c>
      <c r="AN86" s="164" t="e">
        <f t="shared" si="81"/>
        <v>#VALUE!</v>
      </c>
      <c r="AO86" s="164" t="e">
        <f t="shared" si="82"/>
        <v>#VALUE!</v>
      </c>
      <c r="AP86" s="164" t="e">
        <f t="shared" si="83"/>
        <v>#VALUE!</v>
      </c>
      <c r="AQ86" s="164" t="e">
        <f t="shared" si="84"/>
        <v>#VALUE!</v>
      </c>
      <c r="AR86" s="164" t="e">
        <f t="shared" si="85"/>
        <v>#VALUE!</v>
      </c>
      <c r="AS86" s="165" t="e">
        <f t="shared" si="86"/>
        <v>#VALUE!</v>
      </c>
      <c r="AT86" s="165" t="e">
        <f t="shared" si="87"/>
        <v>#VALUE!</v>
      </c>
      <c r="AU86" s="165" t="e">
        <f t="shared" si="88"/>
        <v>#VALUE!</v>
      </c>
      <c r="AV86" s="165" t="e">
        <f t="shared" si="89"/>
        <v>#VALUE!</v>
      </c>
      <c r="AW86" s="165" t="e">
        <f t="shared" si="90"/>
        <v>#VALUE!</v>
      </c>
      <c r="AX86" s="165" t="e">
        <f t="shared" si="91"/>
        <v>#VALUE!</v>
      </c>
      <c r="AY86" s="165" t="e">
        <f t="shared" si="92"/>
        <v>#VALUE!</v>
      </c>
      <c r="AZ86" s="165" t="e">
        <f t="shared" si="93"/>
        <v>#VALUE!</v>
      </c>
      <c r="BA86" s="165" t="e">
        <f t="shared" si="94"/>
        <v>#VALUE!</v>
      </c>
      <c r="BB86" s="165" t="e">
        <f t="shared" si="95"/>
        <v>#VALUE!</v>
      </c>
      <c r="BC86" s="165">
        <f t="shared" si="96"/>
        <v>1</v>
      </c>
    </row>
    <row r="87" spans="1:5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 t="shared" si="48"/>
        <v/>
      </c>
      <c r="J87" s="121" t="str">
        <f t="shared" si="49"/>
        <v/>
      </c>
      <c r="K87" s="212">
        <f t="shared" si="64"/>
        <v>0</v>
      </c>
      <c r="L87" s="212">
        <f t="shared" si="65"/>
        <v>0</v>
      </c>
      <c r="M87" s="212">
        <f t="shared" si="66"/>
        <v>0</v>
      </c>
      <c r="N87" s="212">
        <f t="shared" si="67"/>
        <v>0</v>
      </c>
      <c r="O87" s="190">
        <f t="shared" si="68"/>
        <v>0</v>
      </c>
      <c r="P87" s="190">
        <f t="shared" si="69"/>
        <v>0</v>
      </c>
      <c r="Q87" s="190">
        <f t="shared" si="70"/>
        <v>0</v>
      </c>
      <c r="R87" s="190">
        <f t="shared" si="71"/>
        <v>0</v>
      </c>
      <c r="S87" s="190">
        <f t="shared" si="72"/>
        <v>0</v>
      </c>
      <c r="T87" s="190">
        <f t="shared" si="73"/>
        <v>0</v>
      </c>
      <c r="U87" s="212">
        <f t="shared" si="50"/>
        <v>0</v>
      </c>
      <c r="V87" s="212">
        <f t="shared" si="74"/>
        <v>0</v>
      </c>
      <c r="W87" s="212">
        <f t="shared" si="51"/>
        <v>0</v>
      </c>
      <c r="X87" s="212">
        <f t="shared" si="75"/>
        <v>0</v>
      </c>
      <c r="Y87" s="212">
        <f t="shared" si="52"/>
        <v>0</v>
      </c>
      <c r="Z87" s="212">
        <f t="shared" si="76"/>
        <v>0</v>
      </c>
      <c r="AA87" s="212">
        <f t="shared" si="53"/>
        <v>0</v>
      </c>
      <c r="AB87" s="212">
        <f t="shared" si="54"/>
        <v>0</v>
      </c>
      <c r="AC87" s="212">
        <f t="shared" si="55"/>
        <v>0</v>
      </c>
      <c r="AD87" s="212">
        <f t="shared" si="56"/>
        <v>0</v>
      </c>
      <c r="AE87" s="212">
        <f t="shared" si="57"/>
        <v>0</v>
      </c>
      <c r="AF87" s="212">
        <f t="shared" si="58"/>
        <v>0</v>
      </c>
      <c r="AG87" s="236" t="b">
        <f t="shared" si="59"/>
        <v>0</v>
      </c>
      <c r="AI87" s="164" t="e">
        <f t="shared" si="60"/>
        <v>#VALUE!</v>
      </c>
      <c r="AJ87" s="164" t="e">
        <f t="shared" si="77"/>
        <v>#VALUE!</v>
      </c>
      <c r="AK87" s="164" t="e">
        <f t="shared" si="78"/>
        <v>#VALUE!</v>
      </c>
      <c r="AL87" s="164" t="e">
        <f t="shared" si="79"/>
        <v>#VALUE!</v>
      </c>
      <c r="AM87" s="164" t="e">
        <f t="shared" si="80"/>
        <v>#VALUE!</v>
      </c>
      <c r="AN87" s="164" t="e">
        <f t="shared" si="81"/>
        <v>#VALUE!</v>
      </c>
      <c r="AO87" s="164" t="e">
        <f t="shared" si="82"/>
        <v>#VALUE!</v>
      </c>
      <c r="AP87" s="164" t="e">
        <f t="shared" si="83"/>
        <v>#VALUE!</v>
      </c>
      <c r="AQ87" s="164" t="e">
        <f t="shared" si="84"/>
        <v>#VALUE!</v>
      </c>
      <c r="AR87" s="164" t="e">
        <f t="shared" si="85"/>
        <v>#VALUE!</v>
      </c>
      <c r="AS87" s="165" t="e">
        <f t="shared" si="86"/>
        <v>#VALUE!</v>
      </c>
      <c r="AT87" s="165" t="e">
        <f t="shared" si="87"/>
        <v>#VALUE!</v>
      </c>
      <c r="AU87" s="165" t="e">
        <f t="shared" si="88"/>
        <v>#VALUE!</v>
      </c>
      <c r="AV87" s="165" t="e">
        <f t="shared" si="89"/>
        <v>#VALUE!</v>
      </c>
      <c r="AW87" s="165" t="e">
        <f t="shared" si="90"/>
        <v>#VALUE!</v>
      </c>
      <c r="AX87" s="165" t="e">
        <f t="shared" si="91"/>
        <v>#VALUE!</v>
      </c>
      <c r="AY87" s="165" t="e">
        <f t="shared" si="92"/>
        <v>#VALUE!</v>
      </c>
      <c r="AZ87" s="165" t="e">
        <f t="shared" si="93"/>
        <v>#VALUE!</v>
      </c>
      <c r="BA87" s="165" t="e">
        <f t="shared" si="94"/>
        <v>#VALUE!</v>
      </c>
      <c r="BB87" s="165" t="e">
        <f t="shared" si="95"/>
        <v>#VALUE!</v>
      </c>
      <c r="BC87" s="165">
        <f t="shared" si="96"/>
        <v>1</v>
      </c>
    </row>
    <row r="88" spans="1:5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 t="shared" si="48"/>
        <v/>
      </c>
      <c r="J88" s="121" t="str">
        <f t="shared" si="49"/>
        <v/>
      </c>
      <c r="K88" s="212">
        <f t="shared" si="64"/>
        <v>0</v>
      </c>
      <c r="L88" s="212">
        <f t="shared" si="65"/>
        <v>0</v>
      </c>
      <c r="M88" s="212">
        <f t="shared" si="66"/>
        <v>0</v>
      </c>
      <c r="N88" s="212">
        <f t="shared" si="67"/>
        <v>0</v>
      </c>
      <c r="O88" s="190">
        <f t="shared" si="68"/>
        <v>0</v>
      </c>
      <c r="P88" s="190">
        <f t="shared" si="69"/>
        <v>0</v>
      </c>
      <c r="Q88" s="190">
        <f t="shared" si="70"/>
        <v>0</v>
      </c>
      <c r="R88" s="190">
        <f t="shared" si="71"/>
        <v>0</v>
      </c>
      <c r="S88" s="190">
        <f t="shared" si="72"/>
        <v>0</v>
      </c>
      <c r="T88" s="190">
        <f t="shared" si="73"/>
        <v>0</v>
      </c>
      <c r="U88" s="212">
        <f t="shared" si="50"/>
        <v>0</v>
      </c>
      <c r="V88" s="212">
        <f t="shared" si="74"/>
        <v>0</v>
      </c>
      <c r="W88" s="212">
        <f t="shared" si="51"/>
        <v>0</v>
      </c>
      <c r="X88" s="212">
        <f t="shared" si="75"/>
        <v>0</v>
      </c>
      <c r="Y88" s="212">
        <f t="shared" si="52"/>
        <v>0</v>
      </c>
      <c r="Z88" s="212">
        <f t="shared" si="76"/>
        <v>0</v>
      </c>
      <c r="AA88" s="212">
        <f t="shared" si="53"/>
        <v>0</v>
      </c>
      <c r="AB88" s="212">
        <f t="shared" si="54"/>
        <v>0</v>
      </c>
      <c r="AC88" s="212">
        <f t="shared" si="55"/>
        <v>0</v>
      </c>
      <c r="AD88" s="212">
        <f t="shared" si="56"/>
        <v>0</v>
      </c>
      <c r="AE88" s="212">
        <f t="shared" si="57"/>
        <v>0</v>
      </c>
      <c r="AF88" s="212">
        <f t="shared" si="58"/>
        <v>0</v>
      </c>
      <c r="AG88" s="236" t="b">
        <f t="shared" si="59"/>
        <v>0</v>
      </c>
      <c r="AI88" s="164" t="e">
        <f t="shared" si="60"/>
        <v>#VALUE!</v>
      </c>
      <c r="AJ88" s="164" t="e">
        <f t="shared" si="77"/>
        <v>#VALUE!</v>
      </c>
      <c r="AK88" s="164" t="e">
        <f t="shared" si="78"/>
        <v>#VALUE!</v>
      </c>
      <c r="AL88" s="164" t="e">
        <f t="shared" si="79"/>
        <v>#VALUE!</v>
      </c>
      <c r="AM88" s="164" t="e">
        <f t="shared" si="80"/>
        <v>#VALUE!</v>
      </c>
      <c r="AN88" s="164" t="e">
        <f t="shared" si="81"/>
        <v>#VALUE!</v>
      </c>
      <c r="AO88" s="164" t="e">
        <f t="shared" si="82"/>
        <v>#VALUE!</v>
      </c>
      <c r="AP88" s="164" t="e">
        <f t="shared" si="83"/>
        <v>#VALUE!</v>
      </c>
      <c r="AQ88" s="164" t="e">
        <f t="shared" si="84"/>
        <v>#VALUE!</v>
      </c>
      <c r="AR88" s="164" t="e">
        <f t="shared" si="85"/>
        <v>#VALUE!</v>
      </c>
      <c r="AS88" s="165" t="e">
        <f t="shared" si="86"/>
        <v>#VALUE!</v>
      </c>
      <c r="AT88" s="165" t="e">
        <f t="shared" si="87"/>
        <v>#VALUE!</v>
      </c>
      <c r="AU88" s="165" t="e">
        <f t="shared" si="88"/>
        <v>#VALUE!</v>
      </c>
      <c r="AV88" s="165" t="e">
        <f t="shared" si="89"/>
        <v>#VALUE!</v>
      </c>
      <c r="AW88" s="165" t="e">
        <f t="shared" si="90"/>
        <v>#VALUE!</v>
      </c>
      <c r="AX88" s="165" t="e">
        <f t="shared" si="91"/>
        <v>#VALUE!</v>
      </c>
      <c r="AY88" s="165" t="e">
        <f t="shared" si="92"/>
        <v>#VALUE!</v>
      </c>
      <c r="AZ88" s="165" t="e">
        <f t="shared" si="93"/>
        <v>#VALUE!</v>
      </c>
      <c r="BA88" s="165" t="e">
        <f t="shared" si="94"/>
        <v>#VALUE!</v>
      </c>
      <c r="BB88" s="165" t="e">
        <f t="shared" si="95"/>
        <v>#VALUE!</v>
      </c>
      <c r="BC88" s="165">
        <f t="shared" si="96"/>
        <v>1</v>
      </c>
    </row>
    <row r="89" spans="1:5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 t="shared" si="48"/>
        <v/>
      </c>
      <c r="J89" s="121" t="str">
        <f t="shared" si="49"/>
        <v/>
      </c>
      <c r="K89" s="212">
        <f t="shared" si="64"/>
        <v>0</v>
      </c>
      <c r="L89" s="212">
        <f t="shared" si="65"/>
        <v>0</v>
      </c>
      <c r="M89" s="212">
        <f t="shared" si="66"/>
        <v>0</v>
      </c>
      <c r="N89" s="212">
        <f t="shared" si="67"/>
        <v>0</v>
      </c>
      <c r="O89" s="190">
        <f t="shared" si="68"/>
        <v>0</v>
      </c>
      <c r="P89" s="190">
        <f t="shared" si="69"/>
        <v>0</v>
      </c>
      <c r="Q89" s="190">
        <f t="shared" si="70"/>
        <v>0</v>
      </c>
      <c r="R89" s="190">
        <f t="shared" si="71"/>
        <v>0</v>
      </c>
      <c r="S89" s="190">
        <f t="shared" si="72"/>
        <v>0</v>
      </c>
      <c r="T89" s="190">
        <f t="shared" si="73"/>
        <v>0</v>
      </c>
      <c r="U89" s="212">
        <f t="shared" si="50"/>
        <v>0</v>
      </c>
      <c r="V89" s="212">
        <f t="shared" si="74"/>
        <v>0</v>
      </c>
      <c r="W89" s="212">
        <f t="shared" si="51"/>
        <v>0</v>
      </c>
      <c r="X89" s="212">
        <f t="shared" si="75"/>
        <v>0</v>
      </c>
      <c r="Y89" s="212">
        <f t="shared" si="52"/>
        <v>0</v>
      </c>
      <c r="Z89" s="212">
        <f t="shared" si="76"/>
        <v>0</v>
      </c>
      <c r="AA89" s="212">
        <f t="shared" si="53"/>
        <v>0</v>
      </c>
      <c r="AB89" s="212">
        <f t="shared" si="54"/>
        <v>0</v>
      </c>
      <c r="AC89" s="212">
        <f t="shared" si="55"/>
        <v>0</v>
      </c>
      <c r="AD89" s="212">
        <f t="shared" si="56"/>
        <v>0</v>
      </c>
      <c r="AE89" s="212">
        <f t="shared" si="57"/>
        <v>0</v>
      </c>
      <c r="AF89" s="212">
        <f t="shared" si="58"/>
        <v>0</v>
      </c>
      <c r="AG89" s="236" t="b">
        <f t="shared" si="59"/>
        <v>0</v>
      </c>
      <c r="AI89" s="164" t="e">
        <f t="shared" si="60"/>
        <v>#VALUE!</v>
      </c>
      <c r="AJ89" s="164" t="e">
        <f t="shared" si="77"/>
        <v>#VALUE!</v>
      </c>
      <c r="AK89" s="164" t="e">
        <f t="shared" si="78"/>
        <v>#VALUE!</v>
      </c>
      <c r="AL89" s="164" t="e">
        <f t="shared" si="79"/>
        <v>#VALUE!</v>
      </c>
      <c r="AM89" s="164" t="e">
        <f t="shared" si="80"/>
        <v>#VALUE!</v>
      </c>
      <c r="AN89" s="164" t="e">
        <f t="shared" si="81"/>
        <v>#VALUE!</v>
      </c>
      <c r="AO89" s="164" t="e">
        <f t="shared" si="82"/>
        <v>#VALUE!</v>
      </c>
      <c r="AP89" s="164" t="e">
        <f t="shared" si="83"/>
        <v>#VALUE!</v>
      </c>
      <c r="AQ89" s="164" t="e">
        <f t="shared" si="84"/>
        <v>#VALUE!</v>
      </c>
      <c r="AR89" s="164" t="e">
        <f t="shared" si="85"/>
        <v>#VALUE!</v>
      </c>
      <c r="AS89" s="165" t="e">
        <f t="shared" si="86"/>
        <v>#VALUE!</v>
      </c>
      <c r="AT89" s="165" t="e">
        <f t="shared" si="87"/>
        <v>#VALUE!</v>
      </c>
      <c r="AU89" s="165" t="e">
        <f t="shared" si="88"/>
        <v>#VALUE!</v>
      </c>
      <c r="AV89" s="165" t="e">
        <f t="shared" si="89"/>
        <v>#VALUE!</v>
      </c>
      <c r="AW89" s="165" t="e">
        <f t="shared" si="90"/>
        <v>#VALUE!</v>
      </c>
      <c r="AX89" s="165" t="e">
        <f t="shared" si="91"/>
        <v>#VALUE!</v>
      </c>
      <c r="AY89" s="165" t="e">
        <f t="shared" si="92"/>
        <v>#VALUE!</v>
      </c>
      <c r="AZ89" s="165" t="e">
        <f t="shared" si="93"/>
        <v>#VALUE!</v>
      </c>
      <c r="BA89" s="165" t="e">
        <f t="shared" si="94"/>
        <v>#VALUE!</v>
      </c>
      <c r="BB89" s="165" t="e">
        <f t="shared" si="95"/>
        <v>#VALUE!</v>
      </c>
      <c r="BC89" s="165">
        <f t="shared" si="96"/>
        <v>1</v>
      </c>
    </row>
    <row r="90" spans="1:5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 t="shared" si="48"/>
        <v/>
      </c>
      <c r="J90" s="121" t="str">
        <f t="shared" si="49"/>
        <v/>
      </c>
      <c r="K90" s="212">
        <f t="shared" si="64"/>
        <v>0</v>
      </c>
      <c r="L90" s="212">
        <f t="shared" si="65"/>
        <v>0</v>
      </c>
      <c r="M90" s="212">
        <f t="shared" si="66"/>
        <v>0</v>
      </c>
      <c r="N90" s="212">
        <f t="shared" si="67"/>
        <v>0</v>
      </c>
      <c r="O90" s="190">
        <f t="shared" si="68"/>
        <v>0</v>
      </c>
      <c r="P90" s="190">
        <f t="shared" si="69"/>
        <v>0</v>
      </c>
      <c r="Q90" s="190">
        <f t="shared" si="70"/>
        <v>0</v>
      </c>
      <c r="R90" s="190">
        <f t="shared" si="71"/>
        <v>0</v>
      </c>
      <c r="S90" s="190">
        <f t="shared" si="72"/>
        <v>0</v>
      </c>
      <c r="T90" s="190">
        <f t="shared" si="73"/>
        <v>0</v>
      </c>
      <c r="U90" s="212">
        <f t="shared" si="50"/>
        <v>0</v>
      </c>
      <c r="V90" s="212">
        <f t="shared" si="74"/>
        <v>0</v>
      </c>
      <c r="W90" s="212">
        <f t="shared" si="51"/>
        <v>0</v>
      </c>
      <c r="X90" s="212">
        <f t="shared" si="75"/>
        <v>0</v>
      </c>
      <c r="Y90" s="212">
        <f t="shared" si="52"/>
        <v>0</v>
      </c>
      <c r="Z90" s="212">
        <f t="shared" si="76"/>
        <v>0</v>
      </c>
      <c r="AA90" s="212">
        <f t="shared" si="53"/>
        <v>0</v>
      </c>
      <c r="AB90" s="212">
        <f t="shared" si="54"/>
        <v>0</v>
      </c>
      <c r="AC90" s="212">
        <f t="shared" si="55"/>
        <v>0</v>
      </c>
      <c r="AD90" s="212">
        <f t="shared" si="56"/>
        <v>0</v>
      </c>
      <c r="AE90" s="212">
        <f t="shared" si="57"/>
        <v>0</v>
      </c>
      <c r="AF90" s="212">
        <f t="shared" si="58"/>
        <v>0</v>
      </c>
      <c r="AG90" s="236" t="b">
        <f t="shared" si="59"/>
        <v>0</v>
      </c>
      <c r="AI90" s="164" t="e">
        <f t="shared" si="60"/>
        <v>#VALUE!</v>
      </c>
      <c r="AJ90" s="164" t="e">
        <f t="shared" si="77"/>
        <v>#VALUE!</v>
      </c>
      <c r="AK90" s="164" t="e">
        <f t="shared" si="78"/>
        <v>#VALUE!</v>
      </c>
      <c r="AL90" s="164" t="e">
        <f t="shared" si="79"/>
        <v>#VALUE!</v>
      </c>
      <c r="AM90" s="164" t="e">
        <f t="shared" si="80"/>
        <v>#VALUE!</v>
      </c>
      <c r="AN90" s="164" t="e">
        <f t="shared" si="81"/>
        <v>#VALUE!</v>
      </c>
      <c r="AO90" s="164" t="e">
        <f t="shared" si="82"/>
        <v>#VALUE!</v>
      </c>
      <c r="AP90" s="164" t="e">
        <f t="shared" si="83"/>
        <v>#VALUE!</v>
      </c>
      <c r="AQ90" s="164" t="e">
        <f t="shared" si="84"/>
        <v>#VALUE!</v>
      </c>
      <c r="AR90" s="164" t="e">
        <f t="shared" si="85"/>
        <v>#VALUE!</v>
      </c>
      <c r="AS90" s="165" t="e">
        <f t="shared" si="86"/>
        <v>#VALUE!</v>
      </c>
      <c r="AT90" s="165" t="e">
        <f t="shared" si="87"/>
        <v>#VALUE!</v>
      </c>
      <c r="AU90" s="165" t="e">
        <f t="shared" si="88"/>
        <v>#VALUE!</v>
      </c>
      <c r="AV90" s="165" t="e">
        <f t="shared" si="89"/>
        <v>#VALUE!</v>
      </c>
      <c r="AW90" s="165" t="e">
        <f t="shared" si="90"/>
        <v>#VALUE!</v>
      </c>
      <c r="AX90" s="165" t="e">
        <f t="shared" si="91"/>
        <v>#VALUE!</v>
      </c>
      <c r="AY90" s="165" t="e">
        <f t="shared" si="92"/>
        <v>#VALUE!</v>
      </c>
      <c r="AZ90" s="165" t="e">
        <f t="shared" si="93"/>
        <v>#VALUE!</v>
      </c>
      <c r="BA90" s="165" t="e">
        <f t="shared" si="94"/>
        <v>#VALUE!</v>
      </c>
      <c r="BB90" s="165" t="e">
        <f t="shared" si="95"/>
        <v>#VALUE!</v>
      </c>
      <c r="BC90" s="165">
        <f t="shared" si="96"/>
        <v>1</v>
      </c>
    </row>
    <row r="91" spans="1:5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 t="shared" si="48"/>
        <v/>
      </c>
      <c r="J91" s="121" t="str">
        <f t="shared" si="49"/>
        <v/>
      </c>
      <c r="K91" s="212">
        <f t="shared" si="64"/>
        <v>0</v>
      </c>
      <c r="L91" s="212">
        <f t="shared" si="65"/>
        <v>0</v>
      </c>
      <c r="M91" s="212">
        <f t="shared" si="66"/>
        <v>0</v>
      </c>
      <c r="N91" s="212">
        <f t="shared" si="67"/>
        <v>0</v>
      </c>
      <c r="O91" s="190">
        <f t="shared" si="68"/>
        <v>0</v>
      </c>
      <c r="P91" s="190">
        <f t="shared" si="69"/>
        <v>0</v>
      </c>
      <c r="Q91" s="190">
        <f t="shared" si="70"/>
        <v>0</v>
      </c>
      <c r="R91" s="190">
        <f t="shared" si="71"/>
        <v>0</v>
      </c>
      <c r="S91" s="190">
        <f t="shared" si="72"/>
        <v>0</v>
      </c>
      <c r="T91" s="190">
        <f t="shared" si="73"/>
        <v>0</v>
      </c>
      <c r="U91" s="212">
        <f t="shared" si="50"/>
        <v>0</v>
      </c>
      <c r="V91" s="212">
        <f t="shared" si="74"/>
        <v>0</v>
      </c>
      <c r="W91" s="212">
        <f t="shared" si="51"/>
        <v>0</v>
      </c>
      <c r="X91" s="212">
        <f t="shared" si="75"/>
        <v>0</v>
      </c>
      <c r="Y91" s="212">
        <f t="shared" si="52"/>
        <v>0</v>
      </c>
      <c r="Z91" s="212">
        <f t="shared" si="76"/>
        <v>0</v>
      </c>
      <c r="AA91" s="212">
        <f t="shared" si="53"/>
        <v>0</v>
      </c>
      <c r="AB91" s="212">
        <f t="shared" si="54"/>
        <v>0</v>
      </c>
      <c r="AC91" s="212">
        <f t="shared" si="55"/>
        <v>0</v>
      </c>
      <c r="AD91" s="212">
        <f t="shared" si="56"/>
        <v>0</v>
      </c>
      <c r="AE91" s="212">
        <f t="shared" si="57"/>
        <v>0</v>
      </c>
      <c r="AF91" s="212">
        <f t="shared" si="58"/>
        <v>0</v>
      </c>
      <c r="AG91" s="236" t="b">
        <f t="shared" si="59"/>
        <v>0</v>
      </c>
      <c r="AI91" s="164" t="e">
        <f t="shared" si="60"/>
        <v>#VALUE!</v>
      </c>
      <c r="AJ91" s="164" t="e">
        <f t="shared" si="77"/>
        <v>#VALUE!</v>
      </c>
      <c r="AK91" s="164" t="e">
        <f t="shared" si="78"/>
        <v>#VALUE!</v>
      </c>
      <c r="AL91" s="164" t="e">
        <f t="shared" si="79"/>
        <v>#VALUE!</v>
      </c>
      <c r="AM91" s="164" t="e">
        <f t="shared" si="80"/>
        <v>#VALUE!</v>
      </c>
      <c r="AN91" s="164" t="e">
        <f t="shared" si="81"/>
        <v>#VALUE!</v>
      </c>
      <c r="AO91" s="164" t="e">
        <f t="shared" si="82"/>
        <v>#VALUE!</v>
      </c>
      <c r="AP91" s="164" t="e">
        <f t="shared" si="83"/>
        <v>#VALUE!</v>
      </c>
      <c r="AQ91" s="164" t="e">
        <f t="shared" si="84"/>
        <v>#VALUE!</v>
      </c>
      <c r="AR91" s="164" t="e">
        <f t="shared" si="85"/>
        <v>#VALUE!</v>
      </c>
      <c r="AS91" s="165" t="e">
        <f t="shared" si="86"/>
        <v>#VALUE!</v>
      </c>
      <c r="AT91" s="165" t="e">
        <f t="shared" si="87"/>
        <v>#VALUE!</v>
      </c>
      <c r="AU91" s="165" t="e">
        <f t="shared" si="88"/>
        <v>#VALUE!</v>
      </c>
      <c r="AV91" s="165" t="e">
        <f t="shared" si="89"/>
        <v>#VALUE!</v>
      </c>
      <c r="AW91" s="165" t="e">
        <f t="shared" si="90"/>
        <v>#VALUE!</v>
      </c>
      <c r="AX91" s="165" t="e">
        <f t="shared" si="91"/>
        <v>#VALUE!</v>
      </c>
      <c r="AY91" s="165" t="e">
        <f t="shared" si="92"/>
        <v>#VALUE!</v>
      </c>
      <c r="AZ91" s="165" t="e">
        <f t="shared" si="93"/>
        <v>#VALUE!</v>
      </c>
      <c r="BA91" s="165" t="e">
        <f t="shared" si="94"/>
        <v>#VALUE!</v>
      </c>
      <c r="BB91" s="165" t="e">
        <f t="shared" si="95"/>
        <v>#VALUE!</v>
      </c>
      <c r="BC91" s="165">
        <f t="shared" si="96"/>
        <v>1</v>
      </c>
    </row>
    <row r="92" spans="1:5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 t="shared" si="48"/>
        <v/>
      </c>
      <c r="J92" s="121" t="str">
        <f t="shared" si="49"/>
        <v/>
      </c>
      <c r="K92" s="212">
        <f t="shared" si="64"/>
        <v>0</v>
      </c>
      <c r="L92" s="212">
        <f t="shared" si="65"/>
        <v>0</v>
      </c>
      <c r="M92" s="212">
        <f t="shared" si="66"/>
        <v>0</v>
      </c>
      <c r="N92" s="212">
        <f t="shared" si="67"/>
        <v>0</v>
      </c>
      <c r="O92" s="190">
        <f t="shared" si="68"/>
        <v>0</v>
      </c>
      <c r="P92" s="190">
        <f t="shared" si="69"/>
        <v>0</v>
      </c>
      <c r="Q92" s="190">
        <f t="shared" si="70"/>
        <v>0</v>
      </c>
      <c r="R92" s="190">
        <f t="shared" si="71"/>
        <v>0</v>
      </c>
      <c r="S92" s="190">
        <f t="shared" si="72"/>
        <v>0</v>
      </c>
      <c r="T92" s="190">
        <f t="shared" si="73"/>
        <v>0</v>
      </c>
      <c r="U92" s="212">
        <f t="shared" si="50"/>
        <v>0</v>
      </c>
      <c r="V92" s="212">
        <f t="shared" si="74"/>
        <v>0</v>
      </c>
      <c r="W92" s="212">
        <f t="shared" si="51"/>
        <v>0</v>
      </c>
      <c r="X92" s="212">
        <f t="shared" si="75"/>
        <v>0</v>
      </c>
      <c r="Y92" s="212">
        <f t="shared" si="52"/>
        <v>0</v>
      </c>
      <c r="Z92" s="212">
        <f t="shared" si="76"/>
        <v>0</v>
      </c>
      <c r="AA92" s="212">
        <f t="shared" si="53"/>
        <v>0</v>
      </c>
      <c r="AB92" s="212">
        <f t="shared" si="54"/>
        <v>0</v>
      </c>
      <c r="AC92" s="212">
        <f t="shared" si="55"/>
        <v>0</v>
      </c>
      <c r="AD92" s="212">
        <f t="shared" si="56"/>
        <v>0</v>
      </c>
      <c r="AE92" s="212">
        <f t="shared" si="57"/>
        <v>0</v>
      </c>
      <c r="AF92" s="212">
        <f t="shared" si="58"/>
        <v>0</v>
      </c>
      <c r="AG92" s="236" t="b">
        <f t="shared" si="59"/>
        <v>0</v>
      </c>
      <c r="AI92" s="164" t="e">
        <f t="shared" si="60"/>
        <v>#VALUE!</v>
      </c>
      <c r="AJ92" s="164" t="e">
        <f t="shared" si="77"/>
        <v>#VALUE!</v>
      </c>
      <c r="AK92" s="164" t="e">
        <f t="shared" si="78"/>
        <v>#VALUE!</v>
      </c>
      <c r="AL92" s="164" t="e">
        <f t="shared" si="79"/>
        <v>#VALUE!</v>
      </c>
      <c r="AM92" s="164" t="e">
        <f t="shared" si="80"/>
        <v>#VALUE!</v>
      </c>
      <c r="AN92" s="164" t="e">
        <f t="shared" si="81"/>
        <v>#VALUE!</v>
      </c>
      <c r="AO92" s="164" t="e">
        <f t="shared" si="82"/>
        <v>#VALUE!</v>
      </c>
      <c r="AP92" s="164" t="e">
        <f t="shared" si="83"/>
        <v>#VALUE!</v>
      </c>
      <c r="AQ92" s="164" t="e">
        <f t="shared" si="84"/>
        <v>#VALUE!</v>
      </c>
      <c r="AR92" s="164" t="e">
        <f t="shared" si="85"/>
        <v>#VALUE!</v>
      </c>
      <c r="AS92" s="165" t="e">
        <f t="shared" si="86"/>
        <v>#VALUE!</v>
      </c>
      <c r="AT92" s="165" t="e">
        <f t="shared" si="87"/>
        <v>#VALUE!</v>
      </c>
      <c r="AU92" s="165" t="e">
        <f t="shared" si="88"/>
        <v>#VALUE!</v>
      </c>
      <c r="AV92" s="165" t="e">
        <f t="shared" si="89"/>
        <v>#VALUE!</v>
      </c>
      <c r="AW92" s="165" t="e">
        <f t="shared" si="90"/>
        <v>#VALUE!</v>
      </c>
      <c r="AX92" s="165" t="e">
        <f t="shared" si="91"/>
        <v>#VALUE!</v>
      </c>
      <c r="AY92" s="165" t="e">
        <f t="shared" si="92"/>
        <v>#VALUE!</v>
      </c>
      <c r="AZ92" s="165" t="e">
        <f t="shared" si="93"/>
        <v>#VALUE!</v>
      </c>
      <c r="BA92" s="165" t="e">
        <f t="shared" si="94"/>
        <v>#VALUE!</v>
      </c>
      <c r="BB92" s="165" t="e">
        <f t="shared" si="95"/>
        <v>#VALUE!</v>
      </c>
      <c r="BC92" s="165">
        <f t="shared" si="96"/>
        <v>1</v>
      </c>
    </row>
    <row r="93" spans="1:5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 t="shared" si="48"/>
        <v/>
      </c>
      <c r="J93" s="121" t="str">
        <f t="shared" si="49"/>
        <v/>
      </c>
      <c r="K93" s="212">
        <f t="shared" si="64"/>
        <v>0</v>
      </c>
      <c r="L93" s="212">
        <f t="shared" si="65"/>
        <v>0</v>
      </c>
      <c r="M93" s="212">
        <f t="shared" si="66"/>
        <v>0</v>
      </c>
      <c r="N93" s="212">
        <f t="shared" si="67"/>
        <v>0</v>
      </c>
      <c r="O93" s="190">
        <f t="shared" si="68"/>
        <v>0</v>
      </c>
      <c r="P93" s="190">
        <f t="shared" si="69"/>
        <v>0</v>
      </c>
      <c r="Q93" s="190">
        <f t="shared" si="70"/>
        <v>0</v>
      </c>
      <c r="R93" s="190">
        <f t="shared" si="71"/>
        <v>0</v>
      </c>
      <c r="S93" s="190">
        <f t="shared" si="72"/>
        <v>0</v>
      </c>
      <c r="T93" s="190">
        <f t="shared" si="73"/>
        <v>0</v>
      </c>
      <c r="U93" s="212">
        <f t="shared" si="50"/>
        <v>0</v>
      </c>
      <c r="V93" s="212">
        <f t="shared" si="74"/>
        <v>0</v>
      </c>
      <c r="W93" s="212">
        <f t="shared" si="51"/>
        <v>0</v>
      </c>
      <c r="X93" s="212">
        <f t="shared" si="75"/>
        <v>0</v>
      </c>
      <c r="Y93" s="212">
        <f t="shared" si="52"/>
        <v>0</v>
      </c>
      <c r="Z93" s="212">
        <f t="shared" si="76"/>
        <v>0</v>
      </c>
      <c r="AA93" s="212">
        <f t="shared" si="53"/>
        <v>0</v>
      </c>
      <c r="AB93" s="212">
        <f t="shared" si="54"/>
        <v>0</v>
      </c>
      <c r="AC93" s="212">
        <f t="shared" si="55"/>
        <v>0</v>
      </c>
      <c r="AD93" s="212">
        <f t="shared" si="56"/>
        <v>0</v>
      </c>
      <c r="AE93" s="212">
        <f t="shared" si="57"/>
        <v>0</v>
      </c>
      <c r="AF93" s="212">
        <f t="shared" si="58"/>
        <v>0</v>
      </c>
      <c r="AG93" s="236" t="b">
        <f t="shared" si="59"/>
        <v>0</v>
      </c>
      <c r="AI93" s="164" t="e">
        <f t="shared" si="60"/>
        <v>#VALUE!</v>
      </c>
      <c r="AJ93" s="164" t="e">
        <f t="shared" si="77"/>
        <v>#VALUE!</v>
      </c>
      <c r="AK93" s="164" t="e">
        <f t="shared" si="78"/>
        <v>#VALUE!</v>
      </c>
      <c r="AL93" s="164" t="e">
        <f t="shared" si="79"/>
        <v>#VALUE!</v>
      </c>
      <c r="AM93" s="164" t="e">
        <f t="shared" si="80"/>
        <v>#VALUE!</v>
      </c>
      <c r="AN93" s="164" t="e">
        <f t="shared" si="81"/>
        <v>#VALUE!</v>
      </c>
      <c r="AO93" s="164" t="e">
        <f t="shared" si="82"/>
        <v>#VALUE!</v>
      </c>
      <c r="AP93" s="164" t="e">
        <f t="shared" si="83"/>
        <v>#VALUE!</v>
      </c>
      <c r="AQ93" s="164" t="e">
        <f t="shared" si="84"/>
        <v>#VALUE!</v>
      </c>
      <c r="AR93" s="164" t="e">
        <f t="shared" si="85"/>
        <v>#VALUE!</v>
      </c>
      <c r="AS93" s="165" t="e">
        <f t="shared" si="86"/>
        <v>#VALUE!</v>
      </c>
      <c r="AT93" s="165" t="e">
        <f t="shared" si="87"/>
        <v>#VALUE!</v>
      </c>
      <c r="AU93" s="165" t="e">
        <f t="shared" si="88"/>
        <v>#VALUE!</v>
      </c>
      <c r="AV93" s="165" t="e">
        <f t="shared" si="89"/>
        <v>#VALUE!</v>
      </c>
      <c r="AW93" s="165" t="e">
        <f t="shared" si="90"/>
        <v>#VALUE!</v>
      </c>
      <c r="AX93" s="165" t="e">
        <f t="shared" si="91"/>
        <v>#VALUE!</v>
      </c>
      <c r="AY93" s="165" t="e">
        <f t="shared" si="92"/>
        <v>#VALUE!</v>
      </c>
      <c r="AZ93" s="165" t="e">
        <f t="shared" si="93"/>
        <v>#VALUE!</v>
      </c>
      <c r="BA93" s="165" t="e">
        <f t="shared" si="94"/>
        <v>#VALUE!</v>
      </c>
      <c r="BB93" s="165" t="e">
        <f t="shared" si="95"/>
        <v>#VALUE!</v>
      </c>
      <c r="BC93" s="165">
        <f t="shared" si="96"/>
        <v>1</v>
      </c>
    </row>
    <row r="94" spans="1:5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 t="shared" si="48"/>
        <v/>
      </c>
      <c r="J94" s="121" t="str">
        <f t="shared" si="49"/>
        <v/>
      </c>
      <c r="K94" s="212">
        <f t="shared" si="64"/>
        <v>0</v>
      </c>
      <c r="L94" s="212">
        <f t="shared" si="65"/>
        <v>0</v>
      </c>
      <c r="M94" s="212">
        <f t="shared" si="66"/>
        <v>0</v>
      </c>
      <c r="N94" s="212">
        <f t="shared" si="67"/>
        <v>0</v>
      </c>
      <c r="O94" s="190">
        <f t="shared" si="68"/>
        <v>0</v>
      </c>
      <c r="P94" s="190">
        <f t="shared" si="69"/>
        <v>0</v>
      </c>
      <c r="Q94" s="190">
        <f t="shared" si="70"/>
        <v>0</v>
      </c>
      <c r="R94" s="190">
        <f t="shared" si="71"/>
        <v>0</v>
      </c>
      <c r="S94" s="190">
        <f t="shared" si="72"/>
        <v>0</v>
      </c>
      <c r="T94" s="190">
        <f t="shared" si="73"/>
        <v>0</v>
      </c>
      <c r="U94" s="212">
        <f t="shared" si="50"/>
        <v>0</v>
      </c>
      <c r="V94" s="212">
        <f t="shared" si="74"/>
        <v>0</v>
      </c>
      <c r="W94" s="212">
        <f t="shared" si="51"/>
        <v>0</v>
      </c>
      <c r="X94" s="212">
        <f t="shared" si="75"/>
        <v>0</v>
      </c>
      <c r="Y94" s="212">
        <f t="shared" si="52"/>
        <v>0</v>
      </c>
      <c r="Z94" s="212">
        <f t="shared" si="76"/>
        <v>0</v>
      </c>
      <c r="AA94" s="212">
        <f t="shared" si="53"/>
        <v>0</v>
      </c>
      <c r="AB94" s="212">
        <f t="shared" si="54"/>
        <v>0</v>
      </c>
      <c r="AC94" s="212">
        <f t="shared" si="55"/>
        <v>0</v>
      </c>
      <c r="AD94" s="212">
        <f t="shared" si="56"/>
        <v>0</v>
      </c>
      <c r="AE94" s="212">
        <f t="shared" si="57"/>
        <v>0</v>
      </c>
      <c r="AF94" s="212">
        <f t="shared" si="58"/>
        <v>0</v>
      </c>
      <c r="AG94" s="236" t="b">
        <f t="shared" si="59"/>
        <v>0</v>
      </c>
      <c r="AI94" s="164" t="e">
        <f t="shared" si="60"/>
        <v>#VALUE!</v>
      </c>
      <c r="AJ94" s="164" t="e">
        <f t="shared" si="77"/>
        <v>#VALUE!</v>
      </c>
      <c r="AK94" s="164" t="e">
        <f t="shared" si="78"/>
        <v>#VALUE!</v>
      </c>
      <c r="AL94" s="164" t="e">
        <f t="shared" si="79"/>
        <v>#VALUE!</v>
      </c>
      <c r="AM94" s="164" t="e">
        <f t="shared" si="80"/>
        <v>#VALUE!</v>
      </c>
      <c r="AN94" s="164" t="e">
        <f t="shared" si="81"/>
        <v>#VALUE!</v>
      </c>
      <c r="AO94" s="164" t="e">
        <f t="shared" si="82"/>
        <v>#VALUE!</v>
      </c>
      <c r="AP94" s="164" t="e">
        <f t="shared" si="83"/>
        <v>#VALUE!</v>
      </c>
      <c r="AQ94" s="164" t="e">
        <f t="shared" si="84"/>
        <v>#VALUE!</v>
      </c>
      <c r="AR94" s="164" t="e">
        <f t="shared" si="85"/>
        <v>#VALUE!</v>
      </c>
      <c r="AS94" s="165" t="e">
        <f t="shared" si="86"/>
        <v>#VALUE!</v>
      </c>
      <c r="AT94" s="165" t="e">
        <f t="shared" si="87"/>
        <v>#VALUE!</v>
      </c>
      <c r="AU94" s="165" t="e">
        <f t="shared" si="88"/>
        <v>#VALUE!</v>
      </c>
      <c r="AV94" s="165" t="e">
        <f t="shared" si="89"/>
        <v>#VALUE!</v>
      </c>
      <c r="AW94" s="165" t="e">
        <f t="shared" si="90"/>
        <v>#VALUE!</v>
      </c>
      <c r="AX94" s="165" t="e">
        <f t="shared" si="91"/>
        <v>#VALUE!</v>
      </c>
      <c r="AY94" s="165" t="e">
        <f t="shared" si="92"/>
        <v>#VALUE!</v>
      </c>
      <c r="AZ94" s="165" t="e">
        <f t="shared" si="93"/>
        <v>#VALUE!</v>
      </c>
      <c r="BA94" s="165" t="e">
        <f t="shared" si="94"/>
        <v>#VALUE!</v>
      </c>
      <c r="BB94" s="165" t="e">
        <f t="shared" si="95"/>
        <v>#VALUE!</v>
      </c>
      <c r="BC94" s="165">
        <f t="shared" si="96"/>
        <v>1</v>
      </c>
    </row>
    <row r="95" spans="1:5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 t="shared" si="48"/>
        <v/>
      </c>
      <c r="J95" s="121" t="str">
        <f t="shared" si="49"/>
        <v/>
      </c>
      <c r="K95" s="212">
        <f t="shared" si="64"/>
        <v>0</v>
      </c>
      <c r="L95" s="212">
        <f t="shared" si="65"/>
        <v>0</v>
      </c>
      <c r="M95" s="212">
        <f t="shared" si="66"/>
        <v>0</v>
      </c>
      <c r="N95" s="212">
        <f t="shared" si="67"/>
        <v>0</v>
      </c>
      <c r="O95" s="190">
        <f t="shared" si="68"/>
        <v>0</v>
      </c>
      <c r="P95" s="190">
        <f t="shared" si="69"/>
        <v>0</v>
      </c>
      <c r="Q95" s="190">
        <f t="shared" si="70"/>
        <v>0</v>
      </c>
      <c r="R95" s="190">
        <f t="shared" si="71"/>
        <v>0</v>
      </c>
      <c r="S95" s="190">
        <f t="shared" si="72"/>
        <v>0</v>
      </c>
      <c r="T95" s="190">
        <f t="shared" si="73"/>
        <v>0</v>
      </c>
      <c r="U95" s="212">
        <f t="shared" si="50"/>
        <v>0</v>
      </c>
      <c r="V95" s="212">
        <f t="shared" si="74"/>
        <v>0</v>
      </c>
      <c r="W95" s="212">
        <f t="shared" si="51"/>
        <v>0</v>
      </c>
      <c r="X95" s="212">
        <f t="shared" si="75"/>
        <v>0</v>
      </c>
      <c r="Y95" s="212">
        <f t="shared" si="52"/>
        <v>0</v>
      </c>
      <c r="Z95" s="212">
        <f t="shared" si="76"/>
        <v>0</v>
      </c>
      <c r="AA95" s="212">
        <f t="shared" si="53"/>
        <v>0</v>
      </c>
      <c r="AB95" s="212">
        <f t="shared" si="54"/>
        <v>0</v>
      </c>
      <c r="AC95" s="212">
        <f t="shared" si="55"/>
        <v>0</v>
      </c>
      <c r="AD95" s="212">
        <f t="shared" si="56"/>
        <v>0</v>
      </c>
      <c r="AE95" s="212">
        <f t="shared" si="57"/>
        <v>0</v>
      </c>
      <c r="AF95" s="212">
        <f t="shared" si="58"/>
        <v>0</v>
      </c>
      <c r="AG95" s="236" t="b">
        <f t="shared" si="59"/>
        <v>0</v>
      </c>
      <c r="AI95" s="164" t="e">
        <f t="shared" si="60"/>
        <v>#VALUE!</v>
      </c>
      <c r="AJ95" s="164" t="e">
        <f t="shared" si="77"/>
        <v>#VALUE!</v>
      </c>
      <c r="AK95" s="164" t="e">
        <f t="shared" si="78"/>
        <v>#VALUE!</v>
      </c>
      <c r="AL95" s="164" t="e">
        <f t="shared" si="79"/>
        <v>#VALUE!</v>
      </c>
      <c r="AM95" s="164" t="e">
        <f t="shared" si="80"/>
        <v>#VALUE!</v>
      </c>
      <c r="AN95" s="164" t="e">
        <f t="shared" si="81"/>
        <v>#VALUE!</v>
      </c>
      <c r="AO95" s="164" t="e">
        <f t="shared" si="82"/>
        <v>#VALUE!</v>
      </c>
      <c r="AP95" s="164" t="e">
        <f t="shared" si="83"/>
        <v>#VALUE!</v>
      </c>
      <c r="AQ95" s="164" t="e">
        <f t="shared" si="84"/>
        <v>#VALUE!</v>
      </c>
      <c r="AR95" s="164" t="e">
        <f t="shared" si="85"/>
        <v>#VALUE!</v>
      </c>
      <c r="AS95" s="165" t="e">
        <f t="shared" si="86"/>
        <v>#VALUE!</v>
      </c>
      <c r="AT95" s="165" t="e">
        <f t="shared" si="87"/>
        <v>#VALUE!</v>
      </c>
      <c r="AU95" s="165" t="e">
        <f t="shared" si="88"/>
        <v>#VALUE!</v>
      </c>
      <c r="AV95" s="165" t="e">
        <f t="shared" si="89"/>
        <v>#VALUE!</v>
      </c>
      <c r="AW95" s="165" t="e">
        <f t="shared" si="90"/>
        <v>#VALUE!</v>
      </c>
      <c r="AX95" s="165" t="e">
        <f t="shared" si="91"/>
        <v>#VALUE!</v>
      </c>
      <c r="AY95" s="165" t="e">
        <f t="shared" si="92"/>
        <v>#VALUE!</v>
      </c>
      <c r="AZ95" s="165" t="e">
        <f t="shared" si="93"/>
        <v>#VALUE!</v>
      </c>
      <c r="BA95" s="165" t="e">
        <f t="shared" si="94"/>
        <v>#VALUE!</v>
      </c>
      <c r="BB95" s="165" t="e">
        <f t="shared" si="95"/>
        <v>#VALUE!</v>
      </c>
      <c r="BC95" s="165">
        <f t="shared" si="96"/>
        <v>1</v>
      </c>
    </row>
    <row r="96" spans="1:5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 t="shared" si="48"/>
        <v/>
      </c>
      <c r="J96" s="121" t="str">
        <f t="shared" si="49"/>
        <v/>
      </c>
      <c r="K96" s="212">
        <f t="shared" si="64"/>
        <v>0</v>
      </c>
      <c r="L96" s="212">
        <f t="shared" si="65"/>
        <v>0</v>
      </c>
      <c r="M96" s="212">
        <f t="shared" si="66"/>
        <v>0</v>
      </c>
      <c r="N96" s="212">
        <f t="shared" si="67"/>
        <v>0</v>
      </c>
      <c r="O96" s="190">
        <f t="shared" si="68"/>
        <v>0</v>
      </c>
      <c r="P96" s="190">
        <f t="shared" si="69"/>
        <v>0</v>
      </c>
      <c r="Q96" s="190">
        <f t="shared" si="70"/>
        <v>0</v>
      </c>
      <c r="R96" s="190">
        <f t="shared" si="71"/>
        <v>0</v>
      </c>
      <c r="S96" s="190">
        <f t="shared" si="72"/>
        <v>0</v>
      </c>
      <c r="T96" s="190">
        <f t="shared" si="73"/>
        <v>0</v>
      </c>
      <c r="U96" s="212">
        <f t="shared" si="50"/>
        <v>0</v>
      </c>
      <c r="V96" s="212">
        <f t="shared" si="74"/>
        <v>0</v>
      </c>
      <c r="W96" s="212">
        <f t="shared" si="51"/>
        <v>0</v>
      </c>
      <c r="X96" s="212">
        <f t="shared" si="75"/>
        <v>0</v>
      </c>
      <c r="Y96" s="212">
        <f t="shared" si="52"/>
        <v>0</v>
      </c>
      <c r="Z96" s="212">
        <f t="shared" si="76"/>
        <v>0</v>
      </c>
      <c r="AA96" s="212">
        <f t="shared" si="53"/>
        <v>0</v>
      </c>
      <c r="AB96" s="212">
        <f t="shared" si="54"/>
        <v>0</v>
      </c>
      <c r="AC96" s="212">
        <f t="shared" si="55"/>
        <v>0</v>
      </c>
      <c r="AD96" s="212">
        <f t="shared" si="56"/>
        <v>0</v>
      </c>
      <c r="AE96" s="212">
        <f t="shared" si="57"/>
        <v>0</v>
      </c>
      <c r="AF96" s="212">
        <f t="shared" si="58"/>
        <v>0</v>
      </c>
      <c r="AG96" s="236" t="b">
        <f t="shared" si="59"/>
        <v>0</v>
      </c>
      <c r="AI96" s="164" t="e">
        <f t="shared" si="60"/>
        <v>#VALUE!</v>
      </c>
      <c r="AJ96" s="164" t="e">
        <f t="shared" si="77"/>
        <v>#VALUE!</v>
      </c>
      <c r="AK96" s="164" t="e">
        <f t="shared" si="78"/>
        <v>#VALUE!</v>
      </c>
      <c r="AL96" s="164" t="e">
        <f t="shared" si="79"/>
        <v>#VALUE!</v>
      </c>
      <c r="AM96" s="164" t="e">
        <f t="shared" si="80"/>
        <v>#VALUE!</v>
      </c>
      <c r="AN96" s="164" t="e">
        <f t="shared" si="81"/>
        <v>#VALUE!</v>
      </c>
      <c r="AO96" s="164" t="e">
        <f t="shared" si="82"/>
        <v>#VALUE!</v>
      </c>
      <c r="AP96" s="164" t="e">
        <f t="shared" si="83"/>
        <v>#VALUE!</v>
      </c>
      <c r="AQ96" s="164" t="e">
        <f t="shared" si="84"/>
        <v>#VALUE!</v>
      </c>
      <c r="AR96" s="164" t="e">
        <f t="shared" si="85"/>
        <v>#VALUE!</v>
      </c>
      <c r="AS96" s="165" t="e">
        <f t="shared" si="86"/>
        <v>#VALUE!</v>
      </c>
      <c r="AT96" s="165" t="e">
        <f t="shared" si="87"/>
        <v>#VALUE!</v>
      </c>
      <c r="AU96" s="165" t="e">
        <f t="shared" si="88"/>
        <v>#VALUE!</v>
      </c>
      <c r="AV96" s="165" t="e">
        <f t="shared" si="89"/>
        <v>#VALUE!</v>
      </c>
      <c r="AW96" s="165" t="e">
        <f t="shared" si="90"/>
        <v>#VALUE!</v>
      </c>
      <c r="AX96" s="165" t="e">
        <f t="shared" si="91"/>
        <v>#VALUE!</v>
      </c>
      <c r="AY96" s="165" t="e">
        <f t="shared" si="92"/>
        <v>#VALUE!</v>
      </c>
      <c r="AZ96" s="165" t="e">
        <f t="shared" si="93"/>
        <v>#VALUE!</v>
      </c>
      <c r="BA96" s="165" t="e">
        <f t="shared" si="94"/>
        <v>#VALUE!</v>
      </c>
      <c r="BB96" s="165" t="e">
        <f t="shared" si="95"/>
        <v>#VALUE!</v>
      </c>
      <c r="BC96" s="165">
        <f t="shared" si="96"/>
        <v>1</v>
      </c>
    </row>
    <row r="97" spans="1:5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 t="shared" si="48"/>
        <v/>
      </c>
      <c r="J97" s="121" t="str">
        <f t="shared" si="49"/>
        <v/>
      </c>
      <c r="K97" s="212">
        <f t="shared" si="64"/>
        <v>0</v>
      </c>
      <c r="L97" s="212">
        <f t="shared" si="65"/>
        <v>0</v>
      </c>
      <c r="M97" s="212">
        <f t="shared" si="66"/>
        <v>0</v>
      </c>
      <c r="N97" s="212">
        <f t="shared" si="67"/>
        <v>0</v>
      </c>
      <c r="O97" s="190">
        <f t="shared" si="68"/>
        <v>0</v>
      </c>
      <c r="P97" s="190">
        <f t="shared" si="69"/>
        <v>0</v>
      </c>
      <c r="Q97" s="190">
        <f t="shared" si="70"/>
        <v>0</v>
      </c>
      <c r="R97" s="190">
        <f t="shared" si="71"/>
        <v>0</v>
      </c>
      <c r="S97" s="190">
        <f t="shared" si="72"/>
        <v>0</v>
      </c>
      <c r="T97" s="190">
        <f t="shared" si="73"/>
        <v>0</v>
      </c>
      <c r="U97" s="212">
        <f t="shared" si="50"/>
        <v>0</v>
      </c>
      <c r="V97" s="212">
        <f t="shared" si="74"/>
        <v>0</v>
      </c>
      <c r="W97" s="212">
        <f t="shared" si="51"/>
        <v>0</v>
      </c>
      <c r="X97" s="212">
        <f t="shared" si="75"/>
        <v>0</v>
      </c>
      <c r="Y97" s="212">
        <f t="shared" si="52"/>
        <v>0</v>
      </c>
      <c r="Z97" s="212">
        <f t="shared" si="76"/>
        <v>0</v>
      </c>
      <c r="AA97" s="212">
        <f t="shared" si="53"/>
        <v>0</v>
      </c>
      <c r="AB97" s="212">
        <f t="shared" si="54"/>
        <v>0</v>
      </c>
      <c r="AC97" s="212">
        <f t="shared" si="55"/>
        <v>0</v>
      </c>
      <c r="AD97" s="212">
        <f t="shared" si="56"/>
        <v>0</v>
      </c>
      <c r="AE97" s="212">
        <f t="shared" si="57"/>
        <v>0</v>
      </c>
      <c r="AF97" s="212">
        <f t="shared" si="58"/>
        <v>0</v>
      </c>
      <c r="AG97" s="236" t="b">
        <f t="shared" si="59"/>
        <v>0</v>
      </c>
      <c r="AI97" s="164" t="e">
        <f t="shared" si="60"/>
        <v>#VALUE!</v>
      </c>
      <c r="AJ97" s="164" t="e">
        <f t="shared" si="77"/>
        <v>#VALUE!</v>
      </c>
      <c r="AK97" s="164" t="e">
        <f t="shared" si="78"/>
        <v>#VALUE!</v>
      </c>
      <c r="AL97" s="164" t="e">
        <f t="shared" si="79"/>
        <v>#VALUE!</v>
      </c>
      <c r="AM97" s="164" t="e">
        <f t="shared" si="80"/>
        <v>#VALUE!</v>
      </c>
      <c r="AN97" s="164" t="e">
        <f t="shared" si="81"/>
        <v>#VALUE!</v>
      </c>
      <c r="AO97" s="164" t="e">
        <f t="shared" si="82"/>
        <v>#VALUE!</v>
      </c>
      <c r="AP97" s="164" t="e">
        <f t="shared" si="83"/>
        <v>#VALUE!</v>
      </c>
      <c r="AQ97" s="164" t="e">
        <f t="shared" si="84"/>
        <v>#VALUE!</v>
      </c>
      <c r="AR97" s="164" t="e">
        <f t="shared" si="85"/>
        <v>#VALUE!</v>
      </c>
      <c r="AS97" s="165" t="e">
        <f t="shared" si="86"/>
        <v>#VALUE!</v>
      </c>
      <c r="AT97" s="165" t="e">
        <f t="shared" si="87"/>
        <v>#VALUE!</v>
      </c>
      <c r="AU97" s="165" t="e">
        <f t="shared" si="88"/>
        <v>#VALUE!</v>
      </c>
      <c r="AV97" s="165" t="e">
        <f t="shared" si="89"/>
        <v>#VALUE!</v>
      </c>
      <c r="AW97" s="165" t="e">
        <f t="shared" si="90"/>
        <v>#VALUE!</v>
      </c>
      <c r="AX97" s="165" t="e">
        <f t="shared" si="91"/>
        <v>#VALUE!</v>
      </c>
      <c r="AY97" s="165" t="e">
        <f t="shared" si="92"/>
        <v>#VALUE!</v>
      </c>
      <c r="AZ97" s="165" t="e">
        <f t="shared" si="93"/>
        <v>#VALUE!</v>
      </c>
      <c r="BA97" s="165" t="e">
        <f t="shared" si="94"/>
        <v>#VALUE!</v>
      </c>
      <c r="BB97" s="165" t="e">
        <f t="shared" si="95"/>
        <v>#VALUE!</v>
      </c>
      <c r="BC97" s="165">
        <f t="shared" si="96"/>
        <v>1</v>
      </c>
    </row>
    <row r="98" spans="1:5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 t="shared" si="48"/>
        <v/>
      </c>
      <c r="J98" s="121" t="str">
        <f t="shared" si="49"/>
        <v/>
      </c>
      <c r="K98" s="212">
        <f t="shared" si="64"/>
        <v>0</v>
      </c>
      <c r="L98" s="212">
        <f t="shared" si="65"/>
        <v>0</v>
      </c>
      <c r="M98" s="212">
        <f t="shared" si="66"/>
        <v>0</v>
      </c>
      <c r="N98" s="212">
        <f t="shared" si="67"/>
        <v>0</v>
      </c>
      <c r="O98" s="190">
        <f t="shared" si="68"/>
        <v>0</v>
      </c>
      <c r="P98" s="190">
        <f t="shared" si="69"/>
        <v>0</v>
      </c>
      <c r="Q98" s="190">
        <f t="shared" si="70"/>
        <v>0</v>
      </c>
      <c r="R98" s="190">
        <f t="shared" si="71"/>
        <v>0</v>
      </c>
      <c r="S98" s="190">
        <f t="shared" si="72"/>
        <v>0</v>
      </c>
      <c r="T98" s="190">
        <f t="shared" si="73"/>
        <v>0</v>
      </c>
      <c r="U98" s="212">
        <f t="shared" si="50"/>
        <v>0</v>
      </c>
      <c r="V98" s="212">
        <f t="shared" si="74"/>
        <v>0</v>
      </c>
      <c r="W98" s="212">
        <f t="shared" si="51"/>
        <v>0</v>
      </c>
      <c r="X98" s="212">
        <f t="shared" si="75"/>
        <v>0</v>
      </c>
      <c r="Y98" s="212">
        <f t="shared" si="52"/>
        <v>0</v>
      </c>
      <c r="Z98" s="212">
        <f t="shared" si="76"/>
        <v>0</v>
      </c>
      <c r="AA98" s="212">
        <f t="shared" si="53"/>
        <v>0</v>
      </c>
      <c r="AB98" s="212">
        <f t="shared" si="54"/>
        <v>0</v>
      </c>
      <c r="AC98" s="212">
        <f t="shared" si="55"/>
        <v>0</v>
      </c>
      <c r="AD98" s="212">
        <f t="shared" si="56"/>
        <v>0</v>
      </c>
      <c r="AE98" s="212">
        <f t="shared" si="57"/>
        <v>0</v>
      </c>
      <c r="AF98" s="212">
        <f t="shared" si="58"/>
        <v>0</v>
      </c>
      <c r="AG98" s="236" t="b">
        <f t="shared" si="59"/>
        <v>0</v>
      </c>
      <c r="AI98" s="164" t="e">
        <f t="shared" si="60"/>
        <v>#VALUE!</v>
      </c>
      <c r="AJ98" s="164" t="e">
        <f t="shared" si="77"/>
        <v>#VALUE!</v>
      </c>
      <c r="AK98" s="164" t="e">
        <f t="shared" si="78"/>
        <v>#VALUE!</v>
      </c>
      <c r="AL98" s="164" t="e">
        <f t="shared" si="79"/>
        <v>#VALUE!</v>
      </c>
      <c r="AM98" s="164" t="e">
        <f t="shared" si="80"/>
        <v>#VALUE!</v>
      </c>
      <c r="AN98" s="164" t="e">
        <f t="shared" si="81"/>
        <v>#VALUE!</v>
      </c>
      <c r="AO98" s="164" t="e">
        <f t="shared" si="82"/>
        <v>#VALUE!</v>
      </c>
      <c r="AP98" s="164" t="e">
        <f t="shared" si="83"/>
        <v>#VALUE!</v>
      </c>
      <c r="AQ98" s="164" t="e">
        <f t="shared" si="84"/>
        <v>#VALUE!</v>
      </c>
      <c r="AR98" s="164" t="e">
        <f t="shared" si="85"/>
        <v>#VALUE!</v>
      </c>
      <c r="AS98" s="165" t="e">
        <f t="shared" si="86"/>
        <v>#VALUE!</v>
      </c>
      <c r="AT98" s="165" t="e">
        <f t="shared" si="87"/>
        <v>#VALUE!</v>
      </c>
      <c r="AU98" s="165" t="e">
        <f t="shared" si="88"/>
        <v>#VALUE!</v>
      </c>
      <c r="AV98" s="165" t="e">
        <f t="shared" si="89"/>
        <v>#VALUE!</v>
      </c>
      <c r="AW98" s="165" t="e">
        <f t="shared" si="90"/>
        <v>#VALUE!</v>
      </c>
      <c r="AX98" s="165" t="e">
        <f t="shared" si="91"/>
        <v>#VALUE!</v>
      </c>
      <c r="AY98" s="165" t="e">
        <f t="shared" si="92"/>
        <v>#VALUE!</v>
      </c>
      <c r="AZ98" s="165" t="e">
        <f t="shared" si="93"/>
        <v>#VALUE!</v>
      </c>
      <c r="BA98" s="165" t="e">
        <f t="shared" si="94"/>
        <v>#VALUE!</v>
      </c>
      <c r="BB98" s="165" t="e">
        <f t="shared" si="95"/>
        <v>#VALUE!</v>
      </c>
      <c r="BC98" s="165">
        <f t="shared" si="96"/>
        <v>1</v>
      </c>
    </row>
    <row r="99" spans="1:5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 t="shared" si="48"/>
        <v/>
      </c>
      <c r="J99" s="121" t="str">
        <f t="shared" si="49"/>
        <v/>
      </c>
      <c r="K99" s="212">
        <f t="shared" si="64"/>
        <v>0</v>
      </c>
      <c r="L99" s="212">
        <f t="shared" si="65"/>
        <v>0</v>
      </c>
      <c r="M99" s="212">
        <f t="shared" si="66"/>
        <v>0</v>
      </c>
      <c r="N99" s="212">
        <f t="shared" si="67"/>
        <v>0</v>
      </c>
      <c r="O99" s="190">
        <f t="shared" si="68"/>
        <v>0</v>
      </c>
      <c r="P99" s="190">
        <f t="shared" si="69"/>
        <v>0</v>
      </c>
      <c r="Q99" s="190">
        <f t="shared" si="70"/>
        <v>0</v>
      </c>
      <c r="R99" s="190">
        <f t="shared" si="71"/>
        <v>0</v>
      </c>
      <c r="S99" s="190">
        <f t="shared" si="72"/>
        <v>0</v>
      </c>
      <c r="T99" s="190">
        <f t="shared" si="73"/>
        <v>0</v>
      </c>
      <c r="U99" s="212">
        <f t="shared" si="50"/>
        <v>0</v>
      </c>
      <c r="V99" s="212">
        <f t="shared" si="74"/>
        <v>0</v>
      </c>
      <c r="W99" s="212">
        <f t="shared" si="51"/>
        <v>0</v>
      </c>
      <c r="X99" s="212">
        <f t="shared" si="75"/>
        <v>0</v>
      </c>
      <c r="Y99" s="212">
        <f t="shared" si="52"/>
        <v>0</v>
      </c>
      <c r="Z99" s="212">
        <f t="shared" si="76"/>
        <v>0</v>
      </c>
      <c r="AA99" s="212">
        <f t="shared" si="53"/>
        <v>0</v>
      </c>
      <c r="AB99" s="212">
        <f t="shared" si="54"/>
        <v>0</v>
      </c>
      <c r="AC99" s="212">
        <f t="shared" si="55"/>
        <v>0</v>
      </c>
      <c r="AD99" s="212">
        <f t="shared" si="56"/>
        <v>0</v>
      </c>
      <c r="AE99" s="212">
        <f t="shared" si="57"/>
        <v>0</v>
      </c>
      <c r="AF99" s="212">
        <f t="shared" si="58"/>
        <v>0</v>
      </c>
      <c r="AG99" s="236" t="b">
        <f t="shared" si="59"/>
        <v>0</v>
      </c>
      <c r="AI99" s="164" t="e">
        <f t="shared" si="60"/>
        <v>#VALUE!</v>
      </c>
      <c r="AJ99" s="164" t="e">
        <f t="shared" si="77"/>
        <v>#VALUE!</v>
      </c>
      <c r="AK99" s="164" t="e">
        <f t="shared" si="78"/>
        <v>#VALUE!</v>
      </c>
      <c r="AL99" s="164" t="e">
        <f t="shared" si="79"/>
        <v>#VALUE!</v>
      </c>
      <c r="AM99" s="164" t="e">
        <f t="shared" si="80"/>
        <v>#VALUE!</v>
      </c>
      <c r="AN99" s="164" t="e">
        <f t="shared" si="81"/>
        <v>#VALUE!</v>
      </c>
      <c r="AO99" s="164" t="e">
        <f t="shared" si="82"/>
        <v>#VALUE!</v>
      </c>
      <c r="AP99" s="164" t="e">
        <f t="shared" si="83"/>
        <v>#VALUE!</v>
      </c>
      <c r="AQ99" s="164" t="e">
        <f t="shared" si="84"/>
        <v>#VALUE!</v>
      </c>
      <c r="AR99" s="164" t="e">
        <f t="shared" si="85"/>
        <v>#VALUE!</v>
      </c>
      <c r="AS99" s="165" t="e">
        <f t="shared" si="86"/>
        <v>#VALUE!</v>
      </c>
      <c r="AT99" s="165" t="e">
        <f t="shared" si="87"/>
        <v>#VALUE!</v>
      </c>
      <c r="AU99" s="165" t="e">
        <f t="shared" si="88"/>
        <v>#VALUE!</v>
      </c>
      <c r="AV99" s="165" t="e">
        <f t="shared" si="89"/>
        <v>#VALUE!</v>
      </c>
      <c r="AW99" s="165" t="e">
        <f t="shared" si="90"/>
        <v>#VALUE!</v>
      </c>
      <c r="AX99" s="165" t="e">
        <f t="shared" si="91"/>
        <v>#VALUE!</v>
      </c>
      <c r="AY99" s="165" t="e">
        <f t="shared" si="92"/>
        <v>#VALUE!</v>
      </c>
      <c r="AZ99" s="165" t="e">
        <f t="shared" si="93"/>
        <v>#VALUE!</v>
      </c>
      <c r="BA99" s="165" t="e">
        <f t="shared" si="94"/>
        <v>#VALUE!</v>
      </c>
      <c r="BB99" s="165" t="e">
        <f t="shared" si="95"/>
        <v>#VALUE!</v>
      </c>
      <c r="BC99" s="165">
        <f t="shared" si="96"/>
        <v>1</v>
      </c>
    </row>
    <row r="100" spans="1:5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 t="shared" si="48"/>
        <v/>
      </c>
      <c r="J100" s="121" t="str">
        <f t="shared" si="49"/>
        <v/>
      </c>
      <c r="K100" s="212">
        <f t="shared" si="64"/>
        <v>0</v>
      </c>
      <c r="L100" s="212">
        <f t="shared" si="65"/>
        <v>0</v>
      </c>
      <c r="M100" s="212">
        <f t="shared" si="66"/>
        <v>0</v>
      </c>
      <c r="N100" s="212">
        <f t="shared" si="67"/>
        <v>0</v>
      </c>
      <c r="O100" s="190">
        <f t="shared" si="68"/>
        <v>0</v>
      </c>
      <c r="P100" s="190">
        <f t="shared" si="69"/>
        <v>0</v>
      </c>
      <c r="Q100" s="190">
        <f t="shared" si="70"/>
        <v>0</v>
      </c>
      <c r="R100" s="190">
        <f t="shared" si="71"/>
        <v>0</v>
      </c>
      <c r="S100" s="190">
        <f t="shared" si="72"/>
        <v>0</v>
      </c>
      <c r="T100" s="190">
        <f t="shared" si="73"/>
        <v>0</v>
      </c>
      <c r="U100" s="212">
        <f t="shared" si="50"/>
        <v>0</v>
      </c>
      <c r="V100" s="212">
        <f t="shared" si="74"/>
        <v>0</v>
      </c>
      <c r="W100" s="212">
        <f t="shared" si="51"/>
        <v>0</v>
      </c>
      <c r="X100" s="212">
        <f t="shared" si="75"/>
        <v>0</v>
      </c>
      <c r="Y100" s="212">
        <f t="shared" si="52"/>
        <v>0</v>
      </c>
      <c r="Z100" s="212">
        <f t="shared" si="76"/>
        <v>0</v>
      </c>
      <c r="AA100" s="212">
        <f t="shared" si="53"/>
        <v>0</v>
      </c>
      <c r="AB100" s="212">
        <f t="shared" si="54"/>
        <v>0</v>
      </c>
      <c r="AC100" s="212">
        <f t="shared" si="55"/>
        <v>0</v>
      </c>
      <c r="AD100" s="212">
        <f t="shared" si="56"/>
        <v>0</v>
      </c>
      <c r="AE100" s="212">
        <f t="shared" si="57"/>
        <v>0</v>
      </c>
      <c r="AF100" s="212">
        <f t="shared" si="58"/>
        <v>0</v>
      </c>
      <c r="AG100" s="236" t="b">
        <f t="shared" si="59"/>
        <v>0</v>
      </c>
      <c r="AI100" s="164" t="e">
        <f t="shared" si="60"/>
        <v>#VALUE!</v>
      </c>
      <c r="AJ100" s="164" t="e">
        <f t="shared" si="77"/>
        <v>#VALUE!</v>
      </c>
      <c r="AK100" s="164" t="e">
        <f t="shared" si="78"/>
        <v>#VALUE!</v>
      </c>
      <c r="AL100" s="164" t="e">
        <f t="shared" si="79"/>
        <v>#VALUE!</v>
      </c>
      <c r="AM100" s="164" t="e">
        <f t="shared" si="80"/>
        <v>#VALUE!</v>
      </c>
      <c r="AN100" s="164" t="e">
        <f t="shared" si="81"/>
        <v>#VALUE!</v>
      </c>
      <c r="AO100" s="164" t="e">
        <f t="shared" si="82"/>
        <v>#VALUE!</v>
      </c>
      <c r="AP100" s="164" t="e">
        <f t="shared" si="83"/>
        <v>#VALUE!</v>
      </c>
      <c r="AQ100" s="164" t="e">
        <f t="shared" si="84"/>
        <v>#VALUE!</v>
      </c>
      <c r="AR100" s="164" t="e">
        <f t="shared" si="85"/>
        <v>#VALUE!</v>
      </c>
      <c r="AS100" s="165" t="e">
        <f t="shared" si="86"/>
        <v>#VALUE!</v>
      </c>
      <c r="AT100" s="165" t="e">
        <f t="shared" si="87"/>
        <v>#VALUE!</v>
      </c>
      <c r="AU100" s="165" t="e">
        <f t="shared" si="88"/>
        <v>#VALUE!</v>
      </c>
      <c r="AV100" s="165" t="e">
        <f t="shared" si="89"/>
        <v>#VALUE!</v>
      </c>
      <c r="AW100" s="165" t="e">
        <f t="shared" si="90"/>
        <v>#VALUE!</v>
      </c>
      <c r="AX100" s="165" t="e">
        <f t="shared" si="91"/>
        <v>#VALUE!</v>
      </c>
      <c r="AY100" s="165" t="e">
        <f t="shared" si="92"/>
        <v>#VALUE!</v>
      </c>
      <c r="AZ100" s="165" t="e">
        <f t="shared" si="93"/>
        <v>#VALUE!</v>
      </c>
      <c r="BA100" s="165" t="e">
        <f t="shared" si="94"/>
        <v>#VALUE!</v>
      </c>
      <c r="BB100" s="165" t="e">
        <f t="shared" si="95"/>
        <v>#VALUE!</v>
      </c>
      <c r="BC100" s="165">
        <f t="shared" si="96"/>
        <v>1</v>
      </c>
    </row>
    <row r="101" spans="1:5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 t="shared" si="48"/>
        <v/>
      </c>
      <c r="J101" s="121" t="str">
        <f t="shared" si="49"/>
        <v/>
      </c>
      <c r="K101" s="212">
        <f t="shared" si="64"/>
        <v>0</v>
      </c>
      <c r="L101" s="212">
        <f t="shared" si="65"/>
        <v>0</v>
      </c>
      <c r="M101" s="212">
        <f t="shared" si="66"/>
        <v>0</v>
      </c>
      <c r="N101" s="212">
        <f t="shared" si="67"/>
        <v>0</v>
      </c>
      <c r="O101" s="190">
        <f t="shared" si="68"/>
        <v>0</v>
      </c>
      <c r="P101" s="190">
        <f t="shared" si="69"/>
        <v>0</v>
      </c>
      <c r="Q101" s="190">
        <f t="shared" si="70"/>
        <v>0</v>
      </c>
      <c r="R101" s="190">
        <f t="shared" si="71"/>
        <v>0</v>
      </c>
      <c r="S101" s="190">
        <f t="shared" si="72"/>
        <v>0</v>
      </c>
      <c r="T101" s="190">
        <f t="shared" si="73"/>
        <v>0</v>
      </c>
      <c r="U101" s="212">
        <f t="shared" si="50"/>
        <v>0</v>
      </c>
      <c r="V101" s="212">
        <f t="shared" si="74"/>
        <v>0</v>
      </c>
      <c r="W101" s="212">
        <f t="shared" si="51"/>
        <v>0</v>
      </c>
      <c r="X101" s="212">
        <f t="shared" si="75"/>
        <v>0</v>
      </c>
      <c r="Y101" s="212">
        <f t="shared" si="52"/>
        <v>0</v>
      </c>
      <c r="Z101" s="212">
        <f t="shared" si="76"/>
        <v>0</v>
      </c>
      <c r="AA101" s="212">
        <f t="shared" si="53"/>
        <v>0</v>
      </c>
      <c r="AB101" s="212">
        <f t="shared" si="54"/>
        <v>0</v>
      </c>
      <c r="AC101" s="212">
        <f t="shared" si="55"/>
        <v>0</v>
      </c>
      <c r="AD101" s="212">
        <f t="shared" si="56"/>
        <v>0</v>
      </c>
      <c r="AE101" s="212">
        <f t="shared" si="57"/>
        <v>0</v>
      </c>
      <c r="AF101" s="212">
        <f t="shared" si="58"/>
        <v>0</v>
      </c>
      <c r="AG101" s="236" t="b">
        <f t="shared" si="59"/>
        <v>0</v>
      </c>
      <c r="AI101" s="164" t="e">
        <f t="shared" si="60"/>
        <v>#VALUE!</v>
      </c>
      <c r="AJ101" s="164" t="e">
        <f t="shared" si="77"/>
        <v>#VALUE!</v>
      </c>
      <c r="AK101" s="164" t="e">
        <f t="shared" si="78"/>
        <v>#VALUE!</v>
      </c>
      <c r="AL101" s="164" t="e">
        <f t="shared" si="79"/>
        <v>#VALUE!</v>
      </c>
      <c r="AM101" s="164" t="e">
        <f t="shared" si="80"/>
        <v>#VALUE!</v>
      </c>
      <c r="AN101" s="164" t="e">
        <f t="shared" si="81"/>
        <v>#VALUE!</v>
      </c>
      <c r="AO101" s="164" t="e">
        <f t="shared" si="82"/>
        <v>#VALUE!</v>
      </c>
      <c r="AP101" s="164" t="e">
        <f t="shared" si="83"/>
        <v>#VALUE!</v>
      </c>
      <c r="AQ101" s="164" t="e">
        <f t="shared" si="84"/>
        <v>#VALUE!</v>
      </c>
      <c r="AR101" s="164" t="e">
        <f t="shared" si="85"/>
        <v>#VALUE!</v>
      </c>
      <c r="AS101" s="165" t="e">
        <f t="shared" si="86"/>
        <v>#VALUE!</v>
      </c>
      <c r="AT101" s="165" t="e">
        <f t="shared" si="87"/>
        <v>#VALUE!</v>
      </c>
      <c r="AU101" s="165" t="e">
        <f t="shared" si="88"/>
        <v>#VALUE!</v>
      </c>
      <c r="AV101" s="165" t="e">
        <f t="shared" si="89"/>
        <v>#VALUE!</v>
      </c>
      <c r="AW101" s="165" t="e">
        <f t="shared" si="90"/>
        <v>#VALUE!</v>
      </c>
      <c r="AX101" s="165" t="e">
        <f t="shared" si="91"/>
        <v>#VALUE!</v>
      </c>
      <c r="AY101" s="165" t="e">
        <f t="shared" si="92"/>
        <v>#VALUE!</v>
      </c>
      <c r="AZ101" s="165" t="e">
        <f t="shared" si="93"/>
        <v>#VALUE!</v>
      </c>
      <c r="BA101" s="165" t="e">
        <f t="shared" si="94"/>
        <v>#VALUE!</v>
      </c>
      <c r="BB101" s="165" t="e">
        <f t="shared" si="95"/>
        <v>#VALUE!</v>
      </c>
      <c r="BC101" s="165">
        <f t="shared" si="96"/>
        <v>1</v>
      </c>
    </row>
    <row r="102" spans="1:5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 t="shared" si="48"/>
        <v/>
      </c>
      <c r="J102" s="121" t="str">
        <f t="shared" si="49"/>
        <v/>
      </c>
      <c r="K102" s="212">
        <f t="shared" si="64"/>
        <v>0</v>
      </c>
      <c r="L102" s="212">
        <f t="shared" si="65"/>
        <v>0</v>
      </c>
      <c r="M102" s="212">
        <f t="shared" si="66"/>
        <v>0</v>
      </c>
      <c r="N102" s="212">
        <f t="shared" si="67"/>
        <v>0</v>
      </c>
      <c r="O102" s="190">
        <f t="shared" si="68"/>
        <v>0</v>
      </c>
      <c r="P102" s="190">
        <f t="shared" si="69"/>
        <v>0</v>
      </c>
      <c r="Q102" s="190">
        <f t="shared" si="70"/>
        <v>0</v>
      </c>
      <c r="R102" s="190">
        <f t="shared" si="71"/>
        <v>0</v>
      </c>
      <c r="S102" s="190">
        <f t="shared" si="72"/>
        <v>0</v>
      </c>
      <c r="T102" s="190">
        <f t="shared" si="73"/>
        <v>0</v>
      </c>
      <c r="U102" s="212">
        <f t="shared" si="50"/>
        <v>0</v>
      </c>
      <c r="V102" s="212">
        <f t="shared" si="74"/>
        <v>0</v>
      </c>
      <c r="W102" s="212">
        <f t="shared" si="51"/>
        <v>0</v>
      </c>
      <c r="X102" s="212">
        <f t="shared" si="75"/>
        <v>0</v>
      </c>
      <c r="Y102" s="212">
        <f t="shared" si="52"/>
        <v>0</v>
      </c>
      <c r="Z102" s="212">
        <f t="shared" si="76"/>
        <v>0</v>
      </c>
      <c r="AA102" s="212">
        <f t="shared" si="53"/>
        <v>0</v>
      </c>
      <c r="AB102" s="212">
        <f t="shared" si="54"/>
        <v>0</v>
      </c>
      <c r="AC102" s="212">
        <f t="shared" si="55"/>
        <v>0</v>
      </c>
      <c r="AD102" s="212">
        <f t="shared" si="56"/>
        <v>0</v>
      </c>
      <c r="AE102" s="212">
        <f t="shared" si="57"/>
        <v>0</v>
      </c>
      <c r="AF102" s="212">
        <f t="shared" si="58"/>
        <v>0</v>
      </c>
      <c r="AG102" s="236" t="b">
        <f t="shared" si="59"/>
        <v>0</v>
      </c>
      <c r="AI102" s="164" t="e">
        <f t="shared" si="60"/>
        <v>#VALUE!</v>
      </c>
      <c r="AJ102" s="164" t="e">
        <f t="shared" si="77"/>
        <v>#VALUE!</v>
      </c>
      <c r="AK102" s="164" t="e">
        <f t="shared" si="78"/>
        <v>#VALUE!</v>
      </c>
      <c r="AL102" s="164" t="e">
        <f t="shared" si="79"/>
        <v>#VALUE!</v>
      </c>
      <c r="AM102" s="164" t="e">
        <f t="shared" si="80"/>
        <v>#VALUE!</v>
      </c>
      <c r="AN102" s="164" t="e">
        <f t="shared" si="81"/>
        <v>#VALUE!</v>
      </c>
      <c r="AO102" s="164" t="e">
        <f t="shared" si="82"/>
        <v>#VALUE!</v>
      </c>
      <c r="AP102" s="164" t="e">
        <f t="shared" si="83"/>
        <v>#VALUE!</v>
      </c>
      <c r="AQ102" s="164" t="e">
        <f t="shared" si="84"/>
        <v>#VALUE!</v>
      </c>
      <c r="AR102" s="164" t="e">
        <f t="shared" si="85"/>
        <v>#VALUE!</v>
      </c>
      <c r="AS102" s="165" t="e">
        <f t="shared" si="86"/>
        <v>#VALUE!</v>
      </c>
      <c r="AT102" s="165" t="e">
        <f t="shared" si="87"/>
        <v>#VALUE!</v>
      </c>
      <c r="AU102" s="165" t="e">
        <f t="shared" si="88"/>
        <v>#VALUE!</v>
      </c>
      <c r="AV102" s="165" t="e">
        <f t="shared" si="89"/>
        <v>#VALUE!</v>
      </c>
      <c r="AW102" s="165" t="e">
        <f t="shared" si="90"/>
        <v>#VALUE!</v>
      </c>
      <c r="AX102" s="165" t="e">
        <f t="shared" si="91"/>
        <v>#VALUE!</v>
      </c>
      <c r="AY102" s="165" t="e">
        <f t="shared" si="92"/>
        <v>#VALUE!</v>
      </c>
      <c r="AZ102" s="165" t="e">
        <f t="shared" si="93"/>
        <v>#VALUE!</v>
      </c>
      <c r="BA102" s="165" t="e">
        <f t="shared" si="94"/>
        <v>#VALUE!</v>
      </c>
      <c r="BB102" s="165" t="e">
        <f t="shared" si="95"/>
        <v>#VALUE!</v>
      </c>
      <c r="BC102" s="165">
        <f t="shared" si="96"/>
        <v>1</v>
      </c>
    </row>
    <row r="103" spans="1:5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 t="shared" si="48"/>
        <v/>
      </c>
      <c r="J103" s="121" t="str">
        <f t="shared" si="49"/>
        <v/>
      </c>
      <c r="K103" s="212">
        <f t="shared" si="64"/>
        <v>0</v>
      </c>
      <c r="L103" s="212">
        <f t="shared" si="65"/>
        <v>0</v>
      </c>
      <c r="M103" s="212">
        <f t="shared" si="66"/>
        <v>0</v>
      </c>
      <c r="N103" s="212">
        <f t="shared" si="67"/>
        <v>0</v>
      </c>
      <c r="O103" s="190">
        <f t="shared" si="68"/>
        <v>0</v>
      </c>
      <c r="P103" s="190">
        <f t="shared" si="69"/>
        <v>0</v>
      </c>
      <c r="Q103" s="190">
        <f t="shared" si="70"/>
        <v>0</v>
      </c>
      <c r="R103" s="190">
        <f t="shared" si="71"/>
        <v>0</v>
      </c>
      <c r="S103" s="190">
        <f t="shared" si="72"/>
        <v>0</v>
      </c>
      <c r="T103" s="190">
        <f t="shared" si="73"/>
        <v>0</v>
      </c>
      <c r="U103" s="212">
        <f t="shared" si="50"/>
        <v>0</v>
      </c>
      <c r="V103" s="212">
        <f t="shared" si="74"/>
        <v>0</v>
      </c>
      <c r="W103" s="212">
        <f t="shared" si="51"/>
        <v>0</v>
      </c>
      <c r="X103" s="212">
        <f t="shared" si="75"/>
        <v>0</v>
      </c>
      <c r="Y103" s="212">
        <f t="shared" si="52"/>
        <v>0</v>
      </c>
      <c r="Z103" s="212">
        <f t="shared" si="76"/>
        <v>0</v>
      </c>
      <c r="AA103" s="212">
        <f t="shared" si="53"/>
        <v>0</v>
      </c>
      <c r="AB103" s="212">
        <f t="shared" si="54"/>
        <v>0</v>
      </c>
      <c r="AC103" s="212">
        <f t="shared" si="55"/>
        <v>0</v>
      </c>
      <c r="AD103" s="212">
        <f t="shared" si="56"/>
        <v>0</v>
      </c>
      <c r="AE103" s="212">
        <f t="shared" si="57"/>
        <v>0</v>
      </c>
      <c r="AF103" s="212">
        <f t="shared" si="58"/>
        <v>0</v>
      </c>
      <c r="AG103" s="236" t="b">
        <f t="shared" si="59"/>
        <v>0</v>
      </c>
      <c r="AI103" s="164" t="e">
        <f t="shared" si="60"/>
        <v>#VALUE!</v>
      </c>
      <c r="AJ103" s="164" t="e">
        <f t="shared" si="77"/>
        <v>#VALUE!</v>
      </c>
      <c r="AK103" s="164" t="e">
        <f t="shared" si="78"/>
        <v>#VALUE!</v>
      </c>
      <c r="AL103" s="164" t="e">
        <f t="shared" si="79"/>
        <v>#VALUE!</v>
      </c>
      <c r="AM103" s="164" t="e">
        <f t="shared" si="80"/>
        <v>#VALUE!</v>
      </c>
      <c r="AN103" s="164" t="e">
        <f t="shared" si="81"/>
        <v>#VALUE!</v>
      </c>
      <c r="AO103" s="164" t="e">
        <f t="shared" si="82"/>
        <v>#VALUE!</v>
      </c>
      <c r="AP103" s="164" t="e">
        <f t="shared" si="83"/>
        <v>#VALUE!</v>
      </c>
      <c r="AQ103" s="164" t="e">
        <f t="shared" si="84"/>
        <v>#VALUE!</v>
      </c>
      <c r="AR103" s="164" t="e">
        <f t="shared" si="85"/>
        <v>#VALUE!</v>
      </c>
      <c r="AS103" s="165" t="e">
        <f t="shared" si="86"/>
        <v>#VALUE!</v>
      </c>
      <c r="AT103" s="165" t="e">
        <f t="shared" si="87"/>
        <v>#VALUE!</v>
      </c>
      <c r="AU103" s="165" t="e">
        <f t="shared" si="88"/>
        <v>#VALUE!</v>
      </c>
      <c r="AV103" s="165" t="e">
        <f t="shared" si="89"/>
        <v>#VALUE!</v>
      </c>
      <c r="AW103" s="165" t="e">
        <f t="shared" si="90"/>
        <v>#VALUE!</v>
      </c>
      <c r="AX103" s="165" t="e">
        <f t="shared" si="91"/>
        <v>#VALUE!</v>
      </c>
      <c r="AY103" s="165" t="e">
        <f t="shared" si="92"/>
        <v>#VALUE!</v>
      </c>
      <c r="AZ103" s="165" t="e">
        <f t="shared" si="93"/>
        <v>#VALUE!</v>
      </c>
      <c r="BA103" s="165" t="e">
        <f t="shared" si="94"/>
        <v>#VALUE!</v>
      </c>
      <c r="BB103" s="165" t="e">
        <f t="shared" si="95"/>
        <v>#VALUE!</v>
      </c>
      <c r="BC103" s="165">
        <f t="shared" si="96"/>
        <v>1</v>
      </c>
    </row>
    <row r="104" spans="1:5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 t="shared" si="48"/>
        <v/>
      </c>
      <c r="J104" s="121" t="str">
        <f t="shared" si="49"/>
        <v/>
      </c>
      <c r="K104" s="212">
        <f t="shared" si="64"/>
        <v>0</v>
      </c>
      <c r="L104" s="212">
        <f t="shared" si="65"/>
        <v>0</v>
      </c>
      <c r="M104" s="212">
        <f t="shared" si="66"/>
        <v>0</v>
      </c>
      <c r="N104" s="212">
        <f t="shared" si="67"/>
        <v>0</v>
      </c>
      <c r="O104" s="190">
        <f t="shared" si="68"/>
        <v>0</v>
      </c>
      <c r="P104" s="190">
        <f t="shared" si="69"/>
        <v>0</v>
      </c>
      <c r="Q104" s="190">
        <f t="shared" si="70"/>
        <v>0</v>
      </c>
      <c r="R104" s="190">
        <f t="shared" si="71"/>
        <v>0</v>
      </c>
      <c r="S104" s="190">
        <f t="shared" si="72"/>
        <v>0</v>
      </c>
      <c r="T104" s="190">
        <f t="shared" si="73"/>
        <v>0</v>
      </c>
      <c r="U104" s="212">
        <f t="shared" si="50"/>
        <v>0</v>
      </c>
      <c r="V104" s="212">
        <f t="shared" si="74"/>
        <v>0</v>
      </c>
      <c r="W104" s="212">
        <f t="shared" si="51"/>
        <v>0</v>
      </c>
      <c r="X104" s="212">
        <f t="shared" si="75"/>
        <v>0</v>
      </c>
      <c r="Y104" s="212">
        <f t="shared" si="52"/>
        <v>0</v>
      </c>
      <c r="Z104" s="212">
        <f t="shared" si="76"/>
        <v>0</v>
      </c>
      <c r="AA104" s="212">
        <f t="shared" si="53"/>
        <v>0</v>
      </c>
      <c r="AB104" s="212">
        <f t="shared" si="54"/>
        <v>0</v>
      </c>
      <c r="AC104" s="212">
        <f t="shared" si="55"/>
        <v>0</v>
      </c>
      <c r="AD104" s="212">
        <f t="shared" si="56"/>
        <v>0</v>
      </c>
      <c r="AE104" s="212">
        <f t="shared" si="57"/>
        <v>0</v>
      </c>
      <c r="AF104" s="212">
        <f t="shared" si="58"/>
        <v>0</v>
      </c>
      <c r="AG104" s="236" t="b">
        <f t="shared" si="59"/>
        <v>0</v>
      </c>
      <c r="AI104" s="164" t="e">
        <f t="shared" si="60"/>
        <v>#VALUE!</v>
      </c>
      <c r="AJ104" s="164" t="e">
        <f t="shared" si="77"/>
        <v>#VALUE!</v>
      </c>
      <c r="AK104" s="164" t="e">
        <f t="shared" si="78"/>
        <v>#VALUE!</v>
      </c>
      <c r="AL104" s="164" t="e">
        <f t="shared" si="79"/>
        <v>#VALUE!</v>
      </c>
      <c r="AM104" s="164" t="e">
        <f t="shared" si="80"/>
        <v>#VALUE!</v>
      </c>
      <c r="AN104" s="164" t="e">
        <f t="shared" si="81"/>
        <v>#VALUE!</v>
      </c>
      <c r="AO104" s="164" t="e">
        <f t="shared" si="82"/>
        <v>#VALUE!</v>
      </c>
      <c r="AP104" s="164" t="e">
        <f t="shared" si="83"/>
        <v>#VALUE!</v>
      </c>
      <c r="AQ104" s="164" t="e">
        <f t="shared" si="84"/>
        <v>#VALUE!</v>
      </c>
      <c r="AR104" s="164" t="e">
        <f t="shared" si="85"/>
        <v>#VALUE!</v>
      </c>
      <c r="AS104" s="165" t="e">
        <f t="shared" si="86"/>
        <v>#VALUE!</v>
      </c>
      <c r="AT104" s="165" t="e">
        <f t="shared" si="87"/>
        <v>#VALUE!</v>
      </c>
      <c r="AU104" s="165" t="e">
        <f t="shared" si="88"/>
        <v>#VALUE!</v>
      </c>
      <c r="AV104" s="165" t="e">
        <f t="shared" si="89"/>
        <v>#VALUE!</v>
      </c>
      <c r="AW104" s="165" t="e">
        <f t="shared" si="90"/>
        <v>#VALUE!</v>
      </c>
      <c r="AX104" s="165" t="e">
        <f t="shared" si="91"/>
        <v>#VALUE!</v>
      </c>
      <c r="AY104" s="165" t="e">
        <f t="shared" si="92"/>
        <v>#VALUE!</v>
      </c>
      <c r="AZ104" s="165" t="e">
        <f t="shared" si="93"/>
        <v>#VALUE!</v>
      </c>
      <c r="BA104" s="165" t="e">
        <f t="shared" si="94"/>
        <v>#VALUE!</v>
      </c>
      <c r="BB104" s="165" t="e">
        <f t="shared" si="95"/>
        <v>#VALUE!</v>
      </c>
      <c r="BC104" s="165">
        <f t="shared" si="96"/>
        <v>1</v>
      </c>
    </row>
    <row r="105" spans="1:5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 t="shared" si="48"/>
        <v/>
      </c>
      <c r="J105" s="121" t="str">
        <f t="shared" si="49"/>
        <v/>
      </c>
      <c r="K105" s="212">
        <f t="shared" si="64"/>
        <v>0</v>
      </c>
      <c r="L105" s="212">
        <f t="shared" si="65"/>
        <v>0</v>
      </c>
      <c r="M105" s="212">
        <f t="shared" si="66"/>
        <v>0</v>
      </c>
      <c r="N105" s="212">
        <f t="shared" si="67"/>
        <v>0</v>
      </c>
      <c r="O105" s="190">
        <f t="shared" si="68"/>
        <v>0</v>
      </c>
      <c r="P105" s="190">
        <f t="shared" si="69"/>
        <v>0</v>
      </c>
      <c r="Q105" s="190">
        <f t="shared" si="70"/>
        <v>0</v>
      </c>
      <c r="R105" s="190">
        <f t="shared" si="71"/>
        <v>0</v>
      </c>
      <c r="S105" s="190">
        <f t="shared" si="72"/>
        <v>0</v>
      </c>
      <c r="T105" s="190">
        <f t="shared" si="73"/>
        <v>0</v>
      </c>
      <c r="U105" s="212">
        <f t="shared" si="50"/>
        <v>0</v>
      </c>
      <c r="V105" s="212">
        <f t="shared" si="74"/>
        <v>0</v>
      </c>
      <c r="W105" s="212">
        <f t="shared" si="51"/>
        <v>0</v>
      </c>
      <c r="X105" s="212">
        <f t="shared" si="75"/>
        <v>0</v>
      </c>
      <c r="Y105" s="212">
        <f t="shared" si="52"/>
        <v>0</v>
      </c>
      <c r="Z105" s="212">
        <f t="shared" si="76"/>
        <v>0</v>
      </c>
      <c r="AA105" s="212">
        <f t="shared" si="53"/>
        <v>0</v>
      </c>
      <c r="AB105" s="212">
        <f t="shared" si="54"/>
        <v>0</v>
      </c>
      <c r="AC105" s="212">
        <f t="shared" si="55"/>
        <v>0</v>
      </c>
      <c r="AD105" s="212">
        <f t="shared" si="56"/>
        <v>0</v>
      </c>
      <c r="AE105" s="212">
        <f t="shared" si="57"/>
        <v>0</v>
      </c>
      <c r="AF105" s="212">
        <f t="shared" si="58"/>
        <v>0</v>
      </c>
      <c r="AG105" s="236" t="b">
        <f t="shared" si="59"/>
        <v>0</v>
      </c>
      <c r="AI105" s="164" t="e">
        <f t="shared" si="60"/>
        <v>#VALUE!</v>
      </c>
      <c r="AJ105" s="164" t="e">
        <f t="shared" si="77"/>
        <v>#VALUE!</v>
      </c>
      <c r="AK105" s="164" t="e">
        <f t="shared" si="78"/>
        <v>#VALUE!</v>
      </c>
      <c r="AL105" s="164" t="e">
        <f t="shared" si="79"/>
        <v>#VALUE!</v>
      </c>
      <c r="AM105" s="164" t="e">
        <f t="shared" si="80"/>
        <v>#VALUE!</v>
      </c>
      <c r="AN105" s="164" t="e">
        <f t="shared" si="81"/>
        <v>#VALUE!</v>
      </c>
      <c r="AO105" s="164" t="e">
        <f t="shared" si="82"/>
        <v>#VALUE!</v>
      </c>
      <c r="AP105" s="164" t="e">
        <f t="shared" si="83"/>
        <v>#VALUE!</v>
      </c>
      <c r="AQ105" s="164" t="e">
        <f t="shared" si="84"/>
        <v>#VALUE!</v>
      </c>
      <c r="AR105" s="164" t="e">
        <f t="shared" si="85"/>
        <v>#VALUE!</v>
      </c>
      <c r="AS105" s="165" t="e">
        <f t="shared" si="86"/>
        <v>#VALUE!</v>
      </c>
      <c r="AT105" s="165" t="e">
        <f t="shared" si="87"/>
        <v>#VALUE!</v>
      </c>
      <c r="AU105" s="165" t="e">
        <f t="shared" si="88"/>
        <v>#VALUE!</v>
      </c>
      <c r="AV105" s="165" t="e">
        <f t="shared" si="89"/>
        <v>#VALUE!</v>
      </c>
      <c r="AW105" s="165" t="e">
        <f t="shared" si="90"/>
        <v>#VALUE!</v>
      </c>
      <c r="AX105" s="165" t="e">
        <f t="shared" si="91"/>
        <v>#VALUE!</v>
      </c>
      <c r="AY105" s="165" t="e">
        <f t="shared" si="92"/>
        <v>#VALUE!</v>
      </c>
      <c r="AZ105" s="165" t="e">
        <f t="shared" si="93"/>
        <v>#VALUE!</v>
      </c>
      <c r="BA105" s="165" t="e">
        <f t="shared" si="94"/>
        <v>#VALUE!</v>
      </c>
      <c r="BB105" s="165" t="e">
        <f t="shared" si="95"/>
        <v>#VALUE!</v>
      </c>
      <c r="BC105" s="165">
        <f t="shared" si="96"/>
        <v>1</v>
      </c>
    </row>
    <row r="106" spans="1:5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 t="shared" si="48"/>
        <v/>
      </c>
      <c r="J106" s="121" t="str">
        <f t="shared" si="49"/>
        <v/>
      </c>
      <c r="K106" s="212">
        <f t="shared" si="64"/>
        <v>0</v>
      </c>
      <c r="L106" s="212">
        <f t="shared" si="65"/>
        <v>0</v>
      </c>
      <c r="M106" s="212">
        <f t="shared" si="66"/>
        <v>0</v>
      </c>
      <c r="N106" s="212">
        <f t="shared" si="67"/>
        <v>0</v>
      </c>
      <c r="O106" s="190">
        <f t="shared" si="68"/>
        <v>0</v>
      </c>
      <c r="P106" s="190">
        <f t="shared" si="69"/>
        <v>0</v>
      </c>
      <c r="Q106" s="190">
        <f t="shared" si="70"/>
        <v>0</v>
      </c>
      <c r="R106" s="190">
        <f t="shared" si="71"/>
        <v>0</v>
      </c>
      <c r="S106" s="190">
        <f t="shared" si="72"/>
        <v>0</v>
      </c>
      <c r="T106" s="190">
        <f t="shared" si="73"/>
        <v>0</v>
      </c>
      <c r="U106" s="212">
        <f t="shared" si="50"/>
        <v>0</v>
      </c>
      <c r="V106" s="212">
        <f t="shared" si="74"/>
        <v>0</v>
      </c>
      <c r="W106" s="212">
        <f t="shared" si="51"/>
        <v>0</v>
      </c>
      <c r="X106" s="212">
        <f t="shared" si="75"/>
        <v>0</v>
      </c>
      <c r="Y106" s="212">
        <f t="shared" si="52"/>
        <v>0</v>
      </c>
      <c r="Z106" s="212">
        <f t="shared" si="76"/>
        <v>0</v>
      </c>
      <c r="AA106" s="212">
        <f t="shared" si="53"/>
        <v>0</v>
      </c>
      <c r="AB106" s="212">
        <f t="shared" si="54"/>
        <v>0</v>
      </c>
      <c r="AC106" s="212">
        <f t="shared" si="55"/>
        <v>0</v>
      </c>
      <c r="AD106" s="212">
        <f t="shared" si="56"/>
        <v>0</v>
      </c>
      <c r="AE106" s="212">
        <f t="shared" si="57"/>
        <v>0</v>
      </c>
      <c r="AF106" s="212">
        <f t="shared" si="58"/>
        <v>0</v>
      </c>
      <c r="AG106" s="236" t="b">
        <f t="shared" si="59"/>
        <v>0</v>
      </c>
      <c r="AI106" s="164" t="e">
        <f t="shared" si="60"/>
        <v>#VALUE!</v>
      </c>
      <c r="AJ106" s="164" t="e">
        <f t="shared" si="77"/>
        <v>#VALUE!</v>
      </c>
      <c r="AK106" s="164" t="e">
        <f t="shared" si="78"/>
        <v>#VALUE!</v>
      </c>
      <c r="AL106" s="164" t="e">
        <f t="shared" si="79"/>
        <v>#VALUE!</v>
      </c>
      <c r="AM106" s="164" t="e">
        <f t="shared" si="80"/>
        <v>#VALUE!</v>
      </c>
      <c r="AN106" s="164" t="e">
        <f t="shared" si="81"/>
        <v>#VALUE!</v>
      </c>
      <c r="AO106" s="164" t="e">
        <f t="shared" si="82"/>
        <v>#VALUE!</v>
      </c>
      <c r="AP106" s="164" t="e">
        <f t="shared" si="83"/>
        <v>#VALUE!</v>
      </c>
      <c r="AQ106" s="164" t="e">
        <f t="shared" si="84"/>
        <v>#VALUE!</v>
      </c>
      <c r="AR106" s="164" t="e">
        <f t="shared" si="85"/>
        <v>#VALUE!</v>
      </c>
      <c r="AS106" s="165" t="e">
        <f t="shared" si="86"/>
        <v>#VALUE!</v>
      </c>
      <c r="AT106" s="165" t="e">
        <f t="shared" si="87"/>
        <v>#VALUE!</v>
      </c>
      <c r="AU106" s="165" t="e">
        <f t="shared" si="88"/>
        <v>#VALUE!</v>
      </c>
      <c r="AV106" s="165" t="e">
        <f t="shared" si="89"/>
        <v>#VALUE!</v>
      </c>
      <c r="AW106" s="165" t="e">
        <f t="shared" si="90"/>
        <v>#VALUE!</v>
      </c>
      <c r="AX106" s="165" t="e">
        <f t="shared" si="91"/>
        <v>#VALUE!</v>
      </c>
      <c r="AY106" s="165" t="e">
        <f t="shared" si="92"/>
        <v>#VALUE!</v>
      </c>
      <c r="AZ106" s="165" t="e">
        <f t="shared" si="93"/>
        <v>#VALUE!</v>
      </c>
      <c r="BA106" s="165" t="e">
        <f t="shared" si="94"/>
        <v>#VALUE!</v>
      </c>
      <c r="BB106" s="165" t="e">
        <f t="shared" si="95"/>
        <v>#VALUE!</v>
      </c>
      <c r="BC106" s="165">
        <f t="shared" si="96"/>
        <v>1</v>
      </c>
    </row>
    <row r="107" spans="1:5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 t="shared" si="48"/>
        <v/>
      </c>
      <c r="J107" s="121" t="str">
        <f t="shared" si="49"/>
        <v/>
      </c>
      <c r="K107" s="212">
        <f t="shared" si="64"/>
        <v>0</v>
      </c>
      <c r="L107" s="212">
        <f t="shared" si="65"/>
        <v>0</v>
      </c>
      <c r="M107" s="212">
        <f t="shared" si="66"/>
        <v>0</v>
      </c>
      <c r="N107" s="212">
        <f t="shared" si="67"/>
        <v>0</v>
      </c>
      <c r="O107" s="190">
        <f t="shared" si="68"/>
        <v>0</v>
      </c>
      <c r="P107" s="190">
        <f t="shared" si="69"/>
        <v>0</v>
      </c>
      <c r="Q107" s="190">
        <f t="shared" si="70"/>
        <v>0</v>
      </c>
      <c r="R107" s="190">
        <f t="shared" si="71"/>
        <v>0</v>
      </c>
      <c r="S107" s="190">
        <f t="shared" si="72"/>
        <v>0</v>
      </c>
      <c r="T107" s="190">
        <f t="shared" si="73"/>
        <v>0</v>
      </c>
      <c r="U107" s="212">
        <f t="shared" si="50"/>
        <v>0</v>
      </c>
      <c r="V107" s="212">
        <f t="shared" si="74"/>
        <v>0</v>
      </c>
      <c r="W107" s="212">
        <f t="shared" si="51"/>
        <v>0</v>
      </c>
      <c r="X107" s="212">
        <f t="shared" si="75"/>
        <v>0</v>
      </c>
      <c r="Y107" s="212">
        <f t="shared" si="52"/>
        <v>0</v>
      </c>
      <c r="Z107" s="212">
        <f t="shared" si="76"/>
        <v>0</v>
      </c>
      <c r="AA107" s="212">
        <f t="shared" si="53"/>
        <v>0</v>
      </c>
      <c r="AB107" s="212">
        <f t="shared" si="54"/>
        <v>0</v>
      </c>
      <c r="AC107" s="212">
        <f t="shared" si="55"/>
        <v>0</v>
      </c>
      <c r="AD107" s="212">
        <f t="shared" si="56"/>
        <v>0</v>
      </c>
      <c r="AE107" s="212">
        <f t="shared" si="57"/>
        <v>0</v>
      </c>
      <c r="AF107" s="212">
        <f t="shared" si="58"/>
        <v>0</v>
      </c>
      <c r="AG107" s="236" t="b">
        <f t="shared" si="59"/>
        <v>0</v>
      </c>
      <c r="AI107" s="164" t="e">
        <f t="shared" si="60"/>
        <v>#VALUE!</v>
      </c>
      <c r="AJ107" s="164" t="e">
        <f t="shared" si="77"/>
        <v>#VALUE!</v>
      </c>
      <c r="AK107" s="164" t="e">
        <f t="shared" si="78"/>
        <v>#VALUE!</v>
      </c>
      <c r="AL107" s="164" t="e">
        <f t="shared" si="79"/>
        <v>#VALUE!</v>
      </c>
      <c r="AM107" s="164" t="e">
        <f t="shared" si="80"/>
        <v>#VALUE!</v>
      </c>
      <c r="AN107" s="164" t="e">
        <f t="shared" si="81"/>
        <v>#VALUE!</v>
      </c>
      <c r="AO107" s="164" t="e">
        <f t="shared" si="82"/>
        <v>#VALUE!</v>
      </c>
      <c r="AP107" s="164" t="e">
        <f t="shared" si="83"/>
        <v>#VALUE!</v>
      </c>
      <c r="AQ107" s="164" t="e">
        <f t="shared" si="84"/>
        <v>#VALUE!</v>
      </c>
      <c r="AR107" s="164" t="e">
        <f t="shared" si="85"/>
        <v>#VALUE!</v>
      </c>
      <c r="AS107" s="165" t="e">
        <f t="shared" si="86"/>
        <v>#VALUE!</v>
      </c>
      <c r="AT107" s="165" t="e">
        <f t="shared" si="87"/>
        <v>#VALUE!</v>
      </c>
      <c r="AU107" s="165" t="e">
        <f t="shared" si="88"/>
        <v>#VALUE!</v>
      </c>
      <c r="AV107" s="165" t="e">
        <f t="shared" si="89"/>
        <v>#VALUE!</v>
      </c>
      <c r="AW107" s="165" t="e">
        <f t="shared" si="90"/>
        <v>#VALUE!</v>
      </c>
      <c r="AX107" s="165" t="e">
        <f t="shared" si="91"/>
        <v>#VALUE!</v>
      </c>
      <c r="AY107" s="165" t="e">
        <f t="shared" si="92"/>
        <v>#VALUE!</v>
      </c>
      <c r="AZ107" s="165" t="e">
        <f t="shared" si="93"/>
        <v>#VALUE!</v>
      </c>
      <c r="BA107" s="165" t="e">
        <f t="shared" si="94"/>
        <v>#VALUE!</v>
      </c>
      <c r="BB107" s="165" t="e">
        <f t="shared" si="95"/>
        <v>#VALUE!</v>
      </c>
      <c r="BC107" s="165">
        <f t="shared" si="96"/>
        <v>1</v>
      </c>
    </row>
    <row r="108" spans="1:5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 t="shared" si="48"/>
        <v/>
      </c>
      <c r="J108" s="121" t="str">
        <f t="shared" si="49"/>
        <v/>
      </c>
      <c r="K108" s="212">
        <f t="shared" si="64"/>
        <v>0</v>
      </c>
      <c r="L108" s="212">
        <f t="shared" si="65"/>
        <v>0</v>
      </c>
      <c r="M108" s="212">
        <f t="shared" si="66"/>
        <v>0</v>
      </c>
      <c r="N108" s="212">
        <f t="shared" si="67"/>
        <v>0</v>
      </c>
      <c r="O108" s="190">
        <f t="shared" si="68"/>
        <v>0</v>
      </c>
      <c r="P108" s="190">
        <f t="shared" si="69"/>
        <v>0</v>
      </c>
      <c r="Q108" s="190">
        <f t="shared" si="70"/>
        <v>0</v>
      </c>
      <c r="R108" s="190">
        <f t="shared" si="71"/>
        <v>0</v>
      </c>
      <c r="S108" s="190">
        <f t="shared" si="72"/>
        <v>0</v>
      </c>
      <c r="T108" s="190">
        <f t="shared" si="73"/>
        <v>0</v>
      </c>
      <c r="U108" s="212">
        <f t="shared" si="50"/>
        <v>0</v>
      </c>
      <c r="V108" s="212">
        <f t="shared" si="74"/>
        <v>0</v>
      </c>
      <c r="W108" s="212">
        <f t="shared" si="51"/>
        <v>0</v>
      </c>
      <c r="X108" s="212">
        <f t="shared" si="75"/>
        <v>0</v>
      </c>
      <c r="Y108" s="212">
        <f t="shared" si="52"/>
        <v>0</v>
      </c>
      <c r="Z108" s="212">
        <f t="shared" si="76"/>
        <v>0</v>
      </c>
      <c r="AA108" s="212">
        <f t="shared" si="53"/>
        <v>0</v>
      </c>
      <c r="AB108" s="212">
        <f t="shared" si="54"/>
        <v>0</v>
      </c>
      <c r="AC108" s="212">
        <f t="shared" si="55"/>
        <v>0</v>
      </c>
      <c r="AD108" s="212">
        <f t="shared" si="56"/>
        <v>0</v>
      </c>
      <c r="AE108" s="212">
        <f t="shared" si="57"/>
        <v>0</v>
      </c>
      <c r="AF108" s="212">
        <f t="shared" si="58"/>
        <v>0</v>
      </c>
      <c r="AG108" s="236" t="b">
        <f t="shared" si="59"/>
        <v>0</v>
      </c>
      <c r="AI108" s="164" t="e">
        <f t="shared" si="60"/>
        <v>#VALUE!</v>
      </c>
      <c r="AJ108" s="164" t="e">
        <f t="shared" si="77"/>
        <v>#VALUE!</v>
      </c>
      <c r="AK108" s="164" t="e">
        <f t="shared" si="78"/>
        <v>#VALUE!</v>
      </c>
      <c r="AL108" s="164" t="e">
        <f t="shared" si="79"/>
        <v>#VALUE!</v>
      </c>
      <c r="AM108" s="164" t="e">
        <f t="shared" si="80"/>
        <v>#VALUE!</v>
      </c>
      <c r="AN108" s="164" t="e">
        <f t="shared" si="81"/>
        <v>#VALUE!</v>
      </c>
      <c r="AO108" s="164" t="e">
        <f t="shared" si="82"/>
        <v>#VALUE!</v>
      </c>
      <c r="AP108" s="164" t="e">
        <f t="shared" si="83"/>
        <v>#VALUE!</v>
      </c>
      <c r="AQ108" s="164" t="e">
        <f t="shared" si="84"/>
        <v>#VALUE!</v>
      </c>
      <c r="AR108" s="164" t="e">
        <f t="shared" si="85"/>
        <v>#VALUE!</v>
      </c>
      <c r="AS108" s="165" t="e">
        <f t="shared" si="86"/>
        <v>#VALUE!</v>
      </c>
      <c r="AT108" s="165" t="e">
        <f t="shared" si="87"/>
        <v>#VALUE!</v>
      </c>
      <c r="AU108" s="165" t="e">
        <f t="shared" si="88"/>
        <v>#VALUE!</v>
      </c>
      <c r="AV108" s="165" t="e">
        <f t="shared" si="89"/>
        <v>#VALUE!</v>
      </c>
      <c r="AW108" s="165" t="e">
        <f t="shared" si="90"/>
        <v>#VALUE!</v>
      </c>
      <c r="AX108" s="165" t="e">
        <f t="shared" si="91"/>
        <v>#VALUE!</v>
      </c>
      <c r="AY108" s="165" t="e">
        <f t="shared" si="92"/>
        <v>#VALUE!</v>
      </c>
      <c r="AZ108" s="165" t="e">
        <f t="shared" si="93"/>
        <v>#VALUE!</v>
      </c>
      <c r="BA108" s="165" t="e">
        <f t="shared" si="94"/>
        <v>#VALUE!</v>
      </c>
      <c r="BB108" s="165" t="e">
        <f t="shared" si="95"/>
        <v>#VALUE!</v>
      </c>
      <c r="BC108" s="165">
        <f t="shared" si="96"/>
        <v>1</v>
      </c>
    </row>
    <row r="109" spans="1:5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 t="shared" si="48"/>
        <v/>
      </c>
      <c r="J109" s="121" t="str">
        <f t="shared" si="49"/>
        <v/>
      </c>
      <c r="K109" s="212">
        <f t="shared" si="64"/>
        <v>0</v>
      </c>
      <c r="L109" s="212">
        <f t="shared" si="65"/>
        <v>0</v>
      </c>
      <c r="M109" s="212">
        <f t="shared" si="66"/>
        <v>0</v>
      </c>
      <c r="N109" s="212">
        <f t="shared" si="67"/>
        <v>0</v>
      </c>
      <c r="O109" s="190">
        <f t="shared" si="68"/>
        <v>0</v>
      </c>
      <c r="P109" s="190">
        <f t="shared" si="69"/>
        <v>0</v>
      </c>
      <c r="Q109" s="190">
        <f t="shared" si="70"/>
        <v>0</v>
      </c>
      <c r="R109" s="190">
        <f t="shared" si="71"/>
        <v>0</v>
      </c>
      <c r="S109" s="190">
        <f t="shared" si="72"/>
        <v>0</v>
      </c>
      <c r="T109" s="190">
        <f t="shared" si="73"/>
        <v>0</v>
      </c>
      <c r="U109" s="212">
        <f t="shared" si="50"/>
        <v>0</v>
      </c>
      <c r="V109" s="212">
        <f t="shared" si="74"/>
        <v>0</v>
      </c>
      <c r="W109" s="212">
        <f t="shared" si="51"/>
        <v>0</v>
      </c>
      <c r="X109" s="212">
        <f t="shared" si="75"/>
        <v>0</v>
      </c>
      <c r="Y109" s="212">
        <f t="shared" si="52"/>
        <v>0</v>
      </c>
      <c r="Z109" s="212">
        <f t="shared" si="76"/>
        <v>0</v>
      </c>
      <c r="AA109" s="212">
        <f t="shared" si="53"/>
        <v>0</v>
      </c>
      <c r="AB109" s="212">
        <f t="shared" si="54"/>
        <v>0</v>
      </c>
      <c r="AC109" s="212">
        <f t="shared" si="55"/>
        <v>0</v>
      </c>
      <c r="AD109" s="212">
        <f t="shared" si="56"/>
        <v>0</v>
      </c>
      <c r="AE109" s="212">
        <f t="shared" si="57"/>
        <v>0</v>
      </c>
      <c r="AF109" s="212">
        <f t="shared" si="58"/>
        <v>0</v>
      </c>
      <c r="AG109" s="236" t="b">
        <f t="shared" si="59"/>
        <v>0</v>
      </c>
      <c r="AI109" s="164" t="e">
        <f t="shared" si="60"/>
        <v>#VALUE!</v>
      </c>
      <c r="AJ109" s="164" t="e">
        <f t="shared" si="77"/>
        <v>#VALUE!</v>
      </c>
      <c r="AK109" s="164" t="e">
        <f t="shared" si="78"/>
        <v>#VALUE!</v>
      </c>
      <c r="AL109" s="164" t="e">
        <f t="shared" si="79"/>
        <v>#VALUE!</v>
      </c>
      <c r="AM109" s="164" t="e">
        <f t="shared" si="80"/>
        <v>#VALUE!</v>
      </c>
      <c r="AN109" s="164" t="e">
        <f t="shared" si="81"/>
        <v>#VALUE!</v>
      </c>
      <c r="AO109" s="164" t="e">
        <f t="shared" si="82"/>
        <v>#VALUE!</v>
      </c>
      <c r="AP109" s="164" t="e">
        <f t="shared" si="83"/>
        <v>#VALUE!</v>
      </c>
      <c r="AQ109" s="164" t="e">
        <f t="shared" si="84"/>
        <v>#VALUE!</v>
      </c>
      <c r="AR109" s="164" t="e">
        <f t="shared" si="85"/>
        <v>#VALUE!</v>
      </c>
      <c r="AS109" s="165" t="e">
        <f t="shared" si="86"/>
        <v>#VALUE!</v>
      </c>
      <c r="AT109" s="165" t="e">
        <f t="shared" si="87"/>
        <v>#VALUE!</v>
      </c>
      <c r="AU109" s="165" t="e">
        <f t="shared" si="88"/>
        <v>#VALUE!</v>
      </c>
      <c r="AV109" s="165" t="e">
        <f t="shared" si="89"/>
        <v>#VALUE!</v>
      </c>
      <c r="AW109" s="165" t="e">
        <f t="shared" si="90"/>
        <v>#VALUE!</v>
      </c>
      <c r="AX109" s="165" t="e">
        <f t="shared" si="91"/>
        <v>#VALUE!</v>
      </c>
      <c r="AY109" s="165" t="e">
        <f t="shared" si="92"/>
        <v>#VALUE!</v>
      </c>
      <c r="AZ109" s="165" t="e">
        <f t="shared" si="93"/>
        <v>#VALUE!</v>
      </c>
      <c r="BA109" s="165" t="e">
        <f t="shared" si="94"/>
        <v>#VALUE!</v>
      </c>
      <c r="BB109" s="165" t="e">
        <f t="shared" si="95"/>
        <v>#VALUE!</v>
      </c>
      <c r="BC109" s="165">
        <f t="shared" si="96"/>
        <v>1</v>
      </c>
    </row>
    <row r="110" spans="1:5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 t="shared" si="48"/>
        <v/>
      </c>
      <c r="J110" s="121" t="str">
        <f t="shared" si="49"/>
        <v/>
      </c>
      <c r="K110" s="212">
        <f t="shared" si="64"/>
        <v>0</v>
      </c>
      <c r="L110" s="212">
        <f t="shared" si="65"/>
        <v>0</v>
      </c>
      <c r="M110" s="212">
        <f t="shared" si="66"/>
        <v>0</v>
      </c>
      <c r="N110" s="212">
        <f t="shared" si="67"/>
        <v>0</v>
      </c>
      <c r="O110" s="190">
        <f t="shared" si="68"/>
        <v>0</v>
      </c>
      <c r="P110" s="190">
        <f t="shared" si="69"/>
        <v>0</v>
      </c>
      <c r="Q110" s="190">
        <f t="shared" si="70"/>
        <v>0</v>
      </c>
      <c r="R110" s="190">
        <f t="shared" si="71"/>
        <v>0</v>
      </c>
      <c r="S110" s="190">
        <f t="shared" si="72"/>
        <v>0</v>
      </c>
      <c r="T110" s="190">
        <f t="shared" si="73"/>
        <v>0</v>
      </c>
      <c r="U110" s="212">
        <f t="shared" si="50"/>
        <v>0</v>
      </c>
      <c r="V110" s="212">
        <f t="shared" si="74"/>
        <v>0</v>
      </c>
      <c r="W110" s="212">
        <f t="shared" si="51"/>
        <v>0</v>
      </c>
      <c r="X110" s="212">
        <f t="shared" si="75"/>
        <v>0</v>
      </c>
      <c r="Y110" s="212">
        <f t="shared" si="52"/>
        <v>0</v>
      </c>
      <c r="Z110" s="212">
        <f t="shared" si="76"/>
        <v>0</v>
      </c>
      <c r="AA110" s="212">
        <f t="shared" si="53"/>
        <v>0</v>
      </c>
      <c r="AB110" s="212">
        <f t="shared" si="54"/>
        <v>0</v>
      </c>
      <c r="AC110" s="212">
        <f t="shared" si="55"/>
        <v>0</v>
      </c>
      <c r="AD110" s="212">
        <f t="shared" si="56"/>
        <v>0</v>
      </c>
      <c r="AE110" s="212">
        <f t="shared" si="57"/>
        <v>0</v>
      </c>
      <c r="AF110" s="212">
        <f t="shared" si="58"/>
        <v>0</v>
      </c>
      <c r="AG110" s="236" t="b">
        <f t="shared" si="59"/>
        <v>0</v>
      </c>
      <c r="AI110" s="164" t="e">
        <f t="shared" si="60"/>
        <v>#VALUE!</v>
      </c>
      <c r="AJ110" s="164" t="e">
        <f t="shared" si="77"/>
        <v>#VALUE!</v>
      </c>
      <c r="AK110" s="164" t="e">
        <f t="shared" si="78"/>
        <v>#VALUE!</v>
      </c>
      <c r="AL110" s="164" t="e">
        <f t="shared" si="79"/>
        <v>#VALUE!</v>
      </c>
      <c r="AM110" s="164" t="e">
        <f t="shared" si="80"/>
        <v>#VALUE!</v>
      </c>
      <c r="AN110" s="164" t="e">
        <f t="shared" si="81"/>
        <v>#VALUE!</v>
      </c>
      <c r="AO110" s="164" t="e">
        <f t="shared" si="82"/>
        <v>#VALUE!</v>
      </c>
      <c r="AP110" s="164" t="e">
        <f t="shared" si="83"/>
        <v>#VALUE!</v>
      </c>
      <c r="AQ110" s="164" t="e">
        <f t="shared" si="84"/>
        <v>#VALUE!</v>
      </c>
      <c r="AR110" s="164" t="e">
        <f t="shared" si="85"/>
        <v>#VALUE!</v>
      </c>
      <c r="AS110" s="165" t="e">
        <f t="shared" si="86"/>
        <v>#VALUE!</v>
      </c>
      <c r="AT110" s="165" t="e">
        <f t="shared" si="87"/>
        <v>#VALUE!</v>
      </c>
      <c r="AU110" s="165" t="e">
        <f t="shared" si="88"/>
        <v>#VALUE!</v>
      </c>
      <c r="AV110" s="165" t="e">
        <f t="shared" si="89"/>
        <v>#VALUE!</v>
      </c>
      <c r="AW110" s="165" t="e">
        <f t="shared" si="90"/>
        <v>#VALUE!</v>
      </c>
      <c r="AX110" s="165" t="e">
        <f t="shared" si="91"/>
        <v>#VALUE!</v>
      </c>
      <c r="AY110" s="165" t="e">
        <f t="shared" si="92"/>
        <v>#VALUE!</v>
      </c>
      <c r="AZ110" s="165" t="e">
        <f t="shared" si="93"/>
        <v>#VALUE!</v>
      </c>
      <c r="BA110" s="165" t="e">
        <f t="shared" si="94"/>
        <v>#VALUE!</v>
      </c>
      <c r="BB110" s="165" t="e">
        <f t="shared" si="95"/>
        <v>#VALUE!</v>
      </c>
      <c r="BC110" s="165">
        <f t="shared" si="96"/>
        <v>1</v>
      </c>
    </row>
    <row r="111" spans="1:5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 t="shared" si="48"/>
        <v/>
      </c>
      <c r="J111" s="121" t="str">
        <f t="shared" si="49"/>
        <v/>
      </c>
      <c r="K111" s="212">
        <f t="shared" si="64"/>
        <v>0</v>
      </c>
      <c r="L111" s="212">
        <f t="shared" si="65"/>
        <v>0</v>
      </c>
      <c r="M111" s="212">
        <f t="shared" si="66"/>
        <v>0</v>
      </c>
      <c r="N111" s="212">
        <f t="shared" si="67"/>
        <v>0</v>
      </c>
      <c r="O111" s="190">
        <f t="shared" si="68"/>
        <v>0</v>
      </c>
      <c r="P111" s="190">
        <f t="shared" si="69"/>
        <v>0</v>
      </c>
      <c r="Q111" s="190">
        <f t="shared" si="70"/>
        <v>0</v>
      </c>
      <c r="R111" s="190">
        <f t="shared" si="71"/>
        <v>0</v>
      </c>
      <c r="S111" s="190">
        <f t="shared" si="72"/>
        <v>0</v>
      </c>
      <c r="T111" s="190">
        <f t="shared" si="73"/>
        <v>0</v>
      </c>
      <c r="U111" s="212">
        <f t="shared" si="50"/>
        <v>0</v>
      </c>
      <c r="V111" s="212">
        <f t="shared" si="74"/>
        <v>0</v>
      </c>
      <c r="W111" s="212">
        <f t="shared" si="51"/>
        <v>0</v>
      </c>
      <c r="X111" s="212">
        <f t="shared" si="75"/>
        <v>0</v>
      </c>
      <c r="Y111" s="212">
        <f t="shared" si="52"/>
        <v>0</v>
      </c>
      <c r="Z111" s="212">
        <f t="shared" si="76"/>
        <v>0</v>
      </c>
      <c r="AA111" s="212">
        <f t="shared" si="53"/>
        <v>0</v>
      </c>
      <c r="AB111" s="212">
        <f t="shared" si="54"/>
        <v>0</v>
      </c>
      <c r="AC111" s="212">
        <f t="shared" si="55"/>
        <v>0</v>
      </c>
      <c r="AD111" s="212">
        <f t="shared" si="56"/>
        <v>0</v>
      </c>
      <c r="AE111" s="212">
        <f t="shared" si="57"/>
        <v>0</v>
      </c>
      <c r="AF111" s="212">
        <f t="shared" si="58"/>
        <v>0</v>
      </c>
      <c r="AG111" s="236" t="b">
        <f t="shared" si="59"/>
        <v>0</v>
      </c>
      <c r="AI111" s="164" t="e">
        <f t="shared" si="60"/>
        <v>#VALUE!</v>
      </c>
      <c r="AJ111" s="164" t="e">
        <f t="shared" si="77"/>
        <v>#VALUE!</v>
      </c>
      <c r="AK111" s="164" t="e">
        <f t="shared" si="78"/>
        <v>#VALUE!</v>
      </c>
      <c r="AL111" s="164" t="e">
        <f t="shared" si="79"/>
        <v>#VALUE!</v>
      </c>
      <c r="AM111" s="164" t="e">
        <f t="shared" si="80"/>
        <v>#VALUE!</v>
      </c>
      <c r="AN111" s="164" t="e">
        <f t="shared" si="81"/>
        <v>#VALUE!</v>
      </c>
      <c r="AO111" s="164" t="e">
        <f t="shared" si="82"/>
        <v>#VALUE!</v>
      </c>
      <c r="AP111" s="164" t="e">
        <f t="shared" si="83"/>
        <v>#VALUE!</v>
      </c>
      <c r="AQ111" s="164" t="e">
        <f t="shared" si="84"/>
        <v>#VALUE!</v>
      </c>
      <c r="AR111" s="164" t="e">
        <f t="shared" si="85"/>
        <v>#VALUE!</v>
      </c>
      <c r="AS111" s="165" t="e">
        <f t="shared" si="86"/>
        <v>#VALUE!</v>
      </c>
      <c r="AT111" s="165" t="e">
        <f t="shared" si="87"/>
        <v>#VALUE!</v>
      </c>
      <c r="AU111" s="165" t="e">
        <f t="shared" si="88"/>
        <v>#VALUE!</v>
      </c>
      <c r="AV111" s="165" t="e">
        <f t="shared" si="89"/>
        <v>#VALUE!</v>
      </c>
      <c r="AW111" s="165" t="e">
        <f t="shared" si="90"/>
        <v>#VALUE!</v>
      </c>
      <c r="AX111" s="165" t="e">
        <f t="shared" si="91"/>
        <v>#VALUE!</v>
      </c>
      <c r="AY111" s="165" t="e">
        <f t="shared" si="92"/>
        <v>#VALUE!</v>
      </c>
      <c r="AZ111" s="165" t="e">
        <f t="shared" si="93"/>
        <v>#VALUE!</v>
      </c>
      <c r="BA111" s="165" t="e">
        <f t="shared" si="94"/>
        <v>#VALUE!</v>
      </c>
      <c r="BB111" s="165" t="e">
        <f t="shared" si="95"/>
        <v>#VALUE!</v>
      </c>
      <c r="BC111" s="165">
        <f t="shared" si="96"/>
        <v>1</v>
      </c>
    </row>
    <row r="112" spans="1:5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 t="shared" si="48"/>
        <v/>
      </c>
      <c r="J112" s="121" t="str">
        <f t="shared" si="49"/>
        <v/>
      </c>
      <c r="K112" s="212">
        <f t="shared" si="64"/>
        <v>0</v>
      </c>
      <c r="L112" s="212">
        <f t="shared" si="65"/>
        <v>0</v>
      </c>
      <c r="M112" s="212">
        <f t="shared" si="66"/>
        <v>0</v>
      </c>
      <c r="N112" s="212">
        <f t="shared" si="67"/>
        <v>0</v>
      </c>
      <c r="O112" s="190">
        <f t="shared" si="68"/>
        <v>0</v>
      </c>
      <c r="P112" s="190">
        <f t="shared" si="69"/>
        <v>0</v>
      </c>
      <c r="Q112" s="190">
        <f t="shared" si="70"/>
        <v>0</v>
      </c>
      <c r="R112" s="190">
        <f t="shared" si="71"/>
        <v>0</v>
      </c>
      <c r="S112" s="190">
        <f t="shared" si="72"/>
        <v>0</v>
      </c>
      <c r="T112" s="190">
        <f t="shared" si="73"/>
        <v>0</v>
      </c>
      <c r="U112" s="212">
        <f t="shared" si="50"/>
        <v>0</v>
      </c>
      <c r="V112" s="212">
        <f t="shared" si="74"/>
        <v>0</v>
      </c>
      <c r="W112" s="212">
        <f t="shared" si="51"/>
        <v>0</v>
      </c>
      <c r="X112" s="212">
        <f t="shared" si="75"/>
        <v>0</v>
      </c>
      <c r="Y112" s="212">
        <f t="shared" si="52"/>
        <v>0</v>
      </c>
      <c r="Z112" s="212">
        <f t="shared" si="76"/>
        <v>0</v>
      </c>
      <c r="AA112" s="212">
        <f t="shared" si="53"/>
        <v>0</v>
      </c>
      <c r="AB112" s="212">
        <f t="shared" si="54"/>
        <v>0</v>
      </c>
      <c r="AC112" s="212">
        <f t="shared" si="55"/>
        <v>0</v>
      </c>
      <c r="AD112" s="212">
        <f t="shared" si="56"/>
        <v>0</v>
      </c>
      <c r="AE112" s="212">
        <f t="shared" si="57"/>
        <v>0</v>
      </c>
      <c r="AF112" s="212">
        <f t="shared" si="58"/>
        <v>0</v>
      </c>
      <c r="AG112" s="236" t="b">
        <f t="shared" si="59"/>
        <v>0</v>
      </c>
      <c r="AI112" s="164" t="e">
        <f t="shared" si="60"/>
        <v>#VALUE!</v>
      </c>
      <c r="AJ112" s="164" t="e">
        <f t="shared" si="77"/>
        <v>#VALUE!</v>
      </c>
      <c r="AK112" s="164" t="e">
        <f t="shared" si="78"/>
        <v>#VALUE!</v>
      </c>
      <c r="AL112" s="164" t="e">
        <f t="shared" si="79"/>
        <v>#VALUE!</v>
      </c>
      <c r="AM112" s="164" t="e">
        <f t="shared" si="80"/>
        <v>#VALUE!</v>
      </c>
      <c r="AN112" s="164" t="e">
        <f t="shared" si="81"/>
        <v>#VALUE!</v>
      </c>
      <c r="AO112" s="164" t="e">
        <f t="shared" si="82"/>
        <v>#VALUE!</v>
      </c>
      <c r="AP112" s="164" t="e">
        <f t="shared" si="83"/>
        <v>#VALUE!</v>
      </c>
      <c r="AQ112" s="164" t="e">
        <f t="shared" si="84"/>
        <v>#VALUE!</v>
      </c>
      <c r="AR112" s="164" t="e">
        <f t="shared" si="85"/>
        <v>#VALUE!</v>
      </c>
      <c r="AS112" s="165" t="e">
        <f t="shared" si="86"/>
        <v>#VALUE!</v>
      </c>
      <c r="AT112" s="165" t="e">
        <f t="shared" si="87"/>
        <v>#VALUE!</v>
      </c>
      <c r="AU112" s="165" t="e">
        <f t="shared" si="88"/>
        <v>#VALUE!</v>
      </c>
      <c r="AV112" s="165" t="e">
        <f t="shared" si="89"/>
        <v>#VALUE!</v>
      </c>
      <c r="AW112" s="165" t="e">
        <f t="shared" si="90"/>
        <v>#VALUE!</v>
      </c>
      <c r="AX112" s="165" t="e">
        <f t="shared" si="91"/>
        <v>#VALUE!</v>
      </c>
      <c r="AY112" s="165" t="e">
        <f t="shared" si="92"/>
        <v>#VALUE!</v>
      </c>
      <c r="AZ112" s="165" t="e">
        <f t="shared" si="93"/>
        <v>#VALUE!</v>
      </c>
      <c r="BA112" s="165" t="e">
        <f t="shared" si="94"/>
        <v>#VALUE!</v>
      </c>
      <c r="BB112" s="165" t="e">
        <f t="shared" si="95"/>
        <v>#VALUE!</v>
      </c>
      <c r="BC112" s="165">
        <f t="shared" si="96"/>
        <v>1</v>
      </c>
    </row>
    <row r="113" spans="1:5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 t="shared" si="48"/>
        <v/>
      </c>
      <c r="J113" s="121" t="str">
        <f t="shared" si="49"/>
        <v/>
      </c>
      <c r="K113" s="212">
        <f t="shared" si="64"/>
        <v>0</v>
      </c>
      <c r="L113" s="212">
        <f t="shared" si="65"/>
        <v>0</v>
      </c>
      <c r="M113" s="212">
        <f t="shared" si="66"/>
        <v>0</v>
      </c>
      <c r="N113" s="212">
        <f t="shared" si="67"/>
        <v>0</v>
      </c>
      <c r="O113" s="190">
        <f t="shared" si="68"/>
        <v>0</v>
      </c>
      <c r="P113" s="190">
        <f t="shared" si="69"/>
        <v>0</v>
      </c>
      <c r="Q113" s="190">
        <f t="shared" si="70"/>
        <v>0</v>
      </c>
      <c r="R113" s="190">
        <f t="shared" si="71"/>
        <v>0</v>
      </c>
      <c r="S113" s="190">
        <f t="shared" si="72"/>
        <v>0</v>
      </c>
      <c r="T113" s="190">
        <f t="shared" si="73"/>
        <v>0</v>
      </c>
      <c r="U113" s="212">
        <f t="shared" si="50"/>
        <v>0</v>
      </c>
      <c r="V113" s="212">
        <f t="shared" si="74"/>
        <v>0</v>
      </c>
      <c r="W113" s="212">
        <f t="shared" si="51"/>
        <v>0</v>
      </c>
      <c r="X113" s="212">
        <f t="shared" si="75"/>
        <v>0</v>
      </c>
      <c r="Y113" s="212">
        <f t="shared" si="52"/>
        <v>0</v>
      </c>
      <c r="Z113" s="212">
        <f t="shared" si="76"/>
        <v>0</v>
      </c>
      <c r="AA113" s="212">
        <f t="shared" si="53"/>
        <v>0</v>
      </c>
      <c r="AB113" s="212">
        <f t="shared" si="54"/>
        <v>0</v>
      </c>
      <c r="AC113" s="212">
        <f t="shared" si="55"/>
        <v>0</v>
      </c>
      <c r="AD113" s="212">
        <f t="shared" si="56"/>
        <v>0</v>
      </c>
      <c r="AE113" s="212">
        <f t="shared" si="57"/>
        <v>0</v>
      </c>
      <c r="AF113" s="212">
        <f t="shared" si="58"/>
        <v>0</v>
      </c>
      <c r="AG113" s="236" t="b">
        <f t="shared" si="59"/>
        <v>0</v>
      </c>
      <c r="AI113" s="164" t="e">
        <f t="shared" si="60"/>
        <v>#VALUE!</v>
      </c>
      <c r="AJ113" s="164" t="e">
        <f t="shared" si="77"/>
        <v>#VALUE!</v>
      </c>
      <c r="AK113" s="164" t="e">
        <f t="shared" si="78"/>
        <v>#VALUE!</v>
      </c>
      <c r="AL113" s="164" t="e">
        <f t="shared" si="79"/>
        <v>#VALUE!</v>
      </c>
      <c r="AM113" s="164" t="e">
        <f t="shared" si="80"/>
        <v>#VALUE!</v>
      </c>
      <c r="AN113" s="164" t="e">
        <f t="shared" si="81"/>
        <v>#VALUE!</v>
      </c>
      <c r="AO113" s="164" t="e">
        <f t="shared" si="82"/>
        <v>#VALUE!</v>
      </c>
      <c r="AP113" s="164" t="e">
        <f t="shared" si="83"/>
        <v>#VALUE!</v>
      </c>
      <c r="AQ113" s="164" t="e">
        <f t="shared" si="84"/>
        <v>#VALUE!</v>
      </c>
      <c r="AR113" s="164" t="e">
        <f t="shared" si="85"/>
        <v>#VALUE!</v>
      </c>
      <c r="AS113" s="165" t="e">
        <f t="shared" si="86"/>
        <v>#VALUE!</v>
      </c>
      <c r="AT113" s="165" t="e">
        <f t="shared" si="87"/>
        <v>#VALUE!</v>
      </c>
      <c r="AU113" s="165" t="e">
        <f t="shared" si="88"/>
        <v>#VALUE!</v>
      </c>
      <c r="AV113" s="165" t="e">
        <f t="shared" si="89"/>
        <v>#VALUE!</v>
      </c>
      <c r="AW113" s="165" t="e">
        <f t="shared" si="90"/>
        <v>#VALUE!</v>
      </c>
      <c r="AX113" s="165" t="e">
        <f t="shared" si="91"/>
        <v>#VALUE!</v>
      </c>
      <c r="AY113" s="165" t="e">
        <f t="shared" si="92"/>
        <v>#VALUE!</v>
      </c>
      <c r="AZ113" s="165" t="e">
        <f t="shared" si="93"/>
        <v>#VALUE!</v>
      </c>
      <c r="BA113" s="165" t="e">
        <f t="shared" si="94"/>
        <v>#VALUE!</v>
      </c>
      <c r="BB113" s="165" t="e">
        <f t="shared" si="95"/>
        <v>#VALUE!</v>
      </c>
      <c r="BC113" s="165">
        <f t="shared" si="96"/>
        <v>1</v>
      </c>
    </row>
    <row r="114" spans="1:5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 t="shared" si="48"/>
        <v/>
      </c>
      <c r="J114" s="121" t="str">
        <f t="shared" si="49"/>
        <v/>
      </c>
      <c r="K114" s="212">
        <f t="shared" si="64"/>
        <v>0</v>
      </c>
      <c r="L114" s="212">
        <f t="shared" si="65"/>
        <v>0</v>
      </c>
      <c r="M114" s="212">
        <f t="shared" si="66"/>
        <v>0</v>
      </c>
      <c r="N114" s="212">
        <f t="shared" si="67"/>
        <v>0</v>
      </c>
      <c r="O114" s="190">
        <f t="shared" si="68"/>
        <v>0</v>
      </c>
      <c r="P114" s="190">
        <f t="shared" si="69"/>
        <v>0</v>
      </c>
      <c r="Q114" s="190">
        <f t="shared" si="70"/>
        <v>0</v>
      </c>
      <c r="R114" s="190">
        <f t="shared" si="71"/>
        <v>0</v>
      </c>
      <c r="S114" s="190">
        <f t="shared" si="72"/>
        <v>0</v>
      </c>
      <c r="T114" s="190">
        <f t="shared" si="73"/>
        <v>0</v>
      </c>
      <c r="U114" s="212">
        <f t="shared" si="50"/>
        <v>0</v>
      </c>
      <c r="V114" s="212">
        <f t="shared" si="74"/>
        <v>0</v>
      </c>
      <c r="W114" s="212">
        <f t="shared" si="51"/>
        <v>0</v>
      </c>
      <c r="X114" s="212">
        <f t="shared" si="75"/>
        <v>0</v>
      </c>
      <c r="Y114" s="212">
        <f t="shared" si="52"/>
        <v>0</v>
      </c>
      <c r="Z114" s="212">
        <f t="shared" si="76"/>
        <v>0</v>
      </c>
      <c r="AA114" s="212">
        <f t="shared" si="53"/>
        <v>0</v>
      </c>
      <c r="AB114" s="212">
        <f t="shared" si="54"/>
        <v>0</v>
      </c>
      <c r="AC114" s="212">
        <f t="shared" si="55"/>
        <v>0</v>
      </c>
      <c r="AD114" s="212">
        <f t="shared" si="56"/>
        <v>0</v>
      </c>
      <c r="AE114" s="212">
        <f t="shared" si="57"/>
        <v>0</v>
      </c>
      <c r="AF114" s="212">
        <f t="shared" si="58"/>
        <v>0</v>
      </c>
      <c r="AG114" s="236" t="b">
        <f t="shared" si="59"/>
        <v>0</v>
      </c>
      <c r="AI114" s="164" t="e">
        <f t="shared" si="60"/>
        <v>#VALUE!</v>
      </c>
      <c r="AJ114" s="164" t="e">
        <f t="shared" si="77"/>
        <v>#VALUE!</v>
      </c>
      <c r="AK114" s="164" t="e">
        <f t="shared" si="78"/>
        <v>#VALUE!</v>
      </c>
      <c r="AL114" s="164" t="e">
        <f t="shared" si="79"/>
        <v>#VALUE!</v>
      </c>
      <c r="AM114" s="164" t="e">
        <f t="shared" si="80"/>
        <v>#VALUE!</v>
      </c>
      <c r="AN114" s="164" t="e">
        <f t="shared" si="81"/>
        <v>#VALUE!</v>
      </c>
      <c r="AO114" s="164" t="e">
        <f t="shared" si="82"/>
        <v>#VALUE!</v>
      </c>
      <c r="AP114" s="164" t="e">
        <f t="shared" si="83"/>
        <v>#VALUE!</v>
      </c>
      <c r="AQ114" s="164" t="e">
        <f t="shared" si="84"/>
        <v>#VALUE!</v>
      </c>
      <c r="AR114" s="164" t="e">
        <f t="shared" si="85"/>
        <v>#VALUE!</v>
      </c>
      <c r="AS114" s="165" t="e">
        <f t="shared" si="86"/>
        <v>#VALUE!</v>
      </c>
      <c r="AT114" s="165" t="e">
        <f t="shared" si="87"/>
        <v>#VALUE!</v>
      </c>
      <c r="AU114" s="165" t="e">
        <f t="shared" si="88"/>
        <v>#VALUE!</v>
      </c>
      <c r="AV114" s="165" t="e">
        <f t="shared" si="89"/>
        <v>#VALUE!</v>
      </c>
      <c r="AW114" s="165" t="e">
        <f t="shared" si="90"/>
        <v>#VALUE!</v>
      </c>
      <c r="AX114" s="165" t="e">
        <f t="shared" si="91"/>
        <v>#VALUE!</v>
      </c>
      <c r="AY114" s="165" t="e">
        <f t="shared" si="92"/>
        <v>#VALUE!</v>
      </c>
      <c r="AZ114" s="165" t="e">
        <f t="shared" si="93"/>
        <v>#VALUE!</v>
      </c>
      <c r="BA114" s="165" t="e">
        <f t="shared" si="94"/>
        <v>#VALUE!</v>
      </c>
      <c r="BB114" s="165" t="e">
        <f t="shared" si="95"/>
        <v>#VALUE!</v>
      </c>
      <c r="BC114" s="165">
        <f t="shared" si="96"/>
        <v>1</v>
      </c>
    </row>
    <row r="115" spans="1:5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 t="shared" si="48"/>
        <v/>
      </c>
      <c r="J115" s="121" t="str">
        <f t="shared" si="49"/>
        <v/>
      </c>
      <c r="K115" s="212">
        <f t="shared" si="64"/>
        <v>0</v>
      </c>
      <c r="L115" s="212">
        <f t="shared" si="65"/>
        <v>0</v>
      </c>
      <c r="M115" s="212">
        <f t="shared" si="66"/>
        <v>0</v>
      </c>
      <c r="N115" s="212">
        <f t="shared" si="67"/>
        <v>0</v>
      </c>
      <c r="O115" s="190">
        <f t="shared" si="68"/>
        <v>0</v>
      </c>
      <c r="P115" s="190">
        <f t="shared" si="69"/>
        <v>0</v>
      </c>
      <c r="Q115" s="190">
        <f t="shared" si="70"/>
        <v>0</v>
      </c>
      <c r="R115" s="190">
        <f t="shared" si="71"/>
        <v>0</v>
      </c>
      <c r="S115" s="190">
        <f t="shared" si="72"/>
        <v>0</v>
      </c>
      <c r="T115" s="190">
        <f t="shared" si="73"/>
        <v>0</v>
      </c>
      <c r="U115" s="212">
        <f t="shared" si="50"/>
        <v>0</v>
      </c>
      <c r="V115" s="212">
        <f t="shared" si="74"/>
        <v>0</v>
      </c>
      <c r="W115" s="212">
        <f t="shared" si="51"/>
        <v>0</v>
      </c>
      <c r="X115" s="212">
        <f t="shared" si="75"/>
        <v>0</v>
      </c>
      <c r="Y115" s="212">
        <f t="shared" si="52"/>
        <v>0</v>
      </c>
      <c r="Z115" s="212">
        <f t="shared" si="76"/>
        <v>0</v>
      </c>
      <c r="AA115" s="212">
        <f t="shared" si="53"/>
        <v>0</v>
      </c>
      <c r="AB115" s="212">
        <f t="shared" si="54"/>
        <v>0</v>
      </c>
      <c r="AC115" s="212">
        <f t="shared" si="55"/>
        <v>0</v>
      </c>
      <c r="AD115" s="212">
        <f t="shared" si="56"/>
        <v>0</v>
      </c>
      <c r="AE115" s="212">
        <f t="shared" si="57"/>
        <v>0</v>
      </c>
      <c r="AF115" s="212">
        <f t="shared" si="58"/>
        <v>0</v>
      </c>
      <c r="AG115" s="236" t="b">
        <f t="shared" si="59"/>
        <v>0</v>
      </c>
      <c r="AI115" s="164" t="e">
        <f t="shared" si="60"/>
        <v>#VALUE!</v>
      </c>
      <c r="AJ115" s="164" t="e">
        <f t="shared" si="77"/>
        <v>#VALUE!</v>
      </c>
      <c r="AK115" s="164" t="e">
        <f t="shared" si="78"/>
        <v>#VALUE!</v>
      </c>
      <c r="AL115" s="164" t="e">
        <f t="shared" si="79"/>
        <v>#VALUE!</v>
      </c>
      <c r="AM115" s="164" t="e">
        <f t="shared" si="80"/>
        <v>#VALUE!</v>
      </c>
      <c r="AN115" s="164" t="e">
        <f t="shared" si="81"/>
        <v>#VALUE!</v>
      </c>
      <c r="AO115" s="164" t="e">
        <f t="shared" si="82"/>
        <v>#VALUE!</v>
      </c>
      <c r="AP115" s="164" t="e">
        <f t="shared" si="83"/>
        <v>#VALUE!</v>
      </c>
      <c r="AQ115" s="164" t="e">
        <f t="shared" si="84"/>
        <v>#VALUE!</v>
      </c>
      <c r="AR115" s="164" t="e">
        <f t="shared" si="85"/>
        <v>#VALUE!</v>
      </c>
      <c r="AS115" s="165" t="e">
        <f t="shared" si="86"/>
        <v>#VALUE!</v>
      </c>
      <c r="AT115" s="165" t="e">
        <f t="shared" si="87"/>
        <v>#VALUE!</v>
      </c>
      <c r="AU115" s="165" t="e">
        <f t="shared" si="88"/>
        <v>#VALUE!</v>
      </c>
      <c r="AV115" s="165" t="e">
        <f t="shared" si="89"/>
        <v>#VALUE!</v>
      </c>
      <c r="AW115" s="165" t="e">
        <f t="shared" si="90"/>
        <v>#VALUE!</v>
      </c>
      <c r="AX115" s="165" t="e">
        <f t="shared" si="91"/>
        <v>#VALUE!</v>
      </c>
      <c r="AY115" s="165" t="e">
        <f t="shared" si="92"/>
        <v>#VALUE!</v>
      </c>
      <c r="AZ115" s="165" t="e">
        <f t="shared" si="93"/>
        <v>#VALUE!</v>
      </c>
      <c r="BA115" s="165" t="e">
        <f t="shared" si="94"/>
        <v>#VALUE!</v>
      </c>
      <c r="BB115" s="165" t="e">
        <f t="shared" si="95"/>
        <v>#VALUE!</v>
      </c>
      <c r="BC115" s="165">
        <f t="shared" si="96"/>
        <v>1</v>
      </c>
    </row>
    <row r="116" spans="1:5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 t="shared" si="48"/>
        <v/>
      </c>
      <c r="J116" s="121" t="str">
        <f t="shared" si="49"/>
        <v/>
      </c>
      <c r="K116" s="212">
        <f t="shared" si="64"/>
        <v>0</v>
      </c>
      <c r="L116" s="212">
        <f t="shared" si="65"/>
        <v>0</v>
      </c>
      <c r="M116" s="212">
        <f t="shared" si="66"/>
        <v>0</v>
      </c>
      <c r="N116" s="212">
        <f t="shared" si="67"/>
        <v>0</v>
      </c>
      <c r="O116" s="190">
        <f t="shared" si="68"/>
        <v>0</v>
      </c>
      <c r="P116" s="190">
        <f t="shared" si="69"/>
        <v>0</v>
      </c>
      <c r="Q116" s="190">
        <f t="shared" si="70"/>
        <v>0</v>
      </c>
      <c r="R116" s="190">
        <f t="shared" si="71"/>
        <v>0</v>
      </c>
      <c r="S116" s="190">
        <f t="shared" si="72"/>
        <v>0</v>
      </c>
      <c r="T116" s="190">
        <f t="shared" si="73"/>
        <v>0</v>
      </c>
      <c r="U116" s="212">
        <f t="shared" si="50"/>
        <v>0</v>
      </c>
      <c r="V116" s="212">
        <f t="shared" si="74"/>
        <v>0</v>
      </c>
      <c r="W116" s="212">
        <f t="shared" si="51"/>
        <v>0</v>
      </c>
      <c r="X116" s="212">
        <f t="shared" si="75"/>
        <v>0</v>
      </c>
      <c r="Y116" s="212">
        <f t="shared" si="52"/>
        <v>0</v>
      </c>
      <c r="Z116" s="212">
        <f t="shared" si="76"/>
        <v>0</v>
      </c>
      <c r="AA116" s="212">
        <f t="shared" si="53"/>
        <v>0</v>
      </c>
      <c r="AB116" s="212">
        <f t="shared" si="54"/>
        <v>0</v>
      </c>
      <c r="AC116" s="212">
        <f t="shared" si="55"/>
        <v>0</v>
      </c>
      <c r="AD116" s="212">
        <f t="shared" si="56"/>
        <v>0</v>
      </c>
      <c r="AE116" s="212">
        <f t="shared" si="57"/>
        <v>0</v>
      </c>
      <c r="AF116" s="212">
        <f t="shared" si="58"/>
        <v>0</v>
      </c>
      <c r="AG116" s="236" t="b">
        <f t="shared" si="59"/>
        <v>0</v>
      </c>
      <c r="AI116" s="164" t="e">
        <f t="shared" si="60"/>
        <v>#VALUE!</v>
      </c>
      <c r="AJ116" s="164" t="e">
        <f t="shared" si="77"/>
        <v>#VALUE!</v>
      </c>
      <c r="AK116" s="164" t="e">
        <f t="shared" si="78"/>
        <v>#VALUE!</v>
      </c>
      <c r="AL116" s="164" t="e">
        <f t="shared" si="79"/>
        <v>#VALUE!</v>
      </c>
      <c r="AM116" s="164" t="e">
        <f t="shared" si="80"/>
        <v>#VALUE!</v>
      </c>
      <c r="AN116" s="164" t="e">
        <f t="shared" si="81"/>
        <v>#VALUE!</v>
      </c>
      <c r="AO116" s="164" t="e">
        <f t="shared" si="82"/>
        <v>#VALUE!</v>
      </c>
      <c r="AP116" s="164" t="e">
        <f t="shared" si="83"/>
        <v>#VALUE!</v>
      </c>
      <c r="AQ116" s="164" t="e">
        <f t="shared" si="84"/>
        <v>#VALUE!</v>
      </c>
      <c r="AR116" s="164" t="e">
        <f t="shared" si="85"/>
        <v>#VALUE!</v>
      </c>
      <c r="AS116" s="165" t="e">
        <f t="shared" si="86"/>
        <v>#VALUE!</v>
      </c>
      <c r="AT116" s="165" t="e">
        <f t="shared" si="87"/>
        <v>#VALUE!</v>
      </c>
      <c r="AU116" s="165" t="e">
        <f t="shared" si="88"/>
        <v>#VALUE!</v>
      </c>
      <c r="AV116" s="165" t="e">
        <f t="shared" si="89"/>
        <v>#VALUE!</v>
      </c>
      <c r="AW116" s="165" t="e">
        <f t="shared" si="90"/>
        <v>#VALUE!</v>
      </c>
      <c r="AX116" s="165" t="e">
        <f t="shared" si="91"/>
        <v>#VALUE!</v>
      </c>
      <c r="AY116" s="165" t="e">
        <f t="shared" si="92"/>
        <v>#VALUE!</v>
      </c>
      <c r="AZ116" s="165" t="e">
        <f t="shared" si="93"/>
        <v>#VALUE!</v>
      </c>
      <c r="BA116" s="165" t="e">
        <f t="shared" si="94"/>
        <v>#VALUE!</v>
      </c>
      <c r="BB116" s="165" t="e">
        <f t="shared" si="95"/>
        <v>#VALUE!</v>
      </c>
      <c r="BC116" s="165">
        <f t="shared" si="96"/>
        <v>1</v>
      </c>
    </row>
    <row r="117" spans="1:5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 t="shared" si="48"/>
        <v/>
      </c>
      <c r="J117" s="121" t="str">
        <f t="shared" si="49"/>
        <v/>
      </c>
      <c r="K117" s="212">
        <f t="shared" si="64"/>
        <v>0</v>
      </c>
      <c r="L117" s="212">
        <f t="shared" si="65"/>
        <v>0</v>
      </c>
      <c r="M117" s="212">
        <f t="shared" si="66"/>
        <v>0</v>
      </c>
      <c r="N117" s="212">
        <f t="shared" si="67"/>
        <v>0</v>
      </c>
      <c r="O117" s="190">
        <f t="shared" si="68"/>
        <v>0</v>
      </c>
      <c r="P117" s="190">
        <f t="shared" si="69"/>
        <v>0</v>
      </c>
      <c r="Q117" s="190">
        <f t="shared" si="70"/>
        <v>0</v>
      </c>
      <c r="R117" s="190">
        <f t="shared" si="71"/>
        <v>0</v>
      </c>
      <c r="S117" s="190">
        <f t="shared" si="72"/>
        <v>0</v>
      </c>
      <c r="T117" s="190">
        <f t="shared" si="73"/>
        <v>0</v>
      </c>
      <c r="U117" s="212">
        <f t="shared" si="50"/>
        <v>0</v>
      </c>
      <c r="V117" s="212">
        <f t="shared" si="74"/>
        <v>0</v>
      </c>
      <c r="W117" s="212">
        <f t="shared" si="51"/>
        <v>0</v>
      </c>
      <c r="X117" s="212">
        <f t="shared" si="75"/>
        <v>0</v>
      </c>
      <c r="Y117" s="212">
        <f t="shared" si="52"/>
        <v>0</v>
      </c>
      <c r="Z117" s="212">
        <f t="shared" si="76"/>
        <v>0</v>
      </c>
      <c r="AA117" s="212">
        <f t="shared" si="53"/>
        <v>0</v>
      </c>
      <c r="AB117" s="212">
        <f t="shared" si="54"/>
        <v>0</v>
      </c>
      <c r="AC117" s="212">
        <f t="shared" si="55"/>
        <v>0</v>
      </c>
      <c r="AD117" s="212">
        <f t="shared" si="56"/>
        <v>0</v>
      </c>
      <c r="AE117" s="212">
        <f t="shared" si="57"/>
        <v>0</v>
      </c>
      <c r="AF117" s="212">
        <f t="shared" si="58"/>
        <v>0</v>
      </c>
      <c r="AG117" s="236" t="b">
        <f t="shared" si="59"/>
        <v>0</v>
      </c>
      <c r="AI117" s="164" t="e">
        <f t="shared" si="60"/>
        <v>#VALUE!</v>
      </c>
      <c r="AJ117" s="164" t="e">
        <f t="shared" si="77"/>
        <v>#VALUE!</v>
      </c>
      <c r="AK117" s="164" t="e">
        <f t="shared" si="78"/>
        <v>#VALUE!</v>
      </c>
      <c r="AL117" s="164" t="e">
        <f t="shared" si="79"/>
        <v>#VALUE!</v>
      </c>
      <c r="AM117" s="164" t="e">
        <f t="shared" si="80"/>
        <v>#VALUE!</v>
      </c>
      <c r="AN117" s="164" t="e">
        <f t="shared" si="81"/>
        <v>#VALUE!</v>
      </c>
      <c r="AO117" s="164" t="e">
        <f t="shared" si="82"/>
        <v>#VALUE!</v>
      </c>
      <c r="AP117" s="164" t="e">
        <f t="shared" si="83"/>
        <v>#VALUE!</v>
      </c>
      <c r="AQ117" s="164" t="e">
        <f t="shared" si="84"/>
        <v>#VALUE!</v>
      </c>
      <c r="AR117" s="164" t="e">
        <f t="shared" si="85"/>
        <v>#VALUE!</v>
      </c>
      <c r="AS117" s="165" t="e">
        <f t="shared" si="86"/>
        <v>#VALUE!</v>
      </c>
      <c r="AT117" s="165" t="e">
        <f t="shared" si="87"/>
        <v>#VALUE!</v>
      </c>
      <c r="AU117" s="165" t="e">
        <f t="shared" si="88"/>
        <v>#VALUE!</v>
      </c>
      <c r="AV117" s="165" t="e">
        <f t="shared" si="89"/>
        <v>#VALUE!</v>
      </c>
      <c r="AW117" s="165" t="e">
        <f t="shared" si="90"/>
        <v>#VALUE!</v>
      </c>
      <c r="AX117" s="165" t="e">
        <f t="shared" si="91"/>
        <v>#VALUE!</v>
      </c>
      <c r="AY117" s="165" t="e">
        <f t="shared" si="92"/>
        <v>#VALUE!</v>
      </c>
      <c r="AZ117" s="165" t="e">
        <f t="shared" si="93"/>
        <v>#VALUE!</v>
      </c>
      <c r="BA117" s="165" t="e">
        <f t="shared" si="94"/>
        <v>#VALUE!</v>
      </c>
      <c r="BB117" s="165" t="e">
        <f t="shared" si="95"/>
        <v>#VALUE!</v>
      </c>
      <c r="BC117" s="165">
        <f t="shared" si="96"/>
        <v>1</v>
      </c>
    </row>
    <row r="118" spans="1:5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 t="shared" si="48"/>
        <v/>
      </c>
      <c r="J118" s="121" t="str">
        <f t="shared" si="49"/>
        <v/>
      </c>
      <c r="K118" s="212">
        <f t="shared" si="64"/>
        <v>0</v>
      </c>
      <c r="L118" s="212">
        <f t="shared" si="65"/>
        <v>0</v>
      </c>
      <c r="M118" s="212">
        <f t="shared" si="66"/>
        <v>0</v>
      </c>
      <c r="N118" s="212">
        <f t="shared" si="67"/>
        <v>0</v>
      </c>
      <c r="O118" s="190">
        <f t="shared" si="68"/>
        <v>0</v>
      </c>
      <c r="P118" s="190">
        <f t="shared" si="69"/>
        <v>0</v>
      </c>
      <c r="Q118" s="190">
        <f t="shared" si="70"/>
        <v>0</v>
      </c>
      <c r="R118" s="190">
        <f t="shared" si="71"/>
        <v>0</v>
      </c>
      <c r="S118" s="190">
        <f t="shared" si="72"/>
        <v>0</v>
      </c>
      <c r="T118" s="190">
        <f t="shared" si="73"/>
        <v>0</v>
      </c>
      <c r="U118" s="212">
        <f t="shared" si="50"/>
        <v>0</v>
      </c>
      <c r="V118" s="212">
        <f t="shared" si="74"/>
        <v>0</v>
      </c>
      <c r="W118" s="212">
        <f t="shared" si="51"/>
        <v>0</v>
      </c>
      <c r="X118" s="212">
        <f t="shared" si="75"/>
        <v>0</v>
      </c>
      <c r="Y118" s="212">
        <f t="shared" si="52"/>
        <v>0</v>
      </c>
      <c r="Z118" s="212">
        <f t="shared" si="76"/>
        <v>0</v>
      </c>
      <c r="AA118" s="212">
        <f t="shared" si="53"/>
        <v>0</v>
      </c>
      <c r="AB118" s="212">
        <f t="shared" si="54"/>
        <v>0</v>
      </c>
      <c r="AC118" s="212">
        <f t="shared" si="55"/>
        <v>0</v>
      </c>
      <c r="AD118" s="212">
        <f t="shared" si="56"/>
        <v>0</v>
      </c>
      <c r="AE118" s="212">
        <f t="shared" si="57"/>
        <v>0</v>
      </c>
      <c r="AF118" s="212">
        <f t="shared" si="58"/>
        <v>0</v>
      </c>
      <c r="AG118" s="236" t="b">
        <f t="shared" si="59"/>
        <v>0</v>
      </c>
      <c r="AI118" s="164" t="e">
        <f t="shared" si="60"/>
        <v>#VALUE!</v>
      </c>
      <c r="AJ118" s="164" t="e">
        <f t="shared" si="77"/>
        <v>#VALUE!</v>
      </c>
      <c r="AK118" s="164" t="e">
        <f t="shared" si="78"/>
        <v>#VALUE!</v>
      </c>
      <c r="AL118" s="164" t="e">
        <f t="shared" si="79"/>
        <v>#VALUE!</v>
      </c>
      <c r="AM118" s="164" t="e">
        <f t="shared" si="80"/>
        <v>#VALUE!</v>
      </c>
      <c r="AN118" s="164" t="e">
        <f t="shared" si="81"/>
        <v>#VALUE!</v>
      </c>
      <c r="AO118" s="164" t="e">
        <f t="shared" si="82"/>
        <v>#VALUE!</v>
      </c>
      <c r="AP118" s="164" t="e">
        <f t="shared" si="83"/>
        <v>#VALUE!</v>
      </c>
      <c r="AQ118" s="164" t="e">
        <f t="shared" si="84"/>
        <v>#VALUE!</v>
      </c>
      <c r="AR118" s="164" t="e">
        <f t="shared" si="85"/>
        <v>#VALUE!</v>
      </c>
      <c r="AS118" s="165" t="e">
        <f t="shared" si="86"/>
        <v>#VALUE!</v>
      </c>
      <c r="AT118" s="165" t="e">
        <f t="shared" si="87"/>
        <v>#VALUE!</v>
      </c>
      <c r="AU118" s="165" t="e">
        <f t="shared" si="88"/>
        <v>#VALUE!</v>
      </c>
      <c r="AV118" s="165" t="e">
        <f t="shared" si="89"/>
        <v>#VALUE!</v>
      </c>
      <c r="AW118" s="165" t="e">
        <f t="shared" si="90"/>
        <v>#VALUE!</v>
      </c>
      <c r="AX118" s="165" t="e">
        <f t="shared" si="91"/>
        <v>#VALUE!</v>
      </c>
      <c r="AY118" s="165" t="e">
        <f t="shared" si="92"/>
        <v>#VALUE!</v>
      </c>
      <c r="AZ118" s="165" t="e">
        <f t="shared" si="93"/>
        <v>#VALUE!</v>
      </c>
      <c r="BA118" s="165" t="e">
        <f t="shared" si="94"/>
        <v>#VALUE!</v>
      </c>
      <c r="BB118" s="165" t="e">
        <f t="shared" si="95"/>
        <v>#VALUE!</v>
      </c>
      <c r="BC118" s="165">
        <f t="shared" si="96"/>
        <v>1</v>
      </c>
    </row>
    <row r="119" spans="1:5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 t="shared" si="48"/>
        <v/>
      </c>
      <c r="J119" s="121" t="str">
        <f t="shared" si="49"/>
        <v/>
      </c>
      <c r="K119" s="212">
        <f t="shared" si="64"/>
        <v>0</v>
      </c>
      <c r="L119" s="212">
        <f t="shared" si="65"/>
        <v>0</v>
      </c>
      <c r="M119" s="212">
        <f t="shared" si="66"/>
        <v>0</v>
      </c>
      <c r="N119" s="212">
        <f t="shared" si="67"/>
        <v>0</v>
      </c>
      <c r="O119" s="190">
        <f t="shared" si="68"/>
        <v>0</v>
      </c>
      <c r="P119" s="190">
        <f t="shared" si="69"/>
        <v>0</v>
      </c>
      <c r="Q119" s="190">
        <f t="shared" si="70"/>
        <v>0</v>
      </c>
      <c r="R119" s="190">
        <f t="shared" si="71"/>
        <v>0</v>
      </c>
      <c r="S119" s="190">
        <f t="shared" si="72"/>
        <v>0</v>
      </c>
      <c r="T119" s="190">
        <f t="shared" si="73"/>
        <v>0</v>
      </c>
      <c r="U119" s="212">
        <f t="shared" si="50"/>
        <v>0</v>
      </c>
      <c r="V119" s="212">
        <f t="shared" si="74"/>
        <v>0</v>
      </c>
      <c r="W119" s="212">
        <f t="shared" si="51"/>
        <v>0</v>
      </c>
      <c r="X119" s="212">
        <f t="shared" si="75"/>
        <v>0</v>
      </c>
      <c r="Y119" s="212">
        <f t="shared" si="52"/>
        <v>0</v>
      </c>
      <c r="Z119" s="212">
        <f t="shared" si="76"/>
        <v>0</v>
      </c>
      <c r="AA119" s="212">
        <f t="shared" si="53"/>
        <v>0</v>
      </c>
      <c r="AB119" s="212">
        <f t="shared" si="54"/>
        <v>0</v>
      </c>
      <c r="AC119" s="212">
        <f t="shared" si="55"/>
        <v>0</v>
      </c>
      <c r="AD119" s="212">
        <f t="shared" si="56"/>
        <v>0</v>
      </c>
      <c r="AE119" s="212">
        <f t="shared" si="57"/>
        <v>0</v>
      </c>
      <c r="AF119" s="212">
        <f t="shared" si="58"/>
        <v>0</v>
      </c>
      <c r="AG119" s="236" t="b">
        <f t="shared" si="59"/>
        <v>0</v>
      </c>
      <c r="AI119" s="164" t="e">
        <f t="shared" si="60"/>
        <v>#VALUE!</v>
      </c>
      <c r="AJ119" s="164" t="e">
        <f t="shared" si="77"/>
        <v>#VALUE!</v>
      </c>
      <c r="AK119" s="164" t="e">
        <f t="shared" si="78"/>
        <v>#VALUE!</v>
      </c>
      <c r="AL119" s="164" t="e">
        <f t="shared" si="79"/>
        <v>#VALUE!</v>
      </c>
      <c r="AM119" s="164" t="e">
        <f t="shared" si="80"/>
        <v>#VALUE!</v>
      </c>
      <c r="AN119" s="164" t="e">
        <f t="shared" si="81"/>
        <v>#VALUE!</v>
      </c>
      <c r="AO119" s="164" t="e">
        <f t="shared" si="82"/>
        <v>#VALUE!</v>
      </c>
      <c r="AP119" s="164" t="e">
        <f t="shared" si="83"/>
        <v>#VALUE!</v>
      </c>
      <c r="AQ119" s="164" t="e">
        <f t="shared" si="84"/>
        <v>#VALUE!</v>
      </c>
      <c r="AR119" s="164" t="e">
        <f t="shared" si="85"/>
        <v>#VALUE!</v>
      </c>
      <c r="AS119" s="165" t="e">
        <f t="shared" si="86"/>
        <v>#VALUE!</v>
      </c>
      <c r="AT119" s="165" t="e">
        <f t="shared" si="87"/>
        <v>#VALUE!</v>
      </c>
      <c r="AU119" s="165" t="e">
        <f t="shared" si="88"/>
        <v>#VALUE!</v>
      </c>
      <c r="AV119" s="165" t="e">
        <f t="shared" si="89"/>
        <v>#VALUE!</v>
      </c>
      <c r="AW119" s="165" t="e">
        <f t="shared" si="90"/>
        <v>#VALUE!</v>
      </c>
      <c r="AX119" s="165" t="e">
        <f t="shared" si="91"/>
        <v>#VALUE!</v>
      </c>
      <c r="AY119" s="165" t="e">
        <f t="shared" si="92"/>
        <v>#VALUE!</v>
      </c>
      <c r="AZ119" s="165" t="e">
        <f t="shared" si="93"/>
        <v>#VALUE!</v>
      </c>
      <c r="BA119" s="165" t="e">
        <f t="shared" si="94"/>
        <v>#VALUE!</v>
      </c>
      <c r="BB119" s="165" t="e">
        <f t="shared" si="95"/>
        <v>#VALUE!</v>
      </c>
      <c r="BC119" s="165">
        <f t="shared" si="96"/>
        <v>1</v>
      </c>
    </row>
    <row r="120" spans="1:5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 t="shared" si="48"/>
        <v/>
      </c>
      <c r="J120" s="121" t="str">
        <f t="shared" si="49"/>
        <v/>
      </c>
      <c r="K120" s="212">
        <f t="shared" si="64"/>
        <v>0</v>
      </c>
      <c r="L120" s="212">
        <f t="shared" si="65"/>
        <v>0</v>
      </c>
      <c r="M120" s="212">
        <f t="shared" si="66"/>
        <v>0</v>
      </c>
      <c r="N120" s="212">
        <f t="shared" si="67"/>
        <v>0</v>
      </c>
      <c r="O120" s="190">
        <f t="shared" si="68"/>
        <v>0</v>
      </c>
      <c r="P120" s="190">
        <f t="shared" si="69"/>
        <v>0</v>
      </c>
      <c r="Q120" s="190">
        <f t="shared" si="70"/>
        <v>0</v>
      </c>
      <c r="R120" s="190">
        <f t="shared" si="71"/>
        <v>0</v>
      </c>
      <c r="S120" s="190">
        <f t="shared" si="72"/>
        <v>0</v>
      </c>
      <c r="T120" s="190">
        <f t="shared" si="73"/>
        <v>0</v>
      </c>
      <c r="U120" s="212">
        <f t="shared" si="50"/>
        <v>0</v>
      </c>
      <c r="V120" s="212">
        <f t="shared" si="74"/>
        <v>0</v>
      </c>
      <c r="W120" s="212">
        <f t="shared" si="51"/>
        <v>0</v>
      </c>
      <c r="X120" s="212">
        <f t="shared" si="75"/>
        <v>0</v>
      </c>
      <c r="Y120" s="212">
        <f t="shared" si="52"/>
        <v>0</v>
      </c>
      <c r="Z120" s="212">
        <f t="shared" si="76"/>
        <v>0</v>
      </c>
      <c r="AA120" s="212">
        <f t="shared" si="53"/>
        <v>0</v>
      </c>
      <c r="AB120" s="212">
        <f t="shared" si="54"/>
        <v>0</v>
      </c>
      <c r="AC120" s="212">
        <f t="shared" si="55"/>
        <v>0</v>
      </c>
      <c r="AD120" s="212">
        <f t="shared" si="56"/>
        <v>0</v>
      </c>
      <c r="AE120" s="212">
        <f t="shared" si="57"/>
        <v>0</v>
      </c>
      <c r="AF120" s="212">
        <f t="shared" si="58"/>
        <v>0</v>
      </c>
      <c r="AG120" s="236" t="b">
        <f t="shared" si="59"/>
        <v>0</v>
      </c>
      <c r="AI120" s="164" t="e">
        <f t="shared" si="60"/>
        <v>#VALUE!</v>
      </c>
      <c r="AJ120" s="164" t="e">
        <f t="shared" si="77"/>
        <v>#VALUE!</v>
      </c>
      <c r="AK120" s="164" t="e">
        <f t="shared" si="78"/>
        <v>#VALUE!</v>
      </c>
      <c r="AL120" s="164" t="e">
        <f t="shared" si="79"/>
        <v>#VALUE!</v>
      </c>
      <c r="AM120" s="164" t="e">
        <f t="shared" si="80"/>
        <v>#VALUE!</v>
      </c>
      <c r="AN120" s="164" t="e">
        <f t="shared" si="81"/>
        <v>#VALUE!</v>
      </c>
      <c r="AO120" s="164" t="e">
        <f t="shared" si="82"/>
        <v>#VALUE!</v>
      </c>
      <c r="AP120" s="164" t="e">
        <f t="shared" si="83"/>
        <v>#VALUE!</v>
      </c>
      <c r="AQ120" s="164" t="e">
        <f t="shared" si="84"/>
        <v>#VALUE!</v>
      </c>
      <c r="AR120" s="164" t="e">
        <f t="shared" si="85"/>
        <v>#VALUE!</v>
      </c>
      <c r="AS120" s="165" t="e">
        <f t="shared" si="86"/>
        <v>#VALUE!</v>
      </c>
      <c r="AT120" s="165" t="e">
        <f t="shared" si="87"/>
        <v>#VALUE!</v>
      </c>
      <c r="AU120" s="165" t="e">
        <f t="shared" si="88"/>
        <v>#VALUE!</v>
      </c>
      <c r="AV120" s="165" t="e">
        <f t="shared" si="89"/>
        <v>#VALUE!</v>
      </c>
      <c r="AW120" s="165" t="e">
        <f t="shared" si="90"/>
        <v>#VALUE!</v>
      </c>
      <c r="AX120" s="165" t="e">
        <f t="shared" si="91"/>
        <v>#VALUE!</v>
      </c>
      <c r="AY120" s="165" t="e">
        <f t="shared" si="92"/>
        <v>#VALUE!</v>
      </c>
      <c r="AZ120" s="165" t="e">
        <f t="shared" si="93"/>
        <v>#VALUE!</v>
      </c>
      <c r="BA120" s="165" t="e">
        <f t="shared" si="94"/>
        <v>#VALUE!</v>
      </c>
      <c r="BB120" s="165" t="e">
        <f t="shared" si="95"/>
        <v>#VALUE!</v>
      </c>
      <c r="BC120" s="165">
        <f t="shared" si="96"/>
        <v>1</v>
      </c>
    </row>
    <row r="121" spans="1:5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 t="shared" si="48"/>
        <v/>
      </c>
      <c r="J121" s="121" t="str">
        <f t="shared" si="49"/>
        <v/>
      </c>
      <c r="K121" s="212">
        <f t="shared" si="64"/>
        <v>0</v>
      </c>
      <c r="L121" s="212">
        <f t="shared" si="65"/>
        <v>0</v>
      </c>
      <c r="M121" s="212">
        <f t="shared" si="66"/>
        <v>0</v>
      </c>
      <c r="N121" s="212">
        <f t="shared" si="67"/>
        <v>0</v>
      </c>
      <c r="O121" s="190">
        <f t="shared" si="68"/>
        <v>0</v>
      </c>
      <c r="P121" s="190">
        <f t="shared" si="69"/>
        <v>0</v>
      </c>
      <c r="Q121" s="190">
        <f t="shared" si="70"/>
        <v>0</v>
      </c>
      <c r="R121" s="190">
        <f t="shared" si="71"/>
        <v>0</v>
      </c>
      <c r="S121" s="190">
        <f t="shared" si="72"/>
        <v>0</v>
      </c>
      <c r="T121" s="190">
        <f t="shared" si="73"/>
        <v>0</v>
      </c>
      <c r="U121" s="212">
        <f t="shared" si="50"/>
        <v>0</v>
      </c>
      <c r="V121" s="212">
        <f t="shared" si="74"/>
        <v>0</v>
      </c>
      <c r="W121" s="212">
        <f t="shared" si="51"/>
        <v>0</v>
      </c>
      <c r="X121" s="212">
        <f t="shared" si="75"/>
        <v>0</v>
      </c>
      <c r="Y121" s="212">
        <f t="shared" si="52"/>
        <v>0</v>
      </c>
      <c r="Z121" s="212">
        <f t="shared" si="76"/>
        <v>0</v>
      </c>
      <c r="AA121" s="212">
        <f t="shared" si="53"/>
        <v>0</v>
      </c>
      <c r="AB121" s="212">
        <f t="shared" si="54"/>
        <v>0</v>
      </c>
      <c r="AC121" s="212">
        <f t="shared" si="55"/>
        <v>0</v>
      </c>
      <c r="AD121" s="212">
        <f t="shared" si="56"/>
        <v>0</v>
      </c>
      <c r="AE121" s="212">
        <f t="shared" si="57"/>
        <v>0</v>
      </c>
      <c r="AF121" s="212">
        <f t="shared" si="58"/>
        <v>0</v>
      </c>
      <c r="AG121" s="236" t="b">
        <f t="shared" si="59"/>
        <v>0</v>
      </c>
      <c r="AI121" s="164" t="e">
        <f t="shared" si="60"/>
        <v>#VALUE!</v>
      </c>
      <c r="AJ121" s="164" t="e">
        <f t="shared" si="77"/>
        <v>#VALUE!</v>
      </c>
      <c r="AK121" s="164" t="e">
        <f t="shared" si="78"/>
        <v>#VALUE!</v>
      </c>
      <c r="AL121" s="164" t="e">
        <f t="shared" si="79"/>
        <v>#VALUE!</v>
      </c>
      <c r="AM121" s="164" t="e">
        <f t="shared" si="80"/>
        <v>#VALUE!</v>
      </c>
      <c r="AN121" s="164" t="e">
        <f t="shared" si="81"/>
        <v>#VALUE!</v>
      </c>
      <c r="AO121" s="164" t="e">
        <f t="shared" si="82"/>
        <v>#VALUE!</v>
      </c>
      <c r="AP121" s="164" t="e">
        <f t="shared" si="83"/>
        <v>#VALUE!</v>
      </c>
      <c r="AQ121" s="164" t="e">
        <f t="shared" si="84"/>
        <v>#VALUE!</v>
      </c>
      <c r="AR121" s="164" t="e">
        <f t="shared" si="85"/>
        <v>#VALUE!</v>
      </c>
      <c r="AS121" s="165" t="e">
        <f t="shared" si="86"/>
        <v>#VALUE!</v>
      </c>
      <c r="AT121" s="165" t="e">
        <f t="shared" si="87"/>
        <v>#VALUE!</v>
      </c>
      <c r="AU121" s="165" t="e">
        <f t="shared" si="88"/>
        <v>#VALUE!</v>
      </c>
      <c r="AV121" s="165" t="e">
        <f t="shared" si="89"/>
        <v>#VALUE!</v>
      </c>
      <c r="AW121" s="165" t="e">
        <f t="shared" si="90"/>
        <v>#VALUE!</v>
      </c>
      <c r="AX121" s="165" t="e">
        <f t="shared" si="91"/>
        <v>#VALUE!</v>
      </c>
      <c r="AY121" s="165" t="e">
        <f t="shared" si="92"/>
        <v>#VALUE!</v>
      </c>
      <c r="AZ121" s="165" t="e">
        <f t="shared" si="93"/>
        <v>#VALUE!</v>
      </c>
      <c r="BA121" s="165" t="e">
        <f t="shared" si="94"/>
        <v>#VALUE!</v>
      </c>
      <c r="BB121" s="165" t="e">
        <f t="shared" si="95"/>
        <v>#VALUE!</v>
      </c>
      <c r="BC121" s="165">
        <f t="shared" si="96"/>
        <v>1</v>
      </c>
    </row>
    <row r="122" spans="1:5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 t="shared" si="48"/>
        <v/>
      </c>
      <c r="J122" s="121" t="str">
        <f t="shared" si="49"/>
        <v/>
      </c>
      <c r="K122" s="212">
        <f t="shared" si="64"/>
        <v>0</v>
      </c>
      <c r="L122" s="212">
        <f t="shared" si="65"/>
        <v>0</v>
      </c>
      <c r="M122" s="212">
        <f t="shared" si="66"/>
        <v>0</v>
      </c>
      <c r="N122" s="212">
        <f t="shared" si="67"/>
        <v>0</v>
      </c>
      <c r="O122" s="190">
        <f t="shared" si="68"/>
        <v>0</v>
      </c>
      <c r="P122" s="190">
        <f t="shared" si="69"/>
        <v>0</v>
      </c>
      <c r="Q122" s="190">
        <f t="shared" si="70"/>
        <v>0</v>
      </c>
      <c r="R122" s="190">
        <f t="shared" si="71"/>
        <v>0</v>
      </c>
      <c r="S122" s="190">
        <f t="shared" si="72"/>
        <v>0</v>
      </c>
      <c r="T122" s="190">
        <f t="shared" si="73"/>
        <v>0</v>
      </c>
      <c r="U122" s="212">
        <f t="shared" si="50"/>
        <v>0</v>
      </c>
      <c r="V122" s="212">
        <f t="shared" si="74"/>
        <v>0</v>
      </c>
      <c r="W122" s="212">
        <f t="shared" si="51"/>
        <v>0</v>
      </c>
      <c r="X122" s="212">
        <f t="shared" si="75"/>
        <v>0</v>
      </c>
      <c r="Y122" s="212">
        <f t="shared" si="52"/>
        <v>0</v>
      </c>
      <c r="Z122" s="212">
        <f t="shared" si="76"/>
        <v>0</v>
      </c>
      <c r="AA122" s="212">
        <f t="shared" si="53"/>
        <v>0</v>
      </c>
      <c r="AB122" s="212">
        <f t="shared" si="54"/>
        <v>0</v>
      </c>
      <c r="AC122" s="212">
        <f t="shared" si="55"/>
        <v>0</v>
      </c>
      <c r="AD122" s="212">
        <f t="shared" si="56"/>
        <v>0</v>
      </c>
      <c r="AE122" s="212">
        <f t="shared" si="57"/>
        <v>0</v>
      </c>
      <c r="AF122" s="212">
        <f t="shared" si="58"/>
        <v>0</v>
      </c>
      <c r="AG122" s="236" t="b">
        <f t="shared" si="59"/>
        <v>0</v>
      </c>
      <c r="AI122" s="164" t="e">
        <f t="shared" si="60"/>
        <v>#VALUE!</v>
      </c>
      <c r="AJ122" s="164" t="e">
        <f t="shared" si="77"/>
        <v>#VALUE!</v>
      </c>
      <c r="AK122" s="164" t="e">
        <f t="shared" si="78"/>
        <v>#VALUE!</v>
      </c>
      <c r="AL122" s="164" t="e">
        <f t="shared" si="79"/>
        <v>#VALUE!</v>
      </c>
      <c r="AM122" s="164" t="e">
        <f t="shared" si="80"/>
        <v>#VALUE!</v>
      </c>
      <c r="AN122" s="164" t="e">
        <f t="shared" si="81"/>
        <v>#VALUE!</v>
      </c>
      <c r="AO122" s="164" t="e">
        <f t="shared" si="82"/>
        <v>#VALUE!</v>
      </c>
      <c r="AP122" s="164" t="e">
        <f t="shared" si="83"/>
        <v>#VALUE!</v>
      </c>
      <c r="AQ122" s="164" t="e">
        <f t="shared" si="84"/>
        <v>#VALUE!</v>
      </c>
      <c r="AR122" s="164" t="e">
        <f t="shared" si="85"/>
        <v>#VALUE!</v>
      </c>
      <c r="AS122" s="165" t="e">
        <f t="shared" si="86"/>
        <v>#VALUE!</v>
      </c>
      <c r="AT122" s="165" t="e">
        <f t="shared" si="87"/>
        <v>#VALUE!</v>
      </c>
      <c r="AU122" s="165" t="e">
        <f t="shared" si="88"/>
        <v>#VALUE!</v>
      </c>
      <c r="AV122" s="165" t="e">
        <f t="shared" si="89"/>
        <v>#VALUE!</v>
      </c>
      <c r="AW122" s="165" t="e">
        <f t="shared" si="90"/>
        <v>#VALUE!</v>
      </c>
      <c r="AX122" s="165" t="e">
        <f t="shared" si="91"/>
        <v>#VALUE!</v>
      </c>
      <c r="AY122" s="165" t="e">
        <f t="shared" si="92"/>
        <v>#VALUE!</v>
      </c>
      <c r="AZ122" s="165" t="e">
        <f t="shared" si="93"/>
        <v>#VALUE!</v>
      </c>
      <c r="BA122" s="165" t="e">
        <f t="shared" si="94"/>
        <v>#VALUE!</v>
      </c>
      <c r="BB122" s="165" t="e">
        <f t="shared" si="95"/>
        <v>#VALUE!</v>
      </c>
      <c r="BC122" s="165">
        <f t="shared" si="96"/>
        <v>1</v>
      </c>
    </row>
    <row r="123" spans="1:5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 t="shared" si="48"/>
        <v/>
      </c>
      <c r="J123" s="121" t="str">
        <f t="shared" si="49"/>
        <v/>
      </c>
      <c r="K123" s="212">
        <f t="shared" si="64"/>
        <v>0</v>
      </c>
      <c r="L123" s="212">
        <f t="shared" si="65"/>
        <v>0</v>
      </c>
      <c r="M123" s="212">
        <f t="shared" si="66"/>
        <v>0</v>
      </c>
      <c r="N123" s="212">
        <f t="shared" si="67"/>
        <v>0</v>
      </c>
      <c r="O123" s="190">
        <f t="shared" si="68"/>
        <v>0</v>
      </c>
      <c r="P123" s="190">
        <f t="shared" si="69"/>
        <v>0</v>
      </c>
      <c r="Q123" s="190">
        <f t="shared" si="70"/>
        <v>0</v>
      </c>
      <c r="R123" s="190">
        <f t="shared" si="71"/>
        <v>0</v>
      </c>
      <c r="S123" s="190">
        <f t="shared" si="72"/>
        <v>0</v>
      </c>
      <c r="T123" s="190">
        <f t="shared" si="73"/>
        <v>0</v>
      </c>
      <c r="U123" s="212">
        <f t="shared" si="50"/>
        <v>0</v>
      </c>
      <c r="V123" s="212">
        <f t="shared" si="74"/>
        <v>0</v>
      </c>
      <c r="W123" s="212">
        <f t="shared" si="51"/>
        <v>0</v>
      </c>
      <c r="X123" s="212">
        <f t="shared" si="75"/>
        <v>0</v>
      </c>
      <c r="Y123" s="212">
        <f t="shared" si="52"/>
        <v>0</v>
      </c>
      <c r="Z123" s="212">
        <f t="shared" si="76"/>
        <v>0</v>
      </c>
      <c r="AA123" s="212">
        <f t="shared" si="53"/>
        <v>0</v>
      </c>
      <c r="AB123" s="212">
        <f t="shared" si="54"/>
        <v>0</v>
      </c>
      <c r="AC123" s="212">
        <f t="shared" si="55"/>
        <v>0</v>
      </c>
      <c r="AD123" s="212">
        <f t="shared" si="56"/>
        <v>0</v>
      </c>
      <c r="AE123" s="212">
        <f t="shared" si="57"/>
        <v>0</v>
      </c>
      <c r="AF123" s="212">
        <f t="shared" si="58"/>
        <v>0</v>
      </c>
      <c r="AG123" s="236" t="b">
        <f t="shared" si="59"/>
        <v>0</v>
      </c>
      <c r="AI123" s="164" t="e">
        <f t="shared" si="60"/>
        <v>#VALUE!</v>
      </c>
      <c r="AJ123" s="164" t="e">
        <f t="shared" si="77"/>
        <v>#VALUE!</v>
      </c>
      <c r="AK123" s="164" t="e">
        <f t="shared" si="78"/>
        <v>#VALUE!</v>
      </c>
      <c r="AL123" s="164" t="e">
        <f t="shared" si="79"/>
        <v>#VALUE!</v>
      </c>
      <c r="AM123" s="164" t="e">
        <f t="shared" si="80"/>
        <v>#VALUE!</v>
      </c>
      <c r="AN123" s="164" t="e">
        <f t="shared" si="81"/>
        <v>#VALUE!</v>
      </c>
      <c r="AO123" s="164" t="e">
        <f t="shared" si="82"/>
        <v>#VALUE!</v>
      </c>
      <c r="AP123" s="164" t="e">
        <f t="shared" si="83"/>
        <v>#VALUE!</v>
      </c>
      <c r="AQ123" s="164" t="e">
        <f t="shared" si="84"/>
        <v>#VALUE!</v>
      </c>
      <c r="AR123" s="164" t="e">
        <f t="shared" si="85"/>
        <v>#VALUE!</v>
      </c>
      <c r="AS123" s="165" t="e">
        <f t="shared" si="86"/>
        <v>#VALUE!</v>
      </c>
      <c r="AT123" s="165" t="e">
        <f t="shared" si="87"/>
        <v>#VALUE!</v>
      </c>
      <c r="AU123" s="165" t="e">
        <f t="shared" si="88"/>
        <v>#VALUE!</v>
      </c>
      <c r="AV123" s="165" t="e">
        <f t="shared" si="89"/>
        <v>#VALUE!</v>
      </c>
      <c r="AW123" s="165" t="e">
        <f t="shared" si="90"/>
        <v>#VALUE!</v>
      </c>
      <c r="AX123" s="165" t="e">
        <f t="shared" si="91"/>
        <v>#VALUE!</v>
      </c>
      <c r="AY123" s="165" t="e">
        <f t="shared" si="92"/>
        <v>#VALUE!</v>
      </c>
      <c r="AZ123" s="165" t="e">
        <f t="shared" si="93"/>
        <v>#VALUE!</v>
      </c>
      <c r="BA123" s="165" t="e">
        <f t="shared" si="94"/>
        <v>#VALUE!</v>
      </c>
      <c r="BB123" s="165" t="e">
        <f t="shared" si="95"/>
        <v>#VALUE!</v>
      </c>
      <c r="BC123" s="165">
        <f t="shared" si="96"/>
        <v>1</v>
      </c>
    </row>
    <row r="124" spans="1:5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 t="shared" si="48"/>
        <v/>
      </c>
      <c r="J124" s="121" t="str">
        <f t="shared" si="49"/>
        <v/>
      </c>
      <c r="K124" s="212">
        <f t="shared" si="64"/>
        <v>0</v>
      </c>
      <c r="L124" s="212">
        <f t="shared" si="65"/>
        <v>0</v>
      </c>
      <c r="M124" s="212">
        <f t="shared" si="66"/>
        <v>0</v>
      </c>
      <c r="N124" s="212">
        <f t="shared" si="67"/>
        <v>0</v>
      </c>
      <c r="O124" s="190">
        <f t="shared" si="68"/>
        <v>0</v>
      </c>
      <c r="P124" s="190">
        <f t="shared" si="69"/>
        <v>0</v>
      </c>
      <c r="Q124" s="190">
        <f t="shared" si="70"/>
        <v>0</v>
      </c>
      <c r="R124" s="190">
        <f t="shared" si="71"/>
        <v>0</v>
      </c>
      <c r="S124" s="190">
        <f t="shared" si="72"/>
        <v>0</v>
      </c>
      <c r="T124" s="190">
        <f t="shared" si="73"/>
        <v>0</v>
      </c>
      <c r="U124" s="212">
        <f t="shared" si="50"/>
        <v>0</v>
      </c>
      <c r="V124" s="212">
        <f t="shared" si="74"/>
        <v>0</v>
      </c>
      <c r="W124" s="212">
        <f t="shared" si="51"/>
        <v>0</v>
      </c>
      <c r="X124" s="212">
        <f t="shared" si="75"/>
        <v>0</v>
      </c>
      <c r="Y124" s="212">
        <f t="shared" si="52"/>
        <v>0</v>
      </c>
      <c r="Z124" s="212">
        <f t="shared" si="76"/>
        <v>0</v>
      </c>
      <c r="AA124" s="212">
        <f t="shared" si="53"/>
        <v>0</v>
      </c>
      <c r="AB124" s="212">
        <f t="shared" si="54"/>
        <v>0</v>
      </c>
      <c r="AC124" s="212">
        <f t="shared" si="55"/>
        <v>0</v>
      </c>
      <c r="AD124" s="212">
        <f t="shared" si="56"/>
        <v>0</v>
      </c>
      <c r="AE124" s="212">
        <f t="shared" si="57"/>
        <v>0</v>
      </c>
      <c r="AF124" s="212">
        <f t="shared" si="58"/>
        <v>0</v>
      </c>
      <c r="AG124" s="236" t="b">
        <f t="shared" si="59"/>
        <v>0</v>
      </c>
      <c r="AI124" s="164" t="e">
        <f t="shared" si="60"/>
        <v>#VALUE!</v>
      </c>
      <c r="AJ124" s="164" t="e">
        <f t="shared" si="77"/>
        <v>#VALUE!</v>
      </c>
      <c r="AK124" s="164" t="e">
        <f t="shared" si="78"/>
        <v>#VALUE!</v>
      </c>
      <c r="AL124" s="164" t="e">
        <f t="shared" si="79"/>
        <v>#VALUE!</v>
      </c>
      <c r="AM124" s="164" t="e">
        <f t="shared" si="80"/>
        <v>#VALUE!</v>
      </c>
      <c r="AN124" s="164" t="e">
        <f t="shared" si="81"/>
        <v>#VALUE!</v>
      </c>
      <c r="AO124" s="164" t="e">
        <f t="shared" si="82"/>
        <v>#VALUE!</v>
      </c>
      <c r="AP124" s="164" t="e">
        <f t="shared" si="83"/>
        <v>#VALUE!</v>
      </c>
      <c r="AQ124" s="164" t="e">
        <f t="shared" si="84"/>
        <v>#VALUE!</v>
      </c>
      <c r="AR124" s="164" t="e">
        <f t="shared" si="85"/>
        <v>#VALUE!</v>
      </c>
      <c r="AS124" s="165" t="e">
        <f t="shared" si="86"/>
        <v>#VALUE!</v>
      </c>
      <c r="AT124" s="165" t="e">
        <f t="shared" si="87"/>
        <v>#VALUE!</v>
      </c>
      <c r="AU124" s="165" t="e">
        <f t="shared" si="88"/>
        <v>#VALUE!</v>
      </c>
      <c r="AV124" s="165" t="e">
        <f t="shared" si="89"/>
        <v>#VALUE!</v>
      </c>
      <c r="AW124" s="165" t="e">
        <f t="shared" si="90"/>
        <v>#VALUE!</v>
      </c>
      <c r="AX124" s="165" t="e">
        <f t="shared" si="91"/>
        <v>#VALUE!</v>
      </c>
      <c r="AY124" s="165" t="e">
        <f t="shared" si="92"/>
        <v>#VALUE!</v>
      </c>
      <c r="AZ124" s="165" t="e">
        <f t="shared" si="93"/>
        <v>#VALUE!</v>
      </c>
      <c r="BA124" s="165" t="e">
        <f t="shared" si="94"/>
        <v>#VALUE!</v>
      </c>
      <c r="BB124" s="165" t="e">
        <f t="shared" si="95"/>
        <v>#VALUE!</v>
      </c>
      <c r="BC124" s="165">
        <f t="shared" si="96"/>
        <v>1</v>
      </c>
    </row>
    <row r="125" spans="1:5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 t="shared" si="48"/>
        <v/>
      </c>
      <c r="J125" s="121" t="str">
        <f t="shared" si="49"/>
        <v/>
      </c>
      <c r="K125" s="212">
        <f t="shared" si="64"/>
        <v>0</v>
      </c>
      <c r="L125" s="212">
        <f t="shared" si="65"/>
        <v>0</v>
      </c>
      <c r="M125" s="212">
        <f t="shared" si="66"/>
        <v>0</v>
      </c>
      <c r="N125" s="212">
        <f t="shared" si="67"/>
        <v>0</v>
      </c>
      <c r="O125" s="190">
        <f t="shared" si="68"/>
        <v>0</v>
      </c>
      <c r="P125" s="190">
        <f t="shared" si="69"/>
        <v>0</v>
      </c>
      <c r="Q125" s="190">
        <f t="shared" si="70"/>
        <v>0</v>
      </c>
      <c r="R125" s="190">
        <f t="shared" si="71"/>
        <v>0</v>
      </c>
      <c r="S125" s="190">
        <f t="shared" si="72"/>
        <v>0</v>
      </c>
      <c r="T125" s="190">
        <f t="shared" si="73"/>
        <v>0</v>
      </c>
      <c r="U125" s="212">
        <f t="shared" si="50"/>
        <v>0</v>
      </c>
      <c r="V125" s="212">
        <f t="shared" si="74"/>
        <v>0</v>
      </c>
      <c r="W125" s="212">
        <f t="shared" si="51"/>
        <v>0</v>
      </c>
      <c r="X125" s="212">
        <f t="shared" si="75"/>
        <v>0</v>
      </c>
      <c r="Y125" s="212">
        <f t="shared" si="52"/>
        <v>0</v>
      </c>
      <c r="Z125" s="212">
        <f t="shared" si="76"/>
        <v>0</v>
      </c>
      <c r="AA125" s="212">
        <f t="shared" si="53"/>
        <v>0</v>
      </c>
      <c r="AB125" s="212">
        <f t="shared" si="54"/>
        <v>0</v>
      </c>
      <c r="AC125" s="212">
        <f t="shared" si="55"/>
        <v>0</v>
      </c>
      <c r="AD125" s="212">
        <f t="shared" si="56"/>
        <v>0</v>
      </c>
      <c r="AE125" s="212">
        <f t="shared" si="57"/>
        <v>0</v>
      </c>
      <c r="AF125" s="212">
        <f t="shared" si="58"/>
        <v>0</v>
      </c>
      <c r="AG125" s="236" t="b">
        <f t="shared" si="59"/>
        <v>0</v>
      </c>
      <c r="AI125" s="164" t="e">
        <f t="shared" si="60"/>
        <v>#VALUE!</v>
      </c>
      <c r="AJ125" s="164" t="e">
        <f t="shared" si="77"/>
        <v>#VALUE!</v>
      </c>
      <c r="AK125" s="164" t="e">
        <f t="shared" si="78"/>
        <v>#VALUE!</v>
      </c>
      <c r="AL125" s="164" t="e">
        <f t="shared" si="79"/>
        <v>#VALUE!</v>
      </c>
      <c r="AM125" s="164" t="e">
        <f t="shared" si="80"/>
        <v>#VALUE!</v>
      </c>
      <c r="AN125" s="164" t="e">
        <f t="shared" si="81"/>
        <v>#VALUE!</v>
      </c>
      <c r="AO125" s="164" t="e">
        <f t="shared" si="82"/>
        <v>#VALUE!</v>
      </c>
      <c r="AP125" s="164" t="e">
        <f t="shared" si="83"/>
        <v>#VALUE!</v>
      </c>
      <c r="AQ125" s="164" t="e">
        <f t="shared" si="84"/>
        <v>#VALUE!</v>
      </c>
      <c r="AR125" s="164" t="e">
        <f t="shared" si="85"/>
        <v>#VALUE!</v>
      </c>
      <c r="AS125" s="165" t="e">
        <f t="shared" si="86"/>
        <v>#VALUE!</v>
      </c>
      <c r="AT125" s="165" t="e">
        <f t="shared" si="87"/>
        <v>#VALUE!</v>
      </c>
      <c r="AU125" s="165" t="e">
        <f t="shared" si="88"/>
        <v>#VALUE!</v>
      </c>
      <c r="AV125" s="165" t="e">
        <f t="shared" si="89"/>
        <v>#VALUE!</v>
      </c>
      <c r="AW125" s="165" t="e">
        <f t="shared" si="90"/>
        <v>#VALUE!</v>
      </c>
      <c r="AX125" s="165" t="e">
        <f t="shared" si="91"/>
        <v>#VALUE!</v>
      </c>
      <c r="AY125" s="165" t="e">
        <f t="shared" si="92"/>
        <v>#VALUE!</v>
      </c>
      <c r="AZ125" s="165" t="e">
        <f t="shared" si="93"/>
        <v>#VALUE!</v>
      </c>
      <c r="BA125" s="165" t="e">
        <f t="shared" si="94"/>
        <v>#VALUE!</v>
      </c>
      <c r="BB125" s="165" t="e">
        <f t="shared" si="95"/>
        <v>#VALUE!</v>
      </c>
      <c r="BC125" s="165">
        <f t="shared" si="96"/>
        <v>1</v>
      </c>
    </row>
    <row r="126" spans="1:5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 t="shared" si="48"/>
        <v/>
      </c>
      <c r="J126" s="121" t="str">
        <f t="shared" si="49"/>
        <v/>
      </c>
      <c r="K126" s="212">
        <f t="shared" si="64"/>
        <v>0</v>
      </c>
      <c r="L126" s="212">
        <f t="shared" si="65"/>
        <v>0</v>
      </c>
      <c r="M126" s="212">
        <f t="shared" si="66"/>
        <v>0</v>
      </c>
      <c r="N126" s="212">
        <f t="shared" si="67"/>
        <v>0</v>
      </c>
      <c r="O126" s="190">
        <f t="shared" si="68"/>
        <v>0</v>
      </c>
      <c r="P126" s="190">
        <f t="shared" si="69"/>
        <v>0</v>
      </c>
      <c r="Q126" s="190">
        <f t="shared" si="70"/>
        <v>0</v>
      </c>
      <c r="R126" s="190">
        <f t="shared" si="71"/>
        <v>0</v>
      </c>
      <c r="S126" s="190">
        <f t="shared" si="72"/>
        <v>0</v>
      </c>
      <c r="T126" s="190">
        <f t="shared" si="73"/>
        <v>0</v>
      </c>
      <c r="U126" s="212">
        <f t="shared" si="50"/>
        <v>0</v>
      </c>
      <c r="V126" s="212">
        <f t="shared" si="74"/>
        <v>0</v>
      </c>
      <c r="W126" s="212">
        <f t="shared" si="51"/>
        <v>0</v>
      </c>
      <c r="X126" s="212">
        <f t="shared" si="75"/>
        <v>0</v>
      </c>
      <c r="Y126" s="212">
        <f t="shared" si="52"/>
        <v>0</v>
      </c>
      <c r="Z126" s="212">
        <f t="shared" si="76"/>
        <v>0</v>
      </c>
      <c r="AA126" s="212">
        <f t="shared" si="53"/>
        <v>0</v>
      </c>
      <c r="AB126" s="212">
        <f t="shared" si="54"/>
        <v>0</v>
      </c>
      <c r="AC126" s="212">
        <f t="shared" si="55"/>
        <v>0</v>
      </c>
      <c r="AD126" s="212">
        <f t="shared" si="56"/>
        <v>0</v>
      </c>
      <c r="AE126" s="212">
        <f t="shared" si="57"/>
        <v>0</v>
      </c>
      <c r="AF126" s="212">
        <f t="shared" si="58"/>
        <v>0</v>
      </c>
      <c r="AG126" s="236" t="b">
        <f t="shared" si="59"/>
        <v>0</v>
      </c>
      <c r="AI126" s="164" t="e">
        <f t="shared" si="60"/>
        <v>#VALUE!</v>
      </c>
      <c r="AJ126" s="164" t="e">
        <f t="shared" si="77"/>
        <v>#VALUE!</v>
      </c>
      <c r="AK126" s="164" t="e">
        <f t="shared" si="78"/>
        <v>#VALUE!</v>
      </c>
      <c r="AL126" s="164" t="e">
        <f t="shared" si="79"/>
        <v>#VALUE!</v>
      </c>
      <c r="AM126" s="164" t="e">
        <f t="shared" si="80"/>
        <v>#VALUE!</v>
      </c>
      <c r="AN126" s="164" t="e">
        <f t="shared" si="81"/>
        <v>#VALUE!</v>
      </c>
      <c r="AO126" s="164" t="e">
        <f t="shared" si="82"/>
        <v>#VALUE!</v>
      </c>
      <c r="AP126" s="164" t="e">
        <f t="shared" si="83"/>
        <v>#VALUE!</v>
      </c>
      <c r="AQ126" s="164" t="e">
        <f t="shared" si="84"/>
        <v>#VALUE!</v>
      </c>
      <c r="AR126" s="164" t="e">
        <f t="shared" si="85"/>
        <v>#VALUE!</v>
      </c>
      <c r="AS126" s="165" t="e">
        <f t="shared" si="86"/>
        <v>#VALUE!</v>
      </c>
      <c r="AT126" s="165" t="e">
        <f t="shared" si="87"/>
        <v>#VALUE!</v>
      </c>
      <c r="AU126" s="165" t="e">
        <f t="shared" si="88"/>
        <v>#VALUE!</v>
      </c>
      <c r="AV126" s="165" t="e">
        <f t="shared" si="89"/>
        <v>#VALUE!</v>
      </c>
      <c r="AW126" s="165" t="e">
        <f t="shared" si="90"/>
        <v>#VALUE!</v>
      </c>
      <c r="AX126" s="165" t="e">
        <f t="shared" si="91"/>
        <v>#VALUE!</v>
      </c>
      <c r="AY126" s="165" t="e">
        <f t="shared" si="92"/>
        <v>#VALUE!</v>
      </c>
      <c r="AZ126" s="165" t="e">
        <f t="shared" si="93"/>
        <v>#VALUE!</v>
      </c>
      <c r="BA126" s="165" t="e">
        <f t="shared" si="94"/>
        <v>#VALUE!</v>
      </c>
      <c r="BB126" s="165" t="e">
        <f t="shared" si="95"/>
        <v>#VALUE!</v>
      </c>
      <c r="BC126" s="165">
        <f t="shared" si="96"/>
        <v>1</v>
      </c>
    </row>
    <row r="127" spans="1:5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 t="shared" si="48"/>
        <v/>
      </c>
      <c r="J127" s="121" t="str">
        <f t="shared" si="49"/>
        <v/>
      </c>
      <c r="K127" s="212">
        <f t="shared" si="64"/>
        <v>0</v>
      </c>
      <c r="L127" s="212">
        <f t="shared" si="65"/>
        <v>0</v>
      </c>
      <c r="M127" s="212">
        <f t="shared" si="66"/>
        <v>0</v>
      </c>
      <c r="N127" s="212">
        <f t="shared" si="67"/>
        <v>0</v>
      </c>
      <c r="O127" s="190">
        <f t="shared" si="68"/>
        <v>0</v>
      </c>
      <c r="P127" s="190">
        <f t="shared" si="69"/>
        <v>0</v>
      </c>
      <c r="Q127" s="190">
        <f t="shared" si="70"/>
        <v>0</v>
      </c>
      <c r="R127" s="190">
        <f t="shared" si="71"/>
        <v>0</v>
      </c>
      <c r="S127" s="190">
        <f t="shared" si="72"/>
        <v>0</v>
      </c>
      <c r="T127" s="190">
        <f t="shared" si="73"/>
        <v>0</v>
      </c>
      <c r="U127" s="212">
        <f t="shared" si="50"/>
        <v>0</v>
      </c>
      <c r="V127" s="212">
        <f t="shared" si="74"/>
        <v>0</v>
      </c>
      <c r="W127" s="212">
        <f t="shared" si="51"/>
        <v>0</v>
      </c>
      <c r="X127" s="212">
        <f t="shared" si="75"/>
        <v>0</v>
      </c>
      <c r="Y127" s="212">
        <f t="shared" si="52"/>
        <v>0</v>
      </c>
      <c r="Z127" s="212">
        <f t="shared" si="76"/>
        <v>0</v>
      </c>
      <c r="AA127" s="212">
        <f t="shared" si="53"/>
        <v>0</v>
      </c>
      <c r="AB127" s="212">
        <f t="shared" si="54"/>
        <v>0</v>
      </c>
      <c r="AC127" s="212">
        <f t="shared" si="55"/>
        <v>0</v>
      </c>
      <c r="AD127" s="212">
        <f t="shared" si="56"/>
        <v>0</v>
      </c>
      <c r="AE127" s="212">
        <f t="shared" si="57"/>
        <v>0</v>
      </c>
      <c r="AF127" s="212">
        <f t="shared" si="58"/>
        <v>0</v>
      </c>
      <c r="AG127" s="236" t="b">
        <f t="shared" si="59"/>
        <v>0</v>
      </c>
      <c r="AI127" s="164" t="e">
        <f t="shared" si="60"/>
        <v>#VALUE!</v>
      </c>
      <c r="AJ127" s="164" t="e">
        <f t="shared" si="77"/>
        <v>#VALUE!</v>
      </c>
      <c r="AK127" s="164" t="e">
        <f t="shared" si="78"/>
        <v>#VALUE!</v>
      </c>
      <c r="AL127" s="164" t="e">
        <f t="shared" si="79"/>
        <v>#VALUE!</v>
      </c>
      <c r="AM127" s="164" t="e">
        <f t="shared" si="80"/>
        <v>#VALUE!</v>
      </c>
      <c r="AN127" s="164" t="e">
        <f t="shared" si="81"/>
        <v>#VALUE!</v>
      </c>
      <c r="AO127" s="164" t="e">
        <f t="shared" si="82"/>
        <v>#VALUE!</v>
      </c>
      <c r="AP127" s="164" t="e">
        <f t="shared" si="83"/>
        <v>#VALUE!</v>
      </c>
      <c r="AQ127" s="164" t="e">
        <f t="shared" si="84"/>
        <v>#VALUE!</v>
      </c>
      <c r="AR127" s="164" t="e">
        <f t="shared" si="85"/>
        <v>#VALUE!</v>
      </c>
      <c r="AS127" s="165" t="e">
        <f t="shared" si="86"/>
        <v>#VALUE!</v>
      </c>
      <c r="AT127" s="165" t="e">
        <f t="shared" si="87"/>
        <v>#VALUE!</v>
      </c>
      <c r="AU127" s="165" t="e">
        <f t="shared" si="88"/>
        <v>#VALUE!</v>
      </c>
      <c r="AV127" s="165" t="e">
        <f t="shared" si="89"/>
        <v>#VALUE!</v>
      </c>
      <c r="AW127" s="165" t="e">
        <f t="shared" si="90"/>
        <v>#VALUE!</v>
      </c>
      <c r="AX127" s="165" t="e">
        <f t="shared" si="91"/>
        <v>#VALUE!</v>
      </c>
      <c r="AY127" s="165" t="e">
        <f t="shared" si="92"/>
        <v>#VALUE!</v>
      </c>
      <c r="AZ127" s="165" t="e">
        <f t="shared" si="93"/>
        <v>#VALUE!</v>
      </c>
      <c r="BA127" s="165" t="e">
        <f t="shared" si="94"/>
        <v>#VALUE!</v>
      </c>
      <c r="BB127" s="165" t="e">
        <f t="shared" si="95"/>
        <v>#VALUE!</v>
      </c>
      <c r="BC127" s="165">
        <f t="shared" si="96"/>
        <v>1</v>
      </c>
    </row>
    <row r="128" spans="1:5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 t="shared" si="48"/>
        <v/>
      </c>
      <c r="J128" s="121" t="str">
        <f t="shared" si="49"/>
        <v/>
      </c>
      <c r="K128" s="212">
        <f t="shared" si="64"/>
        <v>0</v>
      </c>
      <c r="L128" s="212">
        <f t="shared" si="65"/>
        <v>0</v>
      </c>
      <c r="M128" s="212">
        <f t="shared" si="66"/>
        <v>0</v>
      </c>
      <c r="N128" s="212">
        <f t="shared" si="67"/>
        <v>0</v>
      </c>
      <c r="O128" s="190">
        <f t="shared" si="68"/>
        <v>0</v>
      </c>
      <c r="P128" s="190">
        <f t="shared" si="69"/>
        <v>0</v>
      </c>
      <c r="Q128" s="190">
        <f t="shared" si="70"/>
        <v>0</v>
      </c>
      <c r="R128" s="190">
        <f t="shared" si="71"/>
        <v>0</v>
      </c>
      <c r="S128" s="190">
        <f t="shared" si="72"/>
        <v>0</v>
      </c>
      <c r="T128" s="190">
        <f t="shared" si="73"/>
        <v>0</v>
      </c>
      <c r="U128" s="212">
        <f t="shared" si="50"/>
        <v>0</v>
      </c>
      <c r="V128" s="212">
        <f t="shared" si="74"/>
        <v>0</v>
      </c>
      <c r="W128" s="212">
        <f t="shared" si="51"/>
        <v>0</v>
      </c>
      <c r="X128" s="212">
        <f t="shared" si="75"/>
        <v>0</v>
      </c>
      <c r="Y128" s="212">
        <f t="shared" si="52"/>
        <v>0</v>
      </c>
      <c r="Z128" s="212">
        <f t="shared" si="76"/>
        <v>0</v>
      </c>
      <c r="AA128" s="212">
        <f t="shared" si="53"/>
        <v>0</v>
      </c>
      <c r="AB128" s="212">
        <f t="shared" si="54"/>
        <v>0</v>
      </c>
      <c r="AC128" s="212">
        <f t="shared" si="55"/>
        <v>0</v>
      </c>
      <c r="AD128" s="212">
        <f t="shared" si="56"/>
        <v>0</v>
      </c>
      <c r="AE128" s="212">
        <f t="shared" si="57"/>
        <v>0</v>
      </c>
      <c r="AF128" s="212">
        <f t="shared" si="58"/>
        <v>0</v>
      </c>
      <c r="AG128" s="236" t="b">
        <f t="shared" si="59"/>
        <v>0</v>
      </c>
      <c r="AI128" s="164" t="e">
        <f t="shared" si="60"/>
        <v>#VALUE!</v>
      </c>
      <c r="AJ128" s="164" t="e">
        <f t="shared" si="77"/>
        <v>#VALUE!</v>
      </c>
      <c r="AK128" s="164" t="e">
        <f t="shared" si="78"/>
        <v>#VALUE!</v>
      </c>
      <c r="AL128" s="164" t="e">
        <f t="shared" si="79"/>
        <v>#VALUE!</v>
      </c>
      <c r="AM128" s="164" t="e">
        <f t="shared" si="80"/>
        <v>#VALUE!</v>
      </c>
      <c r="AN128" s="164" t="e">
        <f t="shared" si="81"/>
        <v>#VALUE!</v>
      </c>
      <c r="AO128" s="164" t="e">
        <f t="shared" si="82"/>
        <v>#VALUE!</v>
      </c>
      <c r="AP128" s="164" t="e">
        <f t="shared" si="83"/>
        <v>#VALUE!</v>
      </c>
      <c r="AQ128" s="164" t="e">
        <f t="shared" si="84"/>
        <v>#VALUE!</v>
      </c>
      <c r="AR128" s="164" t="e">
        <f t="shared" si="85"/>
        <v>#VALUE!</v>
      </c>
      <c r="AS128" s="165" t="e">
        <f t="shared" si="86"/>
        <v>#VALUE!</v>
      </c>
      <c r="AT128" s="165" t="e">
        <f t="shared" si="87"/>
        <v>#VALUE!</v>
      </c>
      <c r="AU128" s="165" t="e">
        <f t="shared" si="88"/>
        <v>#VALUE!</v>
      </c>
      <c r="AV128" s="165" t="e">
        <f t="shared" si="89"/>
        <v>#VALUE!</v>
      </c>
      <c r="AW128" s="165" t="e">
        <f t="shared" si="90"/>
        <v>#VALUE!</v>
      </c>
      <c r="AX128" s="165" t="e">
        <f t="shared" si="91"/>
        <v>#VALUE!</v>
      </c>
      <c r="AY128" s="165" t="e">
        <f t="shared" si="92"/>
        <v>#VALUE!</v>
      </c>
      <c r="AZ128" s="165" t="e">
        <f t="shared" si="93"/>
        <v>#VALUE!</v>
      </c>
      <c r="BA128" s="165" t="e">
        <f t="shared" si="94"/>
        <v>#VALUE!</v>
      </c>
      <c r="BB128" s="165" t="e">
        <f t="shared" si="95"/>
        <v>#VALUE!</v>
      </c>
      <c r="BC128" s="165">
        <f t="shared" si="96"/>
        <v>1</v>
      </c>
    </row>
    <row r="129" spans="1:5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 t="shared" si="48"/>
        <v/>
      </c>
      <c r="J129" s="121" t="str">
        <f t="shared" si="49"/>
        <v/>
      </c>
      <c r="K129" s="212">
        <f t="shared" si="64"/>
        <v>0</v>
      </c>
      <c r="L129" s="212">
        <f t="shared" si="65"/>
        <v>0</v>
      </c>
      <c r="M129" s="212">
        <f t="shared" si="66"/>
        <v>0</v>
      </c>
      <c r="N129" s="212">
        <f t="shared" si="67"/>
        <v>0</v>
      </c>
      <c r="O129" s="190">
        <f t="shared" si="68"/>
        <v>0</v>
      </c>
      <c r="P129" s="190">
        <f t="shared" si="69"/>
        <v>0</v>
      </c>
      <c r="Q129" s="190">
        <f t="shared" si="70"/>
        <v>0</v>
      </c>
      <c r="R129" s="190">
        <f t="shared" si="71"/>
        <v>0</v>
      </c>
      <c r="S129" s="190">
        <f t="shared" si="72"/>
        <v>0</v>
      </c>
      <c r="T129" s="190">
        <f t="shared" si="73"/>
        <v>0</v>
      </c>
      <c r="U129" s="212">
        <f t="shared" si="50"/>
        <v>0</v>
      </c>
      <c r="V129" s="212">
        <f t="shared" si="74"/>
        <v>0</v>
      </c>
      <c r="W129" s="212">
        <f t="shared" si="51"/>
        <v>0</v>
      </c>
      <c r="X129" s="212">
        <f t="shared" si="75"/>
        <v>0</v>
      </c>
      <c r="Y129" s="212">
        <f t="shared" si="52"/>
        <v>0</v>
      </c>
      <c r="Z129" s="212">
        <f t="shared" si="76"/>
        <v>0</v>
      </c>
      <c r="AA129" s="212">
        <f t="shared" si="53"/>
        <v>0</v>
      </c>
      <c r="AB129" s="212">
        <f t="shared" si="54"/>
        <v>0</v>
      </c>
      <c r="AC129" s="212">
        <f t="shared" si="55"/>
        <v>0</v>
      </c>
      <c r="AD129" s="212">
        <f t="shared" si="56"/>
        <v>0</v>
      </c>
      <c r="AE129" s="212">
        <f t="shared" si="57"/>
        <v>0</v>
      </c>
      <c r="AF129" s="212">
        <f t="shared" si="58"/>
        <v>0</v>
      </c>
      <c r="AG129" s="236" t="b">
        <f t="shared" si="59"/>
        <v>0</v>
      </c>
      <c r="AI129" s="164" t="e">
        <f t="shared" si="60"/>
        <v>#VALUE!</v>
      </c>
      <c r="AJ129" s="164" t="e">
        <f t="shared" si="77"/>
        <v>#VALUE!</v>
      </c>
      <c r="AK129" s="164" t="e">
        <f t="shared" si="78"/>
        <v>#VALUE!</v>
      </c>
      <c r="AL129" s="164" t="e">
        <f t="shared" si="79"/>
        <v>#VALUE!</v>
      </c>
      <c r="AM129" s="164" t="e">
        <f t="shared" si="80"/>
        <v>#VALUE!</v>
      </c>
      <c r="AN129" s="164" t="e">
        <f t="shared" si="81"/>
        <v>#VALUE!</v>
      </c>
      <c r="AO129" s="164" t="e">
        <f t="shared" si="82"/>
        <v>#VALUE!</v>
      </c>
      <c r="AP129" s="164" t="e">
        <f t="shared" si="83"/>
        <v>#VALUE!</v>
      </c>
      <c r="AQ129" s="164" t="e">
        <f t="shared" si="84"/>
        <v>#VALUE!</v>
      </c>
      <c r="AR129" s="164" t="e">
        <f t="shared" si="85"/>
        <v>#VALUE!</v>
      </c>
      <c r="AS129" s="165" t="e">
        <f t="shared" si="86"/>
        <v>#VALUE!</v>
      </c>
      <c r="AT129" s="165" t="e">
        <f t="shared" si="87"/>
        <v>#VALUE!</v>
      </c>
      <c r="AU129" s="165" t="e">
        <f t="shared" si="88"/>
        <v>#VALUE!</v>
      </c>
      <c r="AV129" s="165" t="e">
        <f t="shared" si="89"/>
        <v>#VALUE!</v>
      </c>
      <c r="AW129" s="165" t="e">
        <f t="shared" si="90"/>
        <v>#VALUE!</v>
      </c>
      <c r="AX129" s="165" t="e">
        <f t="shared" si="91"/>
        <v>#VALUE!</v>
      </c>
      <c r="AY129" s="165" t="e">
        <f t="shared" si="92"/>
        <v>#VALUE!</v>
      </c>
      <c r="AZ129" s="165" t="e">
        <f t="shared" si="93"/>
        <v>#VALUE!</v>
      </c>
      <c r="BA129" s="165" t="e">
        <f t="shared" si="94"/>
        <v>#VALUE!</v>
      </c>
      <c r="BB129" s="165" t="e">
        <f t="shared" si="95"/>
        <v>#VALUE!</v>
      </c>
      <c r="BC129" s="165">
        <f t="shared" si="96"/>
        <v>1</v>
      </c>
    </row>
    <row r="130" spans="1:5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 t="shared" si="48"/>
        <v/>
      </c>
      <c r="J130" s="121" t="str">
        <f t="shared" si="49"/>
        <v/>
      </c>
      <c r="K130" s="212">
        <f t="shared" si="64"/>
        <v>0</v>
      </c>
      <c r="L130" s="212">
        <f t="shared" si="65"/>
        <v>0</v>
      </c>
      <c r="M130" s="212">
        <f t="shared" si="66"/>
        <v>0</v>
      </c>
      <c r="N130" s="212">
        <f t="shared" si="67"/>
        <v>0</v>
      </c>
      <c r="O130" s="190">
        <f t="shared" si="68"/>
        <v>0</v>
      </c>
      <c r="P130" s="190">
        <f t="shared" si="69"/>
        <v>0</v>
      </c>
      <c r="Q130" s="190">
        <f t="shared" si="70"/>
        <v>0</v>
      </c>
      <c r="R130" s="190">
        <f t="shared" si="71"/>
        <v>0</v>
      </c>
      <c r="S130" s="190">
        <f t="shared" si="72"/>
        <v>0</v>
      </c>
      <c r="T130" s="190">
        <f t="shared" si="73"/>
        <v>0</v>
      </c>
      <c r="U130" s="212">
        <f t="shared" si="50"/>
        <v>0</v>
      </c>
      <c r="V130" s="212">
        <f t="shared" si="74"/>
        <v>0</v>
      </c>
      <c r="W130" s="212">
        <f t="shared" si="51"/>
        <v>0</v>
      </c>
      <c r="X130" s="212">
        <f t="shared" si="75"/>
        <v>0</v>
      </c>
      <c r="Y130" s="212">
        <f t="shared" si="52"/>
        <v>0</v>
      </c>
      <c r="Z130" s="212">
        <f t="shared" si="76"/>
        <v>0</v>
      </c>
      <c r="AA130" s="212">
        <f t="shared" si="53"/>
        <v>0</v>
      </c>
      <c r="AB130" s="212">
        <f t="shared" si="54"/>
        <v>0</v>
      </c>
      <c r="AC130" s="212">
        <f t="shared" si="55"/>
        <v>0</v>
      </c>
      <c r="AD130" s="212">
        <f t="shared" si="56"/>
        <v>0</v>
      </c>
      <c r="AE130" s="212">
        <f t="shared" si="57"/>
        <v>0</v>
      </c>
      <c r="AF130" s="212">
        <f t="shared" si="58"/>
        <v>0</v>
      </c>
      <c r="AG130" s="236" t="b">
        <f t="shared" si="59"/>
        <v>0</v>
      </c>
      <c r="AI130" s="164" t="e">
        <f t="shared" si="60"/>
        <v>#VALUE!</v>
      </c>
      <c r="AJ130" s="164" t="e">
        <f t="shared" si="77"/>
        <v>#VALUE!</v>
      </c>
      <c r="AK130" s="164" t="e">
        <f t="shared" si="78"/>
        <v>#VALUE!</v>
      </c>
      <c r="AL130" s="164" t="e">
        <f t="shared" si="79"/>
        <v>#VALUE!</v>
      </c>
      <c r="AM130" s="164" t="e">
        <f t="shared" si="80"/>
        <v>#VALUE!</v>
      </c>
      <c r="AN130" s="164" t="e">
        <f t="shared" si="81"/>
        <v>#VALUE!</v>
      </c>
      <c r="AO130" s="164" t="e">
        <f t="shared" si="82"/>
        <v>#VALUE!</v>
      </c>
      <c r="AP130" s="164" t="e">
        <f t="shared" si="83"/>
        <v>#VALUE!</v>
      </c>
      <c r="AQ130" s="164" t="e">
        <f t="shared" si="84"/>
        <v>#VALUE!</v>
      </c>
      <c r="AR130" s="164" t="e">
        <f t="shared" si="85"/>
        <v>#VALUE!</v>
      </c>
      <c r="AS130" s="165" t="e">
        <f t="shared" si="86"/>
        <v>#VALUE!</v>
      </c>
      <c r="AT130" s="165" t="e">
        <f t="shared" si="87"/>
        <v>#VALUE!</v>
      </c>
      <c r="AU130" s="165" t="e">
        <f t="shared" si="88"/>
        <v>#VALUE!</v>
      </c>
      <c r="AV130" s="165" t="e">
        <f t="shared" si="89"/>
        <v>#VALUE!</v>
      </c>
      <c r="AW130" s="165" t="e">
        <f t="shared" si="90"/>
        <v>#VALUE!</v>
      </c>
      <c r="AX130" s="165" t="e">
        <f t="shared" si="91"/>
        <v>#VALUE!</v>
      </c>
      <c r="AY130" s="165" t="e">
        <f t="shared" si="92"/>
        <v>#VALUE!</v>
      </c>
      <c r="AZ130" s="165" t="e">
        <f t="shared" si="93"/>
        <v>#VALUE!</v>
      </c>
      <c r="BA130" s="165" t="e">
        <f t="shared" si="94"/>
        <v>#VALUE!</v>
      </c>
      <c r="BB130" s="165" t="e">
        <f t="shared" si="95"/>
        <v>#VALUE!</v>
      </c>
      <c r="BC130" s="165">
        <f t="shared" si="96"/>
        <v>1</v>
      </c>
    </row>
    <row r="131" spans="1:5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 t="shared" si="48"/>
        <v/>
      </c>
      <c r="J131" s="121" t="str">
        <f t="shared" si="49"/>
        <v/>
      </c>
      <c r="K131" s="212">
        <f t="shared" si="64"/>
        <v>0</v>
      </c>
      <c r="L131" s="212">
        <f t="shared" si="65"/>
        <v>0</v>
      </c>
      <c r="M131" s="212">
        <f t="shared" si="66"/>
        <v>0</v>
      </c>
      <c r="N131" s="212">
        <f t="shared" si="67"/>
        <v>0</v>
      </c>
      <c r="O131" s="190">
        <f t="shared" si="68"/>
        <v>0</v>
      </c>
      <c r="P131" s="190">
        <f t="shared" si="69"/>
        <v>0</v>
      </c>
      <c r="Q131" s="190">
        <f t="shared" si="70"/>
        <v>0</v>
      </c>
      <c r="R131" s="190">
        <f t="shared" si="71"/>
        <v>0</v>
      </c>
      <c r="S131" s="190">
        <f t="shared" si="72"/>
        <v>0</v>
      </c>
      <c r="T131" s="190">
        <f t="shared" si="73"/>
        <v>0</v>
      </c>
      <c r="U131" s="212">
        <f t="shared" si="50"/>
        <v>0</v>
      </c>
      <c r="V131" s="212">
        <f t="shared" si="74"/>
        <v>0</v>
      </c>
      <c r="W131" s="212">
        <f t="shared" si="51"/>
        <v>0</v>
      </c>
      <c r="X131" s="212">
        <f t="shared" si="75"/>
        <v>0</v>
      </c>
      <c r="Y131" s="212">
        <f t="shared" si="52"/>
        <v>0</v>
      </c>
      <c r="Z131" s="212">
        <f t="shared" si="76"/>
        <v>0</v>
      </c>
      <c r="AA131" s="212">
        <f t="shared" si="53"/>
        <v>0</v>
      </c>
      <c r="AB131" s="212">
        <f t="shared" si="54"/>
        <v>0</v>
      </c>
      <c r="AC131" s="212">
        <f t="shared" si="55"/>
        <v>0</v>
      </c>
      <c r="AD131" s="212">
        <f t="shared" si="56"/>
        <v>0</v>
      </c>
      <c r="AE131" s="212">
        <f t="shared" si="57"/>
        <v>0</v>
      </c>
      <c r="AF131" s="212">
        <f t="shared" si="58"/>
        <v>0</v>
      </c>
      <c r="AG131" s="236" t="b">
        <f t="shared" si="59"/>
        <v>0</v>
      </c>
      <c r="AI131" s="164" t="e">
        <f t="shared" si="60"/>
        <v>#VALUE!</v>
      </c>
      <c r="AJ131" s="164" t="e">
        <f t="shared" si="77"/>
        <v>#VALUE!</v>
      </c>
      <c r="AK131" s="164" t="e">
        <f t="shared" si="78"/>
        <v>#VALUE!</v>
      </c>
      <c r="AL131" s="164" t="e">
        <f t="shared" si="79"/>
        <v>#VALUE!</v>
      </c>
      <c r="AM131" s="164" t="e">
        <f t="shared" si="80"/>
        <v>#VALUE!</v>
      </c>
      <c r="AN131" s="164" t="e">
        <f t="shared" si="81"/>
        <v>#VALUE!</v>
      </c>
      <c r="AO131" s="164" t="e">
        <f t="shared" si="82"/>
        <v>#VALUE!</v>
      </c>
      <c r="AP131" s="164" t="e">
        <f t="shared" si="83"/>
        <v>#VALUE!</v>
      </c>
      <c r="AQ131" s="164" t="e">
        <f t="shared" si="84"/>
        <v>#VALUE!</v>
      </c>
      <c r="AR131" s="164" t="e">
        <f t="shared" si="85"/>
        <v>#VALUE!</v>
      </c>
      <c r="AS131" s="165" t="e">
        <f t="shared" si="86"/>
        <v>#VALUE!</v>
      </c>
      <c r="AT131" s="165" t="e">
        <f t="shared" si="87"/>
        <v>#VALUE!</v>
      </c>
      <c r="AU131" s="165" t="e">
        <f t="shared" si="88"/>
        <v>#VALUE!</v>
      </c>
      <c r="AV131" s="165" t="e">
        <f t="shared" si="89"/>
        <v>#VALUE!</v>
      </c>
      <c r="AW131" s="165" t="e">
        <f t="shared" si="90"/>
        <v>#VALUE!</v>
      </c>
      <c r="AX131" s="165" t="e">
        <f t="shared" si="91"/>
        <v>#VALUE!</v>
      </c>
      <c r="AY131" s="165" t="e">
        <f t="shared" si="92"/>
        <v>#VALUE!</v>
      </c>
      <c r="AZ131" s="165" t="e">
        <f t="shared" si="93"/>
        <v>#VALUE!</v>
      </c>
      <c r="BA131" s="165" t="e">
        <f t="shared" si="94"/>
        <v>#VALUE!</v>
      </c>
      <c r="BB131" s="165" t="e">
        <f t="shared" si="95"/>
        <v>#VALUE!</v>
      </c>
      <c r="BC131" s="165">
        <f t="shared" si="96"/>
        <v>1</v>
      </c>
    </row>
    <row r="132" spans="1:5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 t="shared" si="48"/>
        <v/>
      </c>
      <c r="J132" s="121" t="str">
        <f t="shared" si="49"/>
        <v/>
      </c>
      <c r="K132" s="212">
        <f t="shared" si="64"/>
        <v>0</v>
      </c>
      <c r="L132" s="212">
        <f t="shared" si="65"/>
        <v>0</v>
      </c>
      <c r="M132" s="212">
        <f t="shared" si="66"/>
        <v>0</v>
      </c>
      <c r="N132" s="212">
        <f t="shared" si="67"/>
        <v>0</v>
      </c>
      <c r="O132" s="190">
        <f t="shared" si="68"/>
        <v>0</v>
      </c>
      <c r="P132" s="190">
        <f t="shared" si="69"/>
        <v>0</v>
      </c>
      <c r="Q132" s="190">
        <f t="shared" si="70"/>
        <v>0</v>
      </c>
      <c r="R132" s="190">
        <f t="shared" si="71"/>
        <v>0</v>
      </c>
      <c r="S132" s="190">
        <f t="shared" si="72"/>
        <v>0</v>
      </c>
      <c r="T132" s="190">
        <f t="shared" si="73"/>
        <v>0</v>
      </c>
      <c r="U132" s="212">
        <f t="shared" si="50"/>
        <v>0</v>
      </c>
      <c r="V132" s="212">
        <f t="shared" si="74"/>
        <v>0</v>
      </c>
      <c r="W132" s="212">
        <f t="shared" si="51"/>
        <v>0</v>
      </c>
      <c r="X132" s="212">
        <f t="shared" si="75"/>
        <v>0</v>
      </c>
      <c r="Y132" s="212">
        <f t="shared" si="52"/>
        <v>0</v>
      </c>
      <c r="Z132" s="212">
        <f t="shared" si="76"/>
        <v>0</v>
      </c>
      <c r="AA132" s="212">
        <f t="shared" si="53"/>
        <v>0</v>
      </c>
      <c r="AB132" s="212">
        <f t="shared" si="54"/>
        <v>0</v>
      </c>
      <c r="AC132" s="212">
        <f t="shared" si="55"/>
        <v>0</v>
      </c>
      <c r="AD132" s="212">
        <f t="shared" si="56"/>
        <v>0</v>
      </c>
      <c r="AE132" s="212">
        <f t="shared" si="57"/>
        <v>0</v>
      </c>
      <c r="AF132" s="212">
        <f t="shared" si="58"/>
        <v>0</v>
      </c>
      <c r="AG132" s="236" t="b">
        <f t="shared" si="59"/>
        <v>0</v>
      </c>
      <c r="AI132" s="164" t="e">
        <f t="shared" si="60"/>
        <v>#VALUE!</v>
      </c>
      <c r="AJ132" s="164" t="e">
        <f t="shared" si="77"/>
        <v>#VALUE!</v>
      </c>
      <c r="AK132" s="164" t="e">
        <f t="shared" si="78"/>
        <v>#VALUE!</v>
      </c>
      <c r="AL132" s="164" t="e">
        <f t="shared" si="79"/>
        <v>#VALUE!</v>
      </c>
      <c r="AM132" s="164" t="e">
        <f t="shared" si="80"/>
        <v>#VALUE!</v>
      </c>
      <c r="AN132" s="164" t="e">
        <f t="shared" si="81"/>
        <v>#VALUE!</v>
      </c>
      <c r="AO132" s="164" t="e">
        <f t="shared" si="82"/>
        <v>#VALUE!</v>
      </c>
      <c r="AP132" s="164" t="e">
        <f t="shared" si="83"/>
        <v>#VALUE!</v>
      </c>
      <c r="AQ132" s="164" t="e">
        <f t="shared" si="84"/>
        <v>#VALUE!</v>
      </c>
      <c r="AR132" s="164" t="e">
        <f t="shared" si="85"/>
        <v>#VALUE!</v>
      </c>
      <c r="AS132" s="165" t="e">
        <f t="shared" si="86"/>
        <v>#VALUE!</v>
      </c>
      <c r="AT132" s="165" t="e">
        <f t="shared" si="87"/>
        <v>#VALUE!</v>
      </c>
      <c r="AU132" s="165" t="e">
        <f t="shared" si="88"/>
        <v>#VALUE!</v>
      </c>
      <c r="AV132" s="165" t="e">
        <f t="shared" si="89"/>
        <v>#VALUE!</v>
      </c>
      <c r="AW132" s="165" t="e">
        <f t="shared" si="90"/>
        <v>#VALUE!</v>
      </c>
      <c r="AX132" s="165" t="e">
        <f t="shared" si="91"/>
        <v>#VALUE!</v>
      </c>
      <c r="AY132" s="165" t="e">
        <f t="shared" si="92"/>
        <v>#VALUE!</v>
      </c>
      <c r="AZ132" s="165" t="e">
        <f t="shared" si="93"/>
        <v>#VALUE!</v>
      </c>
      <c r="BA132" s="165" t="e">
        <f t="shared" si="94"/>
        <v>#VALUE!</v>
      </c>
      <c r="BB132" s="165" t="e">
        <f t="shared" si="95"/>
        <v>#VALUE!</v>
      </c>
      <c r="BC132" s="165">
        <f t="shared" si="96"/>
        <v>1</v>
      </c>
    </row>
    <row r="133" spans="1:5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 t="shared" si="48"/>
        <v/>
      </c>
      <c r="J133" s="121" t="str">
        <f t="shared" si="49"/>
        <v/>
      </c>
      <c r="K133" s="212">
        <f t="shared" si="64"/>
        <v>0</v>
      </c>
      <c r="L133" s="212">
        <f t="shared" si="65"/>
        <v>0</v>
      </c>
      <c r="M133" s="212">
        <f t="shared" si="66"/>
        <v>0</v>
      </c>
      <c r="N133" s="212">
        <f t="shared" si="67"/>
        <v>0</v>
      </c>
      <c r="O133" s="190">
        <f t="shared" si="68"/>
        <v>0</v>
      </c>
      <c r="P133" s="190">
        <f t="shared" si="69"/>
        <v>0</v>
      </c>
      <c r="Q133" s="190">
        <f t="shared" si="70"/>
        <v>0</v>
      </c>
      <c r="R133" s="190">
        <f t="shared" si="71"/>
        <v>0</v>
      </c>
      <c r="S133" s="190">
        <f t="shared" si="72"/>
        <v>0</v>
      </c>
      <c r="T133" s="190">
        <f t="shared" si="73"/>
        <v>0</v>
      </c>
      <c r="U133" s="212">
        <f t="shared" si="50"/>
        <v>0</v>
      </c>
      <c r="V133" s="212">
        <f t="shared" si="74"/>
        <v>0</v>
      </c>
      <c r="W133" s="212">
        <f t="shared" si="51"/>
        <v>0</v>
      </c>
      <c r="X133" s="212">
        <f t="shared" si="75"/>
        <v>0</v>
      </c>
      <c r="Y133" s="212">
        <f t="shared" si="52"/>
        <v>0</v>
      </c>
      <c r="Z133" s="212">
        <f t="shared" si="76"/>
        <v>0</v>
      </c>
      <c r="AA133" s="212">
        <f t="shared" si="53"/>
        <v>0</v>
      </c>
      <c r="AB133" s="212">
        <f t="shared" si="54"/>
        <v>0</v>
      </c>
      <c r="AC133" s="212">
        <f t="shared" si="55"/>
        <v>0</v>
      </c>
      <c r="AD133" s="212">
        <f t="shared" si="56"/>
        <v>0</v>
      </c>
      <c r="AE133" s="212">
        <f t="shared" si="57"/>
        <v>0</v>
      </c>
      <c r="AF133" s="212">
        <f t="shared" si="58"/>
        <v>0</v>
      </c>
      <c r="AG133" s="236" t="b">
        <f t="shared" si="59"/>
        <v>0</v>
      </c>
      <c r="AI133" s="164" t="e">
        <f t="shared" si="60"/>
        <v>#VALUE!</v>
      </c>
      <c r="AJ133" s="164" t="e">
        <f t="shared" si="77"/>
        <v>#VALUE!</v>
      </c>
      <c r="AK133" s="164" t="e">
        <f t="shared" si="78"/>
        <v>#VALUE!</v>
      </c>
      <c r="AL133" s="164" t="e">
        <f t="shared" si="79"/>
        <v>#VALUE!</v>
      </c>
      <c r="AM133" s="164" t="e">
        <f t="shared" si="80"/>
        <v>#VALUE!</v>
      </c>
      <c r="AN133" s="164" t="e">
        <f t="shared" si="81"/>
        <v>#VALUE!</v>
      </c>
      <c r="AO133" s="164" t="e">
        <f t="shared" si="82"/>
        <v>#VALUE!</v>
      </c>
      <c r="AP133" s="164" t="e">
        <f t="shared" si="83"/>
        <v>#VALUE!</v>
      </c>
      <c r="AQ133" s="164" t="e">
        <f t="shared" si="84"/>
        <v>#VALUE!</v>
      </c>
      <c r="AR133" s="164" t="e">
        <f t="shared" si="85"/>
        <v>#VALUE!</v>
      </c>
      <c r="AS133" s="165" t="e">
        <f t="shared" si="86"/>
        <v>#VALUE!</v>
      </c>
      <c r="AT133" s="165" t="e">
        <f t="shared" si="87"/>
        <v>#VALUE!</v>
      </c>
      <c r="AU133" s="165" t="e">
        <f t="shared" si="88"/>
        <v>#VALUE!</v>
      </c>
      <c r="AV133" s="165" t="e">
        <f t="shared" si="89"/>
        <v>#VALUE!</v>
      </c>
      <c r="AW133" s="165" t="e">
        <f t="shared" si="90"/>
        <v>#VALUE!</v>
      </c>
      <c r="AX133" s="165" t="e">
        <f t="shared" si="91"/>
        <v>#VALUE!</v>
      </c>
      <c r="AY133" s="165" t="e">
        <f t="shared" si="92"/>
        <v>#VALUE!</v>
      </c>
      <c r="AZ133" s="165" t="e">
        <f t="shared" si="93"/>
        <v>#VALUE!</v>
      </c>
      <c r="BA133" s="165" t="e">
        <f t="shared" si="94"/>
        <v>#VALUE!</v>
      </c>
      <c r="BB133" s="165" t="e">
        <f t="shared" si="95"/>
        <v>#VALUE!</v>
      </c>
      <c r="BC133" s="165">
        <f t="shared" si="96"/>
        <v>1</v>
      </c>
    </row>
    <row r="134" spans="1:5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 t="shared" si="48"/>
        <v/>
      </c>
      <c r="J134" s="121" t="str">
        <f t="shared" si="49"/>
        <v/>
      </c>
      <c r="K134" s="212">
        <f t="shared" si="64"/>
        <v>0</v>
      </c>
      <c r="L134" s="212">
        <f t="shared" si="65"/>
        <v>0</v>
      </c>
      <c r="M134" s="212">
        <f t="shared" si="66"/>
        <v>0</v>
      </c>
      <c r="N134" s="212">
        <f t="shared" si="67"/>
        <v>0</v>
      </c>
      <c r="O134" s="190">
        <f t="shared" si="68"/>
        <v>0</v>
      </c>
      <c r="P134" s="190">
        <f t="shared" si="69"/>
        <v>0</v>
      </c>
      <c r="Q134" s="190">
        <f t="shared" si="70"/>
        <v>0</v>
      </c>
      <c r="R134" s="190">
        <f t="shared" si="71"/>
        <v>0</v>
      </c>
      <c r="S134" s="190">
        <f t="shared" si="72"/>
        <v>0</v>
      </c>
      <c r="T134" s="190">
        <f t="shared" si="73"/>
        <v>0</v>
      </c>
      <c r="U134" s="212">
        <f t="shared" si="50"/>
        <v>0</v>
      </c>
      <c r="V134" s="212">
        <f t="shared" si="74"/>
        <v>0</v>
      </c>
      <c r="W134" s="212">
        <f t="shared" si="51"/>
        <v>0</v>
      </c>
      <c r="X134" s="212">
        <f t="shared" si="75"/>
        <v>0</v>
      </c>
      <c r="Y134" s="212">
        <f t="shared" si="52"/>
        <v>0</v>
      </c>
      <c r="Z134" s="212">
        <f t="shared" si="76"/>
        <v>0</v>
      </c>
      <c r="AA134" s="212">
        <f t="shared" si="53"/>
        <v>0</v>
      </c>
      <c r="AB134" s="212">
        <f t="shared" si="54"/>
        <v>0</v>
      </c>
      <c r="AC134" s="212">
        <f t="shared" si="55"/>
        <v>0</v>
      </c>
      <c r="AD134" s="212">
        <f t="shared" si="56"/>
        <v>0</v>
      </c>
      <c r="AE134" s="212">
        <f t="shared" si="57"/>
        <v>0</v>
      </c>
      <c r="AF134" s="212">
        <f t="shared" si="58"/>
        <v>0</v>
      </c>
      <c r="AG134" s="236" t="b">
        <f t="shared" si="59"/>
        <v>0</v>
      </c>
      <c r="AI134" s="164" t="e">
        <f t="shared" si="60"/>
        <v>#VALUE!</v>
      </c>
      <c r="AJ134" s="164" t="e">
        <f t="shared" si="77"/>
        <v>#VALUE!</v>
      </c>
      <c r="AK134" s="164" t="e">
        <f t="shared" si="78"/>
        <v>#VALUE!</v>
      </c>
      <c r="AL134" s="164" t="e">
        <f t="shared" si="79"/>
        <v>#VALUE!</v>
      </c>
      <c r="AM134" s="164" t="e">
        <f t="shared" si="80"/>
        <v>#VALUE!</v>
      </c>
      <c r="AN134" s="164" t="e">
        <f t="shared" si="81"/>
        <v>#VALUE!</v>
      </c>
      <c r="AO134" s="164" t="e">
        <f t="shared" si="82"/>
        <v>#VALUE!</v>
      </c>
      <c r="AP134" s="164" t="e">
        <f t="shared" si="83"/>
        <v>#VALUE!</v>
      </c>
      <c r="AQ134" s="164" t="e">
        <f t="shared" si="84"/>
        <v>#VALUE!</v>
      </c>
      <c r="AR134" s="164" t="e">
        <f t="shared" si="85"/>
        <v>#VALUE!</v>
      </c>
      <c r="AS134" s="165" t="e">
        <f t="shared" si="86"/>
        <v>#VALUE!</v>
      </c>
      <c r="AT134" s="165" t="e">
        <f t="shared" si="87"/>
        <v>#VALUE!</v>
      </c>
      <c r="AU134" s="165" t="e">
        <f t="shared" si="88"/>
        <v>#VALUE!</v>
      </c>
      <c r="AV134" s="165" t="e">
        <f t="shared" si="89"/>
        <v>#VALUE!</v>
      </c>
      <c r="AW134" s="165" t="e">
        <f t="shared" si="90"/>
        <v>#VALUE!</v>
      </c>
      <c r="AX134" s="165" t="e">
        <f t="shared" si="91"/>
        <v>#VALUE!</v>
      </c>
      <c r="AY134" s="165" t="e">
        <f t="shared" si="92"/>
        <v>#VALUE!</v>
      </c>
      <c r="AZ134" s="165" t="e">
        <f t="shared" si="93"/>
        <v>#VALUE!</v>
      </c>
      <c r="BA134" s="165" t="e">
        <f t="shared" si="94"/>
        <v>#VALUE!</v>
      </c>
      <c r="BB134" s="165" t="e">
        <f t="shared" si="95"/>
        <v>#VALUE!</v>
      </c>
      <c r="BC134" s="165">
        <f t="shared" si="96"/>
        <v>1</v>
      </c>
    </row>
    <row r="135" spans="1:5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 t="shared" si="48"/>
        <v/>
      </c>
      <c r="J135" s="121" t="str">
        <f t="shared" si="49"/>
        <v/>
      </c>
      <c r="K135" s="212">
        <f t="shared" si="64"/>
        <v>0</v>
      </c>
      <c r="L135" s="212">
        <f t="shared" si="65"/>
        <v>0</v>
      </c>
      <c r="M135" s="212">
        <f t="shared" si="66"/>
        <v>0</v>
      </c>
      <c r="N135" s="212">
        <f t="shared" si="67"/>
        <v>0</v>
      </c>
      <c r="O135" s="190">
        <f t="shared" si="68"/>
        <v>0</v>
      </c>
      <c r="P135" s="190">
        <f t="shared" si="69"/>
        <v>0</v>
      </c>
      <c r="Q135" s="190">
        <f t="shared" si="70"/>
        <v>0</v>
      </c>
      <c r="R135" s="190">
        <f t="shared" si="71"/>
        <v>0</v>
      </c>
      <c r="S135" s="190">
        <f t="shared" si="72"/>
        <v>0</v>
      </c>
      <c r="T135" s="190">
        <f t="shared" si="73"/>
        <v>0</v>
      </c>
      <c r="U135" s="212">
        <f t="shared" si="50"/>
        <v>0</v>
      </c>
      <c r="V135" s="212">
        <f t="shared" si="74"/>
        <v>0</v>
      </c>
      <c r="W135" s="212">
        <f t="shared" si="51"/>
        <v>0</v>
      </c>
      <c r="X135" s="212">
        <f t="shared" si="75"/>
        <v>0</v>
      </c>
      <c r="Y135" s="212">
        <f t="shared" si="52"/>
        <v>0</v>
      </c>
      <c r="Z135" s="212">
        <f t="shared" si="76"/>
        <v>0</v>
      </c>
      <c r="AA135" s="212">
        <f t="shared" si="53"/>
        <v>0</v>
      </c>
      <c r="AB135" s="212">
        <f t="shared" si="54"/>
        <v>0</v>
      </c>
      <c r="AC135" s="212">
        <f t="shared" si="55"/>
        <v>0</v>
      </c>
      <c r="AD135" s="212">
        <f t="shared" si="56"/>
        <v>0</v>
      </c>
      <c r="AE135" s="212">
        <f t="shared" si="57"/>
        <v>0</v>
      </c>
      <c r="AF135" s="212">
        <f t="shared" si="58"/>
        <v>0</v>
      </c>
      <c r="AG135" s="236" t="b">
        <f t="shared" si="59"/>
        <v>0</v>
      </c>
      <c r="AI135" s="164" t="e">
        <f t="shared" si="60"/>
        <v>#VALUE!</v>
      </c>
      <c r="AJ135" s="164" t="e">
        <f t="shared" si="77"/>
        <v>#VALUE!</v>
      </c>
      <c r="AK135" s="164" t="e">
        <f t="shared" si="78"/>
        <v>#VALUE!</v>
      </c>
      <c r="AL135" s="164" t="e">
        <f t="shared" si="79"/>
        <v>#VALUE!</v>
      </c>
      <c r="AM135" s="164" t="e">
        <f t="shared" si="80"/>
        <v>#VALUE!</v>
      </c>
      <c r="AN135" s="164" t="e">
        <f t="shared" si="81"/>
        <v>#VALUE!</v>
      </c>
      <c r="AO135" s="164" t="e">
        <f t="shared" si="82"/>
        <v>#VALUE!</v>
      </c>
      <c r="AP135" s="164" t="e">
        <f t="shared" si="83"/>
        <v>#VALUE!</v>
      </c>
      <c r="AQ135" s="164" t="e">
        <f t="shared" si="84"/>
        <v>#VALUE!</v>
      </c>
      <c r="AR135" s="164" t="e">
        <f t="shared" si="85"/>
        <v>#VALUE!</v>
      </c>
      <c r="AS135" s="165" t="e">
        <f t="shared" si="86"/>
        <v>#VALUE!</v>
      </c>
      <c r="AT135" s="165" t="e">
        <f t="shared" si="87"/>
        <v>#VALUE!</v>
      </c>
      <c r="AU135" s="165" t="e">
        <f t="shared" si="88"/>
        <v>#VALUE!</v>
      </c>
      <c r="AV135" s="165" t="e">
        <f t="shared" si="89"/>
        <v>#VALUE!</v>
      </c>
      <c r="AW135" s="165" t="e">
        <f t="shared" si="90"/>
        <v>#VALUE!</v>
      </c>
      <c r="AX135" s="165" t="e">
        <f t="shared" si="91"/>
        <v>#VALUE!</v>
      </c>
      <c r="AY135" s="165" t="e">
        <f t="shared" si="92"/>
        <v>#VALUE!</v>
      </c>
      <c r="AZ135" s="165" t="e">
        <f t="shared" si="93"/>
        <v>#VALUE!</v>
      </c>
      <c r="BA135" s="165" t="e">
        <f t="shared" si="94"/>
        <v>#VALUE!</v>
      </c>
      <c r="BB135" s="165" t="e">
        <f t="shared" si="95"/>
        <v>#VALUE!</v>
      </c>
      <c r="BC135" s="165">
        <f t="shared" si="96"/>
        <v>1</v>
      </c>
    </row>
    <row r="136" spans="1:5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 t="shared" si="48"/>
        <v/>
      </c>
      <c r="J136" s="121" t="str">
        <f t="shared" si="49"/>
        <v/>
      </c>
      <c r="K136" s="212">
        <f t="shared" si="64"/>
        <v>0</v>
      </c>
      <c r="L136" s="212">
        <f t="shared" si="65"/>
        <v>0</v>
      </c>
      <c r="M136" s="212">
        <f t="shared" si="66"/>
        <v>0</v>
      </c>
      <c r="N136" s="212">
        <f t="shared" si="67"/>
        <v>0</v>
      </c>
      <c r="O136" s="190">
        <f t="shared" si="68"/>
        <v>0</v>
      </c>
      <c r="P136" s="190">
        <f t="shared" si="69"/>
        <v>0</v>
      </c>
      <c r="Q136" s="190">
        <f t="shared" si="70"/>
        <v>0</v>
      </c>
      <c r="R136" s="190">
        <f t="shared" si="71"/>
        <v>0</v>
      </c>
      <c r="S136" s="190">
        <f t="shared" si="72"/>
        <v>0</v>
      </c>
      <c r="T136" s="190">
        <f t="shared" si="73"/>
        <v>0</v>
      </c>
      <c r="U136" s="212">
        <f t="shared" si="50"/>
        <v>0</v>
      </c>
      <c r="V136" s="212">
        <f t="shared" si="74"/>
        <v>0</v>
      </c>
      <c r="W136" s="212">
        <f t="shared" si="51"/>
        <v>0</v>
      </c>
      <c r="X136" s="212">
        <f t="shared" si="75"/>
        <v>0</v>
      </c>
      <c r="Y136" s="212">
        <f t="shared" si="52"/>
        <v>0</v>
      </c>
      <c r="Z136" s="212">
        <f t="shared" si="76"/>
        <v>0</v>
      </c>
      <c r="AA136" s="212">
        <f t="shared" si="53"/>
        <v>0</v>
      </c>
      <c r="AB136" s="212">
        <f t="shared" si="54"/>
        <v>0</v>
      </c>
      <c r="AC136" s="212">
        <f t="shared" si="55"/>
        <v>0</v>
      </c>
      <c r="AD136" s="212">
        <f t="shared" si="56"/>
        <v>0</v>
      </c>
      <c r="AE136" s="212">
        <f t="shared" si="57"/>
        <v>0</v>
      </c>
      <c r="AF136" s="212">
        <f t="shared" si="58"/>
        <v>0</v>
      </c>
      <c r="AG136" s="236" t="b">
        <f t="shared" si="59"/>
        <v>0</v>
      </c>
      <c r="AI136" s="164" t="e">
        <f t="shared" si="60"/>
        <v>#VALUE!</v>
      </c>
      <c r="AJ136" s="164" t="e">
        <f t="shared" si="77"/>
        <v>#VALUE!</v>
      </c>
      <c r="AK136" s="164" t="e">
        <f t="shared" si="78"/>
        <v>#VALUE!</v>
      </c>
      <c r="AL136" s="164" t="e">
        <f t="shared" si="79"/>
        <v>#VALUE!</v>
      </c>
      <c r="AM136" s="164" t="e">
        <f t="shared" si="80"/>
        <v>#VALUE!</v>
      </c>
      <c r="AN136" s="164" t="e">
        <f t="shared" si="81"/>
        <v>#VALUE!</v>
      </c>
      <c r="AO136" s="164" t="e">
        <f t="shared" si="82"/>
        <v>#VALUE!</v>
      </c>
      <c r="AP136" s="164" t="e">
        <f t="shared" si="83"/>
        <v>#VALUE!</v>
      </c>
      <c r="AQ136" s="164" t="e">
        <f t="shared" si="84"/>
        <v>#VALUE!</v>
      </c>
      <c r="AR136" s="164" t="e">
        <f t="shared" si="85"/>
        <v>#VALUE!</v>
      </c>
      <c r="AS136" s="165" t="e">
        <f t="shared" si="86"/>
        <v>#VALUE!</v>
      </c>
      <c r="AT136" s="165" t="e">
        <f t="shared" si="87"/>
        <v>#VALUE!</v>
      </c>
      <c r="AU136" s="165" t="e">
        <f t="shared" si="88"/>
        <v>#VALUE!</v>
      </c>
      <c r="AV136" s="165" t="e">
        <f t="shared" si="89"/>
        <v>#VALUE!</v>
      </c>
      <c r="AW136" s="165" t="e">
        <f t="shared" si="90"/>
        <v>#VALUE!</v>
      </c>
      <c r="AX136" s="165" t="e">
        <f t="shared" si="91"/>
        <v>#VALUE!</v>
      </c>
      <c r="AY136" s="165" t="e">
        <f t="shared" si="92"/>
        <v>#VALUE!</v>
      </c>
      <c r="AZ136" s="165" t="e">
        <f t="shared" si="93"/>
        <v>#VALUE!</v>
      </c>
      <c r="BA136" s="165" t="e">
        <f t="shared" si="94"/>
        <v>#VALUE!</v>
      </c>
      <c r="BB136" s="165" t="e">
        <f t="shared" si="95"/>
        <v>#VALUE!</v>
      </c>
      <c r="BC136" s="165">
        <f t="shared" si="96"/>
        <v>1</v>
      </c>
    </row>
    <row r="137" spans="1:5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 t="shared" si="48"/>
        <v/>
      </c>
      <c r="J137" s="121" t="str">
        <f t="shared" si="49"/>
        <v/>
      </c>
      <c r="K137" s="212">
        <f t="shared" si="64"/>
        <v>0</v>
      </c>
      <c r="L137" s="212">
        <f t="shared" si="65"/>
        <v>0</v>
      </c>
      <c r="M137" s="212">
        <f t="shared" si="66"/>
        <v>0</v>
      </c>
      <c r="N137" s="212">
        <f t="shared" si="67"/>
        <v>0</v>
      </c>
      <c r="O137" s="190">
        <f t="shared" si="68"/>
        <v>0</v>
      </c>
      <c r="P137" s="190">
        <f t="shared" si="69"/>
        <v>0</v>
      </c>
      <c r="Q137" s="190">
        <f t="shared" si="70"/>
        <v>0</v>
      </c>
      <c r="R137" s="190">
        <f t="shared" si="71"/>
        <v>0</v>
      </c>
      <c r="S137" s="190">
        <f t="shared" si="72"/>
        <v>0</v>
      </c>
      <c r="T137" s="190">
        <f t="shared" si="73"/>
        <v>0</v>
      </c>
      <c r="U137" s="212">
        <f t="shared" si="50"/>
        <v>0</v>
      </c>
      <c r="V137" s="212">
        <f t="shared" si="74"/>
        <v>0</v>
      </c>
      <c r="W137" s="212">
        <f t="shared" si="51"/>
        <v>0</v>
      </c>
      <c r="X137" s="212">
        <f t="shared" si="75"/>
        <v>0</v>
      </c>
      <c r="Y137" s="212">
        <f t="shared" si="52"/>
        <v>0</v>
      </c>
      <c r="Z137" s="212">
        <f t="shared" si="76"/>
        <v>0</v>
      </c>
      <c r="AA137" s="212">
        <f t="shared" si="53"/>
        <v>0</v>
      </c>
      <c r="AB137" s="212">
        <f t="shared" si="54"/>
        <v>0</v>
      </c>
      <c r="AC137" s="212">
        <f t="shared" si="55"/>
        <v>0</v>
      </c>
      <c r="AD137" s="212">
        <f t="shared" si="56"/>
        <v>0</v>
      </c>
      <c r="AE137" s="212">
        <f t="shared" si="57"/>
        <v>0</v>
      </c>
      <c r="AF137" s="212">
        <f t="shared" si="58"/>
        <v>0</v>
      </c>
      <c r="AG137" s="236" t="b">
        <f t="shared" si="59"/>
        <v>0</v>
      </c>
      <c r="AI137" s="164" t="e">
        <f t="shared" si="60"/>
        <v>#VALUE!</v>
      </c>
      <c r="AJ137" s="164" t="e">
        <f t="shared" si="77"/>
        <v>#VALUE!</v>
      </c>
      <c r="AK137" s="164" t="e">
        <f t="shared" si="78"/>
        <v>#VALUE!</v>
      </c>
      <c r="AL137" s="164" t="e">
        <f t="shared" si="79"/>
        <v>#VALUE!</v>
      </c>
      <c r="AM137" s="164" t="e">
        <f t="shared" si="80"/>
        <v>#VALUE!</v>
      </c>
      <c r="AN137" s="164" t="e">
        <f t="shared" si="81"/>
        <v>#VALUE!</v>
      </c>
      <c r="AO137" s="164" t="e">
        <f t="shared" si="82"/>
        <v>#VALUE!</v>
      </c>
      <c r="AP137" s="164" t="e">
        <f t="shared" si="83"/>
        <v>#VALUE!</v>
      </c>
      <c r="AQ137" s="164" t="e">
        <f t="shared" si="84"/>
        <v>#VALUE!</v>
      </c>
      <c r="AR137" s="164" t="e">
        <f t="shared" si="85"/>
        <v>#VALUE!</v>
      </c>
      <c r="AS137" s="165" t="e">
        <f t="shared" si="86"/>
        <v>#VALUE!</v>
      </c>
      <c r="AT137" s="165" t="e">
        <f t="shared" si="87"/>
        <v>#VALUE!</v>
      </c>
      <c r="AU137" s="165" t="e">
        <f t="shared" si="88"/>
        <v>#VALUE!</v>
      </c>
      <c r="AV137" s="165" t="e">
        <f t="shared" si="89"/>
        <v>#VALUE!</v>
      </c>
      <c r="AW137" s="165" t="e">
        <f t="shared" si="90"/>
        <v>#VALUE!</v>
      </c>
      <c r="AX137" s="165" t="e">
        <f t="shared" si="91"/>
        <v>#VALUE!</v>
      </c>
      <c r="AY137" s="165" t="e">
        <f t="shared" si="92"/>
        <v>#VALUE!</v>
      </c>
      <c r="AZ137" s="165" t="e">
        <f t="shared" si="93"/>
        <v>#VALUE!</v>
      </c>
      <c r="BA137" s="165" t="e">
        <f t="shared" si="94"/>
        <v>#VALUE!</v>
      </c>
      <c r="BB137" s="165" t="e">
        <f t="shared" si="95"/>
        <v>#VALUE!</v>
      </c>
      <c r="BC137" s="165">
        <f t="shared" si="96"/>
        <v>1</v>
      </c>
    </row>
    <row r="138" spans="1:5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 t="shared" si="48"/>
        <v/>
      </c>
      <c r="J138" s="121" t="str">
        <f t="shared" si="49"/>
        <v/>
      </c>
      <c r="K138" s="212">
        <f t="shared" si="64"/>
        <v>0</v>
      </c>
      <c r="L138" s="212">
        <f t="shared" si="65"/>
        <v>0</v>
      </c>
      <c r="M138" s="212">
        <f t="shared" si="66"/>
        <v>0</v>
      </c>
      <c r="N138" s="212">
        <f t="shared" si="67"/>
        <v>0</v>
      </c>
      <c r="O138" s="190">
        <f t="shared" si="68"/>
        <v>0</v>
      </c>
      <c r="P138" s="190">
        <f t="shared" si="69"/>
        <v>0</v>
      </c>
      <c r="Q138" s="190">
        <f t="shared" si="70"/>
        <v>0</v>
      </c>
      <c r="R138" s="190">
        <f t="shared" si="71"/>
        <v>0</v>
      </c>
      <c r="S138" s="190">
        <f t="shared" si="72"/>
        <v>0</v>
      </c>
      <c r="T138" s="190">
        <f t="shared" si="73"/>
        <v>0</v>
      </c>
      <c r="U138" s="212">
        <f t="shared" si="50"/>
        <v>0</v>
      </c>
      <c r="V138" s="212">
        <f t="shared" si="74"/>
        <v>0</v>
      </c>
      <c r="W138" s="212">
        <f t="shared" si="51"/>
        <v>0</v>
      </c>
      <c r="X138" s="212">
        <f t="shared" si="75"/>
        <v>0</v>
      </c>
      <c r="Y138" s="212">
        <f t="shared" si="52"/>
        <v>0</v>
      </c>
      <c r="Z138" s="212">
        <f t="shared" si="76"/>
        <v>0</v>
      </c>
      <c r="AA138" s="212">
        <f t="shared" si="53"/>
        <v>0</v>
      </c>
      <c r="AB138" s="212">
        <f t="shared" si="54"/>
        <v>0</v>
      </c>
      <c r="AC138" s="212">
        <f t="shared" si="55"/>
        <v>0</v>
      </c>
      <c r="AD138" s="212">
        <f t="shared" si="56"/>
        <v>0</v>
      </c>
      <c r="AE138" s="212">
        <f t="shared" si="57"/>
        <v>0</v>
      </c>
      <c r="AF138" s="212">
        <f t="shared" si="58"/>
        <v>0</v>
      </c>
      <c r="AG138" s="236" t="b">
        <f t="shared" si="59"/>
        <v>0</v>
      </c>
      <c r="AI138" s="164" t="e">
        <f t="shared" si="60"/>
        <v>#VALUE!</v>
      </c>
      <c r="AJ138" s="164" t="e">
        <f t="shared" si="77"/>
        <v>#VALUE!</v>
      </c>
      <c r="AK138" s="164" t="e">
        <f t="shared" si="78"/>
        <v>#VALUE!</v>
      </c>
      <c r="AL138" s="164" t="e">
        <f t="shared" si="79"/>
        <v>#VALUE!</v>
      </c>
      <c r="AM138" s="164" t="e">
        <f t="shared" si="80"/>
        <v>#VALUE!</v>
      </c>
      <c r="AN138" s="164" t="e">
        <f t="shared" si="81"/>
        <v>#VALUE!</v>
      </c>
      <c r="AO138" s="164" t="e">
        <f t="shared" si="82"/>
        <v>#VALUE!</v>
      </c>
      <c r="AP138" s="164" t="e">
        <f t="shared" si="83"/>
        <v>#VALUE!</v>
      </c>
      <c r="AQ138" s="164" t="e">
        <f t="shared" si="84"/>
        <v>#VALUE!</v>
      </c>
      <c r="AR138" s="164" t="e">
        <f t="shared" si="85"/>
        <v>#VALUE!</v>
      </c>
      <c r="AS138" s="165" t="e">
        <f t="shared" si="86"/>
        <v>#VALUE!</v>
      </c>
      <c r="AT138" s="165" t="e">
        <f t="shared" si="87"/>
        <v>#VALUE!</v>
      </c>
      <c r="AU138" s="165" t="e">
        <f t="shared" si="88"/>
        <v>#VALUE!</v>
      </c>
      <c r="AV138" s="165" t="e">
        <f t="shared" si="89"/>
        <v>#VALUE!</v>
      </c>
      <c r="AW138" s="165" t="e">
        <f t="shared" si="90"/>
        <v>#VALUE!</v>
      </c>
      <c r="AX138" s="165" t="e">
        <f t="shared" si="91"/>
        <v>#VALUE!</v>
      </c>
      <c r="AY138" s="165" t="e">
        <f t="shared" si="92"/>
        <v>#VALUE!</v>
      </c>
      <c r="AZ138" s="165" t="e">
        <f t="shared" si="93"/>
        <v>#VALUE!</v>
      </c>
      <c r="BA138" s="165" t="e">
        <f t="shared" si="94"/>
        <v>#VALUE!</v>
      </c>
      <c r="BB138" s="165" t="e">
        <f t="shared" si="95"/>
        <v>#VALUE!</v>
      </c>
      <c r="BC138" s="165">
        <f t="shared" si="96"/>
        <v>1</v>
      </c>
    </row>
    <row r="139" spans="1:5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 t="shared" ref="I139:I202" si="97">IF(OR($B139="",$C139="",$D139="",$E139="",$E139&lt;AN_LIM,$E139&gt;AN_CONCURS,$AG139=FALSE),"",IF(OR($F139="X",$F139="x"),BREV_APL/BC139,IF(OR($G139="X",$G139="x"),BREV_INT/BC139,IF(OR($H139="X",$H139="x"),BREV_ROM/BC139,""))))</f>
        <v/>
      </c>
      <c r="J139" s="121" t="str">
        <f t="shared" ref="J139:J202" si="98">IF(OR($B139="",$C139="",$D139="",$E139="",$E139&gt;AN_CONCURS,$AG139=FALSE),"",IF(OR($F139="X",$F139="x"),BREV_APL/BC139,IF(OR($G139="X",$G139="x"),BREV_INT/BC139,IF(OR($H139="X",$H139="x"),BREV_ROM/BC139,""))))</f>
        <v/>
      </c>
      <c r="K139" s="212">
        <f t="shared" si="64"/>
        <v>0</v>
      </c>
      <c r="L139" s="212">
        <f t="shared" si="65"/>
        <v>0</v>
      </c>
      <c r="M139" s="212">
        <f t="shared" si="66"/>
        <v>0</v>
      </c>
      <c r="N139" s="212">
        <f t="shared" si="67"/>
        <v>0</v>
      </c>
      <c r="O139" s="190">
        <f t="shared" si="68"/>
        <v>0</v>
      </c>
      <c r="P139" s="190">
        <f t="shared" si="69"/>
        <v>0</v>
      </c>
      <c r="Q139" s="190">
        <f t="shared" si="70"/>
        <v>0</v>
      </c>
      <c r="R139" s="190">
        <f t="shared" si="71"/>
        <v>0</v>
      </c>
      <c r="S139" s="190">
        <f t="shared" si="72"/>
        <v>0</v>
      </c>
      <c r="T139" s="190">
        <f t="shared" si="73"/>
        <v>0</v>
      </c>
      <c r="U139" s="212">
        <f t="shared" ref="U139:U202" si="99">IF(OR($B139="",$C139="",$D139="",$AG139=FALSE),0,IF(AND($E139&gt;=AN_LIM,$F139&lt;&gt;""),1,0))</f>
        <v>0</v>
      </c>
      <c r="V139" s="212">
        <f t="shared" si="74"/>
        <v>0</v>
      </c>
      <c r="W139" s="212">
        <f t="shared" ref="W139:W202" si="100">IF(OR($B139="",$C139="",$D139="",$E139="",$AG139=FALSE),0,IF(AND($E139&gt;=AN_LIM,$G139&lt;&gt;""),1,0))</f>
        <v>0</v>
      </c>
      <c r="X139" s="212">
        <f t="shared" si="75"/>
        <v>0</v>
      </c>
      <c r="Y139" s="212">
        <f t="shared" ref="Y139:Y202" si="101">IF(OR($B139="",$C139="",$D139="",$E139="",$AG139=FALSE),0,IF(AND($E139&gt;=AN_LIM,$H139&lt;&gt;""),1,0))</f>
        <v>0</v>
      </c>
      <c r="Z139" s="212">
        <f t="shared" si="76"/>
        <v>0</v>
      </c>
      <c r="AA139" s="212">
        <f t="shared" ref="AA139:AA202" si="102">IF($U139&lt;&gt;1,0,(IF(OR($B139="",$C139="",$D139="",$AG139=FALSE),"",IF((FIND(NUME,$B139,1)=1),1,0))))</f>
        <v>0</v>
      </c>
      <c r="AB139" s="212">
        <f t="shared" ref="AB139:AB202" si="103">IF($V139&lt;&gt;1,0,(IF(OR($B139="",$C139="",$D139="",$E139="",$AG139=FALSE),"",IF((FIND(NUME,$B139,1)=1),1,0))))</f>
        <v>0</v>
      </c>
      <c r="AC139" s="212">
        <f t="shared" ref="AC139:AC202" si="104">IF($W139&lt;&gt;1,0,(IF(OR($B139="",$C139="",$D139="",$E139="",$AG139=FALSE),"",IF((FIND(NUME,$B139,1)=1),1,0))))</f>
        <v>0</v>
      </c>
      <c r="AD139" s="212">
        <f t="shared" ref="AD139:AD202" si="105">IF($X139&lt;&gt;1,0,(IF(OR($B139="",$C139="",$D139="",$E139="",$AG139=FALSE),"",IF((FIND(NUME,$B139,1)=1),1,0))))</f>
        <v>0</v>
      </c>
      <c r="AE139" s="212">
        <f t="shared" ref="AE139:AE202" si="106">IF($Y139&lt;&gt;1,0,(IF(OR($B139="",$C139="",$D139="",$E139="",$AG139=FALSE),"",IF((FIND(NUME,$B139,1)=1),1,0))))</f>
        <v>0</v>
      </c>
      <c r="AF139" s="212">
        <f t="shared" ref="AF139:AF202" si="107">IF($Z139&lt;&gt;1,0,(IF(OR($B139="",$C139="",$D139="",$E139="",$AG139=FALSE),"",IF((FIND(NUME,$B139,1)=1),1,0))))</f>
        <v>0</v>
      </c>
      <c r="AG139" s="236" t="b">
        <f t="shared" ref="AG139:AG202" si="108">IF(NUME="",FALSE,ISNUMBER(SEARCH(NUME,$B139)))</f>
        <v>0</v>
      </c>
      <c r="AI139" s="164" t="e">
        <f t="shared" ref="AI139:AI202" si="109">FIND(",",$B139,1)</f>
        <v>#VALUE!</v>
      </c>
      <c r="AJ139" s="164" t="e">
        <f t="shared" si="77"/>
        <v>#VALUE!</v>
      </c>
      <c r="AK139" s="164" t="e">
        <f t="shared" si="78"/>
        <v>#VALUE!</v>
      </c>
      <c r="AL139" s="164" t="e">
        <f t="shared" si="79"/>
        <v>#VALUE!</v>
      </c>
      <c r="AM139" s="164" t="e">
        <f t="shared" si="80"/>
        <v>#VALUE!</v>
      </c>
      <c r="AN139" s="164" t="e">
        <f t="shared" si="81"/>
        <v>#VALUE!</v>
      </c>
      <c r="AO139" s="164" t="e">
        <f t="shared" si="82"/>
        <v>#VALUE!</v>
      </c>
      <c r="AP139" s="164" t="e">
        <f t="shared" si="83"/>
        <v>#VALUE!</v>
      </c>
      <c r="AQ139" s="164" t="e">
        <f t="shared" si="84"/>
        <v>#VALUE!</v>
      </c>
      <c r="AR139" s="164" t="e">
        <f t="shared" si="85"/>
        <v>#VALUE!</v>
      </c>
      <c r="AS139" s="165" t="e">
        <f t="shared" si="86"/>
        <v>#VALUE!</v>
      </c>
      <c r="AT139" s="165" t="e">
        <f t="shared" si="87"/>
        <v>#VALUE!</v>
      </c>
      <c r="AU139" s="165" t="e">
        <f t="shared" si="88"/>
        <v>#VALUE!</v>
      </c>
      <c r="AV139" s="165" t="e">
        <f t="shared" si="89"/>
        <v>#VALUE!</v>
      </c>
      <c r="AW139" s="165" t="e">
        <f t="shared" si="90"/>
        <v>#VALUE!</v>
      </c>
      <c r="AX139" s="165" t="e">
        <f t="shared" si="91"/>
        <v>#VALUE!</v>
      </c>
      <c r="AY139" s="165" t="e">
        <f t="shared" si="92"/>
        <v>#VALUE!</v>
      </c>
      <c r="AZ139" s="165" t="e">
        <f t="shared" si="93"/>
        <v>#VALUE!</v>
      </c>
      <c r="BA139" s="165" t="e">
        <f t="shared" si="94"/>
        <v>#VALUE!</v>
      </c>
      <c r="BB139" s="165" t="e">
        <f t="shared" si="95"/>
        <v>#VALUE!</v>
      </c>
      <c r="BC139" s="165">
        <f t="shared" si="96"/>
        <v>1</v>
      </c>
    </row>
    <row r="140" spans="1:5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 t="shared" si="97"/>
        <v/>
      </c>
      <c r="J140" s="121" t="str">
        <f t="shared" si="98"/>
        <v/>
      </c>
      <c r="K140" s="212">
        <f t="shared" si="64"/>
        <v>0</v>
      </c>
      <c r="L140" s="212">
        <f t="shared" si="65"/>
        <v>0</v>
      </c>
      <c r="M140" s="212">
        <f t="shared" si="66"/>
        <v>0</v>
      </c>
      <c r="N140" s="212">
        <f t="shared" si="67"/>
        <v>0</v>
      </c>
      <c r="O140" s="190">
        <f t="shared" si="68"/>
        <v>0</v>
      </c>
      <c r="P140" s="190">
        <f t="shared" si="69"/>
        <v>0</v>
      </c>
      <c r="Q140" s="190">
        <f t="shared" si="70"/>
        <v>0</v>
      </c>
      <c r="R140" s="190">
        <f t="shared" si="71"/>
        <v>0</v>
      </c>
      <c r="S140" s="190">
        <f t="shared" si="72"/>
        <v>0</v>
      </c>
      <c r="T140" s="190">
        <f t="shared" si="73"/>
        <v>0</v>
      </c>
      <c r="U140" s="212">
        <f t="shared" si="99"/>
        <v>0</v>
      </c>
      <c r="V140" s="212">
        <f t="shared" si="74"/>
        <v>0</v>
      </c>
      <c r="W140" s="212">
        <f t="shared" si="100"/>
        <v>0</v>
      </c>
      <c r="X140" s="212">
        <f t="shared" si="75"/>
        <v>0</v>
      </c>
      <c r="Y140" s="212">
        <f t="shared" si="101"/>
        <v>0</v>
      </c>
      <c r="Z140" s="212">
        <f t="shared" si="76"/>
        <v>0</v>
      </c>
      <c r="AA140" s="212">
        <f t="shared" si="102"/>
        <v>0</v>
      </c>
      <c r="AB140" s="212">
        <f t="shared" si="103"/>
        <v>0</v>
      </c>
      <c r="AC140" s="212">
        <f t="shared" si="104"/>
        <v>0</v>
      </c>
      <c r="AD140" s="212">
        <f t="shared" si="105"/>
        <v>0</v>
      </c>
      <c r="AE140" s="212">
        <f t="shared" si="106"/>
        <v>0</v>
      </c>
      <c r="AF140" s="212">
        <f t="shared" si="107"/>
        <v>0</v>
      </c>
      <c r="AG140" s="236" t="b">
        <f t="shared" si="108"/>
        <v>0</v>
      </c>
      <c r="AI140" s="164" t="e">
        <f t="shared" si="109"/>
        <v>#VALUE!</v>
      </c>
      <c r="AJ140" s="164" t="e">
        <f t="shared" si="77"/>
        <v>#VALUE!</v>
      </c>
      <c r="AK140" s="164" t="e">
        <f t="shared" si="78"/>
        <v>#VALUE!</v>
      </c>
      <c r="AL140" s="164" t="e">
        <f t="shared" si="79"/>
        <v>#VALUE!</v>
      </c>
      <c r="AM140" s="164" t="e">
        <f t="shared" si="80"/>
        <v>#VALUE!</v>
      </c>
      <c r="AN140" s="164" t="e">
        <f t="shared" si="81"/>
        <v>#VALUE!</v>
      </c>
      <c r="AO140" s="164" t="e">
        <f t="shared" si="82"/>
        <v>#VALUE!</v>
      </c>
      <c r="AP140" s="164" t="e">
        <f t="shared" si="83"/>
        <v>#VALUE!</v>
      </c>
      <c r="AQ140" s="164" t="e">
        <f t="shared" si="84"/>
        <v>#VALUE!</v>
      </c>
      <c r="AR140" s="164" t="e">
        <f t="shared" si="85"/>
        <v>#VALUE!</v>
      </c>
      <c r="AS140" s="165" t="e">
        <f t="shared" si="86"/>
        <v>#VALUE!</v>
      </c>
      <c r="AT140" s="165" t="e">
        <f t="shared" si="87"/>
        <v>#VALUE!</v>
      </c>
      <c r="AU140" s="165" t="e">
        <f t="shared" si="88"/>
        <v>#VALUE!</v>
      </c>
      <c r="AV140" s="165" t="e">
        <f t="shared" si="89"/>
        <v>#VALUE!</v>
      </c>
      <c r="AW140" s="165" t="e">
        <f t="shared" si="90"/>
        <v>#VALUE!</v>
      </c>
      <c r="AX140" s="165" t="e">
        <f t="shared" si="91"/>
        <v>#VALUE!</v>
      </c>
      <c r="AY140" s="165" t="e">
        <f t="shared" si="92"/>
        <v>#VALUE!</v>
      </c>
      <c r="AZ140" s="165" t="e">
        <f t="shared" si="93"/>
        <v>#VALUE!</v>
      </c>
      <c r="BA140" s="165" t="e">
        <f t="shared" si="94"/>
        <v>#VALUE!</v>
      </c>
      <c r="BB140" s="165" t="e">
        <f t="shared" si="95"/>
        <v>#VALUE!</v>
      </c>
      <c r="BC140" s="165">
        <f t="shared" si="96"/>
        <v>1</v>
      </c>
    </row>
    <row r="141" spans="1:5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 t="shared" si="97"/>
        <v/>
      </c>
      <c r="J141" s="121" t="str">
        <f t="shared" si="98"/>
        <v/>
      </c>
      <c r="K141" s="212">
        <f t="shared" si="64"/>
        <v>0</v>
      </c>
      <c r="L141" s="212">
        <f t="shared" si="65"/>
        <v>0</v>
      </c>
      <c r="M141" s="212">
        <f t="shared" si="66"/>
        <v>0</v>
      </c>
      <c r="N141" s="212">
        <f t="shared" si="67"/>
        <v>0</v>
      </c>
      <c r="O141" s="190">
        <f t="shared" si="68"/>
        <v>0</v>
      </c>
      <c r="P141" s="190">
        <f t="shared" si="69"/>
        <v>0</v>
      </c>
      <c r="Q141" s="190">
        <f t="shared" si="70"/>
        <v>0</v>
      </c>
      <c r="R141" s="190">
        <f t="shared" si="71"/>
        <v>0</v>
      </c>
      <c r="S141" s="190">
        <f t="shared" si="72"/>
        <v>0</v>
      </c>
      <c r="T141" s="190">
        <f t="shared" si="73"/>
        <v>0</v>
      </c>
      <c r="U141" s="212">
        <f t="shared" si="99"/>
        <v>0</v>
      </c>
      <c r="V141" s="212">
        <f t="shared" si="74"/>
        <v>0</v>
      </c>
      <c r="W141" s="212">
        <f t="shared" si="100"/>
        <v>0</v>
      </c>
      <c r="X141" s="212">
        <f t="shared" si="75"/>
        <v>0</v>
      </c>
      <c r="Y141" s="212">
        <f t="shared" si="101"/>
        <v>0</v>
      </c>
      <c r="Z141" s="212">
        <f t="shared" si="76"/>
        <v>0</v>
      </c>
      <c r="AA141" s="212">
        <f t="shared" si="102"/>
        <v>0</v>
      </c>
      <c r="AB141" s="212">
        <f t="shared" si="103"/>
        <v>0</v>
      </c>
      <c r="AC141" s="212">
        <f t="shared" si="104"/>
        <v>0</v>
      </c>
      <c r="AD141" s="212">
        <f t="shared" si="105"/>
        <v>0</v>
      </c>
      <c r="AE141" s="212">
        <f t="shared" si="106"/>
        <v>0</v>
      </c>
      <c r="AF141" s="212">
        <f t="shared" si="107"/>
        <v>0</v>
      </c>
      <c r="AG141" s="236" t="b">
        <f t="shared" si="108"/>
        <v>0</v>
      </c>
      <c r="AI141" s="164" t="e">
        <f t="shared" si="109"/>
        <v>#VALUE!</v>
      </c>
      <c r="AJ141" s="164" t="e">
        <f t="shared" si="77"/>
        <v>#VALUE!</v>
      </c>
      <c r="AK141" s="164" t="e">
        <f t="shared" si="78"/>
        <v>#VALUE!</v>
      </c>
      <c r="AL141" s="164" t="e">
        <f t="shared" si="79"/>
        <v>#VALUE!</v>
      </c>
      <c r="AM141" s="164" t="e">
        <f t="shared" si="80"/>
        <v>#VALUE!</v>
      </c>
      <c r="AN141" s="164" t="e">
        <f t="shared" si="81"/>
        <v>#VALUE!</v>
      </c>
      <c r="AO141" s="164" t="e">
        <f t="shared" si="82"/>
        <v>#VALUE!</v>
      </c>
      <c r="AP141" s="164" t="e">
        <f t="shared" si="83"/>
        <v>#VALUE!</v>
      </c>
      <c r="AQ141" s="164" t="e">
        <f t="shared" si="84"/>
        <v>#VALUE!</v>
      </c>
      <c r="AR141" s="164" t="e">
        <f t="shared" si="85"/>
        <v>#VALUE!</v>
      </c>
      <c r="AS141" s="165" t="e">
        <f t="shared" si="86"/>
        <v>#VALUE!</v>
      </c>
      <c r="AT141" s="165" t="e">
        <f t="shared" si="87"/>
        <v>#VALUE!</v>
      </c>
      <c r="AU141" s="165" t="e">
        <f t="shared" si="88"/>
        <v>#VALUE!</v>
      </c>
      <c r="AV141" s="165" t="e">
        <f t="shared" si="89"/>
        <v>#VALUE!</v>
      </c>
      <c r="AW141" s="165" t="e">
        <f t="shared" si="90"/>
        <v>#VALUE!</v>
      </c>
      <c r="AX141" s="165" t="e">
        <f t="shared" si="91"/>
        <v>#VALUE!</v>
      </c>
      <c r="AY141" s="165" t="e">
        <f t="shared" si="92"/>
        <v>#VALUE!</v>
      </c>
      <c r="AZ141" s="165" t="e">
        <f t="shared" si="93"/>
        <v>#VALUE!</v>
      </c>
      <c r="BA141" s="165" t="e">
        <f t="shared" si="94"/>
        <v>#VALUE!</v>
      </c>
      <c r="BB141" s="165" t="e">
        <f t="shared" si="95"/>
        <v>#VALUE!</v>
      </c>
      <c r="BC141" s="165">
        <f t="shared" si="96"/>
        <v>1</v>
      </c>
    </row>
    <row r="142" spans="1:5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 t="shared" si="97"/>
        <v/>
      </c>
      <c r="J142" s="121" t="str">
        <f t="shared" si="98"/>
        <v/>
      </c>
      <c r="K142" s="212">
        <f t="shared" si="64"/>
        <v>0</v>
      </c>
      <c r="L142" s="212">
        <f t="shared" si="65"/>
        <v>0</v>
      </c>
      <c r="M142" s="212">
        <f t="shared" si="66"/>
        <v>0</v>
      </c>
      <c r="N142" s="212">
        <f t="shared" si="67"/>
        <v>0</v>
      </c>
      <c r="O142" s="190">
        <f t="shared" si="68"/>
        <v>0</v>
      </c>
      <c r="P142" s="190">
        <f t="shared" si="69"/>
        <v>0</v>
      </c>
      <c r="Q142" s="190">
        <f t="shared" si="70"/>
        <v>0</v>
      </c>
      <c r="R142" s="190">
        <f t="shared" si="71"/>
        <v>0</v>
      </c>
      <c r="S142" s="190">
        <f t="shared" si="72"/>
        <v>0</v>
      </c>
      <c r="T142" s="190">
        <f t="shared" si="73"/>
        <v>0</v>
      </c>
      <c r="U142" s="212">
        <f t="shared" si="99"/>
        <v>0</v>
      </c>
      <c r="V142" s="212">
        <f t="shared" si="74"/>
        <v>0</v>
      </c>
      <c r="W142" s="212">
        <f t="shared" si="100"/>
        <v>0</v>
      </c>
      <c r="X142" s="212">
        <f t="shared" si="75"/>
        <v>0</v>
      </c>
      <c r="Y142" s="212">
        <f t="shared" si="101"/>
        <v>0</v>
      </c>
      <c r="Z142" s="212">
        <f t="shared" si="76"/>
        <v>0</v>
      </c>
      <c r="AA142" s="212">
        <f t="shared" si="102"/>
        <v>0</v>
      </c>
      <c r="AB142" s="212">
        <f t="shared" si="103"/>
        <v>0</v>
      </c>
      <c r="AC142" s="212">
        <f t="shared" si="104"/>
        <v>0</v>
      </c>
      <c r="AD142" s="212">
        <f t="shared" si="105"/>
        <v>0</v>
      </c>
      <c r="AE142" s="212">
        <f t="shared" si="106"/>
        <v>0</v>
      </c>
      <c r="AF142" s="212">
        <f t="shared" si="107"/>
        <v>0</v>
      </c>
      <c r="AG142" s="236" t="b">
        <f t="shared" si="108"/>
        <v>0</v>
      </c>
      <c r="AI142" s="164" t="e">
        <f t="shared" si="109"/>
        <v>#VALUE!</v>
      </c>
      <c r="AJ142" s="164" t="e">
        <f t="shared" si="77"/>
        <v>#VALUE!</v>
      </c>
      <c r="AK142" s="164" t="e">
        <f t="shared" si="78"/>
        <v>#VALUE!</v>
      </c>
      <c r="AL142" s="164" t="e">
        <f t="shared" si="79"/>
        <v>#VALUE!</v>
      </c>
      <c r="AM142" s="164" t="e">
        <f t="shared" si="80"/>
        <v>#VALUE!</v>
      </c>
      <c r="AN142" s="164" t="e">
        <f t="shared" si="81"/>
        <v>#VALUE!</v>
      </c>
      <c r="AO142" s="164" t="e">
        <f t="shared" si="82"/>
        <v>#VALUE!</v>
      </c>
      <c r="AP142" s="164" t="e">
        <f t="shared" si="83"/>
        <v>#VALUE!</v>
      </c>
      <c r="AQ142" s="164" t="e">
        <f t="shared" si="84"/>
        <v>#VALUE!</v>
      </c>
      <c r="AR142" s="164" t="e">
        <f t="shared" si="85"/>
        <v>#VALUE!</v>
      </c>
      <c r="AS142" s="165" t="e">
        <f t="shared" si="86"/>
        <v>#VALUE!</v>
      </c>
      <c r="AT142" s="165" t="e">
        <f t="shared" si="87"/>
        <v>#VALUE!</v>
      </c>
      <c r="AU142" s="165" t="e">
        <f t="shared" si="88"/>
        <v>#VALUE!</v>
      </c>
      <c r="AV142" s="165" t="e">
        <f t="shared" si="89"/>
        <v>#VALUE!</v>
      </c>
      <c r="AW142" s="165" t="e">
        <f t="shared" si="90"/>
        <v>#VALUE!</v>
      </c>
      <c r="AX142" s="165" t="e">
        <f t="shared" si="91"/>
        <v>#VALUE!</v>
      </c>
      <c r="AY142" s="165" t="e">
        <f t="shared" si="92"/>
        <v>#VALUE!</v>
      </c>
      <c r="AZ142" s="165" t="e">
        <f t="shared" si="93"/>
        <v>#VALUE!</v>
      </c>
      <c r="BA142" s="165" t="e">
        <f t="shared" si="94"/>
        <v>#VALUE!</v>
      </c>
      <c r="BB142" s="165" t="e">
        <f t="shared" si="95"/>
        <v>#VALUE!</v>
      </c>
      <c r="BC142" s="165">
        <f t="shared" si="96"/>
        <v>1</v>
      </c>
    </row>
    <row r="143" spans="1:5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 t="shared" si="97"/>
        <v/>
      </c>
      <c r="J143" s="121" t="str">
        <f t="shared" si="98"/>
        <v/>
      </c>
      <c r="K143" s="212">
        <f t="shared" si="64"/>
        <v>0</v>
      </c>
      <c r="L143" s="212">
        <f t="shared" si="65"/>
        <v>0</v>
      </c>
      <c r="M143" s="212">
        <f t="shared" si="66"/>
        <v>0</v>
      </c>
      <c r="N143" s="212">
        <f t="shared" si="67"/>
        <v>0</v>
      </c>
      <c r="O143" s="190">
        <f t="shared" si="68"/>
        <v>0</v>
      </c>
      <c r="P143" s="190">
        <f t="shared" si="69"/>
        <v>0</v>
      </c>
      <c r="Q143" s="190">
        <f t="shared" si="70"/>
        <v>0</v>
      </c>
      <c r="R143" s="190">
        <f t="shared" si="71"/>
        <v>0</v>
      </c>
      <c r="S143" s="190">
        <f t="shared" si="72"/>
        <v>0</v>
      </c>
      <c r="T143" s="190">
        <f t="shared" si="73"/>
        <v>0</v>
      </c>
      <c r="U143" s="212">
        <f t="shared" si="99"/>
        <v>0</v>
      </c>
      <c r="V143" s="212">
        <f t="shared" si="74"/>
        <v>0</v>
      </c>
      <c r="W143" s="212">
        <f t="shared" si="100"/>
        <v>0</v>
      </c>
      <c r="X143" s="212">
        <f t="shared" si="75"/>
        <v>0</v>
      </c>
      <c r="Y143" s="212">
        <f t="shared" si="101"/>
        <v>0</v>
      </c>
      <c r="Z143" s="212">
        <f t="shared" si="76"/>
        <v>0</v>
      </c>
      <c r="AA143" s="212">
        <f t="shared" si="102"/>
        <v>0</v>
      </c>
      <c r="AB143" s="212">
        <f t="shared" si="103"/>
        <v>0</v>
      </c>
      <c r="AC143" s="212">
        <f t="shared" si="104"/>
        <v>0</v>
      </c>
      <c r="AD143" s="212">
        <f t="shared" si="105"/>
        <v>0</v>
      </c>
      <c r="AE143" s="212">
        <f t="shared" si="106"/>
        <v>0</v>
      </c>
      <c r="AF143" s="212">
        <f t="shared" si="107"/>
        <v>0</v>
      </c>
      <c r="AG143" s="236" t="b">
        <f t="shared" si="108"/>
        <v>0</v>
      </c>
      <c r="AI143" s="164" t="e">
        <f t="shared" si="109"/>
        <v>#VALUE!</v>
      </c>
      <c r="AJ143" s="164" t="e">
        <f t="shared" si="77"/>
        <v>#VALUE!</v>
      </c>
      <c r="AK143" s="164" t="e">
        <f t="shared" si="78"/>
        <v>#VALUE!</v>
      </c>
      <c r="AL143" s="164" t="e">
        <f t="shared" si="79"/>
        <v>#VALUE!</v>
      </c>
      <c r="AM143" s="164" t="e">
        <f t="shared" si="80"/>
        <v>#VALUE!</v>
      </c>
      <c r="AN143" s="164" t="e">
        <f t="shared" si="81"/>
        <v>#VALUE!</v>
      </c>
      <c r="AO143" s="164" t="e">
        <f t="shared" si="82"/>
        <v>#VALUE!</v>
      </c>
      <c r="AP143" s="164" t="e">
        <f t="shared" si="83"/>
        <v>#VALUE!</v>
      </c>
      <c r="AQ143" s="164" t="e">
        <f t="shared" si="84"/>
        <v>#VALUE!</v>
      </c>
      <c r="AR143" s="164" t="e">
        <f t="shared" si="85"/>
        <v>#VALUE!</v>
      </c>
      <c r="AS143" s="165" t="e">
        <f t="shared" si="86"/>
        <v>#VALUE!</v>
      </c>
      <c r="AT143" s="165" t="e">
        <f t="shared" si="87"/>
        <v>#VALUE!</v>
      </c>
      <c r="AU143" s="165" t="e">
        <f t="shared" si="88"/>
        <v>#VALUE!</v>
      </c>
      <c r="AV143" s="165" t="e">
        <f t="shared" si="89"/>
        <v>#VALUE!</v>
      </c>
      <c r="AW143" s="165" t="e">
        <f t="shared" si="90"/>
        <v>#VALUE!</v>
      </c>
      <c r="AX143" s="165" t="e">
        <f t="shared" si="91"/>
        <v>#VALUE!</v>
      </c>
      <c r="AY143" s="165" t="e">
        <f t="shared" si="92"/>
        <v>#VALUE!</v>
      </c>
      <c r="AZ143" s="165" t="e">
        <f t="shared" si="93"/>
        <v>#VALUE!</v>
      </c>
      <c r="BA143" s="165" t="e">
        <f t="shared" si="94"/>
        <v>#VALUE!</v>
      </c>
      <c r="BB143" s="165" t="e">
        <f t="shared" si="95"/>
        <v>#VALUE!</v>
      </c>
      <c r="BC143" s="165">
        <f t="shared" si="96"/>
        <v>1</v>
      </c>
    </row>
    <row r="144" spans="1:5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 t="shared" si="97"/>
        <v/>
      </c>
      <c r="J144" s="121" t="str">
        <f t="shared" si="98"/>
        <v/>
      </c>
      <c r="K144" s="212">
        <f t="shared" si="64"/>
        <v>0</v>
      </c>
      <c r="L144" s="212">
        <f t="shared" si="65"/>
        <v>0</v>
      </c>
      <c r="M144" s="212">
        <f t="shared" si="66"/>
        <v>0</v>
      </c>
      <c r="N144" s="212">
        <f t="shared" si="67"/>
        <v>0</v>
      </c>
      <c r="O144" s="190">
        <f t="shared" si="68"/>
        <v>0</v>
      </c>
      <c r="P144" s="190">
        <f t="shared" si="69"/>
        <v>0</v>
      </c>
      <c r="Q144" s="190">
        <f t="shared" si="70"/>
        <v>0</v>
      </c>
      <c r="R144" s="190">
        <f t="shared" si="71"/>
        <v>0</v>
      </c>
      <c r="S144" s="190">
        <f t="shared" si="72"/>
        <v>0</v>
      </c>
      <c r="T144" s="190">
        <f t="shared" si="73"/>
        <v>0</v>
      </c>
      <c r="U144" s="212">
        <f t="shared" si="99"/>
        <v>0</v>
      </c>
      <c r="V144" s="212">
        <f t="shared" si="74"/>
        <v>0</v>
      </c>
      <c r="W144" s="212">
        <f t="shared" si="100"/>
        <v>0</v>
      </c>
      <c r="X144" s="212">
        <f t="shared" si="75"/>
        <v>0</v>
      </c>
      <c r="Y144" s="212">
        <f t="shared" si="101"/>
        <v>0</v>
      </c>
      <c r="Z144" s="212">
        <f t="shared" si="76"/>
        <v>0</v>
      </c>
      <c r="AA144" s="212">
        <f t="shared" si="102"/>
        <v>0</v>
      </c>
      <c r="AB144" s="212">
        <f t="shared" si="103"/>
        <v>0</v>
      </c>
      <c r="AC144" s="212">
        <f t="shared" si="104"/>
        <v>0</v>
      </c>
      <c r="AD144" s="212">
        <f t="shared" si="105"/>
        <v>0</v>
      </c>
      <c r="AE144" s="212">
        <f t="shared" si="106"/>
        <v>0</v>
      </c>
      <c r="AF144" s="212">
        <f t="shared" si="107"/>
        <v>0</v>
      </c>
      <c r="AG144" s="236" t="b">
        <f t="shared" si="108"/>
        <v>0</v>
      </c>
      <c r="AI144" s="164" t="e">
        <f t="shared" si="109"/>
        <v>#VALUE!</v>
      </c>
      <c r="AJ144" s="164" t="e">
        <f t="shared" si="77"/>
        <v>#VALUE!</v>
      </c>
      <c r="AK144" s="164" t="e">
        <f t="shared" si="78"/>
        <v>#VALUE!</v>
      </c>
      <c r="AL144" s="164" t="e">
        <f t="shared" si="79"/>
        <v>#VALUE!</v>
      </c>
      <c r="AM144" s="164" t="e">
        <f t="shared" si="80"/>
        <v>#VALUE!</v>
      </c>
      <c r="AN144" s="164" t="e">
        <f t="shared" si="81"/>
        <v>#VALUE!</v>
      </c>
      <c r="AO144" s="164" t="e">
        <f t="shared" si="82"/>
        <v>#VALUE!</v>
      </c>
      <c r="AP144" s="164" t="e">
        <f t="shared" si="83"/>
        <v>#VALUE!</v>
      </c>
      <c r="AQ144" s="164" t="e">
        <f t="shared" si="84"/>
        <v>#VALUE!</v>
      </c>
      <c r="AR144" s="164" t="e">
        <f t="shared" si="85"/>
        <v>#VALUE!</v>
      </c>
      <c r="AS144" s="165" t="e">
        <f t="shared" si="86"/>
        <v>#VALUE!</v>
      </c>
      <c r="AT144" s="165" t="e">
        <f t="shared" si="87"/>
        <v>#VALUE!</v>
      </c>
      <c r="AU144" s="165" t="e">
        <f t="shared" si="88"/>
        <v>#VALUE!</v>
      </c>
      <c r="AV144" s="165" t="e">
        <f t="shared" si="89"/>
        <v>#VALUE!</v>
      </c>
      <c r="AW144" s="165" t="e">
        <f t="shared" si="90"/>
        <v>#VALUE!</v>
      </c>
      <c r="AX144" s="165" t="e">
        <f t="shared" si="91"/>
        <v>#VALUE!</v>
      </c>
      <c r="AY144" s="165" t="e">
        <f t="shared" si="92"/>
        <v>#VALUE!</v>
      </c>
      <c r="AZ144" s="165" t="e">
        <f t="shared" si="93"/>
        <v>#VALUE!</v>
      </c>
      <c r="BA144" s="165" t="e">
        <f t="shared" si="94"/>
        <v>#VALUE!</v>
      </c>
      <c r="BB144" s="165" t="e">
        <f t="shared" si="95"/>
        <v>#VALUE!</v>
      </c>
      <c r="BC144" s="165">
        <f t="shared" si="96"/>
        <v>1</v>
      </c>
    </row>
    <row r="145" spans="1:5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 t="shared" si="97"/>
        <v/>
      </c>
      <c r="J145" s="121" t="str">
        <f t="shared" si="98"/>
        <v/>
      </c>
      <c r="K145" s="212">
        <f t="shared" ref="K145:K208" si="110">U145+W145+Y145</f>
        <v>0</v>
      </c>
      <c r="L145" s="212">
        <f t="shared" ref="L145:L208" si="111">V145+X145+Z145</f>
        <v>0</v>
      </c>
      <c r="M145" s="212">
        <f t="shared" ref="M145:M208" si="112">AA145+AC145+AE145</f>
        <v>0</v>
      </c>
      <c r="N145" s="212">
        <f t="shared" ref="N145:N208" si="113">AB145+AD145+AF145</f>
        <v>0</v>
      </c>
      <c r="O145" s="190">
        <f t="shared" ref="O145:O208" si="114">IF(OR($F145="X",$F145="x"),$I145,0)</f>
        <v>0</v>
      </c>
      <c r="P145" s="190">
        <f t="shared" ref="P145:P208" si="115">IF(OR($F145="X",$F145="x"),$J145,0)</f>
        <v>0</v>
      </c>
      <c r="Q145" s="190">
        <f t="shared" ref="Q145:Q208" si="116">IF(OR($G145="X",$G145="x"),$I145,0)</f>
        <v>0</v>
      </c>
      <c r="R145" s="190">
        <f t="shared" ref="R145:R208" si="117">IF(OR($G145="X",$G145="x"),$J145,0)</f>
        <v>0</v>
      </c>
      <c r="S145" s="190">
        <f t="shared" ref="S145:S208" si="118">IF(OR($H145="X",$H145="x"),$I145,0)</f>
        <v>0</v>
      </c>
      <c r="T145" s="190">
        <f t="shared" ref="T145:T208" si="119">IF(OR($H145="X",$H145="x"),$J145,0)</f>
        <v>0</v>
      </c>
      <c r="U145" s="212">
        <f t="shared" si="99"/>
        <v>0</v>
      </c>
      <c r="V145" s="212">
        <f t="shared" ref="V145:V208" si="120">IF(OR($B145="",$C145="",$D145="",$E145="",$AG145=FALSE),0,IF($F145&lt;&gt;"",1,0))</f>
        <v>0</v>
      </c>
      <c r="W145" s="212">
        <f t="shared" si="100"/>
        <v>0</v>
      </c>
      <c r="X145" s="212">
        <f t="shared" ref="X145:X208" si="121">IF(OR($B145="",$C145="",$D145="",$E145="",$AG145=FALSE),0,IF($G145&lt;&gt;"",1,0))</f>
        <v>0</v>
      </c>
      <c r="Y145" s="212">
        <f t="shared" si="101"/>
        <v>0</v>
      </c>
      <c r="Z145" s="212">
        <f t="shared" ref="Z145:Z208" si="122">IF(OR($B145="",$C145="",$D145="",$E145="",$AG145=FALSE),0,IF($H145&lt;&gt;"",1,0))</f>
        <v>0</v>
      </c>
      <c r="AA145" s="212">
        <f t="shared" si="102"/>
        <v>0</v>
      </c>
      <c r="AB145" s="212">
        <f t="shared" si="103"/>
        <v>0</v>
      </c>
      <c r="AC145" s="212">
        <f t="shared" si="104"/>
        <v>0</v>
      </c>
      <c r="AD145" s="212">
        <f t="shared" si="105"/>
        <v>0</v>
      </c>
      <c r="AE145" s="212">
        <f t="shared" si="106"/>
        <v>0</v>
      </c>
      <c r="AF145" s="212">
        <f t="shared" si="107"/>
        <v>0</v>
      </c>
      <c r="AG145" s="236" t="b">
        <f t="shared" si="108"/>
        <v>0</v>
      </c>
      <c r="AI145" s="164" t="e">
        <f t="shared" si="109"/>
        <v>#VALUE!</v>
      </c>
      <c r="AJ145" s="164" t="e">
        <f t="shared" ref="AJ145:AJ208" si="123">FIND(",",$B145,AI145+1)</f>
        <v>#VALUE!</v>
      </c>
      <c r="AK145" s="164" t="e">
        <f t="shared" ref="AK145:AK208" si="124">FIND(",",$B145,AJ145+1)</f>
        <v>#VALUE!</v>
      </c>
      <c r="AL145" s="164" t="e">
        <f t="shared" ref="AL145:AL208" si="125">FIND(",",$B145,AK145+1)</f>
        <v>#VALUE!</v>
      </c>
      <c r="AM145" s="164" t="e">
        <f t="shared" ref="AM145:AM208" si="126">FIND(",",$B145,AL145+1)</f>
        <v>#VALUE!</v>
      </c>
      <c r="AN145" s="164" t="e">
        <f t="shared" ref="AN145:AN208" si="127">FIND(",",$B145,AM145+1)</f>
        <v>#VALUE!</v>
      </c>
      <c r="AO145" s="164" t="e">
        <f t="shared" ref="AO145:AO208" si="128">FIND(",",$B145,AN145+1)</f>
        <v>#VALUE!</v>
      </c>
      <c r="AP145" s="164" t="e">
        <f t="shared" ref="AP145:AP208" si="129">FIND(",",$B145,AO145+1)</f>
        <v>#VALUE!</v>
      </c>
      <c r="AQ145" s="164" t="e">
        <f t="shared" ref="AQ145:AQ208" si="130">FIND(",",$B145,AP145+1)</f>
        <v>#VALUE!</v>
      </c>
      <c r="AR145" s="164" t="e">
        <f t="shared" ref="AR145:AR208" si="131">FIND(",",$B145,AQ145+1)</f>
        <v>#VALUE!</v>
      </c>
      <c r="AS145" s="165" t="e">
        <f t="shared" ref="AS145:AS208" si="132">IF(AI145&gt;0,1,0)</f>
        <v>#VALUE!</v>
      </c>
      <c r="AT145" s="165" t="e">
        <f t="shared" ref="AT145:AT208" si="133">IF(AJ145&gt;0,1,0)</f>
        <v>#VALUE!</v>
      </c>
      <c r="AU145" s="165" t="e">
        <f t="shared" ref="AU145:AU208" si="134">IF(AK145&gt;0,1,0)</f>
        <v>#VALUE!</v>
      </c>
      <c r="AV145" s="165" t="e">
        <f t="shared" ref="AV145:AV208" si="135">IF(AL145&gt;0,1,0)</f>
        <v>#VALUE!</v>
      </c>
      <c r="AW145" s="165" t="e">
        <f t="shared" ref="AW145:AW208" si="136">IF(AM145&gt;0,1,0)</f>
        <v>#VALUE!</v>
      </c>
      <c r="AX145" s="165" t="e">
        <f t="shared" ref="AX145:AX208" si="137">IF(AN145&gt;0,1,0)</f>
        <v>#VALUE!</v>
      </c>
      <c r="AY145" s="165" t="e">
        <f t="shared" ref="AY145:AY208" si="138">IF(AO145&gt;0,1,0)</f>
        <v>#VALUE!</v>
      </c>
      <c r="AZ145" s="165" t="e">
        <f t="shared" ref="AZ145:AZ208" si="139">IF(AP145&gt;0,1,0)</f>
        <v>#VALUE!</v>
      </c>
      <c r="BA145" s="165" t="e">
        <f t="shared" ref="BA145:BA208" si="140">IF(AQ145&gt;0,1,0)</f>
        <v>#VALUE!</v>
      </c>
      <c r="BB145" s="165" t="e">
        <f t="shared" ref="BB145:BB208" si="141">IF(AR145&gt;0,1,0)</f>
        <v>#VALUE!</v>
      </c>
      <c r="BC145" s="165">
        <f t="shared" ref="BC145:BC208" si="142">1+SUMIF(AS145:BB145,"&gt;0",AS145:BB145)</f>
        <v>1</v>
      </c>
    </row>
    <row r="146" spans="1:5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 t="shared" si="97"/>
        <v/>
      </c>
      <c r="J146" s="121" t="str">
        <f t="shared" si="98"/>
        <v/>
      </c>
      <c r="K146" s="212">
        <f t="shared" si="110"/>
        <v>0</v>
      </c>
      <c r="L146" s="212">
        <f t="shared" si="111"/>
        <v>0</v>
      </c>
      <c r="M146" s="212">
        <f t="shared" si="112"/>
        <v>0</v>
      </c>
      <c r="N146" s="212">
        <f t="shared" si="113"/>
        <v>0</v>
      </c>
      <c r="O146" s="190">
        <f t="shared" si="114"/>
        <v>0</v>
      </c>
      <c r="P146" s="190">
        <f t="shared" si="115"/>
        <v>0</v>
      </c>
      <c r="Q146" s="190">
        <f t="shared" si="116"/>
        <v>0</v>
      </c>
      <c r="R146" s="190">
        <f t="shared" si="117"/>
        <v>0</v>
      </c>
      <c r="S146" s="190">
        <f t="shared" si="118"/>
        <v>0</v>
      </c>
      <c r="T146" s="190">
        <f t="shared" si="119"/>
        <v>0</v>
      </c>
      <c r="U146" s="212">
        <f t="shared" si="99"/>
        <v>0</v>
      </c>
      <c r="V146" s="212">
        <f t="shared" si="120"/>
        <v>0</v>
      </c>
      <c r="W146" s="212">
        <f t="shared" si="100"/>
        <v>0</v>
      </c>
      <c r="X146" s="212">
        <f t="shared" si="121"/>
        <v>0</v>
      </c>
      <c r="Y146" s="212">
        <f t="shared" si="101"/>
        <v>0</v>
      </c>
      <c r="Z146" s="212">
        <f t="shared" si="122"/>
        <v>0</v>
      </c>
      <c r="AA146" s="212">
        <f t="shared" si="102"/>
        <v>0</v>
      </c>
      <c r="AB146" s="212">
        <f t="shared" si="103"/>
        <v>0</v>
      </c>
      <c r="AC146" s="212">
        <f t="shared" si="104"/>
        <v>0</v>
      </c>
      <c r="AD146" s="212">
        <f t="shared" si="105"/>
        <v>0</v>
      </c>
      <c r="AE146" s="212">
        <f t="shared" si="106"/>
        <v>0</v>
      </c>
      <c r="AF146" s="212">
        <f t="shared" si="107"/>
        <v>0</v>
      </c>
      <c r="AG146" s="236" t="b">
        <f t="shared" si="108"/>
        <v>0</v>
      </c>
      <c r="AI146" s="164" t="e">
        <f t="shared" si="109"/>
        <v>#VALUE!</v>
      </c>
      <c r="AJ146" s="164" t="e">
        <f t="shared" si="123"/>
        <v>#VALUE!</v>
      </c>
      <c r="AK146" s="164" t="e">
        <f t="shared" si="124"/>
        <v>#VALUE!</v>
      </c>
      <c r="AL146" s="164" t="e">
        <f t="shared" si="125"/>
        <v>#VALUE!</v>
      </c>
      <c r="AM146" s="164" t="e">
        <f t="shared" si="126"/>
        <v>#VALUE!</v>
      </c>
      <c r="AN146" s="164" t="e">
        <f t="shared" si="127"/>
        <v>#VALUE!</v>
      </c>
      <c r="AO146" s="164" t="e">
        <f t="shared" si="128"/>
        <v>#VALUE!</v>
      </c>
      <c r="AP146" s="164" t="e">
        <f t="shared" si="129"/>
        <v>#VALUE!</v>
      </c>
      <c r="AQ146" s="164" t="e">
        <f t="shared" si="130"/>
        <v>#VALUE!</v>
      </c>
      <c r="AR146" s="164" t="e">
        <f t="shared" si="131"/>
        <v>#VALUE!</v>
      </c>
      <c r="AS146" s="165" t="e">
        <f t="shared" si="132"/>
        <v>#VALUE!</v>
      </c>
      <c r="AT146" s="165" t="e">
        <f t="shared" si="133"/>
        <v>#VALUE!</v>
      </c>
      <c r="AU146" s="165" t="e">
        <f t="shared" si="134"/>
        <v>#VALUE!</v>
      </c>
      <c r="AV146" s="165" t="e">
        <f t="shared" si="135"/>
        <v>#VALUE!</v>
      </c>
      <c r="AW146" s="165" t="e">
        <f t="shared" si="136"/>
        <v>#VALUE!</v>
      </c>
      <c r="AX146" s="165" t="e">
        <f t="shared" si="137"/>
        <v>#VALUE!</v>
      </c>
      <c r="AY146" s="165" t="e">
        <f t="shared" si="138"/>
        <v>#VALUE!</v>
      </c>
      <c r="AZ146" s="165" t="e">
        <f t="shared" si="139"/>
        <v>#VALUE!</v>
      </c>
      <c r="BA146" s="165" t="e">
        <f t="shared" si="140"/>
        <v>#VALUE!</v>
      </c>
      <c r="BB146" s="165" t="e">
        <f t="shared" si="141"/>
        <v>#VALUE!</v>
      </c>
      <c r="BC146" s="165">
        <f t="shared" si="142"/>
        <v>1</v>
      </c>
    </row>
    <row r="147" spans="1:5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 t="shared" si="97"/>
        <v/>
      </c>
      <c r="J147" s="121" t="str">
        <f t="shared" si="98"/>
        <v/>
      </c>
      <c r="K147" s="212">
        <f t="shared" si="110"/>
        <v>0</v>
      </c>
      <c r="L147" s="212">
        <f t="shared" si="111"/>
        <v>0</v>
      </c>
      <c r="M147" s="212">
        <f t="shared" si="112"/>
        <v>0</v>
      </c>
      <c r="N147" s="212">
        <f t="shared" si="113"/>
        <v>0</v>
      </c>
      <c r="O147" s="190">
        <f t="shared" si="114"/>
        <v>0</v>
      </c>
      <c r="P147" s="190">
        <f t="shared" si="115"/>
        <v>0</v>
      </c>
      <c r="Q147" s="190">
        <f t="shared" si="116"/>
        <v>0</v>
      </c>
      <c r="R147" s="190">
        <f t="shared" si="117"/>
        <v>0</v>
      </c>
      <c r="S147" s="190">
        <f t="shared" si="118"/>
        <v>0</v>
      </c>
      <c r="T147" s="190">
        <f t="shared" si="119"/>
        <v>0</v>
      </c>
      <c r="U147" s="212">
        <f t="shared" si="99"/>
        <v>0</v>
      </c>
      <c r="V147" s="212">
        <f t="shared" si="120"/>
        <v>0</v>
      </c>
      <c r="W147" s="212">
        <f t="shared" si="100"/>
        <v>0</v>
      </c>
      <c r="X147" s="212">
        <f t="shared" si="121"/>
        <v>0</v>
      </c>
      <c r="Y147" s="212">
        <f t="shared" si="101"/>
        <v>0</v>
      </c>
      <c r="Z147" s="212">
        <f t="shared" si="122"/>
        <v>0</v>
      </c>
      <c r="AA147" s="212">
        <f t="shared" si="102"/>
        <v>0</v>
      </c>
      <c r="AB147" s="212">
        <f t="shared" si="103"/>
        <v>0</v>
      </c>
      <c r="AC147" s="212">
        <f t="shared" si="104"/>
        <v>0</v>
      </c>
      <c r="AD147" s="212">
        <f t="shared" si="105"/>
        <v>0</v>
      </c>
      <c r="AE147" s="212">
        <f t="shared" si="106"/>
        <v>0</v>
      </c>
      <c r="AF147" s="212">
        <f t="shared" si="107"/>
        <v>0</v>
      </c>
      <c r="AG147" s="236" t="b">
        <f t="shared" si="108"/>
        <v>0</v>
      </c>
      <c r="AI147" s="164" t="e">
        <f t="shared" si="109"/>
        <v>#VALUE!</v>
      </c>
      <c r="AJ147" s="164" t="e">
        <f t="shared" si="123"/>
        <v>#VALUE!</v>
      </c>
      <c r="AK147" s="164" t="e">
        <f t="shared" si="124"/>
        <v>#VALUE!</v>
      </c>
      <c r="AL147" s="164" t="e">
        <f t="shared" si="125"/>
        <v>#VALUE!</v>
      </c>
      <c r="AM147" s="164" t="e">
        <f t="shared" si="126"/>
        <v>#VALUE!</v>
      </c>
      <c r="AN147" s="164" t="e">
        <f t="shared" si="127"/>
        <v>#VALUE!</v>
      </c>
      <c r="AO147" s="164" t="e">
        <f t="shared" si="128"/>
        <v>#VALUE!</v>
      </c>
      <c r="AP147" s="164" t="e">
        <f t="shared" si="129"/>
        <v>#VALUE!</v>
      </c>
      <c r="AQ147" s="164" t="e">
        <f t="shared" si="130"/>
        <v>#VALUE!</v>
      </c>
      <c r="AR147" s="164" t="e">
        <f t="shared" si="131"/>
        <v>#VALUE!</v>
      </c>
      <c r="AS147" s="165" t="e">
        <f t="shared" si="132"/>
        <v>#VALUE!</v>
      </c>
      <c r="AT147" s="165" t="e">
        <f t="shared" si="133"/>
        <v>#VALUE!</v>
      </c>
      <c r="AU147" s="165" t="e">
        <f t="shared" si="134"/>
        <v>#VALUE!</v>
      </c>
      <c r="AV147" s="165" t="e">
        <f t="shared" si="135"/>
        <v>#VALUE!</v>
      </c>
      <c r="AW147" s="165" t="e">
        <f t="shared" si="136"/>
        <v>#VALUE!</v>
      </c>
      <c r="AX147" s="165" t="e">
        <f t="shared" si="137"/>
        <v>#VALUE!</v>
      </c>
      <c r="AY147" s="165" t="e">
        <f t="shared" si="138"/>
        <v>#VALUE!</v>
      </c>
      <c r="AZ147" s="165" t="e">
        <f t="shared" si="139"/>
        <v>#VALUE!</v>
      </c>
      <c r="BA147" s="165" t="e">
        <f t="shared" si="140"/>
        <v>#VALUE!</v>
      </c>
      <c r="BB147" s="165" t="e">
        <f t="shared" si="141"/>
        <v>#VALUE!</v>
      </c>
      <c r="BC147" s="165">
        <f t="shared" si="142"/>
        <v>1</v>
      </c>
    </row>
    <row r="148" spans="1:5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 t="shared" si="97"/>
        <v/>
      </c>
      <c r="J148" s="121" t="str">
        <f t="shared" si="98"/>
        <v/>
      </c>
      <c r="K148" s="212">
        <f t="shared" si="110"/>
        <v>0</v>
      </c>
      <c r="L148" s="212">
        <f t="shared" si="111"/>
        <v>0</v>
      </c>
      <c r="M148" s="212">
        <f t="shared" si="112"/>
        <v>0</v>
      </c>
      <c r="N148" s="212">
        <f t="shared" si="113"/>
        <v>0</v>
      </c>
      <c r="O148" s="190">
        <f t="shared" si="114"/>
        <v>0</v>
      </c>
      <c r="P148" s="190">
        <f t="shared" si="115"/>
        <v>0</v>
      </c>
      <c r="Q148" s="190">
        <f t="shared" si="116"/>
        <v>0</v>
      </c>
      <c r="R148" s="190">
        <f t="shared" si="117"/>
        <v>0</v>
      </c>
      <c r="S148" s="190">
        <f t="shared" si="118"/>
        <v>0</v>
      </c>
      <c r="T148" s="190">
        <f t="shared" si="119"/>
        <v>0</v>
      </c>
      <c r="U148" s="212">
        <f t="shared" si="99"/>
        <v>0</v>
      </c>
      <c r="V148" s="212">
        <f t="shared" si="120"/>
        <v>0</v>
      </c>
      <c r="W148" s="212">
        <f t="shared" si="100"/>
        <v>0</v>
      </c>
      <c r="X148" s="212">
        <f t="shared" si="121"/>
        <v>0</v>
      </c>
      <c r="Y148" s="212">
        <f t="shared" si="101"/>
        <v>0</v>
      </c>
      <c r="Z148" s="212">
        <f t="shared" si="122"/>
        <v>0</v>
      </c>
      <c r="AA148" s="212">
        <f t="shared" si="102"/>
        <v>0</v>
      </c>
      <c r="AB148" s="212">
        <f t="shared" si="103"/>
        <v>0</v>
      </c>
      <c r="AC148" s="212">
        <f t="shared" si="104"/>
        <v>0</v>
      </c>
      <c r="AD148" s="212">
        <f t="shared" si="105"/>
        <v>0</v>
      </c>
      <c r="AE148" s="212">
        <f t="shared" si="106"/>
        <v>0</v>
      </c>
      <c r="AF148" s="212">
        <f t="shared" si="107"/>
        <v>0</v>
      </c>
      <c r="AG148" s="236" t="b">
        <f t="shared" si="108"/>
        <v>0</v>
      </c>
      <c r="AI148" s="164" t="e">
        <f t="shared" si="109"/>
        <v>#VALUE!</v>
      </c>
      <c r="AJ148" s="164" t="e">
        <f t="shared" si="123"/>
        <v>#VALUE!</v>
      </c>
      <c r="AK148" s="164" t="e">
        <f t="shared" si="124"/>
        <v>#VALUE!</v>
      </c>
      <c r="AL148" s="164" t="e">
        <f t="shared" si="125"/>
        <v>#VALUE!</v>
      </c>
      <c r="AM148" s="164" t="e">
        <f t="shared" si="126"/>
        <v>#VALUE!</v>
      </c>
      <c r="AN148" s="164" t="e">
        <f t="shared" si="127"/>
        <v>#VALUE!</v>
      </c>
      <c r="AO148" s="164" t="e">
        <f t="shared" si="128"/>
        <v>#VALUE!</v>
      </c>
      <c r="AP148" s="164" t="e">
        <f t="shared" si="129"/>
        <v>#VALUE!</v>
      </c>
      <c r="AQ148" s="164" t="e">
        <f t="shared" si="130"/>
        <v>#VALUE!</v>
      </c>
      <c r="AR148" s="164" t="e">
        <f t="shared" si="131"/>
        <v>#VALUE!</v>
      </c>
      <c r="AS148" s="165" t="e">
        <f t="shared" si="132"/>
        <v>#VALUE!</v>
      </c>
      <c r="AT148" s="165" t="e">
        <f t="shared" si="133"/>
        <v>#VALUE!</v>
      </c>
      <c r="AU148" s="165" t="e">
        <f t="shared" si="134"/>
        <v>#VALUE!</v>
      </c>
      <c r="AV148" s="165" t="e">
        <f t="shared" si="135"/>
        <v>#VALUE!</v>
      </c>
      <c r="AW148" s="165" t="e">
        <f t="shared" si="136"/>
        <v>#VALUE!</v>
      </c>
      <c r="AX148" s="165" t="e">
        <f t="shared" si="137"/>
        <v>#VALUE!</v>
      </c>
      <c r="AY148" s="165" t="e">
        <f t="shared" si="138"/>
        <v>#VALUE!</v>
      </c>
      <c r="AZ148" s="165" t="e">
        <f t="shared" si="139"/>
        <v>#VALUE!</v>
      </c>
      <c r="BA148" s="165" t="e">
        <f t="shared" si="140"/>
        <v>#VALUE!</v>
      </c>
      <c r="BB148" s="165" t="e">
        <f t="shared" si="141"/>
        <v>#VALUE!</v>
      </c>
      <c r="BC148" s="165">
        <f t="shared" si="142"/>
        <v>1</v>
      </c>
    </row>
    <row r="149" spans="1:5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 t="shared" si="97"/>
        <v/>
      </c>
      <c r="J149" s="121" t="str">
        <f t="shared" si="98"/>
        <v/>
      </c>
      <c r="K149" s="212">
        <f t="shared" si="110"/>
        <v>0</v>
      </c>
      <c r="L149" s="212">
        <f t="shared" si="111"/>
        <v>0</v>
      </c>
      <c r="M149" s="212">
        <f t="shared" si="112"/>
        <v>0</v>
      </c>
      <c r="N149" s="212">
        <f t="shared" si="113"/>
        <v>0</v>
      </c>
      <c r="O149" s="190">
        <f t="shared" si="114"/>
        <v>0</v>
      </c>
      <c r="P149" s="190">
        <f t="shared" si="115"/>
        <v>0</v>
      </c>
      <c r="Q149" s="190">
        <f t="shared" si="116"/>
        <v>0</v>
      </c>
      <c r="R149" s="190">
        <f t="shared" si="117"/>
        <v>0</v>
      </c>
      <c r="S149" s="190">
        <f t="shared" si="118"/>
        <v>0</v>
      </c>
      <c r="T149" s="190">
        <f t="shared" si="119"/>
        <v>0</v>
      </c>
      <c r="U149" s="212">
        <f t="shared" si="99"/>
        <v>0</v>
      </c>
      <c r="V149" s="212">
        <f t="shared" si="120"/>
        <v>0</v>
      </c>
      <c r="W149" s="212">
        <f t="shared" si="100"/>
        <v>0</v>
      </c>
      <c r="X149" s="212">
        <f t="shared" si="121"/>
        <v>0</v>
      </c>
      <c r="Y149" s="212">
        <f t="shared" si="101"/>
        <v>0</v>
      </c>
      <c r="Z149" s="212">
        <f t="shared" si="122"/>
        <v>0</v>
      </c>
      <c r="AA149" s="212">
        <f t="shared" si="102"/>
        <v>0</v>
      </c>
      <c r="AB149" s="212">
        <f t="shared" si="103"/>
        <v>0</v>
      </c>
      <c r="AC149" s="212">
        <f t="shared" si="104"/>
        <v>0</v>
      </c>
      <c r="AD149" s="212">
        <f t="shared" si="105"/>
        <v>0</v>
      </c>
      <c r="AE149" s="212">
        <f t="shared" si="106"/>
        <v>0</v>
      </c>
      <c r="AF149" s="212">
        <f t="shared" si="107"/>
        <v>0</v>
      </c>
      <c r="AG149" s="236" t="b">
        <f t="shared" si="108"/>
        <v>0</v>
      </c>
      <c r="AI149" s="164" t="e">
        <f t="shared" si="109"/>
        <v>#VALUE!</v>
      </c>
      <c r="AJ149" s="164" t="e">
        <f t="shared" si="123"/>
        <v>#VALUE!</v>
      </c>
      <c r="AK149" s="164" t="e">
        <f t="shared" si="124"/>
        <v>#VALUE!</v>
      </c>
      <c r="AL149" s="164" t="e">
        <f t="shared" si="125"/>
        <v>#VALUE!</v>
      </c>
      <c r="AM149" s="164" t="e">
        <f t="shared" si="126"/>
        <v>#VALUE!</v>
      </c>
      <c r="AN149" s="164" t="e">
        <f t="shared" si="127"/>
        <v>#VALUE!</v>
      </c>
      <c r="AO149" s="164" t="e">
        <f t="shared" si="128"/>
        <v>#VALUE!</v>
      </c>
      <c r="AP149" s="164" t="e">
        <f t="shared" si="129"/>
        <v>#VALUE!</v>
      </c>
      <c r="AQ149" s="164" t="e">
        <f t="shared" si="130"/>
        <v>#VALUE!</v>
      </c>
      <c r="AR149" s="164" t="e">
        <f t="shared" si="131"/>
        <v>#VALUE!</v>
      </c>
      <c r="AS149" s="165" t="e">
        <f t="shared" si="132"/>
        <v>#VALUE!</v>
      </c>
      <c r="AT149" s="165" t="e">
        <f t="shared" si="133"/>
        <v>#VALUE!</v>
      </c>
      <c r="AU149" s="165" t="e">
        <f t="shared" si="134"/>
        <v>#VALUE!</v>
      </c>
      <c r="AV149" s="165" t="e">
        <f t="shared" si="135"/>
        <v>#VALUE!</v>
      </c>
      <c r="AW149" s="165" t="e">
        <f t="shared" si="136"/>
        <v>#VALUE!</v>
      </c>
      <c r="AX149" s="165" t="e">
        <f t="shared" si="137"/>
        <v>#VALUE!</v>
      </c>
      <c r="AY149" s="165" t="e">
        <f t="shared" si="138"/>
        <v>#VALUE!</v>
      </c>
      <c r="AZ149" s="165" t="e">
        <f t="shared" si="139"/>
        <v>#VALUE!</v>
      </c>
      <c r="BA149" s="165" t="e">
        <f t="shared" si="140"/>
        <v>#VALUE!</v>
      </c>
      <c r="BB149" s="165" t="e">
        <f t="shared" si="141"/>
        <v>#VALUE!</v>
      </c>
      <c r="BC149" s="165">
        <f t="shared" si="142"/>
        <v>1</v>
      </c>
    </row>
    <row r="150" spans="1:5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 t="shared" si="97"/>
        <v/>
      </c>
      <c r="J150" s="121" t="str">
        <f t="shared" si="98"/>
        <v/>
      </c>
      <c r="K150" s="212">
        <f t="shared" si="110"/>
        <v>0</v>
      </c>
      <c r="L150" s="212">
        <f t="shared" si="111"/>
        <v>0</v>
      </c>
      <c r="M150" s="212">
        <f t="shared" si="112"/>
        <v>0</v>
      </c>
      <c r="N150" s="212">
        <f t="shared" si="113"/>
        <v>0</v>
      </c>
      <c r="O150" s="190">
        <f t="shared" si="114"/>
        <v>0</v>
      </c>
      <c r="P150" s="190">
        <f t="shared" si="115"/>
        <v>0</v>
      </c>
      <c r="Q150" s="190">
        <f t="shared" si="116"/>
        <v>0</v>
      </c>
      <c r="R150" s="190">
        <f t="shared" si="117"/>
        <v>0</v>
      </c>
      <c r="S150" s="190">
        <f t="shared" si="118"/>
        <v>0</v>
      </c>
      <c r="T150" s="190">
        <f t="shared" si="119"/>
        <v>0</v>
      </c>
      <c r="U150" s="212">
        <f t="shared" si="99"/>
        <v>0</v>
      </c>
      <c r="V150" s="212">
        <f t="shared" si="120"/>
        <v>0</v>
      </c>
      <c r="W150" s="212">
        <f t="shared" si="100"/>
        <v>0</v>
      </c>
      <c r="X150" s="212">
        <f t="shared" si="121"/>
        <v>0</v>
      </c>
      <c r="Y150" s="212">
        <f t="shared" si="101"/>
        <v>0</v>
      </c>
      <c r="Z150" s="212">
        <f t="shared" si="122"/>
        <v>0</v>
      </c>
      <c r="AA150" s="212">
        <f t="shared" si="102"/>
        <v>0</v>
      </c>
      <c r="AB150" s="212">
        <f t="shared" si="103"/>
        <v>0</v>
      </c>
      <c r="AC150" s="212">
        <f t="shared" si="104"/>
        <v>0</v>
      </c>
      <c r="AD150" s="212">
        <f t="shared" si="105"/>
        <v>0</v>
      </c>
      <c r="AE150" s="212">
        <f t="shared" si="106"/>
        <v>0</v>
      </c>
      <c r="AF150" s="212">
        <f t="shared" si="107"/>
        <v>0</v>
      </c>
      <c r="AG150" s="236" t="b">
        <f t="shared" si="108"/>
        <v>0</v>
      </c>
      <c r="AI150" s="164" t="e">
        <f t="shared" si="109"/>
        <v>#VALUE!</v>
      </c>
      <c r="AJ150" s="164" t="e">
        <f t="shared" si="123"/>
        <v>#VALUE!</v>
      </c>
      <c r="AK150" s="164" t="e">
        <f t="shared" si="124"/>
        <v>#VALUE!</v>
      </c>
      <c r="AL150" s="164" t="e">
        <f t="shared" si="125"/>
        <v>#VALUE!</v>
      </c>
      <c r="AM150" s="164" t="e">
        <f t="shared" si="126"/>
        <v>#VALUE!</v>
      </c>
      <c r="AN150" s="164" t="e">
        <f t="shared" si="127"/>
        <v>#VALUE!</v>
      </c>
      <c r="AO150" s="164" t="e">
        <f t="shared" si="128"/>
        <v>#VALUE!</v>
      </c>
      <c r="AP150" s="164" t="e">
        <f t="shared" si="129"/>
        <v>#VALUE!</v>
      </c>
      <c r="AQ150" s="164" t="e">
        <f t="shared" si="130"/>
        <v>#VALUE!</v>
      </c>
      <c r="AR150" s="164" t="e">
        <f t="shared" si="131"/>
        <v>#VALUE!</v>
      </c>
      <c r="AS150" s="165" t="e">
        <f t="shared" si="132"/>
        <v>#VALUE!</v>
      </c>
      <c r="AT150" s="165" t="e">
        <f t="shared" si="133"/>
        <v>#VALUE!</v>
      </c>
      <c r="AU150" s="165" t="e">
        <f t="shared" si="134"/>
        <v>#VALUE!</v>
      </c>
      <c r="AV150" s="165" t="e">
        <f t="shared" si="135"/>
        <v>#VALUE!</v>
      </c>
      <c r="AW150" s="165" t="e">
        <f t="shared" si="136"/>
        <v>#VALUE!</v>
      </c>
      <c r="AX150" s="165" t="e">
        <f t="shared" si="137"/>
        <v>#VALUE!</v>
      </c>
      <c r="AY150" s="165" t="e">
        <f t="shared" si="138"/>
        <v>#VALUE!</v>
      </c>
      <c r="AZ150" s="165" t="e">
        <f t="shared" si="139"/>
        <v>#VALUE!</v>
      </c>
      <c r="BA150" s="165" t="e">
        <f t="shared" si="140"/>
        <v>#VALUE!</v>
      </c>
      <c r="BB150" s="165" t="e">
        <f t="shared" si="141"/>
        <v>#VALUE!</v>
      </c>
      <c r="BC150" s="165">
        <f t="shared" si="142"/>
        <v>1</v>
      </c>
    </row>
    <row r="151" spans="1:5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 t="shared" si="97"/>
        <v/>
      </c>
      <c r="J151" s="121" t="str">
        <f t="shared" si="98"/>
        <v/>
      </c>
      <c r="K151" s="212">
        <f t="shared" si="110"/>
        <v>0</v>
      </c>
      <c r="L151" s="212">
        <f t="shared" si="111"/>
        <v>0</v>
      </c>
      <c r="M151" s="212">
        <f t="shared" si="112"/>
        <v>0</v>
      </c>
      <c r="N151" s="212">
        <f t="shared" si="113"/>
        <v>0</v>
      </c>
      <c r="O151" s="190">
        <f t="shared" si="114"/>
        <v>0</v>
      </c>
      <c r="P151" s="190">
        <f t="shared" si="115"/>
        <v>0</v>
      </c>
      <c r="Q151" s="190">
        <f t="shared" si="116"/>
        <v>0</v>
      </c>
      <c r="R151" s="190">
        <f t="shared" si="117"/>
        <v>0</v>
      </c>
      <c r="S151" s="190">
        <f t="shared" si="118"/>
        <v>0</v>
      </c>
      <c r="T151" s="190">
        <f t="shared" si="119"/>
        <v>0</v>
      </c>
      <c r="U151" s="212">
        <f t="shared" si="99"/>
        <v>0</v>
      </c>
      <c r="V151" s="212">
        <f t="shared" si="120"/>
        <v>0</v>
      </c>
      <c r="W151" s="212">
        <f t="shared" si="100"/>
        <v>0</v>
      </c>
      <c r="X151" s="212">
        <f t="shared" si="121"/>
        <v>0</v>
      </c>
      <c r="Y151" s="212">
        <f t="shared" si="101"/>
        <v>0</v>
      </c>
      <c r="Z151" s="212">
        <f t="shared" si="122"/>
        <v>0</v>
      </c>
      <c r="AA151" s="212">
        <f t="shared" si="102"/>
        <v>0</v>
      </c>
      <c r="AB151" s="212">
        <f t="shared" si="103"/>
        <v>0</v>
      </c>
      <c r="AC151" s="212">
        <f t="shared" si="104"/>
        <v>0</v>
      </c>
      <c r="AD151" s="212">
        <f t="shared" si="105"/>
        <v>0</v>
      </c>
      <c r="AE151" s="212">
        <f t="shared" si="106"/>
        <v>0</v>
      </c>
      <c r="AF151" s="212">
        <f t="shared" si="107"/>
        <v>0</v>
      </c>
      <c r="AG151" s="236" t="b">
        <f t="shared" si="108"/>
        <v>0</v>
      </c>
      <c r="AI151" s="164" t="e">
        <f t="shared" si="109"/>
        <v>#VALUE!</v>
      </c>
      <c r="AJ151" s="164" t="e">
        <f t="shared" si="123"/>
        <v>#VALUE!</v>
      </c>
      <c r="AK151" s="164" t="e">
        <f t="shared" si="124"/>
        <v>#VALUE!</v>
      </c>
      <c r="AL151" s="164" t="e">
        <f t="shared" si="125"/>
        <v>#VALUE!</v>
      </c>
      <c r="AM151" s="164" t="e">
        <f t="shared" si="126"/>
        <v>#VALUE!</v>
      </c>
      <c r="AN151" s="164" t="e">
        <f t="shared" si="127"/>
        <v>#VALUE!</v>
      </c>
      <c r="AO151" s="164" t="e">
        <f t="shared" si="128"/>
        <v>#VALUE!</v>
      </c>
      <c r="AP151" s="164" t="e">
        <f t="shared" si="129"/>
        <v>#VALUE!</v>
      </c>
      <c r="AQ151" s="164" t="e">
        <f t="shared" si="130"/>
        <v>#VALUE!</v>
      </c>
      <c r="AR151" s="164" t="e">
        <f t="shared" si="131"/>
        <v>#VALUE!</v>
      </c>
      <c r="AS151" s="165" t="e">
        <f t="shared" si="132"/>
        <v>#VALUE!</v>
      </c>
      <c r="AT151" s="165" t="e">
        <f t="shared" si="133"/>
        <v>#VALUE!</v>
      </c>
      <c r="AU151" s="165" t="e">
        <f t="shared" si="134"/>
        <v>#VALUE!</v>
      </c>
      <c r="AV151" s="165" t="e">
        <f t="shared" si="135"/>
        <v>#VALUE!</v>
      </c>
      <c r="AW151" s="165" t="e">
        <f t="shared" si="136"/>
        <v>#VALUE!</v>
      </c>
      <c r="AX151" s="165" t="e">
        <f t="shared" si="137"/>
        <v>#VALUE!</v>
      </c>
      <c r="AY151" s="165" t="e">
        <f t="shared" si="138"/>
        <v>#VALUE!</v>
      </c>
      <c r="AZ151" s="165" t="e">
        <f t="shared" si="139"/>
        <v>#VALUE!</v>
      </c>
      <c r="BA151" s="165" t="e">
        <f t="shared" si="140"/>
        <v>#VALUE!</v>
      </c>
      <c r="BB151" s="165" t="e">
        <f t="shared" si="141"/>
        <v>#VALUE!</v>
      </c>
      <c r="BC151" s="165">
        <f t="shared" si="142"/>
        <v>1</v>
      </c>
    </row>
    <row r="152" spans="1:5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 t="shared" si="97"/>
        <v/>
      </c>
      <c r="J152" s="121" t="str">
        <f t="shared" si="98"/>
        <v/>
      </c>
      <c r="K152" s="212">
        <f t="shared" si="110"/>
        <v>0</v>
      </c>
      <c r="L152" s="212">
        <f t="shared" si="111"/>
        <v>0</v>
      </c>
      <c r="M152" s="212">
        <f t="shared" si="112"/>
        <v>0</v>
      </c>
      <c r="N152" s="212">
        <f t="shared" si="113"/>
        <v>0</v>
      </c>
      <c r="O152" s="190">
        <f t="shared" si="114"/>
        <v>0</v>
      </c>
      <c r="P152" s="190">
        <f t="shared" si="115"/>
        <v>0</v>
      </c>
      <c r="Q152" s="190">
        <f t="shared" si="116"/>
        <v>0</v>
      </c>
      <c r="R152" s="190">
        <f t="shared" si="117"/>
        <v>0</v>
      </c>
      <c r="S152" s="190">
        <f t="shared" si="118"/>
        <v>0</v>
      </c>
      <c r="T152" s="190">
        <f t="shared" si="119"/>
        <v>0</v>
      </c>
      <c r="U152" s="212">
        <f t="shared" si="99"/>
        <v>0</v>
      </c>
      <c r="V152" s="212">
        <f t="shared" si="120"/>
        <v>0</v>
      </c>
      <c r="W152" s="212">
        <f t="shared" si="100"/>
        <v>0</v>
      </c>
      <c r="X152" s="212">
        <f t="shared" si="121"/>
        <v>0</v>
      </c>
      <c r="Y152" s="212">
        <f t="shared" si="101"/>
        <v>0</v>
      </c>
      <c r="Z152" s="212">
        <f t="shared" si="122"/>
        <v>0</v>
      </c>
      <c r="AA152" s="212">
        <f t="shared" si="102"/>
        <v>0</v>
      </c>
      <c r="AB152" s="212">
        <f t="shared" si="103"/>
        <v>0</v>
      </c>
      <c r="AC152" s="212">
        <f t="shared" si="104"/>
        <v>0</v>
      </c>
      <c r="AD152" s="212">
        <f t="shared" si="105"/>
        <v>0</v>
      </c>
      <c r="AE152" s="212">
        <f t="shared" si="106"/>
        <v>0</v>
      </c>
      <c r="AF152" s="212">
        <f t="shared" si="107"/>
        <v>0</v>
      </c>
      <c r="AG152" s="236" t="b">
        <f t="shared" si="108"/>
        <v>0</v>
      </c>
      <c r="AI152" s="164" t="e">
        <f t="shared" si="109"/>
        <v>#VALUE!</v>
      </c>
      <c r="AJ152" s="164" t="e">
        <f t="shared" si="123"/>
        <v>#VALUE!</v>
      </c>
      <c r="AK152" s="164" t="e">
        <f t="shared" si="124"/>
        <v>#VALUE!</v>
      </c>
      <c r="AL152" s="164" t="e">
        <f t="shared" si="125"/>
        <v>#VALUE!</v>
      </c>
      <c r="AM152" s="164" t="e">
        <f t="shared" si="126"/>
        <v>#VALUE!</v>
      </c>
      <c r="AN152" s="164" t="e">
        <f t="shared" si="127"/>
        <v>#VALUE!</v>
      </c>
      <c r="AO152" s="164" t="e">
        <f t="shared" si="128"/>
        <v>#VALUE!</v>
      </c>
      <c r="AP152" s="164" t="e">
        <f t="shared" si="129"/>
        <v>#VALUE!</v>
      </c>
      <c r="AQ152" s="164" t="e">
        <f t="shared" si="130"/>
        <v>#VALUE!</v>
      </c>
      <c r="AR152" s="164" t="e">
        <f t="shared" si="131"/>
        <v>#VALUE!</v>
      </c>
      <c r="AS152" s="165" t="e">
        <f t="shared" si="132"/>
        <v>#VALUE!</v>
      </c>
      <c r="AT152" s="165" t="e">
        <f t="shared" si="133"/>
        <v>#VALUE!</v>
      </c>
      <c r="AU152" s="165" t="e">
        <f t="shared" si="134"/>
        <v>#VALUE!</v>
      </c>
      <c r="AV152" s="165" t="e">
        <f t="shared" si="135"/>
        <v>#VALUE!</v>
      </c>
      <c r="AW152" s="165" t="e">
        <f t="shared" si="136"/>
        <v>#VALUE!</v>
      </c>
      <c r="AX152" s="165" t="e">
        <f t="shared" si="137"/>
        <v>#VALUE!</v>
      </c>
      <c r="AY152" s="165" t="e">
        <f t="shared" si="138"/>
        <v>#VALUE!</v>
      </c>
      <c r="AZ152" s="165" t="e">
        <f t="shared" si="139"/>
        <v>#VALUE!</v>
      </c>
      <c r="BA152" s="165" t="e">
        <f t="shared" si="140"/>
        <v>#VALUE!</v>
      </c>
      <c r="BB152" s="165" t="e">
        <f t="shared" si="141"/>
        <v>#VALUE!</v>
      </c>
      <c r="BC152" s="165">
        <f t="shared" si="142"/>
        <v>1</v>
      </c>
    </row>
    <row r="153" spans="1:5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 t="shared" si="97"/>
        <v/>
      </c>
      <c r="J153" s="121" t="str">
        <f t="shared" si="98"/>
        <v/>
      </c>
      <c r="K153" s="212">
        <f t="shared" si="110"/>
        <v>0</v>
      </c>
      <c r="L153" s="212">
        <f t="shared" si="111"/>
        <v>0</v>
      </c>
      <c r="M153" s="212">
        <f t="shared" si="112"/>
        <v>0</v>
      </c>
      <c r="N153" s="212">
        <f t="shared" si="113"/>
        <v>0</v>
      </c>
      <c r="O153" s="190">
        <f t="shared" si="114"/>
        <v>0</v>
      </c>
      <c r="P153" s="190">
        <f t="shared" si="115"/>
        <v>0</v>
      </c>
      <c r="Q153" s="190">
        <f t="shared" si="116"/>
        <v>0</v>
      </c>
      <c r="R153" s="190">
        <f t="shared" si="117"/>
        <v>0</v>
      </c>
      <c r="S153" s="190">
        <f t="shared" si="118"/>
        <v>0</v>
      </c>
      <c r="T153" s="190">
        <f t="shared" si="119"/>
        <v>0</v>
      </c>
      <c r="U153" s="212">
        <f t="shared" si="99"/>
        <v>0</v>
      </c>
      <c r="V153" s="212">
        <f t="shared" si="120"/>
        <v>0</v>
      </c>
      <c r="W153" s="212">
        <f t="shared" si="100"/>
        <v>0</v>
      </c>
      <c r="X153" s="212">
        <f t="shared" si="121"/>
        <v>0</v>
      </c>
      <c r="Y153" s="212">
        <f t="shared" si="101"/>
        <v>0</v>
      </c>
      <c r="Z153" s="212">
        <f t="shared" si="122"/>
        <v>0</v>
      </c>
      <c r="AA153" s="212">
        <f t="shared" si="102"/>
        <v>0</v>
      </c>
      <c r="AB153" s="212">
        <f t="shared" si="103"/>
        <v>0</v>
      </c>
      <c r="AC153" s="212">
        <f t="shared" si="104"/>
        <v>0</v>
      </c>
      <c r="AD153" s="212">
        <f t="shared" si="105"/>
        <v>0</v>
      </c>
      <c r="AE153" s="212">
        <f t="shared" si="106"/>
        <v>0</v>
      </c>
      <c r="AF153" s="212">
        <f t="shared" si="107"/>
        <v>0</v>
      </c>
      <c r="AG153" s="236" t="b">
        <f t="shared" si="108"/>
        <v>0</v>
      </c>
      <c r="AI153" s="164" t="e">
        <f t="shared" si="109"/>
        <v>#VALUE!</v>
      </c>
      <c r="AJ153" s="164" t="e">
        <f t="shared" si="123"/>
        <v>#VALUE!</v>
      </c>
      <c r="AK153" s="164" t="e">
        <f t="shared" si="124"/>
        <v>#VALUE!</v>
      </c>
      <c r="AL153" s="164" t="e">
        <f t="shared" si="125"/>
        <v>#VALUE!</v>
      </c>
      <c r="AM153" s="164" t="e">
        <f t="shared" si="126"/>
        <v>#VALUE!</v>
      </c>
      <c r="AN153" s="164" t="e">
        <f t="shared" si="127"/>
        <v>#VALUE!</v>
      </c>
      <c r="AO153" s="164" t="e">
        <f t="shared" si="128"/>
        <v>#VALUE!</v>
      </c>
      <c r="AP153" s="164" t="e">
        <f t="shared" si="129"/>
        <v>#VALUE!</v>
      </c>
      <c r="AQ153" s="164" t="e">
        <f t="shared" si="130"/>
        <v>#VALUE!</v>
      </c>
      <c r="AR153" s="164" t="e">
        <f t="shared" si="131"/>
        <v>#VALUE!</v>
      </c>
      <c r="AS153" s="165" t="e">
        <f t="shared" si="132"/>
        <v>#VALUE!</v>
      </c>
      <c r="AT153" s="165" t="e">
        <f t="shared" si="133"/>
        <v>#VALUE!</v>
      </c>
      <c r="AU153" s="165" t="e">
        <f t="shared" si="134"/>
        <v>#VALUE!</v>
      </c>
      <c r="AV153" s="165" t="e">
        <f t="shared" si="135"/>
        <v>#VALUE!</v>
      </c>
      <c r="AW153" s="165" t="e">
        <f t="shared" si="136"/>
        <v>#VALUE!</v>
      </c>
      <c r="AX153" s="165" t="e">
        <f t="shared" si="137"/>
        <v>#VALUE!</v>
      </c>
      <c r="AY153" s="165" t="e">
        <f t="shared" si="138"/>
        <v>#VALUE!</v>
      </c>
      <c r="AZ153" s="165" t="e">
        <f t="shared" si="139"/>
        <v>#VALUE!</v>
      </c>
      <c r="BA153" s="165" t="e">
        <f t="shared" si="140"/>
        <v>#VALUE!</v>
      </c>
      <c r="BB153" s="165" t="e">
        <f t="shared" si="141"/>
        <v>#VALUE!</v>
      </c>
      <c r="BC153" s="165">
        <f t="shared" si="142"/>
        <v>1</v>
      </c>
    </row>
    <row r="154" spans="1:5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 t="shared" si="97"/>
        <v/>
      </c>
      <c r="J154" s="121" t="str">
        <f t="shared" si="98"/>
        <v/>
      </c>
      <c r="K154" s="212">
        <f t="shared" si="110"/>
        <v>0</v>
      </c>
      <c r="L154" s="212">
        <f t="shared" si="111"/>
        <v>0</v>
      </c>
      <c r="M154" s="212">
        <f t="shared" si="112"/>
        <v>0</v>
      </c>
      <c r="N154" s="212">
        <f t="shared" si="113"/>
        <v>0</v>
      </c>
      <c r="O154" s="190">
        <f t="shared" si="114"/>
        <v>0</v>
      </c>
      <c r="P154" s="190">
        <f t="shared" si="115"/>
        <v>0</v>
      </c>
      <c r="Q154" s="190">
        <f t="shared" si="116"/>
        <v>0</v>
      </c>
      <c r="R154" s="190">
        <f t="shared" si="117"/>
        <v>0</v>
      </c>
      <c r="S154" s="190">
        <f t="shared" si="118"/>
        <v>0</v>
      </c>
      <c r="T154" s="190">
        <f t="shared" si="119"/>
        <v>0</v>
      </c>
      <c r="U154" s="212">
        <f t="shared" si="99"/>
        <v>0</v>
      </c>
      <c r="V154" s="212">
        <f t="shared" si="120"/>
        <v>0</v>
      </c>
      <c r="W154" s="212">
        <f t="shared" si="100"/>
        <v>0</v>
      </c>
      <c r="X154" s="212">
        <f t="shared" si="121"/>
        <v>0</v>
      </c>
      <c r="Y154" s="212">
        <f t="shared" si="101"/>
        <v>0</v>
      </c>
      <c r="Z154" s="212">
        <f t="shared" si="122"/>
        <v>0</v>
      </c>
      <c r="AA154" s="212">
        <f t="shared" si="102"/>
        <v>0</v>
      </c>
      <c r="AB154" s="212">
        <f t="shared" si="103"/>
        <v>0</v>
      </c>
      <c r="AC154" s="212">
        <f t="shared" si="104"/>
        <v>0</v>
      </c>
      <c r="AD154" s="212">
        <f t="shared" si="105"/>
        <v>0</v>
      </c>
      <c r="AE154" s="212">
        <f t="shared" si="106"/>
        <v>0</v>
      </c>
      <c r="AF154" s="212">
        <f t="shared" si="107"/>
        <v>0</v>
      </c>
      <c r="AG154" s="236" t="b">
        <f t="shared" si="108"/>
        <v>0</v>
      </c>
      <c r="AI154" s="164" t="e">
        <f t="shared" si="109"/>
        <v>#VALUE!</v>
      </c>
      <c r="AJ154" s="164" t="e">
        <f t="shared" si="123"/>
        <v>#VALUE!</v>
      </c>
      <c r="AK154" s="164" t="e">
        <f t="shared" si="124"/>
        <v>#VALUE!</v>
      </c>
      <c r="AL154" s="164" t="e">
        <f t="shared" si="125"/>
        <v>#VALUE!</v>
      </c>
      <c r="AM154" s="164" t="e">
        <f t="shared" si="126"/>
        <v>#VALUE!</v>
      </c>
      <c r="AN154" s="164" t="e">
        <f t="shared" si="127"/>
        <v>#VALUE!</v>
      </c>
      <c r="AO154" s="164" t="e">
        <f t="shared" si="128"/>
        <v>#VALUE!</v>
      </c>
      <c r="AP154" s="164" t="e">
        <f t="shared" si="129"/>
        <v>#VALUE!</v>
      </c>
      <c r="AQ154" s="164" t="e">
        <f t="shared" si="130"/>
        <v>#VALUE!</v>
      </c>
      <c r="AR154" s="164" t="e">
        <f t="shared" si="131"/>
        <v>#VALUE!</v>
      </c>
      <c r="AS154" s="165" t="e">
        <f t="shared" si="132"/>
        <v>#VALUE!</v>
      </c>
      <c r="AT154" s="165" t="e">
        <f t="shared" si="133"/>
        <v>#VALUE!</v>
      </c>
      <c r="AU154" s="165" t="e">
        <f t="shared" si="134"/>
        <v>#VALUE!</v>
      </c>
      <c r="AV154" s="165" t="e">
        <f t="shared" si="135"/>
        <v>#VALUE!</v>
      </c>
      <c r="AW154" s="165" t="e">
        <f t="shared" si="136"/>
        <v>#VALUE!</v>
      </c>
      <c r="AX154" s="165" t="e">
        <f t="shared" si="137"/>
        <v>#VALUE!</v>
      </c>
      <c r="AY154" s="165" t="e">
        <f t="shared" si="138"/>
        <v>#VALUE!</v>
      </c>
      <c r="AZ154" s="165" t="e">
        <f t="shared" si="139"/>
        <v>#VALUE!</v>
      </c>
      <c r="BA154" s="165" t="e">
        <f t="shared" si="140"/>
        <v>#VALUE!</v>
      </c>
      <c r="BB154" s="165" t="e">
        <f t="shared" si="141"/>
        <v>#VALUE!</v>
      </c>
      <c r="BC154" s="165">
        <f t="shared" si="142"/>
        <v>1</v>
      </c>
    </row>
    <row r="155" spans="1:5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 t="shared" si="97"/>
        <v/>
      </c>
      <c r="J155" s="121" t="str">
        <f t="shared" si="98"/>
        <v/>
      </c>
      <c r="K155" s="212">
        <f t="shared" si="110"/>
        <v>0</v>
      </c>
      <c r="L155" s="212">
        <f t="shared" si="111"/>
        <v>0</v>
      </c>
      <c r="M155" s="212">
        <f t="shared" si="112"/>
        <v>0</v>
      </c>
      <c r="N155" s="212">
        <f t="shared" si="113"/>
        <v>0</v>
      </c>
      <c r="O155" s="190">
        <f t="shared" si="114"/>
        <v>0</v>
      </c>
      <c r="P155" s="190">
        <f t="shared" si="115"/>
        <v>0</v>
      </c>
      <c r="Q155" s="190">
        <f t="shared" si="116"/>
        <v>0</v>
      </c>
      <c r="R155" s="190">
        <f t="shared" si="117"/>
        <v>0</v>
      </c>
      <c r="S155" s="190">
        <f t="shared" si="118"/>
        <v>0</v>
      </c>
      <c r="T155" s="190">
        <f t="shared" si="119"/>
        <v>0</v>
      </c>
      <c r="U155" s="212">
        <f t="shared" si="99"/>
        <v>0</v>
      </c>
      <c r="V155" s="212">
        <f t="shared" si="120"/>
        <v>0</v>
      </c>
      <c r="W155" s="212">
        <f t="shared" si="100"/>
        <v>0</v>
      </c>
      <c r="X155" s="212">
        <f t="shared" si="121"/>
        <v>0</v>
      </c>
      <c r="Y155" s="212">
        <f t="shared" si="101"/>
        <v>0</v>
      </c>
      <c r="Z155" s="212">
        <f t="shared" si="122"/>
        <v>0</v>
      </c>
      <c r="AA155" s="212">
        <f t="shared" si="102"/>
        <v>0</v>
      </c>
      <c r="AB155" s="212">
        <f t="shared" si="103"/>
        <v>0</v>
      </c>
      <c r="AC155" s="212">
        <f t="shared" si="104"/>
        <v>0</v>
      </c>
      <c r="AD155" s="212">
        <f t="shared" si="105"/>
        <v>0</v>
      </c>
      <c r="AE155" s="212">
        <f t="shared" si="106"/>
        <v>0</v>
      </c>
      <c r="AF155" s="212">
        <f t="shared" si="107"/>
        <v>0</v>
      </c>
      <c r="AG155" s="236" t="b">
        <f t="shared" si="108"/>
        <v>0</v>
      </c>
      <c r="AI155" s="164" t="e">
        <f t="shared" si="109"/>
        <v>#VALUE!</v>
      </c>
      <c r="AJ155" s="164" t="e">
        <f t="shared" si="123"/>
        <v>#VALUE!</v>
      </c>
      <c r="AK155" s="164" t="e">
        <f t="shared" si="124"/>
        <v>#VALUE!</v>
      </c>
      <c r="AL155" s="164" t="e">
        <f t="shared" si="125"/>
        <v>#VALUE!</v>
      </c>
      <c r="AM155" s="164" t="e">
        <f t="shared" si="126"/>
        <v>#VALUE!</v>
      </c>
      <c r="AN155" s="164" t="e">
        <f t="shared" si="127"/>
        <v>#VALUE!</v>
      </c>
      <c r="AO155" s="164" t="e">
        <f t="shared" si="128"/>
        <v>#VALUE!</v>
      </c>
      <c r="AP155" s="164" t="e">
        <f t="shared" si="129"/>
        <v>#VALUE!</v>
      </c>
      <c r="AQ155" s="164" t="e">
        <f t="shared" si="130"/>
        <v>#VALUE!</v>
      </c>
      <c r="AR155" s="164" t="e">
        <f t="shared" si="131"/>
        <v>#VALUE!</v>
      </c>
      <c r="AS155" s="165" t="e">
        <f t="shared" si="132"/>
        <v>#VALUE!</v>
      </c>
      <c r="AT155" s="165" t="e">
        <f t="shared" si="133"/>
        <v>#VALUE!</v>
      </c>
      <c r="AU155" s="165" t="e">
        <f t="shared" si="134"/>
        <v>#VALUE!</v>
      </c>
      <c r="AV155" s="165" t="e">
        <f t="shared" si="135"/>
        <v>#VALUE!</v>
      </c>
      <c r="AW155" s="165" t="e">
        <f t="shared" si="136"/>
        <v>#VALUE!</v>
      </c>
      <c r="AX155" s="165" t="e">
        <f t="shared" si="137"/>
        <v>#VALUE!</v>
      </c>
      <c r="AY155" s="165" t="e">
        <f t="shared" si="138"/>
        <v>#VALUE!</v>
      </c>
      <c r="AZ155" s="165" t="e">
        <f t="shared" si="139"/>
        <v>#VALUE!</v>
      </c>
      <c r="BA155" s="165" t="e">
        <f t="shared" si="140"/>
        <v>#VALUE!</v>
      </c>
      <c r="BB155" s="165" t="e">
        <f t="shared" si="141"/>
        <v>#VALUE!</v>
      </c>
      <c r="BC155" s="165">
        <f t="shared" si="142"/>
        <v>1</v>
      </c>
    </row>
    <row r="156" spans="1:5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 t="shared" si="97"/>
        <v/>
      </c>
      <c r="J156" s="121" t="str">
        <f t="shared" si="98"/>
        <v/>
      </c>
      <c r="K156" s="212">
        <f t="shared" si="110"/>
        <v>0</v>
      </c>
      <c r="L156" s="212">
        <f t="shared" si="111"/>
        <v>0</v>
      </c>
      <c r="M156" s="212">
        <f t="shared" si="112"/>
        <v>0</v>
      </c>
      <c r="N156" s="212">
        <f t="shared" si="113"/>
        <v>0</v>
      </c>
      <c r="O156" s="190">
        <f t="shared" si="114"/>
        <v>0</v>
      </c>
      <c r="P156" s="190">
        <f t="shared" si="115"/>
        <v>0</v>
      </c>
      <c r="Q156" s="190">
        <f t="shared" si="116"/>
        <v>0</v>
      </c>
      <c r="R156" s="190">
        <f t="shared" si="117"/>
        <v>0</v>
      </c>
      <c r="S156" s="190">
        <f t="shared" si="118"/>
        <v>0</v>
      </c>
      <c r="T156" s="190">
        <f t="shared" si="119"/>
        <v>0</v>
      </c>
      <c r="U156" s="212">
        <f t="shared" si="99"/>
        <v>0</v>
      </c>
      <c r="V156" s="212">
        <f t="shared" si="120"/>
        <v>0</v>
      </c>
      <c r="W156" s="212">
        <f t="shared" si="100"/>
        <v>0</v>
      </c>
      <c r="X156" s="212">
        <f t="shared" si="121"/>
        <v>0</v>
      </c>
      <c r="Y156" s="212">
        <f t="shared" si="101"/>
        <v>0</v>
      </c>
      <c r="Z156" s="212">
        <f t="shared" si="122"/>
        <v>0</v>
      </c>
      <c r="AA156" s="212">
        <f t="shared" si="102"/>
        <v>0</v>
      </c>
      <c r="AB156" s="212">
        <f t="shared" si="103"/>
        <v>0</v>
      </c>
      <c r="AC156" s="212">
        <f t="shared" si="104"/>
        <v>0</v>
      </c>
      <c r="AD156" s="212">
        <f t="shared" si="105"/>
        <v>0</v>
      </c>
      <c r="AE156" s="212">
        <f t="shared" si="106"/>
        <v>0</v>
      </c>
      <c r="AF156" s="212">
        <f t="shared" si="107"/>
        <v>0</v>
      </c>
      <c r="AG156" s="236" t="b">
        <f t="shared" si="108"/>
        <v>0</v>
      </c>
      <c r="AI156" s="164" t="e">
        <f t="shared" si="109"/>
        <v>#VALUE!</v>
      </c>
      <c r="AJ156" s="164" t="e">
        <f t="shared" si="123"/>
        <v>#VALUE!</v>
      </c>
      <c r="AK156" s="164" t="e">
        <f t="shared" si="124"/>
        <v>#VALUE!</v>
      </c>
      <c r="AL156" s="164" t="e">
        <f t="shared" si="125"/>
        <v>#VALUE!</v>
      </c>
      <c r="AM156" s="164" t="e">
        <f t="shared" si="126"/>
        <v>#VALUE!</v>
      </c>
      <c r="AN156" s="164" t="e">
        <f t="shared" si="127"/>
        <v>#VALUE!</v>
      </c>
      <c r="AO156" s="164" t="e">
        <f t="shared" si="128"/>
        <v>#VALUE!</v>
      </c>
      <c r="AP156" s="164" t="e">
        <f t="shared" si="129"/>
        <v>#VALUE!</v>
      </c>
      <c r="AQ156" s="164" t="e">
        <f t="shared" si="130"/>
        <v>#VALUE!</v>
      </c>
      <c r="AR156" s="164" t="e">
        <f t="shared" si="131"/>
        <v>#VALUE!</v>
      </c>
      <c r="AS156" s="165" t="e">
        <f t="shared" si="132"/>
        <v>#VALUE!</v>
      </c>
      <c r="AT156" s="165" t="e">
        <f t="shared" si="133"/>
        <v>#VALUE!</v>
      </c>
      <c r="AU156" s="165" t="e">
        <f t="shared" si="134"/>
        <v>#VALUE!</v>
      </c>
      <c r="AV156" s="165" t="e">
        <f t="shared" si="135"/>
        <v>#VALUE!</v>
      </c>
      <c r="AW156" s="165" t="e">
        <f t="shared" si="136"/>
        <v>#VALUE!</v>
      </c>
      <c r="AX156" s="165" t="e">
        <f t="shared" si="137"/>
        <v>#VALUE!</v>
      </c>
      <c r="AY156" s="165" t="e">
        <f t="shared" si="138"/>
        <v>#VALUE!</v>
      </c>
      <c r="AZ156" s="165" t="e">
        <f t="shared" si="139"/>
        <v>#VALUE!</v>
      </c>
      <c r="BA156" s="165" t="e">
        <f t="shared" si="140"/>
        <v>#VALUE!</v>
      </c>
      <c r="BB156" s="165" t="e">
        <f t="shared" si="141"/>
        <v>#VALUE!</v>
      </c>
      <c r="BC156" s="165">
        <f t="shared" si="142"/>
        <v>1</v>
      </c>
    </row>
    <row r="157" spans="1:5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 t="shared" si="97"/>
        <v/>
      </c>
      <c r="J157" s="121" t="str">
        <f t="shared" si="98"/>
        <v/>
      </c>
      <c r="K157" s="212">
        <f t="shared" si="110"/>
        <v>0</v>
      </c>
      <c r="L157" s="212">
        <f t="shared" si="111"/>
        <v>0</v>
      </c>
      <c r="M157" s="212">
        <f t="shared" si="112"/>
        <v>0</v>
      </c>
      <c r="N157" s="212">
        <f t="shared" si="113"/>
        <v>0</v>
      </c>
      <c r="O157" s="190">
        <f t="shared" si="114"/>
        <v>0</v>
      </c>
      <c r="P157" s="190">
        <f t="shared" si="115"/>
        <v>0</v>
      </c>
      <c r="Q157" s="190">
        <f t="shared" si="116"/>
        <v>0</v>
      </c>
      <c r="R157" s="190">
        <f t="shared" si="117"/>
        <v>0</v>
      </c>
      <c r="S157" s="190">
        <f t="shared" si="118"/>
        <v>0</v>
      </c>
      <c r="T157" s="190">
        <f t="shared" si="119"/>
        <v>0</v>
      </c>
      <c r="U157" s="212">
        <f t="shared" si="99"/>
        <v>0</v>
      </c>
      <c r="V157" s="212">
        <f t="shared" si="120"/>
        <v>0</v>
      </c>
      <c r="W157" s="212">
        <f t="shared" si="100"/>
        <v>0</v>
      </c>
      <c r="X157" s="212">
        <f t="shared" si="121"/>
        <v>0</v>
      </c>
      <c r="Y157" s="212">
        <f t="shared" si="101"/>
        <v>0</v>
      </c>
      <c r="Z157" s="212">
        <f t="shared" si="122"/>
        <v>0</v>
      </c>
      <c r="AA157" s="212">
        <f t="shared" si="102"/>
        <v>0</v>
      </c>
      <c r="AB157" s="212">
        <f t="shared" si="103"/>
        <v>0</v>
      </c>
      <c r="AC157" s="212">
        <f t="shared" si="104"/>
        <v>0</v>
      </c>
      <c r="AD157" s="212">
        <f t="shared" si="105"/>
        <v>0</v>
      </c>
      <c r="AE157" s="212">
        <f t="shared" si="106"/>
        <v>0</v>
      </c>
      <c r="AF157" s="212">
        <f t="shared" si="107"/>
        <v>0</v>
      </c>
      <c r="AG157" s="236" t="b">
        <f t="shared" si="108"/>
        <v>0</v>
      </c>
      <c r="AI157" s="164" t="e">
        <f t="shared" si="109"/>
        <v>#VALUE!</v>
      </c>
      <c r="AJ157" s="164" t="e">
        <f t="shared" si="123"/>
        <v>#VALUE!</v>
      </c>
      <c r="AK157" s="164" t="e">
        <f t="shared" si="124"/>
        <v>#VALUE!</v>
      </c>
      <c r="AL157" s="164" t="e">
        <f t="shared" si="125"/>
        <v>#VALUE!</v>
      </c>
      <c r="AM157" s="164" t="e">
        <f t="shared" si="126"/>
        <v>#VALUE!</v>
      </c>
      <c r="AN157" s="164" t="e">
        <f t="shared" si="127"/>
        <v>#VALUE!</v>
      </c>
      <c r="AO157" s="164" t="e">
        <f t="shared" si="128"/>
        <v>#VALUE!</v>
      </c>
      <c r="AP157" s="164" t="e">
        <f t="shared" si="129"/>
        <v>#VALUE!</v>
      </c>
      <c r="AQ157" s="164" t="e">
        <f t="shared" si="130"/>
        <v>#VALUE!</v>
      </c>
      <c r="AR157" s="164" t="e">
        <f t="shared" si="131"/>
        <v>#VALUE!</v>
      </c>
      <c r="AS157" s="165" t="e">
        <f t="shared" si="132"/>
        <v>#VALUE!</v>
      </c>
      <c r="AT157" s="165" t="e">
        <f t="shared" si="133"/>
        <v>#VALUE!</v>
      </c>
      <c r="AU157" s="165" t="e">
        <f t="shared" si="134"/>
        <v>#VALUE!</v>
      </c>
      <c r="AV157" s="165" t="e">
        <f t="shared" si="135"/>
        <v>#VALUE!</v>
      </c>
      <c r="AW157" s="165" t="e">
        <f t="shared" si="136"/>
        <v>#VALUE!</v>
      </c>
      <c r="AX157" s="165" t="e">
        <f t="shared" si="137"/>
        <v>#VALUE!</v>
      </c>
      <c r="AY157" s="165" t="e">
        <f t="shared" si="138"/>
        <v>#VALUE!</v>
      </c>
      <c r="AZ157" s="165" t="e">
        <f t="shared" si="139"/>
        <v>#VALUE!</v>
      </c>
      <c r="BA157" s="165" t="e">
        <f t="shared" si="140"/>
        <v>#VALUE!</v>
      </c>
      <c r="BB157" s="165" t="e">
        <f t="shared" si="141"/>
        <v>#VALUE!</v>
      </c>
      <c r="BC157" s="165">
        <f t="shared" si="142"/>
        <v>1</v>
      </c>
    </row>
    <row r="158" spans="1:5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 t="shared" si="97"/>
        <v/>
      </c>
      <c r="J158" s="121" t="str">
        <f t="shared" si="98"/>
        <v/>
      </c>
      <c r="K158" s="212">
        <f t="shared" si="110"/>
        <v>0</v>
      </c>
      <c r="L158" s="212">
        <f t="shared" si="111"/>
        <v>0</v>
      </c>
      <c r="M158" s="212">
        <f t="shared" si="112"/>
        <v>0</v>
      </c>
      <c r="N158" s="212">
        <f t="shared" si="113"/>
        <v>0</v>
      </c>
      <c r="O158" s="190">
        <f t="shared" si="114"/>
        <v>0</v>
      </c>
      <c r="P158" s="190">
        <f t="shared" si="115"/>
        <v>0</v>
      </c>
      <c r="Q158" s="190">
        <f t="shared" si="116"/>
        <v>0</v>
      </c>
      <c r="R158" s="190">
        <f t="shared" si="117"/>
        <v>0</v>
      </c>
      <c r="S158" s="190">
        <f t="shared" si="118"/>
        <v>0</v>
      </c>
      <c r="T158" s="190">
        <f t="shared" si="119"/>
        <v>0</v>
      </c>
      <c r="U158" s="212">
        <f t="shared" si="99"/>
        <v>0</v>
      </c>
      <c r="V158" s="212">
        <f t="shared" si="120"/>
        <v>0</v>
      </c>
      <c r="W158" s="212">
        <f t="shared" si="100"/>
        <v>0</v>
      </c>
      <c r="X158" s="212">
        <f t="shared" si="121"/>
        <v>0</v>
      </c>
      <c r="Y158" s="212">
        <f t="shared" si="101"/>
        <v>0</v>
      </c>
      <c r="Z158" s="212">
        <f t="shared" si="122"/>
        <v>0</v>
      </c>
      <c r="AA158" s="212">
        <f t="shared" si="102"/>
        <v>0</v>
      </c>
      <c r="AB158" s="212">
        <f t="shared" si="103"/>
        <v>0</v>
      </c>
      <c r="AC158" s="212">
        <f t="shared" si="104"/>
        <v>0</v>
      </c>
      <c r="AD158" s="212">
        <f t="shared" si="105"/>
        <v>0</v>
      </c>
      <c r="AE158" s="212">
        <f t="shared" si="106"/>
        <v>0</v>
      </c>
      <c r="AF158" s="212">
        <f t="shared" si="107"/>
        <v>0</v>
      </c>
      <c r="AG158" s="236" t="b">
        <f t="shared" si="108"/>
        <v>0</v>
      </c>
      <c r="AI158" s="164" t="e">
        <f t="shared" si="109"/>
        <v>#VALUE!</v>
      </c>
      <c r="AJ158" s="164" t="e">
        <f t="shared" si="123"/>
        <v>#VALUE!</v>
      </c>
      <c r="AK158" s="164" t="e">
        <f t="shared" si="124"/>
        <v>#VALUE!</v>
      </c>
      <c r="AL158" s="164" t="e">
        <f t="shared" si="125"/>
        <v>#VALUE!</v>
      </c>
      <c r="AM158" s="164" t="e">
        <f t="shared" si="126"/>
        <v>#VALUE!</v>
      </c>
      <c r="AN158" s="164" t="e">
        <f t="shared" si="127"/>
        <v>#VALUE!</v>
      </c>
      <c r="AO158" s="164" t="e">
        <f t="shared" si="128"/>
        <v>#VALUE!</v>
      </c>
      <c r="AP158" s="164" t="e">
        <f t="shared" si="129"/>
        <v>#VALUE!</v>
      </c>
      <c r="AQ158" s="164" t="e">
        <f t="shared" si="130"/>
        <v>#VALUE!</v>
      </c>
      <c r="AR158" s="164" t="e">
        <f t="shared" si="131"/>
        <v>#VALUE!</v>
      </c>
      <c r="AS158" s="165" t="e">
        <f t="shared" si="132"/>
        <v>#VALUE!</v>
      </c>
      <c r="AT158" s="165" t="e">
        <f t="shared" si="133"/>
        <v>#VALUE!</v>
      </c>
      <c r="AU158" s="165" t="e">
        <f t="shared" si="134"/>
        <v>#VALUE!</v>
      </c>
      <c r="AV158" s="165" t="e">
        <f t="shared" si="135"/>
        <v>#VALUE!</v>
      </c>
      <c r="AW158" s="165" t="e">
        <f t="shared" si="136"/>
        <v>#VALUE!</v>
      </c>
      <c r="AX158" s="165" t="e">
        <f t="shared" si="137"/>
        <v>#VALUE!</v>
      </c>
      <c r="AY158" s="165" t="e">
        <f t="shared" si="138"/>
        <v>#VALUE!</v>
      </c>
      <c r="AZ158" s="165" t="e">
        <f t="shared" si="139"/>
        <v>#VALUE!</v>
      </c>
      <c r="BA158" s="165" t="e">
        <f t="shared" si="140"/>
        <v>#VALUE!</v>
      </c>
      <c r="BB158" s="165" t="e">
        <f t="shared" si="141"/>
        <v>#VALUE!</v>
      </c>
      <c r="BC158" s="165">
        <f t="shared" si="142"/>
        <v>1</v>
      </c>
    </row>
    <row r="159" spans="1:5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 t="shared" si="97"/>
        <v/>
      </c>
      <c r="J159" s="121" t="str">
        <f t="shared" si="98"/>
        <v/>
      </c>
      <c r="K159" s="212">
        <f t="shared" si="110"/>
        <v>0</v>
      </c>
      <c r="L159" s="212">
        <f t="shared" si="111"/>
        <v>0</v>
      </c>
      <c r="M159" s="212">
        <f t="shared" si="112"/>
        <v>0</v>
      </c>
      <c r="N159" s="212">
        <f t="shared" si="113"/>
        <v>0</v>
      </c>
      <c r="O159" s="190">
        <f t="shared" si="114"/>
        <v>0</v>
      </c>
      <c r="P159" s="190">
        <f t="shared" si="115"/>
        <v>0</v>
      </c>
      <c r="Q159" s="190">
        <f t="shared" si="116"/>
        <v>0</v>
      </c>
      <c r="R159" s="190">
        <f t="shared" si="117"/>
        <v>0</v>
      </c>
      <c r="S159" s="190">
        <f t="shared" si="118"/>
        <v>0</v>
      </c>
      <c r="T159" s="190">
        <f t="shared" si="119"/>
        <v>0</v>
      </c>
      <c r="U159" s="212">
        <f t="shared" si="99"/>
        <v>0</v>
      </c>
      <c r="V159" s="212">
        <f t="shared" si="120"/>
        <v>0</v>
      </c>
      <c r="W159" s="212">
        <f t="shared" si="100"/>
        <v>0</v>
      </c>
      <c r="X159" s="212">
        <f t="shared" si="121"/>
        <v>0</v>
      </c>
      <c r="Y159" s="212">
        <f t="shared" si="101"/>
        <v>0</v>
      </c>
      <c r="Z159" s="212">
        <f t="shared" si="122"/>
        <v>0</v>
      </c>
      <c r="AA159" s="212">
        <f t="shared" si="102"/>
        <v>0</v>
      </c>
      <c r="AB159" s="212">
        <f t="shared" si="103"/>
        <v>0</v>
      </c>
      <c r="AC159" s="212">
        <f t="shared" si="104"/>
        <v>0</v>
      </c>
      <c r="AD159" s="212">
        <f t="shared" si="105"/>
        <v>0</v>
      </c>
      <c r="AE159" s="212">
        <f t="shared" si="106"/>
        <v>0</v>
      </c>
      <c r="AF159" s="212">
        <f t="shared" si="107"/>
        <v>0</v>
      </c>
      <c r="AG159" s="236" t="b">
        <f t="shared" si="108"/>
        <v>0</v>
      </c>
      <c r="AI159" s="164" t="e">
        <f t="shared" si="109"/>
        <v>#VALUE!</v>
      </c>
      <c r="AJ159" s="164" t="e">
        <f t="shared" si="123"/>
        <v>#VALUE!</v>
      </c>
      <c r="AK159" s="164" t="e">
        <f t="shared" si="124"/>
        <v>#VALUE!</v>
      </c>
      <c r="AL159" s="164" t="e">
        <f t="shared" si="125"/>
        <v>#VALUE!</v>
      </c>
      <c r="AM159" s="164" t="e">
        <f t="shared" si="126"/>
        <v>#VALUE!</v>
      </c>
      <c r="AN159" s="164" t="e">
        <f t="shared" si="127"/>
        <v>#VALUE!</v>
      </c>
      <c r="AO159" s="164" t="e">
        <f t="shared" si="128"/>
        <v>#VALUE!</v>
      </c>
      <c r="AP159" s="164" t="e">
        <f t="shared" si="129"/>
        <v>#VALUE!</v>
      </c>
      <c r="AQ159" s="164" t="e">
        <f t="shared" si="130"/>
        <v>#VALUE!</v>
      </c>
      <c r="AR159" s="164" t="e">
        <f t="shared" si="131"/>
        <v>#VALUE!</v>
      </c>
      <c r="AS159" s="165" t="e">
        <f t="shared" si="132"/>
        <v>#VALUE!</v>
      </c>
      <c r="AT159" s="165" t="e">
        <f t="shared" si="133"/>
        <v>#VALUE!</v>
      </c>
      <c r="AU159" s="165" t="e">
        <f t="shared" si="134"/>
        <v>#VALUE!</v>
      </c>
      <c r="AV159" s="165" t="e">
        <f t="shared" si="135"/>
        <v>#VALUE!</v>
      </c>
      <c r="AW159" s="165" t="e">
        <f t="shared" si="136"/>
        <v>#VALUE!</v>
      </c>
      <c r="AX159" s="165" t="e">
        <f t="shared" si="137"/>
        <v>#VALUE!</v>
      </c>
      <c r="AY159" s="165" t="e">
        <f t="shared" si="138"/>
        <v>#VALUE!</v>
      </c>
      <c r="AZ159" s="165" t="e">
        <f t="shared" si="139"/>
        <v>#VALUE!</v>
      </c>
      <c r="BA159" s="165" t="e">
        <f t="shared" si="140"/>
        <v>#VALUE!</v>
      </c>
      <c r="BB159" s="165" t="e">
        <f t="shared" si="141"/>
        <v>#VALUE!</v>
      </c>
      <c r="BC159" s="165">
        <f t="shared" si="142"/>
        <v>1</v>
      </c>
    </row>
    <row r="160" spans="1:5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 t="shared" si="97"/>
        <v/>
      </c>
      <c r="J160" s="121" t="str">
        <f t="shared" si="98"/>
        <v/>
      </c>
      <c r="K160" s="212">
        <f t="shared" si="110"/>
        <v>0</v>
      </c>
      <c r="L160" s="212">
        <f t="shared" si="111"/>
        <v>0</v>
      </c>
      <c r="M160" s="212">
        <f t="shared" si="112"/>
        <v>0</v>
      </c>
      <c r="N160" s="212">
        <f t="shared" si="113"/>
        <v>0</v>
      </c>
      <c r="O160" s="190">
        <f t="shared" si="114"/>
        <v>0</v>
      </c>
      <c r="P160" s="190">
        <f t="shared" si="115"/>
        <v>0</v>
      </c>
      <c r="Q160" s="190">
        <f t="shared" si="116"/>
        <v>0</v>
      </c>
      <c r="R160" s="190">
        <f t="shared" si="117"/>
        <v>0</v>
      </c>
      <c r="S160" s="190">
        <f t="shared" si="118"/>
        <v>0</v>
      </c>
      <c r="T160" s="190">
        <f t="shared" si="119"/>
        <v>0</v>
      </c>
      <c r="U160" s="212">
        <f t="shared" si="99"/>
        <v>0</v>
      </c>
      <c r="V160" s="212">
        <f t="shared" si="120"/>
        <v>0</v>
      </c>
      <c r="W160" s="212">
        <f t="shared" si="100"/>
        <v>0</v>
      </c>
      <c r="X160" s="212">
        <f t="shared" si="121"/>
        <v>0</v>
      </c>
      <c r="Y160" s="212">
        <f t="shared" si="101"/>
        <v>0</v>
      </c>
      <c r="Z160" s="212">
        <f t="shared" si="122"/>
        <v>0</v>
      </c>
      <c r="AA160" s="212">
        <f t="shared" si="102"/>
        <v>0</v>
      </c>
      <c r="AB160" s="212">
        <f t="shared" si="103"/>
        <v>0</v>
      </c>
      <c r="AC160" s="212">
        <f t="shared" si="104"/>
        <v>0</v>
      </c>
      <c r="AD160" s="212">
        <f t="shared" si="105"/>
        <v>0</v>
      </c>
      <c r="AE160" s="212">
        <f t="shared" si="106"/>
        <v>0</v>
      </c>
      <c r="AF160" s="212">
        <f t="shared" si="107"/>
        <v>0</v>
      </c>
      <c r="AG160" s="236" t="b">
        <f t="shared" si="108"/>
        <v>0</v>
      </c>
      <c r="AI160" s="164" t="e">
        <f t="shared" si="109"/>
        <v>#VALUE!</v>
      </c>
      <c r="AJ160" s="164" t="e">
        <f t="shared" si="123"/>
        <v>#VALUE!</v>
      </c>
      <c r="AK160" s="164" t="e">
        <f t="shared" si="124"/>
        <v>#VALUE!</v>
      </c>
      <c r="AL160" s="164" t="e">
        <f t="shared" si="125"/>
        <v>#VALUE!</v>
      </c>
      <c r="AM160" s="164" t="e">
        <f t="shared" si="126"/>
        <v>#VALUE!</v>
      </c>
      <c r="AN160" s="164" t="e">
        <f t="shared" si="127"/>
        <v>#VALUE!</v>
      </c>
      <c r="AO160" s="164" t="e">
        <f t="shared" si="128"/>
        <v>#VALUE!</v>
      </c>
      <c r="AP160" s="164" t="e">
        <f t="shared" si="129"/>
        <v>#VALUE!</v>
      </c>
      <c r="AQ160" s="164" t="e">
        <f t="shared" si="130"/>
        <v>#VALUE!</v>
      </c>
      <c r="AR160" s="164" t="e">
        <f t="shared" si="131"/>
        <v>#VALUE!</v>
      </c>
      <c r="AS160" s="165" t="e">
        <f t="shared" si="132"/>
        <v>#VALUE!</v>
      </c>
      <c r="AT160" s="165" t="e">
        <f t="shared" si="133"/>
        <v>#VALUE!</v>
      </c>
      <c r="AU160" s="165" t="e">
        <f t="shared" si="134"/>
        <v>#VALUE!</v>
      </c>
      <c r="AV160" s="165" t="e">
        <f t="shared" si="135"/>
        <v>#VALUE!</v>
      </c>
      <c r="AW160" s="165" t="e">
        <f t="shared" si="136"/>
        <v>#VALUE!</v>
      </c>
      <c r="AX160" s="165" t="e">
        <f t="shared" si="137"/>
        <v>#VALUE!</v>
      </c>
      <c r="AY160" s="165" t="e">
        <f t="shared" si="138"/>
        <v>#VALUE!</v>
      </c>
      <c r="AZ160" s="165" t="e">
        <f t="shared" si="139"/>
        <v>#VALUE!</v>
      </c>
      <c r="BA160" s="165" t="e">
        <f t="shared" si="140"/>
        <v>#VALUE!</v>
      </c>
      <c r="BB160" s="165" t="e">
        <f t="shared" si="141"/>
        <v>#VALUE!</v>
      </c>
      <c r="BC160" s="165">
        <f t="shared" si="142"/>
        <v>1</v>
      </c>
    </row>
    <row r="161" spans="1:5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 t="shared" si="97"/>
        <v/>
      </c>
      <c r="J161" s="121" t="str">
        <f t="shared" si="98"/>
        <v/>
      </c>
      <c r="K161" s="212">
        <f t="shared" si="110"/>
        <v>0</v>
      </c>
      <c r="L161" s="212">
        <f t="shared" si="111"/>
        <v>0</v>
      </c>
      <c r="M161" s="212">
        <f t="shared" si="112"/>
        <v>0</v>
      </c>
      <c r="N161" s="212">
        <f t="shared" si="113"/>
        <v>0</v>
      </c>
      <c r="O161" s="190">
        <f t="shared" si="114"/>
        <v>0</v>
      </c>
      <c r="P161" s="190">
        <f t="shared" si="115"/>
        <v>0</v>
      </c>
      <c r="Q161" s="190">
        <f t="shared" si="116"/>
        <v>0</v>
      </c>
      <c r="R161" s="190">
        <f t="shared" si="117"/>
        <v>0</v>
      </c>
      <c r="S161" s="190">
        <f t="shared" si="118"/>
        <v>0</v>
      </c>
      <c r="T161" s="190">
        <f t="shared" si="119"/>
        <v>0</v>
      </c>
      <c r="U161" s="212">
        <f t="shared" si="99"/>
        <v>0</v>
      </c>
      <c r="V161" s="212">
        <f t="shared" si="120"/>
        <v>0</v>
      </c>
      <c r="W161" s="212">
        <f t="shared" si="100"/>
        <v>0</v>
      </c>
      <c r="X161" s="212">
        <f t="shared" si="121"/>
        <v>0</v>
      </c>
      <c r="Y161" s="212">
        <f t="shared" si="101"/>
        <v>0</v>
      </c>
      <c r="Z161" s="212">
        <f t="shared" si="122"/>
        <v>0</v>
      </c>
      <c r="AA161" s="212">
        <f t="shared" si="102"/>
        <v>0</v>
      </c>
      <c r="AB161" s="212">
        <f t="shared" si="103"/>
        <v>0</v>
      </c>
      <c r="AC161" s="212">
        <f t="shared" si="104"/>
        <v>0</v>
      </c>
      <c r="AD161" s="212">
        <f t="shared" si="105"/>
        <v>0</v>
      </c>
      <c r="AE161" s="212">
        <f t="shared" si="106"/>
        <v>0</v>
      </c>
      <c r="AF161" s="212">
        <f t="shared" si="107"/>
        <v>0</v>
      </c>
      <c r="AG161" s="236" t="b">
        <f t="shared" si="108"/>
        <v>0</v>
      </c>
      <c r="AI161" s="164" t="e">
        <f t="shared" si="109"/>
        <v>#VALUE!</v>
      </c>
      <c r="AJ161" s="164" t="e">
        <f t="shared" si="123"/>
        <v>#VALUE!</v>
      </c>
      <c r="AK161" s="164" t="e">
        <f t="shared" si="124"/>
        <v>#VALUE!</v>
      </c>
      <c r="AL161" s="164" t="e">
        <f t="shared" si="125"/>
        <v>#VALUE!</v>
      </c>
      <c r="AM161" s="164" t="e">
        <f t="shared" si="126"/>
        <v>#VALUE!</v>
      </c>
      <c r="AN161" s="164" t="e">
        <f t="shared" si="127"/>
        <v>#VALUE!</v>
      </c>
      <c r="AO161" s="164" t="e">
        <f t="shared" si="128"/>
        <v>#VALUE!</v>
      </c>
      <c r="AP161" s="164" t="e">
        <f t="shared" si="129"/>
        <v>#VALUE!</v>
      </c>
      <c r="AQ161" s="164" t="e">
        <f t="shared" si="130"/>
        <v>#VALUE!</v>
      </c>
      <c r="AR161" s="164" t="e">
        <f t="shared" si="131"/>
        <v>#VALUE!</v>
      </c>
      <c r="AS161" s="165" t="e">
        <f t="shared" si="132"/>
        <v>#VALUE!</v>
      </c>
      <c r="AT161" s="165" t="e">
        <f t="shared" si="133"/>
        <v>#VALUE!</v>
      </c>
      <c r="AU161" s="165" t="e">
        <f t="shared" si="134"/>
        <v>#VALUE!</v>
      </c>
      <c r="AV161" s="165" t="e">
        <f t="shared" si="135"/>
        <v>#VALUE!</v>
      </c>
      <c r="AW161" s="165" t="e">
        <f t="shared" si="136"/>
        <v>#VALUE!</v>
      </c>
      <c r="AX161" s="165" t="e">
        <f t="shared" si="137"/>
        <v>#VALUE!</v>
      </c>
      <c r="AY161" s="165" t="e">
        <f t="shared" si="138"/>
        <v>#VALUE!</v>
      </c>
      <c r="AZ161" s="165" t="e">
        <f t="shared" si="139"/>
        <v>#VALUE!</v>
      </c>
      <c r="BA161" s="165" t="e">
        <f t="shared" si="140"/>
        <v>#VALUE!</v>
      </c>
      <c r="BB161" s="165" t="e">
        <f t="shared" si="141"/>
        <v>#VALUE!</v>
      </c>
      <c r="BC161" s="165">
        <f t="shared" si="142"/>
        <v>1</v>
      </c>
    </row>
    <row r="162" spans="1:5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 t="shared" si="97"/>
        <v/>
      </c>
      <c r="J162" s="121" t="str">
        <f t="shared" si="98"/>
        <v/>
      </c>
      <c r="K162" s="212">
        <f t="shared" si="110"/>
        <v>0</v>
      </c>
      <c r="L162" s="212">
        <f t="shared" si="111"/>
        <v>0</v>
      </c>
      <c r="M162" s="212">
        <f t="shared" si="112"/>
        <v>0</v>
      </c>
      <c r="N162" s="212">
        <f t="shared" si="113"/>
        <v>0</v>
      </c>
      <c r="O162" s="190">
        <f t="shared" si="114"/>
        <v>0</v>
      </c>
      <c r="P162" s="190">
        <f t="shared" si="115"/>
        <v>0</v>
      </c>
      <c r="Q162" s="190">
        <f t="shared" si="116"/>
        <v>0</v>
      </c>
      <c r="R162" s="190">
        <f t="shared" si="117"/>
        <v>0</v>
      </c>
      <c r="S162" s="190">
        <f t="shared" si="118"/>
        <v>0</v>
      </c>
      <c r="T162" s="190">
        <f t="shared" si="119"/>
        <v>0</v>
      </c>
      <c r="U162" s="212">
        <f t="shared" si="99"/>
        <v>0</v>
      </c>
      <c r="V162" s="212">
        <f t="shared" si="120"/>
        <v>0</v>
      </c>
      <c r="W162" s="212">
        <f t="shared" si="100"/>
        <v>0</v>
      </c>
      <c r="X162" s="212">
        <f t="shared" si="121"/>
        <v>0</v>
      </c>
      <c r="Y162" s="212">
        <f t="shared" si="101"/>
        <v>0</v>
      </c>
      <c r="Z162" s="212">
        <f t="shared" si="122"/>
        <v>0</v>
      </c>
      <c r="AA162" s="212">
        <f t="shared" si="102"/>
        <v>0</v>
      </c>
      <c r="AB162" s="212">
        <f t="shared" si="103"/>
        <v>0</v>
      </c>
      <c r="AC162" s="212">
        <f t="shared" si="104"/>
        <v>0</v>
      </c>
      <c r="AD162" s="212">
        <f t="shared" si="105"/>
        <v>0</v>
      </c>
      <c r="AE162" s="212">
        <f t="shared" si="106"/>
        <v>0</v>
      </c>
      <c r="AF162" s="212">
        <f t="shared" si="107"/>
        <v>0</v>
      </c>
      <c r="AG162" s="236" t="b">
        <f t="shared" si="108"/>
        <v>0</v>
      </c>
      <c r="AI162" s="164" t="e">
        <f t="shared" si="109"/>
        <v>#VALUE!</v>
      </c>
      <c r="AJ162" s="164" t="e">
        <f t="shared" si="123"/>
        <v>#VALUE!</v>
      </c>
      <c r="AK162" s="164" t="e">
        <f t="shared" si="124"/>
        <v>#VALUE!</v>
      </c>
      <c r="AL162" s="164" t="e">
        <f t="shared" si="125"/>
        <v>#VALUE!</v>
      </c>
      <c r="AM162" s="164" t="e">
        <f t="shared" si="126"/>
        <v>#VALUE!</v>
      </c>
      <c r="AN162" s="164" t="e">
        <f t="shared" si="127"/>
        <v>#VALUE!</v>
      </c>
      <c r="AO162" s="164" t="e">
        <f t="shared" si="128"/>
        <v>#VALUE!</v>
      </c>
      <c r="AP162" s="164" t="e">
        <f t="shared" si="129"/>
        <v>#VALUE!</v>
      </c>
      <c r="AQ162" s="164" t="e">
        <f t="shared" si="130"/>
        <v>#VALUE!</v>
      </c>
      <c r="AR162" s="164" t="e">
        <f t="shared" si="131"/>
        <v>#VALUE!</v>
      </c>
      <c r="AS162" s="165" t="e">
        <f t="shared" si="132"/>
        <v>#VALUE!</v>
      </c>
      <c r="AT162" s="165" t="e">
        <f t="shared" si="133"/>
        <v>#VALUE!</v>
      </c>
      <c r="AU162" s="165" t="e">
        <f t="shared" si="134"/>
        <v>#VALUE!</v>
      </c>
      <c r="AV162" s="165" t="e">
        <f t="shared" si="135"/>
        <v>#VALUE!</v>
      </c>
      <c r="AW162" s="165" t="e">
        <f t="shared" si="136"/>
        <v>#VALUE!</v>
      </c>
      <c r="AX162" s="165" t="e">
        <f t="shared" si="137"/>
        <v>#VALUE!</v>
      </c>
      <c r="AY162" s="165" t="e">
        <f t="shared" si="138"/>
        <v>#VALUE!</v>
      </c>
      <c r="AZ162" s="165" t="e">
        <f t="shared" si="139"/>
        <v>#VALUE!</v>
      </c>
      <c r="BA162" s="165" t="e">
        <f t="shared" si="140"/>
        <v>#VALUE!</v>
      </c>
      <c r="BB162" s="165" t="e">
        <f t="shared" si="141"/>
        <v>#VALUE!</v>
      </c>
      <c r="BC162" s="165">
        <f t="shared" si="142"/>
        <v>1</v>
      </c>
    </row>
    <row r="163" spans="1:5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 t="shared" si="97"/>
        <v/>
      </c>
      <c r="J163" s="121" t="str">
        <f t="shared" si="98"/>
        <v/>
      </c>
      <c r="K163" s="212">
        <f t="shared" si="110"/>
        <v>0</v>
      </c>
      <c r="L163" s="212">
        <f t="shared" si="111"/>
        <v>0</v>
      </c>
      <c r="M163" s="212">
        <f t="shared" si="112"/>
        <v>0</v>
      </c>
      <c r="N163" s="212">
        <f t="shared" si="113"/>
        <v>0</v>
      </c>
      <c r="O163" s="190">
        <f t="shared" si="114"/>
        <v>0</v>
      </c>
      <c r="P163" s="190">
        <f t="shared" si="115"/>
        <v>0</v>
      </c>
      <c r="Q163" s="190">
        <f t="shared" si="116"/>
        <v>0</v>
      </c>
      <c r="R163" s="190">
        <f t="shared" si="117"/>
        <v>0</v>
      </c>
      <c r="S163" s="190">
        <f t="shared" si="118"/>
        <v>0</v>
      </c>
      <c r="T163" s="190">
        <f t="shared" si="119"/>
        <v>0</v>
      </c>
      <c r="U163" s="212">
        <f t="shared" si="99"/>
        <v>0</v>
      </c>
      <c r="V163" s="212">
        <f t="shared" si="120"/>
        <v>0</v>
      </c>
      <c r="W163" s="212">
        <f t="shared" si="100"/>
        <v>0</v>
      </c>
      <c r="X163" s="212">
        <f t="shared" si="121"/>
        <v>0</v>
      </c>
      <c r="Y163" s="212">
        <f t="shared" si="101"/>
        <v>0</v>
      </c>
      <c r="Z163" s="212">
        <f t="shared" si="122"/>
        <v>0</v>
      </c>
      <c r="AA163" s="212">
        <f t="shared" si="102"/>
        <v>0</v>
      </c>
      <c r="AB163" s="212">
        <f t="shared" si="103"/>
        <v>0</v>
      </c>
      <c r="AC163" s="212">
        <f t="shared" si="104"/>
        <v>0</v>
      </c>
      <c r="AD163" s="212">
        <f t="shared" si="105"/>
        <v>0</v>
      </c>
      <c r="AE163" s="212">
        <f t="shared" si="106"/>
        <v>0</v>
      </c>
      <c r="AF163" s="212">
        <f t="shared" si="107"/>
        <v>0</v>
      </c>
      <c r="AG163" s="236" t="b">
        <f t="shared" si="108"/>
        <v>0</v>
      </c>
      <c r="AI163" s="164" t="e">
        <f t="shared" si="109"/>
        <v>#VALUE!</v>
      </c>
      <c r="AJ163" s="164" t="e">
        <f t="shared" si="123"/>
        <v>#VALUE!</v>
      </c>
      <c r="AK163" s="164" t="e">
        <f t="shared" si="124"/>
        <v>#VALUE!</v>
      </c>
      <c r="AL163" s="164" t="e">
        <f t="shared" si="125"/>
        <v>#VALUE!</v>
      </c>
      <c r="AM163" s="164" t="e">
        <f t="shared" si="126"/>
        <v>#VALUE!</v>
      </c>
      <c r="AN163" s="164" t="e">
        <f t="shared" si="127"/>
        <v>#VALUE!</v>
      </c>
      <c r="AO163" s="164" t="e">
        <f t="shared" si="128"/>
        <v>#VALUE!</v>
      </c>
      <c r="AP163" s="164" t="e">
        <f t="shared" si="129"/>
        <v>#VALUE!</v>
      </c>
      <c r="AQ163" s="164" t="e">
        <f t="shared" si="130"/>
        <v>#VALUE!</v>
      </c>
      <c r="AR163" s="164" t="e">
        <f t="shared" si="131"/>
        <v>#VALUE!</v>
      </c>
      <c r="AS163" s="165" t="e">
        <f t="shared" si="132"/>
        <v>#VALUE!</v>
      </c>
      <c r="AT163" s="165" t="e">
        <f t="shared" si="133"/>
        <v>#VALUE!</v>
      </c>
      <c r="AU163" s="165" t="e">
        <f t="shared" si="134"/>
        <v>#VALUE!</v>
      </c>
      <c r="AV163" s="165" t="e">
        <f t="shared" si="135"/>
        <v>#VALUE!</v>
      </c>
      <c r="AW163" s="165" t="e">
        <f t="shared" si="136"/>
        <v>#VALUE!</v>
      </c>
      <c r="AX163" s="165" t="e">
        <f t="shared" si="137"/>
        <v>#VALUE!</v>
      </c>
      <c r="AY163" s="165" t="e">
        <f t="shared" si="138"/>
        <v>#VALUE!</v>
      </c>
      <c r="AZ163" s="165" t="e">
        <f t="shared" si="139"/>
        <v>#VALUE!</v>
      </c>
      <c r="BA163" s="165" t="e">
        <f t="shared" si="140"/>
        <v>#VALUE!</v>
      </c>
      <c r="BB163" s="165" t="e">
        <f t="shared" si="141"/>
        <v>#VALUE!</v>
      </c>
      <c r="BC163" s="165">
        <f t="shared" si="142"/>
        <v>1</v>
      </c>
    </row>
    <row r="164" spans="1:5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 t="shared" si="97"/>
        <v/>
      </c>
      <c r="J164" s="121" t="str">
        <f t="shared" si="98"/>
        <v/>
      </c>
      <c r="K164" s="212">
        <f t="shared" si="110"/>
        <v>0</v>
      </c>
      <c r="L164" s="212">
        <f t="shared" si="111"/>
        <v>0</v>
      </c>
      <c r="M164" s="212">
        <f t="shared" si="112"/>
        <v>0</v>
      </c>
      <c r="N164" s="212">
        <f t="shared" si="113"/>
        <v>0</v>
      </c>
      <c r="O164" s="190">
        <f t="shared" si="114"/>
        <v>0</v>
      </c>
      <c r="P164" s="190">
        <f t="shared" si="115"/>
        <v>0</v>
      </c>
      <c r="Q164" s="190">
        <f t="shared" si="116"/>
        <v>0</v>
      </c>
      <c r="R164" s="190">
        <f t="shared" si="117"/>
        <v>0</v>
      </c>
      <c r="S164" s="190">
        <f t="shared" si="118"/>
        <v>0</v>
      </c>
      <c r="T164" s="190">
        <f t="shared" si="119"/>
        <v>0</v>
      </c>
      <c r="U164" s="212">
        <f t="shared" si="99"/>
        <v>0</v>
      </c>
      <c r="V164" s="212">
        <f t="shared" si="120"/>
        <v>0</v>
      </c>
      <c r="W164" s="212">
        <f t="shared" si="100"/>
        <v>0</v>
      </c>
      <c r="X164" s="212">
        <f t="shared" si="121"/>
        <v>0</v>
      </c>
      <c r="Y164" s="212">
        <f t="shared" si="101"/>
        <v>0</v>
      </c>
      <c r="Z164" s="212">
        <f t="shared" si="122"/>
        <v>0</v>
      </c>
      <c r="AA164" s="212">
        <f t="shared" si="102"/>
        <v>0</v>
      </c>
      <c r="AB164" s="212">
        <f t="shared" si="103"/>
        <v>0</v>
      </c>
      <c r="AC164" s="212">
        <f t="shared" si="104"/>
        <v>0</v>
      </c>
      <c r="AD164" s="212">
        <f t="shared" si="105"/>
        <v>0</v>
      </c>
      <c r="AE164" s="212">
        <f t="shared" si="106"/>
        <v>0</v>
      </c>
      <c r="AF164" s="212">
        <f t="shared" si="107"/>
        <v>0</v>
      </c>
      <c r="AG164" s="236" t="b">
        <f t="shared" si="108"/>
        <v>0</v>
      </c>
      <c r="AI164" s="164" t="e">
        <f t="shared" si="109"/>
        <v>#VALUE!</v>
      </c>
      <c r="AJ164" s="164" t="e">
        <f t="shared" si="123"/>
        <v>#VALUE!</v>
      </c>
      <c r="AK164" s="164" t="e">
        <f t="shared" si="124"/>
        <v>#VALUE!</v>
      </c>
      <c r="AL164" s="164" t="e">
        <f t="shared" si="125"/>
        <v>#VALUE!</v>
      </c>
      <c r="AM164" s="164" t="e">
        <f t="shared" si="126"/>
        <v>#VALUE!</v>
      </c>
      <c r="AN164" s="164" t="e">
        <f t="shared" si="127"/>
        <v>#VALUE!</v>
      </c>
      <c r="AO164" s="164" t="e">
        <f t="shared" si="128"/>
        <v>#VALUE!</v>
      </c>
      <c r="AP164" s="164" t="e">
        <f t="shared" si="129"/>
        <v>#VALUE!</v>
      </c>
      <c r="AQ164" s="164" t="e">
        <f t="shared" si="130"/>
        <v>#VALUE!</v>
      </c>
      <c r="AR164" s="164" t="e">
        <f t="shared" si="131"/>
        <v>#VALUE!</v>
      </c>
      <c r="AS164" s="165" t="e">
        <f t="shared" si="132"/>
        <v>#VALUE!</v>
      </c>
      <c r="AT164" s="165" t="e">
        <f t="shared" si="133"/>
        <v>#VALUE!</v>
      </c>
      <c r="AU164" s="165" t="e">
        <f t="shared" si="134"/>
        <v>#VALUE!</v>
      </c>
      <c r="AV164" s="165" t="e">
        <f t="shared" si="135"/>
        <v>#VALUE!</v>
      </c>
      <c r="AW164" s="165" t="e">
        <f t="shared" si="136"/>
        <v>#VALUE!</v>
      </c>
      <c r="AX164" s="165" t="e">
        <f t="shared" si="137"/>
        <v>#VALUE!</v>
      </c>
      <c r="AY164" s="165" t="e">
        <f t="shared" si="138"/>
        <v>#VALUE!</v>
      </c>
      <c r="AZ164" s="165" t="e">
        <f t="shared" si="139"/>
        <v>#VALUE!</v>
      </c>
      <c r="BA164" s="165" t="e">
        <f t="shared" si="140"/>
        <v>#VALUE!</v>
      </c>
      <c r="BB164" s="165" t="e">
        <f t="shared" si="141"/>
        <v>#VALUE!</v>
      </c>
      <c r="BC164" s="165">
        <f t="shared" si="142"/>
        <v>1</v>
      </c>
    </row>
    <row r="165" spans="1:5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 t="shared" si="97"/>
        <v/>
      </c>
      <c r="J165" s="121" t="str">
        <f t="shared" si="98"/>
        <v/>
      </c>
      <c r="K165" s="212">
        <f t="shared" si="110"/>
        <v>0</v>
      </c>
      <c r="L165" s="212">
        <f t="shared" si="111"/>
        <v>0</v>
      </c>
      <c r="M165" s="212">
        <f t="shared" si="112"/>
        <v>0</v>
      </c>
      <c r="N165" s="212">
        <f t="shared" si="113"/>
        <v>0</v>
      </c>
      <c r="O165" s="190">
        <f t="shared" si="114"/>
        <v>0</v>
      </c>
      <c r="P165" s="190">
        <f t="shared" si="115"/>
        <v>0</v>
      </c>
      <c r="Q165" s="190">
        <f t="shared" si="116"/>
        <v>0</v>
      </c>
      <c r="R165" s="190">
        <f t="shared" si="117"/>
        <v>0</v>
      </c>
      <c r="S165" s="190">
        <f t="shared" si="118"/>
        <v>0</v>
      </c>
      <c r="T165" s="190">
        <f t="shared" si="119"/>
        <v>0</v>
      </c>
      <c r="U165" s="212">
        <f t="shared" si="99"/>
        <v>0</v>
      </c>
      <c r="V165" s="212">
        <f t="shared" si="120"/>
        <v>0</v>
      </c>
      <c r="W165" s="212">
        <f t="shared" si="100"/>
        <v>0</v>
      </c>
      <c r="X165" s="212">
        <f t="shared" si="121"/>
        <v>0</v>
      </c>
      <c r="Y165" s="212">
        <f t="shared" si="101"/>
        <v>0</v>
      </c>
      <c r="Z165" s="212">
        <f t="shared" si="122"/>
        <v>0</v>
      </c>
      <c r="AA165" s="212">
        <f t="shared" si="102"/>
        <v>0</v>
      </c>
      <c r="AB165" s="212">
        <f t="shared" si="103"/>
        <v>0</v>
      </c>
      <c r="AC165" s="212">
        <f t="shared" si="104"/>
        <v>0</v>
      </c>
      <c r="AD165" s="212">
        <f t="shared" si="105"/>
        <v>0</v>
      </c>
      <c r="AE165" s="212">
        <f t="shared" si="106"/>
        <v>0</v>
      </c>
      <c r="AF165" s="212">
        <f t="shared" si="107"/>
        <v>0</v>
      </c>
      <c r="AG165" s="236" t="b">
        <f t="shared" si="108"/>
        <v>0</v>
      </c>
      <c r="AI165" s="164" t="e">
        <f t="shared" si="109"/>
        <v>#VALUE!</v>
      </c>
      <c r="AJ165" s="164" t="e">
        <f t="shared" si="123"/>
        <v>#VALUE!</v>
      </c>
      <c r="AK165" s="164" t="e">
        <f t="shared" si="124"/>
        <v>#VALUE!</v>
      </c>
      <c r="AL165" s="164" t="e">
        <f t="shared" si="125"/>
        <v>#VALUE!</v>
      </c>
      <c r="AM165" s="164" t="e">
        <f t="shared" si="126"/>
        <v>#VALUE!</v>
      </c>
      <c r="AN165" s="164" t="e">
        <f t="shared" si="127"/>
        <v>#VALUE!</v>
      </c>
      <c r="AO165" s="164" t="e">
        <f t="shared" si="128"/>
        <v>#VALUE!</v>
      </c>
      <c r="AP165" s="164" t="e">
        <f t="shared" si="129"/>
        <v>#VALUE!</v>
      </c>
      <c r="AQ165" s="164" t="e">
        <f t="shared" si="130"/>
        <v>#VALUE!</v>
      </c>
      <c r="AR165" s="164" t="e">
        <f t="shared" si="131"/>
        <v>#VALUE!</v>
      </c>
      <c r="AS165" s="165" t="e">
        <f t="shared" si="132"/>
        <v>#VALUE!</v>
      </c>
      <c r="AT165" s="165" t="e">
        <f t="shared" si="133"/>
        <v>#VALUE!</v>
      </c>
      <c r="AU165" s="165" t="e">
        <f t="shared" si="134"/>
        <v>#VALUE!</v>
      </c>
      <c r="AV165" s="165" t="e">
        <f t="shared" si="135"/>
        <v>#VALUE!</v>
      </c>
      <c r="AW165" s="165" t="e">
        <f t="shared" si="136"/>
        <v>#VALUE!</v>
      </c>
      <c r="AX165" s="165" t="e">
        <f t="shared" si="137"/>
        <v>#VALUE!</v>
      </c>
      <c r="AY165" s="165" t="e">
        <f t="shared" si="138"/>
        <v>#VALUE!</v>
      </c>
      <c r="AZ165" s="165" t="e">
        <f t="shared" si="139"/>
        <v>#VALUE!</v>
      </c>
      <c r="BA165" s="165" t="e">
        <f t="shared" si="140"/>
        <v>#VALUE!</v>
      </c>
      <c r="BB165" s="165" t="e">
        <f t="shared" si="141"/>
        <v>#VALUE!</v>
      </c>
      <c r="BC165" s="165">
        <f t="shared" si="142"/>
        <v>1</v>
      </c>
    </row>
    <row r="166" spans="1:5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 t="shared" si="97"/>
        <v/>
      </c>
      <c r="J166" s="121" t="str">
        <f t="shared" si="98"/>
        <v/>
      </c>
      <c r="K166" s="212">
        <f t="shared" si="110"/>
        <v>0</v>
      </c>
      <c r="L166" s="212">
        <f t="shared" si="111"/>
        <v>0</v>
      </c>
      <c r="M166" s="212">
        <f t="shared" si="112"/>
        <v>0</v>
      </c>
      <c r="N166" s="212">
        <f t="shared" si="113"/>
        <v>0</v>
      </c>
      <c r="O166" s="190">
        <f t="shared" si="114"/>
        <v>0</v>
      </c>
      <c r="P166" s="190">
        <f t="shared" si="115"/>
        <v>0</v>
      </c>
      <c r="Q166" s="190">
        <f t="shared" si="116"/>
        <v>0</v>
      </c>
      <c r="R166" s="190">
        <f t="shared" si="117"/>
        <v>0</v>
      </c>
      <c r="S166" s="190">
        <f t="shared" si="118"/>
        <v>0</v>
      </c>
      <c r="T166" s="190">
        <f t="shared" si="119"/>
        <v>0</v>
      </c>
      <c r="U166" s="212">
        <f t="shared" si="99"/>
        <v>0</v>
      </c>
      <c r="V166" s="212">
        <f t="shared" si="120"/>
        <v>0</v>
      </c>
      <c r="W166" s="212">
        <f t="shared" si="100"/>
        <v>0</v>
      </c>
      <c r="X166" s="212">
        <f t="shared" si="121"/>
        <v>0</v>
      </c>
      <c r="Y166" s="212">
        <f t="shared" si="101"/>
        <v>0</v>
      </c>
      <c r="Z166" s="212">
        <f t="shared" si="122"/>
        <v>0</v>
      </c>
      <c r="AA166" s="212">
        <f t="shared" si="102"/>
        <v>0</v>
      </c>
      <c r="AB166" s="212">
        <f t="shared" si="103"/>
        <v>0</v>
      </c>
      <c r="AC166" s="212">
        <f t="shared" si="104"/>
        <v>0</v>
      </c>
      <c r="AD166" s="212">
        <f t="shared" si="105"/>
        <v>0</v>
      </c>
      <c r="AE166" s="212">
        <f t="shared" si="106"/>
        <v>0</v>
      </c>
      <c r="AF166" s="212">
        <f t="shared" si="107"/>
        <v>0</v>
      </c>
      <c r="AG166" s="236" t="b">
        <f t="shared" si="108"/>
        <v>0</v>
      </c>
      <c r="AI166" s="164" t="e">
        <f t="shared" si="109"/>
        <v>#VALUE!</v>
      </c>
      <c r="AJ166" s="164" t="e">
        <f t="shared" si="123"/>
        <v>#VALUE!</v>
      </c>
      <c r="AK166" s="164" t="e">
        <f t="shared" si="124"/>
        <v>#VALUE!</v>
      </c>
      <c r="AL166" s="164" t="e">
        <f t="shared" si="125"/>
        <v>#VALUE!</v>
      </c>
      <c r="AM166" s="164" t="e">
        <f t="shared" si="126"/>
        <v>#VALUE!</v>
      </c>
      <c r="AN166" s="164" t="e">
        <f t="shared" si="127"/>
        <v>#VALUE!</v>
      </c>
      <c r="AO166" s="164" t="e">
        <f t="shared" si="128"/>
        <v>#VALUE!</v>
      </c>
      <c r="AP166" s="164" t="e">
        <f t="shared" si="129"/>
        <v>#VALUE!</v>
      </c>
      <c r="AQ166" s="164" t="e">
        <f t="shared" si="130"/>
        <v>#VALUE!</v>
      </c>
      <c r="AR166" s="164" t="e">
        <f t="shared" si="131"/>
        <v>#VALUE!</v>
      </c>
      <c r="AS166" s="165" t="e">
        <f t="shared" si="132"/>
        <v>#VALUE!</v>
      </c>
      <c r="AT166" s="165" t="e">
        <f t="shared" si="133"/>
        <v>#VALUE!</v>
      </c>
      <c r="AU166" s="165" t="e">
        <f t="shared" si="134"/>
        <v>#VALUE!</v>
      </c>
      <c r="AV166" s="165" t="e">
        <f t="shared" si="135"/>
        <v>#VALUE!</v>
      </c>
      <c r="AW166" s="165" t="e">
        <f t="shared" si="136"/>
        <v>#VALUE!</v>
      </c>
      <c r="AX166" s="165" t="e">
        <f t="shared" si="137"/>
        <v>#VALUE!</v>
      </c>
      <c r="AY166" s="165" t="e">
        <f t="shared" si="138"/>
        <v>#VALUE!</v>
      </c>
      <c r="AZ166" s="165" t="e">
        <f t="shared" si="139"/>
        <v>#VALUE!</v>
      </c>
      <c r="BA166" s="165" t="e">
        <f t="shared" si="140"/>
        <v>#VALUE!</v>
      </c>
      <c r="BB166" s="165" t="e">
        <f t="shared" si="141"/>
        <v>#VALUE!</v>
      </c>
      <c r="BC166" s="165">
        <f t="shared" si="142"/>
        <v>1</v>
      </c>
    </row>
    <row r="167" spans="1:5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 t="shared" si="97"/>
        <v/>
      </c>
      <c r="J167" s="121" t="str">
        <f t="shared" si="98"/>
        <v/>
      </c>
      <c r="K167" s="212">
        <f t="shared" si="110"/>
        <v>0</v>
      </c>
      <c r="L167" s="212">
        <f t="shared" si="111"/>
        <v>0</v>
      </c>
      <c r="M167" s="212">
        <f t="shared" si="112"/>
        <v>0</v>
      </c>
      <c r="N167" s="212">
        <f t="shared" si="113"/>
        <v>0</v>
      </c>
      <c r="O167" s="190">
        <f t="shared" si="114"/>
        <v>0</v>
      </c>
      <c r="P167" s="190">
        <f t="shared" si="115"/>
        <v>0</v>
      </c>
      <c r="Q167" s="190">
        <f t="shared" si="116"/>
        <v>0</v>
      </c>
      <c r="R167" s="190">
        <f t="shared" si="117"/>
        <v>0</v>
      </c>
      <c r="S167" s="190">
        <f t="shared" si="118"/>
        <v>0</v>
      </c>
      <c r="T167" s="190">
        <f t="shared" si="119"/>
        <v>0</v>
      </c>
      <c r="U167" s="212">
        <f t="shared" si="99"/>
        <v>0</v>
      </c>
      <c r="V167" s="212">
        <f t="shared" si="120"/>
        <v>0</v>
      </c>
      <c r="W167" s="212">
        <f t="shared" si="100"/>
        <v>0</v>
      </c>
      <c r="X167" s="212">
        <f t="shared" si="121"/>
        <v>0</v>
      </c>
      <c r="Y167" s="212">
        <f t="shared" si="101"/>
        <v>0</v>
      </c>
      <c r="Z167" s="212">
        <f t="shared" si="122"/>
        <v>0</v>
      </c>
      <c r="AA167" s="212">
        <f t="shared" si="102"/>
        <v>0</v>
      </c>
      <c r="AB167" s="212">
        <f t="shared" si="103"/>
        <v>0</v>
      </c>
      <c r="AC167" s="212">
        <f t="shared" si="104"/>
        <v>0</v>
      </c>
      <c r="AD167" s="212">
        <f t="shared" si="105"/>
        <v>0</v>
      </c>
      <c r="AE167" s="212">
        <f t="shared" si="106"/>
        <v>0</v>
      </c>
      <c r="AF167" s="212">
        <f t="shared" si="107"/>
        <v>0</v>
      </c>
      <c r="AG167" s="236" t="b">
        <f t="shared" si="108"/>
        <v>0</v>
      </c>
      <c r="AI167" s="164" t="e">
        <f t="shared" si="109"/>
        <v>#VALUE!</v>
      </c>
      <c r="AJ167" s="164" t="e">
        <f t="shared" si="123"/>
        <v>#VALUE!</v>
      </c>
      <c r="AK167" s="164" t="e">
        <f t="shared" si="124"/>
        <v>#VALUE!</v>
      </c>
      <c r="AL167" s="164" t="e">
        <f t="shared" si="125"/>
        <v>#VALUE!</v>
      </c>
      <c r="AM167" s="164" t="e">
        <f t="shared" si="126"/>
        <v>#VALUE!</v>
      </c>
      <c r="AN167" s="164" t="e">
        <f t="shared" si="127"/>
        <v>#VALUE!</v>
      </c>
      <c r="AO167" s="164" t="e">
        <f t="shared" si="128"/>
        <v>#VALUE!</v>
      </c>
      <c r="AP167" s="164" t="e">
        <f t="shared" si="129"/>
        <v>#VALUE!</v>
      </c>
      <c r="AQ167" s="164" t="e">
        <f t="shared" si="130"/>
        <v>#VALUE!</v>
      </c>
      <c r="AR167" s="164" t="e">
        <f t="shared" si="131"/>
        <v>#VALUE!</v>
      </c>
      <c r="AS167" s="165" t="e">
        <f t="shared" si="132"/>
        <v>#VALUE!</v>
      </c>
      <c r="AT167" s="165" t="e">
        <f t="shared" si="133"/>
        <v>#VALUE!</v>
      </c>
      <c r="AU167" s="165" t="e">
        <f t="shared" si="134"/>
        <v>#VALUE!</v>
      </c>
      <c r="AV167" s="165" t="e">
        <f t="shared" si="135"/>
        <v>#VALUE!</v>
      </c>
      <c r="AW167" s="165" t="e">
        <f t="shared" si="136"/>
        <v>#VALUE!</v>
      </c>
      <c r="AX167" s="165" t="e">
        <f t="shared" si="137"/>
        <v>#VALUE!</v>
      </c>
      <c r="AY167" s="165" t="e">
        <f t="shared" si="138"/>
        <v>#VALUE!</v>
      </c>
      <c r="AZ167" s="165" t="e">
        <f t="shared" si="139"/>
        <v>#VALUE!</v>
      </c>
      <c r="BA167" s="165" t="e">
        <f t="shared" si="140"/>
        <v>#VALUE!</v>
      </c>
      <c r="BB167" s="165" t="e">
        <f t="shared" si="141"/>
        <v>#VALUE!</v>
      </c>
      <c r="BC167" s="165">
        <f t="shared" si="142"/>
        <v>1</v>
      </c>
    </row>
    <row r="168" spans="1:5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 t="shared" si="97"/>
        <v/>
      </c>
      <c r="J168" s="121" t="str">
        <f t="shared" si="98"/>
        <v/>
      </c>
      <c r="K168" s="212">
        <f t="shared" si="110"/>
        <v>0</v>
      </c>
      <c r="L168" s="212">
        <f t="shared" si="111"/>
        <v>0</v>
      </c>
      <c r="M168" s="212">
        <f t="shared" si="112"/>
        <v>0</v>
      </c>
      <c r="N168" s="212">
        <f t="shared" si="113"/>
        <v>0</v>
      </c>
      <c r="O168" s="190">
        <f t="shared" si="114"/>
        <v>0</v>
      </c>
      <c r="P168" s="190">
        <f t="shared" si="115"/>
        <v>0</v>
      </c>
      <c r="Q168" s="190">
        <f t="shared" si="116"/>
        <v>0</v>
      </c>
      <c r="R168" s="190">
        <f t="shared" si="117"/>
        <v>0</v>
      </c>
      <c r="S168" s="190">
        <f t="shared" si="118"/>
        <v>0</v>
      </c>
      <c r="T168" s="190">
        <f t="shared" si="119"/>
        <v>0</v>
      </c>
      <c r="U168" s="212">
        <f t="shared" si="99"/>
        <v>0</v>
      </c>
      <c r="V168" s="212">
        <f t="shared" si="120"/>
        <v>0</v>
      </c>
      <c r="W168" s="212">
        <f t="shared" si="100"/>
        <v>0</v>
      </c>
      <c r="X168" s="212">
        <f t="shared" si="121"/>
        <v>0</v>
      </c>
      <c r="Y168" s="212">
        <f t="shared" si="101"/>
        <v>0</v>
      </c>
      <c r="Z168" s="212">
        <f t="shared" si="122"/>
        <v>0</v>
      </c>
      <c r="AA168" s="212">
        <f t="shared" si="102"/>
        <v>0</v>
      </c>
      <c r="AB168" s="212">
        <f t="shared" si="103"/>
        <v>0</v>
      </c>
      <c r="AC168" s="212">
        <f t="shared" si="104"/>
        <v>0</v>
      </c>
      <c r="AD168" s="212">
        <f t="shared" si="105"/>
        <v>0</v>
      </c>
      <c r="AE168" s="212">
        <f t="shared" si="106"/>
        <v>0</v>
      </c>
      <c r="AF168" s="212">
        <f t="shared" si="107"/>
        <v>0</v>
      </c>
      <c r="AG168" s="236" t="b">
        <f t="shared" si="108"/>
        <v>0</v>
      </c>
      <c r="AI168" s="164" t="e">
        <f t="shared" si="109"/>
        <v>#VALUE!</v>
      </c>
      <c r="AJ168" s="164" t="e">
        <f t="shared" si="123"/>
        <v>#VALUE!</v>
      </c>
      <c r="AK168" s="164" t="e">
        <f t="shared" si="124"/>
        <v>#VALUE!</v>
      </c>
      <c r="AL168" s="164" t="e">
        <f t="shared" si="125"/>
        <v>#VALUE!</v>
      </c>
      <c r="AM168" s="164" t="e">
        <f t="shared" si="126"/>
        <v>#VALUE!</v>
      </c>
      <c r="AN168" s="164" t="e">
        <f t="shared" si="127"/>
        <v>#VALUE!</v>
      </c>
      <c r="AO168" s="164" t="e">
        <f t="shared" si="128"/>
        <v>#VALUE!</v>
      </c>
      <c r="AP168" s="164" t="e">
        <f t="shared" si="129"/>
        <v>#VALUE!</v>
      </c>
      <c r="AQ168" s="164" t="e">
        <f t="shared" si="130"/>
        <v>#VALUE!</v>
      </c>
      <c r="AR168" s="164" t="e">
        <f t="shared" si="131"/>
        <v>#VALUE!</v>
      </c>
      <c r="AS168" s="165" t="e">
        <f t="shared" si="132"/>
        <v>#VALUE!</v>
      </c>
      <c r="AT168" s="165" t="e">
        <f t="shared" si="133"/>
        <v>#VALUE!</v>
      </c>
      <c r="AU168" s="165" t="e">
        <f t="shared" si="134"/>
        <v>#VALUE!</v>
      </c>
      <c r="AV168" s="165" t="e">
        <f t="shared" si="135"/>
        <v>#VALUE!</v>
      </c>
      <c r="AW168" s="165" t="e">
        <f t="shared" si="136"/>
        <v>#VALUE!</v>
      </c>
      <c r="AX168" s="165" t="e">
        <f t="shared" si="137"/>
        <v>#VALUE!</v>
      </c>
      <c r="AY168" s="165" t="e">
        <f t="shared" si="138"/>
        <v>#VALUE!</v>
      </c>
      <c r="AZ168" s="165" t="e">
        <f t="shared" si="139"/>
        <v>#VALUE!</v>
      </c>
      <c r="BA168" s="165" t="e">
        <f t="shared" si="140"/>
        <v>#VALUE!</v>
      </c>
      <c r="BB168" s="165" t="e">
        <f t="shared" si="141"/>
        <v>#VALUE!</v>
      </c>
      <c r="BC168" s="165">
        <f t="shared" si="142"/>
        <v>1</v>
      </c>
    </row>
    <row r="169" spans="1:5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 t="shared" si="97"/>
        <v/>
      </c>
      <c r="J169" s="121" t="str">
        <f t="shared" si="98"/>
        <v/>
      </c>
      <c r="K169" s="212">
        <f t="shared" si="110"/>
        <v>0</v>
      </c>
      <c r="L169" s="212">
        <f t="shared" si="111"/>
        <v>0</v>
      </c>
      <c r="M169" s="212">
        <f t="shared" si="112"/>
        <v>0</v>
      </c>
      <c r="N169" s="212">
        <f t="shared" si="113"/>
        <v>0</v>
      </c>
      <c r="O169" s="190">
        <f t="shared" si="114"/>
        <v>0</v>
      </c>
      <c r="P169" s="190">
        <f t="shared" si="115"/>
        <v>0</v>
      </c>
      <c r="Q169" s="190">
        <f t="shared" si="116"/>
        <v>0</v>
      </c>
      <c r="R169" s="190">
        <f t="shared" si="117"/>
        <v>0</v>
      </c>
      <c r="S169" s="190">
        <f t="shared" si="118"/>
        <v>0</v>
      </c>
      <c r="T169" s="190">
        <f t="shared" si="119"/>
        <v>0</v>
      </c>
      <c r="U169" s="212">
        <f t="shared" si="99"/>
        <v>0</v>
      </c>
      <c r="V169" s="212">
        <f t="shared" si="120"/>
        <v>0</v>
      </c>
      <c r="W169" s="212">
        <f t="shared" si="100"/>
        <v>0</v>
      </c>
      <c r="X169" s="212">
        <f t="shared" si="121"/>
        <v>0</v>
      </c>
      <c r="Y169" s="212">
        <f t="shared" si="101"/>
        <v>0</v>
      </c>
      <c r="Z169" s="212">
        <f t="shared" si="122"/>
        <v>0</v>
      </c>
      <c r="AA169" s="212">
        <f t="shared" si="102"/>
        <v>0</v>
      </c>
      <c r="AB169" s="212">
        <f t="shared" si="103"/>
        <v>0</v>
      </c>
      <c r="AC169" s="212">
        <f t="shared" si="104"/>
        <v>0</v>
      </c>
      <c r="AD169" s="212">
        <f t="shared" si="105"/>
        <v>0</v>
      </c>
      <c r="AE169" s="212">
        <f t="shared" si="106"/>
        <v>0</v>
      </c>
      <c r="AF169" s="212">
        <f t="shared" si="107"/>
        <v>0</v>
      </c>
      <c r="AG169" s="236" t="b">
        <f t="shared" si="108"/>
        <v>0</v>
      </c>
      <c r="AI169" s="164" t="e">
        <f t="shared" si="109"/>
        <v>#VALUE!</v>
      </c>
      <c r="AJ169" s="164" t="e">
        <f t="shared" si="123"/>
        <v>#VALUE!</v>
      </c>
      <c r="AK169" s="164" t="e">
        <f t="shared" si="124"/>
        <v>#VALUE!</v>
      </c>
      <c r="AL169" s="164" t="e">
        <f t="shared" si="125"/>
        <v>#VALUE!</v>
      </c>
      <c r="AM169" s="164" t="e">
        <f t="shared" si="126"/>
        <v>#VALUE!</v>
      </c>
      <c r="AN169" s="164" t="e">
        <f t="shared" si="127"/>
        <v>#VALUE!</v>
      </c>
      <c r="AO169" s="164" t="e">
        <f t="shared" si="128"/>
        <v>#VALUE!</v>
      </c>
      <c r="AP169" s="164" t="e">
        <f t="shared" si="129"/>
        <v>#VALUE!</v>
      </c>
      <c r="AQ169" s="164" t="e">
        <f t="shared" si="130"/>
        <v>#VALUE!</v>
      </c>
      <c r="AR169" s="164" t="e">
        <f t="shared" si="131"/>
        <v>#VALUE!</v>
      </c>
      <c r="AS169" s="165" t="e">
        <f t="shared" si="132"/>
        <v>#VALUE!</v>
      </c>
      <c r="AT169" s="165" t="e">
        <f t="shared" si="133"/>
        <v>#VALUE!</v>
      </c>
      <c r="AU169" s="165" t="e">
        <f t="shared" si="134"/>
        <v>#VALUE!</v>
      </c>
      <c r="AV169" s="165" t="e">
        <f t="shared" si="135"/>
        <v>#VALUE!</v>
      </c>
      <c r="AW169" s="165" t="e">
        <f t="shared" si="136"/>
        <v>#VALUE!</v>
      </c>
      <c r="AX169" s="165" t="e">
        <f t="shared" si="137"/>
        <v>#VALUE!</v>
      </c>
      <c r="AY169" s="165" t="e">
        <f t="shared" si="138"/>
        <v>#VALUE!</v>
      </c>
      <c r="AZ169" s="165" t="e">
        <f t="shared" si="139"/>
        <v>#VALUE!</v>
      </c>
      <c r="BA169" s="165" t="e">
        <f t="shared" si="140"/>
        <v>#VALUE!</v>
      </c>
      <c r="BB169" s="165" t="e">
        <f t="shared" si="141"/>
        <v>#VALUE!</v>
      </c>
      <c r="BC169" s="165">
        <f t="shared" si="142"/>
        <v>1</v>
      </c>
    </row>
    <row r="170" spans="1:5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 t="shared" si="97"/>
        <v/>
      </c>
      <c r="J170" s="121" t="str">
        <f t="shared" si="98"/>
        <v/>
      </c>
      <c r="K170" s="212">
        <f t="shared" si="110"/>
        <v>0</v>
      </c>
      <c r="L170" s="212">
        <f t="shared" si="111"/>
        <v>0</v>
      </c>
      <c r="M170" s="212">
        <f t="shared" si="112"/>
        <v>0</v>
      </c>
      <c r="N170" s="212">
        <f t="shared" si="113"/>
        <v>0</v>
      </c>
      <c r="O170" s="190">
        <f t="shared" si="114"/>
        <v>0</v>
      </c>
      <c r="P170" s="190">
        <f t="shared" si="115"/>
        <v>0</v>
      </c>
      <c r="Q170" s="190">
        <f t="shared" si="116"/>
        <v>0</v>
      </c>
      <c r="R170" s="190">
        <f t="shared" si="117"/>
        <v>0</v>
      </c>
      <c r="S170" s="190">
        <f t="shared" si="118"/>
        <v>0</v>
      </c>
      <c r="T170" s="190">
        <f t="shared" si="119"/>
        <v>0</v>
      </c>
      <c r="U170" s="212">
        <f t="shared" si="99"/>
        <v>0</v>
      </c>
      <c r="V170" s="212">
        <f t="shared" si="120"/>
        <v>0</v>
      </c>
      <c r="W170" s="212">
        <f t="shared" si="100"/>
        <v>0</v>
      </c>
      <c r="X170" s="212">
        <f t="shared" si="121"/>
        <v>0</v>
      </c>
      <c r="Y170" s="212">
        <f t="shared" si="101"/>
        <v>0</v>
      </c>
      <c r="Z170" s="212">
        <f t="shared" si="122"/>
        <v>0</v>
      </c>
      <c r="AA170" s="212">
        <f t="shared" si="102"/>
        <v>0</v>
      </c>
      <c r="AB170" s="212">
        <f t="shared" si="103"/>
        <v>0</v>
      </c>
      <c r="AC170" s="212">
        <f t="shared" si="104"/>
        <v>0</v>
      </c>
      <c r="AD170" s="212">
        <f t="shared" si="105"/>
        <v>0</v>
      </c>
      <c r="AE170" s="212">
        <f t="shared" si="106"/>
        <v>0</v>
      </c>
      <c r="AF170" s="212">
        <f t="shared" si="107"/>
        <v>0</v>
      </c>
      <c r="AG170" s="236" t="b">
        <f t="shared" si="108"/>
        <v>0</v>
      </c>
      <c r="AI170" s="164" t="e">
        <f t="shared" si="109"/>
        <v>#VALUE!</v>
      </c>
      <c r="AJ170" s="164" t="e">
        <f t="shared" si="123"/>
        <v>#VALUE!</v>
      </c>
      <c r="AK170" s="164" t="e">
        <f t="shared" si="124"/>
        <v>#VALUE!</v>
      </c>
      <c r="AL170" s="164" t="e">
        <f t="shared" si="125"/>
        <v>#VALUE!</v>
      </c>
      <c r="AM170" s="164" t="e">
        <f t="shared" si="126"/>
        <v>#VALUE!</v>
      </c>
      <c r="AN170" s="164" t="e">
        <f t="shared" si="127"/>
        <v>#VALUE!</v>
      </c>
      <c r="AO170" s="164" t="e">
        <f t="shared" si="128"/>
        <v>#VALUE!</v>
      </c>
      <c r="AP170" s="164" t="e">
        <f t="shared" si="129"/>
        <v>#VALUE!</v>
      </c>
      <c r="AQ170" s="164" t="e">
        <f t="shared" si="130"/>
        <v>#VALUE!</v>
      </c>
      <c r="AR170" s="164" t="e">
        <f t="shared" si="131"/>
        <v>#VALUE!</v>
      </c>
      <c r="AS170" s="165" t="e">
        <f t="shared" si="132"/>
        <v>#VALUE!</v>
      </c>
      <c r="AT170" s="165" t="e">
        <f t="shared" si="133"/>
        <v>#VALUE!</v>
      </c>
      <c r="AU170" s="165" t="e">
        <f t="shared" si="134"/>
        <v>#VALUE!</v>
      </c>
      <c r="AV170" s="165" t="e">
        <f t="shared" si="135"/>
        <v>#VALUE!</v>
      </c>
      <c r="AW170" s="165" t="e">
        <f t="shared" si="136"/>
        <v>#VALUE!</v>
      </c>
      <c r="AX170" s="165" t="e">
        <f t="shared" si="137"/>
        <v>#VALUE!</v>
      </c>
      <c r="AY170" s="165" t="e">
        <f t="shared" si="138"/>
        <v>#VALUE!</v>
      </c>
      <c r="AZ170" s="165" t="e">
        <f t="shared" si="139"/>
        <v>#VALUE!</v>
      </c>
      <c r="BA170" s="165" t="e">
        <f t="shared" si="140"/>
        <v>#VALUE!</v>
      </c>
      <c r="BB170" s="165" t="e">
        <f t="shared" si="141"/>
        <v>#VALUE!</v>
      </c>
      <c r="BC170" s="165">
        <f t="shared" si="142"/>
        <v>1</v>
      </c>
    </row>
    <row r="171" spans="1:5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 t="shared" si="97"/>
        <v/>
      </c>
      <c r="J171" s="121" t="str">
        <f t="shared" si="98"/>
        <v/>
      </c>
      <c r="K171" s="212">
        <f t="shared" si="110"/>
        <v>0</v>
      </c>
      <c r="L171" s="212">
        <f t="shared" si="111"/>
        <v>0</v>
      </c>
      <c r="M171" s="212">
        <f t="shared" si="112"/>
        <v>0</v>
      </c>
      <c r="N171" s="212">
        <f t="shared" si="113"/>
        <v>0</v>
      </c>
      <c r="O171" s="190">
        <f t="shared" si="114"/>
        <v>0</v>
      </c>
      <c r="P171" s="190">
        <f t="shared" si="115"/>
        <v>0</v>
      </c>
      <c r="Q171" s="190">
        <f t="shared" si="116"/>
        <v>0</v>
      </c>
      <c r="R171" s="190">
        <f t="shared" si="117"/>
        <v>0</v>
      </c>
      <c r="S171" s="190">
        <f t="shared" si="118"/>
        <v>0</v>
      </c>
      <c r="T171" s="190">
        <f t="shared" si="119"/>
        <v>0</v>
      </c>
      <c r="U171" s="212">
        <f t="shared" si="99"/>
        <v>0</v>
      </c>
      <c r="V171" s="212">
        <f t="shared" si="120"/>
        <v>0</v>
      </c>
      <c r="W171" s="212">
        <f t="shared" si="100"/>
        <v>0</v>
      </c>
      <c r="X171" s="212">
        <f t="shared" si="121"/>
        <v>0</v>
      </c>
      <c r="Y171" s="212">
        <f t="shared" si="101"/>
        <v>0</v>
      </c>
      <c r="Z171" s="212">
        <f t="shared" si="122"/>
        <v>0</v>
      </c>
      <c r="AA171" s="212">
        <f t="shared" si="102"/>
        <v>0</v>
      </c>
      <c r="AB171" s="212">
        <f t="shared" si="103"/>
        <v>0</v>
      </c>
      <c r="AC171" s="212">
        <f t="shared" si="104"/>
        <v>0</v>
      </c>
      <c r="AD171" s="212">
        <f t="shared" si="105"/>
        <v>0</v>
      </c>
      <c r="AE171" s="212">
        <f t="shared" si="106"/>
        <v>0</v>
      </c>
      <c r="AF171" s="212">
        <f t="shared" si="107"/>
        <v>0</v>
      </c>
      <c r="AG171" s="236" t="b">
        <f t="shared" si="108"/>
        <v>0</v>
      </c>
      <c r="AI171" s="164" t="e">
        <f t="shared" si="109"/>
        <v>#VALUE!</v>
      </c>
      <c r="AJ171" s="164" t="e">
        <f t="shared" si="123"/>
        <v>#VALUE!</v>
      </c>
      <c r="AK171" s="164" t="e">
        <f t="shared" si="124"/>
        <v>#VALUE!</v>
      </c>
      <c r="AL171" s="164" t="e">
        <f t="shared" si="125"/>
        <v>#VALUE!</v>
      </c>
      <c r="AM171" s="164" t="e">
        <f t="shared" si="126"/>
        <v>#VALUE!</v>
      </c>
      <c r="AN171" s="164" t="e">
        <f t="shared" si="127"/>
        <v>#VALUE!</v>
      </c>
      <c r="AO171" s="164" t="e">
        <f t="shared" si="128"/>
        <v>#VALUE!</v>
      </c>
      <c r="AP171" s="164" t="e">
        <f t="shared" si="129"/>
        <v>#VALUE!</v>
      </c>
      <c r="AQ171" s="164" t="e">
        <f t="shared" si="130"/>
        <v>#VALUE!</v>
      </c>
      <c r="AR171" s="164" t="e">
        <f t="shared" si="131"/>
        <v>#VALUE!</v>
      </c>
      <c r="AS171" s="165" t="e">
        <f t="shared" si="132"/>
        <v>#VALUE!</v>
      </c>
      <c r="AT171" s="165" t="e">
        <f t="shared" si="133"/>
        <v>#VALUE!</v>
      </c>
      <c r="AU171" s="165" t="e">
        <f t="shared" si="134"/>
        <v>#VALUE!</v>
      </c>
      <c r="AV171" s="165" t="e">
        <f t="shared" si="135"/>
        <v>#VALUE!</v>
      </c>
      <c r="AW171" s="165" t="e">
        <f t="shared" si="136"/>
        <v>#VALUE!</v>
      </c>
      <c r="AX171" s="165" t="e">
        <f t="shared" si="137"/>
        <v>#VALUE!</v>
      </c>
      <c r="AY171" s="165" t="e">
        <f t="shared" si="138"/>
        <v>#VALUE!</v>
      </c>
      <c r="AZ171" s="165" t="e">
        <f t="shared" si="139"/>
        <v>#VALUE!</v>
      </c>
      <c r="BA171" s="165" t="e">
        <f t="shared" si="140"/>
        <v>#VALUE!</v>
      </c>
      <c r="BB171" s="165" t="e">
        <f t="shared" si="141"/>
        <v>#VALUE!</v>
      </c>
      <c r="BC171" s="165">
        <f t="shared" si="142"/>
        <v>1</v>
      </c>
    </row>
    <row r="172" spans="1:5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 t="shared" si="97"/>
        <v/>
      </c>
      <c r="J172" s="121" t="str">
        <f t="shared" si="98"/>
        <v/>
      </c>
      <c r="K172" s="212">
        <f t="shared" si="110"/>
        <v>0</v>
      </c>
      <c r="L172" s="212">
        <f t="shared" si="111"/>
        <v>0</v>
      </c>
      <c r="M172" s="212">
        <f t="shared" si="112"/>
        <v>0</v>
      </c>
      <c r="N172" s="212">
        <f t="shared" si="113"/>
        <v>0</v>
      </c>
      <c r="O172" s="190">
        <f t="shared" si="114"/>
        <v>0</v>
      </c>
      <c r="P172" s="190">
        <f t="shared" si="115"/>
        <v>0</v>
      </c>
      <c r="Q172" s="190">
        <f t="shared" si="116"/>
        <v>0</v>
      </c>
      <c r="R172" s="190">
        <f t="shared" si="117"/>
        <v>0</v>
      </c>
      <c r="S172" s="190">
        <f t="shared" si="118"/>
        <v>0</v>
      </c>
      <c r="T172" s="190">
        <f t="shared" si="119"/>
        <v>0</v>
      </c>
      <c r="U172" s="212">
        <f t="shared" si="99"/>
        <v>0</v>
      </c>
      <c r="V172" s="212">
        <f t="shared" si="120"/>
        <v>0</v>
      </c>
      <c r="W172" s="212">
        <f t="shared" si="100"/>
        <v>0</v>
      </c>
      <c r="X172" s="212">
        <f t="shared" si="121"/>
        <v>0</v>
      </c>
      <c r="Y172" s="212">
        <f t="shared" si="101"/>
        <v>0</v>
      </c>
      <c r="Z172" s="212">
        <f t="shared" si="122"/>
        <v>0</v>
      </c>
      <c r="AA172" s="212">
        <f t="shared" si="102"/>
        <v>0</v>
      </c>
      <c r="AB172" s="212">
        <f t="shared" si="103"/>
        <v>0</v>
      </c>
      <c r="AC172" s="212">
        <f t="shared" si="104"/>
        <v>0</v>
      </c>
      <c r="AD172" s="212">
        <f t="shared" si="105"/>
        <v>0</v>
      </c>
      <c r="AE172" s="212">
        <f t="shared" si="106"/>
        <v>0</v>
      </c>
      <c r="AF172" s="212">
        <f t="shared" si="107"/>
        <v>0</v>
      </c>
      <c r="AG172" s="236" t="b">
        <f t="shared" si="108"/>
        <v>0</v>
      </c>
      <c r="AI172" s="164" t="e">
        <f t="shared" si="109"/>
        <v>#VALUE!</v>
      </c>
      <c r="AJ172" s="164" t="e">
        <f t="shared" si="123"/>
        <v>#VALUE!</v>
      </c>
      <c r="AK172" s="164" t="e">
        <f t="shared" si="124"/>
        <v>#VALUE!</v>
      </c>
      <c r="AL172" s="164" t="e">
        <f t="shared" si="125"/>
        <v>#VALUE!</v>
      </c>
      <c r="AM172" s="164" t="e">
        <f t="shared" si="126"/>
        <v>#VALUE!</v>
      </c>
      <c r="AN172" s="164" t="e">
        <f t="shared" si="127"/>
        <v>#VALUE!</v>
      </c>
      <c r="AO172" s="164" t="e">
        <f t="shared" si="128"/>
        <v>#VALUE!</v>
      </c>
      <c r="AP172" s="164" t="e">
        <f t="shared" si="129"/>
        <v>#VALUE!</v>
      </c>
      <c r="AQ172" s="164" t="e">
        <f t="shared" si="130"/>
        <v>#VALUE!</v>
      </c>
      <c r="AR172" s="164" t="e">
        <f t="shared" si="131"/>
        <v>#VALUE!</v>
      </c>
      <c r="AS172" s="165" t="e">
        <f t="shared" si="132"/>
        <v>#VALUE!</v>
      </c>
      <c r="AT172" s="165" t="e">
        <f t="shared" si="133"/>
        <v>#VALUE!</v>
      </c>
      <c r="AU172" s="165" t="e">
        <f t="shared" si="134"/>
        <v>#VALUE!</v>
      </c>
      <c r="AV172" s="165" t="e">
        <f t="shared" si="135"/>
        <v>#VALUE!</v>
      </c>
      <c r="AW172" s="165" t="e">
        <f t="shared" si="136"/>
        <v>#VALUE!</v>
      </c>
      <c r="AX172" s="165" t="e">
        <f t="shared" si="137"/>
        <v>#VALUE!</v>
      </c>
      <c r="AY172" s="165" t="e">
        <f t="shared" si="138"/>
        <v>#VALUE!</v>
      </c>
      <c r="AZ172" s="165" t="e">
        <f t="shared" si="139"/>
        <v>#VALUE!</v>
      </c>
      <c r="BA172" s="165" t="e">
        <f t="shared" si="140"/>
        <v>#VALUE!</v>
      </c>
      <c r="BB172" s="165" t="e">
        <f t="shared" si="141"/>
        <v>#VALUE!</v>
      </c>
      <c r="BC172" s="165">
        <f t="shared" si="142"/>
        <v>1</v>
      </c>
    </row>
    <row r="173" spans="1:5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 t="shared" si="97"/>
        <v/>
      </c>
      <c r="J173" s="121" t="str">
        <f t="shared" si="98"/>
        <v/>
      </c>
      <c r="K173" s="212">
        <f t="shared" si="110"/>
        <v>0</v>
      </c>
      <c r="L173" s="212">
        <f t="shared" si="111"/>
        <v>0</v>
      </c>
      <c r="M173" s="212">
        <f t="shared" si="112"/>
        <v>0</v>
      </c>
      <c r="N173" s="212">
        <f t="shared" si="113"/>
        <v>0</v>
      </c>
      <c r="O173" s="190">
        <f t="shared" si="114"/>
        <v>0</v>
      </c>
      <c r="P173" s="190">
        <f t="shared" si="115"/>
        <v>0</v>
      </c>
      <c r="Q173" s="190">
        <f t="shared" si="116"/>
        <v>0</v>
      </c>
      <c r="R173" s="190">
        <f t="shared" si="117"/>
        <v>0</v>
      </c>
      <c r="S173" s="190">
        <f t="shared" si="118"/>
        <v>0</v>
      </c>
      <c r="T173" s="190">
        <f t="shared" si="119"/>
        <v>0</v>
      </c>
      <c r="U173" s="212">
        <f t="shared" si="99"/>
        <v>0</v>
      </c>
      <c r="V173" s="212">
        <f t="shared" si="120"/>
        <v>0</v>
      </c>
      <c r="W173" s="212">
        <f t="shared" si="100"/>
        <v>0</v>
      </c>
      <c r="X173" s="212">
        <f t="shared" si="121"/>
        <v>0</v>
      </c>
      <c r="Y173" s="212">
        <f t="shared" si="101"/>
        <v>0</v>
      </c>
      <c r="Z173" s="212">
        <f t="shared" si="122"/>
        <v>0</v>
      </c>
      <c r="AA173" s="212">
        <f t="shared" si="102"/>
        <v>0</v>
      </c>
      <c r="AB173" s="212">
        <f t="shared" si="103"/>
        <v>0</v>
      </c>
      <c r="AC173" s="212">
        <f t="shared" si="104"/>
        <v>0</v>
      </c>
      <c r="AD173" s="212">
        <f t="shared" si="105"/>
        <v>0</v>
      </c>
      <c r="AE173" s="212">
        <f t="shared" si="106"/>
        <v>0</v>
      </c>
      <c r="AF173" s="212">
        <f t="shared" si="107"/>
        <v>0</v>
      </c>
      <c r="AG173" s="236" t="b">
        <f t="shared" si="108"/>
        <v>0</v>
      </c>
      <c r="AI173" s="164" t="e">
        <f t="shared" si="109"/>
        <v>#VALUE!</v>
      </c>
      <c r="AJ173" s="164" t="e">
        <f t="shared" si="123"/>
        <v>#VALUE!</v>
      </c>
      <c r="AK173" s="164" t="e">
        <f t="shared" si="124"/>
        <v>#VALUE!</v>
      </c>
      <c r="AL173" s="164" t="e">
        <f t="shared" si="125"/>
        <v>#VALUE!</v>
      </c>
      <c r="AM173" s="164" t="e">
        <f t="shared" si="126"/>
        <v>#VALUE!</v>
      </c>
      <c r="AN173" s="164" t="e">
        <f t="shared" si="127"/>
        <v>#VALUE!</v>
      </c>
      <c r="AO173" s="164" t="e">
        <f t="shared" si="128"/>
        <v>#VALUE!</v>
      </c>
      <c r="AP173" s="164" t="e">
        <f t="shared" si="129"/>
        <v>#VALUE!</v>
      </c>
      <c r="AQ173" s="164" t="e">
        <f t="shared" si="130"/>
        <v>#VALUE!</v>
      </c>
      <c r="AR173" s="164" t="e">
        <f t="shared" si="131"/>
        <v>#VALUE!</v>
      </c>
      <c r="AS173" s="165" t="e">
        <f t="shared" si="132"/>
        <v>#VALUE!</v>
      </c>
      <c r="AT173" s="165" t="e">
        <f t="shared" si="133"/>
        <v>#VALUE!</v>
      </c>
      <c r="AU173" s="165" t="e">
        <f t="shared" si="134"/>
        <v>#VALUE!</v>
      </c>
      <c r="AV173" s="165" t="e">
        <f t="shared" si="135"/>
        <v>#VALUE!</v>
      </c>
      <c r="AW173" s="165" t="e">
        <f t="shared" si="136"/>
        <v>#VALUE!</v>
      </c>
      <c r="AX173" s="165" t="e">
        <f t="shared" si="137"/>
        <v>#VALUE!</v>
      </c>
      <c r="AY173" s="165" t="e">
        <f t="shared" si="138"/>
        <v>#VALUE!</v>
      </c>
      <c r="AZ173" s="165" t="e">
        <f t="shared" si="139"/>
        <v>#VALUE!</v>
      </c>
      <c r="BA173" s="165" t="e">
        <f t="shared" si="140"/>
        <v>#VALUE!</v>
      </c>
      <c r="BB173" s="165" t="e">
        <f t="shared" si="141"/>
        <v>#VALUE!</v>
      </c>
      <c r="BC173" s="165">
        <f t="shared" si="142"/>
        <v>1</v>
      </c>
    </row>
    <row r="174" spans="1:5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 t="shared" si="97"/>
        <v/>
      </c>
      <c r="J174" s="121" t="str">
        <f t="shared" si="98"/>
        <v/>
      </c>
      <c r="K174" s="212">
        <f t="shared" si="110"/>
        <v>0</v>
      </c>
      <c r="L174" s="212">
        <f t="shared" si="111"/>
        <v>0</v>
      </c>
      <c r="M174" s="212">
        <f t="shared" si="112"/>
        <v>0</v>
      </c>
      <c r="N174" s="212">
        <f t="shared" si="113"/>
        <v>0</v>
      </c>
      <c r="O174" s="190">
        <f t="shared" si="114"/>
        <v>0</v>
      </c>
      <c r="P174" s="190">
        <f t="shared" si="115"/>
        <v>0</v>
      </c>
      <c r="Q174" s="190">
        <f t="shared" si="116"/>
        <v>0</v>
      </c>
      <c r="R174" s="190">
        <f t="shared" si="117"/>
        <v>0</v>
      </c>
      <c r="S174" s="190">
        <f t="shared" si="118"/>
        <v>0</v>
      </c>
      <c r="T174" s="190">
        <f t="shared" si="119"/>
        <v>0</v>
      </c>
      <c r="U174" s="212">
        <f t="shared" si="99"/>
        <v>0</v>
      </c>
      <c r="V174" s="212">
        <f t="shared" si="120"/>
        <v>0</v>
      </c>
      <c r="W174" s="212">
        <f t="shared" si="100"/>
        <v>0</v>
      </c>
      <c r="X174" s="212">
        <f t="shared" si="121"/>
        <v>0</v>
      </c>
      <c r="Y174" s="212">
        <f t="shared" si="101"/>
        <v>0</v>
      </c>
      <c r="Z174" s="212">
        <f t="shared" si="122"/>
        <v>0</v>
      </c>
      <c r="AA174" s="212">
        <f t="shared" si="102"/>
        <v>0</v>
      </c>
      <c r="AB174" s="212">
        <f t="shared" si="103"/>
        <v>0</v>
      </c>
      <c r="AC174" s="212">
        <f t="shared" si="104"/>
        <v>0</v>
      </c>
      <c r="AD174" s="212">
        <f t="shared" si="105"/>
        <v>0</v>
      </c>
      <c r="AE174" s="212">
        <f t="shared" si="106"/>
        <v>0</v>
      </c>
      <c r="AF174" s="212">
        <f t="shared" si="107"/>
        <v>0</v>
      </c>
      <c r="AG174" s="236" t="b">
        <f t="shared" si="108"/>
        <v>0</v>
      </c>
      <c r="AI174" s="164" t="e">
        <f t="shared" si="109"/>
        <v>#VALUE!</v>
      </c>
      <c r="AJ174" s="164" t="e">
        <f t="shared" si="123"/>
        <v>#VALUE!</v>
      </c>
      <c r="AK174" s="164" t="e">
        <f t="shared" si="124"/>
        <v>#VALUE!</v>
      </c>
      <c r="AL174" s="164" t="e">
        <f t="shared" si="125"/>
        <v>#VALUE!</v>
      </c>
      <c r="AM174" s="164" t="e">
        <f t="shared" si="126"/>
        <v>#VALUE!</v>
      </c>
      <c r="AN174" s="164" t="e">
        <f t="shared" si="127"/>
        <v>#VALUE!</v>
      </c>
      <c r="AO174" s="164" t="e">
        <f t="shared" si="128"/>
        <v>#VALUE!</v>
      </c>
      <c r="AP174" s="164" t="e">
        <f t="shared" si="129"/>
        <v>#VALUE!</v>
      </c>
      <c r="AQ174" s="164" t="e">
        <f t="shared" si="130"/>
        <v>#VALUE!</v>
      </c>
      <c r="AR174" s="164" t="e">
        <f t="shared" si="131"/>
        <v>#VALUE!</v>
      </c>
      <c r="AS174" s="165" t="e">
        <f t="shared" si="132"/>
        <v>#VALUE!</v>
      </c>
      <c r="AT174" s="165" t="e">
        <f t="shared" si="133"/>
        <v>#VALUE!</v>
      </c>
      <c r="AU174" s="165" t="e">
        <f t="shared" si="134"/>
        <v>#VALUE!</v>
      </c>
      <c r="AV174" s="165" t="e">
        <f t="shared" si="135"/>
        <v>#VALUE!</v>
      </c>
      <c r="AW174" s="165" t="e">
        <f t="shared" si="136"/>
        <v>#VALUE!</v>
      </c>
      <c r="AX174" s="165" t="e">
        <f t="shared" si="137"/>
        <v>#VALUE!</v>
      </c>
      <c r="AY174" s="165" t="e">
        <f t="shared" si="138"/>
        <v>#VALUE!</v>
      </c>
      <c r="AZ174" s="165" t="e">
        <f t="shared" si="139"/>
        <v>#VALUE!</v>
      </c>
      <c r="BA174" s="165" t="e">
        <f t="shared" si="140"/>
        <v>#VALUE!</v>
      </c>
      <c r="BB174" s="165" t="e">
        <f t="shared" si="141"/>
        <v>#VALUE!</v>
      </c>
      <c r="BC174" s="165">
        <f t="shared" si="142"/>
        <v>1</v>
      </c>
    </row>
    <row r="175" spans="1:5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 t="shared" si="97"/>
        <v/>
      </c>
      <c r="J175" s="121" t="str">
        <f t="shared" si="98"/>
        <v/>
      </c>
      <c r="K175" s="212">
        <f t="shared" si="110"/>
        <v>0</v>
      </c>
      <c r="L175" s="212">
        <f t="shared" si="111"/>
        <v>0</v>
      </c>
      <c r="M175" s="212">
        <f t="shared" si="112"/>
        <v>0</v>
      </c>
      <c r="N175" s="212">
        <f t="shared" si="113"/>
        <v>0</v>
      </c>
      <c r="O175" s="190">
        <f t="shared" si="114"/>
        <v>0</v>
      </c>
      <c r="P175" s="190">
        <f t="shared" si="115"/>
        <v>0</v>
      </c>
      <c r="Q175" s="190">
        <f t="shared" si="116"/>
        <v>0</v>
      </c>
      <c r="R175" s="190">
        <f t="shared" si="117"/>
        <v>0</v>
      </c>
      <c r="S175" s="190">
        <f t="shared" si="118"/>
        <v>0</v>
      </c>
      <c r="T175" s="190">
        <f t="shared" si="119"/>
        <v>0</v>
      </c>
      <c r="U175" s="212">
        <f t="shared" si="99"/>
        <v>0</v>
      </c>
      <c r="V175" s="212">
        <f t="shared" si="120"/>
        <v>0</v>
      </c>
      <c r="W175" s="212">
        <f t="shared" si="100"/>
        <v>0</v>
      </c>
      <c r="X175" s="212">
        <f t="shared" si="121"/>
        <v>0</v>
      </c>
      <c r="Y175" s="212">
        <f t="shared" si="101"/>
        <v>0</v>
      </c>
      <c r="Z175" s="212">
        <f t="shared" si="122"/>
        <v>0</v>
      </c>
      <c r="AA175" s="212">
        <f t="shared" si="102"/>
        <v>0</v>
      </c>
      <c r="AB175" s="212">
        <f t="shared" si="103"/>
        <v>0</v>
      </c>
      <c r="AC175" s="212">
        <f t="shared" si="104"/>
        <v>0</v>
      </c>
      <c r="AD175" s="212">
        <f t="shared" si="105"/>
        <v>0</v>
      </c>
      <c r="AE175" s="212">
        <f t="shared" si="106"/>
        <v>0</v>
      </c>
      <c r="AF175" s="212">
        <f t="shared" si="107"/>
        <v>0</v>
      </c>
      <c r="AG175" s="236" t="b">
        <f t="shared" si="108"/>
        <v>0</v>
      </c>
      <c r="AI175" s="164" t="e">
        <f t="shared" si="109"/>
        <v>#VALUE!</v>
      </c>
      <c r="AJ175" s="164" t="e">
        <f t="shared" si="123"/>
        <v>#VALUE!</v>
      </c>
      <c r="AK175" s="164" t="e">
        <f t="shared" si="124"/>
        <v>#VALUE!</v>
      </c>
      <c r="AL175" s="164" t="e">
        <f t="shared" si="125"/>
        <v>#VALUE!</v>
      </c>
      <c r="AM175" s="164" t="e">
        <f t="shared" si="126"/>
        <v>#VALUE!</v>
      </c>
      <c r="AN175" s="164" t="e">
        <f t="shared" si="127"/>
        <v>#VALUE!</v>
      </c>
      <c r="AO175" s="164" t="e">
        <f t="shared" si="128"/>
        <v>#VALUE!</v>
      </c>
      <c r="AP175" s="164" t="e">
        <f t="shared" si="129"/>
        <v>#VALUE!</v>
      </c>
      <c r="AQ175" s="164" t="e">
        <f t="shared" si="130"/>
        <v>#VALUE!</v>
      </c>
      <c r="AR175" s="164" t="e">
        <f t="shared" si="131"/>
        <v>#VALUE!</v>
      </c>
      <c r="AS175" s="165" t="e">
        <f t="shared" si="132"/>
        <v>#VALUE!</v>
      </c>
      <c r="AT175" s="165" t="e">
        <f t="shared" si="133"/>
        <v>#VALUE!</v>
      </c>
      <c r="AU175" s="165" t="e">
        <f t="shared" si="134"/>
        <v>#VALUE!</v>
      </c>
      <c r="AV175" s="165" t="e">
        <f t="shared" si="135"/>
        <v>#VALUE!</v>
      </c>
      <c r="AW175" s="165" t="e">
        <f t="shared" si="136"/>
        <v>#VALUE!</v>
      </c>
      <c r="AX175" s="165" t="e">
        <f t="shared" si="137"/>
        <v>#VALUE!</v>
      </c>
      <c r="AY175" s="165" t="e">
        <f t="shared" si="138"/>
        <v>#VALUE!</v>
      </c>
      <c r="AZ175" s="165" t="e">
        <f t="shared" si="139"/>
        <v>#VALUE!</v>
      </c>
      <c r="BA175" s="165" t="e">
        <f t="shared" si="140"/>
        <v>#VALUE!</v>
      </c>
      <c r="BB175" s="165" t="e">
        <f t="shared" si="141"/>
        <v>#VALUE!</v>
      </c>
      <c r="BC175" s="165">
        <f t="shared" si="142"/>
        <v>1</v>
      </c>
    </row>
    <row r="176" spans="1:5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 t="shared" si="97"/>
        <v/>
      </c>
      <c r="J176" s="121" t="str">
        <f t="shared" si="98"/>
        <v/>
      </c>
      <c r="K176" s="212">
        <f t="shared" si="110"/>
        <v>0</v>
      </c>
      <c r="L176" s="212">
        <f t="shared" si="111"/>
        <v>0</v>
      </c>
      <c r="M176" s="212">
        <f t="shared" si="112"/>
        <v>0</v>
      </c>
      <c r="N176" s="212">
        <f t="shared" si="113"/>
        <v>0</v>
      </c>
      <c r="O176" s="190">
        <f t="shared" si="114"/>
        <v>0</v>
      </c>
      <c r="P176" s="190">
        <f t="shared" si="115"/>
        <v>0</v>
      </c>
      <c r="Q176" s="190">
        <f t="shared" si="116"/>
        <v>0</v>
      </c>
      <c r="R176" s="190">
        <f t="shared" si="117"/>
        <v>0</v>
      </c>
      <c r="S176" s="190">
        <f t="shared" si="118"/>
        <v>0</v>
      </c>
      <c r="T176" s="190">
        <f t="shared" si="119"/>
        <v>0</v>
      </c>
      <c r="U176" s="212">
        <f t="shared" si="99"/>
        <v>0</v>
      </c>
      <c r="V176" s="212">
        <f t="shared" si="120"/>
        <v>0</v>
      </c>
      <c r="W176" s="212">
        <f t="shared" si="100"/>
        <v>0</v>
      </c>
      <c r="X176" s="212">
        <f t="shared" si="121"/>
        <v>0</v>
      </c>
      <c r="Y176" s="212">
        <f t="shared" si="101"/>
        <v>0</v>
      </c>
      <c r="Z176" s="212">
        <f t="shared" si="122"/>
        <v>0</v>
      </c>
      <c r="AA176" s="212">
        <f t="shared" si="102"/>
        <v>0</v>
      </c>
      <c r="AB176" s="212">
        <f t="shared" si="103"/>
        <v>0</v>
      </c>
      <c r="AC176" s="212">
        <f t="shared" si="104"/>
        <v>0</v>
      </c>
      <c r="AD176" s="212">
        <f t="shared" si="105"/>
        <v>0</v>
      </c>
      <c r="AE176" s="212">
        <f t="shared" si="106"/>
        <v>0</v>
      </c>
      <c r="AF176" s="212">
        <f t="shared" si="107"/>
        <v>0</v>
      </c>
      <c r="AG176" s="236" t="b">
        <f t="shared" si="108"/>
        <v>0</v>
      </c>
      <c r="AI176" s="164" t="e">
        <f t="shared" si="109"/>
        <v>#VALUE!</v>
      </c>
      <c r="AJ176" s="164" t="e">
        <f t="shared" si="123"/>
        <v>#VALUE!</v>
      </c>
      <c r="AK176" s="164" t="e">
        <f t="shared" si="124"/>
        <v>#VALUE!</v>
      </c>
      <c r="AL176" s="164" t="e">
        <f t="shared" si="125"/>
        <v>#VALUE!</v>
      </c>
      <c r="AM176" s="164" t="e">
        <f t="shared" si="126"/>
        <v>#VALUE!</v>
      </c>
      <c r="AN176" s="164" t="e">
        <f t="shared" si="127"/>
        <v>#VALUE!</v>
      </c>
      <c r="AO176" s="164" t="e">
        <f t="shared" si="128"/>
        <v>#VALUE!</v>
      </c>
      <c r="AP176" s="164" t="e">
        <f t="shared" si="129"/>
        <v>#VALUE!</v>
      </c>
      <c r="AQ176" s="164" t="e">
        <f t="shared" si="130"/>
        <v>#VALUE!</v>
      </c>
      <c r="AR176" s="164" t="e">
        <f t="shared" si="131"/>
        <v>#VALUE!</v>
      </c>
      <c r="AS176" s="165" t="e">
        <f t="shared" si="132"/>
        <v>#VALUE!</v>
      </c>
      <c r="AT176" s="165" t="e">
        <f t="shared" si="133"/>
        <v>#VALUE!</v>
      </c>
      <c r="AU176" s="165" t="e">
        <f t="shared" si="134"/>
        <v>#VALUE!</v>
      </c>
      <c r="AV176" s="165" t="e">
        <f t="shared" si="135"/>
        <v>#VALUE!</v>
      </c>
      <c r="AW176" s="165" t="e">
        <f t="shared" si="136"/>
        <v>#VALUE!</v>
      </c>
      <c r="AX176" s="165" t="e">
        <f t="shared" si="137"/>
        <v>#VALUE!</v>
      </c>
      <c r="AY176" s="165" t="e">
        <f t="shared" si="138"/>
        <v>#VALUE!</v>
      </c>
      <c r="AZ176" s="165" t="e">
        <f t="shared" si="139"/>
        <v>#VALUE!</v>
      </c>
      <c r="BA176" s="165" t="e">
        <f t="shared" si="140"/>
        <v>#VALUE!</v>
      </c>
      <c r="BB176" s="165" t="e">
        <f t="shared" si="141"/>
        <v>#VALUE!</v>
      </c>
      <c r="BC176" s="165">
        <f t="shared" si="142"/>
        <v>1</v>
      </c>
    </row>
    <row r="177" spans="1:5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 t="shared" si="97"/>
        <v/>
      </c>
      <c r="J177" s="121" t="str">
        <f t="shared" si="98"/>
        <v/>
      </c>
      <c r="K177" s="212">
        <f t="shared" si="110"/>
        <v>0</v>
      </c>
      <c r="L177" s="212">
        <f t="shared" si="111"/>
        <v>0</v>
      </c>
      <c r="M177" s="212">
        <f t="shared" si="112"/>
        <v>0</v>
      </c>
      <c r="N177" s="212">
        <f t="shared" si="113"/>
        <v>0</v>
      </c>
      <c r="O177" s="190">
        <f t="shared" si="114"/>
        <v>0</v>
      </c>
      <c r="P177" s="190">
        <f t="shared" si="115"/>
        <v>0</v>
      </c>
      <c r="Q177" s="190">
        <f t="shared" si="116"/>
        <v>0</v>
      </c>
      <c r="R177" s="190">
        <f t="shared" si="117"/>
        <v>0</v>
      </c>
      <c r="S177" s="190">
        <f t="shared" si="118"/>
        <v>0</v>
      </c>
      <c r="T177" s="190">
        <f t="shared" si="119"/>
        <v>0</v>
      </c>
      <c r="U177" s="212">
        <f t="shared" si="99"/>
        <v>0</v>
      </c>
      <c r="V177" s="212">
        <f t="shared" si="120"/>
        <v>0</v>
      </c>
      <c r="W177" s="212">
        <f t="shared" si="100"/>
        <v>0</v>
      </c>
      <c r="X177" s="212">
        <f t="shared" si="121"/>
        <v>0</v>
      </c>
      <c r="Y177" s="212">
        <f t="shared" si="101"/>
        <v>0</v>
      </c>
      <c r="Z177" s="212">
        <f t="shared" si="122"/>
        <v>0</v>
      </c>
      <c r="AA177" s="212">
        <f t="shared" si="102"/>
        <v>0</v>
      </c>
      <c r="AB177" s="212">
        <f t="shared" si="103"/>
        <v>0</v>
      </c>
      <c r="AC177" s="212">
        <f t="shared" si="104"/>
        <v>0</v>
      </c>
      <c r="AD177" s="212">
        <f t="shared" si="105"/>
        <v>0</v>
      </c>
      <c r="AE177" s="212">
        <f t="shared" si="106"/>
        <v>0</v>
      </c>
      <c r="AF177" s="212">
        <f t="shared" si="107"/>
        <v>0</v>
      </c>
      <c r="AG177" s="236" t="b">
        <f t="shared" si="108"/>
        <v>0</v>
      </c>
      <c r="AI177" s="164" t="e">
        <f t="shared" si="109"/>
        <v>#VALUE!</v>
      </c>
      <c r="AJ177" s="164" t="e">
        <f t="shared" si="123"/>
        <v>#VALUE!</v>
      </c>
      <c r="AK177" s="164" t="e">
        <f t="shared" si="124"/>
        <v>#VALUE!</v>
      </c>
      <c r="AL177" s="164" t="e">
        <f t="shared" si="125"/>
        <v>#VALUE!</v>
      </c>
      <c r="AM177" s="164" t="e">
        <f t="shared" si="126"/>
        <v>#VALUE!</v>
      </c>
      <c r="AN177" s="164" t="e">
        <f t="shared" si="127"/>
        <v>#VALUE!</v>
      </c>
      <c r="AO177" s="164" t="e">
        <f t="shared" si="128"/>
        <v>#VALUE!</v>
      </c>
      <c r="AP177" s="164" t="e">
        <f t="shared" si="129"/>
        <v>#VALUE!</v>
      </c>
      <c r="AQ177" s="164" t="e">
        <f t="shared" si="130"/>
        <v>#VALUE!</v>
      </c>
      <c r="AR177" s="164" t="e">
        <f t="shared" si="131"/>
        <v>#VALUE!</v>
      </c>
      <c r="AS177" s="165" t="e">
        <f t="shared" si="132"/>
        <v>#VALUE!</v>
      </c>
      <c r="AT177" s="165" t="e">
        <f t="shared" si="133"/>
        <v>#VALUE!</v>
      </c>
      <c r="AU177" s="165" t="e">
        <f t="shared" si="134"/>
        <v>#VALUE!</v>
      </c>
      <c r="AV177" s="165" t="e">
        <f t="shared" si="135"/>
        <v>#VALUE!</v>
      </c>
      <c r="AW177" s="165" t="e">
        <f t="shared" si="136"/>
        <v>#VALUE!</v>
      </c>
      <c r="AX177" s="165" t="e">
        <f t="shared" si="137"/>
        <v>#VALUE!</v>
      </c>
      <c r="AY177" s="165" t="e">
        <f t="shared" si="138"/>
        <v>#VALUE!</v>
      </c>
      <c r="AZ177" s="165" t="e">
        <f t="shared" si="139"/>
        <v>#VALUE!</v>
      </c>
      <c r="BA177" s="165" t="e">
        <f t="shared" si="140"/>
        <v>#VALUE!</v>
      </c>
      <c r="BB177" s="165" t="e">
        <f t="shared" si="141"/>
        <v>#VALUE!</v>
      </c>
      <c r="BC177" s="165">
        <f t="shared" si="142"/>
        <v>1</v>
      </c>
    </row>
    <row r="178" spans="1:5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 t="shared" si="97"/>
        <v/>
      </c>
      <c r="J178" s="121" t="str">
        <f t="shared" si="98"/>
        <v/>
      </c>
      <c r="K178" s="212">
        <f t="shared" si="110"/>
        <v>0</v>
      </c>
      <c r="L178" s="212">
        <f t="shared" si="111"/>
        <v>0</v>
      </c>
      <c r="M178" s="212">
        <f t="shared" si="112"/>
        <v>0</v>
      </c>
      <c r="N178" s="212">
        <f t="shared" si="113"/>
        <v>0</v>
      </c>
      <c r="O178" s="190">
        <f t="shared" si="114"/>
        <v>0</v>
      </c>
      <c r="P178" s="190">
        <f t="shared" si="115"/>
        <v>0</v>
      </c>
      <c r="Q178" s="190">
        <f t="shared" si="116"/>
        <v>0</v>
      </c>
      <c r="R178" s="190">
        <f t="shared" si="117"/>
        <v>0</v>
      </c>
      <c r="S178" s="190">
        <f t="shared" si="118"/>
        <v>0</v>
      </c>
      <c r="T178" s="190">
        <f t="shared" si="119"/>
        <v>0</v>
      </c>
      <c r="U178" s="212">
        <f t="shared" si="99"/>
        <v>0</v>
      </c>
      <c r="V178" s="212">
        <f t="shared" si="120"/>
        <v>0</v>
      </c>
      <c r="W178" s="212">
        <f t="shared" si="100"/>
        <v>0</v>
      </c>
      <c r="X178" s="212">
        <f t="shared" si="121"/>
        <v>0</v>
      </c>
      <c r="Y178" s="212">
        <f t="shared" si="101"/>
        <v>0</v>
      </c>
      <c r="Z178" s="212">
        <f t="shared" si="122"/>
        <v>0</v>
      </c>
      <c r="AA178" s="212">
        <f t="shared" si="102"/>
        <v>0</v>
      </c>
      <c r="AB178" s="212">
        <f t="shared" si="103"/>
        <v>0</v>
      </c>
      <c r="AC178" s="212">
        <f t="shared" si="104"/>
        <v>0</v>
      </c>
      <c r="AD178" s="212">
        <f t="shared" si="105"/>
        <v>0</v>
      </c>
      <c r="AE178" s="212">
        <f t="shared" si="106"/>
        <v>0</v>
      </c>
      <c r="AF178" s="212">
        <f t="shared" si="107"/>
        <v>0</v>
      </c>
      <c r="AG178" s="236" t="b">
        <f t="shared" si="108"/>
        <v>0</v>
      </c>
      <c r="AI178" s="164" t="e">
        <f t="shared" si="109"/>
        <v>#VALUE!</v>
      </c>
      <c r="AJ178" s="164" t="e">
        <f t="shared" si="123"/>
        <v>#VALUE!</v>
      </c>
      <c r="AK178" s="164" t="e">
        <f t="shared" si="124"/>
        <v>#VALUE!</v>
      </c>
      <c r="AL178" s="164" t="e">
        <f t="shared" si="125"/>
        <v>#VALUE!</v>
      </c>
      <c r="AM178" s="164" t="e">
        <f t="shared" si="126"/>
        <v>#VALUE!</v>
      </c>
      <c r="AN178" s="164" t="e">
        <f t="shared" si="127"/>
        <v>#VALUE!</v>
      </c>
      <c r="AO178" s="164" t="e">
        <f t="shared" si="128"/>
        <v>#VALUE!</v>
      </c>
      <c r="AP178" s="164" t="e">
        <f t="shared" si="129"/>
        <v>#VALUE!</v>
      </c>
      <c r="AQ178" s="164" t="e">
        <f t="shared" si="130"/>
        <v>#VALUE!</v>
      </c>
      <c r="AR178" s="164" t="e">
        <f t="shared" si="131"/>
        <v>#VALUE!</v>
      </c>
      <c r="AS178" s="165" t="e">
        <f t="shared" si="132"/>
        <v>#VALUE!</v>
      </c>
      <c r="AT178" s="165" t="e">
        <f t="shared" si="133"/>
        <v>#VALUE!</v>
      </c>
      <c r="AU178" s="165" t="e">
        <f t="shared" si="134"/>
        <v>#VALUE!</v>
      </c>
      <c r="AV178" s="165" t="e">
        <f t="shared" si="135"/>
        <v>#VALUE!</v>
      </c>
      <c r="AW178" s="165" t="e">
        <f t="shared" si="136"/>
        <v>#VALUE!</v>
      </c>
      <c r="AX178" s="165" t="e">
        <f t="shared" si="137"/>
        <v>#VALUE!</v>
      </c>
      <c r="AY178" s="165" t="e">
        <f t="shared" si="138"/>
        <v>#VALUE!</v>
      </c>
      <c r="AZ178" s="165" t="e">
        <f t="shared" si="139"/>
        <v>#VALUE!</v>
      </c>
      <c r="BA178" s="165" t="e">
        <f t="shared" si="140"/>
        <v>#VALUE!</v>
      </c>
      <c r="BB178" s="165" t="e">
        <f t="shared" si="141"/>
        <v>#VALUE!</v>
      </c>
      <c r="BC178" s="165">
        <f t="shared" si="142"/>
        <v>1</v>
      </c>
    </row>
    <row r="179" spans="1:5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 t="shared" si="97"/>
        <v/>
      </c>
      <c r="J179" s="121" t="str">
        <f t="shared" si="98"/>
        <v/>
      </c>
      <c r="K179" s="212">
        <f t="shared" si="110"/>
        <v>0</v>
      </c>
      <c r="L179" s="212">
        <f t="shared" si="111"/>
        <v>0</v>
      </c>
      <c r="M179" s="212">
        <f t="shared" si="112"/>
        <v>0</v>
      </c>
      <c r="N179" s="212">
        <f t="shared" si="113"/>
        <v>0</v>
      </c>
      <c r="O179" s="190">
        <f t="shared" si="114"/>
        <v>0</v>
      </c>
      <c r="P179" s="190">
        <f t="shared" si="115"/>
        <v>0</v>
      </c>
      <c r="Q179" s="190">
        <f t="shared" si="116"/>
        <v>0</v>
      </c>
      <c r="R179" s="190">
        <f t="shared" si="117"/>
        <v>0</v>
      </c>
      <c r="S179" s="190">
        <f t="shared" si="118"/>
        <v>0</v>
      </c>
      <c r="T179" s="190">
        <f t="shared" si="119"/>
        <v>0</v>
      </c>
      <c r="U179" s="212">
        <f t="shared" si="99"/>
        <v>0</v>
      </c>
      <c r="V179" s="212">
        <f t="shared" si="120"/>
        <v>0</v>
      </c>
      <c r="W179" s="212">
        <f t="shared" si="100"/>
        <v>0</v>
      </c>
      <c r="X179" s="212">
        <f t="shared" si="121"/>
        <v>0</v>
      </c>
      <c r="Y179" s="212">
        <f t="shared" si="101"/>
        <v>0</v>
      </c>
      <c r="Z179" s="212">
        <f t="shared" si="122"/>
        <v>0</v>
      </c>
      <c r="AA179" s="212">
        <f t="shared" si="102"/>
        <v>0</v>
      </c>
      <c r="AB179" s="212">
        <f t="shared" si="103"/>
        <v>0</v>
      </c>
      <c r="AC179" s="212">
        <f t="shared" si="104"/>
        <v>0</v>
      </c>
      <c r="AD179" s="212">
        <f t="shared" si="105"/>
        <v>0</v>
      </c>
      <c r="AE179" s="212">
        <f t="shared" si="106"/>
        <v>0</v>
      </c>
      <c r="AF179" s="212">
        <f t="shared" si="107"/>
        <v>0</v>
      </c>
      <c r="AG179" s="236" t="b">
        <f t="shared" si="108"/>
        <v>0</v>
      </c>
      <c r="AI179" s="164" t="e">
        <f t="shared" si="109"/>
        <v>#VALUE!</v>
      </c>
      <c r="AJ179" s="164" t="e">
        <f t="shared" si="123"/>
        <v>#VALUE!</v>
      </c>
      <c r="AK179" s="164" t="e">
        <f t="shared" si="124"/>
        <v>#VALUE!</v>
      </c>
      <c r="AL179" s="164" t="e">
        <f t="shared" si="125"/>
        <v>#VALUE!</v>
      </c>
      <c r="AM179" s="164" t="e">
        <f t="shared" si="126"/>
        <v>#VALUE!</v>
      </c>
      <c r="AN179" s="164" t="e">
        <f t="shared" si="127"/>
        <v>#VALUE!</v>
      </c>
      <c r="AO179" s="164" t="e">
        <f t="shared" si="128"/>
        <v>#VALUE!</v>
      </c>
      <c r="AP179" s="164" t="e">
        <f t="shared" si="129"/>
        <v>#VALUE!</v>
      </c>
      <c r="AQ179" s="164" t="e">
        <f t="shared" si="130"/>
        <v>#VALUE!</v>
      </c>
      <c r="AR179" s="164" t="e">
        <f t="shared" si="131"/>
        <v>#VALUE!</v>
      </c>
      <c r="AS179" s="165" t="e">
        <f t="shared" si="132"/>
        <v>#VALUE!</v>
      </c>
      <c r="AT179" s="165" t="e">
        <f t="shared" si="133"/>
        <v>#VALUE!</v>
      </c>
      <c r="AU179" s="165" t="e">
        <f t="shared" si="134"/>
        <v>#VALUE!</v>
      </c>
      <c r="AV179" s="165" t="e">
        <f t="shared" si="135"/>
        <v>#VALUE!</v>
      </c>
      <c r="AW179" s="165" t="e">
        <f t="shared" si="136"/>
        <v>#VALUE!</v>
      </c>
      <c r="AX179" s="165" t="e">
        <f t="shared" si="137"/>
        <v>#VALUE!</v>
      </c>
      <c r="AY179" s="165" t="e">
        <f t="shared" si="138"/>
        <v>#VALUE!</v>
      </c>
      <c r="AZ179" s="165" t="e">
        <f t="shared" si="139"/>
        <v>#VALUE!</v>
      </c>
      <c r="BA179" s="165" t="e">
        <f t="shared" si="140"/>
        <v>#VALUE!</v>
      </c>
      <c r="BB179" s="165" t="e">
        <f t="shared" si="141"/>
        <v>#VALUE!</v>
      </c>
      <c r="BC179" s="165">
        <f t="shared" si="142"/>
        <v>1</v>
      </c>
    </row>
    <row r="180" spans="1:5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 t="shared" si="97"/>
        <v/>
      </c>
      <c r="J180" s="121" t="str">
        <f t="shared" si="98"/>
        <v/>
      </c>
      <c r="K180" s="212">
        <f t="shared" si="110"/>
        <v>0</v>
      </c>
      <c r="L180" s="212">
        <f t="shared" si="111"/>
        <v>0</v>
      </c>
      <c r="M180" s="212">
        <f t="shared" si="112"/>
        <v>0</v>
      </c>
      <c r="N180" s="212">
        <f t="shared" si="113"/>
        <v>0</v>
      </c>
      <c r="O180" s="190">
        <f t="shared" si="114"/>
        <v>0</v>
      </c>
      <c r="P180" s="190">
        <f t="shared" si="115"/>
        <v>0</v>
      </c>
      <c r="Q180" s="190">
        <f t="shared" si="116"/>
        <v>0</v>
      </c>
      <c r="R180" s="190">
        <f t="shared" si="117"/>
        <v>0</v>
      </c>
      <c r="S180" s="190">
        <f t="shared" si="118"/>
        <v>0</v>
      </c>
      <c r="T180" s="190">
        <f t="shared" si="119"/>
        <v>0</v>
      </c>
      <c r="U180" s="212">
        <f t="shared" si="99"/>
        <v>0</v>
      </c>
      <c r="V180" s="212">
        <f t="shared" si="120"/>
        <v>0</v>
      </c>
      <c r="W180" s="212">
        <f t="shared" si="100"/>
        <v>0</v>
      </c>
      <c r="X180" s="212">
        <f t="shared" si="121"/>
        <v>0</v>
      </c>
      <c r="Y180" s="212">
        <f t="shared" si="101"/>
        <v>0</v>
      </c>
      <c r="Z180" s="212">
        <f t="shared" si="122"/>
        <v>0</v>
      </c>
      <c r="AA180" s="212">
        <f t="shared" si="102"/>
        <v>0</v>
      </c>
      <c r="AB180" s="212">
        <f t="shared" si="103"/>
        <v>0</v>
      </c>
      <c r="AC180" s="212">
        <f t="shared" si="104"/>
        <v>0</v>
      </c>
      <c r="AD180" s="212">
        <f t="shared" si="105"/>
        <v>0</v>
      </c>
      <c r="AE180" s="212">
        <f t="shared" si="106"/>
        <v>0</v>
      </c>
      <c r="AF180" s="212">
        <f t="shared" si="107"/>
        <v>0</v>
      </c>
      <c r="AG180" s="236" t="b">
        <f t="shared" si="108"/>
        <v>0</v>
      </c>
      <c r="AI180" s="164" t="e">
        <f t="shared" si="109"/>
        <v>#VALUE!</v>
      </c>
      <c r="AJ180" s="164" t="e">
        <f t="shared" si="123"/>
        <v>#VALUE!</v>
      </c>
      <c r="AK180" s="164" t="e">
        <f t="shared" si="124"/>
        <v>#VALUE!</v>
      </c>
      <c r="AL180" s="164" t="e">
        <f t="shared" si="125"/>
        <v>#VALUE!</v>
      </c>
      <c r="AM180" s="164" t="e">
        <f t="shared" si="126"/>
        <v>#VALUE!</v>
      </c>
      <c r="AN180" s="164" t="e">
        <f t="shared" si="127"/>
        <v>#VALUE!</v>
      </c>
      <c r="AO180" s="164" t="e">
        <f t="shared" si="128"/>
        <v>#VALUE!</v>
      </c>
      <c r="AP180" s="164" t="e">
        <f t="shared" si="129"/>
        <v>#VALUE!</v>
      </c>
      <c r="AQ180" s="164" t="e">
        <f t="shared" si="130"/>
        <v>#VALUE!</v>
      </c>
      <c r="AR180" s="164" t="e">
        <f t="shared" si="131"/>
        <v>#VALUE!</v>
      </c>
      <c r="AS180" s="165" t="e">
        <f t="shared" si="132"/>
        <v>#VALUE!</v>
      </c>
      <c r="AT180" s="165" t="e">
        <f t="shared" si="133"/>
        <v>#VALUE!</v>
      </c>
      <c r="AU180" s="165" t="e">
        <f t="shared" si="134"/>
        <v>#VALUE!</v>
      </c>
      <c r="AV180" s="165" t="e">
        <f t="shared" si="135"/>
        <v>#VALUE!</v>
      </c>
      <c r="AW180" s="165" t="e">
        <f t="shared" si="136"/>
        <v>#VALUE!</v>
      </c>
      <c r="AX180" s="165" t="e">
        <f t="shared" si="137"/>
        <v>#VALUE!</v>
      </c>
      <c r="AY180" s="165" t="e">
        <f t="shared" si="138"/>
        <v>#VALUE!</v>
      </c>
      <c r="AZ180" s="165" t="e">
        <f t="shared" si="139"/>
        <v>#VALUE!</v>
      </c>
      <c r="BA180" s="165" t="e">
        <f t="shared" si="140"/>
        <v>#VALUE!</v>
      </c>
      <c r="BB180" s="165" t="e">
        <f t="shared" si="141"/>
        <v>#VALUE!</v>
      </c>
      <c r="BC180" s="165">
        <f t="shared" si="142"/>
        <v>1</v>
      </c>
    </row>
    <row r="181" spans="1:5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 t="shared" si="97"/>
        <v/>
      </c>
      <c r="J181" s="121" t="str">
        <f t="shared" si="98"/>
        <v/>
      </c>
      <c r="K181" s="212">
        <f t="shared" si="110"/>
        <v>0</v>
      </c>
      <c r="L181" s="212">
        <f t="shared" si="111"/>
        <v>0</v>
      </c>
      <c r="M181" s="212">
        <f t="shared" si="112"/>
        <v>0</v>
      </c>
      <c r="N181" s="212">
        <f t="shared" si="113"/>
        <v>0</v>
      </c>
      <c r="O181" s="190">
        <f t="shared" si="114"/>
        <v>0</v>
      </c>
      <c r="P181" s="190">
        <f t="shared" si="115"/>
        <v>0</v>
      </c>
      <c r="Q181" s="190">
        <f t="shared" si="116"/>
        <v>0</v>
      </c>
      <c r="R181" s="190">
        <f t="shared" si="117"/>
        <v>0</v>
      </c>
      <c r="S181" s="190">
        <f t="shared" si="118"/>
        <v>0</v>
      </c>
      <c r="T181" s="190">
        <f t="shared" si="119"/>
        <v>0</v>
      </c>
      <c r="U181" s="212">
        <f t="shared" si="99"/>
        <v>0</v>
      </c>
      <c r="V181" s="212">
        <f t="shared" si="120"/>
        <v>0</v>
      </c>
      <c r="W181" s="212">
        <f t="shared" si="100"/>
        <v>0</v>
      </c>
      <c r="X181" s="212">
        <f t="shared" si="121"/>
        <v>0</v>
      </c>
      <c r="Y181" s="212">
        <f t="shared" si="101"/>
        <v>0</v>
      </c>
      <c r="Z181" s="212">
        <f t="shared" si="122"/>
        <v>0</v>
      </c>
      <c r="AA181" s="212">
        <f t="shared" si="102"/>
        <v>0</v>
      </c>
      <c r="AB181" s="212">
        <f t="shared" si="103"/>
        <v>0</v>
      </c>
      <c r="AC181" s="212">
        <f t="shared" si="104"/>
        <v>0</v>
      </c>
      <c r="AD181" s="212">
        <f t="shared" si="105"/>
        <v>0</v>
      </c>
      <c r="AE181" s="212">
        <f t="shared" si="106"/>
        <v>0</v>
      </c>
      <c r="AF181" s="212">
        <f t="shared" si="107"/>
        <v>0</v>
      </c>
      <c r="AG181" s="236" t="b">
        <f t="shared" si="108"/>
        <v>0</v>
      </c>
      <c r="AI181" s="164" t="e">
        <f t="shared" si="109"/>
        <v>#VALUE!</v>
      </c>
      <c r="AJ181" s="164" t="e">
        <f t="shared" si="123"/>
        <v>#VALUE!</v>
      </c>
      <c r="AK181" s="164" t="e">
        <f t="shared" si="124"/>
        <v>#VALUE!</v>
      </c>
      <c r="AL181" s="164" t="e">
        <f t="shared" si="125"/>
        <v>#VALUE!</v>
      </c>
      <c r="AM181" s="164" t="e">
        <f t="shared" si="126"/>
        <v>#VALUE!</v>
      </c>
      <c r="AN181" s="164" t="e">
        <f t="shared" si="127"/>
        <v>#VALUE!</v>
      </c>
      <c r="AO181" s="164" t="e">
        <f t="shared" si="128"/>
        <v>#VALUE!</v>
      </c>
      <c r="AP181" s="164" t="e">
        <f t="shared" si="129"/>
        <v>#VALUE!</v>
      </c>
      <c r="AQ181" s="164" t="e">
        <f t="shared" si="130"/>
        <v>#VALUE!</v>
      </c>
      <c r="AR181" s="164" t="e">
        <f t="shared" si="131"/>
        <v>#VALUE!</v>
      </c>
      <c r="AS181" s="165" t="e">
        <f t="shared" si="132"/>
        <v>#VALUE!</v>
      </c>
      <c r="AT181" s="165" t="e">
        <f t="shared" si="133"/>
        <v>#VALUE!</v>
      </c>
      <c r="AU181" s="165" t="e">
        <f t="shared" si="134"/>
        <v>#VALUE!</v>
      </c>
      <c r="AV181" s="165" t="e">
        <f t="shared" si="135"/>
        <v>#VALUE!</v>
      </c>
      <c r="AW181" s="165" t="e">
        <f t="shared" si="136"/>
        <v>#VALUE!</v>
      </c>
      <c r="AX181" s="165" t="e">
        <f t="shared" si="137"/>
        <v>#VALUE!</v>
      </c>
      <c r="AY181" s="165" t="e">
        <f t="shared" si="138"/>
        <v>#VALUE!</v>
      </c>
      <c r="AZ181" s="165" t="e">
        <f t="shared" si="139"/>
        <v>#VALUE!</v>
      </c>
      <c r="BA181" s="165" t="e">
        <f t="shared" si="140"/>
        <v>#VALUE!</v>
      </c>
      <c r="BB181" s="165" t="e">
        <f t="shared" si="141"/>
        <v>#VALUE!</v>
      </c>
      <c r="BC181" s="165">
        <f t="shared" si="142"/>
        <v>1</v>
      </c>
    </row>
    <row r="182" spans="1:5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 t="shared" si="97"/>
        <v/>
      </c>
      <c r="J182" s="121" t="str">
        <f t="shared" si="98"/>
        <v/>
      </c>
      <c r="K182" s="212">
        <f t="shared" si="110"/>
        <v>0</v>
      </c>
      <c r="L182" s="212">
        <f t="shared" si="111"/>
        <v>0</v>
      </c>
      <c r="M182" s="212">
        <f t="shared" si="112"/>
        <v>0</v>
      </c>
      <c r="N182" s="212">
        <f t="shared" si="113"/>
        <v>0</v>
      </c>
      <c r="O182" s="190">
        <f t="shared" si="114"/>
        <v>0</v>
      </c>
      <c r="P182" s="190">
        <f t="shared" si="115"/>
        <v>0</v>
      </c>
      <c r="Q182" s="190">
        <f t="shared" si="116"/>
        <v>0</v>
      </c>
      <c r="R182" s="190">
        <f t="shared" si="117"/>
        <v>0</v>
      </c>
      <c r="S182" s="190">
        <f t="shared" si="118"/>
        <v>0</v>
      </c>
      <c r="T182" s="190">
        <f t="shared" si="119"/>
        <v>0</v>
      </c>
      <c r="U182" s="212">
        <f t="shared" si="99"/>
        <v>0</v>
      </c>
      <c r="V182" s="212">
        <f t="shared" si="120"/>
        <v>0</v>
      </c>
      <c r="W182" s="212">
        <f t="shared" si="100"/>
        <v>0</v>
      </c>
      <c r="X182" s="212">
        <f t="shared" si="121"/>
        <v>0</v>
      </c>
      <c r="Y182" s="212">
        <f t="shared" si="101"/>
        <v>0</v>
      </c>
      <c r="Z182" s="212">
        <f t="shared" si="122"/>
        <v>0</v>
      </c>
      <c r="AA182" s="212">
        <f t="shared" si="102"/>
        <v>0</v>
      </c>
      <c r="AB182" s="212">
        <f t="shared" si="103"/>
        <v>0</v>
      </c>
      <c r="AC182" s="212">
        <f t="shared" si="104"/>
        <v>0</v>
      </c>
      <c r="AD182" s="212">
        <f t="shared" si="105"/>
        <v>0</v>
      </c>
      <c r="AE182" s="212">
        <f t="shared" si="106"/>
        <v>0</v>
      </c>
      <c r="AF182" s="212">
        <f t="shared" si="107"/>
        <v>0</v>
      </c>
      <c r="AG182" s="236" t="b">
        <f t="shared" si="108"/>
        <v>0</v>
      </c>
      <c r="AI182" s="164" t="e">
        <f t="shared" si="109"/>
        <v>#VALUE!</v>
      </c>
      <c r="AJ182" s="164" t="e">
        <f t="shared" si="123"/>
        <v>#VALUE!</v>
      </c>
      <c r="AK182" s="164" t="e">
        <f t="shared" si="124"/>
        <v>#VALUE!</v>
      </c>
      <c r="AL182" s="164" t="e">
        <f t="shared" si="125"/>
        <v>#VALUE!</v>
      </c>
      <c r="AM182" s="164" t="e">
        <f t="shared" si="126"/>
        <v>#VALUE!</v>
      </c>
      <c r="AN182" s="164" t="e">
        <f t="shared" si="127"/>
        <v>#VALUE!</v>
      </c>
      <c r="AO182" s="164" t="e">
        <f t="shared" si="128"/>
        <v>#VALUE!</v>
      </c>
      <c r="AP182" s="164" t="e">
        <f t="shared" si="129"/>
        <v>#VALUE!</v>
      </c>
      <c r="AQ182" s="164" t="e">
        <f t="shared" si="130"/>
        <v>#VALUE!</v>
      </c>
      <c r="AR182" s="164" t="e">
        <f t="shared" si="131"/>
        <v>#VALUE!</v>
      </c>
      <c r="AS182" s="165" t="e">
        <f t="shared" si="132"/>
        <v>#VALUE!</v>
      </c>
      <c r="AT182" s="165" t="e">
        <f t="shared" si="133"/>
        <v>#VALUE!</v>
      </c>
      <c r="AU182" s="165" t="e">
        <f t="shared" si="134"/>
        <v>#VALUE!</v>
      </c>
      <c r="AV182" s="165" t="e">
        <f t="shared" si="135"/>
        <v>#VALUE!</v>
      </c>
      <c r="AW182" s="165" t="e">
        <f t="shared" si="136"/>
        <v>#VALUE!</v>
      </c>
      <c r="AX182" s="165" t="e">
        <f t="shared" si="137"/>
        <v>#VALUE!</v>
      </c>
      <c r="AY182" s="165" t="e">
        <f t="shared" si="138"/>
        <v>#VALUE!</v>
      </c>
      <c r="AZ182" s="165" t="e">
        <f t="shared" si="139"/>
        <v>#VALUE!</v>
      </c>
      <c r="BA182" s="165" t="e">
        <f t="shared" si="140"/>
        <v>#VALUE!</v>
      </c>
      <c r="BB182" s="165" t="e">
        <f t="shared" si="141"/>
        <v>#VALUE!</v>
      </c>
      <c r="BC182" s="165">
        <f t="shared" si="142"/>
        <v>1</v>
      </c>
    </row>
    <row r="183" spans="1:5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 t="shared" si="97"/>
        <v/>
      </c>
      <c r="J183" s="121" t="str">
        <f t="shared" si="98"/>
        <v/>
      </c>
      <c r="K183" s="212">
        <f t="shared" si="110"/>
        <v>0</v>
      </c>
      <c r="L183" s="212">
        <f t="shared" si="111"/>
        <v>0</v>
      </c>
      <c r="M183" s="212">
        <f t="shared" si="112"/>
        <v>0</v>
      </c>
      <c r="N183" s="212">
        <f t="shared" si="113"/>
        <v>0</v>
      </c>
      <c r="O183" s="190">
        <f t="shared" si="114"/>
        <v>0</v>
      </c>
      <c r="P183" s="190">
        <f t="shared" si="115"/>
        <v>0</v>
      </c>
      <c r="Q183" s="190">
        <f t="shared" si="116"/>
        <v>0</v>
      </c>
      <c r="R183" s="190">
        <f t="shared" si="117"/>
        <v>0</v>
      </c>
      <c r="S183" s="190">
        <f t="shared" si="118"/>
        <v>0</v>
      </c>
      <c r="T183" s="190">
        <f t="shared" si="119"/>
        <v>0</v>
      </c>
      <c r="U183" s="212">
        <f t="shared" si="99"/>
        <v>0</v>
      </c>
      <c r="V183" s="212">
        <f t="shared" si="120"/>
        <v>0</v>
      </c>
      <c r="W183" s="212">
        <f t="shared" si="100"/>
        <v>0</v>
      </c>
      <c r="X183" s="212">
        <f t="shared" si="121"/>
        <v>0</v>
      </c>
      <c r="Y183" s="212">
        <f t="shared" si="101"/>
        <v>0</v>
      </c>
      <c r="Z183" s="212">
        <f t="shared" si="122"/>
        <v>0</v>
      </c>
      <c r="AA183" s="212">
        <f t="shared" si="102"/>
        <v>0</v>
      </c>
      <c r="AB183" s="212">
        <f t="shared" si="103"/>
        <v>0</v>
      </c>
      <c r="AC183" s="212">
        <f t="shared" si="104"/>
        <v>0</v>
      </c>
      <c r="AD183" s="212">
        <f t="shared" si="105"/>
        <v>0</v>
      </c>
      <c r="AE183" s="212">
        <f t="shared" si="106"/>
        <v>0</v>
      </c>
      <c r="AF183" s="212">
        <f t="shared" si="107"/>
        <v>0</v>
      </c>
      <c r="AG183" s="236" t="b">
        <f t="shared" si="108"/>
        <v>0</v>
      </c>
      <c r="AI183" s="164" t="e">
        <f t="shared" si="109"/>
        <v>#VALUE!</v>
      </c>
      <c r="AJ183" s="164" t="e">
        <f t="shared" si="123"/>
        <v>#VALUE!</v>
      </c>
      <c r="AK183" s="164" t="e">
        <f t="shared" si="124"/>
        <v>#VALUE!</v>
      </c>
      <c r="AL183" s="164" t="e">
        <f t="shared" si="125"/>
        <v>#VALUE!</v>
      </c>
      <c r="AM183" s="164" t="e">
        <f t="shared" si="126"/>
        <v>#VALUE!</v>
      </c>
      <c r="AN183" s="164" t="e">
        <f t="shared" si="127"/>
        <v>#VALUE!</v>
      </c>
      <c r="AO183" s="164" t="e">
        <f t="shared" si="128"/>
        <v>#VALUE!</v>
      </c>
      <c r="AP183" s="164" t="e">
        <f t="shared" si="129"/>
        <v>#VALUE!</v>
      </c>
      <c r="AQ183" s="164" t="e">
        <f t="shared" si="130"/>
        <v>#VALUE!</v>
      </c>
      <c r="AR183" s="164" t="e">
        <f t="shared" si="131"/>
        <v>#VALUE!</v>
      </c>
      <c r="AS183" s="165" t="e">
        <f t="shared" si="132"/>
        <v>#VALUE!</v>
      </c>
      <c r="AT183" s="165" t="e">
        <f t="shared" si="133"/>
        <v>#VALUE!</v>
      </c>
      <c r="AU183" s="165" t="e">
        <f t="shared" si="134"/>
        <v>#VALUE!</v>
      </c>
      <c r="AV183" s="165" t="e">
        <f t="shared" si="135"/>
        <v>#VALUE!</v>
      </c>
      <c r="AW183" s="165" t="e">
        <f t="shared" si="136"/>
        <v>#VALUE!</v>
      </c>
      <c r="AX183" s="165" t="e">
        <f t="shared" si="137"/>
        <v>#VALUE!</v>
      </c>
      <c r="AY183" s="165" t="e">
        <f t="shared" si="138"/>
        <v>#VALUE!</v>
      </c>
      <c r="AZ183" s="165" t="e">
        <f t="shared" si="139"/>
        <v>#VALUE!</v>
      </c>
      <c r="BA183" s="165" t="e">
        <f t="shared" si="140"/>
        <v>#VALUE!</v>
      </c>
      <c r="BB183" s="165" t="e">
        <f t="shared" si="141"/>
        <v>#VALUE!</v>
      </c>
      <c r="BC183" s="165">
        <f t="shared" si="142"/>
        <v>1</v>
      </c>
    </row>
    <row r="184" spans="1:5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 t="shared" si="97"/>
        <v/>
      </c>
      <c r="J184" s="121" t="str">
        <f t="shared" si="98"/>
        <v/>
      </c>
      <c r="K184" s="212">
        <f t="shared" si="110"/>
        <v>0</v>
      </c>
      <c r="L184" s="212">
        <f t="shared" si="111"/>
        <v>0</v>
      </c>
      <c r="M184" s="212">
        <f t="shared" si="112"/>
        <v>0</v>
      </c>
      <c r="N184" s="212">
        <f t="shared" si="113"/>
        <v>0</v>
      </c>
      <c r="O184" s="190">
        <f t="shared" si="114"/>
        <v>0</v>
      </c>
      <c r="P184" s="190">
        <f t="shared" si="115"/>
        <v>0</v>
      </c>
      <c r="Q184" s="190">
        <f t="shared" si="116"/>
        <v>0</v>
      </c>
      <c r="R184" s="190">
        <f t="shared" si="117"/>
        <v>0</v>
      </c>
      <c r="S184" s="190">
        <f t="shared" si="118"/>
        <v>0</v>
      </c>
      <c r="T184" s="190">
        <f t="shared" si="119"/>
        <v>0</v>
      </c>
      <c r="U184" s="212">
        <f t="shared" si="99"/>
        <v>0</v>
      </c>
      <c r="V184" s="212">
        <f t="shared" si="120"/>
        <v>0</v>
      </c>
      <c r="W184" s="212">
        <f t="shared" si="100"/>
        <v>0</v>
      </c>
      <c r="X184" s="212">
        <f t="shared" si="121"/>
        <v>0</v>
      </c>
      <c r="Y184" s="212">
        <f t="shared" si="101"/>
        <v>0</v>
      </c>
      <c r="Z184" s="212">
        <f t="shared" si="122"/>
        <v>0</v>
      </c>
      <c r="AA184" s="212">
        <f t="shared" si="102"/>
        <v>0</v>
      </c>
      <c r="AB184" s="212">
        <f t="shared" si="103"/>
        <v>0</v>
      </c>
      <c r="AC184" s="212">
        <f t="shared" si="104"/>
        <v>0</v>
      </c>
      <c r="AD184" s="212">
        <f t="shared" si="105"/>
        <v>0</v>
      </c>
      <c r="AE184" s="212">
        <f t="shared" si="106"/>
        <v>0</v>
      </c>
      <c r="AF184" s="212">
        <f t="shared" si="107"/>
        <v>0</v>
      </c>
      <c r="AG184" s="236" t="b">
        <f t="shared" si="108"/>
        <v>0</v>
      </c>
      <c r="AI184" s="164" t="e">
        <f t="shared" si="109"/>
        <v>#VALUE!</v>
      </c>
      <c r="AJ184" s="164" t="e">
        <f t="shared" si="123"/>
        <v>#VALUE!</v>
      </c>
      <c r="AK184" s="164" t="e">
        <f t="shared" si="124"/>
        <v>#VALUE!</v>
      </c>
      <c r="AL184" s="164" t="e">
        <f t="shared" si="125"/>
        <v>#VALUE!</v>
      </c>
      <c r="AM184" s="164" t="e">
        <f t="shared" si="126"/>
        <v>#VALUE!</v>
      </c>
      <c r="AN184" s="164" t="e">
        <f t="shared" si="127"/>
        <v>#VALUE!</v>
      </c>
      <c r="AO184" s="164" t="e">
        <f t="shared" si="128"/>
        <v>#VALUE!</v>
      </c>
      <c r="AP184" s="164" t="e">
        <f t="shared" si="129"/>
        <v>#VALUE!</v>
      </c>
      <c r="AQ184" s="164" t="e">
        <f t="shared" si="130"/>
        <v>#VALUE!</v>
      </c>
      <c r="AR184" s="164" t="e">
        <f t="shared" si="131"/>
        <v>#VALUE!</v>
      </c>
      <c r="AS184" s="165" t="e">
        <f t="shared" si="132"/>
        <v>#VALUE!</v>
      </c>
      <c r="AT184" s="165" t="e">
        <f t="shared" si="133"/>
        <v>#VALUE!</v>
      </c>
      <c r="AU184" s="165" t="e">
        <f t="shared" si="134"/>
        <v>#VALUE!</v>
      </c>
      <c r="AV184" s="165" t="e">
        <f t="shared" si="135"/>
        <v>#VALUE!</v>
      </c>
      <c r="AW184" s="165" t="e">
        <f t="shared" si="136"/>
        <v>#VALUE!</v>
      </c>
      <c r="AX184" s="165" t="e">
        <f t="shared" si="137"/>
        <v>#VALUE!</v>
      </c>
      <c r="AY184" s="165" t="e">
        <f t="shared" si="138"/>
        <v>#VALUE!</v>
      </c>
      <c r="AZ184" s="165" t="e">
        <f t="shared" si="139"/>
        <v>#VALUE!</v>
      </c>
      <c r="BA184" s="165" t="e">
        <f t="shared" si="140"/>
        <v>#VALUE!</v>
      </c>
      <c r="BB184" s="165" t="e">
        <f t="shared" si="141"/>
        <v>#VALUE!</v>
      </c>
      <c r="BC184" s="165">
        <f t="shared" si="142"/>
        <v>1</v>
      </c>
    </row>
    <row r="185" spans="1:5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 t="shared" si="97"/>
        <v/>
      </c>
      <c r="J185" s="121" t="str">
        <f t="shared" si="98"/>
        <v/>
      </c>
      <c r="K185" s="212">
        <f t="shared" si="110"/>
        <v>0</v>
      </c>
      <c r="L185" s="212">
        <f t="shared" si="111"/>
        <v>0</v>
      </c>
      <c r="M185" s="212">
        <f t="shared" si="112"/>
        <v>0</v>
      </c>
      <c r="N185" s="212">
        <f t="shared" si="113"/>
        <v>0</v>
      </c>
      <c r="O185" s="190">
        <f t="shared" si="114"/>
        <v>0</v>
      </c>
      <c r="P185" s="190">
        <f t="shared" si="115"/>
        <v>0</v>
      </c>
      <c r="Q185" s="190">
        <f t="shared" si="116"/>
        <v>0</v>
      </c>
      <c r="R185" s="190">
        <f t="shared" si="117"/>
        <v>0</v>
      </c>
      <c r="S185" s="190">
        <f t="shared" si="118"/>
        <v>0</v>
      </c>
      <c r="T185" s="190">
        <f t="shared" si="119"/>
        <v>0</v>
      </c>
      <c r="U185" s="212">
        <f t="shared" si="99"/>
        <v>0</v>
      </c>
      <c r="V185" s="212">
        <f t="shared" si="120"/>
        <v>0</v>
      </c>
      <c r="W185" s="212">
        <f t="shared" si="100"/>
        <v>0</v>
      </c>
      <c r="X185" s="212">
        <f t="shared" si="121"/>
        <v>0</v>
      </c>
      <c r="Y185" s="212">
        <f t="shared" si="101"/>
        <v>0</v>
      </c>
      <c r="Z185" s="212">
        <f t="shared" si="122"/>
        <v>0</v>
      </c>
      <c r="AA185" s="212">
        <f t="shared" si="102"/>
        <v>0</v>
      </c>
      <c r="AB185" s="212">
        <f t="shared" si="103"/>
        <v>0</v>
      </c>
      <c r="AC185" s="212">
        <f t="shared" si="104"/>
        <v>0</v>
      </c>
      <c r="AD185" s="212">
        <f t="shared" si="105"/>
        <v>0</v>
      </c>
      <c r="AE185" s="212">
        <f t="shared" si="106"/>
        <v>0</v>
      </c>
      <c r="AF185" s="212">
        <f t="shared" si="107"/>
        <v>0</v>
      </c>
      <c r="AG185" s="236" t="b">
        <f t="shared" si="108"/>
        <v>0</v>
      </c>
      <c r="AI185" s="164" t="e">
        <f t="shared" si="109"/>
        <v>#VALUE!</v>
      </c>
      <c r="AJ185" s="164" t="e">
        <f t="shared" si="123"/>
        <v>#VALUE!</v>
      </c>
      <c r="AK185" s="164" t="e">
        <f t="shared" si="124"/>
        <v>#VALUE!</v>
      </c>
      <c r="AL185" s="164" t="e">
        <f t="shared" si="125"/>
        <v>#VALUE!</v>
      </c>
      <c r="AM185" s="164" t="e">
        <f t="shared" si="126"/>
        <v>#VALUE!</v>
      </c>
      <c r="AN185" s="164" t="e">
        <f t="shared" si="127"/>
        <v>#VALUE!</v>
      </c>
      <c r="AO185" s="164" t="e">
        <f t="shared" si="128"/>
        <v>#VALUE!</v>
      </c>
      <c r="AP185" s="164" t="e">
        <f t="shared" si="129"/>
        <v>#VALUE!</v>
      </c>
      <c r="AQ185" s="164" t="e">
        <f t="shared" si="130"/>
        <v>#VALUE!</v>
      </c>
      <c r="AR185" s="164" t="e">
        <f t="shared" si="131"/>
        <v>#VALUE!</v>
      </c>
      <c r="AS185" s="165" t="e">
        <f t="shared" si="132"/>
        <v>#VALUE!</v>
      </c>
      <c r="AT185" s="165" t="e">
        <f t="shared" si="133"/>
        <v>#VALUE!</v>
      </c>
      <c r="AU185" s="165" t="e">
        <f t="shared" si="134"/>
        <v>#VALUE!</v>
      </c>
      <c r="AV185" s="165" t="e">
        <f t="shared" si="135"/>
        <v>#VALUE!</v>
      </c>
      <c r="AW185" s="165" t="e">
        <f t="shared" si="136"/>
        <v>#VALUE!</v>
      </c>
      <c r="AX185" s="165" t="e">
        <f t="shared" si="137"/>
        <v>#VALUE!</v>
      </c>
      <c r="AY185" s="165" t="e">
        <f t="shared" si="138"/>
        <v>#VALUE!</v>
      </c>
      <c r="AZ185" s="165" t="e">
        <f t="shared" si="139"/>
        <v>#VALUE!</v>
      </c>
      <c r="BA185" s="165" t="e">
        <f t="shared" si="140"/>
        <v>#VALUE!</v>
      </c>
      <c r="BB185" s="165" t="e">
        <f t="shared" si="141"/>
        <v>#VALUE!</v>
      </c>
      <c r="BC185" s="165">
        <f t="shared" si="142"/>
        <v>1</v>
      </c>
    </row>
    <row r="186" spans="1:5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 t="shared" si="97"/>
        <v/>
      </c>
      <c r="J186" s="121" t="str">
        <f t="shared" si="98"/>
        <v/>
      </c>
      <c r="K186" s="212">
        <f t="shared" si="110"/>
        <v>0</v>
      </c>
      <c r="L186" s="212">
        <f t="shared" si="111"/>
        <v>0</v>
      </c>
      <c r="M186" s="212">
        <f t="shared" si="112"/>
        <v>0</v>
      </c>
      <c r="N186" s="212">
        <f t="shared" si="113"/>
        <v>0</v>
      </c>
      <c r="O186" s="190">
        <f t="shared" si="114"/>
        <v>0</v>
      </c>
      <c r="P186" s="190">
        <f t="shared" si="115"/>
        <v>0</v>
      </c>
      <c r="Q186" s="190">
        <f t="shared" si="116"/>
        <v>0</v>
      </c>
      <c r="R186" s="190">
        <f t="shared" si="117"/>
        <v>0</v>
      </c>
      <c r="S186" s="190">
        <f t="shared" si="118"/>
        <v>0</v>
      </c>
      <c r="T186" s="190">
        <f t="shared" si="119"/>
        <v>0</v>
      </c>
      <c r="U186" s="212">
        <f t="shared" si="99"/>
        <v>0</v>
      </c>
      <c r="V186" s="212">
        <f t="shared" si="120"/>
        <v>0</v>
      </c>
      <c r="W186" s="212">
        <f t="shared" si="100"/>
        <v>0</v>
      </c>
      <c r="X186" s="212">
        <f t="shared" si="121"/>
        <v>0</v>
      </c>
      <c r="Y186" s="212">
        <f t="shared" si="101"/>
        <v>0</v>
      </c>
      <c r="Z186" s="212">
        <f t="shared" si="122"/>
        <v>0</v>
      </c>
      <c r="AA186" s="212">
        <f t="shared" si="102"/>
        <v>0</v>
      </c>
      <c r="AB186" s="212">
        <f t="shared" si="103"/>
        <v>0</v>
      </c>
      <c r="AC186" s="212">
        <f t="shared" si="104"/>
        <v>0</v>
      </c>
      <c r="AD186" s="212">
        <f t="shared" si="105"/>
        <v>0</v>
      </c>
      <c r="AE186" s="212">
        <f t="shared" si="106"/>
        <v>0</v>
      </c>
      <c r="AF186" s="212">
        <f t="shared" si="107"/>
        <v>0</v>
      </c>
      <c r="AG186" s="236" t="b">
        <f t="shared" si="108"/>
        <v>0</v>
      </c>
      <c r="AI186" s="164" t="e">
        <f t="shared" si="109"/>
        <v>#VALUE!</v>
      </c>
      <c r="AJ186" s="164" t="e">
        <f t="shared" si="123"/>
        <v>#VALUE!</v>
      </c>
      <c r="AK186" s="164" t="e">
        <f t="shared" si="124"/>
        <v>#VALUE!</v>
      </c>
      <c r="AL186" s="164" t="e">
        <f t="shared" si="125"/>
        <v>#VALUE!</v>
      </c>
      <c r="AM186" s="164" t="e">
        <f t="shared" si="126"/>
        <v>#VALUE!</v>
      </c>
      <c r="AN186" s="164" t="e">
        <f t="shared" si="127"/>
        <v>#VALUE!</v>
      </c>
      <c r="AO186" s="164" t="e">
        <f t="shared" si="128"/>
        <v>#VALUE!</v>
      </c>
      <c r="AP186" s="164" t="e">
        <f t="shared" si="129"/>
        <v>#VALUE!</v>
      </c>
      <c r="AQ186" s="164" t="e">
        <f t="shared" si="130"/>
        <v>#VALUE!</v>
      </c>
      <c r="AR186" s="164" t="e">
        <f t="shared" si="131"/>
        <v>#VALUE!</v>
      </c>
      <c r="AS186" s="165" t="e">
        <f t="shared" si="132"/>
        <v>#VALUE!</v>
      </c>
      <c r="AT186" s="165" t="e">
        <f t="shared" si="133"/>
        <v>#VALUE!</v>
      </c>
      <c r="AU186" s="165" t="e">
        <f t="shared" si="134"/>
        <v>#VALUE!</v>
      </c>
      <c r="AV186" s="165" t="e">
        <f t="shared" si="135"/>
        <v>#VALUE!</v>
      </c>
      <c r="AW186" s="165" t="e">
        <f t="shared" si="136"/>
        <v>#VALUE!</v>
      </c>
      <c r="AX186" s="165" t="e">
        <f t="shared" si="137"/>
        <v>#VALUE!</v>
      </c>
      <c r="AY186" s="165" t="e">
        <f t="shared" si="138"/>
        <v>#VALUE!</v>
      </c>
      <c r="AZ186" s="165" t="e">
        <f t="shared" si="139"/>
        <v>#VALUE!</v>
      </c>
      <c r="BA186" s="165" t="e">
        <f t="shared" si="140"/>
        <v>#VALUE!</v>
      </c>
      <c r="BB186" s="165" t="e">
        <f t="shared" si="141"/>
        <v>#VALUE!</v>
      </c>
      <c r="BC186" s="165">
        <f t="shared" si="142"/>
        <v>1</v>
      </c>
    </row>
    <row r="187" spans="1:5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 t="shared" si="97"/>
        <v/>
      </c>
      <c r="J187" s="121" t="str">
        <f t="shared" si="98"/>
        <v/>
      </c>
      <c r="K187" s="212">
        <f t="shared" si="110"/>
        <v>0</v>
      </c>
      <c r="L187" s="212">
        <f t="shared" si="111"/>
        <v>0</v>
      </c>
      <c r="M187" s="212">
        <f t="shared" si="112"/>
        <v>0</v>
      </c>
      <c r="N187" s="212">
        <f t="shared" si="113"/>
        <v>0</v>
      </c>
      <c r="O187" s="190">
        <f t="shared" si="114"/>
        <v>0</v>
      </c>
      <c r="P187" s="190">
        <f t="shared" si="115"/>
        <v>0</v>
      </c>
      <c r="Q187" s="190">
        <f t="shared" si="116"/>
        <v>0</v>
      </c>
      <c r="R187" s="190">
        <f t="shared" si="117"/>
        <v>0</v>
      </c>
      <c r="S187" s="190">
        <f t="shared" si="118"/>
        <v>0</v>
      </c>
      <c r="T187" s="190">
        <f t="shared" si="119"/>
        <v>0</v>
      </c>
      <c r="U187" s="212">
        <f t="shared" si="99"/>
        <v>0</v>
      </c>
      <c r="V187" s="212">
        <f t="shared" si="120"/>
        <v>0</v>
      </c>
      <c r="W187" s="212">
        <f t="shared" si="100"/>
        <v>0</v>
      </c>
      <c r="X187" s="212">
        <f t="shared" si="121"/>
        <v>0</v>
      </c>
      <c r="Y187" s="212">
        <f t="shared" si="101"/>
        <v>0</v>
      </c>
      <c r="Z187" s="212">
        <f t="shared" si="122"/>
        <v>0</v>
      </c>
      <c r="AA187" s="212">
        <f t="shared" si="102"/>
        <v>0</v>
      </c>
      <c r="AB187" s="212">
        <f t="shared" si="103"/>
        <v>0</v>
      </c>
      <c r="AC187" s="212">
        <f t="shared" si="104"/>
        <v>0</v>
      </c>
      <c r="AD187" s="212">
        <f t="shared" si="105"/>
        <v>0</v>
      </c>
      <c r="AE187" s="212">
        <f t="shared" si="106"/>
        <v>0</v>
      </c>
      <c r="AF187" s="212">
        <f t="shared" si="107"/>
        <v>0</v>
      </c>
      <c r="AG187" s="236" t="b">
        <f t="shared" si="108"/>
        <v>0</v>
      </c>
      <c r="AI187" s="164" t="e">
        <f t="shared" si="109"/>
        <v>#VALUE!</v>
      </c>
      <c r="AJ187" s="164" t="e">
        <f t="shared" si="123"/>
        <v>#VALUE!</v>
      </c>
      <c r="AK187" s="164" t="e">
        <f t="shared" si="124"/>
        <v>#VALUE!</v>
      </c>
      <c r="AL187" s="164" t="e">
        <f t="shared" si="125"/>
        <v>#VALUE!</v>
      </c>
      <c r="AM187" s="164" t="e">
        <f t="shared" si="126"/>
        <v>#VALUE!</v>
      </c>
      <c r="AN187" s="164" t="e">
        <f t="shared" si="127"/>
        <v>#VALUE!</v>
      </c>
      <c r="AO187" s="164" t="e">
        <f t="shared" si="128"/>
        <v>#VALUE!</v>
      </c>
      <c r="AP187" s="164" t="e">
        <f t="shared" si="129"/>
        <v>#VALUE!</v>
      </c>
      <c r="AQ187" s="164" t="e">
        <f t="shared" si="130"/>
        <v>#VALUE!</v>
      </c>
      <c r="AR187" s="164" t="e">
        <f t="shared" si="131"/>
        <v>#VALUE!</v>
      </c>
      <c r="AS187" s="165" t="e">
        <f t="shared" si="132"/>
        <v>#VALUE!</v>
      </c>
      <c r="AT187" s="165" t="e">
        <f t="shared" si="133"/>
        <v>#VALUE!</v>
      </c>
      <c r="AU187" s="165" t="e">
        <f t="shared" si="134"/>
        <v>#VALUE!</v>
      </c>
      <c r="AV187" s="165" t="e">
        <f t="shared" si="135"/>
        <v>#VALUE!</v>
      </c>
      <c r="AW187" s="165" t="e">
        <f t="shared" si="136"/>
        <v>#VALUE!</v>
      </c>
      <c r="AX187" s="165" t="e">
        <f t="shared" si="137"/>
        <v>#VALUE!</v>
      </c>
      <c r="AY187" s="165" t="e">
        <f t="shared" si="138"/>
        <v>#VALUE!</v>
      </c>
      <c r="AZ187" s="165" t="e">
        <f t="shared" si="139"/>
        <v>#VALUE!</v>
      </c>
      <c r="BA187" s="165" t="e">
        <f t="shared" si="140"/>
        <v>#VALUE!</v>
      </c>
      <c r="BB187" s="165" t="e">
        <f t="shared" si="141"/>
        <v>#VALUE!</v>
      </c>
      <c r="BC187" s="165">
        <f t="shared" si="142"/>
        <v>1</v>
      </c>
    </row>
    <row r="188" spans="1:5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 t="shared" si="97"/>
        <v/>
      </c>
      <c r="J188" s="121" t="str">
        <f t="shared" si="98"/>
        <v/>
      </c>
      <c r="K188" s="212">
        <f t="shared" si="110"/>
        <v>0</v>
      </c>
      <c r="L188" s="212">
        <f t="shared" si="111"/>
        <v>0</v>
      </c>
      <c r="M188" s="212">
        <f t="shared" si="112"/>
        <v>0</v>
      </c>
      <c r="N188" s="212">
        <f t="shared" si="113"/>
        <v>0</v>
      </c>
      <c r="O188" s="190">
        <f t="shared" si="114"/>
        <v>0</v>
      </c>
      <c r="P188" s="190">
        <f t="shared" si="115"/>
        <v>0</v>
      </c>
      <c r="Q188" s="190">
        <f t="shared" si="116"/>
        <v>0</v>
      </c>
      <c r="R188" s="190">
        <f t="shared" si="117"/>
        <v>0</v>
      </c>
      <c r="S188" s="190">
        <f t="shared" si="118"/>
        <v>0</v>
      </c>
      <c r="T188" s="190">
        <f t="shared" si="119"/>
        <v>0</v>
      </c>
      <c r="U188" s="212">
        <f t="shared" si="99"/>
        <v>0</v>
      </c>
      <c r="V188" s="212">
        <f t="shared" si="120"/>
        <v>0</v>
      </c>
      <c r="W188" s="212">
        <f t="shared" si="100"/>
        <v>0</v>
      </c>
      <c r="X188" s="212">
        <f t="shared" si="121"/>
        <v>0</v>
      </c>
      <c r="Y188" s="212">
        <f t="shared" si="101"/>
        <v>0</v>
      </c>
      <c r="Z188" s="212">
        <f t="shared" si="122"/>
        <v>0</v>
      </c>
      <c r="AA188" s="212">
        <f t="shared" si="102"/>
        <v>0</v>
      </c>
      <c r="AB188" s="212">
        <f t="shared" si="103"/>
        <v>0</v>
      </c>
      <c r="AC188" s="212">
        <f t="shared" si="104"/>
        <v>0</v>
      </c>
      <c r="AD188" s="212">
        <f t="shared" si="105"/>
        <v>0</v>
      </c>
      <c r="AE188" s="212">
        <f t="shared" si="106"/>
        <v>0</v>
      </c>
      <c r="AF188" s="212">
        <f t="shared" si="107"/>
        <v>0</v>
      </c>
      <c r="AG188" s="236" t="b">
        <f t="shared" si="108"/>
        <v>0</v>
      </c>
      <c r="AI188" s="164" t="e">
        <f t="shared" si="109"/>
        <v>#VALUE!</v>
      </c>
      <c r="AJ188" s="164" t="e">
        <f t="shared" si="123"/>
        <v>#VALUE!</v>
      </c>
      <c r="AK188" s="164" t="e">
        <f t="shared" si="124"/>
        <v>#VALUE!</v>
      </c>
      <c r="AL188" s="164" t="e">
        <f t="shared" si="125"/>
        <v>#VALUE!</v>
      </c>
      <c r="AM188" s="164" t="e">
        <f t="shared" si="126"/>
        <v>#VALUE!</v>
      </c>
      <c r="AN188" s="164" t="e">
        <f t="shared" si="127"/>
        <v>#VALUE!</v>
      </c>
      <c r="AO188" s="164" t="e">
        <f t="shared" si="128"/>
        <v>#VALUE!</v>
      </c>
      <c r="AP188" s="164" t="e">
        <f t="shared" si="129"/>
        <v>#VALUE!</v>
      </c>
      <c r="AQ188" s="164" t="e">
        <f t="shared" si="130"/>
        <v>#VALUE!</v>
      </c>
      <c r="AR188" s="164" t="e">
        <f t="shared" si="131"/>
        <v>#VALUE!</v>
      </c>
      <c r="AS188" s="165" t="e">
        <f t="shared" si="132"/>
        <v>#VALUE!</v>
      </c>
      <c r="AT188" s="165" t="e">
        <f t="shared" si="133"/>
        <v>#VALUE!</v>
      </c>
      <c r="AU188" s="165" t="e">
        <f t="shared" si="134"/>
        <v>#VALUE!</v>
      </c>
      <c r="AV188" s="165" t="e">
        <f t="shared" si="135"/>
        <v>#VALUE!</v>
      </c>
      <c r="AW188" s="165" t="e">
        <f t="shared" si="136"/>
        <v>#VALUE!</v>
      </c>
      <c r="AX188" s="165" t="e">
        <f t="shared" si="137"/>
        <v>#VALUE!</v>
      </c>
      <c r="AY188" s="165" t="e">
        <f t="shared" si="138"/>
        <v>#VALUE!</v>
      </c>
      <c r="AZ188" s="165" t="e">
        <f t="shared" si="139"/>
        <v>#VALUE!</v>
      </c>
      <c r="BA188" s="165" t="e">
        <f t="shared" si="140"/>
        <v>#VALUE!</v>
      </c>
      <c r="BB188" s="165" t="e">
        <f t="shared" si="141"/>
        <v>#VALUE!</v>
      </c>
      <c r="BC188" s="165">
        <f t="shared" si="142"/>
        <v>1</v>
      </c>
    </row>
    <row r="189" spans="1:5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 t="shared" si="97"/>
        <v/>
      </c>
      <c r="J189" s="121" t="str">
        <f t="shared" si="98"/>
        <v/>
      </c>
      <c r="K189" s="212">
        <f t="shared" si="110"/>
        <v>0</v>
      </c>
      <c r="L189" s="212">
        <f t="shared" si="111"/>
        <v>0</v>
      </c>
      <c r="M189" s="212">
        <f t="shared" si="112"/>
        <v>0</v>
      </c>
      <c r="N189" s="212">
        <f t="shared" si="113"/>
        <v>0</v>
      </c>
      <c r="O189" s="190">
        <f t="shared" si="114"/>
        <v>0</v>
      </c>
      <c r="P189" s="190">
        <f t="shared" si="115"/>
        <v>0</v>
      </c>
      <c r="Q189" s="190">
        <f t="shared" si="116"/>
        <v>0</v>
      </c>
      <c r="R189" s="190">
        <f t="shared" si="117"/>
        <v>0</v>
      </c>
      <c r="S189" s="190">
        <f t="shared" si="118"/>
        <v>0</v>
      </c>
      <c r="T189" s="190">
        <f t="shared" si="119"/>
        <v>0</v>
      </c>
      <c r="U189" s="212">
        <f t="shared" si="99"/>
        <v>0</v>
      </c>
      <c r="V189" s="212">
        <f t="shared" si="120"/>
        <v>0</v>
      </c>
      <c r="W189" s="212">
        <f t="shared" si="100"/>
        <v>0</v>
      </c>
      <c r="X189" s="212">
        <f t="shared" si="121"/>
        <v>0</v>
      </c>
      <c r="Y189" s="212">
        <f t="shared" si="101"/>
        <v>0</v>
      </c>
      <c r="Z189" s="212">
        <f t="shared" si="122"/>
        <v>0</v>
      </c>
      <c r="AA189" s="212">
        <f t="shared" si="102"/>
        <v>0</v>
      </c>
      <c r="AB189" s="212">
        <f t="shared" si="103"/>
        <v>0</v>
      </c>
      <c r="AC189" s="212">
        <f t="shared" si="104"/>
        <v>0</v>
      </c>
      <c r="AD189" s="212">
        <f t="shared" si="105"/>
        <v>0</v>
      </c>
      <c r="AE189" s="212">
        <f t="shared" si="106"/>
        <v>0</v>
      </c>
      <c r="AF189" s="212">
        <f t="shared" si="107"/>
        <v>0</v>
      </c>
      <c r="AG189" s="236" t="b">
        <f t="shared" si="108"/>
        <v>0</v>
      </c>
      <c r="AI189" s="164" t="e">
        <f t="shared" si="109"/>
        <v>#VALUE!</v>
      </c>
      <c r="AJ189" s="164" t="e">
        <f t="shared" si="123"/>
        <v>#VALUE!</v>
      </c>
      <c r="AK189" s="164" t="e">
        <f t="shared" si="124"/>
        <v>#VALUE!</v>
      </c>
      <c r="AL189" s="164" t="e">
        <f t="shared" si="125"/>
        <v>#VALUE!</v>
      </c>
      <c r="AM189" s="164" t="e">
        <f t="shared" si="126"/>
        <v>#VALUE!</v>
      </c>
      <c r="AN189" s="164" t="e">
        <f t="shared" si="127"/>
        <v>#VALUE!</v>
      </c>
      <c r="AO189" s="164" t="e">
        <f t="shared" si="128"/>
        <v>#VALUE!</v>
      </c>
      <c r="AP189" s="164" t="e">
        <f t="shared" si="129"/>
        <v>#VALUE!</v>
      </c>
      <c r="AQ189" s="164" t="e">
        <f t="shared" si="130"/>
        <v>#VALUE!</v>
      </c>
      <c r="AR189" s="164" t="e">
        <f t="shared" si="131"/>
        <v>#VALUE!</v>
      </c>
      <c r="AS189" s="165" t="e">
        <f t="shared" si="132"/>
        <v>#VALUE!</v>
      </c>
      <c r="AT189" s="165" t="e">
        <f t="shared" si="133"/>
        <v>#VALUE!</v>
      </c>
      <c r="AU189" s="165" t="e">
        <f t="shared" si="134"/>
        <v>#VALUE!</v>
      </c>
      <c r="AV189" s="165" t="e">
        <f t="shared" si="135"/>
        <v>#VALUE!</v>
      </c>
      <c r="AW189" s="165" t="e">
        <f t="shared" si="136"/>
        <v>#VALUE!</v>
      </c>
      <c r="AX189" s="165" t="e">
        <f t="shared" si="137"/>
        <v>#VALUE!</v>
      </c>
      <c r="AY189" s="165" t="e">
        <f t="shared" si="138"/>
        <v>#VALUE!</v>
      </c>
      <c r="AZ189" s="165" t="e">
        <f t="shared" si="139"/>
        <v>#VALUE!</v>
      </c>
      <c r="BA189" s="165" t="e">
        <f t="shared" si="140"/>
        <v>#VALUE!</v>
      </c>
      <c r="BB189" s="165" t="e">
        <f t="shared" si="141"/>
        <v>#VALUE!</v>
      </c>
      <c r="BC189" s="165">
        <f t="shared" si="142"/>
        <v>1</v>
      </c>
    </row>
    <row r="190" spans="1:5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 t="shared" si="97"/>
        <v/>
      </c>
      <c r="J190" s="121" t="str">
        <f t="shared" si="98"/>
        <v/>
      </c>
      <c r="K190" s="212">
        <f t="shared" si="110"/>
        <v>0</v>
      </c>
      <c r="L190" s="212">
        <f t="shared" si="111"/>
        <v>0</v>
      </c>
      <c r="M190" s="212">
        <f t="shared" si="112"/>
        <v>0</v>
      </c>
      <c r="N190" s="212">
        <f t="shared" si="113"/>
        <v>0</v>
      </c>
      <c r="O190" s="190">
        <f t="shared" si="114"/>
        <v>0</v>
      </c>
      <c r="P190" s="190">
        <f t="shared" si="115"/>
        <v>0</v>
      </c>
      <c r="Q190" s="190">
        <f t="shared" si="116"/>
        <v>0</v>
      </c>
      <c r="R190" s="190">
        <f t="shared" si="117"/>
        <v>0</v>
      </c>
      <c r="S190" s="190">
        <f t="shared" si="118"/>
        <v>0</v>
      </c>
      <c r="T190" s="190">
        <f t="shared" si="119"/>
        <v>0</v>
      </c>
      <c r="U190" s="212">
        <f t="shared" si="99"/>
        <v>0</v>
      </c>
      <c r="V190" s="212">
        <f t="shared" si="120"/>
        <v>0</v>
      </c>
      <c r="W190" s="212">
        <f t="shared" si="100"/>
        <v>0</v>
      </c>
      <c r="X190" s="212">
        <f t="shared" si="121"/>
        <v>0</v>
      </c>
      <c r="Y190" s="212">
        <f t="shared" si="101"/>
        <v>0</v>
      </c>
      <c r="Z190" s="212">
        <f t="shared" si="122"/>
        <v>0</v>
      </c>
      <c r="AA190" s="212">
        <f t="shared" si="102"/>
        <v>0</v>
      </c>
      <c r="AB190" s="212">
        <f t="shared" si="103"/>
        <v>0</v>
      </c>
      <c r="AC190" s="212">
        <f t="shared" si="104"/>
        <v>0</v>
      </c>
      <c r="AD190" s="212">
        <f t="shared" si="105"/>
        <v>0</v>
      </c>
      <c r="AE190" s="212">
        <f t="shared" si="106"/>
        <v>0</v>
      </c>
      <c r="AF190" s="212">
        <f t="shared" si="107"/>
        <v>0</v>
      </c>
      <c r="AG190" s="236" t="b">
        <f t="shared" si="108"/>
        <v>0</v>
      </c>
      <c r="AI190" s="164" t="e">
        <f t="shared" si="109"/>
        <v>#VALUE!</v>
      </c>
      <c r="AJ190" s="164" t="e">
        <f t="shared" si="123"/>
        <v>#VALUE!</v>
      </c>
      <c r="AK190" s="164" t="e">
        <f t="shared" si="124"/>
        <v>#VALUE!</v>
      </c>
      <c r="AL190" s="164" t="e">
        <f t="shared" si="125"/>
        <v>#VALUE!</v>
      </c>
      <c r="AM190" s="164" t="e">
        <f t="shared" si="126"/>
        <v>#VALUE!</v>
      </c>
      <c r="AN190" s="164" t="e">
        <f t="shared" si="127"/>
        <v>#VALUE!</v>
      </c>
      <c r="AO190" s="164" t="e">
        <f t="shared" si="128"/>
        <v>#VALUE!</v>
      </c>
      <c r="AP190" s="164" t="e">
        <f t="shared" si="129"/>
        <v>#VALUE!</v>
      </c>
      <c r="AQ190" s="164" t="e">
        <f t="shared" si="130"/>
        <v>#VALUE!</v>
      </c>
      <c r="AR190" s="164" t="e">
        <f t="shared" si="131"/>
        <v>#VALUE!</v>
      </c>
      <c r="AS190" s="165" t="e">
        <f t="shared" si="132"/>
        <v>#VALUE!</v>
      </c>
      <c r="AT190" s="165" t="e">
        <f t="shared" si="133"/>
        <v>#VALUE!</v>
      </c>
      <c r="AU190" s="165" t="e">
        <f t="shared" si="134"/>
        <v>#VALUE!</v>
      </c>
      <c r="AV190" s="165" t="e">
        <f t="shared" si="135"/>
        <v>#VALUE!</v>
      </c>
      <c r="AW190" s="165" t="e">
        <f t="shared" si="136"/>
        <v>#VALUE!</v>
      </c>
      <c r="AX190" s="165" t="e">
        <f t="shared" si="137"/>
        <v>#VALUE!</v>
      </c>
      <c r="AY190" s="165" t="e">
        <f t="shared" si="138"/>
        <v>#VALUE!</v>
      </c>
      <c r="AZ190" s="165" t="e">
        <f t="shared" si="139"/>
        <v>#VALUE!</v>
      </c>
      <c r="BA190" s="165" t="e">
        <f t="shared" si="140"/>
        <v>#VALUE!</v>
      </c>
      <c r="BB190" s="165" t="e">
        <f t="shared" si="141"/>
        <v>#VALUE!</v>
      </c>
      <c r="BC190" s="165">
        <f t="shared" si="142"/>
        <v>1</v>
      </c>
    </row>
    <row r="191" spans="1:5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 t="shared" si="97"/>
        <v/>
      </c>
      <c r="J191" s="121" t="str">
        <f t="shared" si="98"/>
        <v/>
      </c>
      <c r="K191" s="212">
        <f t="shared" si="110"/>
        <v>0</v>
      </c>
      <c r="L191" s="212">
        <f t="shared" si="111"/>
        <v>0</v>
      </c>
      <c r="M191" s="212">
        <f t="shared" si="112"/>
        <v>0</v>
      </c>
      <c r="N191" s="212">
        <f t="shared" si="113"/>
        <v>0</v>
      </c>
      <c r="O191" s="190">
        <f t="shared" si="114"/>
        <v>0</v>
      </c>
      <c r="P191" s="190">
        <f t="shared" si="115"/>
        <v>0</v>
      </c>
      <c r="Q191" s="190">
        <f t="shared" si="116"/>
        <v>0</v>
      </c>
      <c r="R191" s="190">
        <f t="shared" si="117"/>
        <v>0</v>
      </c>
      <c r="S191" s="190">
        <f t="shared" si="118"/>
        <v>0</v>
      </c>
      <c r="T191" s="190">
        <f t="shared" si="119"/>
        <v>0</v>
      </c>
      <c r="U191" s="212">
        <f t="shared" si="99"/>
        <v>0</v>
      </c>
      <c r="V191" s="212">
        <f t="shared" si="120"/>
        <v>0</v>
      </c>
      <c r="W191" s="212">
        <f t="shared" si="100"/>
        <v>0</v>
      </c>
      <c r="X191" s="212">
        <f t="shared" si="121"/>
        <v>0</v>
      </c>
      <c r="Y191" s="212">
        <f t="shared" si="101"/>
        <v>0</v>
      </c>
      <c r="Z191" s="212">
        <f t="shared" si="122"/>
        <v>0</v>
      </c>
      <c r="AA191" s="212">
        <f t="shared" si="102"/>
        <v>0</v>
      </c>
      <c r="AB191" s="212">
        <f t="shared" si="103"/>
        <v>0</v>
      </c>
      <c r="AC191" s="212">
        <f t="shared" si="104"/>
        <v>0</v>
      </c>
      <c r="AD191" s="212">
        <f t="shared" si="105"/>
        <v>0</v>
      </c>
      <c r="AE191" s="212">
        <f t="shared" si="106"/>
        <v>0</v>
      </c>
      <c r="AF191" s="212">
        <f t="shared" si="107"/>
        <v>0</v>
      </c>
      <c r="AG191" s="236" t="b">
        <f t="shared" si="108"/>
        <v>0</v>
      </c>
      <c r="AI191" s="164" t="e">
        <f t="shared" si="109"/>
        <v>#VALUE!</v>
      </c>
      <c r="AJ191" s="164" t="e">
        <f t="shared" si="123"/>
        <v>#VALUE!</v>
      </c>
      <c r="AK191" s="164" t="e">
        <f t="shared" si="124"/>
        <v>#VALUE!</v>
      </c>
      <c r="AL191" s="164" t="e">
        <f t="shared" si="125"/>
        <v>#VALUE!</v>
      </c>
      <c r="AM191" s="164" t="e">
        <f t="shared" si="126"/>
        <v>#VALUE!</v>
      </c>
      <c r="AN191" s="164" t="e">
        <f t="shared" si="127"/>
        <v>#VALUE!</v>
      </c>
      <c r="AO191" s="164" t="e">
        <f t="shared" si="128"/>
        <v>#VALUE!</v>
      </c>
      <c r="AP191" s="164" t="e">
        <f t="shared" si="129"/>
        <v>#VALUE!</v>
      </c>
      <c r="AQ191" s="164" t="e">
        <f t="shared" si="130"/>
        <v>#VALUE!</v>
      </c>
      <c r="AR191" s="164" t="e">
        <f t="shared" si="131"/>
        <v>#VALUE!</v>
      </c>
      <c r="AS191" s="165" t="e">
        <f t="shared" si="132"/>
        <v>#VALUE!</v>
      </c>
      <c r="AT191" s="165" t="e">
        <f t="shared" si="133"/>
        <v>#VALUE!</v>
      </c>
      <c r="AU191" s="165" t="e">
        <f t="shared" si="134"/>
        <v>#VALUE!</v>
      </c>
      <c r="AV191" s="165" t="e">
        <f t="shared" si="135"/>
        <v>#VALUE!</v>
      </c>
      <c r="AW191" s="165" t="e">
        <f t="shared" si="136"/>
        <v>#VALUE!</v>
      </c>
      <c r="AX191" s="165" t="e">
        <f t="shared" si="137"/>
        <v>#VALUE!</v>
      </c>
      <c r="AY191" s="165" t="e">
        <f t="shared" si="138"/>
        <v>#VALUE!</v>
      </c>
      <c r="AZ191" s="165" t="e">
        <f t="shared" si="139"/>
        <v>#VALUE!</v>
      </c>
      <c r="BA191" s="165" t="e">
        <f t="shared" si="140"/>
        <v>#VALUE!</v>
      </c>
      <c r="BB191" s="165" t="e">
        <f t="shared" si="141"/>
        <v>#VALUE!</v>
      </c>
      <c r="BC191" s="165">
        <f t="shared" si="142"/>
        <v>1</v>
      </c>
    </row>
    <row r="192" spans="1:5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 t="shared" si="97"/>
        <v/>
      </c>
      <c r="J192" s="121" t="str">
        <f t="shared" si="98"/>
        <v/>
      </c>
      <c r="K192" s="212">
        <f t="shared" si="110"/>
        <v>0</v>
      </c>
      <c r="L192" s="212">
        <f t="shared" si="111"/>
        <v>0</v>
      </c>
      <c r="M192" s="212">
        <f t="shared" si="112"/>
        <v>0</v>
      </c>
      <c r="N192" s="212">
        <f t="shared" si="113"/>
        <v>0</v>
      </c>
      <c r="O192" s="190">
        <f t="shared" si="114"/>
        <v>0</v>
      </c>
      <c r="P192" s="190">
        <f t="shared" si="115"/>
        <v>0</v>
      </c>
      <c r="Q192" s="190">
        <f t="shared" si="116"/>
        <v>0</v>
      </c>
      <c r="R192" s="190">
        <f t="shared" si="117"/>
        <v>0</v>
      </c>
      <c r="S192" s="190">
        <f t="shared" si="118"/>
        <v>0</v>
      </c>
      <c r="T192" s="190">
        <f t="shared" si="119"/>
        <v>0</v>
      </c>
      <c r="U192" s="212">
        <f t="shared" si="99"/>
        <v>0</v>
      </c>
      <c r="V192" s="212">
        <f t="shared" si="120"/>
        <v>0</v>
      </c>
      <c r="W192" s="212">
        <f t="shared" si="100"/>
        <v>0</v>
      </c>
      <c r="X192" s="212">
        <f t="shared" si="121"/>
        <v>0</v>
      </c>
      <c r="Y192" s="212">
        <f t="shared" si="101"/>
        <v>0</v>
      </c>
      <c r="Z192" s="212">
        <f t="shared" si="122"/>
        <v>0</v>
      </c>
      <c r="AA192" s="212">
        <f t="shared" si="102"/>
        <v>0</v>
      </c>
      <c r="AB192" s="212">
        <f t="shared" si="103"/>
        <v>0</v>
      </c>
      <c r="AC192" s="212">
        <f t="shared" si="104"/>
        <v>0</v>
      </c>
      <c r="AD192" s="212">
        <f t="shared" si="105"/>
        <v>0</v>
      </c>
      <c r="AE192" s="212">
        <f t="shared" si="106"/>
        <v>0</v>
      </c>
      <c r="AF192" s="212">
        <f t="shared" si="107"/>
        <v>0</v>
      </c>
      <c r="AG192" s="236" t="b">
        <f t="shared" si="108"/>
        <v>0</v>
      </c>
      <c r="AI192" s="164" t="e">
        <f t="shared" si="109"/>
        <v>#VALUE!</v>
      </c>
      <c r="AJ192" s="164" t="e">
        <f t="shared" si="123"/>
        <v>#VALUE!</v>
      </c>
      <c r="AK192" s="164" t="e">
        <f t="shared" si="124"/>
        <v>#VALUE!</v>
      </c>
      <c r="AL192" s="164" t="e">
        <f t="shared" si="125"/>
        <v>#VALUE!</v>
      </c>
      <c r="AM192" s="164" t="e">
        <f t="shared" si="126"/>
        <v>#VALUE!</v>
      </c>
      <c r="AN192" s="164" t="e">
        <f t="shared" si="127"/>
        <v>#VALUE!</v>
      </c>
      <c r="AO192" s="164" t="e">
        <f t="shared" si="128"/>
        <v>#VALUE!</v>
      </c>
      <c r="AP192" s="164" t="e">
        <f t="shared" si="129"/>
        <v>#VALUE!</v>
      </c>
      <c r="AQ192" s="164" t="e">
        <f t="shared" si="130"/>
        <v>#VALUE!</v>
      </c>
      <c r="AR192" s="164" t="e">
        <f t="shared" si="131"/>
        <v>#VALUE!</v>
      </c>
      <c r="AS192" s="165" t="e">
        <f t="shared" si="132"/>
        <v>#VALUE!</v>
      </c>
      <c r="AT192" s="165" t="e">
        <f t="shared" si="133"/>
        <v>#VALUE!</v>
      </c>
      <c r="AU192" s="165" t="e">
        <f t="shared" si="134"/>
        <v>#VALUE!</v>
      </c>
      <c r="AV192" s="165" t="e">
        <f t="shared" si="135"/>
        <v>#VALUE!</v>
      </c>
      <c r="AW192" s="165" t="e">
        <f t="shared" si="136"/>
        <v>#VALUE!</v>
      </c>
      <c r="AX192" s="165" t="e">
        <f t="shared" si="137"/>
        <v>#VALUE!</v>
      </c>
      <c r="AY192" s="165" t="e">
        <f t="shared" si="138"/>
        <v>#VALUE!</v>
      </c>
      <c r="AZ192" s="165" t="e">
        <f t="shared" si="139"/>
        <v>#VALUE!</v>
      </c>
      <c r="BA192" s="165" t="e">
        <f t="shared" si="140"/>
        <v>#VALUE!</v>
      </c>
      <c r="BB192" s="165" t="e">
        <f t="shared" si="141"/>
        <v>#VALUE!</v>
      </c>
      <c r="BC192" s="165">
        <f t="shared" si="142"/>
        <v>1</v>
      </c>
    </row>
    <row r="193" spans="1:5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 t="shared" si="97"/>
        <v/>
      </c>
      <c r="J193" s="121" t="str">
        <f t="shared" si="98"/>
        <v/>
      </c>
      <c r="K193" s="212">
        <f t="shared" si="110"/>
        <v>0</v>
      </c>
      <c r="L193" s="212">
        <f t="shared" si="111"/>
        <v>0</v>
      </c>
      <c r="M193" s="212">
        <f t="shared" si="112"/>
        <v>0</v>
      </c>
      <c r="N193" s="212">
        <f t="shared" si="113"/>
        <v>0</v>
      </c>
      <c r="O193" s="190">
        <f t="shared" si="114"/>
        <v>0</v>
      </c>
      <c r="P193" s="190">
        <f t="shared" si="115"/>
        <v>0</v>
      </c>
      <c r="Q193" s="190">
        <f t="shared" si="116"/>
        <v>0</v>
      </c>
      <c r="R193" s="190">
        <f t="shared" si="117"/>
        <v>0</v>
      </c>
      <c r="S193" s="190">
        <f t="shared" si="118"/>
        <v>0</v>
      </c>
      <c r="T193" s="190">
        <f t="shared" si="119"/>
        <v>0</v>
      </c>
      <c r="U193" s="212">
        <f t="shared" si="99"/>
        <v>0</v>
      </c>
      <c r="V193" s="212">
        <f t="shared" si="120"/>
        <v>0</v>
      </c>
      <c r="W193" s="212">
        <f t="shared" si="100"/>
        <v>0</v>
      </c>
      <c r="X193" s="212">
        <f t="shared" si="121"/>
        <v>0</v>
      </c>
      <c r="Y193" s="212">
        <f t="shared" si="101"/>
        <v>0</v>
      </c>
      <c r="Z193" s="212">
        <f t="shared" si="122"/>
        <v>0</v>
      </c>
      <c r="AA193" s="212">
        <f t="shared" si="102"/>
        <v>0</v>
      </c>
      <c r="AB193" s="212">
        <f t="shared" si="103"/>
        <v>0</v>
      </c>
      <c r="AC193" s="212">
        <f t="shared" si="104"/>
        <v>0</v>
      </c>
      <c r="AD193" s="212">
        <f t="shared" si="105"/>
        <v>0</v>
      </c>
      <c r="AE193" s="212">
        <f t="shared" si="106"/>
        <v>0</v>
      </c>
      <c r="AF193" s="212">
        <f t="shared" si="107"/>
        <v>0</v>
      </c>
      <c r="AG193" s="236" t="b">
        <f t="shared" si="108"/>
        <v>0</v>
      </c>
      <c r="AI193" s="164" t="e">
        <f t="shared" si="109"/>
        <v>#VALUE!</v>
      </c>
      <c r="AJ193" s="164" t="e">
        <f t="shared" si="123"/>
        <v>#VALUE!</v>
      </c>
      <c r="AK193" s="164" t="e">
        <f t="shared" si="124"/>
        <v>#VALUE!</v>
      </c>
      <c r="AL193" s="164" t="e">
        <f t="shared" si="125"/>
        <v>#VALUE!</v>
      </c>
      <c r="AM193" s="164" t="e">
        <f t="shared" si="126"/>
        <v>#VALUE!</v>
      </c>
      <c r="AN193" s="164" t="e">
        <f t="shared" si="127"/>
        <v>#VALUE!</v>
      </c>
      <c r="AO193" s="164" t="e">
        <f t="shared" si="128"/>
        <v>#VALUE!</v>
      </c>
      <c r="AP193" s="164" t="e">
        <f t="shared" si="129"/>
        <v>#VALUE!</v>
      </c>
      <c r="AQ193" s="164" t="e">
        <f t="shared" si="130"/>
        <v>#VALUE!</v>
      </c>
      <c r="AR193" s="164" t="e">
        <f t="shared" si="131"/>
        <v>#VALUE!</v>
      </c>
      <c r="AS193" s="165" t="e">
        <f t="shared" si="132"/>
        <v>#VALUE!</v>
      </c>
      <c r="AT193" s="165" t="e">
        <f t="shared" si="133"/>
        <v>#VALUE!</v>
      </c>
      <c r="AU193" s="165" t="e">
        <f t="shared" si="134"/>
        <v>#VALUE!</v>
      </c>
      <c r="AV193" s="165" t="e">
        <f t="shared" si="135"/>
        <v>#VALUE!</v>
      </c>
      <c r="AW193" s="165" t="e">
        <f t="shared" si="136"/>
        <v>#VALUE!</v>
      </c>
      <c r="AX193" s="165" t="e">
        <f t="shared" si="137"/>
        <v>#VALUE!</v>
      </c>
      <c r="AY193" s="165" t="e">
        <f t="shared" si="138"/>
        <v>#VALUE!</v>
      </c>
      <c r="AZ193" s="165" t="e">
        <f t="shared" si="139"/>
        <v>#VALUE!</v>
      </c>
      <c r="BA193" s="165" t="e">
        <f t="shared" si="140"/>
        <v>#VALUE!</v>
      </c>
      <c r="BB193" s="165" t="e">
        <f t="shared" si="141"/>
        <v>#VALUE!</v>
      </c>
      <c r="BC193" s="165">
        <f t="shared" si="142"/>
        <v>1</v>
      </c>
    </row>
    <row r="194" spans="1:5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 t="shared" si="97"/>
        <v/>
      </c>
      <c r="J194" s="121" t="str">
        <f t="shared" si="98"/>
        <v/>
      </c>
      <c r="K194" s="212">
        <f t="shared" si="110"/>
        <v>0</v>
      </c>
      <c r="L194" s="212">
        <f t="shared" si="111"/>
        <v>0</v>
      </c>
      <c r="M194" s="212">
        <f t="shared" si="112"/>
        <v>0</v>
      </c>
      <c r="N194" s="212">
        <f t="shared" si="113"/>
        <v>0</v>
      </c>
      <c r="O194" s="190">
        <f t="shared" si="114"/>
        <v>0</v>
      </c>
      <c r="P194" s="190">
        <f t="shared" si="115"/>
        <v>0</v>
      </c>
      <c r="Q194" s="190">
        <f t="shared" si="116"/>
        <v>0</v>
      </c>
      <c r="R194" s="190">
        <f t="shared" si="117"/>
        <v>0</v>
      </c>
      <c r="S194" s="190">
        <f t="shared" si="118"/>
        <v>0</v>
      </c>
      <c r="T194" s="190">
        <f t="shared" si="119"/>
        <v>0</v>
      </c>
      <c r="U194" s="212">
        <f t="shared" si="99"/>
        <v>0</v>
      </c>
      <c r="V194" s="212">
        <f t="shared" si="120"/>
        <v>0</v>
      </c>
      <c r="W194" s="212">
        <f t="shared" si="100"/>
        <v>0</v>
      </c>
      <c r="X194" s="212">
        <f t="shared" si="121"/>
        <v>0</v>
      </c>
      <c r="Y194" s="212">
        <f t="shared" si="101"/>
        <v>0</v>
      </c>
      <c r="Z194" s="212">
        <f t="shared" si="122"/>
        <v>0</v>
      </c>
      <c r="AA194" s="212">
        <f t="shared" si="102"/>
        <v>0</v>
      </c>
      <c r="AB194" s="212">
        <f t="shared" si="103"/>
        <v>0</v>
      </c>
      <c r="AC194" s="212">
        <f t="shared" si="104"/>
        <v>0</v>
      </c>
      <c r="AD194" s="212">
        <f t="shared" si="105"/>
        <v>0</v>
      </c>
      <c r="AE194" s="212">
        <f t="shared" si="106"/>
        <v>0</v>
      </c>
      <c r="AF194" s="212">
        <f t="shared" si="107"/>
        <v>0</v>
      </c>
      <c r="AG194" s="236" t="b">
        <f t="shared" si="108"/>
        <v>0</v>
      </c>
      <c r="AI194" s="164" t="e">
        <f t="shared" si="109"/>
        <v>#VALUE!</v>
      </c>
      <c r="AJ194" s="164" t="e">
        <f t="shared" si="123"/>
        <v>#VALUE!</v>
      </c>
      <c r="AK194" s="164" t="e">
        <f t="shared" si="124"/>
        <v>#VALUE!</v>
      </c>
      <c r="AL194" s="164" t="e">
        <f t="shared" si="125"/>
        <v>#VALUE!</v>
      </c>
      <c r="AM194" s="164" t="e">
        <f t="shared" si="126"/>
        <v>#VALUE!</v>
      </c>
      <c r="AN194" s="164" t="e">
        <f t="shared" si="127"/>
        <v>#VALUE!</v>
      </c>
      <c r="AO194" s="164" t="e">
        <f t="shared" si="128"/>
        <v>#VALUE!</v>
      </c>
      <c r="AP194" s="164" t="e">
        <f t="shared" si="129"/>
        <v>#VALUE!</v>
      </c>
      <c r="AQ194" s="164" t="e">
        <f t="shared" si="130"/>
        <v>#VALUE!</v>
      </c>
      <c r="AR194" s="164" t="e">
        <f t="shared" si="131"/>
        <v>#VALUE!</v>
      </c>
      <c r="AS194" s="165" t="e">
        <f t="shared" si="132"/>
        <v>#VALUE!</v>
      </c>
      <c r="AT194" s="165" t="e">
        <f t="shared" si="133"/>
        <v>#VALUE!</v>
      </c>
      <c r="AU194" s="165" t="e">
        <f t="shared" si="134"/>
        <v>#VALUE!</v>
      </c>
      <c r="AV194" s="165" t="e">
        <f t="shared" si="135"/>
        <v>#VALUE!</v>
      </c>
      <c r="AW194" s="165" t="e">
        <f t="shared" si="136"/>
        <v>#VALUE!</v>
      </c>
      <c r="AX194" s="165" t="e">
        <f t="shared" si="137"/>
        <v>#VALUE!</v>
      </c>
      <c r="AY194" s="165" t="e">
        <f t="shared" si="138"/>
        <v>#VALUE!</v>
      </c>
      <c r="AZ194" s="165" t="e">
        <f t="shared" si="139"/>
        <v>#VALUE!</v>
      </c>
      <c r="BA194" s="165" t="e">
        <f t="shared" si="140"/>
        <v>#VALUE!</v>
      </c>
      <c r="BB194" s="165" t="e">
        <f t="shared" si="141"/>
        <v>#VALUE!</v>
      </c>
      <c r="BC194" s="165">
        <f t="shared" si="142"/>
        <v>1</v>
      </c>
    </row>
    <row r="195" spans="1:5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 t="shared" si="97"/>
        <v/>
      </c>
      <c r="J195" s="121" t="str">
        <f t="shared" si="98"/>
        <v/>
      </c>
      <c r="K195" s="212">
        <f t="shared" si="110"/>
        <v>0</v>
      </c>
      <c r="L195" s="212">
        <f t="shared" si="111"/>
        <v>0</v>
      </c>
      <c r="M195" s="212">
        <f t="shared" si="112"/>
        <v>0</v>
      </c>
      <c r="N195" s="212">
        <f t="shared" si="113"/>
        <v>0</v>
      </c>
      <c r="O195" s="190">
        <f t="shared" si="114"/>
        <v>0</v>
      </c>
      <c r="P195" s="190">
        <f t="shared" si="115"/>
        <v>0</v>
      </c>
      <c r="Q195" s="190">
        <f t="shared" si="116"/>
        <v>0</v>
      </c>
      <c r="R195" s="190">
        <f t="shared" si="117"/>
        <v>0</v>
      </c>
      <c r="S195" s="190">
        <f t="shared" si="118"/>
        <v>0</v>
      </c>
      <c r="T195" s="190">
        <f t="shared" si="119"/>
        <v>0</v>
      </c>
      <c r="U195" s="212">
        <f t="shared" si="99"/>
        <v>0</v>
      </c>
      <c r="V195" s="212">
        <f t="shared" si="120"/>
        <v>0</v>
      </c>
      <c r="W195" s="212">
        <f t="shared" si="100"/>
        <v>0</v>
      </c>
      <c r="X195" s="212">
        <f t="shared" si="121"/>
        <v>0</v>
      </c>
      <c r="Y195" s="212">
        <f t="shared" si="101"/>
        <v>0</v>
      </c>
      <c r="Z195" s="212">
        <f t="shared" si="122"/>
        <v>0</v>
      </c>
      <c r="AA195" s="212">
        <f t="shared" si="102"/>
        <v>0</v>
      </c>
      <c r="AB195" s="212">
        <f t="shared" si="103"/>
        <v>0</v>
      </c>
      <c r="AC195" s="212">
        <f t="shared" si="104"/>
        <v>0</v>
      </c>
      <c r="AD195" s="212">
        <f t="shared" si="105"/>
        <v>0</v>
      </c>
      <c r="AE195" s="212">
        <f t="shared" si="106"/>
        <v>0</v>
      </c>
      <c r="AF195" s="212">
        <f t="shared" si="107"/>
        <v>0</v>
      </c>
      <c r="AG195" s="236" t="b">
        <f t="shared" si="108"/>
        <v>0</v>
      </c>
      <c r="AI195" s="164" t="e">
        <f t="shared" si="109"/>
        <v>#VALUE!</v>
      </c>
      <c r="AJ195" s="164" t="e">
        <f t="shared" si="123"/>
        <v>#VALUE!</v>
      </c>
      <c r="AK195" s="164" t="e">
        <f t="shared" si="124"/>
        <v>#VALUE!</v>
      </c>
      <c r="AL195" s="164" t="e">
        <f t="shared" si="125"/>
        <v>#VALUE!</v>
      </c>
      <c r="AM195" s="164" t="e">
        <f t="shared" si="126"/>
        <v>#VALUE!</v>
      </c>
      <c r="AN195" s="164" t="e">
        <f t="shared" si="127"/>
        <v>#VALUE!</v>
      </c>
      <c r="AO195" s="164" t="e">
        <f t="shared" si="128"/>
        <v>#VALUE!</v>
      </c>
      <c r="AP195" s="164" t="e">
        <f t="shared" si="129"/>
        <v>#VALUE!</v>
      </c>
      <c r="AQ195" s="164" t="e">
        <f t="shared" si="130"/>
        <v>#VALUE!</v>
      </c>
      <c r="AR195" s="164" t="e">
        <f t="shared" si="131"/>
        <v>#VALUE!</v>
      </c>
      <c r="AS195" s="165" t="e">
        <f t="shared" si="132"/>
        <v>#VALUE!</v>
      </c>
      <c r="AT195" s="165" t="e">
        <f t="shared" si="133"/>
        <v>#VALUE!</v>
      </c>
      <c r="AU195" s="165" t="e">
        <f t="shared" si="134"/>
        <v>#VALUE!</v>
      </c>
      <c r="AV195" s="165" t="e">
        <f t="shared" si="135"/>
        <v>#VALUE!</v>
      </c>
      <c r="AW195" s="165" t="e">
        <f t="shared" si="136"/>
        <v>#VALUE!</v>
      </c>
      <c r="AX195" s="165" t="e">
        <f t="shared" si="137"/>
        <v>#VALUE!</v>
      </c>
      <c r="AY195" s="165" t="e">
        <f t="shared" si="138"/>
        <v>#VALUE!</v>
      </c>
      <c r="AZ195" s="165" t="e">
        <f t="shared" si="139"/>
        <v>#VALUE!</v>
      </c>
      <c r="BA195" s="165" t="e">
        <f t="shared" si="140"/>
        <v>#VALUE!</v>
      </c>
      <c r="BB195" s="165" t="e">
        <f t="shared" si="141"/>
        <v>#VALUE!</v>
      </c>
      <c r="BC195" s="165">
        <f t="shared" si="142"/>
        <v>1</v>
      </c>
    </row>
    <row r="196" spans="1:5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 t="shared" si="97"/>
        <v/>
      </c>
      <c r="J196" s="121" t="str">
        <f t="shared" si="98"/>
        <v/>
      </c>
      <c r="K196" s="212">
        <f t="shared" si="110"/>
        <v>0</v>
      </c>
      <c r="L196" s="212">
        <f t="shared" si="111"/>
        <v>0</v>
      </c>
      <c r="M196" s="212">
        <f t="shared" si="112"/>
        <v>0</v>
      </c>
      <c r="N196" s="212">
        <f t="shared" si="113"/>
        <v>0</v>
      </c>
      <c r="O196" s="190">
        <f t="shared" si="114"/>
        <v>0</v>
      </c>
      <c r="P196" s="190">
        <f t="shared" si="115"/>
        <v>0</v>
      </c>
      <c r="Q196" s="190">
        <f t="shared" si="116"/>
        <v>0</v>
      </c>
      <c r="R196" s="190">
        <f t="shared" si="117"/>
        <v>0</v>
      </c>
      <c r="S196" s="190">
        <f t="shared" si="118"/>
        <v>0</v>
      </c>
      <c r="T196" s="190">
        <f t="shared" si="119"/>
        <v>0</v>
      </c>
      <c r="U196" s="212">
        <f t="shared" si="99"/>
        <v>0</v>
      </c>
      <c r="V196" s="212">
        <f t="shared" si="120"/>
        <v>0</v>
      </c>
      <c r="W196" s="212">
        <f t="shared" si="100"/>
        <v>0</v>
      </c>
      <c r="X196" s="212">
        <f t="shared" si="121"/>
        <v>0</v>
      </c>
      <c r="Y196" s="212">
        <f t="shared" si="101"/>
        <v>0</v>
      </c>
      <c r="Z196" s="212">
        <f t="shared" si="122"/>
        <v>0</v>
      </c>
      <c r="AA196" s="212">
        <f t="shared" si="102"/>
        <v>0</v>
      </c>
      <c r="AB196" s="212">
        <f t="shared" si="103"/>
        <v>0</v>
      </c>
      <c r="AC196" s="212">
        <f t="shared" si="104"/>
        <v>0</v>
      </c>
      <c r="AD196" s="212">
        <f t="shared" si="105"/>
        <v>0</v>
      </c>
      <c r="AE196" s="212">
        <f t="shared" si="106"/>
        <v>0</v>
      </c>
      <c r="AF196" s="212">
        <f t="shared" si="107"/>
        <v>0</v>
      </c>
      <c r="AG196" s="236" t="b">
        <f t="shared" si="108"/>
        <v>0</v>
      </c>
      <c r="AI196" s="164" t="e">
        <f t="shared" si="109"/>
        <v>#VALUE!</v>
      </c>
      <c r="AJ196" s="164" t="e">
        <f t="shared" si="123"/>
        <v>#VALUE!</v>
      </c>
      <c r="AK196" s="164" t="e">
        <f t="shared" si="124"/>
        <v>#VALUE!</v>
      </c>
      <c r="AL196" s="164" t="e">
        <f t="shared" si="125"/>
        <v>#VALUE!</v>
      </c>
      <c r="AM196" s="164" t="e">
        <f t="shared" si="126"/>
        <v>#VALUE!</v>
      </c>
      <c r="AN196" s="164" t="e">
        <f t="shared" si="127"/>
        <v>#VALUE!</v>
      </c>
      <c r="AO196" s="164" t="e">
        <f t="shared" si="128"/>
        <v>#VALUE!</v>
      </c>
      <c r="AP196" s="164" t="e">
        <f t="shared" si="129"/>
        <v>#VALUE!</v>
      </c>
      <c r="AQ196" s="164" t="e">
        <f t="shared" si="130"/>
        <v>#VALUE!</v>
      </c>
      <c r="AR196" s="164" t="e">
        <f t="shared" si="131"/>
        <v>#VALUE!</v>
      </c>
      <c r="AS196" s="165" t="e">
        <f t="shared" si="132"/>
        <v>#VALUE!</v>
      </c>
      <c r="AT196" s="165" t="e">
        <f t="shared" si="133"/>
        <v>#VALUE!</v>
      </c>
      <c r="AU196" s="165" t="e">
        <f t="shared" si="134"/>
        <v>#VALUE!</v>
      </c>
      <c r="AV196" s="165" t="e">
        <f t="shared" si="135"/>
        <v>#VALUE!</v>
      </c>
      <c r="AW196" s="165" t="e">
        <f t="shared" si="136"/>
        <v>#VALUE!</v>
      </c>
      <c r="AX196" s="165" t="e">
        <f t="shared" si="137"/>
        <v>#VALUE!</v>
      </c>
      <c r="AY196" s="165" t="e">
        <f t="shared" si="138"/>
        <v>#VALUE!</v>
      </c>
      <c r="AZ196" s="165" t="e">
        <f t="shared" si="139"/>
        <v>#VALUE!</v>
      </c>
      <c r="BA196" s="165" t="e">
        <f t="shared" si="140"/>
        <v>#VALUE!</v>
      </c>
      <c r="BB196" s="165" t="e">
        <f t="shared" si="141"/>
        <v>#VALUE!</v>
      </c>
      <c r="BC196" s="165">
        <f t="shared" si="142"/>
        <v>1</v>
      </c>
    </row>
    <row r="197" spans="1:5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 t="shared" si="97"/>
        <v/>
      </c>
      <c r="J197" s="121" t="str">
        <f t="shared" si="98"/>
        <v/>
      </c>
      <c r="K197" s="212">
        <f t="shared" si="110"/>
        <v>0</v>
      </c>
      <c r="L197" s="212">
        <f t="shared" si="111"/>
        <v>0</v>
      </c>
      <c r="M197" s="212">
        <f t="shared" si="112"/>
        <v>0</v>
      </c>
      <c r="N197" s="212">
        <f t="shared" si="113"/>
        <v>0</v>
      </c>
      <c r="O197" s="190">
        <f t="shared" si="114"/>
        <v>0</v>
      </c>
      <c r="P197" s="190">
        <f t="shared" si="115"/>
        <v>0</v>
      </c>
      <c r="Q197" s="190">
        <f t="shared" si="116"/>
        <v>0</v>
      </c>
      <c r="R197" s="190">
        <f t="shared" si="117"/>
        <v>0</v>
      </c>
      <c r="S197" s="190">
        <f t="shared" si="118"/>
        <v>0</v>
      </c>
      <c r="T197" s="190">
        <f t="shared" si="119"/>
        <v>0</v>
      </c>
      <c r="U197" s="212">
        <f t="shared" si="99"/>
        <v>0</v>
      </c>
      <c r="V197" s="212">
        <f t="shared" si="120"/>
        <v>0</v>
      </c>
      <c r="W197" s="212">
        <f t="shared" si="100"/>
        <v>0</v>
      </c>
      <c r="X197" s="212">
        <f t="shared" si="121"/>
        <v>0</v>
      </c>
      <c r="Y197" s="212">
        <f t="shared" si="101"/>
        <v>0</v>
      </c>
      <c r="Z197" s="212">
        <f t="shared" si="122"/>
        <v>0</v>
      </c>
      <c r="AA197" s="212">
        <f t="shared" si="102"/>
        <v>0</v>
      </c>
      <c r="AB197" s="212">
        <f t="shared" si="103"/>
        <v>0</v>
      </c>
      <c r="AC197" s="212">
        <f t="shared" si="104"/>
        <v>0</v>
      </c>
      <c r="AD197" s="212">
        <f t="shared" si="105"/>
        <v>0</v>
      </c>
      <c r="AE197" s="212">
        <f t="shared" si="106"/>
        <v>0</v>
      </c>
      <c r="AF197" s="212">
        <f t="shared" si="107"/>
        <v>0</v>
      </c>
      <c r="AG197" s="236" t="b">
        <f t="shared" si="108"/>
        <v>0</v>
      </c>
      <c r="AI197" s="164" t="e">
        <f t="shared" si="109"/>
        <v>#VALUE!</v>
      </c>
      <c r="AJ197" s="164" t="e">
        <f t="shared" si="123"/>
        <v>#VALUE!</v>
      </c>
      <c r="AK197" s="164" t="e">
        <f t="shared" si="124"/>
        <v>#VALUE!</v>
      </c>
      <c r="AL197" s="164" t="e">
        <f t="shared" si="125"/>
        <v>#VALUE!</v>
      </c>
      <c r="AM197" s="164" t="e">
        <f t="shared" si="126"/>
        <v>#VALUE!</v>
      </c>
      <c r="AN197" s="164" t="e">
        <f t="shared" si="127"/>
        <v>#VALUE!</v>
      </c>
      <c r="AO197" s="164" t="e">
        <f t="shared" si="128"/>
        <v>#VALUE!</v>
      </c>
      <c r="AP197" s="164" t="e">
        <f t="shared" si="129"/>
        <v>#VALUE!</v>
      </c>
      <c r="AQ197" s="164" t="e">
        <f t="shared" si="130"/>
        <v>#VALUE!</v>
      </c>
      <c r="AR197" s="164" t="e">
        <f t="shared" si="131"/>
        <v>#VALUE!</v>
      </c>
      <c r="AS197" s="165" t="e">
        <f t="shared" si="132"/>
        <v>#VALUE!</v>
      </c>
      <c r="AT197" s="165" t="e">
        <f t="shared" si="133"/>
        <v>#VALUE!</v>
      </c>
      <c r="AU197" s="165" t="e">
        <f t="shared" si="134"/>
        <v>#VALUE!</v>
      </c>
      <c r="AV197" s="165" t="e">
        <f t="shared" si="135"/>
        <v>#VALUE!</v>
      </c>
      <c r="AW197" s="165" t="e">
        <f t="shared" si="136"/>
        <v>#VALUE!</v>
      </c>
      <c r="AX197" s="165" t="e">
        <f t="shared" si="137"/>
        <v>#VALUE!</v>
      </c>
      <c r="AY197" s="165" t="e">
        <f t="shared" si="138"/>
        <v>#VALUE!</v>
      </c>
      <c r="AZ197" s="165" t="e">
        <f t="shared" si="139"/>
        <v>#VALUE!</v>
      </c>
      <c r="BA197" s="165" t="e">
        <f t="shared" si="140"/>
        <v>#VALUE!</v>
      </c>
      <c r="BB197" s="165" t="e">
        <f t="shared" si="141"/>
        <v>#VALUE!</v>
      </c>
      <c r="BC197" s="165">
        <f t="shared" si="142"/>
        <v>1</v>
      </c>
    </row>
    <row r="198" spans="1:5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 t="shared" si="97"/>
        <v/>
      </c>
      <c r="J198" s="121" t="str">
        <f t="shared" si="98"/>
        <v/>
      </c>
      <c r="K198" s="212">
        <f t="shared" si="110"/>
        <v>0</v>
      </c>
      <c r="L198" s="212">
        <f t="shared" si="111"/>
        <v>0</v>
      </c>
      <c r="M198" s="212">
        <f t="shared" si="112"/>
        <v>0</v>
      </c>
      <c r="N198" s="212">
        <f t="shared" si="113"/>
        <v>0</v>
      </c>
      <c r="O198" s="190">
        <f t="shared" si="114"/>
        <v>0</v>
      </c>
      <c r="P198" s="190">
        <f t="shared" si="115"/>
        <v>0</v>
      </c>
      <c r="Q198" s="190">
        <f t="shared" si="116"/>
        <v>0</v>
      </c>
      <c r="R198" s="190">
        <f t="shared" si="117"/>
        <v>0</v>
      </c>
      <c r="S198" s="190">
        <f t="shared" si="118"/>
        <v>0</v>
      </c>
      <c r="T198" s="190">
        <f t="shared" si="119"/>
        <v>0</v>
      </c>
      <c r="U198" s="212">
        <f t="shared" si="99"/>
        <v>0</v>
      </c>
      <c r="V198" s="212">
        <f t="shared" si="120"/>
        <v>0</v>
      </c>
      <c r="W198" s="212">
        <f t="shared" si="100"/>
        <v>0</v>
      </c>
      <c r="X198" s="212">
        <f t="shared" si="121"/>
        <v>0</v>
      </c>
      <c r="Y198" s="212">
        <f t="shared" si="101"/>
        <v>0</v>
      </c>
      <c r="Z198" s="212">
        <f t="shared" si="122"/>
        <v>0</v>
      </c>
      <c r="AA198" s="212">
        <f t="shared" si="102"/>
        <v>0</v>
      </c>
      <c r="AB198" s="212">
        <f t="shared" si="103"/>
        <v>0</v>
      </c>
      <c r="AC198" s="212">
        <f t="shared" si="104"/>
        <v>0</v>
      </c>
      <c r="AD198" s="212">
        <f t="shared" si="105"/>
        <v>0</v>
      </c>
      <c r="AE198" s="212">
        <f t="shared" si="106"/>
        <v>0</v>
      </c>
      <c r="AF198" s="212">
        <f t="shared" si="107"/>
        <v>0</v>
      </c>
      <c r="AG198" s="236" t="b">
        <f t="shared" si="108"/>
        <v>0</v>
      </c>
      <c r="AI198" s="164" t="e">
        <f t="shared" si="109"/>
        <v>#VALUE!</v>
      </c>
      <c r="AJ198" s="164" t="e">
        <f t="shared" si="123"/>
        <v>#VALUE!</v>
      </c>
      <c r="AK198" s="164" t="e">
        <f t="shared" si="124"/>
        <v>#VALUE!</v>
      </c>
      <c r="AL198" s="164" t="e">
        <f t="shared" si="125"/>
        <v>#VALUE!</v>
      </c>
      <c r="AM198" s="164" t="e">
        <f t="shared" si="126"/>
        <v>#VALUE!</v>
      </c>
      <c r="AN198" s="164" t="e">
        <f t="shared" si="127"/>
        <v>#VALUE!</v>
      </c>
      <c r="AO198" s="164" t="e">
        <f t="shared" si="128"/>
        <v>#VALUE!</v>
      </c>
      <c r="AP198" s="164" t="e">
        <f t="shared" si="129"/>
        <v>#VALUE!</v>
      </c>
      <c r="AQ198" s="164" t="e">
        <f t="shared" si="130"/>
        <v>#VALUE!</v>
      </c>
      <c r="AR198" s="164" t="e">
        <f t="shared" si="131"/>
        <v>#VALUE!</v>
      </c>
      <c r="AS198" s="165" t="e">
        <f t="shared" si="132"/>
        <v>#VALUE!</v>
      </c>
      <c r="AT198" s="165" t="e">
        <f t="shared" si="133"/>
        <v>#VALUE!</v>
      </c>
      <c r="AU198" s="165" t="e">
        <f t="shared" si="134"/>
        <v>#VALUE!</v>
      </c>
      <c r="AV198" s="165" t="e">
        <f t="shared" si="135"/>
        <v>#VALUE!</v>
      </c>
      <c r="AW198" s="165" t="e">
        <f t="shared" si="136"/>
        <v>#VALUE!</v>
      </c>
      <c r="AX198" s="165" t="e">
        <f t="shared" si="137"/>
        <v>#VALUE!</v>
      </c>
      <c r="AY198" s="165" t="e">
        <f t="shared" si="138"/>
        <v>#VALUE!</v>
      </c>
      <c r="AZ198" s="165" t="e">
        <f t="shared" si="139"/>
        <v>#VALUE!</v>
      </c>
      <c r="BA198" s="165" t="e">
        <f t="shared" si="140"/>
        <v>#VALUE!</v>
      </c>
      <c r="BB198" s="165" t="e">
        <f t="shared" si="141"/>
        <v>#VALUE!</v>
      </c>
      <c r="BC198" s="165">
        <f t="shared" si="142"/>
        <v>1</v>
      </c>
    </row>
    <row r="199" spans="1:5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 t="shared" si="97"/>
        <v/>
      </c>
      <c r="J199" s="121" t="str">
        <f t="shared" si="98"/>
        <v/>
      </c>
      <c r="K199" s="212">
        <f t="shared" si="110"/>
        <v>0</v>
      </c>
      <c r="L199" s="212">
        <f t="shared" si="111"/>
        <v>0</v>
      </c>
      <c r="M199" s="212">
        <f t="shared" si="112"/>
        <v>0</v>
      </c>
      <c r="N199" s="212">
        <f t="shared" si="113"/>
        <v>0</v>
      </c>
      <c r="O199" s="190">
        <f t="shared" si="114"/>
        <v>0</v>
      </c>
      <c r="P199" s="190">
        <f t="shared" si="115"/>
        <v>0</v>
      </c>
      <c r="Q199" s="190">
        <f t="shared" si="116"/>
        <v>0</v>
      </c>
      <c r="R199" s="190">
        <f t="shared" si="117"/>
        <v>0</v>
      </c>
      <c r="S199" s="190">
        <f t="shared" si="118"/>
        <v>0</v>
      </c>
      <c r="T199" s="190">
        <f t="shared" si="119"/>
        <v>0</v>
      </c>
      <c r="U199" s="212">
        <f t="shared" si="99"/>
        <v>0</v>
      </c>
      <c r="V199" s="212">
        <f t="shared" si="120"/>
        <v>0</v>
      </c>
      <c r="W199" s="212">
        <f t="shared" si="100"/>
        <v>0</v>
      </c>
      <c r="X199" s="212">
        <f t="shared" si="121"/>
        <v>0</v>
      </c>
      <c r="Y199" s="212">
        <f t="shared" si="101"/>
        <v>0</v>
      </c>
      <c r="Z199" s="212">
        <f t="shared" si="122"/>
        <v>0</v>
      </c>
      <c r="AA199" s="212">
        <f t="shared" si="102"/>
        <v>0</v>
      </c>
      <c r="AB199" s="212">
        <f t="shared" si="103"/>
        <v>0</v>
      </c>
      <c r="AC199" s="212">
        <f t="shared" si="104"/>
        <v>0</v>
      </c>
      <c r="AD199" s="212">
        <f t="shared" si="105"/>
        <v>0</v>
      </c>
      <c r="AE199" s="212">
        <f t="shared" si="106"/>
        <v>0</v>
      </c>
      <c r="AF199" s="212">
        <f t="shared" si="107"/>
        <v>0</v>
      </c>
      <c r="AG199" s="236" t="b">
        <f t="shared" si="108"/>
        <v>0</v>
      </c>
      <c r="AI199" s="164" t="e">
        <f t="shared" si="109"/>
        <v>#VALUE!</v>
      </c>
      <c r="AJ199" s="164" t="e">
        <f t="shared" si="123"/>
        <v>#VALUE!</v>
      </c>
      <c r="AK199" s="164" t="e">
        <f t="shared" si="124"/>
        <v>#VALUE!</v>
      </c>
      <c r="AL199" s="164" t="e">
        <f t="shared" si="125"/>
        <v>#VALUE!</v>
      </c>
      <c r="AM199" s="164" t="e">
        <f t="shared" si="126"/>
        <v>#VALUE!</v>
      </c>
      <c r="AN199" s="164" t="e">
        <f t="shared" si="127"/>
        <v>#VALUE!</v>
      </c>
      <c r="AO199" s="164" t="e">
        <f t="shared" si="128"/>
        <v>#VALUE!</v>
      </c>
      <c r="AP199" s="164" t="e">
        <f t="shared" si="129"/>
        <v>#VALUE!</v>
      </c>
      <c r="AQ199" s="164" t="e">
        <f t="shared" si="130"/>
        <v>#VALUE!</v>
      </c>
      <c r="AR199" s="164" t="e">
        <f t="shared" si="131"/>
        <v>#VALUE!</v>
      </c>
      <c r="AS199" s="165" t="e">
        <f t="shared" si="132"/>
        <v>#VALUE!</v>
      </c>
      <c r="AT199" s="165" t="e">
        <f t="shared" si="133"/>
        <v>#VALUE!</v>
      </c>
      <c r="AU199" s="165" t="e">
        <f t="shared" si="134"/>
        <v>#VALUE!</v>
      </c>
      <c r="AV199" s="165" t="e">
        <f t="shared" si="135"/>
        <v>#VALUE!</v>
      </c>
      <c r="AW199" s="165" t="e">
        <f t="shared" si="136"/>
        <v>#VALUE!</v>
      </c>
      <c r="AX199" s="165" t="e">
        <f t="shared" si="137"/>
        <v>#VALUE!</v>
      </c>
      <c r="AY199" s="165" t="e">
        <f t="shared" si="138"/>
        <v>#VALUE!</v>
      </c>
      <c r="AZ199" s="165" t="e">
        <f t="shared" si="139"/>
        <v>#VALUE!</v>
      </c>
      <c r="BA199" s="165" t="e">
        <f t="shared" si="140"/>
        <v>#VALUE!</v>
      </c>
      <c r="BB199" s="165" t="e">
        <f t="shared" si="141"/>
        <v>#VALUE!</v>
      </c>
      <c r="BC199" s="165">
        <f t="shared" si="142"/>
        <v>1</v>
      </c>
    </row>
    <row r="200" spans="1:5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 t="shared" si="97"/>
        <v/>
      </c>
      <c r="J200" s="121" t="str">
        <f t="shared" si="98"/>
        <v/>
      </c>
      <c r="K200" s="212">
        <f t="shared" si="110"/>
        <v>0</v>
      </c>
      <c r="L200" s="212">
        <f t="shared" si="111"/>
        <v>0</v>
      </c>
      <c r="M200" s="212">
        <f t="shared" si="112"/>
        <v>0</v>
      </c>
      <c r="N200" s="212">
        <f t="shared" si="113"/>
        <v>0</v>
      </c>
      <c r="O200" s="190">
        <f t="shared" si="114"/>
        <v>0</v>
      </c>
      <c r="P200" s="190">
        <f t="shared" si="115"/>
        <v>0</v>
      </c>
      <c r="Q200" s="190">
        <f t="shared" si="116"/>
        <v>0</v>
      </c>
      <c r="R200" s="190">
        <f t="shared" si="117"/>
        <v>0</v>
      </c>
      <c r="S200" s="190">
        <f t="shared" si="118"/>
        <v>0</v>
      </c>
      <c r="T200" s="190">
        <f t="shared" si="119"/>
        <v>0</v>
      </c>
      <c r="U200" s="212">
        <f t="shared" si="99"/>
        <v>0</v>
      </c>
      <c r="V200" s="212">
        <f t="shared" si="120"/>
        <v>0</v>
      </c>
      <c r="W200" s="212">
        <f t="shared" si="100"/>
        <v>0</v>
      </c>
      <c r="X200" s="212">
        <f t="shared" si="121"/>
        <v>0</v>
      </c>
      <c r="Y200" s="212">
        <f t="shared" si="101"/>
        <v>0</v>
      </c>
      <c r="Z200" s="212">
        <f t="shared" si="122"/>
        <v>0</v>
      </c>
      <c r="AA200" s="212">
        <f t="shared" si="102"/>
        <v>0</v>
      </c>
      <c r="AB200" s="212">
        <f t="shared" si="103"/>
        <v>0</v>
      </c>
      <c r="AC200" s="212">
        <f t="shared" si="104"/>
        <v>0</v>
      </c>
      <c r="AD200" s="212">
        <f t="shared" si="105"/>
        <v>0</v>
      </c>
      <c r="AE200" s="212">
        <f t="shared" si="106"/>
        <v>0</v>
      </c>
      <c r="AF200" s="212">
        <f t="shared" si="107"/>
        <v>0</v>
      </c>
      <c r="AG200" s="236" t="b">
        <f t="shared" si="108"/>
        <v>0</v>
      </c>
      <c r="AI200" s="164" t="e">
        <f t="shared" si="109"/>
        <v>#VALUE!</v>
      </c>
      <c r="AJ200" s="164" t="e">
        <f t="shared" si="123"/>
        <v>#VALUE!</v>
      </c>
      <c r="AK200" s="164" t="e">
        <f t="shared" si="124"/>
        <v>#VALUE!</v>
      </c>
      <c r="AL200" s="164" t="e">
        <f t="shared" si="125"/>
        <v>#VALUE!</v>
      </c>
      <c r="AM200" s="164" t="e">
        <f t="shared" si="126"/>
        <v>#VALUE!</v>
      </c>
      <c r="AN200" s="164" t="e">
        <f t="shared" si="127"/>
        <v>#VALUE!</v>
      </c>
      <c r="AO200" s="164" t="e">
        <f t="shared" si="128"/>
        <v>#VALUE!</v>
      </c>
      <c r="AP200" s="164" t="e">
        <f t="shared" si="129"/>
        <v>#VALUE!</v>
      </c>
      <c r="AQ200" s="164" t="e">
        <f t="shared" si="130"/>
        <v>#VALUE!</v>
      </c>
      <c r="AR200" s="164" t="e">
        <f t="shared" si="131"/>
        <v>#VALUE!</v>
      </c>
      <c r="AS200" s="165" t="e">
        <f t="shared" si="132"/>
        <v>#VALUE!</v>
      </c>
      <c r="AT200" s="165" t="e">
        <f t="shared" si="133"/>
        <v>#VALUE!</v>
      </c>
      <c r="AU200" s="165" t="e">
        <f t="shared" si="134"/>
        <v>#VALUE!</v>
      </c>
      <c r="AV200" s="165" t="e">
        <f t="shared" si="135"/>
        <v>#VALUE!</v>
      </c>
      <c r="AW200" s="165" t="e">
        <f t="shared" si="136"/>
        <v>#VALUE!</v>
      </c>
      <c r="AX200" s="165" t="e">
        <f t="shared" si="137"/>
        <v>#VALUE!</v>
      </c>
      <c r="AY200" s="165" t="e">
        <f t="shared" si="138"/>
        <v>#VALUE!</v>
      </c>
      <c r="AZ200" s="165" t="e">
        <f t="shared" si="139"/>
        <v>#VALUE!</v>
      </c>
      <c r="BA200" s="165" t="e">
        <f t="shared" si="140"/>
        <v>#VALUE!</v>
      </c>
      <c r="BB200" s="165" t="e">
        <f t="shared" si="141"/>
        <v>#VALUE!</v>
      </c>
      <c r="BC200" s="165">
        <f t="shared" si="142"/>
        <v>1</v>
      </c>
    </row>
    <row r="201" spans="1:5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 t="shared" si="97"/>
        <v/>
      </c>
      <c r="J201" s="121" t="str">
        <f t="shared" si="98"/>
        <v/>
      </c>
      <c r="K201" s="212">
        <f t="shared" si="110"/>
        <v>0</v>
      </c>
      <c r="L201" s="212">
        <f t="shared" si="111"/>
        <v>0</v>
      </c>
      <c r="M201" s="212">
        <f t="shared" si="112"/>
        <v>0</v>
      </c>
      <c r="N201" s="212">
        <f t="shared" si="113"/>
        <v>0</v>
      </c>
      <c r="O201" s="190">
        <f t="shared" si="114"/>
        <v>0</v>
      </c>
      <c r="P201" s="190">
        <f t="shared" si="115"/>
        <v>0</v>
      </c>
      <c r="Q201" s="190">
        <f t="shared" si="116"/>
        <v>0</v>
      </c>
      <c r="R201" s="190">
        <f t="shared" si="117"/>
        <v>0</v>
      </c>
      <c r="S201" s="190">
        <f t="shared" si="118"/>
        <v>0</v>
      </c>
      <c r="T201" s="190">
        <f t="shared" si="119"/>
        <v>0</v>
      </c>
      <c r="U201" s="212">
        <f t="shared" si="99"/>
        <v>0</v>
      </c>
      <c r="V201" s="212">
        <f t="shared" si="120"/>
        <v>0</v>
      </c>
      <c r="W201" s="212">
        <f t="shared" si="100"/>
        <v>0</v>
      </c>
      <c r="X201" s="212">
        <f t="shared" si="121"/>
        <v>0</v>
      </c>
      <c r="Y201" s="212">
        <f t="shared" si="101"/>
        <v>0</v>
      </c>
      <c r="Z201" s="212">
        <f t="shared" si="122"/>
        <v>0</v>
      </c>
      <c r="AA201" s="212">
        <f t="shared" si="102"/>
        <v>0</v>
      </c>
      <c r="AB201" s="212">
        <f t="shared" si="103"/>
        <v>0</v>
      </c>
      <c r="AC201" s="212">
        <f t="shared" si="104"/>
        <v>0</v>
      </c>
      <c r="AD201" s="212">
        <f t="shared" si="105"/>
        <v>0</v>
      </c>
      <c r="AE201" s="212">
        <f t="shared" si="106"/>
        <v>0</v>
      </c>
      <c r="AF201" s="212">
        <f t="shared" si="107"/>
        <v>0</v>
      </c>
      <c r="AG201" s="236" t="b">
        <f t="shared" si="108"/>
        <v>0</v>
      </c>
      <c r="AI201" s="164" t="e">
        <f t="shared" si="109"/>
        <v>#VALUE!</v>
      </c>
      <c r="AJ201" s="164" t="e">
        <f t="shared" si="123"/>
        <v>#VALUE!</v>
      </c>
      <c r="AK201" s="164" t="e">
        <f t="shared" si="124"/>
        <v>#VALUE!</v>
      </c>
      <c r="AL201" s="164" t="e">
        <f t="shared" si="125"/>
        <v>#VALUE!</v>
      </c>
      <c r="AM201" s="164" t="e">
        <f t="shared" si="126"/>
        <v>#VALUE!</v>
      </c>
      <c r="AN201" s="164" t="e">
        <f t="shared" si="127"/>
        <v>#VALUE!</v>
      </c>
      <c r="AO201" s="164" t="e">
        <f t="shared" si="128"/>
        <v>#VALUE!</v>
      </c>
      <c r="AP201" s="164" t="e">
        <f t="shared" si="129"/>
        <v>#VALUE!</v>
      </c>
      <c r="AQ201" s="164" t="e">
        <f t="shared" si="130"/>
        <v>#VALUE!</v>
      </c>
      <c r="AR201" s="164" t="e">
        <f t="shared" si="131"/>
        <v>#VALUE!</v>
      </c>
      <c r="AS201" s="165" t="e">
        <f t="shared" si="132"/>
        <v>#VALUE!</v>
      </c>
      <c r="AT201" s="165" t="e">
        <f t="shared" si="133"/>
        <v>#VALUE!</v>
      </c>
      <c r="AU201" s="165" t="e">
        <f t="shared" si="134"/>
        <v>#VALUE!</v>
      </c>
      <c r="AV201" s="165" t="e">
        <f t="shared" si="135"/>
        <v>#VALUE!</v>
      </c>
      <c r="AW201" s="165" t="e">
        <f t="shared" si="136"/>
        <v>#VALUE!</v>
      </c>
      <c r="AX201" s="165" t="e">
        <f t="shared" si="137"/>
        <v>#VALUE!</v>
      </c>
      <c r="AY201" s="165" t="e">
        <f t="shared" si="138"/>
        <v>#VALUE!</v>
      </c>
      <c r="AZ201" s="165" t="e">
        <f t="shared" si="139"/>
        <v>#VALUE!</v>
      </c>
      <c r="BA201" s="165" t="e">
        <f t="shared" si="140"/>
        <v>#VALUE!</v>
      </c>
      <c r="BB201" s="165" t="e">
        <f t="shared" si="141"/>
        <v>#VALUE!</v>
      </c>
      <c r="BC201" s="165">
        <f t="shared" si="142"/>
        <v>1</v>
      </c>
    </row>
    <row r="202" spans="1:5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 t="shared" si="97"/>
        <v/>
      </c>
      <c r="J202" s="121" t="str">
        <f t="shared" si="98"/>
        <v/>
      </c>
      <c r="K202" s="212">
        <f t="shared" si="110"/>
        <v>0</v>
      </c>
      <c r="L202" s="212">
        <f t="shared" si="111"/>
        <v>0</v>
      </c>
      <c r="M202" s="212">
        <f t="shared" si="112"/>
        <v>0</v>
      </c>
      <c r="N202" s="212">
        <f t="shared" si="113"/>
        <v>0</v>
      </c>
      <c r="O202" s="190">
        <f t="shared" si="114"/>
        <v>0</v>
      </c>
      <c r="P202" s="190">
        <f t="shared" si="115"/>
        <v>0</v>
      </c>
      <c r="Q202" s="190">
        <f t="shared" si="116"/>
        <v>0</v>
      </c>
      <c r="R202" s="190">
        <f t="shared" si="117"/>
        <v>0</v>
      </c>
      <c r="S202" s="190">
        <f t="shared" si="118"/>
        <v>0</v>
      </c>
      <c r="T202" s="190">
        <f t="shared" si="119"/>
        <v>0</v>
      </c>
      <c r="U202" s="212">
        <f t="shared" si="99"/>
        <v>0</v>
      </c>
      <c r="V202" s="212">
        <f t="shared" si="120"/>
        <v>0</v>
      </c>
      <c r="W202" s="212">
        <f t="shared" si="100"/>
        <v>0</v>
      </c>
      <c r="X202" s="212">
        <f t="shared" si="121"/>
        <v>0</v>
      </c>
      <c r="Y202" s="212">
        <f t="shared" si="101"/>
        <v>0</v>
      </c>
      <c r="Z202" s="212">
        <f t="shared" si="122"/>
        <v>0</v>
      </c>
      <c r="AA202" s="212">
        <f t="shared" si="102"/>
        <v>0</v>
      </c>
      <c r="AB202" s="212">
        <f t="shared" si="103"/>
        <v>0</v>
      </c>
      <c r="AC202" s="212">
        <f t="shared" si="104"/>
        <v>0</v>
      </c>
      <c r="AD202" s="212">
        <f t="shared" si="105"/>
        <v>0</v>
      </c>
      <c r="AE202" s="212">
        <f t="shared" si="106"/>
        <v>0</v>
      </c>
      <c r="AF202" s="212">
        <f t="shared" si="107"/>
        <v>0</v>
      </c>
      <c r="AG202" s="236" t="b">
        <f t="shared" si="108"/>
        <v>0</v>
      </c>
      <c r="AI202" s="164" t="e">
        <f t="shared" si="109"/>
        <v>#VALUE!</v>
      </c>
      <c r="AJ202" s="164" t="e">
        <f t="shared" si="123"/>
        <v>#VALUE!</v>
      </c>
      <c r="AK202" s="164" t="e">
        <f t="shared" si="124"/>
        <v>#VALUE!</v>
      </c>
      <c r="AL202" s="164" t="e">
        <f t="shared" si="125"/>
        <v>#VALUE!</v>
      </c>
      <c r="AM202" s="164" t="e">
        <f t="shared" si="126"/>
        <v>#VALUE!</v>
      </c>
      <c r="AN202" s="164" t="e">
        <f t="shared" si="127"/>
        <v>#VALUE!</v>
      </c>
      <c r="AO202" s="164" t="e">
        <f t="shared" si="128"/>
        <v>#VALUE!</v>
      </c>
      <c r="AP202" s="164" t="e">
        <f t="shared" si="129"/>
        <v>#VALUE!</v>
      </c>
      <c r="AQ202" s="164" t="e">
        <f t="shared" si="130"/>
        <v>#VALUE!</v>
      </c>
      <c r="AR202" s="164" t="e">
        <f t="shared" si="131"/>
        <v>#VALUE!</v>
      </c>
      <c r="AS202" s="165" t="e">
        <f t="shared" si="132"/>
        <v>#VALUE!</v>
      </c>
      <c r="AT202" s="165" t="e">
        <f t="shared" si="133"/>
        <v>#VALUE!</v>
      </c>
      <c r="AU202" s="165" t="e">
        <f t="shared" si="134"/>
        <v>#VALUE!</v>
      </c>
      <c r="AV202" s="165" t="e">
        <f t="shared" si="135"/>
        <v>#VALUE!</v>
      </c>
      <c r="AW202" s="165" t="e">
        <f t="shared" si="136"/>
        <v>#VALUE!</v>
      </c>
      <c r="AX202" s="165" t="e">
        <f t="shared" si="137"/>
        <v>#VALUE!</v>
      </c>
      <c r="AY202" s="165" t="e">
        <f t="shared" si="138"/>
        <v>#VALUE!</v>
      </c>
      <c r="AZ202" s="165" t="e">
        <f t="shared" si="139"/>
        <v>#VALUE!</v>
      </c>
      <c r="BA202" s="165" t="e">
        <f t="shared" si="140"/>
        <v>#VALUE!</v>
      </c>
      <c r="BB202" s="165" t="e">
        <f t="shared" si="141"/>
        <v>#VALUE!</v>
      </c>
      <c r="BC202" s="165">
        <f t="shared" si="142"/>
        <v>1</v>
      </c>
    </row>
    <row r="203" spans="1:5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 t="shared" ref="I203:I260" si="143">IF(OR($B203="",$C203="",$D203="",$E203="",$E203&lt;AN_LIM,$E203&gt;AN_CONCURS,$AG203=FALSE),"",IF(OR($F203="X",$F203="x"),BREV_APL/BC203,IF(OR($G203="X",$G203="x"),BREV_INT/BC203,IF(OR($H203="X",$H203="x"),BREV_ROM/BC203,""))))</f>
        <v/>
      </c>
      <c r="J203" s="121" t="str">
        <f t="shared" ref="J203:J260" si="144">IF(OR($B203="",$C203="",$D203="",$E203="",$E203&gt;AN_CONCURS,$AG203=FALSE),"",IF(OR($F203="X",$F203="x"),BREV_APL/BC203,IF(OR($G203="X",$G203="x"),BREV_INT/BC203,IF(OR($H203="X",$H203="x"),BREV_ROM/BC203,""))))</f>
        <v/>
      </c>
      <c r="K203" s="212">
        <f t="shared" si="110"/>
        <v>0</v>
      </c>
      <c r="L203" s="212">
        <f t="shared" si="111"/>
        <v>0</v>
      </c>
      <c r="M203" s="212">
        <f t="shared" si="112"/>
        <v>0</v>
      </c>
      <c r="N203" s="212">
        <f t="shared" si="113"/>
        <v>0</v>
      </c>
      <c r="O203" s="190">
        <f t="shared" si="114"/>
        <v>0</v>
      </c>
      <c r="P203" s="190">
        <f t="shared" si="115"/>
        <v>0</v>
      </c>
      <c r="Q203" s="190">
        <f t="shared" si="116"/>
        <v>0</v>
      </c>
      <c r="R203" s="190">
        <f t="shared" si="117"/>
        <v>0</v>
      </c>
      <c r="S203" s="190">
        <f t="shared" si="118"/>
        <v>0</v>
      </c>
      <c r="T203" s="190">
        <f t="shared" si="119"/>
        <v>0</v>
      </c>
      <c r="U203" s="212">
        <f t="shared" ref="U203:U260" si="145">IF(OR($B203="",$C203="",$D203="",$AG203=FALSE),0,IF(AND($E203&gt;=AN_LIM,$F203&lt;&gt;""),1,0))</f>
        <v>0</v>
      </c>
      <c r="V203" s="212">
        <f t="shared" si="120"/>
        <v>0</v>
      </c>
      <c r="W203" s="212">
        <f t="shared" ref="W203:W260" si="146">IF(OR($B203="",$C203="",$D203="",$E203="",$AG203=FALSE),0,IF(AND($E203&gt;=AN_LIM,$G203&lt;&gt;""),1,0))</f>
        <v>0</v>
      </c>
      <c r="X203" s="212">
        <f t="shared" si="121"/>
        <v>0</v>
      </c>
      <c r="Y203" s="212">
        <f t="shared" ref="Y203:Y260" si="147">IF(OR($B203="",$C203="",$D203="",$E203="",$AG203=FALSE),0,IF(AND($E203&gt;=AN_LIM,$H203&lt;&gt;""),1,0))</f>
        <v>0</v>
      </c>
      <c r="Z203" s="212">
        <f t="shared" si="122"/>
        <v>0</v>
      </c>
      <c r="AA203" s="212">
        <f t="shared" ref="AA203:AA260" si="148">IF($U203&lt;&gt;1,0,(IF(OR($B203="",$C203="",$D203="",$AG203=FALSE),"",IF((FIND(NUME,$B203,1)=1),1,0))))</f>
        <v>0</v>
      </c>
      <c r="AB203" s="212">
        <f t="shared" ref="AB203:AB260" si="149">IF($V203&lt;&gt;1,0,(IF(OR($B203="",$C203="",$D203="",$E203="",$AG203=FALSE),"",IF((FIND(NUME,$B203,1)=1),1,0))))</f>
        <v>0</v>
      </c>
      <c r="AC203" s="212">
        <f t="shared" ref="AC203:AC260" si="150">IF($W203&lt;&gt;1,0,(IF(OR($B203="",$C203="",$D203="",$E203="",$AG203=FALSE),"",IF((FIND(NUME,$B203,1)=1),1,0))))</f>
        <v>0</v>
      </c>
      <c r="AD203" s="212">
        <f t="shared" ref="AD203:AD260" si="151">IF($X203&lt;&gt;1,0,(IF(OR($B203="",$C203="",$D203="",$E203="",$AG203=FALSE),"",IF((FIND(NUME,$B203,1)=1),1,0))))</f>
        <v>0</v>
      </c>
      <c r="AE203" s="212">
        <f t="shared" ref="AE203:AE260" si="152">IF($Y203&lt;&gt;1,0,(IF(OR($B203="",$C203="",$D203="",$E203="",$AG203=FALSE),"",IF((FIND(NUME,$B203,1)=1),1,0))))</f>
        <v>0</v>
      </c>
      <c r="AF203" s="212">
        <f t="shared" ref="AF203:AF260" si="153">IF($Z203&lt;&gt;1,0,(IF(OR($B203="",$C203="",$D203="",$E203="",$AG203=FALSE),"",IF((FIND(NUME,$B203,1)=1),1,0))))</f>
        <v>0</v>
      </c>
      <c r="AG203" s="236" t="b">
        <f t="shared" ref="AG203:AG260" si="154">IF(NUME="",FALSE,ISNUMBER(SEARCH(NUME,$B203)))</f>
        <v>0</v>
      </c>
      <c r="AI203" s="164" t="e">
        <f t="shared" ref="AI203:AI260" si="155">FIND(",",$B203,1)</f>
        <v>#VALUE!</v>
      </c>
      <c r="AJ203" s="164" t="e">
        <f t="shared" si="123"/>
        <v>#VALUE!</v>
      </c>
      <c r="AK203" s="164" t="e">
        <f t="shared" si="124"/>
        <v>#VALUE!</v>
      </c>
      <c r="AL203" s="164" t="e">
        <f t="shared" si="125"/>
        <v>#VALUE!</v>
      </c>
      <c r="AM203" s="164" t="e">
        <f t="shared" si="126"/>
        <v>#VALUE!</v>
      </c>
      <c r="AN203" s="164" t="e">
        <f t="shared" si="127"/>
        <v>#VALUE!</v>
      </c>
      <c r="AO203" s="164" t="e">
        <f t="shared" si="128"/>
        <v>#VALUE!</v>
      </c>
      <c r="AP203" s="164" t="e">
        <f t="shared" si="129"/>
        <v>#VALUE!</v>
      </c>
      <c r="AQ203" s="164" t="e">
        <f t="shared" si="130"/>
        <v>#VALUE!</v>
      </c>
      <c r="AR203" s="164" t="e">
        <f t="shared" si="131"/>
        <v>#VALUE!</v>
      </c>
      <c r="AS203" s="165" t="e">
        <f t="shared" si="132"/>
        <v>#VALUE!</v>
      </c>
      <c r="AT203" s="165" t="e">
        <f t="shared" si="133"/>
        <v>#VALUE!</v>
      </c>
      <c r="AU203" s="165" t="e">
        <f t="shared" si="134"/>
        <v>#VALUE!</v>
      </c>
      <c r="AV203" s="165" t="e">
        <f t="shared" si="135"/>
        <v>#VALUE!</v>
      </c>
      <c r="AW203" s="165" t="e">
        <f t="shared" si="136"/>
        <v>#VALUE!</v>
      </c>
      <c r="AX203" s="165" t="e">
        <f t="shared" si="137"/>
        <v>#VALUE!</v>
      </c>
      <c r="AY203" s="165" t="e">
        <f t="shared" si="138"/>
        <v>#VALUE!</v>
      </c>
      <c r="AZ203" s="165" t="e">
        <f t="shared" si="139"/>
        <v>#VALUE!</v>
      </c>
      <c r="BA203" s="165" t="e">
        <f t="shared" si="140"/>
        <v>#VALUE!</v>
      </c>
      <c r="BB203" s="165" t="e">
        <f t="shared" si="141"/>
        <v>#VALUE!</v>
      </c>
      <c r="BC203" s="165">
        <f t="shared" si="142"/>
        <v>1</v>
      </c>
    </row>
    <row r="204" spans="1:5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 t="shared" si="143"/>
        <v/>
      </c>
      <c r="J204" s="121" t="str">
        <f t="shared" si="144"/>
        <v/>
      </c>
      <c r="K204" s="212">
        <f t="shared" si="110"/>
        <v>0</v>
      </c>
      <c r="L204" s="212">
        <f t="shared" si="111"/>
        <v>0</v>
      </c>
      <c r="M204" s="212">
        <f t="shared" si="112"/>
        <v>0</v>
      </c>
      <c r="N204" s="212">
        <f t="shared" si="113"/>
        <v>0</v>
      </c>
      <c r="O204" s="190">
        <f t="shared" si="114"/>
        <v>0</v>
      </c>
      <c r="P204" s="190">
        <f t="shared" si="115"/>
        <v>0</v>
      </c>
      <c r="Q204" s="190">
        <f t="shared" si="116"/>
        <v>0</v>
      </c>
      <c r="R204" s="190">
        <f t="shared" si="117"/>
        <v>0</v>
      </c>
      <c r="S204" s="190">
        <f t="shared" si="118"/>
        <v>0</v>
      </c>
      <c r="T204" s="190">
        <f t="shared" si="119"/>
        <v>0</v>
      </c>
      <c r="U204" s="212">
        <f t="shared" si="145"/>
        <v>0</v>
      </c>
      <c r="V204" s="212">
        <f t="shared" si="120"/>
        <v>0</v>
      </c>
      <c r="W204" s="212">
        <f t="shared" si="146"/>
        <v>0</v>
      </c>
      <c r="X204" s="212">
        <f t="shared" si="121"/>
        <v>0</v>
      </c>
      <c r="Y204" s="212">
        <f t="shared" si="147"/>
        <v>0</v>
      </c>
      <c r="Z204" s="212">
        <f t="shared" si="122"/>
        <v>0</v>
      </c>
      <c r="AA204" s="212">
        <f t="shared" si="148"/>
        <v>0</v>
      </c>
      <c r="AB204" s="212">
        <f t="shared" si="149"/>
        <v>0</v>
      </c>
      <c r="AC204" s="212">
        <f t="shared" si="150"/>
        <v>0</v>
      </c>
      <c r="AD204" s="212">
        <f t="shared" si="151"/>
        <v>0</v>
      </c>
      <c r="AE204" s="212">
        <f t="shared" si="152"/>
        <v>0</v>
      </c>
      <c r="AF204" s="212">
        <f t="shared" si="153"/>
        <v>0</v>
      </c>
      <c r="AG204" s="236" t="b">
        <f t="shared" si="154"/>
        <v>0</v>
      </c>
      <c r="AI204" s="164" t="e">
        <f t="shared" si="155"/>
        <v>#VALUE!</v>
      </c>
      <c r="AJ204" s="164" t="e">
        <f t="shared" si="123"/>
        <v>#VALUE!</v>
      </c>
      <c r="AK204" s="164" t="e">
        <f t="shared" si="124"/>
        <v>#VALUE!</v>
      </c>
      <c r="AL204" s="164" t="e">
        <f t="shared" si="125"/>
        <v>#VALUE!</v>
      </c>
      <c r="AM204" s="164" t="e">
        <f t="shared" si="126"/>
        <v>#VALUE!</v>
      </c>
      <c r="AN204" s="164" t="e">
        <f t="shared" si="127"/>
        <v>#VALUE!</v>
      </c>
      <c r="AO204" s="164" t="e">
        <f t="shared" si="128"/>
        <v>#VALUE!</v>
      </c>
      <c r="AP204" s="164" t="e">
        <f t="shared" si="129"/>
        <v>#VALUE!</v>
      </c>
      <c r="AQ204" s="164" t="e">
        <f t="shared" si="130"/>
        <v>#VALUE!</v>
      </c>
      <c r="AR204" s="164" t="e">
        <f t="shared" si="131"/>
        <v>#VALUE!</v>
      </c>
      <c r="AS204" s="165" t="e">
        <f t="shared" si="132"/>
        <v>#VALUE!</v>
      </c>
      <c r="AT204" s="165" t="e">
        <f t="shared" si="133"/>
        <v>#VALUE!</v>
      </c>
      <c r="AU204" s="165" t="e">
        <f t="shared" si="134"/>
        <v>#VALUE!</v>
      </c>
      <c r="AV204" s="165" t="e">
        <f t="shared" si="135"/>
        <v>#VALUE!</v>
      </c>
      <c r="AW204" s="165" t="e">
        <f t="shared" si="136"/>
        <v>#VALUE!</v>
      </c>
      <c r="AX204" s="165" t="e">
        <f t="shared" si="137"/>
        <v>#VALUE!</v>
      </c>
      <c r="AY204" s="165" t="e">
        <f t="shared" si="138"/>
        <v>#VALUE!</v>
      </c>
      <c r="AZ204" s="165" t="e">
        <f t="shared" si="139"/>
        <v>#VALUE!</v>
      </c>
      <c r="BA204" s="165" t="e">
        <f t="shared" si="140"/>
        <v>#VALUE!</v>
      </c>
      <c r="BB204" s="165" t="e">
        <f t="shared" si="141"/>
        <v>#VALUE!</v>
      </c>
      <c r="BC204" s="165">
        <f t="shared" si="142"/>
        <v>1</v>
      </c>
    </row>
    <row r="205" spans="1:5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 t="shared" si="143"/>
        <v/>
      </c>
      <c r="J205" s="121" t="str">
        <f t="shared" si="144"/>
        <v/>
      </c>
      <c r="K205" s="212">
        <f t="shared" si="110"/>
        <v>0</v>
      </c>
      <c r="L205" s="212">
        <f t="shared" si="111"/>
        <v>0</v>
      </c>
      <c r="M205" s="212">
        <f t="shared" si="112"/>
        <v>0</v>
      </c>
      <c r="N205" s="212">
        <f t="shared" si="113"/>
        <v>0</v>
      </c>
      <c r="O205" s="190">
        <f t="shared" si="114"/>
        <v>0</v>
      </c>
      <c r="P205" s="190">
        <f t="shared" si="115"/>
        <v>0</v>
      </c>
      <c r="Q205" s="190">
        <f t="shared" si="116"/>
        <v>0</v>
      </c>
      <c r="R205" s="190">
        <f t="shared" si="117"/>
        <v>0</v>
      </c>
      <c r="S205" s="190">
        <f t="shared" si="118"/>
        <v>0</v>
      </c>
      <c r="T205" s="190">
        <f t="shared" si="119"/>
        <v>0</v>
      </c>
      <c r="U205" s="212">
        <f t="shared" si="145"/>
        <v>0</v>
      </c>
      <c r="V205" s="212">
        <f t="shared" si="120"/>
        <v>0</v>
      </c>
      <c r="W205" s="212">
        <f t="shared" si="146"/>
        <v>0</v>
      </c>
      <c r="X205" s="212">
        <f t="shared" si="121"/>
        <v>0</v>
      </c>
      <c r="Y205" s="212">
        <f t="shared" si="147"/>
        <v>0</v>
      </c>
      <c r="Z205" s="212">
        <f t="shared" si="122"/>
        <v>0</v>
      </c>
      <c r="AA205" s="212">
        <f t="shared" si="148"/>
        <v>0</v>
      </c>
      <c r="AB205" s="212">
        <f t="shared" si="149"/>
        <v>0</v>
      </c>
      <c r="AC205" s="212">
        <f t="shared" si="150"/>
        <v>0</v>
      </c>
      <c r="AD205" s="212">
        <f t="shared" si="151"/>
        <v>0</v>
      </c>
      <c r="AE205" s="212">
        <f t="shared" si="152"/>
        <v>0</v>
      </c>
      <c r="AF205" s="212">
        <f t="shared" si="153"/>
        <v>0</v>
      </c>
      <c r="AG205" s="236" t="b">
        <f t="shared" si="154"/>
        <v>0</v>
      </c>
      <c r="AI205" s="164" t="e">
        <f t="shared" si="155"/>
        <v>#VALUE!</v>
      </c>
      <c r="AJ205" s="164" t="e">
        <f t="shared" si="123"/>
        <v>#VALUE!</v>
      </c>
      <c r="AK205" s="164" t="e">
        <f t="shared" si="124"/>
        <v>#VALUE!</v>
      </c>
      <c r="AL205" s="164" t="e">
        <f t="shared" si="125"/>
        <v>#VALUE!</v>
      </c>
      <c r="AM205" s="164" t="e">
        <f t="shared" si="126"/>
        <v>#VALUE!</v>
      </c>
      <c r="AN205" s="164" t="e">
        <f t="shared" si="127"/>
        <v>#VALUE!</v>
      </c>
      <c r="AO205" s="164" t="e">
        <f t="shared" si="128"/>
        <v>#VALUE!</v>
      </c>
      <c r="AP205" s="164" t="e">
        <f t="shared" si="129"/>
        <v>#VALUE!</v>
      </c>
      <c r="AQ205" s="164" t="e">
        <f t="shared" si="130"/>
        <v>#VALUE!</v>
      </c>
      <c r="AR205" s="164" t="e">
        <f t="shared" si="131"/>
        <v>#VALUE!</v>
      </c>
      <c r="AS205" s="165" t="e">
        <f t="shared" si="132"/>
        <v>#VALUE!</v>
      </c>
      <c r="AT205" s="165" t="e">
        <f t="shared" si="133"/>
        <v>#VALUE!</v>
      </c>
      <c r="AU205" s="165" t="e">
        <f t="shared" si="134"/>
        <v>#VALUE!</v>
      </c>
      <c r="AV205" s="165" t="e">
        <f t="shared" si="135"/>
        <v>#VALUE!</v>
      </c>
      <c r="AW205" s="165" t="e">
        <f t="shared" si="136"/>
        <v>#VALUE!</v>
      </c>
      <c r="AX205" s="165" t="e">
        <f t="shared" si="137"/>
        <v>#VALUE!</v>
      </c>
      <c r="AY205" s="165" t="e">
        <f t="shared" si="138"/>
        <v>#VALUE!</v>
      </c>
      <c r="AZ205" s="165" t="e">
        <f t="shared" si="139"/>
        <v>#VALUE!</v>
      </c>
      <c r="BA205" s="165" t="e">
        <f t="shared" si="140"/>
        <v>#VALUE!</v>
      </c>
      <c r="BB205" s="165" t="e">
        <f t="shared" si="141"/>
        <v>#VALUE!</v>
      </c>
      <c r="BC205" s="165">
        <f t="shared" si="142"/>
        <v>1</v>
      </c>
    </row>
    <row r="206" spans="1:5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 t="shared" si="143"/>
        <v/>
      </c>
      <c r="J206" s="121" t="str">
        <f t="shared" si="144"/>
        <v/>
      </c>
      <c r="K206" s="212">
        <f t="shared" si="110"/>
        <v>0</v>
      </c>
      <c r="L206" s="212">
        <f t="shared" si="111"/>
        <v>0</v>
      </c>
      <c r="M206" s="212">
        <f t="shared" si="112"/>
        <v>0</v>
      </c>
      <c r="N206" s="212">
        <f t="shared" si="113"/>
        <v>0</v>
      </c>
      <c r="O206" s="190">
        <f t="shared" si="114"/>
        <v>0</v>
      </c>
      <c r="P206" s="190">
        <f t="shared" si="115"/>
        <v>0</v>
      </c>
      <c r="Q206" s="190">
        <f t="shared" si="116"/>
        <v>0</v>
      </c>
      <c r="R206" s="190">
        <f t="shared" si="117"/>
        <v>0</v>
      </c>
      <c r="S206" s="190">
        <f t="shared" si="118"/>
        <v>0</v>
      </c>
      <c r="T206" s="190">
        <f t="shared" si="119"/>
        <v>0</v>
      </c>
      <c r="U206" s="212">
        <f t="shared" si="145"/>
        <v>0</v>
      </c>
      <c r="V206" s="212">
        <f t="shared" si="120"/>
        <v>0</v>
      </c>
      <c r="W206" s="212">
        <f t="shared" si="146"/>
        <v>0</v>
      </c>
      <c r="X206" s="212">
        <f t="shared" si="121"/>
        <v>0</v>
      </c>
      <c r="Y206" s="212">
        <f t="shared" si="147"/>
        <v>0</v>
      </c>
      <c r="Z206" s="212">
        <f t="shared" si="122"/>
        <v>0</v>
      </c>
      <c r="AA206" s="212">
        <f t="shared" si="148"/>
        <v>0</v>
      </c>
      <c r="AB206" s="212">
        <f t="shared" si="149"/>
        <v>0</v>
      </c>
      <c r="AC206" s="212">
        <f t="shared" si="150"/>
        <v>0</v>
      </c>
      <c r="AD206" s="212">
        <f t="shared" si="151"/>
        <v>0</v>
      </c>
      <c r="AE206" s="212">
        <f t="shared" si="152"/>
        <v>0</v>
      </c>
      <c r="AF206" s="212">
        <f t="shared" si="153"/>
        <v>0</v>
      </c>
      <c r="AG206" s="236" t="b">
        <f t="shared" si="154"/>
        <v>0</v>
      </c>
      <c r="AI206" s="164" t="e">
        <f t="shared" si="155"/>
        <v>#VALUE!</v>
      </c>
      <c r="AJ206" s="164" t="e">
        <f t="shared" si="123"/>
        <v>#VALUE!</v>
      </c>
      <c r="AK206" s="164" t="e">
        <f t="shared" si="124"/>
        <v>#VALUE!</v>
      </c>
      <c r="AL206" s="164" t="e">
        <f t="shared" si="125"/>
        <v>#VALUE!</v>
      </c>
      <c r="AM206" s="164" t="e">
        <f t="shared" si="126"/>
        <v>#VALUE!</v>
      </c>
      <c r="AN206" s="164" t="e">
        <f t="shared" si="127"/>
        <v>#VALUE!</v>
      </c>
      <c r="AO206" s="164" t="e">
        <f t="shared" si="128"/>
        <v>#VALUE!</v>
      </c>
      <c r="AP206" s="164" t="e">
        <f t="shared" si="129"/>
        <v>#VALUE!</v>
      </c>
      <c r="AQ206" s="164" t="e">
        <f t="shared" si="130"/>
        <v>#VALUE!</v>
      </c>
      <c r="AR206" s="164" t="e">
        <f t="shared" si="131"/>
        <v>#VALUE!</v>
      </c>
      <c r="AS206" s="165" t="e">
        <f t="shared" si="132"/>
        <v>#VALUE!</v>
      </c>
      <c r="AT206" s="165" t="e">
        <f t="shared" si="133"/>
        <v>#VALUE!</v>
      </c>
      <c r="AU206" s="165" t="e">
        <f t="shared" si="134"/>
        <v>#VALUE!</v>
      </c>
      <c r="AV206" s="165" t="e">
        <f t="shared" si="135"/>
        <v>#VALUE!</v>
      </c>
      <c r="AW206" s="165" t="e">
        <f t="shared" si="136"/>
        <v>#VALUE!</v>
      </c>
      <c r="AX206" s="165" t="e">
        <f t="shared" si="137"/>
        <v>#VALUE!</v>
      </c>
      <c r="AY206" s="165" t="e">
        <f t="shared" si="138"/>
        <v>#VALUE!</v>
      </c>
      <c r="AZ206" s="165" t="e">
        <f t="shared" si="139"/>
        <v>#VALUE!</v>
      </c>
      <c r="BA206" s="165" t="e">
        <f t="shared" si="140"/>
        <v>#VALUE!</v>
      </c>
      <c r="BB206" s="165" t="e">
        <f t="shared" si="141"/>
        <v>#VALUE!</v>
      </c>
      <c r="BC206" s="165">
        <f t="shared" si="142"/>
        <v>1</v>
      </c>
    </row>
    <row r="207" spans="1:5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 t="shared" si="143"/>
        <v/>
      </c>
      <c r="J207" s="121" t="str">
        <f t="shared" si="144"/>
        <v/>
      </c>
      <c r="K207" s="212">
        <f t="shared" si="110"/>
        <v>0</v>
      </c>
      <c r="L207" s="212">
        <f t="shared" si="111"/>
        <v>0</v>
      </c>
      <c r="M207" s="212">
        <f t="shared" si="112"/>
        <v>0</v>
      </c>
      <c r="N207" s="212">
        <f t="shared" si="113"/>
        <v>0</v>
      </c>
      <c r="O207" s="190">
        <f t="shared" si="114"/>
        <v>0</v>
      </c>
      <c r="P207" s="190">
        <f t="shared" si="115"/>
        <v>0</v>
      </c>
      <c r="Q207" s="190">
        <f t="shared" si="116"/>
        <v>0</v>
      </c>
      <c r="R207" s="190">
        <f t="shared" si="117"/>
        <v>0</v>
      </c>
      <c r="S207" s="190">
        <f t="shared" si="118"/>
        <v>0</v>
      </c>
      <c r="T207" s="190">
        <f t="shared" si="119"/>
        <v>0</v>
      </c>
      <c r="U207" s="212">
        <f t="shared" si="145"/>
        <v>0</v>
      </c>
      <c r="V207" s="212">
        <f t="shared" si="120"/>
        <v>0</v>
      </c>
      <c r="W207" s="212">
        <f t="shared" si="146"/>
        <v>0</v>
      </c>
      <c r="X207" s="212">
        <f t="shared" si="121"/>
        <v>0</v>
      </c>
      <c r="Y207" s="212">
        <f t="shared" si="147"/>
        <v>0</v>
      </c>
      <c r="Z207" s="212">
        <f t="shared" si="122"/>
        <v>0</v>
      </c>
      <c r="AA207" s="212">
        <f t="shared" si="148"/>
        <v>0</v>
      </c>
      <c r="AB207" s="212">
        <f t="shared" si="149"/>
        <v>0</v>
      </c>
      <c r="AC207" s="212">
        <f t="shared" si="150"/>
        <v>0</v>
      </c>
      <c r="AD207" s="212">
        <f t="shared" si="151"/>
        <v>0</v>
      </c>
      <c r="AE207" s="212">
        <f t="shared" si="152"/>
        <v>0</v>
      </c>
      <c r="AF207" s="212">
        <f t="shared" si="153"/>
        <v>0</v>
      </c>
      <c r="AG207" s="236" t="b">
        <f t="shared" si="154"/>
        <v>0</v>
      </c>
      <c r="AI207" s="164" t="e">
        <f t="shared" si="155"/>
        <v>#VALUE!</v>
      </c>
      <c r="AJ207" s="164" t="e">
        <f t="shared" si="123"/>
        <v>#VALUE!</v>
      </c>
      <c r="AK207" s="164" t="e">
        <f t="shared" si="124"/>
        <v>#VALUE!</v>
      </c>
      <c r="AL207" s="164" t="e">
        <f t="shared" si="125"/>
        <v>#VALUE!</v>
      </c>
      <c r="AM207" s="164" t="e">
        <f t="shared" si="126"/>
        <v>#VALUE!</v>
      </c>
      <c r="AN207" s="164" t="e">
        <f t="shared" si="127"/>
        <v>#VALUE!</v>
      </c>
      <c r="AO207" s="164" t="e">
        <f t="shared" si="128"/>
        <v>#VALUE!</v>
      </c>
      <c r="AP207" s="164" t="e">
        <f t="shared" si="129"/>
        <v>#VALUE!</v>
      </c>
      <c r="AQ207" s="164" t="e">
        <f t="shared" si="130"/>
        <v>#VALUE!</v>
      </c>
      <c r="AR207" s="164" t="e">
        <f t="shared" si="131"/>
        <v>#VALUE!</v>
      </c>
      <c r="AS207" s="165" t="e">
        <f t="shared" si="132"/>
        <v>#VALUE!</v>
      </c>
      <c r="AT207" s="165" t="e">
        <f t="shared" si="133"/>
        <v>#VALUE!</v>
      </c>
      <c r="AU207" s="165" t="e">
        <f t="shared" si="134"/>
        <v>#VALUE!</v>
      </c>
      <c r="AV207" s="165" t="e">
        <f t="shared" si="135"/>
        <v>#VALUE!</v>
      </c>
      <c r="AW207" s="165" t="e">
        <f t="shared" si="136"/>
        <v>#VALUE!</v>
      </c>
      <c r="AX207" s="165" t="e">
        <f t="shared" si="137"/>
        <v>#VALUE!</v>
      </c>
      <c r="AY207" s="165" t="e">
        <f t="shared" si="138"/>
        <v>#VALUE!</v>
      </c>
      <c r="AZ207" s="165" t="e">
        <f t="shared" si="139"/>
        <v>#VALUE!</v>
      </c>
      <c r="BA207" s="165" t="e">
        <f t="shared" si="140"/>
        <v>#VALUE!</v>
      </c>
      <c r="BB207" s="165" t="e">
        <f t="shared" si="141"/>
        <v>#VALUE!</v>
      </c>
      <c r="BC207" s="165">
        <f t="shared" si="142"/>
        <v>1</v>
      </c>
    </row>
    <row r="208" spans="1:5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 t="shared" si="143"/>
        <v/>
      </c>
      <c r="J208" s="121" t="str">
        <f t="shared" si="144"/>
        <v/>
      </c>
      <c r="K208" s="212">
        <f t="shared" si="110"/>
        <v>0</v>
      </c>
      <c r="L208" s="212">
        <f t="shared" si="111"/>
        <v>0</v>
      </c>
      <c r="M208" s="212">
        <f t="shared" si="112"/>
        <v>0</v>
      </c>
      <c r="N208" s="212">
        <f t="shared" si="113"/>
        <v>0</v>
      </c>
      <c r="O208" s="190">
        <f t="shared" si="114"/>
        <v>0</v>
      </c>
      <c r="P208" s="190">
        <f t="shared" si="115"/>
        <v>0</v>
      </c>
      <c r="Q208" s="190">
        <f t="shared" si="116"/>
        <v>0</v>
      </c>
      <c r="R208" s="190">
        <f t="shared" si="117"/>
        <v>0</v>
      </c>
      <c r="S208" s="190">
        <f t="shared" si="118"/>
        <v>0</v>
      </c>
      <c r="T208" s="190">
        <f t="shared" si="119"/>
        <v>0</v>
      </c>
      <c r="U208" s="212">
        <f t="shared" si="145"/>
        <v>0</v>
      </c>
      <c r="V208" s="212">
        <f t="shared" si="120"/>
        <v>0</v>
      </c>
      <c r="W208" s="212">
        <f t="shared" si="146"/>
        <v>0</v>
      </c>
      <c r="X208" s="212">
        <f t="shared" si="121"/>
        <v>0</v>
      </c>
      <c r="Y208" s="212">
        <f t="shared" si="147"/>
        <v>0</v>
      </c>
      <c r="Z208" s="212">
        <f t="shared" si="122"/>
        <v>0</v>
      </c>
      <c r="AA208" s="212">
        <f t="shared" si="148"/>
        <v>0</v>
      </c>
      <c r="AB208" s="212">
        <f t="shared" si="149"/>
        <v>0</v>
      </c>
      <c r="AC208" s="212">
        <f t="shared" si="150"/>
        <v>0</v>
      </c>
      <c r="AD208" s="212">
        <f t="shared" si="151"/>
        <v>0</v>
      </c>
      <c r="AE208" s="212">
        <f t="shared" si="152"/>
        <v>0</v>
      </c>
      <c r="AF208" s="212">
        <f t="shared" si="153"/>
        <v>0</v>
      </c>
      <c r="AG208" s="236" t="b">
        <f t="shared" si="154"/>
        <v>0</v>
      </c>
      <c r="AI208" s="164" t="e">
        <f t="shared" si="155"/>
        <v>#VALUE!</v>
      </c>
      <c r="AJ208" s="164" t="e">
        <f t="shared" si="123"/>
        <v>#VALUE!</v>
      </c>
      <c r="AK208" s="164" t="e">
        <f t="shared" si="124"/>
        <v>#VALUE!</v>
      </c>
      <c r="AL208" s="164" t="e">
        <f t="shared" si="125"/>
        <v>#VALUE!</v>
      </c>
      <c r="AM208" s="164" t="e">
        <f t="shared" si="126"/>
        <v>#VALUE!</v>
      </c>
      <c r="AN208" s="164" t="e">
        <f t="shared" si="127"/>
        <v>#VALUE!</v>
      </c>
      <c r="AO208" s="164" t="e">
        <f t="shared" si="128"/>
        <v>#VALUE!</v>
      </c>
      <c r="AP208" s="164" t="e">
        <f t="shared" si="129"/>
        <v>#VALUE!</v>
      </c>
      <c r="AQ208" s="164" t="e">
        <f t="shared" si="130"/>
        <v>#VALUE!</v>
      </c>
      <c r="AR208" s="164" t="e">
        <f t="shared" si="131"/>
        <v>#VALUE!</v>
      </c>
      <c r="AS208" s="165" t="e">
        <f t="shared" si="132"/>
        <v>#VALUE!</v>
      </c>
      <c r="AT208" s="165" t="e">
        <f t="shared" si="133"/>
        <v>#VALUE!</v>
      </c>
      <c r="AU208" s="165" t="e">
        <f t="shared" si="134"/>
        <v>#VALUE!</v>
      </c>
      <c r="AV208" s="165" t="e">
        <f t="shared" si="135"/>
        <v>#VALUE!</v>
      </c>
      <c r="AW208" s="165" t="e">
        <f t="shared" si="136"/>
        <v>#VALUE!</v>
      </c>
      <c r="AX208" s="165" t="e">
        <f t="shared" si="137"/>
        <v>#VALUE!</v>
      </c>
      <c r="AY208" s="165" t="e">
        <f t="shared" si="138"/>
        <v>#VALUE!</v>
      </c>
      <c r="AZ208" s="165" t="e">
        <f t="shared" si="139"/>
        <v>#VALUE!</v>
      </c>
      <c r="BA208" s="165" t="e">
        <f t="shared" si="140"/>
        <v>#VALUE!</v>
      </c>
      <c r="BB208" s="165" t="e">
        <f t="shared" si="141"/>
        <v>#VALUE!</v>
      </c>
      <c r="BC208" s="165">
        <f t="shared" si="142"/>
        <v>1</v>
      </c>
    </row>
    <row r="209" spans="1:5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 t="shared" si="143"/>
        <v/>
      </c>
      <c r="J209" s="121" t="str">
        <f t="shared" si="144"/>
        <v/>
      </c>
      <c r="K209" s="212">
        <f t="shared" ref="K209:K260" si="156">U209+W209+Y209</f>
        <v>0</v>
      </c>
      <c r="L209" s="212">
        <f t="shared" ref="L209:L260" si="157">V209+X209+Z209</f>
        <v>0</v>
      </c>
      <c r="M209" s="212">
        <f t="shared" ref="M209:M260" si="158">AA209+AC209+AE209</f>
        <v>0</v>
      </c>
      <c r="N209" s="212">
        <f t="shared" ref="N209:N260" si="159">AB209+AD209+AF209</f>
        <v>0</v>
      </c>
      <c r="O209" s="190">
        <f t="shared" ref="O209:O260" si="160">IF(OR($F209="X",$F209="x"),$I209,0)</f>
        <v>0</v>
      </c>
      <c r="P209" s="190">
        <f t="shared" ref="P209:P260" si="161">IF(OR($F209="X",$F209="x"),$J209,0)</f>
        <v>0</v>
      </c>
      <c r="Q209" s="190">
        <f t="shared" ref="Q209:Q260" si="162">IF(OR($G209="X",$G209="x"),$I209,0)</f>
        <v>0</v>
      </c>
      <c r="R209" s="190">
        <f t="shared" ref="R209:R260" si="163">IF(OR($G209="X",$G209="x"),$J209,0)</f>
        <v>0</v>
      </c>
      <c r="S209" s="190">
        <f t="shared" ref="S209:S260" si="164">IF(OR($H209="X",$H209="x"),$I209,0)</f>
        <v>0</v>
      </c>
      <c r="T209" s="190">
        <f t="shared" ref="T209:T260" si="165">IF(OR($H209="X",$H209="x"),$J209,0)</f>
        <v>0</v>
      </c>
      <c r="U209" s="212">
        <f t="shared" si="145"/>
        <v>0</v>
      </c>
      <c r="V209" s="212">
        <f t="shared" ref="V209:V260" si="166">IF(OR($B209="",$C209="",$D209="",$E209="",$AG209=FALSE),0,IF($F209&lt;&gt;"",1,0))</f>
        <v>0</v>
      </c>
      <c r="W209" s="212">
        <f t="shared" si="146"/>
        <v>0</v>
      </c>
      <c r="X209" s="212">
        <f t="shared" ref="X209:X260" si="167">IF(OR($B209="",$C209="",$D209="",$E209="",$AG209=FALSE),0,IF($G209&lt;&gt;"",1,0))</f>
        <v>0</v>
      </c>
      <c r="Y209" s="212">
        <f t="shared" si="147"/>
        <v>0</v>
      </c>
      <c r="Z209" s="212">
        <f t="shared" ref="Z209:Z260" si="168">IF(OR($B209="",$C209="",$D209="",$E209="",$AG209=FALSE),0,IF($H209&lt;&gt;"",1,0))</f>
        <v>0</v>
      </c>
      <c r="AA209" s="212">
        <f t="shared" si="148"/>
        <v>0</v>
      </c>
      <c r="AB209" s="212">
        <f t="shared" si="149"/>
        <v>0</v>
      </c>
      <c r="AC209" s="212">
        <f t="shared" si="150"/>
        <v>0</v>
      </c>
      <c r="AD209" s="212">
        <f t="shared" si="151"/>
        <v>0</v>
      </c>
      <c r="AE209" s="212">
        <f t="shared" si="152"/>
        <v>0</v>
      </c>
      <c r="AF209" s="212">
        <f t="shared" si="153"/>
        <v>0</v>
      </c>
      <c r="AG209" s="236" t="b">
        <f t="shared" si="154"/>
        <v>0</v>
      </c>
      <c r="AI209" s="164" t="e">
        <f t="shared" si="155"/>
        <v>#VALUE!</v>
      </c>
      <c r="AJ209" s="164" t="e">
        <f t="shared" ref="AJ209:AJ260" si="169">FIND(",",$B209,AI209+1)</f>
        <v>#VALUE!</v>
      </c>
      <c r="AK209" s="164" t="e">
        <f t="shared" ref="AK209:AK260" si="170">FIND(",",$B209,AJ209+1)</f>
        <v>#VALUE!</v>
      </c>
      <c r="AL209" s="164" t="e">
        <f t="shared" ref="AL209:AL260" si="171">FIND(",",$B209,AK209+1)</f>
        <v>#VALUE!</v>
      </c>
      <c r="AM209" s="164" t="e">
        <f t="shared" ref="AM209:AM260" si="172">FIND(",",$B209,AL209+1)</f>
        <v>#VALUE!</v>
      </c>
      <c r="AN209" s="164" t="e">
        <f t="shared" ref="AN209:AN260" si="173">FIND(",",$B209,AM209+1)</f>
        <v>#VALUE!</v>
      </c>
      <c r="AO209" s="164" t="e">
        <f t="shared" ref="AO209:AO260" si="174">FIND(",",$B209,AN209+1)</f>
        <v>#VALUE!</v>
      </c>
      <c r="AP209" s="164" t="e">
        <f t="shared" ref="AP209:AP260" si="175">FIND(",",$B209,AO209+1)</f>
        <v>#VALUE!</v>
      </c>
      <c r="AQ209" s="164" t="e">
        <f t="shared" ref="AQ209:AQ260" si="176">FIND(",",$B209,AP209+1)</f>
        <v>#VALUE!</v>
      </c>
      <c r="AR209" s="164" t="e">
        <f t="shared" ref="AR209:AR260" si="177">FIND(",",$B209,AQ209+1)</f>
        <v>#VALUE!</v>
      </c>
      <c r="AS209" s="165" t="e">
        <f t="shared" ref="AS209:AS260" si="178">IF(AI209&gt;0,1,0)</f>
        <v>#VALUE!</v>
      </c>
      <c r="AT209" s="165" t="e">
        <f t="shared" ref="AT209:AT260" si="179">IF(AJ209&gt;0,1,0)</f>
        <v>#VALUE!</v>
      </c>
      <c r="AU209" s="165" t="e">
        <f t="shared" ref="AU209:AU260" si="180">IF(AK209&gt;0,1,0)</f>
        <v>#VALUE!</v>
      </c>
      <c r="AV209" s="165" t="e">
        <f t="shared" ref="AV209:AV260" si="181">IF(AL209&gt;0,1,0)</f>
        <v>#VALUE!</v>
      </c>
      <c r="AW209" s="165" t="e">
        <f t="shared" ref="AW209:AW260" si="182">IF(AM209&gt;0,1,0)</f>
        <v>#VALUE!</v>
      </c>
      <c r="AX209" s="165" t="e">
        <f t="shared" ref="AX209:AX260" si="183">IF(AN209&gt;0,1,0)</f>
        <v>#VALUE!</v>
      </c>
      <c r="AY209" s="165" t="e">
        <f t="shared" ref="AY209:AY260" si="184">IF(AO209&gt;0,1,0)</f>
        <v>#VALUE!</v>
      </c>
      <c r="AZ209" s="165" t="e">
        <f t="shared" ref="AZ209:AZ260" si="185">IF(AP209&gt;0,1,0)</f>
        <v>#VALUE!</v>
      </c>
      <c r="BA209" s="165" t="e">
        <f t="shared" ref="BA209:BA260" si="186">IF(AQ209&gt;0,1,0)</f>
        <v>#VALUE!</v>
      </c>
      <c r="BB209" s="165" t="e">
        <f t="shared" ref="BB209:BB260" si="187">IF(AR209&gt;0,1,0)</f>
        <v>#VALUE!</v>
      </c>
      <c r="BC209" s="165">
        <f t="shared" ref="BC209:BC260" si="188">1+SUMIF(AS209:BB209,"&gt;0",AS209:BB209)</f>
        <v>1</v>
      </c>
    </row>
    <row r="210" spans="1:5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 t="shared" si="143"/>
        <v/>
      </c>
      <c r="J210" s="121" t="str">
        <f t="shared" si="144"/>
        <v/>
      </c>
      <c r="K210" s="212">
        <f t="shared" si="156"/>
        <v>0</v>
      </c>
      <c r="L210" s="212">
        <f t="shared" si="157"/>
        <v>0</v>
      </c>
      <c r="M210" s="212">
        <f t="shared" si="158"/>
        <v>0</v>
      </c>
      <c r="N210" s="212">
        <f t="shared" si="159"/>
        <v>0</v>
      </c>
      <c r="O210" s="190">
        <f t="shared" si="160"/>
        <v>0</v>
      </c>
      <c r="P210" s="190">
        <f t="shared" si="161"/>
        <v>0</v>
      </c>
      <c r="Q210" s="190">
        <f t="shared" si="162"/>
        <v>0</v>
      </c>
      <c r="R210" s="190">
        <f t="shared" si="163"/>
        <v>0</v>
      </c>
      <c r="S210" s="190">
        <f t="shared" si="164"/>
        <v>0</v>
      </c>
      <c r="T210" s="190">
        <f t="shared" si="165"/>
        <v>0</v>
      </c>
      <c r="U210" s="212">
        <f t="shared" si="145"/>
        <v>0</v>
      </c>
      <c r="V210" s="212">
        <f t="shared" si="166"/>
        <v>0</v>
      </c>
      <c r="W210" s="212">
        <f t="shared" si="146"/>
        <v>0</v>
      </c>
      <c r="X210" s="212">
        <f t="shared" si="167"/>
        <v>0</v>
      </c>
      <c r="Y210" s="212">
        <f t="shared" si="147"/>
        <v>0</v>
      </c>
      <c r="Z210" s="212">
        <f t="shared" si="168"/>
        <v>0</v>
      </c>
      <c r="AA210" s="212">
        <f t="shared" si="148"/>
        <v>0</v>
      </c>
      <c r="AB210" s="212">
        <f t="shared" si="149"/>
        <v>0</v>
      </c>
      <c r="AC210" s="212">
        <f t="shared" si="150"/>
        <v>0</v>
      </c>
      <c r="AD210" s="212">
        <f t="shared" si="151"/>
        <v>0</v>
      </c>
      <c r="AE210" s="212">
        <f t="shared" si="152"/>
        <v>0</v>
      </c>
      <c r="AF210" s="212">
        <f t="shared" si="153"/>
        <v>0</v>
      </c>
      <c r="AG210" s="236" t="b">
        <f t="shared" si="154"/>
        <v>0</v>
      </c>
      <c r="AI210" s="164" t="e">
        <f t="shared" si="155"/>
        <v>#VALUE!</v>
      </c>
      <c r="AJ210" s="164" t="e">
        <f t="shared" si="169"/>
        <v>#VALUE!</v>
      </c>
      <c r="AK210" s="164" t="e">
        <f t="shared" si="170"/>
        <v>#VALUE!</v>
      </c>
      <c r="AL210" s="164" t="e">
        <f t="shared" si="171"/>
        <v>#VALUE!</v>
      </c>
      <c r="AM210" s="164" t="e">
        <f t="shared" si="172"/>
        <v>#VALUE!</v>
      </c>
      <c r="AN210" s="164" t="e">
        <f t="shared" si="173"/>
        <v>#VALUE!</v>
      </c>
      <c r="AO210" s="164" t="e">
        <f t="shared" si="174"/>
        <v>#VALUE!</v>
      </c>
      <c r="AP210" s="164" t="e">
        <f t="shared" si="175"/>
        <v>#VALUE!</v>
      </c>
      <c r="AQ210" s="164" t="e">
        <f t="shared" si="176"/>
        <v>#VALUE!</v>
      </c>
      <c r="AR210" s="164" t="e">
        <f t="shared" si="177"/>
        <v>#VALUE!</v>
      </c>
      <c r="AS210" s="165" t="e">
        <f t="shared" si="178"/>
        <v>#VALUE!</v>
      </c>
      <c r="AT210" s="165" t="e">
        <f t="shared" si="179"/>
        <v>#VALUE!</v>
      </c>
      <c r="AU210" s="165" t="e">
        <f t="shared" si="180"/>
        <v>#VALUE!</v>
      </c>
      <c r="AV210" s="165" t="e">
        <f t="shared" si="181"/>
        <v>#VALUE!</v>
      </c>
      <c r="AW210" s="165" t="e">
        <f t="shared" si="182"/>
        <v>#VALUE!</v>
      </c>
      <c r="AX210" s="165" t="e">
        <f t="shared" si="183"/>
        <v>#VALUE!</v>
      </c>
      <c r="AY210" s="165" t="e">
        <f t="shared" si="184"/>
        <v>#VALUE!</v>
      </c>
      <c r="AZ210" s="165" t="e">
        <f t="shared" si="185"/>
        <v>#VALUE!</v>
      </c>
      <c r="BA210" s="165" t="e">
        <f t="shared" si="186"/>
        <v>#VALUE!</v>
      </c>
      <c r="BB210" s="165" t="e">
        <f t="shared" si="187"/>
        <v>#VALUE!</v>
      </c>
      <c r="BC210" s="165">
        <f t="shared" si="188"/>
        <v>1</v>
      </c>
    </row>
    <row r="211" spans="1:5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 t="shared" si="143"/>
        <v/>
      </c>
      <c r="J211" s="121" t="str">
        <f t="shared" si="144"/>
        <v/>
      </c>
      <c r="K211" s="212">
        <f t="shared" si="156"/>
        <v>0</v>
      </c>
      <c r="L211" s="212">
        <f t="shared" si="157"/>
        <v>0</v>
      </c>
      <c r="M211" s="212">
        <f t="shared" si="158"/>
        <v>0</v>
      </c>
      <c r="N211" s="212">
        <f t="shared" si="159"/>
        <v>0</v>
      </c>
      <c r="O211" s="190">
        <f t="shared" si="160"/>
        <v>0</v>
      </c>
      <c r="P211" s="190">
        <f t="shared" si="161"/>
        <v>0</v>
      </c>
      <c r="Q211" s="190">
        <f t="shared" si="162"/>
        <v>0</v>
      </c>
      <c r="R211" s="190">
        <f t="shared" si="163"/>
        <v>0</v>
      </c>
      <c r="S211" s="190">
        <f t="shared" si="164"/>
        <v>0</v>
      </c>
      <c r="T211" s="190">
        <f t="shared" si="165"/>
        <v>0</v>
      </c>
      <c r="U211" s="212">
        <f t="shared" si="145"/>
        <v>0</v>
      </c>
      <c r="V211" s="212">
        <f t="shared" si="166"/>
        <v>0</v>
      </c>
      <c r="W211" s="212">
        <f t="shared" si="146"/>
        <v>0</v>
      </c>
      <c r="X211" s="212">
        <f t="shared" si="167"/>
        <v>0</v>
      </c>
      <c r="Y211" s="212">
        <f t="shared" si="147"/>
        <v>0</v>
      </c>
      <c r="Z211" s="212">
        <f t="shared" si="168"/>
        <v>0</v>
      </c>
      <c r="AA211" s="212">
        <f t="shared" si="148"/>
        <v>0</v>
      </c>
      <c r="AB211" s="212">
        <f t="shared" si="149"/>
        <v>0</v>
      </c>
      <c r="AC211" s="212">
        <f t="shared" si="150"/>
        <v>0</v>
      </c>
      <c r="AD211" s="212">
        <f t="shared" si="151"/>
        <v>0</v>
      </c>
      <c r="AE211" s="212">
        <f t="shared" si="152"/>
        <v>0</v>
      </c>
      <c r="AF211" s="212">
        <f t="shared" si="153"/>
        <v>0</v>
      </c>
      <c r="AG211" s="236" t="b">
        <f t="shared" si="154"/>
        <v>0</v>
      </c>
      <c r="AI211" s="164" t="e">
        <f t="shared" si="155"/>
        <v>#VALUE!</v>
      </c>
      <c r="AJ211" s="164" t="e">
        <f t="shared" si="169"/>
        <v>#VALUE!</v>
      </c>
      <c r="AK211" s="164" t="e">
        <f t="shared" si="170"/>
        <v>#VALUE!</v>
      </c>
      <c r="AL211" s="164" t="e">
        <f t="shared" si="171"/>
        <v>#VALUE!</v>
      </c>
      <c r="AM211" s="164" t="e">
        <f t="shared" si="172"/>
        <v>#VALUE!</v>
      </c>
      <c r="AN211" s="164" t="e">
        <f t="shared" si="173"/>
        <v>#VALUE!</v>
      </c>
      <c r="AO211" s="164" t="e">
        <f t="shared" si="174"/>
        <v>#VALUE!</v>
      </c>
      <c r="AP211" s="164" t="e">
        <f t="shared" si="175"/>
        <v>#VALUE!</v>
      </c>
      <c r="AQ211" s="164" t="e">
        <f t="shared" si="176"/>
        <v>#VALUE!</v>
      </c>
      <c r="AR211" s="164" t="e">
        <f t="shared" si="177"/>
        <v>#VALUE!</v>
      </c>
      <c r="AS211" s="165" t="e">
        <f t="shared" si="178"/>
        <v>#VALUE!</v>
      </c>
      <c r="AT211" s="165" t="e">
        <f t="shared" si="179"/>
        <v>#VALUE!</v>
      </c>
      <c r="AU211" s="165" t="e">
        <f t="shared" si="180"/>
        <v>#VALUE!</v>
      </c>
      <c r="AV211" s="165" t="e">
        <f t="shared" si="181"/>
        <v>#VALUE!</v>
      </c>
      <c r="AW211" s="165" t="e">
        <f t="shared" si="182"/>
        <v>#VALUE!</v>
      </c>
      <c r="AX211" s="165" t="e">
        <f t="shared" si="183"/>
        <v>#VALUE!</v>
      </c>
      <c r="AY211" s="165" t="e">
        <f t="shared" si="184"/>
        <v>#VALUE!</v>
      </c>
      <c r="AZ211" s="165" t="e">
        <f t="shared" si="185"/>
        <v>#VALUE!</v>
      </c>
      <c r="BA211" s="165" t="e">
        <f t="shared" si="186"/>
        <v>#VALUE!</v>
      </c>
      <c r="BB211" s="165" t="e">
        <f t="shared" si="187"/>
        <v>#VALUE!</v>
      </c>
      <c r="BC211" s="165">
        <f t="shared" si="188"/>
        <v>1</v>
      </c>
    </row>
    <row r="212" spans="1:5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 t="shared" si="143"/>
        <v/>
      </c>
      <c r="J212" s="121" t="str">
        <f t="shared" si="144"/>
        <v/>
      </c>
      <c r="K212" s="212">
        <f t="shared" si="156"/>
        <v>0</v>
      </c>
      <c r="L212" s="212">
        <f t="shared" si="157"/>
        <v>0</v>
      </c>
      <c r="M212" s="212">
        <f t="shared" si="158"/>
        <v>0</v>
      </c>
      <c r="N212" s="212">
        <f t="shared" si="159"/>
        <v>0</v>
      </c>
      <c r="O212" s="190">
        <f t="shared" si="160"/>
        <v>0</v>
      </c>
      <c r="P212" s="190">
        <f t="shared" si="161"/>
        <v>0</v>
      </c>
      <c r="Q212" s="190">
        <f t="shared" si="162"/>
        <v>0</v>
      </c>
      <c r="R212" s="190">
        <f t="shared" si="163"/>
        <v>0</v>
      </c>
      <c r="S212" s="190">
        <f t="shared" si="164"/>
        <v>0</v>
      </c>
      <c r="T212" s="190">
        <f t="shared" si="165"/>
        <v>0</v>
      </c>
      <c r="U212" s="212">
        <f t="shared" si="145"/>
        <v>0</v>
      </c>
      <c r="V212" s="212">
        <f t="shared" si="166"/>
        <v>0</v>
      </c>
      <c r="W212" s="212">
        <f t="shared" si="146"/>
        <v>0</v>
      </c>
      <c r="X212" s="212">
        <f t="shared" si="167"/>
        <v>0</v>
      </c>
      <c r="Y212" s="212">
        <f t="shared" si="147"/>
        <v>0</v>
      </c>
      <c r="Z212" s="212">
        <f t="shared" si="168"/>
        <v>0</v>
      </c>
      <c r="AA212" s="212">
        <f t="shared" si="148"/>
        <v>0</v>
      </c>
      <c r="AB212" s="212">
        <f t="shared" si="149"/>
        <v>0</v>
      </c>
      <c r="AC212" s="212">
        <f t="shared" si="150"/>
        <v>0</v>
      </c>
      <c r="AD212" s="212">
        <f t="shared" si="151"/>
        <v>0</v>
      </c>
      <c r="AE212" s="212">
        <f t="shared" si="152"/>
        <v>0</v>
      </c>
      <c r="AF212" s="212">
        <f t="shared" si="153"/>
        <v>0</v>
      </c>
      <c r="AG212" s="236" t="b">
        <f t="shared" si="154"/>
        <v>0</v>
      </c>
      <c r="AI212" s="164" t="e">
        <f t="shared" si="155"/>
        <v>#VALUE!</v>
      </c>
      <c r="AJ212" s="164" t="e">
        <f t="shared" si="169"/>
        <v>#VALUE!</v>
      </c>
      <c r="AK212" s="164" t="e">
        <f t="shared" si="170"/>
        <v>#VALUE!</v>
      </c>
      <c r="AL212" s="164" t="e">
        <f t="shared" si="171"/>
        <v>#VALUE!</v>
      </c>
      <c r="AM212" s="164" t="e">
        <f t="shared" si="172"/>
        <v>#VALUE!</v>
      </c>
      <c r="AN212" s="164" t="e">
        <f t="shared" si="173"/>
        <v>#VALUE!</v>
      </c>
      <c r="AO212" s="164" t="e">
        <f t="shared" si="174"/>
        <v>#VALUE!</v>
      </c>
      <c r="AP212" s="164" t="e">
        <f t="shared" si="175"/>
        <v>#VALUE!</v>
      </c>
      <c r="AQ212" s="164" t="e">
        <f t="shared" si="176"/>
        <v>#VALUE!</v>
      </c>
      <c r="AR212" s="164" t="e">
        <f t="shared" si="177"/>
        <v>#VALUE!</v>
      </c>
      <c r="AS212" s="165" t="e">
        <f t="shared" si="178"/>
        <v>#VALUE!</v>
      </c>
      <c r="AT212" s="165" t="e">
        <f t="shared" si="179"/>
        <v>#VALUE!</v>
      </c>
      <c r="AU212" s="165" t="e">
        <f t="shared" si="180"/>
        <v>#VALUE!</v>
      </c>
      <c r="AV212" s="165" t="e">
        <f t="shared" si="181"/>
        <v>#VALUE!</v>
      </c>
      <c r="AW212" s="165" t="e">
        <f t="shared" si="182"/>
        <v>#VALUE!</v>
      </c>
      <c r="AX212" s="165" t="e">
        <f t="shared" si="183"/>
        <v>#VALUE!</v>
      </c>
      <c r="AY212" s="165" t="e">
        <f t="shared" si="184"/>
        <v>#VALUE!</v>
      </c>
      <c r="AZ212" s="165" t="e">
        <f t="shared" si="185"/>
        <v>#VALUE!</v>
      </c>
      <c r="BA212" s="165" t="e">
        <f t="shared" si="186"/>
        <v>#VALUE!</v>
      </c>
      <c r="BB212" s="165" t="e">
        <f t="shared" si="187"/>
        <v>#VALUE!</v>
      </c>
      <c r="BC212" s="165">
        <f t="shared" si="188"/>
        <v>1</v>
      </c>
    </row>
    <row r="213" spans="1:5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 t="shared" si="143"/>
        <v/>
      </c>
      <c r="J213" s="121" t="str">
        <f t="shared" si="144"/>
        <v/>
      </c>
      <c r="K213" s="212">
        <f t="shared" si="156"/>
        <v>0</v>
      </c>
      <c r="L213" s="212">
        <f t="shared" si="157"/>
        <v>0</v>
      </c>
      <c r="M213" s="212">
        <f t="shared" si="158"/>
        <v>0</v>
      </c>
      <c r="N213" s="212">
        <f t="shared" si="159"/>
        <v>0</v>
      </c>
      <c r="O213" s="190">
        <f t="shared" si="160"/>
        <v>0</v>
      </c>
      <c r="P213" s="190">
        <f t="shared" si="161"/>
        <v>0</v>
      </c>
      <c r="Q213" s="190">
        <f t="shared" si="162"/>
        <v>0</v>
      </c>
      <c r="R213" s="190">
        <f t="shared" si="163"/>
        <v>0</v>
      </c>
      <c r="S213" s="190">
        <f t="shared" si="164"/>
        <v>0</v>
      </c>
      <c r="T213" s="190">
        <f t="shared" si="165"/>
        <v>0</v>
      </c>
      <c r="U213" s="212">
        <f t="shared" si="145"/>
        <v>0</v>
      </c>
      <c r="V213" s="212">
        <f t="shared" si="166"/>
        <v>0</v>
      </c>
      <c r="W213" s="212">
        <f t="shared" si="146"/>
        <v>0</v>
      </c>
      <c r="X213" s="212">
        <f t="shared" si="167"/>
        <v>0</v>
      </c>
      <c r="Y213" s="212">
        <f t="shared" si="147"/>
        <v>0</v>
      </c>
      <c r="Z213" s="212">
        <f t="shared" si="168"/>
        <v>0</v>
      </c>
      <c r="AA213" s="212">
        <f t="shared" si="148"/>
        <v>0</v>
      </c>
      <c r="AB213" s="212">
        <f t="shared" si="149"/>
        <v>0</v>
      </c>
      <c r="AC213" s="212">
        <f t="shared" si="150"/>
        <v>0</v>
      </c>
      <c r="AD213" s="212">
        <f t="shared" si="151"/>
        <v>0</v>
      </c>
      <c r="AE213" s="212">
        <f t="shared" si="152"/>
        <v>0</v>
      </c>
      <c r="AF213" s="212">
        <f t="shared" si="153"/>
        <v>0</v>
      </c>
      <c r="AG213" s="236" t="b">
        <f t="shared" si="154"/>
        <v>0</v>
      </c>
      <c r="AI213" s="164" t="e">
        <f t="shared" si="155"/>
        <v>#VALUE!</v>
      </c>
      <c r="AJ213" s="164" t="e">
        <f t="shared" si="169"/>
        <v>#VALUE!</v>
      </c>
      <c r="AK213" s="164" t="e">
        <f t="shared" si="170"/>
        <v>#VALUE!</v>
      </c>
      <c r="AL213" s="164" t="e">
        <f t="shared" si="171"/>
        <v>#VALUE!</v>
      </c>
      <c r="AM213" s="164" t="e">
        <f t="shared" si="172"/>
        <v>#VALUE!</v>
      </c>
      <c r="AN213" s="164" t="e">
        <f t="shared" si="173"/>
        <v>#VALUE!</v>
      </c>
      <c r="AO213" s="164" t="e">
        <f t="shared" si="174"/>
        <v>#VALUE!</v>
      </c>
      <c r="AP213" s="164" t="e">
        <f t="shared" si="175"/>
        <v>#VALUE!</v>
      </c>
      <c r="AQ213" s="164" t="e">
        <f t="shared" si="176"/>
        <v>#VALUE!</v>
      </c>
      <c r="AR213" s="164" t="e">
        <f t="shared" si="177"/>
        <v>#VALUE!</v>
      </c>
      <c r="AS213" s="165" t="e">
        <f t="shared" si="178"/>
        <v>#VALUE!</v>
      </c>
      <c r="AT213" s="165" t="e">
        <f t="shared" si="179"/>
        <v>#VALUE!</v>
      </c>
      <c r="AU213" s="165" t="e">
        <f t="shared" si="180"/>
        <v>#VALUE!</v>
      </c>
      <c r="AV213" s="165" t="e">
        <f t="shared" si="181"/>
        <v>#VALUE!</v>
      </c>
      <c r="AW213" s="165" t="e">
        <f t="shared" si="182"/>
        <v>#VALUE!</v>
      </c>
      <c r="AX213" s="165" t="e">
        <f t="shared" si="183"/>
        <v>#VALUE!</v>
      </c>
      <c r="AY213" s="165" t="e">
        <f t="shared" si="184"/>
        <v>#VALUE!</v>
      </c>
      <c r="AZ213" s="165" t="e">
        <f t="shared" si="185"/>
        <v>#VALUE!</v>
      </c>
      <c r="BA213" s="165" t="e">
        <f t="shared" si="186"/>
        <v>#VALUE!</v>
      </c>
      <c r="BB213" s="165" t="e">
        <f t="shared" si="187"/>
        <v>#VALUE!</v>
      </c>
      <c r="BC213" s="165">
        <f t="shared" si="188"/>
        <v>1</v>
      </c>
    </row>
    <row r="214" spans="1:5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 t="shared" si="143"/>
        <v/>
      </c>
      <c r="J214" s="121" t="str">
        <f t="shared" si="144"/>
        <v/>
      </c>
      <c r="K214" s="212">
        <f t="shared" si="156"/>
        <v>0</v>
      </c>
      <c r="L214" s="212">
        <f t="shared" si="157"/>
        <v>0</v>
      </c>
      <c r="M214" s="212">
        <f t="shared" si="158"/>
        <v>0</v>
      </c>
      <c r="N214" s="212">
        <f t="shared" si="159"/>
        <v>0</v>
      </c>
      <c r="O214" s="190">
        <f t="shared" si="160"/>
        <v>0</v>
      </c>
      <c r="P214" s="190">
        <f t="shared" si="161"/>
        <v>0</v>
      </c>
      <c r="Q214" s="190">
        <f t="shared" si="162"/>
        <v>0</v>
      </c>
      <c r="R214" s="190">
        <f t="shared" si="163"/>
        <v>0</v>
      </c>
      <c r="S214" s="190">
        <f t="shared" si="164"/>
        <v>0</v>
      </c>
      <c r="T214" s="190">
        <f t="shared" si="165"/>
        <v>0</v>
      </c>
      <c r="U214" s="212">
        <f t="shared" si="145"/>
        <v>0</v>
      </c>
      <c r="V214" s="212">
        <f t="shared" si="166"/>
        <v>0</v>
      </c>
      <c r="W214" s="212">
        <f t="shared" si="146"/>
        <v>0</v>
      </c>
      <c r="X214" s="212">
        <f t="shared" si="167"/>
        <v>0</v>
      </c>
      <c r="Y214" s="212">
        <f t="shared" si="147"/>
        <v>0</v>
      </c>
      <c r="Z214" s="212">
        <f t="shared" si="168"/>
        <v>0</v>
      </c>
      <c r="AA214" s="212">
        <f t="shared" si="148"/>
        <v>0</v>
      </c>
      <c r="AB214" s="212">
        <f t="shared" si="149"/>
        <v>0</v>
      </c>
      <c r="AC214" s="212">
        <f t="shared" si="150"/>
        <v>0</v>
      </c>
      <c r="AD214" s="212">
        <f t="shared" si="151"/>
        <v>0</v>
      </c>
      <c r="AE214" s="212">
        <f t="shared" si="152"/>
        <v>0</v>
      </c>
      <c r="AF214" s="212">
        <f t="shared" si="153"/>
        <v>0</v>
      </c>
      <c r="AG214" s="236" t="b">
        <f t="shared" si="154"/>
        <v>0</v>
      </c>
      <c r="AI214" s="164" t="e">
        <f t="shared" si="155"/>
        <v>#VALUE!</v>
      </c>
      <c r="AJ214" s="164" t="e">
        <f t="shared" si="169"/>
        <v>#VALUE!</v>
      </c>
      <c r="AK214" s="164" t="e">
        <f t="shared" si="170"/>
        <v>#VALUE!</v>
      </c>
      <c r="AL214" s="164" t="e">
        <f t="shared" si="171"/>
        <v>#VALUE!</v>
      </c>
      <c r="AM214" s="164" t="e">
        <f t="shared" si="172"/>
        <v>#VALUE!</v>
      </c>
      <c r="AN214" s="164" t="e">
        <f t="shared" si="173"/>
        <v>#VALUE!</v>
      </c>
      <c r="AO214" s="164" t="e">
        <f t="shared" si="174"/>
        <v>#VALUE!</v>
      </c>
      <c r="AP214" s="164" t="e">
        <f t="shared" si="175"/>
        <v>#VALUE!</v>
      </c>
      <c r="AQ214" s="164" t="e">
        <f t="shared" si="176"/>
        <v>#VALUE!</v>
      </c>
      <c r="AR214" s="164" t="e">
        <f t="shared" si="177"/>
        <v>#VALUE!</v>
      </c>
      <c r="AS214" s="165" t="e">
        <f t="shared" si="178"/>
        <v>#VALUE!</v>
      </c>
      <c r="AT214" s="165" t="e">
        <f t="shared" si="179"/>
        <v>#VALUE!</v>
      </c>
      <c r="AU214" s="165" t="e">
        <f t="shared" si="180"/>
        <v>#VALUE!</v>
      </c>
      <c r="AV214" s="165" t="e">
        <f t="shared" si="181"/>
        <v>#VALUE!</v>
      </c>
      <c r="AW214" s="165" t="e">
        <f t="shared" si="182"/>
        <v>#VALUE!</v>
      </c>
      <c r="AX214" s="165" t="e">
        <f t="shared" si="183"/>
        <v>#VALUE!</v>
      </c>
      <c r="AY214" s="165" t="e">
        <f t="shared" si="184"/>
        <v>#VALUE!</v>
      </c>
      <c r="AZ214" s="165" t="e">
        <f t="shared" si="185"/>
        <v>#VALUE!</v>
      </c>
      <c r="BA214" s="165" t="e">
        <f t="shared" si="186"/>
        <v>#VALUE!</v>
      </c>
      <c r="BB214" s="165" t="e">
        <f t="shared" si="187"/>
        <v>#VALUE!</v>
      </c>
      <c r="BC214" s="165">
        <f t="shared" si="188"/>
        <v>1</v>
      </c>
    </row>
    <row r="215" spans="1:5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 t="shared" si="143"/>
        <v/>
      </c>
      <c r="J215" s="121" t="str">
        <f t="shared" si="144"/>
        <v/>
      </c>
      <c r="K215" s="212">
        <f t="shared" si="156"/>
        <v>0</v>
      </c>
      <c r="L215" s="212">
        <f t="shared" si="157"/>
        <v>0</v>
      </c>
      <c r="M215" s="212">
        <f t="shared" si="158"/>
        <v>0</v>
      </c>
      <c r="N215" s="212">
        <f t="shared" si="159"/>
        <v>0</v>
      </c>
      <c r="O215" s="190">
        <f t="shared" si="160"/>
        <v>0</v>
      </c>
      <c r="P215" s="190">
        <f t="shared" si="161"/>
        <v>0</v>
      </c>
      <c r="Q215" s="190">
        <f t="shared" si="162"/>
        <v>0</v>
      </c>
      <c r="R215" s="190">
        <f t="shared" si="163"/>
        <v>0</v>
      </c>
      <c r="S215" s="190">
        <f t="shared" si="164"/>
        <v>0</v>
      </c>
      <c r="T215" s="190">
        <f t="shared" si="165"/>
        <v>0</v>
      </c>
      <c r="U215" s="212">
        <f t="shared" si="145"/>
        <v>0</v>
      </c>
      <c r="V215" s="212">
        <f t="shared" si="166"/>
        <v>0</v>
      </c>
      <c r="W215" s="212">
        <f t="shared" si="146"/>
        <v>0</v>
      </c>
      <c r="X215" s="212">
        <f t="shared" si="167"/>
        <v>0</v>
      </c>
      <c r="Y215" s="212">
        <f t="shared" si="147"/>
        <v>0</v>
      </c>
      <c r="Z215" s="212">
        <f t="shared" si="168"/>
        <v>0</v>
      </c>
      <c r="AA215" s="212">
        <f t="shared" si="148"/>
        <v>0</v>
      </c>
      <c r="AB215" s="212">
        <f t="shared" si="149"/>
        <v>0</v>
      </c>
      <c r="AC215" s="212">
        <f t="shared" si="150"/>
        <v>0</v>
      </c>
      <c r="AD215" s="212">
        <f t="shared" si="151"/>
        <v>0</v>
      </c>
      <c r="AE215" s="212">
        <f t="shared" si="152"/>
        <v>0</v>
      </c>
      <c r="AF215" s="212">
        <f t="shared" si="153"/>
        <v>0</v>
      </c>
      <c r="AG215" s="236" t="b">
        <f t="shared" si="154"/>
        <v>0</v>
      </c>
      <c r="AI215" s="164" t="e">
        <f t="shared" si="155"/>
        <v>#VALUE!</v>
      </c>
      <c r="AJ215" s="164" t="e">
        <f t="shared" si="169"/>
        <v>#VALUE!</v>
      </c>
      <c r="AK215" s="164" t="e">
        <f t="shared" si="170"/>
        <v>#VALUE!</v>
      </c>
      <c r="AL215" s="164" t="e">
        <f t="shared" si="171"/>
        <v>#VALUE!</v>
      </c>
      <c r="AM215" s="164" t="e">
        <f t="shared" si="172"/>
        <v>#VALUE!</v>
      </c>
      <c r="AN215" s="164" t="e">
        <f t="shared" si="173"/>
        <v>#VALUE!</v>
      </c>
      <c r="AO215" s="164" t="e">
        <f t="shared" si="174"/>
        <v>#VALUE!</v>
      </c>
      <c r="AP215" s="164" t="e">
        <f t="shared" si="175"/>
        <v>#VALUE!</v>
      </c>
      <c r="AQ215" s="164" t="e">
        <f t="shared" si="176"/>
        <v>#VALUE!</v>
      </c>
      <c r="AR215" s="164" t="e">
        <f t="shared" si="177"/>
        <v>#VALUE!</v>
      </c>
      <c r="AS215" s="165" t="e">
        <f t="shared" si="178"/>
        <v>#VALUE!</v>
      </c>
      <c r="AT215" s="165" t="e">
        <f t="shared" si="179"/>
        <v>#VALUE!</v>
      </c>
      <c r="AU215" s="165" t="e">
        <f t="shared" si="180"/>
        <v>#VALUE!</v>
      </c>
      <c r="AV215" s="165" t="e">
        <f t="shared" si="181"/>
        <v>#VALUE!</v>
      </c>
      <c r="AW215" s="165" t="e">
        <f t="shared" si="182"/>
        <v>#VALUE!</v>
      </c>
      <c r="AX215" s="165" t="e">
        <f t="shared" si="183"/>
        <v>#VALUE!</v>
      </c>
      <c r="AY215" s="165" t="e">
        <f t="shared" si="184"/>
        <v>#VALUE!</v>
      </c>
      <c r="AZ215" s="165" t="e">
        <f t="shared" si="185"/>
        <v>#VALUE!</v>
      </c>
      <c r="BA215" s="165" t="e">
        <f t="shared" si="186"/>
        <v>#VALUE!</v>
      </c>
      <c r="BB215" s="165" t="e">
        <f t="shared" si="187"/>
        <v>#VALUE!</v>
      </c>
      <c r="BC215" s="165">
        <f t="shared" si="188"/>
        <v>1</v>
      </c>
    </row>
    <row r="216" spans="1:5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 t="shared" si="143"/>
        <v/>
      </c>
      <c r="J216" s="121" t="str">
        <f t="shared" si="144"/>
        <v/>
      </c>
      <c r="K216" s="212">
        <f t="shared" si="156"/>
        <v>0</v>
      </c>
      <c r="L216" s="212">
        <f t="shared" si="157"/>
        <v>0</v>
      </c>
      <c r="M216" s="212">
        <f t="shared" si="158"/>
        <v>0</v>
      </c>
      <c r="N216" s="212">
        <f t="shared" si="159"/>
        <v>0</v>
      </c>
      <c r="O216" s="190">
        <f t="shared" si="160"/>
        <v>0</v>
      </c>
      <c r="P216" s="190">
        <f t="shared" si="161"/>
        <v>0</v>
      </c>
      <c r="Q216" s="190">
        <f t="shared" si="162"/>
        <v>0</v>
      </c>
      <c r="R216" s="190">
        <f t="shared" si="163"/>
        <v>0</v>
      </c>
      <c r="S216" s="190">
        <f t="shared" si="164"/>
        <v>0</v>
      </c>
      <c r="T216" s="190">
        <f t="shared" si="165"/>
        <v>0</v>
      </c>
      <c r="U216" s="212">
        <f t="shared" si="145"/>
        <v>0</v>
      </c>
      <c r="V216" s="212">
        <f t="shared" si="166"/>
        <v>0</v>
      </c>
      <c r="W216" s="212">
        <f t="shared" si="146"/>
        <v>0</v>
      </c>
      <c r="X216" s="212">
        <f t="shared" si="167"/>
        <v>0</v>
      </c>
      <c r="Y216" s="212">
        <f t="shared" si="147"/>
        <v>0</v>
      </c>
      <c r="Z216" s="212">
        <f t="shared" si="168"/>
        <v>0</v>
      </c>
      <c r="AA216" s="212">
        <f t="shared" si="148"/>
        <v>0</v>
      </c>
      <c r="AB216" s="212">
        <f t="shared" si="149"/>
        <v>0</v>
      </c>
      <c r="AC216" s="212">
        <f t="shared" si="150"/>
        <v>0</v>
      </c>
      <c r="AD216" s="212">
        <f t="shared" si="151"/>
        <v>0</v>
      </c>
      <c r="AE216" s="212">
        <f t="shared" si="152"/>
        <v>0</v>
      </c>
      <c r="AF216" s="212">
        <f t="shared" si="153"/>
        <v>0</v>
      </c>
      <c r="AG216" s="236" t="b">
        <f t="shared" si="154"/>
        <v>0</v>
      </c>
      <c r="AI216" s="164" t="e">
        <f t="shared" si="155"/>
        <v>#VALUE!</v>
      </c>
      <c r="AJ216" s="164" t="e">
        <f t="shared" si="169"/>
        <v>#VALUE!</v>
      </c>
      <c r="AK216" s="164" t="e">
        <f t="shared" si="170"/>
        <v>#VALUE!</v>
      </c>
      <c r="AL216" s="164" t="e">
        <f t="shared" si="171"/>
        <v>#VALUE!</v>
      </c>
      <c r="AM216" s="164" t="e">
        <f t="shared" si="172"/>
        <v>#VALUE!</v>
      </c>
      <c r="AN216" s="164" t="e">
        <f t="shared" si="173"/>
        <v>#VALUE!</v>
      </c>
      <c r="AO216" s="164" t="e">
        <f t="shared" si="174"/>
        <v>#VALUE!</v>
      </c>
      <c r="AP216" s="164" t="e">
        <f t="shared" si="175"/>
        <v>#VALUE!</v>
      </c>
      <c r="AQ216" s="164" t="e">
        <f t="shared" si="176"/>
        <v>#VALUE!</v>
      </c>
      <c r="AR216" s="164" t="e">
        <f t="shared" si="177"/>
        <v>#VALUE!</v>
      </c>
      <c r="AS216" s="165" t="e">
        <f t="shared" si="178"/>
        <v>#VALUE!</v>
      </c>
      <c r="AT216" s="165" t="e">
        <f t="shared" si="179"/>
        <v>#VALUE!</v>
      </c>
      <c r="AU216" s="165" t="e">
        <f t="shared" si="180"/>
        <v>#VALUE!</v>
      </c>
      <c r="AV216" s="165" t="e">
        <f t="shared" si="181"/>
        <v>#VALUE!</v>
      </c>
      <c r="AW216" s="165" t="e">
        <f t="shared" si="182"/>
        <v>#VALUE!</v>
      </c>
      <c r="AX216" s="165" t="e">
        <f t="shared" si="183"/>
        <v>#VALUE!</v>
      </c>
      <c r="AY216" s="165" t="e">
        <f t="shared" si="184"/>
        <v>#VALUE!</v>
      </c>
      <c r="AZ216" s="165" t="e">
        <f t="shared" si="185"/>
        <v>#VALUE!</v>
      </c>
      <c r="BA216" s="165" t="e">
        <f t="shared" si="186"/>
        <v>#VALUE!</v>
      </c>
      <c r="BB216" s="165" t="e">
        <f t="shared" si="187"/>
        <v>#VALUE!</v>
      </c>
      <c r="BC216" s="165">
        <f t="shared" si="188"/>
        <v>1</v>
      </c>
    </row>
    <row r="217" spans="1:5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 t="shared" si="143"/>
        <v/>
      </c>
      <c r="J217" s="121" t="str">
        <f t="shared" si="144"/>
        <v/>
      </c>
      <c r="K217" s="212">
        <f t="shared" si="156"/>
        <v>0</v>
      </c>
      <c r="L217" s="212">
        <f t="shared" si="157"/>
        <v>0</v>
      </c>
      <c r="M217" s="212">
        <f t="shared" si="158"/>
        <v>0</v>
      </c>
      <c r="N217" s="212">
        <f t="shared" si="159"/>
        <v>0</v>
      </c>
      <c r="O217" s="190">
        <f t="shared" si="160"/>
        <v>0</v>
      </c>
      <c r="P217" s="190">
        <f t="shared" si="161"/>
        <v>0</v>
      </c>
      <c r="Q217" s="190">
        <f t="shared" si="162"/>
        <v>0</v>
      </c>
      <c r="R217" s="190">
        <f t="shared" si="163"/>
        <v>0</v>
      </c>
      <c r="S217" s="190">
        <f t="shared" si="164"/>
        <v>0</v>
      </c>
      <c r="T217" s="190">
        <f t="shared" si="165"/>
        <v>0</v>
      </c>
      <c r="U217" s="212">
        <f t="shared" si="145"/>
        <v>0</v>
      </c>
      <c r="V217" s="212">
        <f t="shared" si="166"/>
        <v>0</v>
      </c>
      <c r="W217" s="212">
        <f t="shared" si="146"/>
        <v>0</v>
      </c>
      <c r="X217" s="212">
        <f t="shared" si="167"/>
        <v>0</v>
      </c>
      <c r="Y217" s="212">
        <f t="shared" si="147"/>
        <v>0</v>
      </c>
      <c r="Z217" s="212">
        <f t="shared" si="168"/>
        <v>0</v>
      </c>
      <c r="AA217" s="212">
        <f t="shared" si="148"/>
        <v>0</v>
      </c>
      <c r="AB217" s="212">
        <f t="shared" si="149"/>
        <v>0</v>
      </c>
      <c r="AC217" s="212">
        <f t="shared" si="150"/>
        <v>0</v>
      </c>
      <c r="AD217" s="212">
        <f t="shared" si="151"/>
        <v>0</v>
      </c>
      <c r="AE217" s="212">
        <f t="shared" si="152"/>
        <v>0</v>
      </c>
      <c r="AF217" s="212">
        <f t="shared" si="153"/>
        <v>0</v>
      </c>
      <c r="AG217" s="236" t="b">
        <f t="shared" si="154"/>
        <v>0</v>
      </c>
      <c r="AI217" s="164" t="e">
        <f t="shared" si="155"/>
        <v>#VALUE!</v>
      </c>
      <c r="AJ217" s="164" t="e">
        <f t="shared" si="169"/>
        <v>#VALUE!</v>
      </c>
      <c r="AK217" s="164" t="e">
        <f t="shared" si="170"/>
        <v>#VALUE!</v>
      </c>
      <c r="AL217" s="164" t="e">
        <f t="shared" si="171"/>
        <v>#VALUE!</v>
      </c>
      <c r="AM217" s="164" t="e">
        <f t="shared" si="172"/>
        <v>#VALUE!</v>
      </c>
      <c r="AN217" s="164" t="e">
        <f t="shared" si="173"/>
        <v>#VALUE!</v>
      </c>
      <c r="AO217" s="164" t="e">
        <f t="shared" si="174"/>
        <v>#VALUE!</v>
      </c>
      <c r="AP217" s="164" t="e">
        <f t="shared" si="175"/>
        <v>#VALUE!</v>
      </c>
      <c r="AQ217" s="164" t="e">
        <f t="shared" si="176"/>
        <v>#VALUE!</v>
      </c>
      <c r="AR217" s="164" t="e">
        <f t="shared" si="177"/>
        <v>#VALUE!</v>
      </c>
      <c r="AS217" s="165" t="e">
        <f t="shared" si="178"/>
        <v>#VALUE!</v>
      </c>
      <c r="AT217" s="165" t="e">
        <f t="shared" si="179"/>
        <v>#VALUE!</v>
      </c>
      <c r="AU217" s="165" t="e">
        <f t="shared" si="180"/>
        <v>#VALUE!</v>
      </c>
      <c r="AV217" s="165" t="e">
        <f t="shared" si="181"/>
        <v>#VALUE!</v>
      </c>
      <c r="AW217" s="165" t="e">
        <f t="shared" si="182"/>
        <v>#VALUE!</v>
      </c>
      <c r="AX217" s="165" t="e">
        <f t="shared" si="183"/>
        <v>#VALUE!</v>
      </c>
      <c r="AY217" s="165" t="e">
        <f t="shared" si="184"/>
        <v>#VALUE!</v>
      </c>
      <c r="AZ217" s="165" t="e">
        <f t="shared" si="185"/>
        <v>#VALUE!</v>
      </c>
      <c r="BA217" s="165" t="e">
        <f t="shared" si="186"/>
        <v>#VALUE!</v>
      </c>
      <c r="BB217" s="165" t="e">
        <f t="shared" si="187"/>
        <v>#VALUE!</v>
      </c>
      <c r="BC217" s="165">
        <f t="shared" si="188"/>
        <v>1</v>
      </c>
    </row>
    <row r="218" spans="1:5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 t="shared" si="143"/>
        <v/>
      </c>
      <c r="J218" s="121" t="str">
        <f t="shared" si="144"/>
        <v/>
      </c>
      <c r="K218" s="212">
        <f t="shared" si="156"/>
        <v>0</v>
      </c>
      <c r="L218" s="212">
        <f t="shared" si="157"/>
        <v>0</v>
      </c>
      <c r="M218" s="212">
        <f t="shared" si="158"/>
        <v>0</v>
      </c>
      <c r="N218" s="212">
        <f t="shared" si="159"/>
        <v>0</v>
      </c>
      <c r="O218" s="190">
        <f t="shared" si="160"/>
        <v>0</v>
      </c>
      <c r="P218" s="190">
        <f t="shared" si="161"/>
        <v>0</v>
      </c>
      <c r="Q218" s="190">
        <f t="shared" si="162"/>
        <v>0</v>
      </c>
      <c r="R218" s="190">
        <f t="shared" si="163"/>
        <v>0</v>
      </c>
      <c r="S218" s="190">
        <f t="shared" si="164"/>
        <v>0</v>
      </c>
      <c r="T218" s="190">
        <f t="shared" si="165"/>
        <v>0</v>
      </c>
      <c r="U218" s="212">
        <f t="shared" si="145"/>
        <v>0</v>
      </c>
      <c r="V218" s="212">
        <f t="shared" si="166"/>
        <v>0</v>
      </c>
      <c r="W218" s="212">
        <f t="shared" si="146"/>
        <v>0</v>
      </c>
      <c r="X218" s="212">
        <f t="shared" si="167"/>
        <v>0</v>
      </c>
      <c r="Y218" s="212">
        <f t="shared" si="147"/>
        <v>0</v>
      </c>
      <c r="Z218" s="212">
        <f t="shared" si="168"/>
        <v>0</v>
      </c>
      <c r="AA218" s="212">
        <f t="shared" si="148"/>
        <v>0</v>
      </c>
      <c r="AB218" s="212">
        <f t="shared" si="149"/>
        <v>0</v>
      </c>
      <c r="AC218" s="212">
        <f t="shared" si="150"/>
        <v>0</v>
      </c>
      <c r="AD218" s="212">
        <f t="shared" si="151"/>
        <v>0</v>
      </c>
      <c r="AE218" s="212">
        <f t="shared" si="152"/>
        <v>0</v>
      </c>
      <c r="AF218" s="212">
        <f t="shared" si="153"/>
        <v>0</v>
      </c>
      <c r="AG218" s="236" t="b">
        <f t="shared" si="154"/>
        <v>0</v>
      </c>
      <c r="AI218" s="164" t="e">
        <f t="shared" si="155"/>
        <v>#VALUE!</v>
      </c>
      <c r="AJ218" s="164" t="e">
        <f t="shared" si="169"/>
        <v>#VALUE!</v>
      </c>
      <c r="AK218" s="164" t="e">
        <f t="shared" si="170"/>
        <v>#VALUE!</v>
      </c>
      <c r="AL218" s="164" t="e">
        <f t="shared" si="171"/>
        <v>#VALUE!</v>
      </c>
      <c r="AM218" s="164" t="e">
        <f t="shared" si="172"/>
        <v>#VALUE!</v>
      </c>
      <c r="AN218" s="164" t="e">
        <f t="shared" si="173"/>
        <v>#VALUE!</v>
      </c>
      <c r="AO218" s="164" t="e">
        <f t="shared" si="174"/>
        <v>#VALUE!</v>
      </c>
      <c r="AP218" s="164" t="e">
        <f t="shared" si="175"/>
        <v>#VALUE!</v>
      </c>
      <c r="AQ218" s="164" t="e">
        <f t="shared" si="176"/>
        <v>#VALUE!</v>
      </c>
      <c r="AR218" s="164" t="e">
        <f t="shared" si="177"/>
        <v>#VALUE!</v>
      </c>
      <c r="AS218" s="165" t="e">
        <f t="shared" si="178"/>
        <v>#VALUE!</v>
      </c>
      <c r="AT218" s="165" t="e">
        <f t="shared" si="179"/>
        <v>#VALUE!</v>
      </c>
      <c r="AU218" s="165" t="e">
        <f t="shared" si="180"/>
        <v>#VALUE!</v>
      </c>
      <c r="AV218" s="165" t="e">
        <f t="shared" si="181"/>
        <v>#VALUE!</v>
      </c>
      <c r="AW218" s="165" t="e">
        <f t="shared" si="182"/>
        <v>#VALUE!</v>
      </c>
      <c r="AX218" s="165" t="e">
        <f t="shared" si="183"/>
        <v>#VALUE!</v>
      </c>
      <c r="AY218" s="165" t="e">
        <f t="shared" si="184"/>
        <v>#VALUE!</v>
      </c>
      <c r="AZ218" s="165" t="e">
        <f t="shared" si="185"/>
        <v>#VALUE!</v>
      </c>
      <c r="BA218" s="165" t="e">
        <f t="shared" si="186"/>
        <v>#VALUE!</v>
      </c>
      <c r="BB218" s="165" t="e">
        <f t="shared" si="187"/>
        <v>#VALUE!</v>
      </c>
      <c r="BC218" s="165">
        <f t="shared" si="188"/>
        <v>1</v>
      </c>
    </row>
    <row r="219" spans="1:5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 t="shared" si="143"/>
        <v/>
      </c>
      <c r="J219" s="121" t="str">
        <f t="shared" si="144"/>
        <v/>
      </c>
      <c r="K219" s="212">
        <f t="shared" si="156"/>
        <v>0</v>
      </c>
      <c r="L219" s="212">
        <f t="shared" si="157"/>
        <v>0</v>
      </c>
      <c r="M219" s="212">
        <f t="shared" si="158"/>
        <v>0</v>
      </c>
      <c r="N219" s="212">
        <f t="shared" si="159"/>
        <v>0</v>
      </c>
      <c r="O219" s="190">
        <f t="shared" si="160"/>
        <v>0</v>
      </c>
      <c r="P219" s="190">
        <f t="shared" si="161"/>
        <v>0</v>
      </c>
      <c r="Q219" s="190">
        <f t="shared" si="162"/>
        <v>0</v>
      </c>
      <c r="R219" s="190">
        <f t="shared" si="163"/>
        <v>0</v>
      </c>
      <c r="S219" s="190">
        <f t="shared" si="164"/>
        <v>0</v>
      </c>
      <c r="T219" s="190">
        <f t="shared" si="165"/>
        <v>0</v>
      </c>
      <c r="U219" s="212">
        <f t="shared" si="145"/>
        <v>0</v>
      </c>
      <c r="V219" s="212">
        <f t="shared" si="166"/>
        <v>0</v>
      </c>
      <c r="W219" s="212">
        <f t="shared" si="146"/>
        <v>0</v>
      </c>
      <c r="X219" s="212">
        <f t="shared" si="167"/>
        <v>0</v>
      </c>
      <c r="Y219" s="212">
        <f t="shared" si="147"/>
        <v>0</v>
      </c>
      <c r="Z219" s="212">
        <f t="shared" si="168"/>
        <v>0</v>
      </c>
      <c r="AA219" s="212">
        <f t="shared" si="148"/>
        <v>0</v>
      </c>
      <c r="AB219" s="212">
        <f t="shared" si="149"/>
        <v>0</v>
      </c>
      <c r="AC219" s="212">
        <f t="shared" si="150"/>
        <v>0</v>
      </c>
      <c r="AD219" s="212">
        <f t="shared" si="151"/>
        <v>0</v>
      </c>
      <c r="AE219" s="212">
        <f t="shared" si="152"/>
        <v>0</v>
      </c>
      <c r="AF219" s="212">
        <f t="shared" si="153"/>
        <v>0</v>
      </c>
      <c r="AG219" s="236" t="b">
        <f t="shared" si="154"/>
        <v>0</v>
      </c>
      <c r="AI219" s="164" t="e">
        <f t="shared" si="155"/>
        <v>#VALUE!</v>
      </c>
      <c r="AJ219" s="164" t="e">
        <f t="shared" si="169"/>
        <v>#VALUE!</v>
      </c>
      <c r="AK219" s="164" t="e">
        <f t="shared" si="170"/>
        <v>#VALUE!</v>
      </c>
      <c r="AL219" s="164" t="e">
        <f t="shared" si="171"/>
        <v>#VALUE!</v>
      </c>
      <c r="AM219" s="164" t="e">
        <f t="shared" si="172"/>
        <v>#VALUE!</v>
      </c>
      <c r="AN219" s="164" t="e">
        <f t="shared" si="173"/>
        <v>#VALUE!</v>
      </c>
      <c r="AO219" s="164" t="e">
        <f t="shared" si="174"/>
        <v>#VALUE!</v>
      </c>
      <c r="AP219" s="164" t="e">
        <f t="shared" si="175"/>
        <v>#VALUE!</v>
      </c>
      <c r="AQ219" s="164" t="e">
        <f t="shared" si="176"/>
        <v>#VALUE!</v>
      </c>
      <c r="AR219" s="164" t="e">
        <f t="shared" si="177"/>
        <v>#VALUE!</v>
      </c>
      <c r="AS219" s="165" t="e">
        <f t="shared" si="178"/>
        <v>#VALUE!</v>
      </c>
      <c r="AT219" s="165" t="e">
        <f t="shared" si="179"/>
        <v>#VALUE!</v>
      </c>
      <c r="AU219" s="165" t="e">
        <f t="shared" si="180"/>
        <v>#VALUE!</v>
      </c>
      <c r="AV219" s="165" t="e">
        <f t="shared" si="181"/>
        <v>#VALUE!</v>
      </c>
      <c r="AW219" s="165" t="e">
        <f t="shared" si="182"/>
        <v>#VALUE!</v>
      </c>
      <c r="AX219" s="165" t="e">
        <f t="shared" si="183"/>
        <v>#VALUE!</v>
      </c>
      <c r="AY219" s="165" t="e">
        <f t="shared" si="184"/>
        <v>#VALUE!</v>
      </c>
      <c r="AZ219" s="165" t="e">
        <f t="shared" si="185"/>
        <v>#VALUE!</v>
      </c>
      <c r="BA219" s="165" t="e">
        <f t="shared" si="186"/>
        <v>#VALUE!</v>
      </c>
      <c r="BB219" s="165" t="e">
        <f t="shared" si="187"/>
        <v>#VALUE!</v>
      </c>
      <c r="BC219" s="165">
        <f t="shared" si="188"/>
        <v>1</v>
      </c>
    </row>
    <row r="220" spans="1:5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 t="shared" si="143"/>
        <v/>
      </c>
      <c r="J220" s="121" t="str">
        <f t="shared" si="144"/>
        <v/>
      </c>
      <c r="K220" s="212">
        <f t="shared" si="156"/>
        <v>0</v>
      </c>
      <c r="L220" s="212">
        <f t="shared" si="157"/>
        <v>0</v>
      </c>
      <c r="M220" s="212">
        <f t="shared" si="158"/>
        <v>0</v>
      </c>
      <c r="N220" s="212">
        <f t="shared" si="159"/>
        <v>0</v>
      </c>
      <c r="O220" s="190">
        <f t="shared" si="160"/>
        <v>0</v>
      </c>
      <c r="P220" s="190">
        <f t="shared" si="161"/>
        <v>0</v>
      </c>
      <c r="Q220" s="190">
        <f t="shared" si="162"/>
        <v>0</v>
      </c>
      <c r="R220" s="190">
        <f t="shared" si="163"/>
        <v>0</v>
      </c>
      <c r="S220" s="190">
        <f t="shared" si="164"/>
        <v>0</v>
      </c>
      <c r="T220" s="190">
        <f t="shared" si="165"/>
        <v>0</v>
      </c>
      <c r="U220" s="212">
        <f t="shared" si="145"/>
        <v>0</v>
      </c>
      <c r="V220" s="212">
        <f t="shared" si="166"/>
        <v>0</v>
      </c>
      <c r="W220" s="212">
        <f t="shared" si="146"/>
        <v>0</v>
      </c>
      <c r="X220" s="212">
        <f t="shared" si="167"/>
        <v>0</v>
      </c>
      <c r="Y220" s="212">
        <f t="shared" si="147"/>
        <v>0</v>
      </c>
      <c r="Z220" s="212">
        <f t="shared" si="168"/>
        <v>0</v>
      </c>
      <c r="AA220" s="212">
        <f t="shared" si="148"/>
        <v>0</v>
      </c>
      <c r="AB220" s="212">
        <f t="shared" si="149"/>
        <v>0</v>
      </c>
      <c r="AC220" s="212">
        <f t="shared" si="150"/>
        <v>0</v>
      </c>
      <c r="AD220" s="212">
        <f t="shared" si="151"/>
        <v>0</v>
      </c>
      <c r="AE220" s="212">
        <f t="shared" si="152"/>
        <v>0</v>
      </c>
      <c r="AF220" s="212">
        <f t="shared" si="153"/>
        <v>0</v>
      </c>
      <c r="AG220" s="236" t="b">
        <f t="shared" si="154"/>
        <v>0</v>
      </c>
      <c r="AI220" s="164" t="e">
        <f t="shared" si="155"/>
        <v>#VALUE!</v>
      </c>
      <c r="AJ220" s="164" t="e">
        <f t="shared" si="169"/>
        <v>#VALUE!</v>
      </c>
      <c r="AK220" s="164" t="e">
        <f t="shared" si="170"/>
        <v>#VALUE!</v>
      </c>
      <c r="AL220" s="164" t="e">
        <f t="shared" si="171"/>
        <v>#VALUE!</v>
      </c>
      <c r="AM220" s="164" t="e">
        <f t="shared" si="172"/>
        <v>#VALUE!</v>
      </c>
      <c r="AN220" s="164" t="e">
        <f t="shared" si="173"/>
        <v>#VALUE!</v>
      </c>
      <c r="AO220" s="164" t="e">
        <f t="shared" si="174"/>
        <v>#VALUE!</v>
      </c>
      <c r="AP220" s="164" t="e">
        <f t="shared" si="175"/>
        <v>#VALUE!</v>
      </c>
      <c r="AQ220" s="164" t="e">
        <f t="shared" si="176"/>
        <v>#VALUE!</v>
      </c>
      <c r="AR220" s="164" t="e">
        <f t="shared" si="177"/>
        <v>#VALUE!</v>
      </c>
      <c r="AS220" s="165" t="e">
        <f t="shared" si="178"/>
        <v>#VALUE!</v>
      </c>
      <c r="AT220" s="165" t="e">
        <f t="shared" si="179"/>
        <v>#VALUE!</v>
      </c>
      <c r="AU220" s="165" t="e">
        <f t="shared" si="180"/>
        <v>#VALUE!</v>
      </c>
      <c r="AV220" s="165" t="e">
        <f t="shared" si="181"/>
        <v>#VALUE!</v>
      </c>
      <c r="AW220" s="165" t="e">
        <f t="shared" si="182"/>
        <v>#VALUE!</v>
      </c>
      <c r="AX220" s="165" t="e">
        <f t="shared" si="183"/>
        <v>#VALUE!</v>
      </c>
      <c r="AY220" s="165" t="e">
        <f t="shared" si="184"/>
        <v>#VALUE!</v>
      </c>
      <c r="AZ220" s="165" t="e">
        <f t="shared" si="185"/>
        <v>#VALUE!</v>
      </c>
      <c r="BA220" s="165" t="e">
        <f t="shared" si="186"/>
        <v>#VALUE!</v>
      </c>
      <c r="BB220" s="165" t="e">
        <f t="shared" si="187"/>
        <v>#VALUE!</v>
      </c>
      <c r="BC220" s="165">
        <f t="shared" si="188"/>
        <v>1</v>
      </c>
    </row>
    <row r="221" spans="1:5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 t="shared" si="143"/>
        <v/>
      </c>
      <c r="J221" s="121" t="str">
        <f t="shared" si="144"/>
        <v/>
      </c>
      <c r="K221" s="212">
        <f t="shared" si="156"/>
        <v>0</v>
      </c>
      <c r="L221" s="212">
        <f t="shared" si="157"/>
        <v>0</v>
      </c>
      <c r="M221" s="212">
        <f t="shared" si="158"/>
        <v>0</v>
      </c>
      <c r="N221" s="212">
        <f t="shared" si="159"/>
        <v>0</v>
      </c>
      <c r="O221" s="190">
        <f t="shared" si="160"/>
        <v>0</v>
      </c>
      <c r="P221" s="190">
        <f t="shared" si="161"/>
        <v>0</v>
      </c>
      <c r="Q221" s="190">
        <f t="shared" si="162"/>
        <v>0</v>
      </c>
      <c r="R221" s="190">
        <f t="shared" si="163"/>
        <v>0</v>
      </c>
      <c r="S221" s="190">
        <f t="shared" si="164"/>
        <v>0</v>
      </c>
      <c r="T221" s="190">
        <f t="shared" si="165"/>
        <v>0</v>
      </c>
      <c r="U221" s="212">
        <f t="shared" si="145"/>
        <v>0</v>
      </c>
      <c r="V221" s="212">
        <f t="shared" si="166"/>
        <v>0</v>
      </c>
      <c r="W221" s="212">
        <f t="shared" si="146"/>
        <v>0</v>
      </c>
      <c r="X221" s="212">
        <f t="shared" si="167"/>
        <v>0</v>
      </c>
      <c r="Y221" s="212">
        <f t="shared" si="147"/>
        <v>0</v>
      </c>
      <c r="Z221" s="212">
        <f t="shared" si="168"/>
        <v>0</v>
      </c>
      <c r="AA221" s="212">
        <f t="shared" si="148"/>
        <v>0</v>
      </c>
      <c r="AB221" s="212">
        <f t="shared" si="149"/>
        <v>0</v>
      </c>
      <c r="AC221" s="212">
        <f t="shared" si="150"/>
        <v>0</v>
      </c>
      <c r="AD221" s="212">
        <f t="shared" si="151"/>
        <v>0</v>
      </c>
      <c r="AE221" s="212">
        <f t="shared" si="152"/>
        <v>0</v>
      </c>
      <c r="AF221" s="212">
        <f t="shared" si="153"/>
        <v>0</v>
      </c>
      <c r="AG221" s="236" t="b">
        <f t="shared" si="154"/>
        <v>0</v>
      </c>
      <c r="AI221" s="164" t="e">
        <f t="shared" si="155"/>
        <v>#VALUE!</v>
      </c>
      <c r="AJ221" s="164" t="e">
        <f t="shared" si="169"/>
        <v>#VALUE!</v>
      </c>
      <c r="AK221" s="164" t="e">
        <f t="shared" si="170"/>
        <v>#VALUE!</v>
      </c>
      <c r="AL221" s="164" t="e">
        <f t="shared" si="171"/>
        <v>#VALUE!</v>
      </c>
      <c r="AM221" s="164" t="e">
        <f t="shared" si="172"/>
        <v>#VALUE!</v>
      </c>
      <c r="AN221" s="164" t="e">
        <f t="shared" si="173"/>
        <v>#VALUE!</v>
      </c>
      <c r="AO221" s="164" t="e">
        <f t="shared" si="174"/>
        <v>#VALUE!</v>
      </c>
      <c r="AP221" s="164" t="e">
        <f t="shared" si="175"/>
        <v>#VALUE!</v>
      </c>
      <c r="AQ221" s="164" t="e">
        <f t="shared" si="176"/>
        <v>#VALUE!</v>
      </c>
      <c r="AR221" s="164" t="e">
        <f t="shared" si="177"/>
        <v>#VALUE!</v>
      </c>
      <c r="AS221" s="165" t="e">
        <f t="shared" si="178"/>
        <v>#VALUE!</v>
      </c>
      <c r="AT221" s="165" t="e">
        <f t="shared" si="179"/>
        <v>#VALUE!</v>
      </c>
      <c r="AU221" s="165" t="e">
        <f t="shared" si="180"/>
        <v>#VALUE!</v>
      </c>
      <c r="AV221" s="165" t="e">
        <f t="shared" si="181"/>
        <v>#VALUE!</v>
      </c>
      <c r="AW221" s="165" t="e">
        <f t="shared" si="182"/>
        <v>#VALUE!</v>
      </c>
      <c r="AX221" s="165" t="e">
        <f t="shared" si="183"/>
        <v>#VALUE!</v>
      </c>
      <c r="AY221" s="165" t="e">
        <f t="shared" si="184"/>
        <v>#VALUE!</v>
      </c>
      <c r="AZ221" s="165" t="e">
        <f t="shared" si="185"/>
        <v>#VALUE!</v>
      </c>
      <c r="BA221" s="165" t="e">
        <f t="shared" si="186"/>
        <v>#VALUE!</v>
      </c>
      <c r="BB221" s="165" t="e">
        <f t="shared" si="187"/>
        <v>#VALUE!</v>
      </c>
      <c r="BC221" s="165">
        <f t="shared" si="188"/>
        <v>1</v>
      </c>
    </row>
    <row r="222" spans="1:5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 t="shared" si="143"/>
        <v/>
      </c>
      <c r="J222" s="121" t="str">
        <f t="shared" si="144"/>
        <v/>
      </c>
      <c r="K222" s="212">
        <f t="shared" si="156"/>
        <v>0</v>
      </c>
      <c r="L222" s="212">
        <f t="shared" si="157"/>
        <v>0</v>
      </c>
      <c r="M222" s="212">
        <f t="shared" si="158"/>
        <v>0</v>
      </c>
      <c r="N222" s="212">
        <f t="shared" si="159"/>
        <v>0</v>
      </c>
      <c r="O222" s="190">
        <f t="shared" si="160"/>
        <v>0</v>
      </c>
      <c r="P222" s="190">
        <f t="shared" si="161"/>
        <v>0</v>
      </c>
      <c r="Q222" s="190">
        <f t="shared" si="162"/>
        <v>0</v>
      </c>
      <c r="R222" s="190">
        <f t="shared" si="163"/>
        <v>0</v>
      </c>
      <c r="S222" s="190">
        <f t="shared" si="164"/>
        <v>0</v>
      </c>
      <c r="T222" s="190">
        <f t="shared" si="165"/>
        <v>0</v>
      </c>
      <c r="U222" s="212">
        <f t="shared" si="145"/>
        <v>0</v>
      </c>
      <c r="V222" s="212">
        <f t="shared" si="166"/>
        <v>0</v>
      </c>
      <c r="W222" s="212">
        <f t="shared" si="146"/>
        <v>0</v>
      </c>
      <c r="X222" s="212">
        <f t="shared" si="167"/>
        <v>0</v>
      </c>
      <c r="Y222" s="212">
        <f t="shared" si="147"/>
        <v>0</v>
      </c>
      <c r="Z222" s="212">
        <f t="shared" si="168"/>
        <v>0</v>
      </c>
      <c r="AA222" s="212">
        <f t="shared" si="148"/>
        <v>0</v>
      </c>
      <c r="AB222" s="212">
        <f t="shared" si="149"/>
        <v>0</v>
      </c>
      <c r="AC222" s="212">
        <f t="shared" si="150"/>
        <v>0</v>
      </c>
      <c r="AD222" s="212">
        <f t="shared" si="151"/>
        <v>0</v>
      </c>
      <c r="AE222" s="212">
        <f t="shared" si="152"/>
        <v>0</v>
      </c>
      <c r="AF222" s="212">
        <f t="shared" si="153"/>
        <v>0</v>
      </c>
      <c r="AG222" s="236" t="b">
        <f t="shared" si="154"/>
        <v>0</v>
      </c>
      <c r="AI222" s="164" t="e">
        <f t="shared" si="155"/>
        <v>#VALUE!</v>
      </c>
      <c r="AJ222" s="164" t="e">
        <f t="shared" si="169"/>
        <v>#VALUE!</v>
      </c>
      <c r="AK222" s="164" t="e">
        <f t="shared" si="170"/>
        <v>#VALUE!</v>
      </c>
      <c r="AL222" s="164" t="e">
        <f t="shared" si="171"/>
        <v>#VALUE!</v>
      </c>
      <c r="AM222" s="164" t="e">
        <f t="shared" si="172"/>
        <v>#VALUE!</v>
      </c>
      <c r="AN222" s="164" t="e">
        <f t="shared" si="173"/>
        <v>#VALUE!</v>
      </c>
      <c r="AO222" s="164" t="e">
        <f t="shared" si="174"/>
        <v>#VALUE!</v>
      </c>
      <c r="AP222" s="164" t="e">
        <f t="shared" si="175"/>
        <v>#VALUE!</v>
      </c>
      <c r="AQ222" s="164" t="e">
        <f t="shared" si="176"/>
        <v>#VALUE!</v>
      </c>
      <c r="AR222" s="164" t="e">
        <f t="shared" si="177"/>
        <v>#VALUE!</v>
      </c>
      <c r="AS222" s="165" t="e">
        <f t="shared" si="178"/>
        <v>#VALUE!</v>
      </c>
      <c r="AT222" s="165" t="e">
        <f t="shared" si="179"/>
        <v>#VALUE!</v>
      </c>
      <c r="AU222" s="165" t="e">
        <f t="shared" si="180"/>
        <v>#VALUE!</v>
      </c>
      <c r="AV222" s="165" t="e">
        <f t="shared" si="181"/>
        <v>#VALUE!</v>
      </c>
      <c r="AW222" s="165" t="e">
        <f t="shared" si="182"/>
        <v>#VALUE!</v>
      </c>
      <c r="AX222" s="165" t="e">
        <f t="shared" si="183"/>
        <v>#VALUE!</v>
      </c>
      <c r="AY222" s="165" t="e">
        <f t="shared" si="184"/>
        <v>#VALUE!</v>
      </c>
      <c r="AZ222" s="165" t="e">
        <f t="shared" si="185"/>
        <v>#VALUE!</v>
      </c>
      <c r="BA222" s="165" t="e">
        <f t="shared" si="186"/>
        <v>#VALUE!</v>
      </c>
      <c r="BB222" s="165" t="e">
        <f t="shared" si="187"/>
        <v>#VALUE!</v>
      </c>
      <c r="BC222" s="165">
        <f t="shared" si="188"/>
        <v>1</v>
      </c>
    </row>
    <row r="223" spans="1:5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 t="shared" si="143"/>
        <v/>
      </c>
      <c r="J223" s="121" t="str">
        <f t="shared" si="144"/>
        <v/>
      </c>
      <c r="K223" s="212">
        <f t="shared" si="156"/>
        <v>0</v>
      </c>
      <c r="L223" s="212">
        <f t="shared" si="157"/>
        <v>0</v>
      </c>
      <c r="M223" s="212">
        <f t="shared" si="158"/>
        <v>0</v>
      </c>
      <c r="N223" s="212">
        <f t="shared" si="159"/>
        <v>0</v>
      </c>
      <c r="O223" s="190">
        <f t="shared" si="160"/>
        <v>0</v>
      </c>
      <c r="P223" s="190">
        <f t="shared" si="161"/>
        <v>0</v>
      </c>
      <c r="Q223" s="190">
        <f t="shared" si="162"/>
        <v>0</v>
      </c>
      <c r="R223" s="190">
        <f t="shared" si="163"/>
        <v>0</v>
      </c>
      <c r="S223" s="190">
        <f t="shared" si="164"/>
        <v>0</v>
      </c>
      <c r="T223" s="190">
        <f t="shared" si="165"/>
        <v>0</v>
      </c>
      <c r="U223" s="212">
        <f t="shared" si="145"/>
        <v>0</v>
      </c>
      <c r="V223" s="212">
        <f t="shared" si="166"/>
        <v>0</v>
      </c>
      <c r="W223" s="212">
        <f t="shared" si="146"/>
        <v>0</v>
      </c>
      <c r="X223" s="212">
        <f t="shared" si="167"/>
        <v>0</v>
      </c>
      <c r="Y223" s="212">
        <f t="shared" si="147"/>
        <v>0</v>
      </c>
      <c r="Z223" s="212">
        <f t="shared" si="168"/>
        <v>0</v>
      </c>
      <c r="AA223" s="212">
        <f t="shared" si="148"/>
        <v>0</v>
      </c>
      <c r="AB223" s="212">
        <f t="shared" si="149"/>
        <v>0</v>
      </c>
      <c r="AC223" s="212">
        <f t="shared" si="150"/>
        <v>0</v>
      </c>
      <c r="AD223" s="212">
        <f t="shared" si="151"/>
        <v>0</v>
      </c>
      <c r="AE223" s="212">
        <f t="shared" si="152"/>
        <v>0</v>
      </c>
      <c r="AF223" s="212">
        <f t="shared" si="153"/>
        <v>0</v>
      </c>
      <c r="AG223" s="236" t="b">
        <f t="shared" si="154"/>
        <v>0</v>
      </c>
      <c r="AI223" s="164" t="e">
        <f t="shared" si="155"/>
        <v>#VALUE!</v>
      </c>
      <c r="AJ223" s="164" t="e">
        <f t="shared" si="169"/>
        <v>#VALUE!</v>
      </c>
      <c r="AK223" s="164" t="e">
        <f t="shared" si="170"/>
        <v>#VALUE!</v>
      </c>
      <c r="AL223" s="164" t="e">
        <f t="shared" si="171"/>
        <v>#VALUE!</v>
      </c>
      <c r="AM223" s="164" t="e">
        <f t="shared" si="172"/>
        <v>#VALUE!</v>
      </c>
      <c r="AN223" s="164" t="e">
        <f t="shared" si="173"/>
        <v>#VALUE!</v>
      </c>
      <c r="AO223" s="164" t="e">
        <f t="shared" si="174"/>
        <v>#VALUE!</v>
      </c>
      <c r="AP223" s="164" t="e">
        <f t="shared" si="175"/>
        <v>#VALUE!</v>
      </c>
      <c r="AQ223" s="164" t="e">
        <f t="shared" si="176"/>
        <v>#VALUE!</v>
      </c>
      <c r="AR223" s="164" t="e">
        <f t="shared" si="177"/>
        <v>#VALUE!</v>
      </c>
      <c r="AS223" s="165" t="e">
        <f t="shared" si="178"/>
        <v>#VALUE!</v>
      </c>
      <c r="AT223" s="165" t="e">
        <f t="shared" si="179"/>
        <v>#VALUE!</v>
      </c>
      <c r="AU223" s="165" t="e">
        <f t="shared" si="180"/>
        <v>#VALUE!</v>
      </c>
      <c r="AV223" s="165" t="e">
        <f t="shared" si="181"/>
        <v>#VALUE!</v>
      </c>
      <c r="AW223" s="165" t="e">
        <f t="shared" si="182"/>
        <v>#VALUE!</v>
      </c>
      <c r="AX223" s="165" t="e">
        <f t="shared" si="183"/>
        <v>#VALUE!</v>
      </c>
      <c r="AY223" s="165" t="e">
        <f t="shared" si="184"/>
        <v>#VALUE!</v>
      </c>
      <c r="AZ223" s="165" t="e">
        <f t="shared" si="185"/>
        <v>#VALUE!</v>
      </c>
      <c r="BA223" s="165" t="e">
        <f t="shared" si="186"/>
        <v>#VALUE!</v>
      </c>
      <c r="BB223" s="165" t="e">
        <f t="shared" si="187"/>
        <v>#VALUE!</v>
      </c>
      <c r="BC223" s="165">
        <f t="shared" si="188"/>
        <v>1</v>
      </c>
    </row>
    <row r="224" spans="1:5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 t="shared" si="143"/>
        <v/>
      </c>
      <c r="J224" s="121" t="str">
        <f t="shared" si="144"/>
        <v/>
      </c>
      <c r="K224" s="212">
        <f t="shared" si="156"/>
        <v>0</v>
      </c>
      <c r="L224" s="212">
        <f t="shared" si="157"/>
        <v>0</v>
      </c>
      <c r="M224" s="212">
        <f t="shared" si="158"/>
        <v>0</v>
      </c>
      <c r="N224" s="212">
        <f t="shared" si="159"/>
        <v>0</v>
      </c>
      <c r="O224" s="190">
        <f t="shared" si="160"/>
        <v>0</v>
      </c>
      <c r="P224" s="190">
        <f t="shared" si="161"/>
        <v>0</v>
      </c>
      <c r="Q224" s="190">
        <f t="shared" si="162"/>
        <v>0</v>
      </c>
      <c r="R224" s="190">
        <f t="shared" si="163"/>
        <v>0</v>
      </c>
      <c r="S224" s="190">
        <f t="shared" si="164"/>
        <v>0</v>
      </c>
      <c r="T224" s="190">
        <f t="shared" si="165"/>
        <v>0</v>
      </c>
      <c r="U224" s="212">
        <f t="shared" si="145"/>
        <v>0</v>
      </c>
      <c r="V224" s="212">
        <f t="shared" si="166"/>
        <v>0</v>
      </c>
      <c r="W224" s="212">
        <f t="shared" si="146"/>
        <v>0</v>
      </c>
      <c r="X224" s="212">
        <f t="shared" si="167"/>
        <v>0</v>
      </c>
      <c r="Y224" s="212">
        <f t="shared" si="147"/>
        <v>0</v>
      </c>
      <c r="Z224" s="212">
        <f t="shared" si="168"/>
        <v>0</v>
      </c>
      <c r="AA224" s="212">
        <f t="shared" si="148"/>
        <v>0</v>
      </c>
      <c r="AB224" s="212">
        <f t="shared" si="149"/>
        <v>0</v>
      </c>
      <c r="AC224" s="212">
        <f t="shared" si="150"/>
        <v>0</v>
      </c>
      <c r="AD224" s="212">
        <f t="shared" si="151"/>
        <v>0</v>
      </c>
      <c r="AE224" s="212">
        <f t="shared" si="152"/>
        <v>0</v>
      </c>
      <c r="AF224" s="212">
        <f t="shared" si="153"/>
        <v>0</v>
      </c>
      <c r="AG224" s="236" t="b">
        <f t="shared" si="154"/>
        <v>0</v>
      </c>
      <c r="AI224" s="164" t="e">
        <f t="shared" si="155"/>
        <v>#VALUE!</v>
      </c>
      <c r="AJ224" s="164" t="e">
        <f t="shared" si="169"/>
        <v>#VALUE!</v>
      </c>
      <c r="AK224" s="164" t="e">
        <f t="shared" si="170"/>
        <v>#VALUE!</v>
      </c>
      <c r="AL224" s="164" t="e">
        <f t="shared" si="171"/>
        <v>#VALUE!</v>
      </c>
      <c r="AM224" s="164" t="e">
        <f t="shared" si="172"/>
        <v>#VALUE!</v>
      </c>
      <c r="AN224" s="164" t="e">
        <f t="shared" si="173"/>
        <v>#VALUE!</v>
      </c>
      <c r="AO224" s="164" t="e">
        <f t="shared" si="174"/>
        <v>#VALUE!</v>
      </c>
      <c r="AP224" s="164" t="e">
        <f t="shared" si="175"/>
        <v>#VALUE!</v>
      </c>
      <c r="AQ224" s="164" t="e">
        <f t="shared" si="176"/>
        <v>#VALUE!</v>
      </c>
      <c r="AR224" s="164" t="e">
        <f t="shared" si="177"/>
        <v>#VALUE!</v>
      </c>
      <c r="AS224" s="165" t="e">
        <f t="shared" si="178"/>
        <v>#VALUE!</v>
      </c>
      <c r="AT224" s="165" t="e">
        <f t="shared" si="179"/>
        <v>#VALUE!</v>
      </c>
      <c r="AU224" s="165" t="e">
        <f t="shared" si="180"/>
        <v>#VALUE!</v>
      </c>
      <c r="AV224" s="165" t="e">
        <f t="shared" si="181"/>
        <v>#VALUE!</v>
      </c>
      <c r="AW224" s="165" t="e">
        <f t="shared" si="182"/>
        <v>#VALUE!</v>
      </c>
      <c r="AX224" s="165" t="e">
        <f t="shared" si="183"/>
        <v>#VALUE!</v>
      </c>
      <c r="AY224" s="165" t="e">
        <f t="shared" si="184"/>
        <v>#VALUE!</v>
      </c>
      <c r="AZ224" s="165" t="e">
        <f t="shared" si="185"/>
        <v>#VALUE!</v>
      </c>
      <c r="BA224" s="165" t="e">
        <f t="shared" si="186"/>
        <v>#VALUE!</v>
      </c>
      <c r="BB224" s="165" t="e">
        <f t="shared" si="187"/>
        <v>#VALUE!</v>
      </c>
      <c r="BC224" s="165">
        <f t="shared" si="188"/>
        <v>1</v>
      </c>
    </row>
    <row r="225" spans="1:5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 t="shared" si="143"/>
        <v/>
      </c>
      <c r="J225" s="121" t="str">
        <f t="shared" si="144"/>
        <v/>
      </c>
      <c r="K225" s="212">
        <f t="shared" si="156"/>
        <v>0</v>
      </c>
      <c r="L225" s="212">
        <f t="shared" si="157"/>
        <v>0</v>
      </c>
      <c r="M225" s="212">
        <f t="shared" si="158"/>
        <v>0</v>
      </c>
      <c r="N225" s="212">
        <f t="shared" si="159"/>
        <v>0</v>
      </c>
      <c r="O225" s="190">
        <f t="shared" si="160"/>
        <v>0</v>
      </c>
      <c r="P225" s="190">
        <f t="shared" si="161"/>
        <v>0</v>
      </c>
      <c r="Q225" s="190">
        <f t="shared" si="162"/>
        <v>0</v>
      </c>
      <c r="R225" s="190">
        <f t="shared" si="163"/>
        <v>0</v>
      </c>
      <c r="S225" s="190">
        <f t="shared" si="164"/>
        <v>0</v>
      </c>
      <c r="T225" s="190">
        <f t="shared" si="165"/>
        <v>0</v>
      </c>
      <c r="U225" s="212">
        <f t="shared" si="145"/>
        <v>0</v>
      </c>
      <c r="V225" s="212">
        <f t="shared" si="166"/>
        <v>0</v>
      </c>
      <c r="W225" s="212">
        <f t="shared" si="146"/>
        <v>0</v>
      </c>
      <c r="X225" s="212">
        <f t="shared" si="167"/>
        <v>0</v>
      </c>
      <c r="Y225" s="212">
        <f t="shared" si="147"/>
        <v>0</v>
      </c>
      <c r="Z225" s="212">
        <f t="shared" si="168"/>
        <v>0</v>
      </c>
      <c r="AA225" s="212">
        <f t="shared" si="148"/>
        <v>0</v>
      </c>
      <c r="AB225" s="212">
        <f t="shared" si="149"/>
        <v>0</v>
      </c>
      <c r="AC225" s="212">
        <f t="shared" si="150"/>
        <v>0</v>
      </c>
      <c r="AD225" s="212">
        <f t="shared" si="151"/>
        <v>0</v>
      </c>
      <c r="AE225" s="212">
        <f t="shared" si="152"/>
        <v>0</v>
      </c>
      <c r="AF225" s="212">
        <f t="shared" si="153"/>
        <v>0</v>
      </c>
      <c r="AG225" s="236" t="b">
        <f t="shared" si="154"/>
        <v>0</v>
      </c>
      <c r="AI225" s="164" t="e">
        <f t="shared" si="155"/>
        <v>#VALUE!</v>
      </c>
      <c r="AJ225" s="164" t="e">
        <f t="shared" si="169"/>
        <v>#VALUE!</v>
      </c>
      <c r="AK225" s="164" t="e">
        <f t="shared" si="170"/>
        <v>#VALUE!</v>
      </c>
      <c r="AL225" s="164" t="e">
        <f t="shared" si="171"/>
        <v>#VALUE!</v>
      </c>
      <c r="AM225" s="164" t="e">
        <f t="shared" si="172"/>
        <v>#VALUE!</v>
      </c>
      <c r="AN225" s="164" t="e">
        <f t="shared" si="173"/>
        <v>#VALUE!</v>
      </c>
      <c r="AO225" s="164" t="e">
        <f t="shared" si="174"/>
        <v>#VALUE!</v>
      </c>
      <c r="AP225" s="164" t="e">
        <f t="shared" si="175"/>
        <v>#VALUE!</v>
      </c>
      <c r="AQ225" s="164" t="e">
        <f t="shared" si="176"/>
        <v>#VALUE!</v>
      </c>
      <c r="AR225" s="164" t="e">
        <f t="shared" si="177"/>
        <v>#VALUE!</v>
      </c>
      <c r="AS225" s="165" t="e">
        <f t="shared" si="178"/>
        <v>#VALUE!</v>
      </c>
      <c r="AT225" s="165" t="e">
        <f t="shared" si="179"/>
        <v>#VALUE!</v>
      </c>
      <c r="AU225" s="165" t="e">
        <f t="shared" si="180"/>
        <v>#VALUE!</v>
      </c>
      <c r="AV225" s="165" t="e">
        <f t="shared" si="181"/>
        <v>#VALUE!</v>
      </c>
      <c r="AW225" s="165" t="e">
        <f t="shared" si="182"/>
        <v>#VALUE!</v>
      </c>
      <c r="AX225" s="165" t="e">
        <f t="shared" si="183"/>
        <v>#VALUE!</v>
      </c>
      <c r="AY225" s="165" t="e">
        <f t="shared" si="184"/>
        <v>#VALUE!</v>
      </c>
      <c r="AZ225" s="165" t="e">
        <f t="shared" si="185"/>
        <v>#VALUE!</v>
      </c>
      <c r="BA225" s="165" t="e">
        <f t="shared" si="186"/>
        <v>#VALUE!</v>
      </c>
      <c r="BB225" s="165" t="e">
        <f t="shared" si="187"/>
        <v>#VALUE!</v>
      </c>
      <c r="BC225" s="165">
        <f t="shared" si="188"/>
        <v>1</v>
      </c>
    </row>
    <row r="226" spans="1:5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 t="shared" si="143"/>
        <v/>
      </c>
      <c r="J226" s="121" t="str">
        <f t="shared" si="144"/>
        <v/>
      </c>
      <c r="K226" s="212">
        <f t="shared" si="156"/>
        <v>0</v>
      </c>
      <c r="L226" s="212">
        <f t="shared" si="157"/>
        <v>0</v>
      </c>
      <c r="M226" s="212">
        <f t="shared" si="158"/>
        <v>0</v>
      </c>
      <c r="N226" s="212">
        <f t="shared" si="159"/>
        <v>0</v>
      </c>
      <c r="O226" s="190">
        <f t="shared" si="160"/>
        <v>0</v>
      </c>
      <c r="P226" s="190">
        <f t="shared" si="161"/>
        <v>0</v>
      </c>
      <c r="Q226" s="190">
        <f t="shared" si="162"/>
        <v>0</v>
      </c>
      <c r="R226" s="190">
        <f t="shared" si="163"/>
        <v>0</v>
      </c>
      <c r="S226" s="190">
        <f t="shared" si="164"/>
        <v>0</v>
      </c>
      <c r="T226" s="190">
        <f t="shared" si="165"/>
        <v>0</v>
      </c>
      <c r="U226" s="212">
        <f t="shared" si="145"/>
        <v>0</v>
      </c>
      <c r="V226" s="212">
        <f t="shared" si="166"/>
        <v>0</v>
      </c>
      <c r="W226" s="212">
        <f t="shared" si="146"/>
        <v>0</v>
      </c>
      <c r="X226" s="212">
        <f t="shared" si="167"/>
        <v>0</v>
      </c>
      <c r="Y226" s="212">
        <f t="shared" si="147"/>
        <v>0</v>
      </c>
      <c r="Z226" s="212">
        <f t="shared" si="168"/>
        <v>0</v>
      </c>
      <c r="AA226" s="212">
        <f t="shared" si="148"/>
        <v>0</v>
      </c>
      <c r="AB226" s="212">
        <f t="shared" si="149"/>
        <v>0</v>
      </c>
      <c r="AC226" s="212">
        <f t="shared" si="150"/>
        <v>0</v>
      </c>
      <c r="AD226" s="212">
        <f t="shared" si="151"/>
        <v>0</v>
      </c>
      <c r="AE226" s="212">
        <f t="shared" si="152"/>
        <v>0</v>
      </c>
      <c r="AF226" s="212">
        <f t="shared" si="153"/>
        <v>0</v>
      </c>
      <c r="AG226" s="236" t="b">
        <f t="shared" si="154"/>
        <v>0</v>
      </c>
      <c r="AI226" s="164" t="e">
        <f t="shared" si="155"/>
        <v>#VALUE!</v>
      </c>
      <c r="AJ226" s="164" t="e">
        <f t="shared" si="169"/>
        <v>#VALUE!</v>
      </c>
      <c r="AK226" s="164" t="e">
        <f t="shared" si="170"/>
        <v>#VALUE!</v>
      </c>
      <c r="AL226" s="164" t="e">
        <f t="shared" si="171"/>
        <v>#VALUE!</v>
      </c>
      <c r="AM226" s="164" t="e">
        <f t="shared" si="172"/>
        <v>#VALUE!</v>
      </c>
      <c r="AN226" s="164" t="e">
        <f t="shared" si="173"/>
        <v>#VALUE!</v>
      </c>
      <c r="AO226" s="164" t="e">
        <f t="shared" si="174"/>
        <v>#VALUE!</v>
      </c>
      <c r="AP226" s="164" t="e">
        <f t="shared" si="175"/>
        <v>#VALUE!</v>
      </c>
      <c r="AQ226" s="164" t="e">
        <f t="shared" si="176"/>
        <v>#VALUE!</v>
      </c>
      <c r="AR226" s="164" t="e">
        <f t="shared" si="177"/>
        <v>#VALUE!</v>
      </c>
      <c r="AS226" s="165" t="e">
        <f t="shared" si="178"/>
        <v>#VALUE!</v>
      </c>
      <c r="AT226" s="165" t="e">
        <f t="shared" si="179"/>
        <v>#VALUE!</v>
      </c>
      <c r="AU226" s="165" t="e">
        <f t="shared" si="180"/>
        <v>#VALUE!</v>
      </c>
      <c r="AV226" s="165" t="e">
        <f t="shared" si="181"/>
        <v>#VALUE!</v>
      </c>
      <c r="AW226" s="165" t="e">
        <f t="shared" si="182"/>
        <v>#VALUE!</v>
      </c>
      <c r="AX226" s="165" t="e">
        <f t="shared" si="183"/>
        <v>#VALUE!</v>
      </c>
      <c r="AY226" s="165" t="e">
        <f t="shared" si="184"/>
        <v>#VALUE!</v>
      </c>
      <c r="AZ226" s="165" t="e">
        <f t="shared" si="185"/>
        <v>#VALUE!</v>
      </c>
      <c r="BA226" s="165" t="e">
        <f t="shared" si="186"/>
        <v>#VALUE!</v>
      </c>
      <c r="BB226" s="165" t="e">
        <f t="shared" si="187"/>
        <v>#VALUE!</v>
      </c>
      <c r="BC226" s="165">
        <f t="shared" si="188"/>
        <v>1</v>
      </c>
    </row>
    <row r="227" spans="1:5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 t="shared" si="143"/>
        <v/>
      </c>
      <c r="J227" s="121" t="str">
        <f t="shared" si="144"/>
        <v/>
      </c>
      <c r="K227" s="212">
        <f t="shared" si="156"/>
        <v>0</v>
      </c>
      <c r="L227" s="212">
        <f t="shared" si="157"/>
        <v>0</v>
      </c>
      <c r="M227" s="212">
        <f t="shared" si="158"/>
        <v>0</v>
      </c>
      <c r="N227" s="212">
        <f t="shared" si="159"/>
        <v>0</v>
      </c>
      <c r="O227" s="190">
        <f t="shared" si="160"/>
        <v>0</v>
      </c>
      <c r="P227" s="190">
        <f t="shared" si="161"/>
        <v>0</v>
      </c>
      <c r="Q227" s="190">
        <f t="shared" si="162"/>
        <v>0</v>
      </c>
      <c r="R227" s="190">
        <f t="shared" si="163"/>
        <v>0</v>
      </c>
      <c r="S227" s="190">
        <f t="shared" si="164"/>
        <v>0</v>
      </c>
      <c r="T227" s="190">
        <f t="shared" si="165"/>
        <v>0</v>
      </c>
      <c r="U227" s="212">
        <f t="shared" si="145"/>
        <v>0</v>
      </c>
      <c r="V227" s="212">
        <f t="shared" si="166"/>
        <v>0</v>
      </c>
      <c r="W227" s="212">
        <f t="shared" si="146"/>
        <v>0</v>
      </c>
      <c r="X227" s="212">
        <f t="shared" si="167"/>
        <v>0</v>
      </c>
      <c r="Y227" s="212">
        <f t="shared" si="147"/>
        <v>0</v>
      </c>
      <c r="Z227" s="212">
        <f t="shared" si="168"/>
        <v>0</v>
      </c>
      <c r="AA227" s="212">
        <f t="shared" si="148"/>
        <v>0</v>
      </c>
      <c r="AB227" s="212">
        <f t="shared" si="149"/>
        <v>0</v>
      </c>
      <c r="AC227" s="212">
        <f t="shared" si="150"/>
        <v>0</v>
      </c>
      <c r="AD227" s="212">
        <f t="shared" si="151"/>
        <v>0</v>
      </c>
      <c r="AE227" s="212">
        <f t="shared" si="152"/>
        <v>0</v>
      </c>
      <c r="AF227" s="212">
        <f t="shared" si="153"/>
        <v>0</v>
      </c>
      <c r="AG227" s="236" t="b">
        <f t="shared" si="154"/>
        <v>0</v>
      </c>
      <c r="AI227" s="164" t="e">
        <f t="shared" si="155"/>
        <v>#VALUE!</v>
      </c>
      <c r="AJ227" s="164" t="e">
        <f t="shared" si="169"/>
        <v>#VALUE!</v>
      </c>
      <c r="AK227" s="164" t="e">
        <f t="shared" si="170"/>
        <v>#VALUE!</v>
      </c>
      <c r="AL227" s="164" t="e">
        <f t="shared" si="171"/>
        <v>#VALUE!</v>
      </c>
      <c r="AM227" s="164" t="e">
        <f t="shared" si="172"/>
        <v>#VALUE!</v>
      </c>
      <c r="AN227" s="164" t="e">
        <f t="shared" si="173"/>
        <v>#VALUE!</v>
      </c>
      <c r="AO227" s="164" t="e">
        <f t="shared" si="174"/>
        <v>#VALUE!</v>
      </c>
      <c r="AP227" s="164" t="e">
        <f t="shared" si="175"/>
        <v>#VALUE!</v>
      </c>
      <c r="AQ227" s="164" t="e">
        <f t="shared" si="176"/>
        <v>#VALUE!</v>
      </c>
      <c r="AR227" s="164" t="e">
        <f t="shared" si="177"/>
        <v>#VALUE!</v>
      </c>
      <c r="AS227" s="165" t="e">
        <f t="shared" si="178"/>
        <v>#VALUE!</v>
      </c>
      <c r="AT227" s="165" t="e">
        <f t="shared" si="179"/>
        <v>#VALUE!</v>
      </c>
      <c r="AU227" s="165" t="e">
        <f t="shared" si="180"/>
        <v>#VALUE!</v>
      </c>
      <c r="AV227" s="165" t="e">
        <f t="shared" si="181"/>
        <v>#VALUE!</v>
      </c>
      <c r="AW227" s="165" t="e">
        <f t="shared" si="182"/>
        <v>#VALUE!</v>
      </c>
      <c r="AX227" s="165" t="e">
        <f t="shared" si="183"/>
        <v>#VALUE!</v>
      </c>
      <c r="AY227" s="165" t="e">
        <f t="shared" si="184"/>
        <v>#VALUE!</v>
      </c>
      <c r="AZ227" s="165" t="e">
        <f t="shared" si="185"/>
        <v>#VALUE!</v>
      </c>
      <c r="BA227" s="165" t="e">
        <f t="shared" si="186"/>
        <v>#VALUE!</v>
      </c>
      <c r="BB227" s="165" t="e">
        <f t="shared" si="187"/>
        <v>#VALUE!</v>
      </c>
      <c r="BC227" s="165">
        <f t="shared" si="188"/>
        <v>1</v>
      </c>
    </row>
    <row r="228" spans="1:5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 t="shared" si="143"/>
        <v/>
      </c>
      <c r="J228" s="121" t="str">
        <f t="shared" si="144"/>
        <v/>
      </c>
      <c r="K228" s="212">
        <f t="shared" si="156"/>
        <v>0</v>
      </c>
      <c r="L228" s="212">
        <f t="shared" si="157"/>
        <v>0</v>
      </c>
      <c r="M228" s="212">
        <f t="shared" si="158"/>
        <v>0</v>
      </c>
      <c r="N228" s="212">
        <f t="shared" si="159"/>
        <v>0</v>
      </c>
      <c r="O228" s="190">
        <f t="shared" si="160"/>
        <v>0</v>
      </c>
      <c r="P228" s="190">
        <f t="shared" si="161"/>
        <v>0</v>
      </c>
      <c r="Q228" s="190">
        <f t="shared" si="162"/>
        <v>0</v>
      </c>
      <c r="R228" s="190">
        <f t="shared" si="163"/>
        <v>0</v>
      </c>
      <c r="S228" s="190">
        <f t="shared" si="164"/>
        <v>0</v>
      </c>
      <c r="T228" s="190">
        <f t="shared" si="165"/>
        <v>0</v>
      </c>
      <c r="U228" s="212">
        <f t="shared" si="145"/>
        <v>0</v>
      </c>
      <c r="V228" s="212">
        <f t="shared" si="166"/>
        <v>0</v>
      </c>
      <c r="W228" s="212">
        <f t="shared" si="146"/>
        <v>0</v>
      </c>
      <c r="X228" s="212">
        <f t="shared" si="167"/>
        <v>0</v>
      </c>
      <c r="Y228" s="212">
        <f t="shared" si="147"/>
        <v>0</v>
      </c>
      <c r="Z228" s="212">
        <f t="shared" si="168"/>
        <v>0</v>
      </c>
      <c r="AA228" s="212">
        <f t="shared" si="148"/>
        <v>0</v>
      </c>
      <c r="AB228" s="212">
        <f t="shared" si="149"/>
        <v>0</v>
      </c>
      <c r="AC228" s="212">
        <f t="shared" si="150"/>
        <v>0</v>
      </c>
      <c r="AD228" s="212">
        <f t="shared" si="151"/>
        <v>0</v>
      </c>
      <c r="AE228" s="212">
        <f t="shared" si="152"/>
        <v>0</v>
      </c>
      <c r="AF228" s="212">
        <f t="shared" si="153"/>
        <v>0</v>
      </c>
      <c r="AG228" s="236" t="b">
        <f t="shared" si="154"/>
        <v>0</v>
      </c>
      <c r="AI228" s="164" t="e">
        <f t="shared" si="155"/>
        <v>#VALUE!</v>
      </c>
      <c r="AJ228" s="164" t="e">
        <f t="shared" si="169"/>
        <v>#VALUE!</v>
      </c>
      <c r="AK228" s="164" t="e">
        <f t="shared" si="170"/>
        <v>#VALUE!</v>
      </c>
      <c r="AL228" s="164" t="e">
        <f t="shared" si="171"/>
        <v>#VALUE!</v>
      </c>
      <c r="AM228" s="164" t="e">
        <f t="shared" si="172"/>
        <v>#VALUE!</v>
      </c>
      <c r="AN228" s="164" t="e">
        <f t="shared" si="173"/>
        <v>#VALUE!</v>
      </c>
      <c r="AO228" s="164" t="e">
        <f t="shared" si="174"/>
        <v>#VALUE!</v>
      </c>
      <c r="AP228" s="164" t="e">
        <f t="shared" si="175"/>
        <v>#VALUE!</v>
      </c>
      <c r="AQ228" s="164" t="e">
        <f t="shared" si="176"/>
        <v>#VALUE!</v>
      </c>
      <c r="AR228" s="164" t="e">
        <f t="shared" si="177"/>
        <v>#VALUE!</v>
      </c>
      <c r="AS228" s="165" t="e">
        <f t="shared" si="178"/>
        <v>#VALUE!</v>
      </c>
      <c r="AT228" s="165" t="e">
        <f t="shared" si="179"/>
        <v>#VALUE!</v>
      </c>
      <c r="AU228" s="165" t="e">
        <f t="shared" si="180"/>
        <v>#VALUE!</v>
      </c>
      <c r="AV228" s="165" t="e">
        <f t="shared" si="181"/>
        <v>#VALUE!</v>
      </c>
      <c r="AW228" s="165" t="e">
        <f t="shared" si="182"/>
        <v>#VALUE!</v>
      </c>
      <c r="AX228" s="165" t="e">
        <f t="shared" si="183"/>
        <v>#VALUE!</v>
      </c>
      <c r="AY228" s="165" t="e">
        <f t="shared" si="184"/>
        <v>#VALUE!</v>
      </c>
      <c r="AZ228" s="165" t="e">
        <f t="shared" si="185"/>
        <v>#VALUE!</v>
      </c>
      <c r="BA228" s="165" t="e">
        <f t="shared" si="186"/>
        <v>#VALUE!</v>
      </c>
      <c r="BB228" s="165" t="e">
        <f t="shared" si="187"/>
        <v>#VALUE!</v>
      </c>
      <c r="BC228" s="165">
        <f t="shared" si="188"/>
        <v>1</v>
      </c>
    </row>
    <row r="229" spans="1:5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 t="shared" si="143"/>
        <v/>
      </c>
      <c r="J229" s="121" t="str">
        <f t="shared" si="144"/>
        <v/>
      </c>
      <c r="K229" s="212">
        <f t="shared" si="156"/>
        <v>0</v>
      </c>
      <c r="L229" s="212">
        <f t="shared" si="157"/>
        <v>0</v>
      </c>
      <c r="M229" s="212">
        <f t="shared" si="158"/>
        <v>0</v>
      </c>
      <c r="N229" s="212">
        <f t="shared" si="159"/>
        <v>0</v>
      </c>
      <c r="O229" s="190">
        <f t="shared" si="160"/>
        <v>0</v>
      </c>
      <c r="P229" s="190">
        <f t="shared" si="161"/>
        <v>0</v>
      </c>
      <c r="Q229" s="190">
        <f t="shared" si="162"/>
        <v>0</v>
      </c>
      <c r="R229" s="190">
        <f t="shared" si="163"/>
        <v>0</v>
      </c>
      <c r="S229" s="190">
        <f t="shared" si="164"/>
        <v>0</v>
      </c>
      <c r="T229" s="190">
        <f t="shared" si="165"/>
        <v>0</v>
      </c>
      <c r="U229" s="212">
        <f t="shared" si="145"/>
        <v>0</v>
      </c>
      <c r="V229" s="212">
        <f t="shared" si="166"/>
        <v>0</v>
      </c>
      <c r="W229" s="212">
        <f t="shared" si="146"/>
        <v>0</v>
      </c>
      <c r="X229" s="212">
        <f t="shared" si="167"/>
        <v>0</v>
      </c>
      <c r="Y229" s="212">
        <f t="shared" si="147"/>
        <v>0</v>
      </c>
      <c r="Z229" s="212">
        <f t="shared" si="168"/>
        <v>0</v>
      </c>
      <c r="AA229" s="212">
        <f t="shared" si="148"/>
        <v>0</v>
      </c>
      <c r="AB229" s="212">
        <f t="shared" si="149"/>
        <v>0</v>
      </c>
      <c r="AC229" s="212">
        <f t="shared" si="150"/>
        <v>0</v>
      </c>
      <c r="AD229" s="212">
        <f t="shared" si="151"/>
        <v>0</v>
      </c>
      <c r="AE229" s="212">
        <f t="shared" si="152"/>
        <v>0</v>
      </c>
      <c r="AF229" s="212">
        <f t="shared" si="153"/>
        <v>0</v>
      </c>
      <c r="AG229" s="236" t="b">
        <f t="shared" si="154"/>
        <v>0</v>
      </c>
      <c r="AI229" s="164" t="e">
        <f t="shared" si="155"/>
        <v>#VALUE!</v>
      </c>
      <c r="AJ229" s="164" t="e">
        <f t="shared" si="169"/>
        <v>#VALUE!</v>
      </c>
      <c r="AK229" s="164" t="e">
        <f t="shared" si="170"/>
        <v>#VALUE!</v>
      </c>
      <c r="AL229" s="164" t="e">
        <f t="shared" si="171"/>
        <v>#VALUE!</v>
      </c>
      <c r="AM229" s="164" t="e">
        <f t="shared" si="172"/>
        <v>#VALUE!</v>
      </c>
      <c r="AN229" s="164" t="e">
        <f t="shared" si="173"/>
        <v>#VALUE!</v>
      </c>
      <c r="AO229" s="164" t="e">
        <f t="shared" si="174"/>
        <v>#VALUE!</v>
      </c>
      <c r="AP229" s="164" t="e">
        <f t="shared" si="175"/>
        <v>#VALUE!</v>
      </c>
      <c r="AQ229" s="164" t="e">
        <f t="shared" si="176"/>
        <v>#VALUE!</v>
      </c>
      <c r="AR229" s="164" t="e">
        <f t="shared" si="177"/>
        <v>#VALUE!</v>
      </c>
      <c r="AS229" s="165" t="e">
        <f t="shared" si="178"/>
        <v>#VALUE!</v>
      </c>
      <c r="AT229" s="165" t="e">
        <f t="shared" si="179"/>
        <v>#VALUE!</v>
      </c>
      <c r="AU229" s="165" t="e">
        <f t="shared" si="180"/>
        <v>#VALUE!</v>
      </c>
      <c r="AV229" s="165" t="e">
        <f t="shared" si="181"/>
        <v>#VALUE!</v>
      </c>
      <c r="AW229" s="165" t="e">
        <f t="shared" si="182"/>
        <v>#VALUE!</v>
      </c>
      <c r="AX229" s="165" t="e">
        <f t="shared" si="183"/>
        <v>#VALUE!</v>
      </c>
      <c r="AY229" s="165" t="e">
        <f t="shared" si="184"/>
        <v>#VALUE!</v>
      </c>
      <c r="AZ229" s="165" t="e">
        <f t="shared" si="185"/>
        <v>#VALUE!</v>
      </c>
      <c r="BA229" s="165" t="e">
        <f t="shared" si="186"/>
        <v>#VALUE!</v>
      </c>
      <c r="BB229" s="165" t="e">
        <f t="shared" si="187"/>
        <v>#VALUE!</v>
      </c>
      <c r="BC229" s="165">
        <f t="shared" si="188"/>
        <v>1</v>
      </c>
    </row>
    <row r="230" spans="1:5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 t="shared" si="143"/>
        <v/>
      </c>
      <c r="J230" s="121" t="str">
        <f t="shared" si="144"/>
        <v/>
      </c>
      <c r="K230" s="212">
        <f t="shared" si="156"/>
        <v>0</v>
      </c>
      <c r="L230" s="212">
        <f t="shared" si="157"/>
        <v>0</v>
      </c>
      <c r="M230" s="212">
        <f t="shared" si="158"/>
        <v>0</v>
      </c>
      <c r="N230" s="212">
        <f t="shared" si="159"/>
        <v>0</v>
      </c>
      <c r="O230" s="190">
        <f t="shared" si="160"/>
        <v>0</v>
      </c>
      <c r="P230" s="190">
        <f t="shared" si="161"/>
        <v>0</v>
      </c>
      <c r="Q230" s="190">
        <f t="shared" si="162"/>
        <v>0</v>
      </c>
      <c r="R230" s="190">
        <f t="shared" si="163"/>
        <v>0</v>
      </c>
      <c r="S230" s="190">
        <f t="shared" si="164"/>
        <v>0</v>
      </c>
      <c r="T230" s="190">
        <f t="shared" si="165"/>
        <v>0</v>
      </c>
      <c r="U230" s="212">
        <f t="shared" si="145"/>
        <v>0</v>
      </c>
      <c r="V230" s="212">
        <f t="shared" si="166"/>
        <v>0</v>
      </c>
      <c r="W230" s="212">
        <f t="shared" si="146"/>
        <v>0</v>
      </c>
      <c r="X230" s="212">
        <f t="shared" si="167"/>
        <v>0</v>
      </c>
      <c r="Y230" s="212">
        <f t="shared" si="147"/>
        <v>0</v>
      </c>
      <c r="Z230" s="212">
        <f t="shared" si="168"/>
        <v>0</v>
      </c>
      <c r="AA230" s="212">
        <f t="shared" si="148"/>
        <v>0</v>
      </c>
      <c r="AB230" s="212">
        <f t="shared" si="149"/>
        <v>0</v>
      </c>
      <c r="AC230" s="212">
        <f t="shared" si="150"/>
        <v>0</v>
      </c>
      <c r="AD230" s="212">
        <f t="shared" si="151"/>
        <v>0</v>
      </c>
      <c r="AE230" s="212">
        <f t="shared" si="152"/>
        <v>0</v>
      </c>
      <c r="AF230" s="212">
        <f t="shared" si="153"/>
        <v>0</v>
      </c>
      <c r="AG230" s="236" t="b">
        <f t="shared" si="154"/>
        <v>0</v>
      </c>
      <c r="AI230" s="164" t="e">
        <f t="shared" si="155"/>
        <v>#VALUE!</v>
      </c>
      <c r="AJ230" s="164" t="e">
        <f t="shared" si="169"/>
        <v>#VALUE!</v>
      </c>
      <c r="AK230" s="164" t="e">
        <f t="shared" si="170"/>
        <v>#VALUE!</v>
      </c>
      <c r="AL230" s="164" t="e">
        <f t="shared" si="171"/>
        <v>#VALUE!</v>
      </c>
      <c r="AM230" s="164" t="e">
        <f t="shared" si="172"/>
        <v>#VALUE!</v>
      </c>
      <c r="AN230" s="164" t="e">
        <f t="shared" si="173"/>
        <v>#VALUE!</v>
      </c>
      <c r="AO230" s="164" t="e">
        <f t="shared" si="174"/>
        <v>#VALUE!</v>
      </c>
      <c r="AP230" s="164" t="e">
        <f t="shared" si="175"/>
        <v>#VALUE!</v>
      </c>
      <c r="AQ230" s="164" t="e">
        <f t="shared" si="176"/>
        <v>#VALUE!</v>
      </c>
      <c r="AR230" s="164" t="e">
        <f t="shared" si="177"/>
        <v>#VALUE!</v>
      </c>
      <c r="AS230" s="165" t="e">
        <f t="shared" si="178"/>
        <v>#VALUE!</v>
      </c>
      <c r="AT230" s="165" t="e">
        <f t="shared" si="179"/>
        <v>#VALUE!</v>
      </c>
      <c r="AU230" s="165" t="e">
        <f t="shared" si="180"/>
        <v>#VALUE!</v>
      </c>
      <c r="AV230" s="165" t="e">
        <f t="shared" si="181"/>
        <v>#VALUE!</v>
      </c>
      <c r="AW230" s="165" t="e">
        <f t="shared" si="182"/>
        <v>#VALUE!</v>
      </c>
      <c r="AX230" s="165" t="e">
        <f t="shared" si="183"/>
        <v>#VALUE!</v>
      </c>
      <c r="AY230" s="165" t="e">
        <f t="shared" si="184"/>
        <v>#VALUE!</v>
      </c>
      <c r="AZ230" s="165" t="e">
        <f t="shared" si="185"/>
        <v>#VALUE!</v>
      </c>
      <c r="BA230" s="165" t="e">
        <f t="shared" si="186"/>
        <v>#VALUE!</v>
      </c>
      <c r="BB230" s="165" t="e">
        <f t="shared" si="187"/>
        <v>#VALUE!</v>
      </c>
      <c r="BC230" s="165">
        <f t="shared" si="188"/>
        <v>1</v>
      </c>
    </row>
    <row r="231" spans="1:5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 t="shared" si="143"/>
        <v/>
      </c>
      <c r="J231" s="121" t="str">
        <f t="shared" si="144"/>
        <v/>
      </c>
      <c r="K231" s="212">
        <f t="shared" si="156"/>
        <v>0</v>
      </c>
      <c r="L231" s="212">
        <f t="shared" si="157"/>
        <v>0</v>
      </c>
      <c r="M231" s="212">
        <f t="shared" si="158"/>
        <v>0</v>
      </c>
      <c r="N231" s="212">
        <f t="shared" si="159"/>
        <v>0</v>
      </c>
      <c r="O231" s="190">
        <f t="shared" si="160"/>
        <v>0</v>
      </c>
      <c r="P231" s="190">
        <f t="shared" si="161"/>
        <v>0</v>
      </c>
      <c r="Q231" s="190">
        <f t="shared" si="162"/>
        <v>0</v>
      </c>
      <c r="R231" s="190">
        <f t="shared" si="163"/>
        <v>0</v>
      </c>
      <c r="S231" s="190">
        <f t="shared" si="164"/>
        <v>0</v>
      </c>
      <c r="T231" s="190">
        <f t="shared" si="165"/>
        <v>0</v>
      </c>
      <c r="U231" s="212">
        <f t="shared" si="145"/>
        <v>0</v>
      </c>
      <c r="V231" s="212">
        <f t="shared" si="166"/>
        <v>0</v>
      </c>
      <c r="W231" s="212">
        <f t="shared" si="146"/>
        <v>0</v>
      </c>
      <c r="X231" s="212">
        <f t="shared" si="167"/>
        <v>0</v>
      </c>
      <c r="Y231" s="212">
        <f t="shared" si="147"/>
        <v>0</v>
      </c>
      <c r="Z231" s="212">
        <f t="shared" si="168"/>
        <v>0</v>
      </c>
      <c r="AA231" s="212">
        <f t="shared" si="148"/>
        <v>0</v>
      </c>
      <c r="AB231" s="212">
        <f t="shared" si="149"/>
        <v>0</v>
      </c>
      <c r="AC231" s="212">
        <f t="shared" si="150"/>
        <v>0</v>
      </c>
      <c r="AD231" s="212">
        <f t="shared" si="151"/>
        <v>0</v>
      </c>
      <c r="AE231" s="212">
        <f t="shared" si="152"/>
        <v>0</v>
      </c>
      <c r="AF231" s="212">
        <f t="shared" si="153"/>
        <v>0</v>
      </c>
      <c r="AG231" s="236" t="b">
        <f t="shared" si="154"/>
        <v>0</v>
      </c>
      <c r="AI231" s="164" t="e">
        <f t="shared" si="155"/>
        <v>#VALUE!</v>
      </c>
      <c r="AJ231" s="164" t="e">
        <f t="shared" si="169"/>
        <v>#VALUE!</v>
      </c>
      <c r="AK231" s="164" t="e">
        <f t="shared" si="170"/>
        <v>#VALUE!</v>
      </c>
      <c r="AL231" s="164" t="e">
        <f t="shared" si="171"/>
        <v>#VALUE!</v>
      </c>
      <c r="AM231" s="164" t="e">
        <f t="shared" si="172"/>
        <v>#VALUE!</v>
      </c>
      <c r="AN231" s="164" t="e">
        <f t="shared" si="173"/>
        <v>#VALUE!</v>
      </c>
      <c r="AO231" s="164" t="e">
        <f t="shared" si="174"/>
        <v>#VALUE!</v>
      </c>
      <c r="AP231" s="164" t="e">
        <f t="shared" si="175"/>
        <v>#VALUE!</v>
      </c>
      <c r="AQ231" s="164" t="e">
        <f t="shared" si="176"/>
        <v>#VALUE!</v>
      </c>
      <c r="AR231" s="164" t="e">
        <f t="shared" si="177"/>
        <v>#VALUE!</v>
      </c>
      <c r="AS231" s="165" t="e">
        <f t="shared" si="178"/>
        <v>#VALUE!</v>
      </c>
      <c r="AT231" s="165" t="e">
        <f t="shared" si="179"/>
        <v>#VALUE!</v>
      </c>
      <c r="AU231" s="165" t="e">
        <f t="shared" si="180"/>
        <v>#VALUE!</v>
      </c>
      <c r="AV231" s="165" t="e">
        <f t="shared" si="181"/>
        <v>#VALUE!</v>
      </c>
      <c r="AW231" s="165" t="e">
        <f t="shared" si="182"/>
        <v>#VALUE!</v>
      </c>
      <c r="AX231" s="165" t="e">
        <f t="shared" si="183"/>
        <v>#VALUE!</v>
      </c>
      <c r="AY231" s="165" t="e">
        <f t="shared" si="184"/>
        <v>#VALUE!</v>
      </c>
      <c r="AZ231" s="165" t="e">
        <f t="shared" si="185"/>
        <v>#VALUE!</v>
      </c>
      <c r="BA231" s="165" t="e">
        <f t="shared" si="186"/>
        <v>#VALUE!</v>
      </c>
      <c r="BB231" s="165" t="e">
        <f t="shared" si="187"/>
        <v>#VALUE!</v>
      </c>
      <c r="BC231" s="165">
        <f t="shared" si="188"/>
        <v>1</v>
      </c>
    </row>
    <row r="232" spans="1:5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 t="shared" si="143"/>
        <v/>
      </c>
      <c r="J232" s="121" t="str">
        <f t="shared" si="144"/>
        <v/>
      </c>
      <c r="K232" s="212">
        <f t="shared" si="156"/>
        <v>0</v>
      </c>
      <c r="L232" s="212">
        <f t="shared" si="157"/>
        <v>0</v>
      </c>
      <c r="M232" s="212">
        <f t="shared" si="158"/>
        <v>0</v>
      </c>
      <c r="N232" s="212">
        <f t="shared" si="159"/>
        <v>0</v>
      </c>
      <c r="O232" s="190">
        <f t="shared" si="160"/>
        <v>0</v>
      </c>
      <c r="P232" s="190">
        <f t="shared" si="161"/>
        <v>0</v>
      </c>
      <c r="Q232" s="190">
        <f t="shared" si="162"/>
        <v>0</v>
      </c>
      <c r="R232" s="190">
        <f t="shared" si="163"/>
        <v>0</v>
      </c>
      <c r="S232" s="190">
        <f t="shared" si="164"/>
        <v>0</v>
      </c>
      <c r="T232" s="190">
        <f t="shared" si="165"/>
        <v>0</v>
      </c>
      <c r="U232" s="212">
        <f t="shared" si="145"/>
        <v>0</v>
      </c>
      <c r="V232" s="212">
        <f t="shared" si="166"/>
        <v>0</v>
      </c>
      <c r="W232" s="212">
        <f t="shared" si="146"/>
        <v>0</v>
      </c>
      <c r="X232" s="212">
        <f t="shared" si="167"/>
        <v>0</v>
      </c>
      <c r="Y232" s="212">
        <f t="shared" si="147"/>
        <v>0</v>
      </c>
      <c r="Z232" s="212">
        <f t="shared" si="168"/>
        <v>0</v>
      </c>
      <c r="AA232" s="212">
        <f t="shared" si="148"/>
        <v>0</v>
      </c>
      <c r="AB232" s="212">
        <f t="shared" si="149"/>
        <v>0</v>
      </c>
      <c r="AC232" s="212">
        <f t="shared" si="150"/>
        <v>0</v>
      </c>
      <c r="AD232" s="212">
        <f t="shared" si="151"/>
        <v>0</v>
      </c>
      <c r="AE232" s="212">
        <f t="shared" si="152"/>
        <v>0</v>
      </c>
      <c r="AF232" s="212">
        <f t="shared" si="153"/>
        <v>0</v>
      </c>
      <c r="AG232" s="236" t="b">
        <f t="shared" si="154"/>
        <v>0</v>
      </c>
      <c r="AI232" s="164" t="e">
        <f t="shared" si="155"/>
        <v>#VALUE!</v>
      </c>
      <c r="AJ232" s="164" t="e">
        <f t="shared" si="169"/>
        <v>#VALUE!</v>
      </c>
      <c r="AK232" s="164" t="e">
        <f t="shared" si="170"/>
        <v>#VALUE!</v>
      </c>
      <c r="AL232" s="164" t="e">
        <f t="shared" si="171"/>
        <v>#VALUE!</v>
      </c>
      <c r="AM232" s="164" t="e">
        <f t="shared" si="172"/>
        <v>#VALUE!</v>
      </c>
      <c r="AN232" s="164" t="e">
        <f t="shared" si="173"/>
        <v>#VALUE!</v>
      </c>
      <c r="AO232" s="164" t="e">
        <f t="shared" si="174"/>
        <v>#VALUE!</v>
      </c>
      <c r="AP232" s="164" t="e">
        <f t="shared" si="175"/>
        <v>#VALUE!</v>
      </c>
      <c r="AQ232" s="164" t="e">
        <f t="shared" si="176"/>
        <v>#VALUE!</v>
      </c>
      <c r="AR232" s="164" t="e">
        <f t="shared" si="177"/>
        <v>#VALUE!</v>
      </c>
      <c r="AS232" s="165" t="e">
        <f t="shared" si="178"/>
        <v>#VALUE!</v>
      </c>
      <c r="AT232" s="165" t="e">
        <f t="shared" si="179"/>
        <v>#VALUE!</v>
      </c>
      <c r="AU232" s="165" t="e">
        <f t="shared" si="180"/>
        <v>#VALUE!</v>
      </c>
      <c r="AV232" s="165" t="e">
        <f t="shared" si="181"/>
        <v>#VALUE!</v>
      </c>
      <c r="AW232" s="165" t="e">
        <f t="shared" si="182"/>
        <v>#VALUE!</v>
      </c>
      <c r="AX232" s="165" t="e">
        <f t="shared" si="183"/>
        <v>#VALUE!</v>
      </c>
      <c r="AY232" s="165" t="e">
        <f t="shared" si="184"/>
        <v>#VALUE!</v>
      </c>
      <c r="AZ232" s="165" t="e">
        <f t="shared" si="185"/>
        <v>#VALUE!</v>
      </c>
      <c r="BA232" s="165" t="e">
        <f t="shared" si="186"/>
        <v>#VALUE!</v>
      </c>
      <c r="BB232" s="165" t="e">
        <f t="shared" si="187"/>
        <v>#VALUE!</v>
      </c>
      <c r="BC232" s="165">
        <f t="shared" si="188"/>
        <v>1</v>
      </c>
    </row>
    <row r="233" spans="1:5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 t="shared" si="143"/>
        <v/>
      </c>
      <c r="J233" s="121" t="str">
        <f t="shared" si="144"/>
        <v/>
      </c>
      <c r="K233" s="212">
        <f t="shared" si="156"/>
        <v>0</v>
      </c>
      <c r="L233" s="212">
        <f t="shared" si="157"/>
        <v>0</v>
      </c>
      <c r="M233" s="212">
        <f t="shared" si="158"/>
        <v>0</v>
      </c>
      <c r="N233" s="212">
        <f t="shared" si="159"/>
        <v>0</v>
      </c>
      <c r="O233" s="190">
        <f t="shared" si="160"/>
        <v>0</v>
      </c>
      <c r="P233" s="190">
        <f t="shared" si="161"/>
        <v>0</v>
      </c>
      <c r="Q233" s="190">
        <f t="shared" si="162"/>
        <v>0</v>
      </c>
      <c r="R233" s="190">
        <f t="shared" si="163"/>
        <v>0</v>
      </c>
      <c r="S233" s="190">
        <f t="shared" si="164"/>
        <v>0</v>
      </c>
      <c r="T233" s="190">
        <f t="shared" si="165"/>
        <v>0</v>
      </c>
      <c r="U233" s="212">
        <f t="shared" si="145"/>
        <v>0</v>
      </c>
      <c r="V233" s="212">
        <f t="shared" si="166"/>
        <v>0</v>
      </c>
      <c r="W233" s="212">
        <f t="shared" si="146"/>
        <v>0</v>
      </c>
      <c r="X233" s="212">
        <f t="shared" si="167"/>
        <v>0</v>
      </c>
      <c r="Y233" s="212">
        <f t="shared" si="147"/>
        <v>0</v>
      </c>
      <c r="Z233" s="212">
        <f t="shared" si="168"/>
        <v>0</v>
      </c>
      <c r="AA233" s="212">
        <f t="shared" si="148"/>
        <v>0</v>
      </c>
      <c r="AB233" s="212">
        <f t="shared" si="149"/>
        <v>0</v>
      </c>
      <c r="AC233" s="212">
        <f t="shared" si="150"/>
        <v>0</v>
      </c>
      <c r="AD233" s="212">
        <f t="shared" si="151"/>
        <v>0</v>
      </c>
      <c r="AE233" s="212">
        <f t="shared" si="152"/>
        <v>0</v>
      </c>
      <c r="AF233" s="212">
        <f t="shared" si="153"/>
        <v>0</v>
      </c>
      <c r="AG233" s="236" t="b">
        <f t="shared" si="154"/>
        <v>0</v>
      </c>
      <c r="AI233" s="164" t="e">
        <f t="shared" si="155"/>
        <v>#VALUE!</v>
      </c>
      <c r="AJ233" s="164" t="e">
        <f t="shared" si="169"/>
        <v>#VALUE!</v>
      </c>
      <c r="AK233" s="164" t="e">
        <f t="shared" si="170"/>
        <v>#VALUE!</v>
      </c>
      <c r="AL233" s="164" t="e">
        <f t="shared" si="171"/>
        <v>#VALUE!</v>
      </c>
      <c r="AM233" s="164" t="e">
        <f t="shared" si="172"/>
        <v>#VALUE!</v>
      </c>
      <c r="AN233" s="164" t="e">
        <f t="shared" si="173"/>
        <v>#VALUE!</v>
      </c>
      <c r="AO233" s="164" t="e">
        <f t="shared" si="174"/>
        <v>#VALUE!</v>
      </c>
      <c r="AP233" s="164" t="e">
        <f t="shared" si="175"/>
        <v>#VALUE!</v>
      </c>
      <c r="AQ233" s="164" t="e">
        <f t="shared" si="176"/>
        <v>#VALUE!</v>
      </c>
      <c r="AR233" s="164" t="e">
        <f t="shared" si="177"/>
        <v>#VALUE!</v>
      </c>
      <c r="AS233" s="165" t="e">
        <f t="shared" si="178"/>
        <v>#VALUE!</v>
      </c>
      <c r="AT233" s="165" t="e">
        <f t="shared" si="179"/>
        <v>#VALUE!</v>
      </c>
      <c r="AU233" s="165" t="e">
        <f t="shared" si="180"/>
        <v>#VALUE!</v>
      </c>
      <c r="AV233" s="165" t="e">
        <f t="shared" si="181"/>
        <v>#VALUE!</v>
      </c>
      <c r="AW233" s="165" t="e">
        <f t="shared" si="182"/>
        <v>#VALUE!</v>
      </c>
      <c r="AX233" s="165" t="e">
        <f t="shared" si="183"/>
        <v>#VALUE!</v>
      </c>
      <c r="AY233" s="165" t="e">
        <f t="shared" si="184"/>
        <v>#VALUE!</v>
      </c>
      <c r="AZ233" s="165" t="e">
        <f t="shared" si="185"/>
        <v>#VALUE!</v>
      </c>
      <c r="BA233" s="165" t="e">
        <f t="shared" si="186"/>
        <v>#VALUE!</v>
      </c>
      <c r="BB233" s="165" t="e">
        <f t="shared" si="187"/>
        <v>#VALUE!</v>
      </c>
      <c r="BC233" s="165">
        <f t="shared" si="188"/>
        <v>1</v>
      </c>
    </row>
    <row r="234" spans="1:5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 t="shared" si="143"/>
        <v/>
      </c>
      <c r="J234" s="121" t="str">
        <f t="shared" si="144"/>
        <v/>
      </c>
      <c r="K234" s="212">
        <f t="shared" si="156"/>
        <v>0</v>
      </c>
      <c r="L234" s="212">
        <f t="shared" si="157"/>
        <v>0</v>
      </c>
      <c r="M234" s="212">
        <f t="shared" si="158"/>
        <v>0</v>
      </c>
      <c r="N234" s="212">
        <f t="shared" si="159"/>
        <v>0</v>
      </c>
      <c r="O234" s="190">
        <f t="shared" si="160"/>
        <v>0</v>
      </c>
      <c r="P234" s="190">
        <f t="shared" si="161"/>
        <v>0</v>
      </c>
      <c r="Q234" s="190">
        <f t="shared" si="162"/>
        <v>0</v>
      </c>
      <c r="R234" s="190">
        <f t="shared" si="163"/>
        <v>0</v>
      </c>
      <c r="S234" s="190">
        <f t="shared" si="164"/>
        <v>0</v>
      </c>
      <c r="T234" s="190">
        <f t="shared" si="165"/>
        <v>0</v>
      </c>
      <c r="U234" s="212">
        <f t="shared" si="145"/>
        <v>0</v>
      </c>
      <c r="V234" s="212">
        <f t="shared" si="166"/>
        <v>0</v>
      </c>
      <c r="W234" s="212">
        <f t="shared" si="146"/>
        <v>0</v>
      </c>
      <c r="X234" s="212">
        <f t="shared" si="167"/>
        <v>0</v>
      </c>
      <c r="Y234" s="212">
        <f t="shared" si="147"/>
        <v>0</v>
      </c>
      <c r="Z234" s="212">
        <f t="shared" si="168"/>
        <v>0</v>
      </c>
      <c r="AA234" s="212">
        <f t="shared" si="148"/>
        <v>0</v>
      </c>
      <c r="AB234" s="212">
        <f t="shared" si="149"/>
        <v>0</v>
      </c>
      <c r="AC234" s="212">
        <f t="shared" si="150"/>
        <v>0</v>
      </c>
      <c r="AD234" s="212">
        <f t="shared" si="151"/>
        <v>0</v>
      </c>
      <c r="AE234" s="212">
        <f t="shared" si="152"/>
        <v>0</v>
      </c>
      <c r="AF234" s="212">
        <f t="shared" si="153"/>
        <v>0</v>
      </c>
      <c r="AG234" s="236" t="b">
        <f t="shared" si="154"/>
        <v>0</v>
      </c>
      <c r="AI234" s="164" t="e">
        <f t="shared" si="155"/>
        <v>#VALUE!</v>
      </c>
      <c r="AJ234" s="164" t="e">
        <f t="shared" si="169"/>
        <v>#VALUE!</v>
      </c>
      <c r="AK234" s="164" t="e">
        <f t="shared" si="170"/>
        <v>#VALUE!</v>
      </c>
      <c r="AL234" s="164" t="e">
        <f t="shared" si="171"/>
        <v>#VALUE!</v>
      </c>
      <c r="AM234" s="164" t="e">
        <f t="shared" si="172"/>
        <v>#VALUE!</v>
      </c>
      <c r="AN234" s="164" t="e">
        <f t="shared" si="173"/>
        <v>#VALUE!</v>
      </c>
      <c r="AO234" s="164" t="e">
        <f t="shared" si="174"/>
        <v>#VALUE!</v>
      </c>
      <c r="AP234" s="164" t="e">
        <f t="shared" si="175"/>
        <v>#VALUE!</v>
      </c>
      <c r="AQ234" s="164" t="e">
        <f t="shared" si="176"/>
        <v>#VALUE!</v>
      </c>
      <c r="AR234" s="164" t="e">
        <f t="shared" si="177"/>
        <v>#VALUE!</v>
      </c>
      <c r="AS234" s="165" t="e">
        <f t="shared" si="178"/>
        <v>#VALUE!</v>
      </c>
      <c r="AT234" s="165" t="e">
        <f t="shared" si="179"/>
        <v>#VALUE!</v>
      </c>
      <c r="AU234" s="165" t="e">
        <f t="shared" si="180"/>
        <v>#VALUE!</v>
      </c>
      <c r="AV234" s="165" t="e">
        <f t="shared" si="181"/>
        <v>#VALUE!</v>
      </c>
      <c r="AW234" s="165" t="e">
        <f t="shared" si="182"/>
        <v>#VALUE!</v>
      </c>
      <c r="AX234" s="165" t="e">
        <f t="shared" si="183"/>
        <v>#VALUE!</v>
      </c>
      <c r="AY234" s="165" t="e">
        <f t="shared" si="184"/>
        <v>#VALUE!</v>
      </c>
      <c r="AZ234" s="165" t="e">
        <f t="shared" si="185"/>
        <v>#VALUE!</v>
      </c>
      <c r="BA234" s="165" t="e">
        <f t="shared" si="186"/>
        <v>#VALUE!</v>
      </c>
      <c r="BB234" s="165" t="e">
        <f t="shared" si="187"/>
        <v>#VALUE!</v>
      </c>
      <c r="BC234" s="165">
        <f t="shared" si="188"/>
        <v>1</v>
      </c>
    </row>
    <row r="235" spans="1:5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 t="shared" si="143"/>
        <v/>
      </c>
      <c r="J235" s="121" t="str">
        <f t="shared" si="144"/>
        <v/>
      </c>
      <c r="K235" s="212">
        <f t="shared" si="156"/>
        <v>0</v>
      </c>
      <c r="L235" s="212">
        <f t="shared" si="157"/>
        <v>0</v>
      </c>
      <c r="M235" s="212">
        <f t="shared" si="158"/>
        <v>0</v>
      </c>
      <c r="N235" s="212">
        <f t="shared" si="159"/>
        <v>0</v>
      </c>
      <c r="O235" s="190">
        <f t="shared" si="160"/>
        <v>0</v>
      </c>
      <c r="P235" s="190">
        <f t="shared" si="161"/>
        <v>0</v>
      </c>
      <c r="Q235" s="190">
        <f t="shared" si="162"/>
        <v>0</v>
      </c>
      <c r="R235" s="190">
        <f t="shared" si="163"/>
        <v>0</v>
      </c>
      <c r="S235" s="190">
        <f t="shared" si="164"/>
        <v>0</v>
      </c>
      <c r="T235" s="190">
        <f t="shared" si="165"/>
        <v>0</v>
      </c>
      <c r="U235" s="212">
        <f t="shared" si="145"/>
        <v>0</v>
      </c>
      <c r="V235" s="212">
        <f t="shared" si="166"/>
        <v>0</v>
      </c>
      <c r="W235" s="212">
        <f t="shared" si="146"/>
        <v>0</v>
      </c>
      <c r="X235" s="212">
        <f t="shared" si="167"/>
        <v>0</v>
      </c>
      <c r="Y235" s="212">
        <f t="shared" si="147"/>
        <v>0</v>
      </c>
      <c r="Z235" s="212">
        <f t="shared" si="168"/>
        <v>0</v>
      </c>
      <c r="AA235" s="212">
        <f t="shared" si="148"/>
        <v>0</v>
      </c>
      <c r="AB235" s="212">
        <f t="shared" si="149"/>
        <v>0</v>
      </c>
      <c r="AC235" s="212">
        <f t="shared" si="150"/>
        <v>0</v>
      </c>
      <c r="AD235" s="212">
        <f t="shared" si="151"/>
        <v>0</v>
      </c>
      <c r="AE235" s="212">
        <f t="shared" si="152"/>
        <v>0</v>
      </c>
      <c r="AF235" s="212">
        <f t="shared" si="153"/>
        <v>0</v>
      </c>
      <c r="AG235" s="236" t="b">
        <f t="shared" si="154"/>
        <v>0</v>
      </c>
      <c r="AI235" s="164" t="e">
        <f t="shared" si="155"/>
        <v>#VALUE!</v>
      </c>
      <c r="AJ235" s="164" t="e">
        <f t="shared" si="169"/>
        <v>#VALUE!</v>
      </c>
      <c r="AK235" s="164" t="e">
        <f t="shared" si="170"/>
        <v>#VALUE!</v>
      </c>
      <c r="AL235" s="164" t="e">
        <f t="shared" si="171"/>
        <v>#VALUE!</v>
      </c>
      <c r="AM235" s="164" t="e">
        <f t="shared" si="172"/>
        <v>#VALUE!</v>
      </c>
      <c r="AN235" s="164" t="e">
        <f t="shared" si="173"/>
        <v>#VALUE!</v>
      </c>
      <c r="AO235" s="164" t="e">
        <f t="shared" si="174"/>
        <v>#VALUE!</v>
      </c>
      <c r="AP235" s="164" t="e">
        <f t="shared" si="175"/>
        <v>#VALUE!</v>
      </c>
      <c r="AQ235" s="164" t="e">
        <f t="shared" si="176"/>
        <v>#VALUE!</v>
      </c>
      <c r="AR235" s="164" t="e">
        <f t="shared" si="177"/>
        <v>#VALUE!</v>
      </c>
      <c r="AS235" s="165" t="e">
        <f t="shared" si="178"/>
        <v>#VALUE!</v>
      </c>
      <c r="AT235" s="165" t="e">
        <f t="shared" si="179"/>
        <v>#VALUE!</v>
      </c>
      <c r="AU235" s="165" t="e">
        <f t="shared" si="180"/>
        <v>#VALUE!</v>
      </c>
      <c r="AV235" s="165" t="e">
        <f t="shared" si="181"/>
        <v>#VALUE!</v>
      </c>
      <c r="AW235" s="165" t="e">
        <f t="shared" si="182"/>
        <v>#VALUE!</v>
      </c>
      <c r="AX235" s="165" t="e">
        <f t="shared" si="183"/>
        <v>#VALUE!</v>
      </c>
      <c r="AY235" s="165" t="e">
        <f t="shared" si="184"/>
        <v>#VALUE!</v>
      </c>
      <c r="AZ235" s="165" t="e">
        <f t="shared" si="185"/>
        <v>#VALUE!</v>
      </c>
      <c r="BA235" s="165" t="e">
        <f t="shared" si="186"/>
        <v>#VALUE!</v>
      </c>
      <c r="BB235" s="165" t="e">
        <f t="shared" si="187"/>
        <v>#VALUE!</v>
      </c>
      <c r="BC235" s="165">
        <f t="shared" si="188"/>
        <v>1</v>
      </c>
    </row>
    <row r="236" spans="1:5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 t="shared" si="143"/>
        <v/>
      </c>
      <c r="J236" s="121" t="str">
        <f t="shared" si="144"/>
        <v/>
      </c>
      <c r="K236" s="212">
        <f t="shared" si="156"/>
        <v>0</v>
      </c>
      <c r="L236" s="212">
        <f t="shared" si="157"/>
        <v>0</v>
      </c>
      <c r="M236" s="212">
        <f t="shared" si="158"/>
        <v>0</v>
      </c>
      <c r="N236" s="212">
        <f t="shared" si="159"/>
        <v>0</v>
      </c>
      <c r="O236" s="190">
        <f t="shared" si="160"/>
        <v>0</v>
      </c>
      <c r="P236" s="190">
        <f t="shared" si="161"/>
        <v>0</v>
      </c>
      <c r="Q236" s="190">
        <f t="shared" si="162"/>
        <v>0</v>
      </c>
      <c r="R236" s="190">
        <f t="shared" si="163"/>
        <v>0</v>
      </c>
      <c r="S236" s="190">
        <f t="shared" si="164"/>
        <v>0</v>
      </c>
      <c r="T236" s="190">
        <f t="shared" si="165"/>
        <v>0</v>
      </c>
      <c r="U236" s="212">
        <f t="shared" si="145"/>
        <v>0</v>
      </c>
      <c r="V236" s="212">
        <f t="shared" si="166"/>
        <v>0</v>
      </c>
      <c r="W236" s="212">
        <f t="shared" si="146"/>
        <v>0</v>
      </c>
      <c r="X236" s="212">
        <f t="shared" si="167"/>
        <v>0</v>
      </c>
      <c r="Y236" s="212">
        <f t="shared" si="147"/>
        <v>0</v>
      </c>
      <c r="Z236" s="212">
        <f t="shared" si="168"/>
        <v>0</v>
      </c>
      <c r="AA236" s="212">
        <f t="shared" si="148"/>
        <v>0</v>
      </c>
      <c r="AB236" s="212">
        <f t="shared" si="149"/>
        <v>0</v>
      </c>
      <c r="AC236" s="212">
        <f t="shared" si="150"/>
        <v>0</v>
      </c>
      <c r="AD236" s="212">
        <f t="shared" si="151"/>
        <v>0</v>
      </c>
      <c r="AE236" s="212">
        <f t="shared" si="152"/>
        <v>0</v>
      </c>
      <c r="AF236" s="212">
        <f t="shared" si="153"/>
        <v>0</v>
      </c>
      <c r="AG236" s="236" t="b">
        <f t="shared" si="154"/>
        <v>0</v>
      </c>
      <c r="AI236" s="164" t="e">
        <f t="shared" si="155"/>
        <v>#VALUE!</v>
      </c>
      <c r="AJ236" s="164" t="e">
        <f t="shared" si="169"/>
        <v>#VALUE!</v>
      </c>
      <c r="AK236" s="164" t="e">
        <f t="shared" si="170"/>
        <v>#VALUE!</v>
      </c>
      <c r="AL236" s="164" t="e">
        <f t="shared" si="171"/>
        <v>#VALUE!</v>
      </c>
      <c r="AM236" s="164" t="e">
        <f t="shared" si="172"/>
        <v>#VALUE!</v>
      </c>
      <c r="AN236" s="164" t="e">
        <f t="shared" si="173"/>
        <v>#VALUE!</v>
      </c>
      <c r="AO236" s="164" t="e">
        <f t="shared" si="174"/>
        <v>#VALUE!</v>
      </c>
      <c r="AP236" s="164" t="e">
        <f t="shared" si="175"/>
        <v>#VALUE!</v>
      </c>
      <c r="AQ236" s="164" t="e">
        <f t="shared" si="176"/>
        <v>#VALUE!</v>
      </c>
      <c r="AR236" s="164" t="e">
        <f t="shared" si="177"/>
        <v>#VALUE!</v>
      </c>
      <c r="AS236" s="165" t="e">
        <f t="shared" si="178"/>
        <v>#VALUE!</v>
      </c>
      <c r="AT236" s="165" t="e">
        <f t="shared" si="179"/>
        <v>#VALUE!</v>
      </c>
      <c r="AU236" s="165" t="e">
        <f t="shared" si="180"/>
        <v>#VALUE!</v>
      </c>
      <c r="AV236" s="165" t="e">
        <f t="shared" si="181"/>
        <v>#VALUE!</v>
      </c>
      <c r="AW236" s="165" t="e">
        <f t="shared" si="182"/>
        <v>#VALUE!</v>
      </c>
      <c r="AX236" s="165" t="e">
        <f t="shared" si="183"/>
        <v>#VALUE!</v>
      </c>
      <c r="AY236" s="165" t="e">
        <f t="shared" si="184"/>
        <v>#VALUE!</v>
      </c>
      <c r="AZ236" s="165" t="e">
        <f t="shared" si="185"/>
        <v>#VALUE!</v>
      </c>
      <c r="BA236" s="165" t="e">
        <f t="shared" si="186"/>
        <v>#VALUE!</v>
      </c>
      <c r="BB236" s="165" t="e">
        <f t="shared" si="187"/>
        <v>#VALUE!</v>
      </c>
      <c r="BC236" s="165">
        <f t="shared" si="188"/>
        <v>1</v>
      </c>
    </row>
    <row r="237" spans="1:5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 t="shared" si="143"/>
        <v/>
      </c>
      <c r="J237" s="121" t="str">
        <f t="shared" si="144"/>
        <v/>
      </c>
      <c r="K237" s="212">
        <f t="shared" si="156"/>
        <v>0</v>
      </c>
      <c r="L237" s="212">
        <f t="shared" si="157"/>
        <v>0</v>
      </c>
      <c r="M237" s="212">
        <f t="shared" si="158"/>
        <v>0</v>
      </c>
      <c r="N237" s="212">
        <f t="shared" si="159"/>
        <v>0</v>
      </c>
      <c r="O237" s="190">
        <f t="shared" si="160"/>
        <v>0</v>
      </c>
      <c r="P237" s="190">
        <f t="shared" si="161"/>
        <v>0</v>
      </c>
      <c r="Q237" s="190">
        <f t="shared" si="162"/>
        <v>0</v>
      </c>
      <c r="R237" s="190">
        <f t="shared" si="163"/>
        <v>0</v>
      </c>
      <c r="S237" s="190">
        <f t="shared" si="164"/>
        <v>0</v>
      </c>
      <c r="T237" s="190">
        <f t="shared" si="165"/>
        <v>0</v>
      </c>
      <c r="U237" s="212">
        <f t="shared" si="145"/>
        <v>0</v>
      </c>
      <c r="V237" s="212">
        <f t="shared" si="166"/>
        <v>0</v>
      </c>
      <c r="W237" s="212">
        <f t="shared" si="146"/>
        <v>0</v>
      </c>
      <c r="X237" s="212">
        <f t="shared" si="167"/>
        <v>0</v>
      </c>
      <c r="Y237" s="212">
        <f t="shared" si="147"/>
        <v>0</v>
      </c>
      <c r="Z237" s="212">
        <f t="shared" si="168"/>
        <v>0</v>
      </c>
      <c r="AA237" s="212">
        <f t="shared" si="148"/>
        <v>0</v>
      </c>
      <c r="AB237" s="212">
        <f t="shared" si="149"/>
        <v>0</v>
      </c>
      <c r="AC237" s="212">
        <f t="shared" si="150"/>
        <v>0</v>
      </c>
      <c r="AD237" s="212">
        <f t="shared" si="151"/>
        <v>0</v>
      </c>
      <c r="AE237" s="212">
        <f t="shared" si="152"/>
        <v>0</v>
      </c>
      <c r="AF237" s="212">
        <f t="shared" si="153"/>
        <v>0</v>
      </c>
      <c r="AG237" s="236" t="b">
        <f t="shared" si="154"/>
        <v>0</v>
      </c>
      <c r="AI237" s="164" t="e">
        <f t="shared" si="155"/>
        <v>#VALUE!</v>
      </c>
      <c r="AJ237" s="164" t="e">
        <f t="shared" si="169"/>
        <v>#VALUE!</v>
      </c>
      <c r="AK237" s="164" t="e">
        <f t="shared" si="170"/>
        <v>#VALUE!</v>
      </c>
      <c r="AL237" s="164" t="e">
        <f t="shared" si="171"/>
        <v>#VALUE!</v>
      </c>
      <c r="AM237" s="164" t="e">
        <f t="shared" si="172"/>
        <v>#VALUE!</v>
      </c>
      <c r="AN237" s="164" t="e">
        <f t="shared" si="173"/>
        <v>#VALUE!</v>
      </c>
      <c r="AO237" s="164" t="e">
        <f t="shared" si="174"/>
        <v>#VALUE!</v>
      </c>
      <c r="AP237" s="164" t="e">
        <f t="shared" si="175"/>
        <v>#VALUE!</v>
      </c>
      <c r="AQ237" s="164" t="e">
        <f t="shared" si="176"/>
        <v>#VALUE!</v>
      </c>
      <c r="AR237" s="164" t="e">
        <f t="shared" si="177"/>
        <v>#VALUE!</v>
      </c>
      <c r="AS237" s="165" t="e">
        <f t="shared" si="178"/>
        <v>#VALUE!</v>
      </c>
      <c r="AT237" s="165" t="e">
        <f t="shared" si="179"/>
        <v>#VALUE!</v>
      </c>
      <c r="AU237" s="165" t="e">
        <f t="shared" si="180"/>
        <v>#VALUE!</v>
      </c>
      <c r="AV237" s="165" t="e">
        <f t="shared" si="181"/>
        <v>#VALUE!</v>
      </c>
      <c r="AW237" s="165" t="e">
        <f t="shared" si="182"/>
        <v>#VALUE!</v>
      </c>
      <c r="AX237" s="165" t="e">
        <f t="shared" si="183"/>
        <v>#VALUE!</v>
      </c>
      <c r="AY237" s="165" t="e">
        <f t="shared" si="184"/>
        <v>#VALUE!</v>
      </c>
      <c r="AZ237" s="165" t="e">
        <f t="shared" si="185"/>
        <v>#VALUE!</v>
      </c>
      <c r="BA237" s="165" t="e">
        <f t="shared" si="186"/>
        <v>#VALUE!</v>
      </c>
      <c r="BB237" s="165" t="e">
        <f t="shared" si="187"/>
        <v>#VALUE!</v>
      </c>
      <c r="BC237" s="165">
        <f t="shared" si="188"/>
        <v>1</v>
      </c>
    </row>
    <row r="238" spans="1:5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 t="shared" si="143"/>
        <v/>
      </c>
      <c r="J238" s="121" t="str">
        <f t="shared" si="144"/>
        <v/>
      </c>
      <c r="K238" s="212">
        <f t="shared" si="156"/>
        <v>0</v>
      </c>
      <c r="L238" s="212">
        <f t="shared" si="157"/>
        <v>0</v>
      </c>
      <c r="M238" s="212">
        <f t="shared" si="158"/>
        <v>0</v>
      </c>
      <c r="N238" s="212">
        <f t="shared" si="159"/>
        <v>0</v>
      </c>
      <c r="O238" s="190">
        <f t="shared" si="160"/>
        <v>0</v>
      </c>
      <c r="P238" s="190">
        <f t="shared" si="161"/>
        <v>0</v>
      </c>
      <c r="Q238" s="190">
        <f t="shared" si="162"/>
        <v>0</v>
      </c>
      <c r="R238" s="190">
        <f t="shared" si="163"/>
        <v>0</v>
      </c>
      <c r="S238" s="190">
        <f t="shared" si="164"/>
        <v>0</v>
      </c>
      <c r="T238" s="190">
        <f t="shared" si="165"/>
        <v>0</v>
      </c>
      <c r="U238" s="212">
        <f t="shared" si="145"/>
        <v>0</v>
      </c>
      <c r="V238" s="212">
        <f t="shared" si="166"/>
        <v>0</v>
      </c>
      <c r="W238" s="212">
        <f t="shared" si="146"/>
        <v>0</v>
      </c>
      <c r="X238" s="212">
        <f t="shared" si="167"/>
        <v>0</v>
      </c>
      <c r="Y238" s="212">
        <f t="shared" si="147"/>
        <v>0</v>
      </c>
      <c r="Z238" s="212">
        <f t="shared" si="168"/>
        <v>0</v>
      </c>
      <c r="AA238" s="212">
        <f t="shared" si="148"/>
        <v>0</v>
      </c>
      <c r="AB238" s="212">
        <f t="shared" si="149"/>
        <v>0</v>
      </c>
      <c r="AC238" s="212">
        <f t="shared" si="150"/>
        <v>0</v>
      </c>
      <c r="AD238" s="212">
        <f t="shared" si="151"/>
        <v>0</v>
      </c>
      <c r="AE238" s="212">
        <f t="shared" si="152"/>
        <v>0</v>
      </c>
      <c r="AF238" s="212">
        <f t="shared" si="153"/>
        <v>0</v>
      </c>
      <c r="AG238" s="236" t="b">
        <f t="shared" si="154"/>
        <v>0</v>
      </c>
      <c r="AI238" s="164" t="e">
        <f t="shared" si="155"/>
        <v>#VALUE!</v>
      </c>
      <c r="AJ238" s="164" t="e">
        <f t="shared" si="169"/>
        <v>#VALUE!</v>
      </c>
      <c r="AK238" s="164" t="e">
        <f t="shared" si="170"/>
        <v>#VALUE!</v>
      </c>
      <c r="AL238" s="164" t="e">
        <f t="shared" si="171"/>
        <v>#VALUE!</v>
      </c>
      <c r="AM238" s="164" t="e">
        <f t="shared" si="172"/>
        <v>#VALUE!</v>
      </c>
      <c r="AN238" s="164" t="e">
        <f t="shared" si="173"/>
        <v>#VALUE!</v>
      </c>
      <c r="AO238" s="164" t="e">
        <f t="shared" si="174"/>
        <v>#VALUE!</v>
      </c>
      <c r="AP238" s="164" t="e">
        <f t="shared" si="175"/>
        <v>#VALUE!</v>
      </c>
      <c r="AQ238" s="164" t="e">
        <f t="shared" si="176"/>
        <v>#VALUE!</v>
      </c>
      <c r="AR238" s="164" t="e">
        <f t="shared" si="177"/>
        <v>#VALUE!</v>
      </c>
      <c r="AS238" s="165" t="e">
        <f t="shared" si="178"/>
        <v>#VALUE!</v>
      </c>
      <c r="AT238" s="165" t="e">
        <f t="shared" si="179"/>
        <v>#VALUE!</v>
      </c>
      <c r="AU238" s="165" t="e">
        <f t="shared" si="180"/>
        <v>#VALUE!</v>
      </c>
      <c r="AV238" s="165" t="e">
        <f t="shared" si="181"/>
        <v>#VALUE!</v>
      </c>
      <c r="AW238" s="165" t="e">
        <f t="shared" si="182"/>
        <v>#VALUE!</v>
      </c>
      <c r="AX238" s="165" t="e">
        <f t="shared" si="183"/>
        <v>#VALUE!</v>
      </c>
      <c r="AY238" s="165" t="e">
        <f t="shared" si="184"/>
        <v>#VALUE!</v>
      </c>
      <c r="AZ238" s="165" t="e">
        <f t="shared" si="185"/>
        <v>#VALUE!</v>
      </c>
      <c r="BA238" s="165" t="e">
        <f t="shared" si="186"/>
        <v>#VALUE!</v>
      </c>
      <c r="BB238" s="165" t="e">
        <f t="shared" si="187"/>
        <v>#VALUE!</v>
      </c>
      <c r="BC238" s="165">
        <f t="shared" si="188"/>
        <v>1</v>
      </c>
    </row>
    <row r="239" spans="1:5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 t="shared" si="143"/>
        <v/>
      </c>
      <c r="J239" s="121" t="str">
        <f t="shared" si="144"/>
        <v/>
      </c>
      <c r="K239" s="212">
        <f t="shared" si="156"/>
        <v>0</v>
      </c>
      <c r="L239" s="212">
        <f t="shared" si="157"/>
        <v>0</v>
      </c>
      <c r="M239" s="212">
        <f t="shared" si="158"/>
        <v>0</v>
      </c>
      <c r="N239" s="212">
        <f t="shared" si="159"/>
        <v>0</v>
      </c>
      <c r="O239" s="190">
        <f t="shared" si="160"/>
        <v>0</v>
      </c>
      <c r="P239" s="190">
        <f t="shared" si="161"/>
        <v>0</v>
      </c>
      <c r="Q239" s="190">
        <f t="shared" si="162"/>
        <v>0</v>
      </c>
      <c r="R239" s="190">
        <f t="shared" si="163"/>
        <v>0</v>
      </c>
      <c r="S239" s="190">
        <f t="shared" si="164"/>
        <v>0</v>
      </c>
      <c r="T239" s="190">
        <f t="shared" si="165"/>
        <v>0</v>
      </c>
      <c r="U239" s="212">
        <f t="shared" si="145"/>
        <v>0</v>
      </c>
      <c r="V239" s="212">
        <f t="shared" si="166"/>
        <v>0</v>
      </c>
      <c r="W239" s="212">
        <f t="shared" si="146"/>
        <v>0</v>
      </c>
      <c r="X239" s="212">
        <f t="shared" si="167"/>
        <v>0</v>
      </c>
      <c r="Y239" s="212">
        <f t="shared" si="147"/>
        <v>0</v>
      </c>
      <c r="Z239" s="212">
        <f t="shared" si="168"/>
        <v>0</v>
      </c>
      <c r="AA239" s="212">
        <f t="shared" si="148"/>
        <v>0</v>
      </c>
      <c r="AB239" s="212">
        <f t="shared" si="149"/>
        <v>0</v>
      </c>
      <c r="AC239" s="212">
        <f t="shared" si="150"/>
        <v>0</v>
      </c>
      <c r="AD239" s="212">
        <f t="shared" si="151"/>
        <v>0</v>
      </c>
      <c r="AE239" s="212">
        <f t="shared" si="152"/>
        <v>0</v>
      </c>
      <c r="AF239" s="212">
        <f t="shared" si="153"/>
        <v>0</v>
      </c>
      <c r="AG239" s="236" t="b">
        <f t="shared" si="154"/>
        <v>0</v>
      </c>
      <c r="AI239" s="164" t="e">
        <f t="shared" si="155"/>
        <v>#VALUE!</v>
      </c>
      <c r="AJ239" s="164" t="e">
        <f t="shared" si="169"/>
        <v>#VALUE!</v>
      </c>
      <c r="AK239" s="164" t="e">
        <f t="shared" si="170"/>
        <v>#VALUE!</v>
      </c>
      <c r="AL239" s="164" t="e">
        <f t="shared" si="171"/>
        <v>#VALUE!</v>
      </c>
      <c r="AM239" s="164" t="e">
        <f t="shared" si="172"/>
        <v>#VALUE!</v>
      </c>
      <c r="AN239" s="164" t="e">
        <f t="shared" si="173"/>
        <v>#VALUE!</v>
      </c>
      <c r="AO239" s="164" t="e">
        <f t="shared" si="174"/>
        <v>#VALUE!</v>
      </c>
      <c r="AP239" s="164" t="e">
        <f t="shared" si="175"/>
        <v>#VALUE!</v>
      </c>
      <c r="AQ239" s="164" t="e">
        <f t="shared" si="176"/>
        <v>#VALUE!</v>
      </c>
      <c r="AR239" s="164" t="e">
        <f t="shared" si="177"/>
        <v>#VALUE!</v>
      </c>
      <c r="AS239" s="165" t="e">
        <f t="shared" si="178"/>
        <v>#VALUE!</v>
      </c>
      <c r="AT239" s="165" t="e">
        <f t="shared" si="179"/>
        <v>#VALUE!</v>
      </c>
      <c r="AU239" s="165" t="e">
        <f t="shared" si="180"/>
        <v>#VALUE!</v>
      </c>
      <c r="AV239" s="165" t="e">
        <f t="shared" si="181"/>
        <v>#VALUE!</v>
      </c>
      <c r="AW239" s="165" t="e">
        <f t="shared" si="182"/>
        <v>#VALUE!</v>
      </c>
      <c r="AX239" s="165" t="e">
        <f t="shared" si="183"/>
        <v>#VALUE!</v>
      </c>
      <c r="AY239" s="165" t="e">
        <f t="shared" si="184"/>
        <v>#VALUE!</v>
      </c>
      <c r="AZ239" s="165" t="e">
        <f t="shared" si="185"/>
        <v>#VALUE!</v>
      </c>
      <c r="BA239" s="165" t="e">
        <f t="shared" si="186"/>
        <v>#VALUE!</v>
      </c>
      <c r="BB239" s="165" t="e">
        <f t="shared" si="187"/>
        <v>#VALUE!</v>
      </c>
      <c r="BC239" s="165">
        <f t="shared" si="188"/>
        <v>1</v>
      </c>
    </row>
    <row r="240" spans="1:5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 t="shared" si="143"/>
        <v/>
      </c>
      <c r="J240" s="121" t="str">
        <f t="shared" si="144"/>
        <v/>
      </c>
      <c r="K240" s="212">
        <f t="shared" si="156"/>
        <v>0</v>
      </c>
      <c r="L240" s="212">
        <f t="shared" si="157"/>
        <v>0</v>
      </c>
      <c r="M240" s="212">
        <f t="shared" si="158"/>
        <v>0</v>
      </c>
      <c r="N240" s="212">
        <f t="shared" si="159"/>
        <v>0</v>
      </c>
      <c r="O240" s="190">
        <f t="shared" si="160"/>
        <v>0</v>
      </c>
      <c r="P240" s="190">
        <f t="shared" si="161"/>
        <v>0</v>
      </c>
      <c r="Q240" s="190">
        <f t="shared" si="162"/>
        <v>0</v>
      </c>
      <c r="R240" s="190">
        <f t="shared" si="163"/>
        <v>0</v>
      </c>
      <c r="S240" s="190">
        <f t="shared" si="164"/>
        <v>0</v>
      </c>
      <c r="T240" s="190">
        <f t="shared" si="165"/>
        <v>0</v>
      </c>
      <c r="U240" s="212">
        <f t="shared" si="145"/>
        <v>0</v>
      </c>
      <c r="V240" s="212">
        <f t="shared" si="166"/>
        <v>0</v>
      </c>
      <c r="W240" s="212">
        <f t="shared" si="146"/>
        <v>0</v>
      </c>
      <c r="X240" s="212">
        <f t="shared" si="167"/>
        <v>0</v>
      </c>
      <c r="Y240" s="212">
        <f t="shared" si="147"/>
        <v>0</v>
      </c>
      <c r="Z240" s="212">
        <f t="shared" si="168"/>
        <v>0</v>
      </c>
      <c r="AA240" s="212">
        <f t="shared" si="148"/>
        <v>0</v>
      </c>
      <c r="AB240" s="212">
        <f t="shared" si="149"/>
        <v>0</v>
      </c>
      <c r="AC240" s="212">
        <f t="shared" si="150"/>
        <v>0</v>
      </c>
      <c r="AD240" s="212">
        <f t="shared" si="151"/>
        <v>0</v>
      </c>
      <c r="AE240" s="212">
        <f t="shared" si="152"/>
        <v>0</v>
      </c>
      <c r="AF240" s="212">
        <f t="shared" si="153"/>
        <v>0</v>
      </c>
      <c r="AG240" s="236" t="b">
        <f t="shared" si="154"/>
        <v>0</v>
      </c>
      <c r="AI240" s="164" t="e">
        <f t="shared" si="155"/>
        <v>#VALUE!</v>
      </c>
      <c r="AJ240" s="164" t="e">
        <f t="shared" si="169"/>
        <v>#VALUE!</v>
      </c>
      <c r="AK240" s="164" t="e">
        <f t="shared" si="170"/>
        <v>#VALUE!</v>
      </c>
      <c r="AL240" s="164" t="e">
        <f t="shared" si="171"/>
        <v>#VALUE!</v>
      </c>
      <c r="AM240" s="164" t="e">
        <f t="shared" si="172"/>
        <v>#VALUE!</v>
      </c>
      <c r="AN240" s="164" t="e">
        <f t="shared" si="173"/>
        <v>#VALUE!</v>
      </c>
      <c r="AO240" s="164" t="e">
        <f t="shared" si="174"/>
        <v>#VALUE!</v>
      </c>
      <c r="AP240" s="164" t="e">
        <f t="shared" si="175"/>
        <v>#VALUE!</v>
      </c>
      <c r="AQ240" s="164" t="e">
        <f t="shared" si="176"/>
        <v>#VALUE!</v>
      </c>
      <c r="AR240" s="164" t="e">
        <f t="shared" si="177"/>
        <v>#VALUE!</v>
      </c>
      <c r="AS240" s="165" t="e">
        <f t="shared" si="178"/>
        <v>#VALUE!</v>
      </c>
      <c r="AT240" s="165" t="e">
        <f t="shared" si="179"/>
        <v>#VALUE!</v>
      </c>
      <c r="AU240" s="165" t="e">
        <f t="shared" si="180"/>
        <v>#VALUE!</v>
      </c>
      <c r="AV240" s="165" t="e">
        <f t="shared" si="181"/>
        <v>#VALUE!</v>
      </c>
      <c r="AW240" s="165" t="e">
        <f t="shared" si="182"/>
        <v>#VALUE!</v>
      </c>
      <c r="AX240" s="165" t="e">
        <f t="shared" si="183"/>
        <v>#VALUE!</v>
      </c>
      <c r="AY240" s="165" t="e">
        <f t="shared" si="184"/>
        <v>#VALUE!</v>
      </c>
      <c r="AZ240" s="165" t="e">
        <f t="shared" si="185"/>
        <v>#VALUE!</v>
      </c>
      <c r="BA240" s="165" t="e">
        <f t="shared" si="186"/>
        <v>#VALUE!</v>
      </c>
      <c r="BB240" s="165" t="e">
        <f t="shared" si="187"/>
        <v>#VALUE!</v>
      </c>
      <c r="BC240" s="165">
        <f t="shared" si="188"/>
        <v>1</v>
      </c>
    </row>
    <row r="241" spans="1:5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 t="shared" si="143"/>
        <v/>
      </c>
      <c r="J241" s="121" t="str">
        <f t="shared" si="144"/>
        <v/>
      </c>
      <c r="K241" s="212">
        <f t="shared" si="156"/>
        <v>0</v>
      </c>
      <c r="L241" s="212">
        <f t="shared" si="157"/>
        <v>0</v>
      </c>
      <c r="M241" s="212">
        <f t="shared" si="158"/>
        <v>0</v>
      </c>
      <c r="N241" s="212">
        <f t="shared" si="159"/>
        <v>0</v>
      </c>
      <c r="O241" s="190">
        <f t="shared" si="160"/>
        <v>0</v>
      </c>
      <c r="P241" s="190">
        <f t="shared" si="161"/>
        <v>0</v>
      </c>
      <c r="Q241" s="190">
        <f t="shared" si="162"/>
        <v>0</v>
      </c>
      <c r="R241" s="190">
        <f t="shared" si="163"/>
        <v>0</v>
      </c>
      <c r="S241" s="190">
        <f t="shared" si="164"/>
        <v>0</v>
      </c>
      <c r="T241" s="190">
        <f t="shared" si="165"/>
        <v>0</v>
      </c>
      <c r="U241" s="212">
        <f t="shared" si="145"/>
        <v>0</v>
      </c>
      <c r="V241" s="212">
        <f t="shared" si="166"/>
        <v>0</v>
      </c>
      <c r="W241" s="212">
        <f t="shared" si="146"/>
        <v>0</v>
      </c>
      <c r="X241" s="212">
        <f t="shared" si="167"/>
        <v>0</v>
      </c>
      <c r="Y241" s="212">
        <f t="shared" si="147"/>
        <v>0</v>
      </c>
      <c r="Z241" s="212">
        <f t="shared" si="168"/>
        <v>0</v>
      </c>
      <c r="AA241" s="212">
        <f t="shared" si="148"/>
        <v>0</v>
      </c>
      <c r="AB241" s="212">
        <f t="shared" si="149"/>
        <v>0</v>
      </c>
      <c r="AC241" s="212">
        <f t="shared" si="150"/>
        <v>0</v>
      </c>
      <c r="AD241" s="212">
        <f t="shared" si="151"/>
        <v>0</v>
      </c>
      <c r="AE241" s="212">
        <f t="shared" si="152"/>
        <v>0</v>
      </c>
      <c r="AF241" s="212">
        <f t="shared" si="153"/>
        <v>0</v>
      </c>
      <c r="AG241" s="236" t="b">
        <f t="shared" si="154"/>
        <v>0</v>
      </c>
      <c r="AI241" s="164" t="e">
        <f t="shared" si="155"/>
        <v>#VALUE!</v>
      </c>
      <c r="AJ241" s="164" t="e">
        <f t="shared" si="169"/>
        <v>#VALUE!</v>
      </c>
      <c r="AK241" s="164" t="e">
        <f t="shared" si="170"/>
        <v>#VALUE!</v>
      </c>
      <c r="AL241" s="164" t="e">
        <f t="shared" si="171"/>
        <v>#VALUE!</v>
      </c>
      <c r="AM241" s="164" t="e">
        <f t="shared" si="172"/>
        <v>#VALUE!</v>
      </c>
      <c r="AN241" s="164" t="e">
        <f t="shared" si="173"/>
        <v>#VALUE!</v>
      </c>
      <c r="AO241" s="164" t="e">
        <f t="shared" si="174"/>
        <v>#VALUE!</v>
      </c>
      <c r="AP241" s="164" t="e">
        <f t="shared" si="175"/>
        <v>#VALUE!</v>
      </c>
      <c r="AQ241" s="164" t="e">
        <f t="shared" si="176"/>
        <v>#VALUE!</v>
      </c>
      <c r="AR241" s="164" t="e">
        <f t="shared" si="177"/>
        <v>#VALUE!</v>
      </c>
      <c r="AS241" s="165" t="e">
        <f t="shared" si="178"/>
        <v>#VALUE!</v>
      </c>
      <c r="AT241" s="165" t="e">
        <f t="shared" si="179"/>
        <v>#VALUE!</v>
      </c>
      <c r="AU241" s="165" t="e">
        <f t="shared" si="180"/>
        <v>#VALUE!</v>
      </c>
      <c r="AV241" s="165" t="e">
        <f t="shared" si="181"/>
        <v>#VALUE!</v>
      </c>
      <c r="AW241" s="165" t="e">
        <f t="shared" si="182"/>
        <v>#VALUE!</v>
      </c>
      <c r="AX241" s="165" t="e">
        <f t="shared" si="183"/>
        <v>#VALUE!</v>
      </c>
      <c r="AY241" s="165" t="e">
        <f t="shared" si="184"/>
        <v>#VALUE!</v>
      </c>
      <c r="AZ241" s="165" t="e">
        <f t="shared" si="185"/>
        <v>#VALUE!</v>
      </c>
      <c r="BA241" s="165" t="e">
        <f t="shared" si="186"/>
        <v>#VALUE!</v>
      </c>
      <c r="BB241" s="165" t="e">
        <f t="shared" si="187"/>
        <v>#VALUE!</v>
      </c>
      <c r="BC241" s="165">
        <f t="shared" si="188"/>
        <v>1</v>
      </c>
    </row>
    <row r="242" spans="1:5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 t="shared" si="143"/>
        <v/>
      </c>
      <c r="J242" s="121" t="str">
        <f t="shared" si="144"/>
        <v/>
      </c>
      <c r="K242" s="212">
        <f t="shared" si="156"/>
        <v>0</v>
      </c>
      <c r="L242" s="212">
        <f t="shared" si="157"/>
        <v>0</v>
      </c>
      <c r="M242" s="212">
        <f t="shared" si="158"/>
        <v>0</v>
      </c>
      <c r="N242" s="212">
        <f t="shared" si="159"/>
        <v>0</v>
      </c>
      <c r="O242" s="190">
        <f t="shared" si="160"/>
        <v>0</v>
      </c>
      <c r="P242" s="190">
        <f t="shared" si="161"/>
        <v>0</v>
      </c>
      <c r="Q242" s="190">
        <f t="shared" si="162"/>
        <v>0</v>
      </c>
      <c r="R242" s="190">
        <f t="shared" si="163"/>
        <v>0</v>
      </c>
      <c r="S242" s="190">
        <f t="shared" si="164"/>
        <v>0</v>
      </c>
      <c r="T242" s="190">
        <f t="shared" si="165"/>
        <v>0</v>
      </c>
      <c r="U242" s="212">
        <f t="shared" si="145"/>
        <v>0</v>
      </c>
      <c r="V242" s="212">
        <f t="shared" si="166"/>
        <v>0</v>
      </c>
      <c r="W242" s="212">
        <f t="shared" si="146"/>
        <v>0</v>
      </c>
      <c r="X242" s="212">
        <f t="shared" si="167"/>
        <v>0</v>
      </c>
      <c r="Y242" s="212">
        <f t="shared" si="147"/>
        <v>0</v>
      </c>
      <c r="Z242" s="212">
        <f t="shared" si="168"/>
        <v>0</v>
      </c>
      <c r="AA242" s="212">
        <f t="shared" si="148"/>
        <v>0</v>
      </c>
      <c r="AB242" s="212">
        <f t="shared" si="149"/>
        <v>0</v>
      </c>
      <c r="AC242" s="212">
        <f t="shared" si="150"/>
        <v>0</v>
      </c>
      <c r="AD242" s="212">
        <f t="shared" si="151"/>
        <v>0</v>
      </c>
      <c r="AE242" s="212">
        <f t="shared" si="152"/>
        <v>0</v>
      </c>
      <c r="AF242" s="212">
        <f t="shared" si="153"/>
        <v>0</v>
      </c>
      <c r="AG242" s="236" t="b">
        <f t="shared" si="154"/>
        <v>0</v>
      </c>
      <c r="AI242" s="164" t="e">
        <f t="shared" si="155"/>
        <v>#VALUE!</v>
      </c>
      <c r="AJ242" s="164" t="e">
        <f t="shared" si="169"/>
        <v>#VALUE!</v>
      </c>
      <c r="AK242" s="164" t="e">
        <f t="shared" si="170"/>
        <v>#VALUE!</v>
      </c>
      <c r="AL242" s="164" t="e">
        <f t="shared" si="171"/>
        <v>#VALUE!</v>
      </c>
      <c r="AM242" s="164" t="e">
        <f t="shared" si="172"/>
        <v>#VALUE!</v>
      </c>
      <c r="AN242" s="164" t="e">
        <f t="shared" si="173"/>
        <v>#VALUE!</v>
      </c>
      <c r="AO242" s="164" t="e">
        <f t="shared" si="174"/>
        <v>#VALUE!</v>
      </c>
      <c r="AP242" s="164" t="e">
        <f t="shared" si="175"/>
        <v>#VALUE!</v>
      </c>
      <c r="AQ242" s="164" t="e">
        <f t="shared" si="176"/>
        <v>#VALUE!</v>
      </c>
      <c r="AR242" s="164" t="e">
        <f t="shared" si="177"/>
        <v>#VALUE!</v>
      </c>
      <c r="AS242" s="165" t="e">
        <f t="shared" si="178"/>
        <v>#VALUE!</v>
      </c>
      <c r="AT242" s="165" t="e">
        <f t="shared" si="179"/>
        <v>#VALUE!</v>
      </c>
      <c r="AU242" s="165" t="e">
        <f t="shared" si="180"/>
        <v>#VALUE!</v>
      </c>
      <c r="AV242" s="165" t="e">
        <f t="shared" si="181"/>
        <v>#VALUE!</v>
      </c>
      <c r="AW242" s="165" t="e">
        <f t="shared" si="182"/>
        <v>#VALUE!</v>
      </c>
      <c r="AX242" s="165" t="e">
        <f t="shared" si="183"/>
        <v>#VALUE!</v>
      </c>
      <c r="AY242" s="165" t="e">
        <f t="shared" si="184"/>
        <v>#VALUE!</v>
      </c>
      <c r="AZ242" s="165" t="e">
        <f t="shared" si="185"/>
        <v>#VALUE!</v>
      </c>
      <c r="BA242" s="165" t="e">
        <f t="shared" si="186"/>
        <v>#VALUE!</v>
      </c>
      <c r="BB242" s="165" t="e">
        <f t="shared" si="187"/>
        <v>#VALUE!</v>
      </c>
      <c r="BC242" s="165">
        <f t="shared" si="188"/>
        <v>1</v>
      </c>
    </row>
    <row r="243" spans="1:5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 t="shared" si="143"/>
        <v/>
      </c>
      <c r="J243" s="121" t="str">
        <f t="shared" si="144"/>
        <v/>
      </c>
      <c r="K243" s="212">
        <f t="shared" si="156"/>
        <v>0</v>
      </c>
      <c r="L243" s="212">
        <f t="shared" si="157"/>
        <v>0</v>
      </c>
      <c r="M243" s="212">
        <f t="shared" si="158"/>
        <v>0</v>
      </c>
      <c r="N243" s="212">
        <f t="shared" si="159"/>
        <v>0</v>
      </c>
      <c r="O243" s="190">
        <f t="shared" si="160"/>
        <v>0</v>
      </c>
      <c r="P243" s="190">
        <f t="shared" si="161"/>
        <v>0</v>
      </c>
      <c r="Q243" s="190">
        <f t="shared" si="162"/>
        <v>0</v>
      </c>
      <c r="R243" s="190">
        <f t="shared" si="163"/>
        <v>0</v>
      </c>
      <c r="S243" s="190">
        <f t="shared" si="164"/>
        <v>0</v>
      </c>
      <c r="T243" s="190">
        <f t="shared" si="165"/>
        <v>0</v>
      </c>
      <c r="U243" s="212">
        <f t="shared" si="145"/>
        <v>0</v>
      </c>
      <c r="V243" s="212">
        <f t="shared" si="166"/>
        <v>0</v>
      </c>
      <c r="W243" s="212">
        <f t="shared" si="146"/>
        <v>0</v>
      </c>
      <c r="X243" s="212">
        <f t="shared" si="167"/>
        <v>0</v>
      </c>
      <c r="Y243" s="212">
        <f t="shared" si="147"/>
        <v>0</v>
      </c>
      <c r="Z243" s="212">
        <f t="shared" si="168"/>
        <v>0</v>
      </c>
      <c r="AA243" s="212">
        <f t="shared" si="148"/>
        <v>0</v>
      </c>
      <c r="AB243" s="212">
        <f t="shared" si="149"/>
        <v>0</v>
      </c>
      <c r="AC243" s="212">
        <f t="shared" si="150"/>
        <v>0</v>
      </c>
      <c r="AD243" s="212">
        <f t="shared" si="151"/>
        <v>0</v>
      </c>
      <c r="AE243" s="212">
        <f t="shared" si="152"/>
        <v>0</v>
      </c>
      <c r="AF243" s="212">
        <f t="shared" si="153"/>
        <v>0</v>
      </c>
      <c r="AG243" s="236" t="b">
        <f t="shared" si="154"/>
        <v>0</v>
      </c>
      <c r="AI243" s="164" t="e">
        <f t="shared" si="155"/>
        <v>#VALUE!</v>
      </c>
      <c r="AJ243" s="164" t="e">
        <f t="shared" si="169"/>
        <v>#VALUE!</v>
      </c>
      <c r="AK243" s="164" t="e">
        <f t="shared" si="170"/>
        <v>#VALUE!</v>
      </c>
      <c r="AL243" s="164" t="e">
        <f t="shared" si="171"/>
        <v>#VALUE!</v>
      </c>
      <c r="AM243" s="164" t="e">
        <f t="shared" si="172"/>
        <v>#VALUE!</v>
      </c>
      <c r="AN243" s="164" t="e">
        <f t="shared" si="173"/>
        <v>#VALUE!</v>
      </c>
      <c r="AO243" s="164" t="e">
        <f t="shared" si="174"/>
        <v>#VALUE!</v>
      </c>
      <c r="AP243" s="164" t="e">
        <f t="shared" si="175"/>
        <v>#VALUE!</v>
      </c>
      <c r="AQ243" s="164" t="e">
        <f t="shared" si="176"/>
        <v>#VALUE!</v>
      </c>
      <c r="AR243" s="164" t="e">
        <f t="shared" si="177"/>
        <v>#VALUE!</v>
      </c>
      <c r="AS243" s="165" t="e">
        <f t="shared" si="178"/>
        <v>#VALUE!</v>
      </c>
      <c r="AT243" s="165" t="e">
        <f t="shared" si="179"/>
        <v>#VALUE!</v>
      </c>
      <c r="AU243" s="165" t="e">
        <f t="shared" si="180"/>
        <v>#VALUE!</v>
      </c>
      <c r="AV243" s="165" t="e">
        <f t="shared" si="181"/>
        <v>#VALUE!</v>
      </c>
      <c r="AW243" s="165" t="e">
        <f t="shared" si="182"/>
        <v>#VALUE!</v>
      </c>
      <c r="AX243" s="165" t="e">
        <f t="shared" si="183"/>
        <v>#VALUE!</v>
      </c>
      <c r="AY243" s="165" t="e">
        <f t="shared" si="184"/>
        <v>#VALUE!</v>
      </c>
      <c r="AZ243" s="165" t="e">
        <f t="shared" si="185"/>
        <v>#VALUE!</v>
      </c>
      <c r="BA243" s="165" t="e">
        <f t="shared" si="186"/>
        <v>#VALUE!</v>
      </c>
      <c r="BB243" s="165" t="e">
        <f t="shared" si="187"/>
        <v>#VALUE!</v>
      </c>
      <c r="BC243" s="165">
        <f t="shared" si="188"/>
        <v>1</v>
      </c>
    </row>
    <row r="244" spans="1:5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 t="shared" si="143"/>
        <v/>
      </c>
      <c r="J244" s="121" t="str">
        <f t="shared" si="144"/>
        <v/>
      </c>
      <c r="K244" s="212">
        <f t="shared" si="156"/>
        <v>0</v>
      </c>
      <c r="L244" s="212">
        <f t="shared" si="157"/>
        <v>0</v>
      </c>
      <c r="M244" s="212">
        <f t="shared" si="158"/>
        <v>0</v>
      </c>
      <c r="N244" s="212">
        <f t="shared" si="159"/>
        <v>0</v>
      </c>
      <c r="O244" s="190">
        <f t="shared" si="160"/>
        <v>0</v>
      </c>
      <c r="P244" s="190">
        <f t="shared" si="161"/>
        <v>0</v>
      </c>
      <c r="Q244" s="190">
        <f t="shared" si="162"/>
        <v>0</v>
      </c>
      <c r="R244" s="190">
        <f t="shared" si="163"/>
        <v>0</v>
      </c>
      <c r="S244" s="190">
        <f t="shared" si="164"/>
        <v>0</v>
      </c>
      <c r="T244" s="190">
        <f t="shared" si="165"/>
        <v>0</v>
      </c>
      <c r="U244" s="212">
        <f t="shared" si="145"/>
        <v>0</v>
      </c>
      <c r="V244" s="212">
        <f t="shared" si="166"/>
        <v>0</v>
      </c>
      <c r="W244" s="212">
        <f t="shared" si="146"/>
        <v>0</v>
      </c>
      <c r="X244" s="212">
        <f t="shared" si="167"/>
        <v>0</v>
      </c>
      <c r="Y244" s="212">
        <f t="shared" si="147"/>
        <v>0</v>
      </c>
      <c r="Z244" s="212">
        <f t="shared" si="168"/>
        <v>0</v>
      </c>
      <c r="AA244" s="212">
        <f t="shared" si="148"/>
        <v>0</v>
      </c>
      <c r="AB244" s="212">
        <f t="shared" si="149"/>
        <v>0</v>
      </c>
      <c r="AC244" s="212">
        <f t="shared" si="150"/>
        <v>0</v>
      </c>
      <c r="AD244" s="212">
        <f t="shared" si="151"/>
        <v>0</v>
      </c>
      <c r="AE244" s="212">
        <f t="shared" si="152"/>
        <v>0</v>
      </c>
      <c r="AF244" s="212">
        <f t="shared" si="153"/>
        <v>0</v>
      </c>
      <c r="AG244" s="236" t="b">
        <f t="shared" si="154"/>
        <v>0</v>
      </c>
      <c r="AI244" s="164" t="e">
        <f t="shared" si="155"/>
        <v>#VALUE!</v>
      </c>
      <c r="AJ244" s="164" t="e">
        <f t="shared" si="169"/>
        <v>#VALUE!</v>
      </c>
      <c r="AK244" s="164" t="e">
        <f t="shared" si="170"/>
        <v>#VALUE!</v>
      </c>
      <c r="AL244" s="164" t="e">
        <f t="shared" si="171"/>
        <v>#VALUE!</v>
      </c>
      <c r="AM244" s="164" t="e">
        <f t="shared" si="172"/>
        <v>#VALUE!</v>
      </c>
      <c r="AN244" s="164" t="e">
        <f t="shared" si="173"/>
        <v>#VALUE!</v>
      </c>
      <c r="AO244" s="164" t="e">
        <f t="shared" si="174"/>
        <v>#VALUE!</v>
      </c>
      <c r="AP244" s="164" t="e">
        <f t="shared" si="175"/>
        <v>#VALUE!</v>
      </c>
      <c r="AQ244" s="164" t="e">
        <f t="shared" si="176"/>
        <v>#VALUE!</v>
      </c>
      <c r="AR244" s="164" t="e">
        <f t="shared" si="177"/>
        <v>#VALUE!</v>
      </c>
      <c r="AS244" s="165" t="e">
        <f t="shared" si="178"/>
        <v>#VALUE!</v>
      </c>
      <c r="AT244" s="165" t="e">
        <f t="shared" si="179"/>
        <v>#VALUE!</v>
      </c>
      <c r="AU244" s="165" t="e">
        <f t="shared" si="180"/>
        <v>#VALUE!</v>
      </c>
      <c r="AV244" s="165" t="e">
        <f t="shared" si="181"/>
        <v>#VALUE!</v>
      </c>
      <c r="AW244" s="165" t="e">
        <f t="shared" si="182"/>
        <v>#VALUE!</v>
      </c>
      <c r="AX244" s="165" t="e">
        <f t="shared" si="183"/>
        <v>#VALUE!</v>
      </c>
      <c r="AY244" s="165" t="e">
        <f t="shared" si="184"/>
        <v>#VALUE!</v>
      </c>
      <c r="AZ244" s="165" t="e">
        <f t="shared" si="185"/>
        <v>#VALUE!</v>
      </c>
      <c r="BA244" s="165" t="e">
        <f t="shared" si="186"/>
        <v>#VALUE!</v>
      </c>
      <c r="BB244" s="165" t="e">
        <f t="shared" si="187"/>
        <v>#VALUE!</v>
      </c>
      <c r="BC244" s="165">
        <f t="shared" si="188"/>
        <v>1</v>
      </c>
    </row>
    <row r="245" spans="1:5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 t="shared" si="143"/>
        <v/>
      </c>
      <c r="J245" s="121" t="str">
        <f t="shared" si="144"/>
        <v/>
      </c>
      <c r="K245" s="212">
        <f t="shared" si="156"/>
        <v>0</v>
      </c>
      <c r="L245" s="212">
        <f t="shared" si="157"/>
        <v>0</v>
      </c>
      <c r="M245" s="212">
        <f t="shared" si="158"/>
        <v>0</v>
      </c>
      <c r="N245" s="212">
        <f t="shared" si="159"/>
        <v>0</v>
      </c>
      <c r="O245" s="190">
        <f t="shared" si="160"/>
        <v>0</v>
      </c>
      <c r="P245" s="190">
        <f t="shared" si="161"/>
        <v>0</v>
      </c>
      <c r="Q245" s="190">
        <f t="shared" si="162"/>
        <v>0</v>
      </c>
      <c r="R245" s="190">
        <f t="shared" si="163"/>
        <v>0</v>
      </c>
      <c r="S245" s="190">
        <f t="shared" si="164"/>
        <v>0</v>
      </c>
      <c r="T245" s="190">
        <f t="shared" si="165"/>
        <v>0</v>
      </c>
      <c r="U245" s="212">
        <f t="shared" si="145"/>
        <v>0</v>
      </c>
      <c r="V245" s="212">
        <f t="shared" si="166"/>
        <v>0</v>
      </c>
      <c r="W245" s="212">
        <f t="shared" si="146"/>
        <v>0</v>
      </c>
      <c r="X245" s="212">
        <f t="shared" si="167"/>
        <v>0</v>
      </c>
      <c r="Y245" s="212">
        <f t="shared" si="147"/>
        <v>0</v>
      </c>
      <c r="Z245" s="212">
        <f t="shared" si="168"/>
        <v>0</v>
      </c>
      <c r="AA245" s="212">
        <f t="shared" si="148"/>
        <v>0</v>
      </c>
      <c r="AB245" s="212">
        <f t="shared" si="149"/>
        <v>0</v>
      </c>
      <c r="AC245" s="212">
        <f t="shared" si="150"/>
        <v>0</v>
      </c>
      <c r="AD245" s="212">
        <f t="shared" si="151"/>
        <v>0</v>
      </c>
      <c r="AE245" s="212">
        <f t="shared" si="152"/>
        <v>0</v>
      </c>
      <c r="AF245" s="212">
        <f t="shared" si="153"/>
        <v>0</v>
      </c>
      <c r="AG245" s="236" t="b">
        <f t="shared" si="154"/>
        <v>0</v>
      </c>
      <c r="AI245" s="164" t="e">
        <f t="shared" si="155"/>
        <v>#VALUE!</v>
      </c>
      <c r="AJ245" s="164" t="e">
        <f t="shared" si="169"/>
        <v>#VALUE!</v>
      </c>
      <c r="AK245" s="164" t="e">
        <f t="shared" si="170"/>
        <v>#VALUE!</v>
      </c>
      <c r="AL245" s="164" t="e">
        <f t="shared" si="171"/>
        <v>#VALUE!</v>
      </c>
      <c r="AM245" s="164" t="e">
        <f t="shared" si="172"/>
        <v>#VALUE!</v>
      </c>
      <c r="AN245" s="164" t="e">
        <f t="shared" si="173"/>
        <v>#VALUE!</v>
      </c>
      <c r="AO245" s="164" t="e">
        <f t="shared" si="174"/>
        <v>#VALUE!</v>
      </c>
      <c r="AP245" s="164" t="e">
        <f t="shared" si="175"/>
        <v>#VALUE!</v>
      </c>
      <c r="AQ245" s="164" t="e">
        <f t="shared" si="176"/>
        <v>#VALUE!</v>
      </c>
      <c r="AR245" s="164" t="e">
        <f t="shared" si="177"/>
        <v>#VALUE!</v>
      </c>
      <c r="AS245" s="165" t="e">
        <f t="shared" si="178"/>
        <v>#VALUE!</v>
      </c>
      <c r="AT245" s="165" t="e">
        <f t="shared" si="179"/>
        <v>#VALUE!</v>
      </c>
      <c r="AU245" s="165" t="e">
        <f t="shared" si="180"/>
        <v>#VALUE!</v>
      </c>
      <c r="AV245" s="165" t="e">
        <f t="shared" si="181"/>
        <v>#VALUE!</v>
      </c>
      <c r="AW245" s="165" t="e">
        <f t="shared" si="182"/>
        <v>#VALUE!</v>
      </c>
      <c r="AX245" s="165" t="e">
        <f t="shared" si="183"/>
        <v>#VALUE!</v>
      </c>
      <c r="AY245" s="165" t="e">
        <f t="shared" si="184"/>
        <v>#VALUE!</v>
      </c>
      <c r="AZ245" s="165" t="e">
        <f t="shared" si="185"/>
        <v>#VALUE!</v>
      </c>
      <c r="BA245" s="165" t="e">
        <f t="shared" si="186"/>
        <v>#VALUE!</v>
      </c>
      <c r="BB245" s="165" t="e">
        <f t="shared" si="187"/>
        <v>#VALUE!</v>
      </c>
      <c r="BC245" s="165">
        <f t="shared" si="188"/>
        <v>1</v>
      </c>
    </row>
    <row r="246" spans="1:5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 t="shared" si="143"/>
        <v/>
      </c>
      <c r="J246" s="121" t="str">
        <f t="shared" si="144"/>
        <v/>
      </c>
      <c r="K246" s="212">
        <f t="shared" si="156"/>
        <v>0</v>
      </c>
      <c r="L246" s="212">
        <f t="shared" si="157"/>
        <v>0</v>
      </c>
      <c r="M246" s="212">
        <f t="shared" si="158"/>
        <v>0</v>
      </c>
      <c r="N246" s="212">
        <f t="shared" si="159"/>
        <v>0</v>
      </c>
      <c r="O246" s="190">
        <f t="shared" si="160"/>
        <v>0</v>
      </c>
      <c r="P246" s="190">
        <f t="shared" si="161"/>
        <v>0</v>
      </c>
      <c r="Q246" s="190">
        <f t="shared" si="162"/>
        <v>0</v>
      </c>
      <c r="R246" s="190">
        <f t="shared" si="163"/>
        <v>0</v>
      </c>
      <c r="S246" s="190">
        <f t="shared" si="164"/>
        <v>0</v>
      </c>
      <c r="T246" s="190">
        <f t="shared" si="165"/>
        <v>0</v>
      </c>
      <c r="U246" s="212">
        <f t="shared" si="145"/>
        <v>0</v>
      </c>
      <c r="V246" s="212">
        <f t="shared" si="166"/>
        <v>0</v>
      </c>
      <c r="W246" s="212">
        <f t="shared" si="146"/>
        <v>0</v>
      </c>
      <c r="X246" s="212">
        <f t="shared" si="167"/>
        <v>0</v>
      </c>
      <c r="Y246" s="212">
        <f t="shared" si="147"/>
        <v>0</v>
      </c>
      <c r="Z246" s="212">
        <f t="shared" si="168"/>
        <v>0</v>
      </c>
      <c r="AA246" s="212">
        <f t="shared" si="148"/>
        <v>0</v>
      </c>
      <c r="AB246" s="212">
        <f t="shared" si="149"/>
        <v>0</v>
      </c>
      <c r="AC246" s="212">
        <f t="shared" si="150"/>
        <v>0</v>
      </c>
      <c r="AD246" s="212">
        <f t="shared" si="151"/>
        <v>0</v>
      </c>
      <c r="AE246" s="212">
        <f t="shared" si="152"/>
        <v>0</v>
      </c>
      <c r="AF246" s="212">
        <f t="shared" si="153"/>
        <v>0</v>
      </c>
      <c r="AG246" s="236" t="b">
        <f t="shared" si="154"/>
        <v>0</v>
      </c>
      <c r="AI246" s="164" t="e">
        <f t="shared" si="155"/>
        <v>#VALUE!</v>
      </c>
      <c r="AJ246" s="164" t="e">
        <f t="shared" si="169"/>
        <v>#VALUE!</v>
      </c>
      <c r="AK246" s="164" t="e">
        <f t="shared" si="170"/>
        <v>#VALUE!</v>
      </c>
      <c r="AL246" s="164" t="e">
        <f t="shared" si="171"/>
        <v>#VALUE!</v>
      </c>
      <c r="AM246" s="164" t="e">
        <f t="shared" si="172"/>
        <v>#VALUE!</v>
      </c>
      <c r="AN246" s="164" t="e">
        <f t="shared" si="173"/>
        <v>#VALUE!</v>
      </c>
      <c r="AO246" s="164" t="e">
        <f t="shared" si="174"/>
        <v>#VALUE!</v>
      </c>
      <c r="AP246" s="164" t="e">
        <f t="shared" si="175"/>
        <v>#VALUE!</v>
      </c>
      <c r="AQ246" s="164" t="e">
        <f t="shared" si="176"/>
        <v>#VALUE!</v>
      </c>
      <c r="AR246" s="164" t="e">
        <f t="shared" si="177"/>
        <v>#VALUE!</v>
      </c>
      <c r="AS246" s="165" t="e">
        <f t="shared" si="178"/>
        <v>#VALUE!</v>
      </c>
      <c r="AT246" s="165" t="e">
        <f t="shared" si="179"/>
        <v>#VALUE!</v>
      </c>
      <c r="AU246" s="165" t="e">
        <f t="shared" si="180"/>
        <v>#VALUE!</v>
      </c>
      <c r="AV246" s="165" t="e">
        <f t="shared" si="181"/>
        <v>#VALUE!</v>
      </c>
      <c r="AW246" s="165" t="e">
        <f t="shared" si="182"/>
        <v>#VALUE!</v>
      </c>
      <c r="AX246" s="165" t="e">
        <f t="shared" si="183"/>
        <v>#VALUE!</v>
      </c>
      <c r="AY246" s="165" t="e">
        <f t="shared" si="184"/>
        <v>#VALUE!</v>
      </c>
      <c r="AZ246" s="165" t="e">
        <f t="shared" si="185"/>
        <v>#VALUE!</v>
      </c>
      <c r="BA246" s="165" t="e">
        <f t="shared" si="186"/>
        <v>#VALUE!</v>
      </c>
      <c r="BB246" s="165" t="e">
        <f t="shared" si="187"/>
        <v>#VALUE!</v>
      </c>
      <c r="BC246" s="165">
        <f t="shared" si="188"/>
        <v>1</v>
      </c>
    </row>
    <row r="247" spans="1:5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 t="shared" si="143"/>
        <v/>
      </c>
      <c r="J247" s="121" t="str">
        <f t="shared" si="144"/>
        <v/>
      </c>
      <c r="K247" s="212">
        <f t="shared" si="156"/>
        <v>0</v>
      </c>
      <c r="L247" s="212">
        <f t="shared" si="157"/>
        <v>0</v>
      </c>
      <c r="M247" s="212">
        <f t="shared" si="158"/>
        <v>0</v>
      </c>
      <c r="N247" s="212">
        <f t="shared" si="159"/>
        <v>0</v>
      </c>
      <c r="O247" s="190">
        <f t="shared" si="160"/>
        <v>0</v>
      </c>
      <c r="P247" s="190">
        <f t="shared" si="161"/>
        <v>0</v>
      </c>
      <c r="Q247" s="190">
        <f t="shared" si="162"/>
        <v>0</v>
      </c>
      <c r="R247" s="190">
        <f t="shared" si="163"/>
        <v>0</v>
      </c>
      <c r="S247" s="190">
        <f t="shared" si="164"/>
        <v>0</v>
      </c>
      <c r="T247" s="190">
        <f t="shared" si="165"/>
        <v>0</v>
      </c>
      <c r="U247" s="212">
        <f t="shared" si="145"/>
        <v>0</v>
      </c>
      <c r="V247" s="212">
        <f t="shared" si="166"/>
        <v>0</v>
      </c>
      <c r="W247" s="212">
        <f t="shared" si="146"/>
        <v>0</v>
      </c>
      <c r="X247" s="212">
        <f t="shared" si="167"/>
        <v>0</v>
      </c>
      <c r="Y247" s="212">
        <f t="shared" si="147"/>
        <v>0</v>
      </c>
      <c r="Z247" s="212">
        <f t="shared" si="168"/>
        <v>0</v>
      </c>
      <c r="AA247" s="212">
        <f t="shared" si="148"/>
        <v>0</v>
      </c>
      <c r="AB247" s="212">
        <f t="shared" si="149"/>
        <v>0</v>
      </c>
      <c r="AC247" s="212">
        <f t="shared" si="150"/>
        <v>0</v>
      </c>
      <c r="AD247" s="212">
        <f t="shared" si="151"/>
        <v>0</v>
      </c>
      <c r="AE247" s="212">
        <f t="shared" si="152"/>
        <v>0</v>
      </c>
      <c r="AF247" s="212">
        <f t="shared" si="153"/>
        <v>0</v>
      </c>
      <c r="AG247" s="236" t="b">
        <f t="shared" si="154"/>
        <v>0</v>
      </c>
      <c r="AI247" s="164" t="e">
        <f t="shared" si="155"/>
        <v>#VALUE!</v>
      </c>
      <c r="AJ247" s="164" t="e">
        <f t="shared" si="169"/>
        <v>#VALUE!</v>
      </c>
      <c r="AK247" s="164" t="e">
        <f t="shared" si="170"/>
        <v>#VALUE!</v>
      </c>
      <c r="AL247" s="164" t="e">
        <f t="shared" si="171"/>
        <v>#VALUE!</v>
      </c>
      <c r="AM247" s="164" t="e">
        <f t="shared" si="172"/>
        <v>#VALUE!</v>
      </c>
      <c r="AN247" s="164" t="e">
        <f t="shared" si="173"/>
        <v>#VALUE!</v>
      </c>
      <c r="AO247" s="164" t="e">
        <f t="shared" si="174"/>
        <v>#VALUE!</v>
      </c>
      <c r="AP247" s="164" t="e">
        <f t="shared" si="175"/>
        <v>#VALUE!</v>
      </c>
      <c r="AQ247" s="164" t="e">
        <f t="shared" si="176"/>
        <v>#VALUE!</v>
      </c>
      <c r="AR247" s="164" t="e">
        <f t="shared" si="177"/>
        <v>#VALUE!</v>
      </c>
      <c r="AS247" s="165" t="e">
        <f t="shared" si="178"/>
        <v>#VALUE!</v>
      </c>
      <c r="AT247" s="165" t="e">
        <f t="shared" si="179"/>
        <v>#VALUE!</v>
      </c>
      <c r="AU247" s="165" t="e">
        <f t="shared" si="180"/>
        <v>#VALUE!</v>
      </c>
      <c r="AV247" s="165" t="e">
        <f t="shared" si="181"/>
        <v>#VALUE!</v>
      </c>
      <c r="AW247" s="165" t="e">
        <f t="shared" si="182"/>
        <v>#VALUE!</v>
      </c>
      <c r="AX247" s="165" t="e">
        <f t="shared" si="183"/>
        <v>#VALUE!</v>
      </c>
      <c r="AY247" s="165" t="e">
        <f t="shared" si="184"/>
        <v>#VALUE!</v>
      </c>
      <c r="AZ247" s="165" t="e">
        <f t="shared" si="185"/>
        <v>#VALUE!</v>
      </c>
      <c r="BA247" s="165" t="e">
        <f t="shared" si="186"/>
        <v>#VALUE!</v>
      </c>
      <c r="BB247" s="165" t="e">
        <f t="shared" si="187"/>
        <v>#VALUE!</v>
      </c>
      <c r="BC247" s="165">
        <f t="shared" si="188"/>
        <v>1</v>
      </c>
    </row>
    <row r="248" spans="1:5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 t="shared" si="143"/>
        <v/>
      </c>
      <c r="J248" s="121" t="str">
        <f t="shared" si="144"/>
        <v/>
      </c>
      <c r="K248" s="212">
        <f t="shared" si="156"/>
        <v>0</v>
      </c>
      <c r="L248" s="212">
        <f t="shared" si="157"/>
        <v>0</v>
      </c>
      <c r="M248" s="212">
        <f t="shared" si="158"/>
        <v>0</v>
      </c>
      <c r="N248" s="212">
        <f t="shared" si="159"/>
        <v>0</v>
      </c>
      <c r="O248" s="190">
        <f t="shared" si="160"/>
        <v>0</v>
      </c>
      <c r="P248" s="190">
        <f t="shared" si="161"/>
        <v>0</v>
      </c>
      <c r="Q248" s="190">
        <f t="shared" si="162"/>
        <v>0</v>
      </c>
      <c r="R248" s="190">
        <f t="shared" si="163"/>
        <v>0</v>
      </c>
      <c r="S248" s="190">
        <f t="shared" si="164"/>
        <v>0</v>
      </c>
      <c r="T248" s="190">
        <f t="shared" si="165"/>
        <v>0</v>
      </c>
      <c r="U248" s="212">
        <f t="shared" si="145"/>
        <v>0</v>
      </c>
      <c r="V248" s="212">
        <f t="shared" si="166"/>
        <v>0</v>
      </c>
      <c r="W248" s="212">
        <f t="shared" si="146"/>
        <v>0</v>
      </c>
      <c r="X248" s="212">
        <f t="shared" si="167"/>
        <v>0</v>
      </c>
      <c r="Y248" s="212">
        <f t="shared" si="147"/>
        <v>0</v>
      </c>
      <c r="Z248" s="212">
        <f t="shared" si="168"/>
        <v>0</v>
      </c>
      <c r="AA248" s="212">
        <f t="shared" si="148"/>
        <v>0</v>
      </c>
      <c r="AB248" s="212">
        <f t="shared" si="149"/>
        <v>0</v>
      </c>
      <c r="AC248" s="212">
        <f t="shared" si="150"/>
        <v>0</v>
      </c>
      <c r="AD248" s="212">
        <f t="shared" si="151"/>
        <v>0</v>
      </c>
      <c r="AE248" s="212">
        <f t="shared" si="152"/>
        <v>0</v>
      </c>
      <c r="AF248" s="212">
        <f t="shared" si="153"/>
        <v>0</v>
      </c>
      <c r="AG248" s="236" t="b">
        <f t="shared" si="154"/>
        <v>0</v>
      </c>
      <c r="AI248" s="164" t="e">
        <f t="shared" si="155"/>
        <v>#VALUE!</v>
      </c>
      <c r="AJ248" s="164" t="e">
        <f t="shared" si="169"/>
        <v>#VALUE!</v>
      </c>
      <c r="AK248" s="164" t="e">
        <f t="shared" si="170"/>
        <v>#VALUE!</v>
      </c>
      <c r="AL248" s="164" t="e">
        <f t="shared" si="171"/>
        <v>#VALUE!</v>
      </c>
      <c r="AM248" s="164" t="e">
        <f t="shared" si="172"/>
        <v>#VALUE!</v>
      </c>
      <c r="AN248" s="164" t="e">
        <f t="shared" si="173"/>
        <v>#VALUE!</v>
      </c>
      <c r="AO248" s="164" t="e">
        <f t="shared" si="174"/>
        <v>#VALUE!</v>
      </c>
      <c r="AP248" s="164" t="e">
        <f t="shared" si="175"/>
        <v>#VALUE!</v>
      </c>
      <c r="AQ248" s="164" t="e">
        <f t="shared" si="176"/>
        <v>#VALUE!</v>
      </c>
      <c r="AR248" s="164" t="e">
        <f t="shared" si="177"/>
        <v>#VALUE!</v>
      </c>
      <c r="AS248" s="165" t="e">
        <f t="shared" si="178"/>
        <v>#VALUE!</v>
      </c>
      <c r="AT248" s="165" t="e">
        <f t="shared" si="179"/>
        <v>#VALUE!</v>
      </c>
      <c r="AU248" s="165" t="e">
        <f t="shared" si="180"/>
        <v>#VALUE!</v>
      </c>
      <c r="AV248" s="165" t="e">
        <f t="shared" si="181"/>
        <v>#VALUE!</v>
      </c>
      <c r="AW248" s="165" t="e">
        <f t="shared" si="182"/>
        <v>#VALUE!</v>
      </c>
      <c r="AX248" s="165" t="e">
        <f t="shared" si="183"/>
        <v>#VALUE!</v>
      </c>
      <c r="AY248" s="165" t="e">
        <f t="shared" si="184"/>
        <v>#VALUE!</v>
      </c>
      <c r="AZ248" s="165" t="e">
        <f t="shared" si="185"/>
        <v>#VALUE!</v>
      </c>
      <c r="BA248" s="165" t="e">
        <f t="shared" si="186"/>
        <v>#VALUE!</v>
      </c>
      <c r="BB248" s="165" t="e">
        <f t="shared" si="187"/>
        <v>#VALUE!</v>
      </c>
      <c r="BC248" s="165">
        <f t="shared" si="188"/>
        <v>1</v>
      </c>
    </row>
    <row r="249" spans="1:5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 t="shared" si="143"/>
        <v/>
      </c>
      <c r="J249" s="121" t="str">
        <f t="shared" si="144"/>
        <v/>
      </c>
      <c r="K249" s="212">
        <f t="shared" si="156"/>
        <v>0</v>
      </c>
      <c r="L249" s="212">
        <f t="shared" si="157"/>
        <v>0</v>
      </c>
      <c r="M249" s="212">
        <f t="shared" si="158"/>
        <v>0</v>
      </c>
      <c r="N249" s="212">
        <f t="shared" si="159"/>
        <v>0</v>
      </c>
      <c r="O249" s="190">
        <f t="shared" si="160"/>
        <v>0</v>
      </c>
      <c r="P249" s="190">
        <f t="shared" si="161"/>
        <v>0</v>
      </c>
      <c r="Q249" s="190">
        <f t="shared" si="162"/>
        <v>0</v>
      </c>
      <c r="R249" s="190">
        <f t="shared" si="163"/>
        <v>0</v>
      </c>
      <c r="S249" s="190">
        <f t="shared" si="164"/>
        <v>0</v>
      </c>
      <c r="T249" s="190">
        <f t="shared" si="165"/>
        <v>0</v>
      </c>
      <c r="U249" s="212">
        <f t="shared" si="145"/>
        <v>0</v>
      </c>
      <c r="V249" s="212">
        <f t="shared" si="166"/>
        <v>0</v>
      </c>
      <c r="W249" s="212">
        <f t="shared" si="146"/>
        <v>0</v>
      </c>
      <c r="X249" s="212">
        <f t="shared" si="167"/>
        <v>0</v>
      </c>
      <c r="Y249" s="212">
        <f t="shared" si="147"/>
        <v>0</v>
      </c>
      <c r="Z249" s="212">
        <f t="shared" si="168"/>
        <v>0</v>
      </c>
      <c r="AA249" s="212">
        <f t="shared" si="148"/>
        <v>0</v>
      </c>
      <c r="AB249" s="212">
        <f t="shared" si="149"/>
        <v>0</v>
      </c>
      <c r="AC249" s="212">
        <f t="shared" si="150"/>
        <v>0</v>
      </c>
      <c r="AD249" s="212">
        <f t="shared" si="151"/>
        <v>0</v>
      </c>
      <c r="AE249" s="212">
        <f t="shared" si="152"/>
        <v>0</v>
      </c>
      <c r="AF249" s="212">
        <f t="shared" si="153"/>
        <v>0</v>
      </c>
      <c r="AG249" s="236" t="b">
        <f t="shared" si="154"/>
        <v>0</v>
      </c>
      <c r="AI249" s="164" t="e">
        <f t="shared" si="155"/>
        <v>#VALUE!</v>
      </c>
      <c r="AJ249" s="164" t="e">
        <f t="shared" si="169"/>
        <v>#VALUE!</v>
      </c>
      <c r="AK249" s="164" t="e">
        <f t="shared" si="170"/>
        <v>#VALUE!</v>
      </c>
      <c r="AL249" s="164" t="e">
        <f t="shared" si="171"/>
        <v>#VALUE!</v>
      </c>
      <c r="AM249" s="164" t="e">
        <f t="shared" si="172"/>
        <v>#VALUE!</v>
      </c>
      <c r="AN249" s="164" t="e">
        <f t="shared" si="173"/>
        <v>#VALUE!</v>
      </c>
      <c r="AO249" s="164" t="e">
        <f t="shared" si="174"/>
        <v>#VALUE!</v>
      </c>
      <c r="AP249" s="164" t="e">
        <f t="shared" si="175"/>
        <v>#VALUE!</v>
      </c>
      <c r="AQ249" s="164" t="e">
        <f t="shared" si="176"/>
        <v>#VALUE!</v>
      </c>
      <c r="AR249" s="164" t="e">
        <f t="shared" si="177"/>
        <v>#VALUE!</v>
      </c>
      <c r="AS249" s="165" t="e">
        <f t="shared" si="178"/>
        <v>#VALUE!</v>
      </c>
      <c r="AT249" s="165" t="e">
        <f t="shared" si="179"/>
        <v>#VALUE!</v>
      </c>
      <c r="AU249" s="165" t="e">
        <f t="shared" si="180"/>
        <v>#VALUE!</v>
      </c>
      <c r="AV249" s="165" t="e">
        <f t="shared" si="181"/>
        <v>#VALUE!</v>
      </c>
      <c r="AW249" s="165" t="e">
        <f t="shared" si="182"/>
        <v>#VALUE!</v>
      </c>
      <c r="AX249" s="165" t="e">
        <f t="shared" si="183"/>
        <v>#VALUE!</v>
      </c>
      <c r="AY249" s="165" t="e">
        <f t="shared" si="184"/>
        <v>#VALUE!</v>
      </c>
      <c r="AZ249" s="165" t="e">
        <f t="shared" si="185"/>
        <v>#VALUE!</v>
      </c>
      <c r="BA249" s="165" t="e">
        <f t="shared" si="186"/>
        <v>#VALUE!</v>
      </c>
      <c r="BB249" s="165" t="e">
        <f t="shared" si="187"/>
        <v>#VALUE!</v>
      </c>
      <c r="BC249" s="165">
        <f t="shared" si="188"/>
        <v>1</v>
      </c>
    </row>
    <row r="250" spans="1:5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 t="shared" si="143"/>
        <v/>
      </c>
      <c r="J250" s="121" t="str">
        <f t="shared" si="144"/>
        <v/>
      </c>
      <c r="K250" s="212">
        <f t="shared" si="156"/>
        <v>0</v>
      </c>
      <c r="L250" s="212">
        <f t="shared" si="157"/>
        <v>0</v>
      </c>
      <c r="M250" s="212">
        <f t="shared" si="158"/>
        <v>0</v>
      </c>
      <c r="N250" s="212">
        <f t="shared" si="159"/>
        <v>0</v>
      </c>
      <c r="O250" s="190">
        <f t="shared" si="160"/>
        <v>0</v>
      </c>
      <c r="P250" s="190">
        <f t="shared" si="161"/>
        <v>0</v>
      </c>
      <c r="Q250" s="190">
        <f t="shared" si="162"/>
        <v>0</v>
      </c>
      <c r="R250" s="190">
        <f t="shared" si="163"/>
        <v>0</v>
      </c>
      <c r="S250" s="190">
        <f t="shared" si="164"/>
        <v>0</v>
      </c>
      <c r="T250" s="190">
        <f t="shared" si="165"/>
        <v>0</v>
      </c>
      <c r="U250" s="212">
        <f t="shared" si="145"/>
        <v>0</v>
      </c>
      <c r="V250" s="212">
        <f t="shared" si="166"/>
        <v>0</v>
      </c>
      <c r="W250" s="212">
        <f t="shared" si="146"/>
        <v>0</v>
      </c>
      <c r="X250" s="212">
        <f t="shared" si="167"/>
        <v>0</v>
      </c>
      <c r="Y250" s="212">
        <f t="shared" si="147"/>
        <v>0</v>
      </c>
      <c r="Z250" s="212">
        <f t="shared" si="168"/>
        <v>0</v>
      </c>
      <c r="AA250" s="212">
        <f t="shared" si="148"/>
        <v>0</v>
      </c>
      <c r="AB250" s="212">
        <f t="shared" si="149"/>
        <v>0</v>
      </c>
      <c r="AC250" s="212">
        <f t="shared" si="150"/>
        <v>0</v>
      </c>
      <c r="AD250" s="212">
        <f t="shared" si="151"/>
        <v>0</v>
      </c>
      <c r="AE250" s="212">
        <f t="shared" si="152"/>
        <v>0</v>
      </c>
      <c r="AF250" s="212">
        <f t="shared" si="153"/>
        <v>0</v>
      </c>
      <c r="AG250" s="236" t="b">
        <f t="shared" si="154"/>
        <v>0</v>
      </c>
      <c r="AI250" s="164" t="e">
        <f t="shared" si="155"/>
        <v>#VALUE!</v>
      </c>
      <c r="AJ250" s="164" t="e">
        <f t="shared" si="169"/>
        <v>#VALUE!</v>
      </c>
      <c r="AK250" s="164" t="e">
        <f t="shared" si="170"/>
        <v>#VALUE!</v>
      </c>
      <c r="AL250" s="164" t="e">
        <f t="shared" si="171"/>
        <v>#VALUE!</v>
      </c>
      <c r="AM250" s="164" t="e">
        <f t="shared" si="172"/>
        <v>#VALUE!</v>
      </c>
      <c r="AN250" s="164" t="e">
        <f t="shared" si="173"/>
        <v>#VALUE!</v>
      </c>
      <c r="AO250" s="164" t="e">
        <f t="shared" si="174"/>
        <v>#VALUE!</v>
      </c>
      <c r="AP250" s="164" t="e">
        <f t="shared" si="175"/>
        <v>#VALUE!</v>
      </c>
      <c r="AQ250" s="164" t="e">
        <f t="shared" si="176"/>
        <v>#VALUE!</v>
      </c>
      <c r="AR250" s="164" t="e">
        <f t="shared" si="177"/>
        <v>#VALUE!</v>
      </c>
      <c r="AS250" s="165" t="e">
        <f t="shared" si="178"/>
        <v>#VALUE!</v>
      </c>
      <c r="AT250" s="165" t="e">
        <f t="shared" si="179"/>
        <v>#VALUE!</v>
      </c>
      <c r="AU250" s="165" t="e">
        <f t="shared" si="180"/>
        <v>#VALUE!</v>
      </c>
      <c r="AV250" s="165" t="e">
        <f t="shared" si="181"/>
        <v>#VALUE!</v>
      </c>
      <c r="AW250" s="165" t="e">
        <f t="shared" si="182"/>
        <v>#VALUE!</v>
      </c>
      <c r="AX250" s="165" t="e">
        <f t="shared" si="183"/>
        <v>#VALUE!</v>
      </c>
      <c r="AY250" s="165" t="e">
        <f t="shared" si="184"/>
        <v>#VALUE!</v>
      </c>
      <c r="AZ250" s="165" t="e">
        <f t="shared" si="185"/>
        <v>#VALUE!</v>
      </c>
      <c r="BA250" s="165" t="e">
        <f t="shared" si="186"/>
        <v>#VALUE!</v>
      </c>
      <c r="BB250" s="165" t="e">
        <f t="shared" si="187"/>
        <v>#VALUE!</v>
      </c>
      <c r="BC250" s="165">
        <f t="shared" si="188"/>
        <v>1</v>
      </c>
    </row>
    <row r="251" spans="1:5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 t="shared" si="143"/>
        <v/>
      </c>
      <c r="J251" s="121" t="str">
        <f t="shared" si="144"/>
        <v/>
      </c>
      <c r="K251" s="212">
        <f t="shared" si="156"/>
        <v>0</v>
      </c>
      <c r="L251" s="212">
        <f t="shared" si="157"/>
        <v>0</v>
      </c>
      <c r="M251" s="212">
        <f t="shared" si="158"/>
        <v>0</v>
      </c>
      <c r="N251" s="212">
        <f t="shared" si="159"/>
        <v>0</v>
      </c>
      <c r="O251" s="190">
        <f t="shared" si="160"/>
        <v>0</v>
      </c>
      <c r="P251" s="190">
        <f t="shared" si="161"/>
        <v>0</v>
      </c>
      <c r="Q251" s="190">
        <f t="shared" si="162"/>
        <v>0</v>
      </c>
      <c r="R251" s="190">
        <f t="shared" si="163"/>
        <v>0</v>
      </c>
      <c r="S251" s="190">
        <f t="shared" si="164"/>
        <v>0</v>
      </c>
      <c r="T251" s="190">
        <f t="shared" si="165"/>
        <v>0</v>
      </c>
      <c r="U251" s="212">
        <f t="shared" si="145"/>
        <v>0</v>
      </c>
      <c r="V251" s="212">
        <f t="shared" si="166"/>
        <v>0</v>
      </c>
      <c r="W251" s="212">
        <f t="shared" si="146"/>
        <v>0</v>
      </c>
      <c r="X251" s="212">
        <f t="shared" si="167"/>
        <v>0</v>
      </c>
      <c r="Y251" s="212">
        <f t="shared" si="147"/>
        <v>0</v>
      </c>
      <c r="Z251" s="212">
        <f t="shared" si="168"/>
        <v>0</v>
      </c>
      <c r="AA251" s="212">
        <f t="shared" si="148"/>
        <v>0</v>
      </c>
      <c r="AB251" s="212">
        <f t="shared" si="149"/>
        <v>0</v>
      </c>
      <c r="AC251" s="212">
        <f t="shared" si="150"/>
        <v>0</v>
      </c>
      <c r="AD251" s="212">
        <f t="shared" si="151"/>
        <v>0</v>
      </c>
      <c r="AE251" s="212">
        <f t="shared" si="152"/>
        <v>0</v>
      </c>
      <c r="AF251" s="212">
        <f t="shared" si="153"/>
        <v>0</v>
      </c>
      <c r="AG251" s="236" t="b">
        <f t="shared" si="154"/>
        <v>0</v>
      </c>
      <c r="AI251" s="164" t="e">
        <f t="shared" si="155"/>
        <v>#VALUE!</v>
      </c>
      <c r="AJ251" s="164" t="e">
        <f t="shared" si="169"/>
        <v>#VALUE!</v>
      </c>
      <c r="AK251" s="164" t="e">
        <f t="shared" si="170"/>
        <v>#VALUE!</v>
      </c>
      <c r="AL251" s="164" t="e">
        <f t="shared" si="171"/>
        <v>#VALUE!</v>
      </c>
      <c r="AM251" s="164" t="e">
        <f t="shared" si="172"/>
        <v>#VALUE!</v>
      </c>
      <c r="AN251" s="164" t="e">
        <f t="shared" si="173"/>
        <v>#VALUE!</v>
      </c>
      <c r="AO251" s="164" t="e">
        <f t="shared" si="174"/>
        <v>#VALUE!</v>
      </c>
      <c r="AP251" s="164" t="e">
        <f t="shared" si="175"/>
        <v>#VALUE!</v>
      </c>
      <c r="AQ251" s="164" t="e">
        <f t="shared" si="176"/>
        <v>#VALUE!</v>
      </c>
      <c r="AR251" s="164" t="e">
        <f t="shared" si="177"/>
        <v>#VALUE!</v>
      </c>
      <c r="AS251" s="165" t="e">
        <f t="shared" si="178"/>
        <v>#VALUE!</v>
      </c>
      <c r="AT251" s="165" t="e">
        <f t="shared" si="179"/>
        <v>#VALUE!</v>
      </c>
      <c r="AU251" s="165" t="e">
        <f t="shared" si="180"/>
        <v>#VALUE!</v>
      </c>
      <c r="AV251" s="165" t="e">
        <f t="shared" si="181"/>
        <v>#VALUE!</v>
      </c>
      <c r="AW251" s="165" t="e">
        <f t="shared" si="182"/>
        <v>#VALUE!</v>
      </c>
      <c r="AX251" s="165" t="e">
        <f t="shared" si="183"/>
        <v>#VALUE!</v>
      </c>
      <c r="AY251" s="165" t="e">
        <f t="shared" si="184"/>
        <v>#VALUE!</v>
      </c>
      <c r="AZ251" s="165" t="e">
        <f t="shared" si="185"/>
        <v>#VALUE!</v>
      </c>
      <c r="BA251" s="165" t="e">
        <f t="shared" si="186"/>
        <v>#VALUE!</v>
      </c>
      <c r="BB251" s="165" t="e">
        <f t="shared" si="187"/>
        <v>#VALUE!</v>
      </c>
      <c r="BC251" s="165">
        <f t="shared" si="188"/>
        <v>1</v>
      </c>
    </row>
    <row r="252" spans="1:5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 t="shared" si="143"/>
        <v/>
      </c>
      <c r="J252" s="121" t="str">
        <f t="shared" si="144"/>
        <v/>
      </c>
      <c r="K252" s="212">
        <f t="shared" si="156"/>
        <v>0</v>
      </c>
      <c r="L252" s="212">
        <f t="shared" si="157"/>
        <v>0</v>
      </c>
      <c r="M252" s="212">
        <f t="shared" si="158"/>
        <v>0</v>
      </c>
      <c r="N252" s="212">
        <f t="shared" si="159"/>
        <v>0</v>
      </c>
      <c r="O252" s="190">
        <f t="shared" si="160"/>
        <v>0</v>
      </c>
      <c r="P252" s="190">
        <f t="shared" si="161"/>
        <v>0</v>
      </c>
      <c r="Q252" s="190">
        <f t="shared" si="162"/>
        <v>0</v>
      </c>
      <c r="R252" s="190">
        <f t="shared" si="163"/>
        <v>0</v>
      </c>
      <c r="S252" s="190">
        <f t="shared" si="164"/>
        <v>0</v>
      </c>
      <c r="T252" s="190">
        <f t="shared" si="165"/>
        <v>0</v>
      </c>
      <c r="U252" s="212">
        <f t="shared" si="145"/>
        <v>0</v>
      </c>
      <c r="V252" s="212">
        <f t="shared" si="166"/>
        <v>0</v>
      </c>
      <c r="W252" s="212">
        <f t="shared" si="146"/>
        <v>0</v>
      </c>
      <c r="X252" s="212">
        <f t="shared" si="167"/>
        <v>0</v>
      </c>
      <c r="Y252" s="212">
        <f t="shared" si="147"/>
        <v>0</v>
      </c>
      <c r="Z252" s="212">
        <f t="shared" si="168"/>
        <v>0</v>
      </c>
      <c r="AA252" s="212">
        <f t="shared" si="148"/>
        <v>0</v>
      </c>
      <c r="AB252" s="212">
        <f t="shared" si="149"/>
        <v>0</v>
      </c>
      <c r="AC252" s="212">
        <f t="shared" si="150"/>
        <v>0</v>
      </c>
      <c r="AD252" s="212">
        <f t="shared" si="151"/>
        <v>0</v>
      </c>
      <c r="AE252" s="212">
        <f t="shared" si="152"/>
        <v>0</v>
      </c>
      <c r="AF252" s="212">
        <f t="shared" si="153"/>
        <v>0</v>
      </c>
      <c r="AG252" s="236" t="b">
        <f t="shared" si="154"/>
        <v>0</v>
      </c>
      <c r="AI252" s="164" t="e">
        <f t="shared" si="155"/>
        <v>#VALUE!</v>
      </c>
      <c r="AJ252" s="164" t="e">
        <f t="shared" si="169"/>
        <v>#VALUE!</v>
      </c>
      <c r="AK252" s="164" t="e">
        <f t="shared" si="170"/>
        <v>#VALUE!</v>
      </c>
      <c r="AL252" s="164" t="e">
        <f t="shared" si="171"/>
        <v>#VALUE!</v>
      </c>
      <c r="AM252" s="164" t="e">
        <f t="shared" si="172"/>
        <v>#VALUE!</v>
      </c>
      <c r="AN252" s="164" t="e">
        <f t="shared" si="173"/>
        <v>#VALUE!</v>
      </c>
      <c r="AO252" s="164" t="e">
        <f t="shared" si="174"/>
        <v>#VALUE!</v>
      </c>
      <c r="AP252" s="164" t="e">
        <f t="shared" si="175"/>
        <v>#VALUE!</v>
      </c>
      <c r="AQ252" s="164" t="e">
        <f t="shared" si="176"/>
        <v>#VALUE!</v>
      </c>
      <c r="AR252" s="164" t="e">
        <f t="shared" si="177"/>
        <v>#VALUE!</v>
      </c>
      <c r="AS252" s="165" t="e">
        <f t="shared" si="178"/>
        <v>#VALUE!</v>
      </c>
      <c r="AT252" s="165" t="e">
        <f t="shared" si="179"/>
        <v>#VALUE!</v>
      </c>
      <c r="AU252" s="165" t="e">
        <f t="shared" si="180"/>
        <v>#VALUE!</v>
      </c>
      <c r="AV252" s="165" t="e">
        <f t="shared" si="181"/>
        <v>#VALUE!</v>
      </c>
      <c r="AW252" s="165" t="e">
        <f t="shared" si="182"/>
        <v>#VALUE!</v>
      </c>
      <c r="AX252" s="165" t="e">
        <f t="shared" si="183"/>
        <v>#VALUE!</v>
      </c>
      <c r="AY252" s="165" t="e">
        <f t="shared" si="184"/>
        <v>#VALUE!</v>
      </c>
      <c r="AZ252" s="165" t="e">
        <f t="shared" si="185"/>
        <v>#VALUE!</v>
      </c>
      <c r="BA252" s="165" t="e">
        <f t="shared" si="186"/>
        <v>#VALUE!</v>
      </c>
      <c r="BB252" s="165" t="e">
        <f t="shared" si="187"/>
        <v>#VALUE!</v>
      </c>
      <c r="BC252" s="165">
        <f t="shared" si="188"/>
        <v>1</v>
      </c>
    </row>
    <row r="253" spans="1:5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 t="shared" si="143"/>
        <v/>
      </c>
      <c r="J253" s="121" t="str">
        <f t="shared" si="144"/>
        <v/>
      </c>
      <c r="K253" s="212">
        <f t="shared" si="156"/>
        <v>0</v>
      </c>
      <c r="L253" s="212">
        <f t="shared" si="157"/>
        <v>0</v>
      </c>
      <c r="M253" s="212">
        <f t="shared" si="158"/>
        <v>0</v>
      </c>
      <c r="N253" s="212">
        <f t="shared" si="159"/>
        <v>0</v>
      </c>
      <c r="O253" s="190">
        <f t="shared" si="160"/>
        <v>0</v>
      </c>
      <c r="P253" s="190">
        <f t="shared" si="161"/>
        <v>0</v>
      </c>
      <c r="Q253" s="190">
        <f t="shared" si="162"/>
        <v>0</v>
      </c>
      <c r="R253" s="190">
        <f t="shared" si="163"/>
        <v>0</v>
      </c>
      <c r="S253" s="190">
        <f t="shared" si="164"/>
        <v>0</v>
      </c>
      <c r="T253" s="190">
        <f t="shared" si="165"/>
        <v>0</v>
      </c>
      <c r="U253" s="212">
        <f t="shared" si="145"/>
        <v>0</v>
      </c>
      <c r="V253" s="212">
        <f t="shared" si="166"/>
        <v>0</v>
      </c>
      <c r="W253" s="212">
        <f t="shared" si="146"/>
        <v>0</v>
      </c>
      <c r="X253" s="212">
        <f t="shared" si="167"/>
        <v>0</v>
      </c>
      <c r="Y253" s="212">
        <f t="shared" si="147"/>
        <v>0</v>
      </c>
      <c r="Z253" s="212">
        <f t="shared" si="168"/>
        <v>0</v>
      </c>
      <c r="AA253" s="212">
        <f t="shared" si="148"/>
        <v>0</v>
      </c>
      <c r="AB253" s="212">
        <f t="shared" si="149"/>
        <v>0</v>
      </c>
      <c r="AC253" s="212">
        <f t="shared" si="150"/>
        <v>0</v>
      </c>
      <c r="AD253" s="212">
        <f t="shared" si="151"/>
        <v>0</v>
      </c>
      <c r="AE253" s="212">
        <f t="shared" si="152"/>
        <v>0</v>
      </c>
      <c r="AF253" s="212">
        <f t="shared" si="153"/>
        <v>0</v>
      </c>
      <c r="AG253" s="236" t="b">
        <f t="shared" si="154"/>
        <v>0</v>
      </c>
      <c r="AI253" s="164" t="e">
        <f t="shared" si="155"/>
        <v>#VALUE!</v>
      </c>
      <c r="AJ253" s="164" t="e">
        <f t="shared" si="169"/>
        <v>#VALUE!</v>
      </c>
      <c r="AK253" s="164" t="e">
        <f t="shared" si="170"/>
        <v>#VALUE!</v>
      </c>
      <c r="AL253" s="164" t="e">
        <f t="shared" si="171"/>
        <v>#VALUE!</v>
      </c>
      <c r="AM253" s="164" t="e">
        <f t="shared" si="172"/>
        <v>#VALUE!</v>
      </c>
      <c r="AN253" s="164" t="e">
        <f t="shared" si="173"/>
        <v>#VALUE!</v>
      </c>
      <c r="AO253" s="164" t="e">
        <f t="shared" si="174"/>
        <v>#VALUE!</v>
      </c>
      <c r="AP253" s="164" t="e">
        <f t="shared" si="175"/>
        <v>#VALUE!</v>
      </c>
      <c r="AQ253" s="164" t="e">
        <f t="shared" si="176"/>
        <v>#VALUE!</v>
      </c>
      <c r="AR253" s="164" t="e">
        <f t="shared" si="177"/>
        <v>#VALUE!</v>
      </c>
      <c r="AS253" s="165" t="e">
        <f t="shared" si="178"/>
        <v>#VALUE!</v>
      </c>
      <c r="AT253" s="165" t="e">
        <f t="shared" si="179"/>
        <v>#VALUE!</v>
      </c>
      <c r="AU253" s="165" t="e">
        <f t="shared" si="180"/>
        <v>#VALUE!</v>
      </c>
      <c r="AV253" s="165" t="e">
        <f t="shared" si="181"/>
        <v>#VALUE!</v>
      </c>
      <c r="AW253" s="165" t="e">
        <f t="shared" si="182"/>
        <v>#VALUE!</v>
      </c>
      <c r="AX253" s="165" t="e">
        <f t="shared" si="183"/>
        <v>#VALUE!</v>
      </c>
      <c r="AY253" s="165" t="e">
        <f t="shared" si="184"/>
        <v>#VALUE!</v>
      </c>
      <c r="AZ253" s="165" t="e">
        <f t="shared" si="185"/>
        <v>#VALUE!</v>
      </c>
      <c r="BA253" s="165" t="e">
        <f t="shared" si="186"/>
        <v>#VALUE!</v>
      </c>
      <c r="BB253" s="165" t="e">
        <f t="shared" si="187"/>
        <v>#VALUE!</v>
      </c>
      <c r="BC253" s="165">
        <f t="shared" si="188"/>
        <v>1</v>
      </c>
    </row>
    <row r="254" spans="1:5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 t="shared" si="143"/>
        <v/>
      </c>
      <c r="J254" s="121" t="str">
        <f t="shared" si="144"/>
        <v/>
      </c>
      <c r="K254" s="212">
        <f t="shared" si="156"/>
        <v>0</v>
      </c>
      <c r="L254" s="212">
        <f t="shared" si="157"/>
        <v>0</v>
      </c>
      <c r="M254" s="212">
        <f t="shared" si="158"/>
        <v>0</v>
      </c>
      <c r="N254" s="212">
        <f t="shared" si="159"/>
        <v>0</v>
      </c>
      <c r="O254" s="190">
        <f t="shared" si="160"/>
        <v>0</v>
      </c>
      <c r="P254" s="190">
        <f t="shared" si="161"/>
        <v>0</v>
      </c>
      <c r="Q254" s="190">
        <f t="shared" si="162"/>
        <v>0</v>
      </c>
      <c r="R254" s="190">
        <f t="shared" si="163"/>
        <v>0</v>
      </c>
      <c r="S254" s="190">
        <f t="shared" si="164"/>
        <v>0</v>
      </c>
      <c r="T254" s="190">
        <f t="shared" si="165"/>
        <v>0</v>
      </c>
      <c r="U254" s="212">
        <f t="shared" si="145"/>
        <v>0</v>
      </c>
      <c r="V254" s="212">
        <f t="shared" si="166"/>
        <v>0</v>
      </c>
      <c r="W254" s="212">
        <f t="shared" si="146"/>
        <v>0</v>
      </c>
      <c r="X254" s="212">
        <f t="shared" si="167"/>
        <v>0</v>
      </c>
      <c r="Y254" s="212">
        <f t="shared" si="147"/>
        <v>0</v>
      </c>
      <c r="Z254" s="212">
        <f t="shared" si="168"/>
        <v>0</v>
      </c>
      <c r="AA254" s="212">
        <f t="shared" si="148"/>
        <v>0</v>
      </c>
      <c r="AB254" s="212">
        <f t="shared" si="149"/>
        <v>0</v>
      </c>
      <c r="AC254" s="212">
        <f t="shared" si="150"/>
        <v>0</v>
      </c>
      <c r="AD254" s="212">
        <f t="shared" si="151"/>
        <v>0</v>
      </c>
      <c r="AE254" s="212">
        <f t="shared" si="152"/>
        <v>0</v>
      </c>
      <c r="AF254" s="212">
        <f t="shared" si="153"/>
        <v>0</v>
      </c>
      <c r="AG254" s="236" t="b">
        <f t="shared" si="154"/>
        <v>0</v>
      </c>
      <c r="AI254" s="164" t="e">
        <f t="shared" si="155"/>
        <v>#VALUE!</v>
      </c>
      <c r="AJ254" s="164" t="e">
        <f t="shared" si="169"/>
        <v>#VALUE!</v>
      </c>
      <c r="AK254" s="164" t="e">
        <f t="shared" si="170"/>
        <v>#VALUE!</v>
      </c>
      <c r="AL254" s="164" t="e">
        <f t="shared" si="171"/>
        <v>#VALUE!</v>
      </c>
      <c r="AM254" s="164" t="e">
        <f t="shared" si="172"/>
        <v>#VALUE!</v>
      </c>
      <c r="AN254" s="164" t="e">
        <f t="shared" si="173"/>
        <v>#VALUE!</v>
      </c>
      <c r="AO254" s="164" t="e">
        <f t="shared" si="174"/>
        <v>#VALUE!</v>
      </c>
      <c r="AP254" s="164" t="e">
        <f t="shared" si="175"/>
        <v>#VALUE!</v>
      </c>
      <c r="AQ254" s="164" t="e">
        <f t="shared" si="176"/>
        <v>#VALUE!</v>
      </c>
      <c r="AR254" s="164" t="e">
        <f t="shared" si="177"/>
        <v>#VALUE!</v>
      </c>
      <c r="AS254" s="165" t="e">
        <f t="shared" si="178"/>
        <v>#VALUE!</v>
      </c>
      <c r="AT254" s="165" t="e">
        <f t="shared" si="179"/>
        <v>#VALUE!</v>
      </c>
      <c r="AU254" s="165" t="e">
        <f t="shared" si="180"/>
        <v>#VALUE!</v>
      </c>
      <c r="AV254" s="165" t="e">
        <f t="shared" si="181"/>
        <v>#VALUE!</v>
      </c>
      <c r="AW254" s="165" t="e">
        <f t="shared" si="182"/>
        <v>#VALUE!</v>
      </c>
      <c r="AX254" s="165" t="e">
        <f t="shared" si="183"/>
        <v>#VALUE!</v>
      </c>
      <c r="AY254" s="165" t="e">
        <f t="shared" si="184"/>
        <v>#VALUE!</v>
      </c>
      <c r="AZ254" s="165" t="e">
        <f t="shared" si="185"/>
        <v>#VALUE!</v>
      </c>
      <c r="BA254" s="165" t="e">
        <f t="shared" si="186"/>
        <v>#VALUE!</v>
      </c>
      <c r="BB254" s="165" t="e">
        <f t="shared" si="187"/>
        <v>#VALUE!</v>
      </c>
      <c r="BC254" s="165">
        <f t="shared" si="188"/>
        <v>1</v>
      </c>
    </row>
    <row r="255" spans="1:5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 t="shared" si="143"/>
        <v/>
      </c>
      <c r="J255" s="121" t="str">
        <f t="shared" si="144"/>
        <v/>
      </c>
      <c r="K255" s="212">
        <f t="shared" si="156"/>
        <v>0</v>
      </c>
      <c r="L255" s="212">
        <f t="shared" si="157"/>
        <v>0</v>
      </c>
      <c r="M255" s="212">
        <f t="shared" si="158"/>
        <v>0</v>
      </c>
      <c r="N255" s="212">
        <f t="shared" si="159"/>
        <v>0</v>
      </c>
      <c r="O255" s="190">
        <f t="shared" si="160"/>
        <v>0</v>
      </c>
      <c r="P255" s="190">
        <f t="shared" si="161"/>
        <v>0</v>
      </c>
      <c r="Q255" s="190">
        <f t="shared" si="162"/>
        <v>0</v>
      </c>
      <c r="R255" s="190">
        <f t="shared" si="163"/>
        <v>0</v>
      </c>
      <c r="S255" s="190">
        <f t="shared" si="164"/>
        <v>0</v>
      </c>
      <c r="T255" s="190">
        <f t="shared" si="165"/>
        <v>0</v>
      </c>
      <c r="U255" s="212">
        <f t="shared" si="145"/>
        <v>0</v>
      </c>
      <c r="V255" s="212">
        <f t="shared" si="166"/>
        <v>0</v>
      </c>
      <c r="W255" s="212">
        <f t="shared" si="146"/>
        <v>0</v>
      </c>
      <c r="X255" s="212">
        <f t="shared" si="167"/>
        <v>0</v>
      </c>
      <c r="Y255" s="212">
        <f t="shared" si="147"/>
        <v>0</v>
      </c>
      <c r="Z255" s="212">
        <f t="shared" si="168"/>
        <v>0</v>
      </c>
      <c r="AA255" s="212">
        <f t="shared" si="148"/>
        <v>0</v>
      </c>
      <c r="AB255" s="212">
        <f t="shared" si="149"/>
        <v>0</v>
      </c>
      <c r="AC255" s="212">
        <f t="shared" si="150"/>
        <v>0</v>
      </c>
      <c r="AD255" s="212">
        <f t="shared" si="151"/>
        <v>0</v>
      </c>
      <c r="AE255" s="212">
        <f t="shared" si="152"/>
        <v>0</v>
      </c>
      <c r="AF255" s="212">
        <f t="shared" si="153"/>
        <v>0</v>
      </c>
      <c r="AG255" s="236" t="b">
        <f t="shared" si="154"/>
        <v>0</v>
      </c>
      <c r="AI255" s="164" t="e">
        <f t="shared" si="155"/>
        <v>#VALUE!</v>
      </c>
      <c r="AJ255" s="164" t="e">
        <f t="shared" si="169"/>
        <v>#VALUE!</v>
      </c>
      <c r="AK255" s="164" t="e">
        <f t="shared" si="170"/>
        <v>#VALUE!</v>
      </c>
      <c r="AL255" s="164" t="e">
        <f t="shared" si="171"/>
        <v>#VALUE!</v>
      </c>
      <c r="AM255" s="164" t="e">
        <f t="shared" si="172"/>
        <v>#VALUE!</v>
      </c>
      <c r="AN255" s="164" t="e">
        <f t="shared" si="173"/>
        <v>#VALUE!</v>
      </c>
      <c r="AO255" s="164" t="e">
        <f t="shared" si="174"/>
        <v>#VALUE!</v>
      </c>
      <c r="AP255" s="164" t="e">
        <f t="shared" si="175"/>
        <v>#VALUE!</v>
      </c>
      <c r="AQ255" s="164" t="e">
        <f t="shared" si="176"/>
        <v>#VALUE!</v>
      </c>
      <c r="AR255" s="164" t="e">
        <f t="shared" si="177"/>
        <v>#VALUE!</v>
      </c>
      <c r="AS255" s="165" t="e">
        <f t="shared" si="178"/>
        <v>#VALUE!</v>
      </c>
      <c r="AT255" s="165" t="e">
        <f t="shared" si="179"/>
        <v>#VALUE!</v>
      </c>
      <c r="AU255" s="165" t="e">
        <f t="shared" si="180"/>
        <v>#VALUE!</v>
      </c>
      <c r="AV255" s="165" t="e">
        <f t="shared" si="181"/>
        <v>#VALUE!</v>
      </c>
      <c r="AW255" s="165" t="e">
        <f t="shared" si="182"/>
        <v>#VALUE!</v>
      </c>
      <c r="AX255" s="165" t="e">
        <f t="shared" si="183"/>
        <v>#VALUE!</v>
      </c>
      <c r="AY255" s="165" t="e">
        <f t="shared" si="184"/>
        <v>#VALUE!</v>
      </c>
      <c r="AZ255" s="165" t="e">
        <f t="shared" si="185"/>
        <v>#VALUE!</v>
      </c>
      <c r="BA255" s="165" t="e">
        <f t="shared" si="186"/>
        <v>#VALUE!</v>
      </c>
      <c r="BB255" s="165" t="e">
        <f t="shared" si="187"/>
        <v>#VALUE!</v>
      </c>
      <c r="BC255" s="165">
        <f t="shared" si="188"/>
        <v>1</v>
      </c>
    </row>
    <row r="256" spans="1:5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 t="shared" si="143"/>
        <v/>
      </c>
      <c r="J256" s="121" t="str">
        <f t="shared" si="144"/>
        <v/>
      </c>
      <c r="K256" s="212">
        <f t="shared" si="156"/>
        <v>0</v>
      </c>
      <c r="L256" s="212">
        <f t="shared" si="157"/>
        <v>0</v>
      </c>
      <c r="M256" s="212">
        <f t="shared" si="158"/>
        <v>0</v>
      </c>
      <c r="N256" s="212">
        <f t="shared" si="159"/>
        <v>0</v>
      </c>
      <c r="O256" s="190">
        <f t="shared" si="160"/>
        <v>0</v>
      </c>
      <c r="P256" s="190">
        <f t="shared" si="161"/>
        <v>0</v>
      </c>
      <c r="Q256" s="190">
        <f t="shared" si="162"/>
        <v>0</v>
      </c>
      <c r="R256" s="190">
        <f t="shared" si="163"/>
        <v>0</v>
      </c>
      <c r="S256" s="190">
        <f t="shared" si="164"/>
        <v>0</v>
      </c>
      <c r="T256" s="190">
        <f t="shared" si="165"/>
        <v>0</v>
      </c>
      <c r="U256" s="212">
        <f t="shared" si="145"/>
        <v>0</v>
      </c>
      <c r="V256" s="212">
        <f t="shared" si="166"/>
        <v>0</v>
      </c>
      <c r="W256" s="212">
        <f t="shared" si="146"/>
        <v>0</v>
      </c>
      <c r="X256" s="212">
        <f t="shared" si="167"/>
        <v>0</v>
      </c>
      <c r="Y256" s="212">
        <f t="shared" si="147"/>
        <v>0</v>
      </c>
      <c r="Z256" s="212">
        <f t="shared" si="168"/>
        <v>0</v>
      </c>
      <c r="AA256" s="212">
        <f t="shared" si="148"/>
        <v>0</v>
      </c>
      <c r="AB256" s="212">
        <f t="shared" si="149"/>
        <v>0</v>
      </c>
      <c r="AC256" s="212">
        <f t="shared" si="150"/>
        <v>0</v>
      </c>
      <c r="AD256" s="212">
        <f t="shared" si="151"/>
        <v>0</v>
      </c>
      <c r="AE256" s="212">
        <f t="shared" si="152"/>
        <v>0</v>
      </c>
      <c r="AF256" s="212">
        <f t="shared" si="153"/>
        <v>0</v>
      </c>
      <c r="AG256" s="236" t="b">
        <f t="shared" si="154"/>
        <v>0</v>
      </c>
      <c r="AI256" s="164" t="e">
        <f t="shared" si="155"/>
        <v>#VALUE!</v>
      </c>
      <c r="AJ256" s="164" t="e">
        <f t="shared" si="169"/>
        <v>#VALUE!</v>
      </c>
      <c r="AK256" s="164" t="e">
        <f t="shared" si="170"/>
        <v>#VALUE!</v>
      </c>
      <c r="AL256" s="164" t="e">
        <f t="shared" si="171"/>
        <v>#VALUE!</v>
      </c>
      <c r="AM256" s="164" t="e">
        <f t="shared" si="172"/>
        <v>#VALUE!</v>
      </c>
      <c r="AN256" s="164" t="e">
        <f t="shared" si="173"/>
        <v>#VALUE!</v>
      </c>
      <c r="AO256" s="164" t="e">
        <f t="shared" si="174"/>
        <v>#VALUE!</v>
      </c>
      <c r="AP256" s="164" t="e">
        <f t="shared" si="175"/>
        <v>#VALUE!</v>
      </c>
      <c r="AQ256" s="164" t="e">
        <f t="shared" si="176"/>
        <v>#VALUE!</v>
      </c>
      <c r="AR256" s="164" t="e">
        <f t="shared" si="177"/>
        <v>#VALUE!</v>
      </c>
      <c r="AS256" s="165" t="e">
        <f t="shared" si="178"/>
        <v>#VALUE!</v>
      </c>
      <c r="AT256" s="165" t="e">
        <f t="shared" si="179"/>
        <v>#VALUE!</v>
      </c>
      <c r="AU256" s="165" t="e">
        <f t="shared" si="180"/>
        <v>#VALUE!</v>
      </c>
      <c r="AV256" s="165" t="e">
        <f t="shared" si="181"/>
        <v>#VALUE!</v>
      </c>
      <c r="AW256" s="165" t="e">
        <f t="shared" si="182"/>
        <v>#VALUE!</v>
      </c>
      <c r="AX256" s="165" t="e">
        <f t="shared" si="183"/>
        <v>#VALUE!</v>
      </c>
      <c r="AY256" s="165" t="e">
        <f t="shared" si="184"/>
        <v>#VALUE!</v>
      </c>
      <c r="AZ256" s="165" t="e">
        <f t="shared" si="185"/>
        <v>#VALUE!</v>
      </c>
      <c r="BA256" s="165" t="e">
        <f t="shared" si="186"/>
        <v>#VALUE!</v>
      </c>
      <c r="BB256" s="165" t="e">
        <f t="shared" si="187"/>
        <v>#VALUE!</v>
      </c>
      <c r="BC256" s="165">
        <f t="shared" si="188"/>
        <v>1</v>
      </c>
    </row>
    <row r="257" spans="1:5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 t="shared" si="143"/>
        <v/>
      </c>
      <c r="J257" s="121" t="str">
        <f t="shared" si="144"/>
        <v/>
      </c>
      <c r="K257" s="212">
        <f t="shared" si="156"/>
        <v>0</v>
      </c>
      <c r="L257" s="212">
        <f t="shared" si="157"/>
        <v>0</v>
      </c>
      <c r="M257" s="212">
        <f t="shared" si="158"/>
        <v>0</v>
      </c>
      <c r="N257" s="212">
        <f t="shared" si="159"/>
        <v>0</v>
      </c>
      <c r="O257" s="190">
        <f t="shared" si="160"/>
        <v>0</v>
      </c>
      <c r="P257" s="190">
        <f t="shared" si="161"/>
        <v>0</v>
      </c>
      <c r="Q257" s="190">
        <f t="shared" si="162"/>
        <v>0</v>
      </c>
      <c r="R257" s="190">
        <f t="shared" si="163"/>
        <v>0</v>
      </c>
      <c r="S257" s="190">
        <f t="shared" si="164"/>
        <v>0</v>
      </c>
      <c r="T257" s="190">
        <f t="shared" si="165"/>
        <v>0</v>
      </c>
      <c r="U257" s="212">
        <f t="shared" si="145"/>
        <v>0</v>
      </c>
      <c r="V257" s="212">
        <f t="shared" si="166"/>
        <v>0</v>
      </c>
      <c r="W257" s="212">
        <f t="shared" si="146"/>
        <v>0</v>
      </c>
      <c r="X257" s="212">
        <f t="shared" si="167"/>
        <v>0</v>
      </c>
      <c r="Y257" s="212">
        <f t="shared" si="147"/>
        <v>0</v>
      </c>
      <c r="Z257" s="212">
        <f t="shared" si="168"/>
        <v>0</v>
      </c>
      <c r="AA257" s="212">
        <f t="shared" si="148"/>
        <v>0</v>
      </c>
      <c r="AB257" s="212">
        <f t="shared" si="149"/>
        <v>0</v>
      </c>
      <c r="AC257" s="212">
        <f t="shared" si="150"/>
        <v>0</v>
      </c>
      <c r="AD257" s="212">
        <f t="shared" si="151"/>
        <v>0</v>
      </c>
      <c r="AE257" s="212">
        <f t="shared" si="152"/>
        <v>0</v>
      </c>
      <c r="AF257" s="212">
        <f t="shared" si="153"/>
        <v>0</v>
      </c>
      <c r="AG257" s="236" t="b">
        <f t="shared" si="154"/>
        <v>0</v>
      </c>
      <c r="AI257" s="164" t="e">
        <f t="shared" si="155"/>
        <v>#VALUE!</v>
      </c>
      <c r="AJ257" s="164" t="e">
        <f t="shared" si="169"/>
        <v>#VALUE!</v>
      </c>
      <c r="AK257" s="164" t="e">
        <f t="shared" si="170"/>
        <v>#VALUE!</v>
      </c>
      <c r="AL257" s="164" t="e">
        <f t="shared" si="171"/>
        <v>#VALUE!</v>
      </c>
      <c r="AM257" s="164" t="e">
        <f t="shared" si="172"/>
        <v>#VALUE!</v>
      </c>
      <c r="AN257" s="164" t="e">
        <f t="shared" si="173"/>
        <v>#VALUE!</v>
      </c>
      <c r="AO257" s="164" t="e">
        <f t="shared" si="174"/>
        <v>#VALUE!</v>
      </c>
      <c r="AP257" s="164" t="e">
        <f t="shared" si="175"/>
        <v>#VALUE!</v>
      </c>
      <c r="AQ257" s="164" t="e">
        <f t="shared" si="176"/>
        <v>#VALUE!</v>
      </c>
      <c r="AR257" s="164" t="e">
        <f t="shared" si="177"/>
        <v>#VALUE!</v>
      </c>
      <c r="AS257" s="165" t="e">
        <f t="shared" si="178"/>
        <v>#VALUE!</v>
      </c>
      <c r="AT257" s="165" t="e">
        <f t="shared" si="179"/>
        <v>#VALUE!</v>
      </c>
      <c r="AU257" s="165" t="e">
        <f t="shared" si="180"/>
        <v>#VALUE!</v>
      </c>
      <c r="AV257" s="165" t="e">
        <f t="shared" si="181"/>
        <v>#VALUE!</v>
      </c>
      <c r="AW257" s="165" t="e">
        <f t="shared" si="182"/>
        <v>#VALUE!</v>
      </c>
      <c r="AX257" s="165" t="e">
        <f t="shared" si="183"/>
        <v>#VALUE!</v>
      </c>
      <c r="AY257" s="165" t="e">
        <f t="shared" si="184"/>
        <v>#VALUE!</v>
      </c>
      <c r="AZ257" s="165" t="e">
        <f t="shared" si="185"/>
        <v>#VALUE!</v>
      </c>
      <c r="BA257" s="165" t="e">
        <f t="shared" si="186"/>
        <v>#VALUE!</v>
      </c>
      <c r="BB257" s="165" t="e">
        <f t="shared" si="187"/>
        <v>#VALUE!</v>
      </c>
      <c r="BC257" s="165">
        <f t="shared" si="188"/>
        <v>1</v>
      </c>
    </row>
    <row r="258" spans="1:5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 t="shared" si="143"/>
        <v/>
      </c>
      <c r="J258" s="121" t="str">
        <f t="shared" si="144"/>
        <v/>
      </c>
      <c r="K258" s="212">
        <f t="shared" si="156"/>
        <v>0</v>
      </c>
      <c r="L258" s="212">
        <f t="shared" si="157"/>
        <v>0</v>
      </c>
      <c r="M258" s="212">
        <f t="shared" si="158"/>
        <v>0</v>
      </c>
      <c r="N258" s="212">
        <f t="shared" si="159"/>
        <v>0</v>
      </c>
      <c r="O258" s="190">
        <f t="shared" si="160"/>
        <v>0</v>
      </c>
      <c r="P258" s="190">
        <f t="shared" si="161"/>
        <v>0</v>
      </c>
      <c r="Q258" s="190">
        <f t="shared" si="162"/>
        <v>0</v>
      </c>
      <c r="R258" s="190">
        <f t="shared" si="163"/>
        <v>0</v>
      </c>
      <c r="S258" s="190">
        <f t="shared" si="164"/>
        <v>0</v>
      </c>
      <c r="T258" s="190">
        <f t="shared" si="165"/>
        <v>0</v>
      </c>
      <c r="U258" s="212">
        <f t="shared" si="145"/>
        <v>0</v>
      </c>
      <c r="V258" s="212">
        <f t="shared" si="166"/>
        <v>0</v>
      </c>
      <c r="W258" s="212">
        <f t="shared" si="146"/>
        <v>0</v>
      </c>
      <c r="X258" s="212">
        <f t="shared" si="167"/>
        <v>0</v>
      </c>
      <c r="Y258" s="212">
        <f t="shared" si="147"/>
        <v>0</v>
      </c>
      <c r="Z258" s="212">
        <f t="shared" si="168"/>
        <v>0</v>
      </c>
      <c r="AA258" s="212">
        <f t="shared" si="148"/>
        <v>0</v>
      </c>
      <c r="AB258" s="212">
        <f t="shared" si="149"/>
        <v>0</v>
      </c>
      <c r="AC258" s="212">
        <f t="shared" si="150"/>
        <v>0</v>
      </c>
      <c r="AD258" s="212">
        <f t="shared" si="151"/>
        <v>0</v>
      </c>
      <c r="AE258" s="212">
        <f t="shared" si="152"/>
        <v>0</v>
      </c>
      <c r="AF258" s="212">
        <f t="shared" si="153"/>
        <v>0</v>
      </c>
      <c r="AG258" s="236" t="b">
        <f t="shared" si="154"/>
        <v>0</v>
      </c>
      <c r="AI258" s="164" t="e">
        <f t="shared" si="155"/>
        <v>#VALUE!</v>
      </c>
      <c r="AJ258" s="164" t="e">
        <f t="shared" si="169"/>
        <v>#VALUE!</v>
      </c>
      <c r="AK258" s="164" t="e">
        <f t="shared" si="170"/>
        <v>#VALUE!</v>
      </c>
      <c r="AL258" s="164" t="e">
        <f t="shared" si="171"/>
        <v>#VALUE!</v>
      </c>
      <c r="AM258" s="164" t="e">
        <f t="shared" si="172"/>
        <v>#VALUE!</v>
      </c>
      <c r="AN258" s="164" t="e">
        <f t="shared" si="173"/>
        <v>#VALUE!</v>
      </c>
      <c r="AO258" s="164" t="e">
        <f t="shared" si="174"/>
        <v>#VALUE!</v>
      </c>
      <c r="AP258" s="164" t="e">
        <f t="shared" si="175"/>
        <v>#VALUE!</v>
      </c>
      <c r="AQ258" s="164" t="e">
        <f t="shared" si="176"/>
        <v>#VALUE!</v>
      </c>
      <c r="AR258" s="164" t="e">
        <f t="shared" si="177"/>
        <v>#VALUE!</v>
      </c>
      <c r="AS258" s="165" t="e">
        <f t="shared" si="178"/>
        <v>#VALUE!</v>
      </c>
      <c r="AT258" s="165" t="e">
        <f t="shared" si="179"/>
        <v>#VALUE!</v>
      </c>
      <c r="AU258" s="165" t="e">
        <f t="shared" si="180"/>
        <v>#VALUE!</v>
      </c>
      <c r="AV258" s="165" t="e">
        <f t="shared" si="181"/>
        <v>#VALUE!</v>
      </c>
      <c r="AW258" s="165" t="e">
        <f t="shared" si="182"/>
        <v>#VALUE!</v>
      </c>
      <c r="AX258" s="165" t="e">
        <f t="shared" si="183"/>
        <v>#VALUE!</v>
      </c>
      <c r="AY258" s="165" t="e">
        <f t="shared" si="184"/>
        <v>#VALUE!</v>
      </c>
      <c r="AZ258" s="165" t="e">
        <f t="shared" si="185"/>
        <v>#VALUE!</v>
      </c>
      <c r="BA258" s="165" t="e">
        <f t="shared" si="186"/>
        <v>#VALUE!</v>
      </c>
      <c r="BB258" s="165" t="e">
        <f t="shared" si="187"/>
        <v>#VALUE!</v>
      </c>
      <c r="BC258" s="165">
        <f t="shared" si="188"/>
        <v>1</v>
      </c>
    </row>
    <row r="259" spans="1:5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 t="shared" si="143"/>
        <v/>
      </c>
      <c r="J259" s="121" t="str">
        <f t="shared" si="144"/>
        <v/>
      </c>
      <c r="K259" s="212">
        <f t="shared" si="156"/>
        <v>0</v>
      </c>
      <c r="L259" s="212">
        <f t="shared" si="157"/>
        <v>0</v>
      </c>
      <c r="M259" s="212">
        <f t="shared" si="158"/>
        <v>0</v>
      </c>
      <c r="N259" s="212">
        <f t="shared" si="159"/>
        <v>0</v>
      </c>
      <c r="O259" s="190">
        <f t="shared" si="160"/>
        <v>0</v>
      </c>
      <c r="P259" s="190">
        <f t="shared" si="161"/>
        <v>0</v>
      </c>
      <c r="Q259" s="190">
        <f t="shared" si="162"/>
        <v>0</v>
      </c>
      <c r="R259" s="190">
        <f t="shared" si="163"/>
        <v>0</v>
      </c>
      <c r="S259" s="190">
        <f t="shared" si="164"/>
        <v>0</v>
      </c>
      <c r="T259" s="190">
        <f t="shared" si="165"/>
        <v>0</v>
      </c>
      <c r="U259" s="212">
        <f t="shared" si="145"/>
        <v>0</v>
      </c>
      <c r="V259" s="212">
        <f t="shared" si="166"/>
        <v>0</v>
      </c>
      <c r="W259" s="212">
        <f t="shared" si="146"/>
        <v>0</v>
      </c>
      <c r="X259" s="212">
        <f t="shared" si="167"/>
        <v>0</v>
      </c>
      <c r="Y259" s="212">
        <f t="shared" si="147"/>
        <v>0</v>
      </c>
      <c r="Z259" s="212">
        <f t="shared" si="168"/>
        <v>0</v>
      </c>
      <c r="AA259" s="212">
        <f t="shared" si="148"/>
        <v>0</v>
      </c>
      <c r="AB259" s="212">
        <f t="shared" si="149"/>
        <v>0</v>
      </c>
      <c r="AC259" s="212">
        <f t="shared" si="150"/>
        <v>0</v>
      </c>
      <c r="AD259" s="212">
        <f t="shared" si="151"/>
        <v>0</v>
      </c>
      <c r="AE259" s="212">
        <f t="shared" si="152"/>
        <v>0</v>
      </c>
      <c r="AF259" s="212">
        <f t="shared" si="153"/>
        <v>0</v>
      </c>
      <c r="AG259" s="236" t="b">
        <f t="shared" si="154"/>
        <v>0</v>
      </c>
      <c r="AI259" s="164" t="e">
        <f t="shared" si="155"/>
        <v>#VALUE!</v>
      </c>
      <c r="AJ259" s="164" t="e">
        <f t="shared" si="169"/>
        <v>#VALUE!</v>
      </c>
      <c r="AK259" s="164" t="e">
        <f t="shared" si="170"/>
        <v>#VALUE!</v>
      </c>
      <c r="AL259" s="164" t="e">
        <f t="shared" si="171"/>
        <v>#VALUE!</v>
      </c>
      <c r="AM259" s="164" t="e">
        <f t="shared" si="172"/>
        <v>#VALUE!</v>
      </c>
      <c r="AN259" s="164" t="e">
        <f t="shared" si="173"/>
        <v>#VALUE!</v>
      </c>
      <c r="AO259" s="164" t="e">
        <f t="shared" si="174"/>
        <v>#VALUE!</v>
      </c>
      <c r="AP259" s="164" t="e">
        <f t="shared" si="175"/>
        <v>#VALUE!</v>
      </c>
      <c r="AQ259" s="164" t="e">
        <f t="shared" si="176"/>
        <v>#VALUE!</v>
      </c>
      <c r="AR259" s="164" t="e">
        <f t="shared" si="177"/>
        <v>#VALUE!</v>
      </c>
      <c r="AS259" s="165" t="e">
        <f t="shared" si="178"/>
        <v>#VALUE!</v>
      </c>
      <c r="AT259" s="165" t="e">
        <f t="shared" si="179"/>
        <v>#VALUE!</v>
      </c>
      <c r="AU259" s="165" t="e">
        <f t="shared" si="180"/>
        <v>#VALUE!</v>
      </c>
      <c r="AV259" s="165" t="e">
        <f t="shared" si="181"/>
        <v>#VALUE!</v>
      </c>
      <c r="AW259" s="165" t="e">
        <f t="shared" si="182"/>
        <v>#VALUE!</v>
      </c>
      <c r="AX259" s="165" t="e">
        <f t="shared" si="183"/>
        <v>#VALUE!</v>
      </c>
      <c r="AY259" s="165" t="e">
        <f t="shared" si="184"/>
        <v>#VALUE!</v>
      </c>
      <c r="AZ259" s="165" t="e">
        <f t="shared" si="185"/>
        <v>#VALUE!</v>
      </c>
      <c r="BA259" s="165" t="e">
        <f t="shared" si="186"/>
        <v>#VALUE!</v>
      </c>
      <c r="BB259" s="165" t="e">
        <f t="shared" si="187"/>
        <v>#VALUE!</v>
      </c>
      <c r="BC259" s="165">
        <f t="shared" si="188"/>
        <v>1</v>
      </c>
    </row>
    <row r="260" spans="1:5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 t="shared" si="143"/>
        <v/>
      </c>
      <c r="J260" s="121" t="str">
        <f t="shared" si="144"/>
        <v/>
      </c>
      <c r="K260" s="212">
        <f t="shared" si="156"/>
        <v>0</v>
      </c>
      <c r="L260" s="212">
        <f t="shared" si="157"/>
        <v>0</v>
      </c>
      <c r="M260" s="212">
        <f t="shared" si="158"/>
        <v>0</v>
      </c>
      <c r="N260" s="212">
        <f t="shared" si="159"/>
        <v>0</v>
      </c>
      <c r="O260" s="190">
        <f t="shared" si="160"/>
        <v>0</v>
      </c>
      <c r="P260" s="190">
        <f t="shared" si="161"/>
        <v>0</v>
      </c>
      <c r="Q260" s="190">
        <f t="shared" si="162"/>
        <v>0</v>
      </c>
      <c r="R260" s="190">
        <f t="shared" si="163"/>
        <v>0</v>
      </c>
      <c r="S260" s="190">
        <f t="shared" si="164"/>
        <v>0</v>
      </c>
      <c r="T260" s="190">
        <f t="shared" si="165"/>
        <v>0</v>
      </c>
      <c r="U260" s="212">
        <f t="shared" si="145"/>
        <v>0</v>
      </c>
      <c r="V260" s="212">
        <f t="shared" si="166"/>
        <v>0</v>
      </c>
      <c r="W260" s="212">
        <f t="shared" si="146"/>
        <v>0</v>
      </c>
      <c r="X260" s="212">
        <f t="shared" si="167"/>
        <v>0</v>
      </c>
      <c r="Y260" s="212">
        <f t="shared" si="147"/>
        <v>0</v>
      </c>
      <c r="Z260" s="212">
        <f t="shared" si="168"/>
        <v>0</v>
      </c>
      <c r="AA260" s="212">
        <f t="shared" si="148"/>
        <v>0</v>
      </c>
      <c r="AB260" s="212">
        <f t="shared" si="149"/>
        <v>0</v>
      </c>
      <c r="AC260" s="212">
        <f t="shared" si="150"/>
        <v>0</v>
      </c>
      <c r="AD260" s="212">
        <f t="shared" si="151"/>
        <v>0</v>
      </c>
      <c r="AE260" s="212">
        <f t="shared" si="152"/>
        <v>0</v>
      </c>
      <c r="AF260" s="212">
        <f t="shared" si="153"/>
        <v>0</v>
      </c>
      <c r="AG260" s="236" t="b">
        <f t="shared" si="154"/>
        <v>0</v>
      </c>
      <c r="AI260" s="164" t="e">
        <f t="shared" si="155"/>
        <v>#VALUE!</v>
      </c>
      <c r="AJ260" s="164" t="e">
        <f t="shared" si="169"/>
        <v>#VALUE!</v>
      </c>
      <c r="AK260" s="164" t="e">
        <f t="shared" si="170"/>
        <v>#VALUE!</v>
      </c>
      <c r="AL260" s="164" t="e">
        <f t="shared" si="171"/>
        <v>#VALUE!</v>
      </c>
      <c r="AM260" s="164" t="e">
        <f t="shared" si="172"/>
        <v>#VALUE!</v>
      </c>
      <c r="AN260" s="164" t="e">
        <f t="shared" si="173"/>
        <v>#VALUE!</v>
      </c>
      <c r="AO260" s="164" t="e">
        <f t="shared" si="174"/>
        <v>#VALUE!</v>
      </c>
      <c r="AP260" s="164" t="e">
        <f t="shared" si="175"/>
        <v>#VALUE!</v>
      </c>
      <c r="AQ260" s="164" t="e">
        <f t="shared" si="176"/>
        <v>#VALUE!</v>
      </c>
      <c r="AR260" s="164" t="e">
        <f t="shared" si="177"/>
        <v>#VALUE!</v>
      </c>
      <c r="AS260" s="165" t="e">
        <f t="shared" si="178"/>
        <v>#VALUE!</v>
      </c>
      <c r="AT260" s="165" t="e">
        <f t="shared" si="179"/>
        <v>#VALUE!</v>
      </c>
      <c r="AU260" s="165" t="e">
        <f t="shared" si="180"/>
        <v>#VALUE!</v>
      </c>
      <c r="AV260" s="165" t="e">
        <f t="shared" si="181"/>
        <v>#VALUE!</v>
      </c>
      <c r="AW260" s="165" t="e">
        <f t="shared" si="182"/>
        <v>#VALUE!</v>
      </c>
      <c r="AX260" s="165" t="e">
        <f t="shared" si="183"/>
        <v>#VALUE!</v>
      </c>
      <c r="AY260" s="165" t="e">
        <f t="shared" si="184"/>
        <v>#VALUE!</v>
      </c>
      <c r="AZ260" s="165" t="e">
        <f t="shared" si="185"/>
        <v>#VALUE!</v>
      </c>
      <c r="BA260" s="165" t="e">
        <f t="shared" si="186"/>
        <v>#VALUE!</v>
      </c>
      <c r="BB260" s="165" t="e">
        <f t="shared" si="187"/>
        <v>#VALUE!</v>
      </c>
      <c r="BC260" s="165">
        <f t="shared" si="188"/>
        <v>1</v>
      </c>
    </row>
  </sheetData>
  <sheetProtection password="C296" sheet="1" objects="1" scenarios="1"/>
  <mergeCells count="25">
    <mergeCell ref="A8:A9"/>
    <mergeCell ref="B8:B9"/>
    <mergeCell ref="C8:C9"/>
    <mergeCell ref="D8:D9"/>
    <mergeCell ref="E8:E9"/>
    <mergeCell ref="AG8:AG9"/>
    <mergeCell ref="I8:J8"/>
    <mergeCell ref="K8:L8"/>
    <mergeCell ref="M8:N8"/>
    <mergeCell ref="AE8:AF8"/>
    <mergeCell ref="F8:H8"/>
    <mergeCell ref="AC8:AD8"/>
    <mergeCell ref="O8:P8"/>
    <mergeCell ref="Y8:Z8"/>
    <mergeCell ref="Q8:R8"/>
    <mergeCell ref="S8:T8"/>
    <mergeCell ref="U8:V8"/>
    <mergeCell ref="W8:X8"/>
    <mergeCell ref="AA8:AB8"/>
    <mergeCell ref="A6:J6"/>
    <mergeCell ref="A1:C1"/>
    <mergeCell ref="A2:C2"/>
    <mergeCell ref="A3:C3"/>
    <mergeCell ref="A4:C4"/>
    <mergeCell ref="A5:J5"/>
  </mergeCells>
  <phoneticPr fontId="39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C000"/>
  </sheetPr>
  <dimension ref="A1:BC260"/>
  <sheetViews>
    <sheetView view="pageBreakPreview" zoomScale="60" zoomScaleNormal="100" workbookViewId="0">
      <selection activeCell="L32" sqref="L32"/>
    </sheetView>
  </sheetViews>
  <sheetFormatPr defaultRowHeight="12.75"/>
  <cols>
    <col min="1" max="1" width="5.7109375" style="2" customWidth="1"/>
    <col min="2" max="2" width="30.5703125" style="2" customWidth="1"/>
    <col min="3" max="3" width="27.5703125" style="2" customWidth="1"/>
    <col min="4" max="4" width="16.7109375" style="3" customWidth="1"/>
    <col min="5" max="5" width="10.7109375" style="28" customWidth="1"/>
    <col min="6" max="6" width="13.28515625" style="28" customWidth="1"/>
    <col min="7" max="7" width="12.7109375" style="28" customWidth="1"/>
    <col min="8" max="9" width="14.7109375" style="28" customWidth="1"/>
    <col min="10" max="10" width="16.28515625" style="28" customWidth="1"/>
    <col min="11" max="11" width="14.7109375" style="28" customWidth="1"/>
    <col min="12" max="13" width="10.7109375" style="7" customWidth="1"/>
    <col min="14" max="14" width="22.42578125" style="7" customWidth="1"/>
    <col min="15" max="22" width="4.7109375" style="7" hidden="1" customWidth="1"/>
    <col min="23" max="23" width="10.7109375" style="234" hidden="1" customWidth="1"/>
    <col min="24" max="24" width="8.7109375" style="198" hidden="1" customWidth="1"/>
    <col min="25" max="46" width="9.140625" style="7" hidden="1" customWidth="1"/>
    <col min="47" max="47" width="9.140625" style="7" customWidth="1"/>
    <col min="48" max="16384" width="9.140625" style="2"/>
  </cols>
  <sheetData>
    <row r="1" spans="1:55" s="108" customFormat="1" ht="15.75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33"/>
      <c r="X1" s="210"/>
      <c r="Y1" s="210"/>
      <c r="Z1" s="214"/>
      <c r="AA1" s="215"/>
      <c r="AB1" s="210"/>
      <c r="AC1" s="210"/>
      <c r="AD1" s="210"/>
      <c r="AE1" s="210"/>
      <c r="AF1" s="210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</row>
    <row r="2" spans="1:55" s="108" customFormat="1" ht="15.75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33"/>
      <c r="X2" s="210"/>
      <c r="Y2" s="210"/>
      <c r="Z2" s="214"/>
      <c r="AA2" s="215"/>
      <c r="AB2" s="210"/>
      <c r="AC2" s="210"/>
      <c r="AD2" s="210"/>
      <c r="AE2" s="210"/>
      <c r="AF2" s="210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</row>
    <row r="3" spans="1:55" s="108" customFormat="1" ht="15.75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46"/>
      <c r="X3" s="210"/>
      <c r="Y3" s="210"/>
      <c r="Z3" s="214"/>
      <c r="AA3" s="215"/>
      <c r="AB3" s="210"/>
      <c r="AC3" s="210"/>
      <c r="AD3" s="210"/>
      <c r="AE3" s="210"/>
      <c r="AF3" s="210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</row>
    <row r="4" spans="1:55" s="108" customFormat="1" ht="15.75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46"/>
      <c r="X4" s="210"/>
      <c r="Y4" s="210"/>
      <c r="Z4" s="214"/>
      <c r="AA4" s="215"/>
      <c r="AB4" s="210"/>
      <c r="AC4" s="210"/>
      <c r="AD4" s="210"/>
      <c r="AE4" s="210"/>
      <c r="AF4" s="210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</row>
    <row r="5" spans="1:55" s="108" customFormat="1" ht="15.75">
      <c r="A5" s="761" t="s">
        <v>230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210"/>
      <c r="P5" s="210"/>
      <c r="Q5" s="210"/>
      <c r="R5" s="210"/>
      <c r="S5" s="210"/>
      <c r="T5" s="210"/>
      <c r="U5" s="210"/>
      <c r="V5" s="210"/>
      <c r="W5" s="247"/>
      <c r="X5" s="210"/>
      <c r="Y5" s="210"/>
      <c r="Z5" s="214"/>
      <c r="AA5" s="215"/>
      <c r="AB5" s="210"/>
      <c r="AC5" s="210"/>
      <c r="AD5" s="210"/>
      <c r="AE5" s="210"/>
      <c r="AF5" s="210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</row>
    <row r="6" spans="1:55" s="108" customFormat="1" ht="15.75">
      <c r="A6" s="761" t="s">
        <v>231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210"/>
      <c r="P6" s="210"/>
      <c r="Q6" s="210"/>
      <c r="R6" s="210"/>
      <c r="S6" s="210"/>
      <c r="T6" s="210"/>
      <c r="U6" s="210"/>
      <c r="V6" s="210"/>
      <c r="W6" s="233"/>
      <c r="X6" s="210"/>
      <c r="Y6" s="210"/>
      <c r="Z6" s="214"/>
      <c r="AA6" s="215"/>
      <c r="AB6" s="210"/>
      <c r="AC6" s="210"/>
      <c r="AD6" s="210"/>
      <c r="AE6" s="210"/>
      <c r="AF6" s="210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</row>
    <row r="7" spans="1:55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/>
      <c r="K7" s="215"/>
      <c r="L7" s="215"/>
      <c r="M7" s="215"/>
      <c r="N7" s="217" t="str">
        <f>CONCATENATE('Date initiale'!B7," ",'Date initiale'!B6)</f>
        <v>ASISTENT UNIVERSITAR DĂESCU Alexandru Cosmin</v>
      </c>
      <c r="O7" s="215"/>
      <c r="P7" s="210"/>
      <c r="Q7" s="210"/>
      <c r="R7" s="210"/>
      <c r="S7" s="210"/>
      <c r="T7" s="210"/>
      <c r="U7" s="210"/>
      <c r="V7" s="210"/>
      <c r="W7" s="233"/>
      <c r="X7" s="210"/>
      <c r="Y7" s="210"/>
      <c r="Z7" s="210"/>
      <c r="AA7" s="210"/>
      <c r="AB7" s="210"/>
      <c r="AC7" s="210"/>
      <c r="AD7" s="210"/>
      <c r="AE7" s="210"/>
      <c r="AF7" s="210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</row>
    <row r="8" spans="1:55" s="7" customFormat="1" ht="20.25" customHeight="1">
      <c r="A8" s="765" t="s">
        <v>237</v>
      </c>
      <c r="B8" s="765" t="s">
        <v>235</v>
      </c>
      <c r="C8" s="765" t="s">
        <v>179</v>
      </c>
      <c r="D8" s="765" t="s">
        <v>96</v>
      </c>
      <c r="E8" s="764" t="s">
        <v>4</v>
      </c>
      <c r="F8" s="788" t="s">
        <v>232</v>
      </c>
      <c r="G8" s="788" t="s">
        <v>95</v>
      </c>
      <c r="H8" s="781" t="s">
        <v>97</v>
      </c>
      <c r="I8" s="782"/>
      <c r="J8" s="782"/>
      <c r="K8" s="783"/>
      <c r="L8" s="765" t="s">
        <v>7</v>
      </c>
      <c r="M8" s="765"/>
      <c r="N8" s="765" t="s">
        <v>107</v>
      </c>
      <c r="O8" s="784" t="s">
        <v>106</v>
      </c>
      <c r="P8" s="784"/>
      <c r="Q8" s="784"/>
      <c r="R8" s="784"/>
      <c r="S8" s="785" t="str">
        <f>CONCATENATE("Nr. particip. ultimii ",PER_EVAL," ani")</f>
        <v>Nr. particip. ultimii 3 ani</v>
      </c>
      <c r="T8" s="786"/>
      <c r="U8" s="786"/>
      <c r="V8" s="787"/>
      <c r="W8" s="770" t="s">
        <v>238</v>
      </c>
      <c r="X8" s="6"/>
    </row>
    <row r="9" spans="1:55" s="7" customFormat="1" ht="84.75" customHeight="1">
      <c r="A9" s="765"/>
      <c r="B9" s="765"/>
      <c r="C9" s="765"/>
      <c r="D9" s="765"/>
      <c r="E9" s="764"/>
      <c r="F9" s="789"/>
      <c r="G9" s="789"/>
      <c r="H9" s="220" t="s">
        <v>99</v>
      </c>
      <c r="I9" s="220" t="s">
        <v>98</v>
      </c>
      <c r="J9" s="220" t="s">
        <v>233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65"/>
      <c r="O9" s="8" t="s">
        <v>51</v>
      </c>
      <c r="P9" s="8" t="s">
        <v>103</v>
      </c>
      <c r="Q9" s="8" t="s">
        <v>104</v>
      </c>
      <c r="R9" s="8" t="s">
        <v>105</v>
      </c>
      <c r="S9" s="8" t="s">
        <v>51</v>
      </c>
      <c r="T9" s="8" t="s">
        <v>103</v>
      </c>
      <c r="U9" s="8" t="s">
        <v>104</v>
      </c>
      <c r="V9" s="8" t="s">
        <v>105</v>
      </c>
      <c r="W9" s="770"/>
      <c r="X9" s="9"/>
      <c r="Y9" s="13">
        <v>1</v>
      </c>
      <c r="Z9" s="13">
        <v>2</v>
      </c>
      <c r="AA9" s="13">
        <v>3</v>
      </c>
      <c r="AB9" s="13">
        <v>4</v>
      </c>
      <c r="AC9" s="13">
        <v>5</v>
      </c>
      <c r="AD9" s="13">
        <v>6</v>
      </c>
      <c r="AE9" s="13">
        <v>7</v>
      </c>
      <c r="AF9" s="13">
        <v>8</v>
      </c>
      <c r="AG9" s="13">
        <v>9</v>
      </c>
      <c r="AH9" s="13">
        <v>10</v>
      </c>
      <c r="AI9" s="13">
        <v>1</v>
      </c>
      <c r="AJ9" s="13">
        <v>2</v>
      </c>
      <c r="AK9" s="13">
        <v>3</v>
      </c>
      <c r="AL9" s="13">
        <v>4</v>
      </c>
      <c r="AM9" s="13">
        <v>5</v>
      </c>
      <c r="AN9" s="13">
        <v>6</v>
      </c>
      <c r="AO9" s="13">
        <v>7</v>
      </c>
      <c r="AP9" s="13">
        <v>8</v>
      </c>
      <c r="AQ9" s="13">
        <v>9</v>
      </c>
      <c r="AR9" s="13">
        <v>10</v>
      </c>
      <c r="AS9" s="13"/>
    </row>
    <row r="10" spans="1:55" s="7" customFormat="1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221"/>
      <c r="L10" s="114">
        <f>SUM(L11:L80)</f>
        <v>0</v>
      </c>
      <c r="M10" s="114">
        <f t="shared" ref="M10:R10" si="0">SUM(M11:M80)</f>
        <v>66.492000000000004</v>
      </c>
      <c r="N10" s="114"/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0"/>
        <v>4</v>
      </c>
      <c r="S10" s="16">
        <f>SUM(S11:S80)</f>
        <v>0</v>
      </c>
      <c r="T10" s="16">
        <f>SUM(T11:T80)</f>
        <v>0</v>
      </c>
      <c r="U10" s="16">
        <f>SUM(U11:U80)</f>
        <v>0</v>
      </c>
      <c r="V10" s="16">
        <f>SUM(V11:V80)</f>
        <v>0</v>
      </c>
      <c r="W10" s="235"/>
      <c r="X10" s="11"/>
      <c r="Y10" s="10" t="e">
        <f t="shared" ref="Y10:AR10" si="1">SUM(Y11:Y44)</f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 t="e">
        <f t="shared" si="1"/>
        <v>#VALUE!</v>
      </c>
      <c r="AN10" s="10" t="e">
        <f t="shared" si="1"/>
        <v>#VALUE!</v>
      </c>
      <c r="AO10" s="10" t="e">
        <f t="shared" si="1"/>
        <v>#VALUE!</v>
      </c>
      <c r="AP10" s="10" t="e">
        <f t="shared" si="1"/>
        <v>#VALUE!</v>
      </c>
      <c r="AQ10" s="10" t="e">
        <f t="shared" si="1"/>
        <v>#VALUE!</v>
      </c>
      <c r="AR10" s="10" t="e">
        <f t="shared" si="1"/>
        <v>#VALUE!</v>
      </c>
      <c r="AS10" s="10"/>
    </row>
    <row r="11" spans="1:55" ht="94.5">
      <c r="A11" s="118" t="s">
        <v>121</v>
      </c>
      <c r="B11" s="578" t="s">
        <v>777</v>
      </c>
      <c r="C11" s="578" t="s">
        <v>778</v>
      </c>
      <c r="D11" s="575" t="s">
        <v>779</v>
      </c>
      <c r="E11" s="579">
        <v>2005</v>
      </c>
      <c r="F11" s="577">
        <v>76218</v>
      </c>
      <c r="G11" s="577" t="s">
        <v>780</v>
      </c>
      <c r="H11" s="576"/>
      <c r="I11" s="576"/>
      <c r="J11" s="576"/>
      <c r="K11" s="576" t="s">
        <v>781</v>
      </c>
      <c r="L11" s="121" t="str">
        <f t="shared" ref="L11:L74" si="2">IF(OR($B11="",$C11="",$D11="",$E11="",$E11&lt;AN_LIM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M11" s="121">
        <f t="shared" ref="M11:M74" si="3">IF(OR($B11="",$C11="",$D11="",$E11="",$E11&gt;AN_CONCURS,$W11=FALSE),"",IF($F11="","",IF(OR($H11="X",$H11="x"),COORD_INT*$F11/10000,IF(OR($I11="X",$I11="x"),UPT_INT*$F11/10000,IF(OR($J11="X",$J11="x"),MANAG*$F11/10000,IF(OR($K11="X",$K11="x"),MEMBRU_INT*$F11/10000/$AS11,""))))))</f>
        <v>27.715636363636364</v>
      </c>
      <c r="N11" s="121"/>
      <c r="O11" s="64" t="str">
        <f t="shared" ref="O11:O74" si="4">IF(OR($B11="",$C11="",$D11="",$E11="",$E11&gt;AN_CONCURS,$F11="",$H11="",$W11=FALSE),"",IF(OR($H11="X",$H11="x"),1,0))</f>
        <v/>
      </c>
      <c r="P11" s="64" t="str">
        <f t="shared" ref="P11:P74" si="5">IF(OR($B11="",$C11="",$D11="",$E11="",$E11&gt;AN_CONCURS,$F11="",$I11="",$W11=FALSE),"",IF(OR($I11="X",$I11="x"),1,0))</f>
        <v/>
      </c>
      <c r="Q11" s="64" t="str">
        <f t="shared" ref="Q11:Q74" si="6">IF(OR($B11="",$C11="",$D11="",$E11="",$E11&gt;AN_CONCURS,$F11="",$J11="",$W11=FALSE),"",IF(OR($J11="X",$J11="x"),1,0))</f>
        <v/>
      </c>
      <c r="R11" s="64">
        <f t="shared" ref="R11:R74" si="7">IF(OR($B11="",$C11="",$D11="",$E11="",$E11&gt;AN_CONCURS,$F11="",$K11="",$W11=FALSE),"",IF(OR($K11="X",$K11="x"),1,0))</f>
        <v>1</v>
      </c>
      <c r="S11" s="64" t="str">
        <f t="shared" ref="S11:S74" si="8">IF(OR($E11&lt;AN_LIM,$E11&gt;AN_CONCURS,$H11="",$W11=FALSE),"",IF(OR($H11="X",$H11="x"),1,0))</f>
        <v/>
      </c>
      <c r="T11" s="64" t="str">
        <f t="shared" ref="T11:T74" si="9">IF(OR($E11&lt;AN_LIM,$E11&gt;AN_CONCURS,$I11="",$W11=FALSE),"",IF(OR($I11="X",$I11="x"),1,0))</f>
        <v/>
      </c>
      <c r="U11" s="64" t="str">
        <f t="shared" ref="U11:U74" si="10">IF(OR($E11&lt;AN_LIM,$E11&gt;AN_CONCURS,$J11="",$W11=FALSE),"",IF(OR($J11="X",$J11="x"),1,0))</f>
        <v/>
      </c>
      <c r="V11" s="64" t="str">
        <f t="shared" ref="V11:V74" si="11">IF(OR($E11&lt;AN_LIM,$E11&gt;AN_CONCURS,$K11="",$W11=FALSE),"",IF(OR($K11="X",$K11="x"),1,0))</f>
        <v/>
      </c>
      <c r="W11" s="236" t="b">
        <f t="shared" ref="W11:W74" si="12">IF(NUME="",FALSE,ISNUMBER(SEARCH(NUME,$B11)))</f>
        <v>1</v>
      </c>
      <c r="X11" s="12"/>
      <c r="Y11" s="14">
        <f t="shared" ref="Y11:Y74" si="13">FIND(",",$B11,1)</f>
        <v>10</v>
      </c>
      <c r="Z11" s="14">
        <f t="shared" ref="Z11:AH26" si="14">FIND(",",$B11,Y11+1)</f>
        <v>22</v>
      </c>
      <c r="AA11" s="14">
        <f t="shared" si="14"/>
        <v>34</v>
      </c>
      <c r="AB11" s="14">
        <f t="shared" si="14"/>
        <v>45</v>
      </c>
      <c r="AC11" s="14">
        <f t="shared" si="14"/>
        <v>57</v>
      </c>
      <c r="AD11" s="14">
        <f t="shared" si="14"/>
        <v>65</v>
      </c>
      <c r="AE11" s="14">
        <f t="shared" si="14"/>
        <v>69</v>
      </c>
      <c r="AF11" s="14">
        <f t="shared" si="14"/>
        <v>80</v>
      </c>
      <c r="AG11" s="14">
        <f t="shared" si="14"/>
        <v>88</v>
      </c>
      <c r="AH11" s="14">
        <f t="shared" si="14"/>
        <v>107</v>
      </c>
      <c r="AI11" s="15">
        <f t="shared" ref="AI11:AR36" si="15">IF(Y11&gt;0,1,0)</f>
        <v>1</v>
      </c>
      <c r="AJ11" s="15">
        <f t="shared" si="15"/>
        <v>1</v>
      </c>
      <c r="AK11" s="15">
        <f t="shared" si="15"/>
        <v>1</v>
      </c>
      <c r="AL11" s="15">
        <f t="shared" si="15"/>
        <v>1</v>
      </c>
      <c r="AM11" s="15">
        <f t="shared" si="15"/>
        <v>1</v>
      </c>
      <c r="AN11" s="15">
        <f t="shared" si="15"/>
        <v>1</v>
      </c>
      <c r="AO11" s="15">
        <f t="shared" si="15"/>
        <v>1</v>
      </c>
      <c r="AP11" s="15">
        <f t="shared" si="15"/>
        <v>1</v>
      </c>
      <c r="AQ11" s="15">
        <f t="shared" si="15"/>
        <v>1</v>
      </c>
      <c r="AR11" s="15">
        <f t="shared" si="15"/>
        <v>1</v>
      </c>
      <c r="AS11" s="15">
        <f t="shared" ref="AS11:AS74" si="16">1+SUMIF(AI11:AR11,"&gt;0",AI11:AR11)</f>
        <v>11</v>
      </c>
    </row>
    <row r="12" spans="1:55" ht="94.5">
      <c r="A12" s="118" t="s">
        <v>80</v>
      </c>
      <c r="B12" s="578" t="s">
        <v>777</v>
      </c>
      <c r="C12" s="578" t="s">
        <v>778</v>
      </c>
      <c r="D12" s="575" t="s">
        <v>779</v>
      </c>
      <c r="E12" s="579">
        <v>2006</v>
      </c>
      <c r="F12" s="577">
        <v>54136</v>
      </c>
      <c r="G12" s="577" t="s">
        <v>780</v>
      </c>
      <c r="H12" s="576"/>
      <c r="I12" s="576"/>
      <c r="J12" s="576"/>
      <c r="K12" s="576" t="s">
        <v>781</v>
      </c>
      <c r="L12" s="121" t="str">
        <f t="shared" si="2"/>
        <v/>
      </c>
      <c r="M12" s="121">
        <f t="shared" si="3"/>
        <v>19.685818181818181</v>
      </c>
      <c r="N12" s="121"/>
      <c r="O12" s="64" t="str">
        <f t="shared" si="4"/>
        <v/>
      </c>
      <c r="P12" s="64" t="str">
        <f t="shared" si="5"/>
        <v/>
      </c>
      <c r="Q12" s="64" t="str">
        <f t="shared" si="6"/>
        <v/>
      </c>
      <c r="R12" s="64">
        <f t="shared" si="7"/>
        <v>1</v>
      </c>
      <c r="S12" s="64" t="str">
        <f t="shared" si="8"/>
        <v/>
      </c>
      <c r="T12" s="64" t="str">
        <f t="shared" si="9"/>
        <v/>
      </c>
      <c r="U12" s="64" t="str">
        <f t="shared" si="10"/>
        <v/>
      </c>
      <c r="V12" s="64" t="str">
        <f t="shared" si="11"/>
        <v/>
      </c>
      <c r="W12" s="236" t="b">
        <f t="shared" si="12"/>
        <v>1</v>
      </c>
      <c r="X12" s="12"/>
      <c r="Y12" s="14">
        <f t="shared" si="13"/>
        <v>10</v>
      </c>
      <c r="Z12" s="14">
        <f t="shared" si="14"/>
        <v>22</v>
      </c>
      <c r="AA12" s="14">
        <f t="shared" si="14"/>
        <v>34</v>
      </c>
      <c r="AB12" s="14">
        <f t="shared" si="14"/>
        <v>45</v>
      </c>
      <c r="AC12" s="14">
        <f t="shared" si="14"/>
        <v>57</v>
      </c>
      <c r="AD12" s="14">
        <f t="shared" si="14"/>
        <v>65</v>
      </c>
      <c r="AE12" s="14">
        <f t="shared" si="14"/>
        <v>69</v>
      </c>
      <c r="AF12" s="14">
        <f t="shared" si="14"/>
        <v>80</v>
      </c>
      <c r="AG12" s="14">
        <f t="shared" si="14"/>
        <v>88</v>
      </c>
      <c r="AH12" s="14">
        <f t="shared" si="14"/>
        <v>107</v>
      </c>
      <c r="AI12" s="15">
        <f t="shared" si="15"/>
        <v>1</v>
      </c>
      <c r="AJ12" s="15">
        <f t="shared" si="15"/>
        <v>1</v>
      </c>
      <c r="AK12" s="15">
        <f t="shared" si="15"/>
        <v>1</v>
      </c>
      <c r="AL12" s="15">
        <f t="shared" si="15"/>
        <v>1</v>
      </c>
      <c r="AM12" s="15">
        <f t="shared" si="15"/>
        <v>1</v>
      </c>
      <c r="AN12" s="15">
        <f t="shared" si="15"/>
        <v>1</v>
      </c>
      <c r="AO12" s="15">
        <f t="shared" si="15"/>
        <v>1</v>
      </c>
      <c r="AP12" s="15">
        <f t="shared" si="15"/>
        <v>1</v>
      </c>
      <c r="AQ12" s="15">
        <f t="shared" si="15"/>
        <v>1</v>
      </c>
      <c r="AR12" s="15">
        <f t="shared" si="15"/>
        <v>1</v>
      </c>
      <c r="AS12" s="15">
        <f t="shared" si="16"/>
        <v>11</v>
      </c>
    </row>
    <row r="13" spans="1:55" ht="94.5">
      <c r="A13" s="118" t="s">
        <v>81</v>
      </c>
      <c r="B13" s="578" t="s">
        <v>777</v>
      </c>
      <c r="C13" s="578" t="s">
        <v>778</v>
      </c>
      <c r="D13" s="575" t="s">
        <v>779</v>
      </c>
      <c r="E13" s="579">
        <v>2007</v>
      </c>
      <c r="F13" s="577">
        <v>22068</v>
      </c>
      <c r="G13" s="577" t="s">
        <v>780</v>
      </c>
      <c r="H13" s="576"/>
      <c r="I13" s="576"/>
      <c r="J13" s="576"/>
      <c r="K13" s="576" t="s">
        <v>781</v>
      </c>
      <c r="L13" s="121" t="str">
        <f t="shared" si="2"/>
        <v/>
      </c>
      <c r="M13" s="121">
        <f t="shared" si="3"/>
        <v>8.024727272727274</v>
      </c>
      <c r="N13" s="121"/>
      <c r="O13" s="64" t="str">
        <f t="shared" si="4"/>
        <v/>
      </c>
      <c r="P13" s="64" t="str">
        <f t="shared" si="5"/>
        <v/>
      </c>
      <c r="Q13" s="64" t="str">
        <f t="shared" si="6"/>
        <v/>
      </c>
      <c r="R13" s="64">
        <f t="shared" si="7"/>
        <v>1</v>
      </c>
      <c r="S13" s="64" t="str">
        <f t="shared" si="8"/>
        <v/>
      </c>
      <c r="T13" s="64" t="str">
        <f t="shared" si="9"/>
        <v/>
      </c>
      <c r="U13" s="64" t="str">
        <f t="shared" si="10"/>
        <v/>
      </c>
      <c r="V13" s="64" t="str">
        <f t="shared" si="11"/>
        <v/>
      </c>
      <c r="W13" s="236" t="b">
        <f t="shared" si="12"/>
        <v>1</v>
      </c>
      <c r="X13" s="12"/>
      <c r="Y13" s="14">
        <f t="shared" si="13"/>
        <v>10</v>
      </c>
      <c r="Z13" s="14">
        <f t="shared" si="14"/>
        <v>22</v>
      </c>
      <c r="AA13" s="14">
        <f t="shared" si="14"/>
        <v>34</v>
      </c>
      <c r="AB13" s="14">
        <f t="shared" si="14"/>
        <v>45</v>
      </c>
      <c r="AC13" s="14">
        <f t="shared" si="14"/>
        <v>57</v>
      </c>
      <c r="AD13" s="14">
        <f t="shared" si="14"/>
        <v>65</v>
      </c>
      <c r="AE13" s="14">
        <f t="shared" si="14"/>
        <v>69</v>
      </c>
      <c r="AF13" s="14">
        <f t="shared" si="14"/>
        <v>80</v>
      </c>
      <c r="AG13" s="14">
        <f t="shared" si="14"/>
        <v>88</v>
      </c>
      <c r="AH13" s="14">
        <f t="shared" si="14"/>
        <v>107</v>
      </c>
      <c r="AI13" s="15">
        <f t="shared" si="15"/>
        <v>1</v>
      </c>
      <c r="AJ13" s="15">
        <f t="shared" si="15"/>
        <v>1</v>
      </c>
      <c r="AK13" s="15">
        <f t="shared" si="15"/>
        <v>1</v>
      </c>
      <c r="AL13" s="15">
        <f t="shared" si="15"/>
        <v>1</v>
      </c>
      <c r="AM13" s="15">
        <f t="shared" si="15"/>
        <v>1</v>
      </c>
      <c r="AN13" s="15">
        <f t="shared" si="15"/>
        <v>1</v>
      </c>
      <c r="AO13" s="15">
        <f t="shared" si="15"/>
        <v>1</v>
      </c>
      <c r="AP13" s="15">
        <f t="shared" si="15"/>
        <v>1</v>
      </c>
      <c r="AQ13" s="15">
        <f t="shared" si="15"/>
        <v>1</v>
      </c>
      <c r="AR13" s="15">
        <f t="shared" si="15"/>
        <v>1</v>
      </c>
      <c r="AS13" s="15">
        <f t="shared" si="16"/>
        <v>11</v>
      </c>
    </row>
    <row r="14" spans="1:55" ht="94.5">
      <c r="A14" s="118" t="s">
        <v>82</v>
      </c>
      <c r="B14" s="578" t="s">
        <v>777</v>
      </c>
      <c r="C14" s="578" t="s">
        <v>778</v>
      </c>
      <c r="D14" s="575" t="s">
        <v>779</v>
      </c>
      <c r="E14" s="579">
        <v>2008</v>
      </c>
      <c r="F14" s="577">
        <v>30431</v>
      </c>
      <c r="G14" s="577" t="s">
        <v>780</v>
      </c>
      <c r="H14" s="579"/>
      <c r="I14" s="579"/>
      <c r="J14" s="579"/>
      <c r="K14" s="579" t="s">
        <v>781</v>
      </c>
      <c r="L14" s="121" t="str">
        <f t="shared" si="2"/>
        <v/>
      </c>
      <c r="M14" s="121">
        <f t="shared" si="3"/>
        <v>11.065818181818182</v>
      </c>
      <c r="N14" s="121"/>
      <c r="O14" s="64" t="str">
        <f t="shared" si="4"/>
        <v/>
      </c>
      <c r="P14" s="64" t="str">
        <f t="shared" si="5"/>
        <v/>
      </c>
      <c r="Q14" s="64" t="str">
        <f t="shared" si="6"/>
        <v/>
      </c>
      <c r="R14" s="64">
        <f t="shared" si="7"/>
        <v>1</v>
      </c>
      <c r="S14" s="64" t="str">
        <f t="shared" si="8"/>
        <v/>
      </c>
      <c r="T14" s="64" t="str">
        <f t="shared" si="9"/>
        <v/>
      </c>
      <c r="U14" s="64" t="str">
        <f t="shared" si="10"/>
        <v/>
      </c>
      <c r="V14" s="64" t="str">
        <f t="shared" si="11"/>
        <v/>
      </c>
      <c r="W14" s="236" t="b">
        <f t="shared" si="12"/>
        <v>1</v>
      </c>
      <c r="X14" s="12"/>
      <c r="Y14" s="14">
        <f t="shared" si="13"/>
        <v>10</v>
      </c>
      <c r="Z14" s="14">
        <f t="shared" si="14"/>
        <v>22</v>
      </c>
      <c r="AA14" s="14">
        <f t="shared" si="14"/>
        <v>34</v>
      </c>
      <c r="AB14" s="14">
        <f t="shared" si="14"/>
        <v>45</v>
      </c>
      <c r="AC14" s="14">
        <f t="shared" si="14"/>
        <v>57</v>
      </c>
      <c r="AD14" s="14">
        <f t="shared" si="14"/>
        <v>65</v>
      </c>
      <c r="AE14" s="14">
        <f t="shared" si="14"/>
        <v>69</v>
      </c>
      <c r="AF14" s="14">
        <f t="shared" si="14"/>
        <v>80</v>
      </c>
      <c r="AG14" s="14">
        <f t="shared" si="14"/>
        <v>88</v>
      </c>
      <c r="AH14" s="14">
        <f t="shared" si="14"/>
        <v>107</v>
      </c>
      <c r="AI14" s="15">
        <f t="shared" si="15"/>
        <v>1</v>
      </c>
      <c r="AJ14" s="15">
        <f t="shared" si="15"/>
        <v>1</v>
      </c>
      <c r="AK14" s="15">
        <f t="shared" si="15"/>
        <v>1</v>
      </c>
      <c r="AL14" s="15">
        <f t="shared" si="15"/>
        <v>1</v>
      </c>
      <c r="AM14" s="15">
        <f t="shared" si="15"/>
        <v>1</v>
      </c>
      <c r="AN14" s="15">
        <f t="shared" si="15"/>
        <v>1</v>
      </c>
      <c r="AO14" s="15">
        <f t="shared" si="15"/>
        <v>1</v>
      </c>
      <c r="AP14" s="15">
        <f t="shared" si="15"/>
        <v>1</v>
      </c>
      <c r="AQ14" s="15">
        <f t="shared" si="15"/>
        <v>1</v>
      </c>
      <c r="AR14" s="15">
        <f t="shared" si="15"/>
        <v>1</v>
      </c>
      <c r="AS14" s="15">
        <f t="shared" si="16"/>
        <v>11</v>
      </c>
    </row>
    <row r="15" spans="1:55" ht="15.75">
      <c r="A15" s="118" t="s">
        <v>186</v>
      </c>
      <c r="B15" s="126"/>
      <c r="C15" s="126"/>
      <c r="D15" s="125"/>
      <c r="E15" s="127"/>
      <c r="F15" s="128"/>
      <c r="G15" s="128"/>
      <c r="H15" s="127"/>
      <c r="I15" s="127"/>
      <c r="J15" s="127"/>
      <c r="K15" s="127"/>
      <c r="L15" s="121" t="str">
        <f t="shared" si="2"/>
        <v/>
      </c>
      <c r="M15" s="121" t="str">
        <f t="shared" si="3"/>
        <v/>
      </c>
      <c r="N15" s="121"/>
      <c r="O15" s="64" t="str">
        <f t="shared" si="4"/>
        <v/>
      </c>
      <c r="P15" s="64" t="str">
        <f t="shared" si="5"/>
        <v/>
      </c>
      <c r="Q15" s="64" t="str">
        <f t="shared" si="6"/>
        <v/>
      </c>
      <c r="R15" s="64" t="str">
        <f t="shared" si="7"/>
        <v/>
      </c>
      <c r="S15" s="64" t="str">
        <f t="shared" si="8"/>
        <v/>
      </c>
      <c r="T15" s="64" t="str">
        <f t="shared" si="9"/>
        <v/>
      </c>
      <c r="U15" s="64" t="str">
        <f t="shared" si="10"/>
        <v/>
      </c>
      <c r="V15" s="64" t="str">
        <f t="shared" si="11"/>
        <v/>
      </c>
      <c r="W15" s="236" t="b">
        <f t="shared" si="12"/>
        <v>0</v>
      </c>
      <c r="X15" s="12"/>
      <c r="Y15" s="14" t="e">
        <f t="shared" si="13"/>
        <v>#VALUE!</v>
      </c>
      <c r="Z15" s="14" t="e">
        <f t="shared" si="14"/>
        <v>#VALUE!</v>
      </c>
      <c r="AA15" s="14" t="e">
        <f t="shared" si="14"/>
        <v>#VALUE!</v>
      </c>
      <c r="AB15" s="14" t="e">
        <f t="shared" si="14"/>
        <v>#VALUE!</v>
      </c>
      <c r="AC15" s="14" t="e">
        <f t="shared" si="14"/>
        <v>#VALUE!</v>
      </c>
      <c r="AD15" s="14" t="e">
        <f t="shared" si="14"/>
        <v>#VALUE!</v>
      </c>
      <c r="AE15" s="14" t="e">
        <f t="shared" si="14"/>
        <v>#VALUE!</v>
      </c>
      <c r="AF15" s="14" t="e">
        <f t="shared" si="14"/>
        <v>#VALUE!</v>
      </c>
      <c r="AG15" s="14" t="e">
        <f t="shared" si="14"/>
        <v>#VALUE!</v>
      </c>
      <c r="AH15" s="14" t="e">
        <f t="shared" si="14"/>
        <v>#VALUE!</v>
      </c>
      <c r="AI15" s="15" t="e">
        <f t="shared" si="15"/>
        <v>#VALUE!</v>
      </c>
      <c r="AJ15" s="15" t="e">
        <f t="shared" si="15"/>
        <v>#VALUE!</v>
      </c>
      <c r="AK15" s="15" t="e">
        <f t="shared" si="15"/>
        <v>#VALUE!</v>
      </c>
      <c r="AL15" s="15" t="e">
        <f t="shared" si="15"/>
        <v>#VALUE!</v>
      </c>
      <c r="AM15" s="15" t="e">
        <f t="shared" si="15"/>
        <v>#VALUE!</v>
      </c>
      <c r="AN15" s="15" t="e">
        <f t="shared" si="15"/>
        <v>#VALUE!</v>
      </c>
      <c r="AO15" s="15" t="e">
        <f t="shared" si="15"/>
        <v>#VALUE!</v>
      </c>
      <c r="AP15" s="15" t="e">
        <f t="shared" si="15"/>
        <v>#VALUE!</v>
      </c>
      <c r="AQ15" s="15" t="e">
        <f t="shared" si="15"/>
        <v>#VALUE!</v>
      </c>
      <c r="AR15" s="15" t="e">
        <f t="shared" si="15"/>
        <v>#VALUE!</v>
      </c>
      <c r="AS15" s="15">
        <f t="shared" si="16"/>
        <v>1</v>
      </c>
    </row>
    <row r="16" spans="1:55" ht="15.75">
      <c r="A16" s="118" t="s">
        <v>187</v>
      </c>
      <c r="B16" s="126"/>
      <c r="C16" s="126"/>
      <c r="D16" s="125"/>
      <c r="E16" s="127"/>
      <c r="F16" s="128"/>
      <c r="G16" s="128"/>
      <c r="H16" s="127"/>
      <c r="I16" s="127"/>
      <c r="J16" s="127"/>
      <c r="K16" s="127"/>
      <c r="L16" s="121" t="str">
        <f t="shared" si="2"/>
        <v/>
      </c>
      <c r="M16" s="121" t="str">
        <f t="shared" si="3"/>
        <v/>
      </c>
      <c r="N16" s="121"/>
      <c r="O16" s="64" t="str">
        <f t="shared" si="4"/>
        <v/>
      </c>
      <c r="P16" s="64" t="str">
        <f t="shared" si="5"/>
        <v/>
      </c>
      <c r="Q16" s="64" t="str">
        <f t="shared" si="6"/>
        <v/>
      </c>
      <c r="R16" s="64" t="str">
        <f t="shared" si="7"/>
        <v/>
      </c>
      <c r="S16" s="64" t="str">
        <f t="shared" si="8"/>
        <v/>
      </c>
      <c r="T16" s="64" t="str">
        <f t="shared" si="9"/>
        <v/>
      </c>
      <c r="U16" s="64" t="str">
        <f t="shared" si="10"/>
        <v/>
      </c>
      <c r="V16" s="64" t="str">
        <f t="shared" si="11"/>
        <v/>
      </c>
      <c r="W16" s="236" t="b">
        <f t="shared" si="12"/>
        <v>0</v>
      </c>
      <c r="X16" s="12"/>
      <c r="Y16" s="14" t="e">
        <f t="shared" si="13"/>
        <v>#VALUE!</v>
      </c>
      <c r="Z16" s="14" t="e">
        <f t="shared" si="14"/>
        <v>#VALUE!</v>
      </c>
      <c r="AA16" s="14" t="e">
        <f t="shared" si="14"/>
        <v>#VALUE!</v>
      </c>
      <c r="AB16" s="14" t="e">
        <f t="shared" si="14"/>
        <v>#VALUE!</v>
      </c>
      <c r="AC16" s="14" t="e">
        <f t="shared" si="14"/>
        <v>#VALUE!</v>
      </c>
      <c r="AD16" s="14" t="e">
        <f t="shared" si="14"/>
        <v>#VALUE!</v>
      </c>
      <c r="AE16" s="14" t="e">
        <f t="shared" si="14"/>
        <v>#VALUE!</v>
      </c>
      <c r="AF16" s="14" t="e">
        <f t="shared" si="14"/>
        <v>#VALUE!</v>
      </c>
      <c r="AG16" s="14" t="e">
        <f t="shared" si="14"/>
        <v>#VALUE!</v>
      </c>
      <c r="AH16" s="14" t="e">
        <f t="shared" si="14"/>
        <v>#VALUE!</v>
      </c>
      <c r="AI16" s="15" t="e">
        <f t="shared" si="15"/>
        <v>#VALUE!</v>
      </c>
      <c r="AJ16" s="15" t="e">
        <f t="shared" si="15"/>
        <v>#VALUE!</v>
      </c>
      <c r="AK16" s="15" t="e">
        <f t="shared" si="15"/>
        <v>#VALUE!</v>
      </c>
      <c r="AL16" s="15" t="e">
        <f t="shared" si="15"/>
        <v>#VALUE!</v>
      </c>
      <c r="AM16" s="15" t="e">
        <f t="shared" si="15"/>
        <v>#VALUE!</v>
      </c>
      <c r="AN16" s="15" t="e">
        <f t="shared" si="15"/>
        <v>#VALUE!</v>
      </c>
      <c r="AO16" s="15" t="e">
        <f t="shared" si="15"/>
        <v>#VALUE!</v>
      </c>
      <c r="AP16" s="15" t="e">
        <f t="shared" si="15"/>
        <v>#VALUE!</v>
      </c>
      <c r="AQ16" s="15" t="e">
        <f t="shared" si="15"/>
        <v>#VALUE!</v>
      </c>
      <c r="AR16" s="15" t="e">
        <f t="shared" si="15"/>
        <v>#VALUE!</v>
      </c>
      <c r="AS16" s="15">
        <f t="shared" si="16"/>
        <v>1</v>
      </c>
    </row>
    <row r="17" spans="1:45" ht="15.75">
      <c r="A17" s="118" t="s">
        <v>188</v>
      </c>
      <c r="B17" s="126"/>
      <c r="C17" s="126"/>
      <c r="D17" s="125"/>
      <c r="E17" s="127"/>
      <c r="F17" s="128"/>
      <c r="G17" s="128"/>
      <c r="H17" s="127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64" t="str">
        <f t="shared" si="4"/>
        <v/>
      </c>
      <c r="P17" s="64" t="str">
        <f t="shared" si="5"/>
        <v/>
      </c>
      <c r="Q17" s="64" t="str">
        <f t="shared" si="6"/>
        <v/>
      </c>
      <c r="R17" s="64" t="str">
        <f t="shared" si="7"/>
        <v/>
      </c>
      <c r="S17" s="64" t="str">
        <f t="shared" si="8"/>
        <v/>
      </c>
      <c r="T17" s="64" t="str">
        <f t="shared" si="9"/>
        <v/>
      </c>
      <c r="U17" s="64" t="str">
        <f t="shared" si="10"/>
        <v/>
      </c>
      <c r="V17" s="64" t="str">
        <f t="shared" si="11"/>
        <v/>
      </c>
      <c r="W17" s="236" t="b">
        <f t="shared" si="12"/>
        <v>0</v>
      </c>
      <c r="X17" s="12"/>
      <c r="Y17" s="14" t="e">
        <f t="shared" si="13"/>
        <v>#VALUE!</v>
      </c>
      <c r="Z17" s="14" t="e">
        <f t="shared" si="14"/>
        <v>#VALUE!</v>
      </c>
      <c r="AA17" s="14" t="e">
        <f t="shared" si="14"/>
        <v>#VALUE!</v>
      </c>
      <c r="AB17" s="14" t="e">
        <f t="shared" si="14"/>
        <v>#VALUE!</v>
      </c>
      <c r="AC17" s="14" t="e">
        <f t="shared" si="14"/>
        <v>#VALUE!</v>
      </c>
      <c r="AD17" s="14" t="e">
        <f t="shared" si="14"/>
        <v>#VALUE!</v>
      </c>
      <c r="AE17" s="14" t="e">
        <f t="shared" si="14"/>
        <v>#VALUE!</v>
      </c>
      <c r="AF17" s="14" t="e">
        <f t="shared" si="14"/>
        <v>#VALUE!</v>
      </c>
      <c r="AG17" s="14" t="e">
        <f t="shared" si="14"/>
        <v>#VALUE!</v>
      </c>
      <c r="AH17" s="14" t="e">
        <f t="shared" si="14"/>
        <v>#VALUE!</v>
      </c>
      <c r="AI17" s="15" t="e">
        <f t="shared" si="15"/>
        <v>#VALUE!</v>
      </c>
      <c r="AJ17" s="15" t="e">
        <f t="shared" si="15"/>
        <v>#VALUE!</v>
      </c>
      <c r="AK17" s="15" t="e">
        <f t="shared" si="15"/>
        <v>#VALUE!</v>
      </c>
      <c r="AL17" s="15" t="e">
        <f t="shared" si="15"/>
        <v>#VALUE!</v>
      </c>
      <c r="AM17" s="15" t="e">
        <f t="shared" si="15"/>
        <v>#VALUE!</v>
      </c>
      <c r="AN17" s="15" t="e">
        <f t="shared" si="15"/>
        <v>#VALUE!</v>
      </c>
      <c r="AO17" s="15" t="e">
        <f t="shared" si="15"/>
        <v>#VALUE!</v>
      </c>
      <c r="AP17" s="15" t="e">
        <f t="shared" si="15"/>
        <v>#VALUE!</v>
      </c>
      <c r="AQ17" s="15" t="e">
        <f t="shared" si="15"/>
        <v>#VALUE!</v>
      </c>
      <c r="AR17" s="15" t="e">
        <f t="shared" si="15"/>
        <v>#VALUE!</v>
      </c>
      <c r="AS17" s="15">
        <f t="shared" si="16"/>
        <v>1</v>
      </c>
    </row>
    <row r="18" spans="1:45" ht="15.75">
      <c r="A18" s="118" t="s">
        <v>189</v>
      </c>
      <c r="B18" s="126"/>
      <c r="C18" s="126"/>
      <c r="D18" s="125"/>
      <c r="E18" s="127"/>
      <c r="F18" s="128"/>
      <c r="G18" s="128"/>
      <c r="H18" s="127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64" t="str">
        <f t="shared" si="4"/>
        <v/>
      </c>
      <c r="P18" s="64" t="str">
        <f t="shared" si="5"/>
        <v/>
      </c>
      <c r="Q18" s="64" t="str">
        <f t="shared" si="6"/>
        <v/>
      </c>
      <c r="R18" s="64" t="str">
        <f t="shared" si="7"/>
        <v/>
      </c>
      <c r="S18" s="64" t="str">
        <f t="shared" si="8"/>
        <v/>
      </c>
      <c r="T18" s="64" t="str">
        <f t="shared" si="9"/>
        <v/>
      </c>
      <c r="U18" s="64" t="str">
        <f t="shared" si="10"/>
        <v/>
      </c>
      <c r="V18" s="64" t="str">
        <f t="shared" si="11"/>
        <v/>
      </c>
      <c r="W18" s="236" t="b">
        <f t="shared" si="12"/>
        <v>0</v>
      </c>
      <c r="X18" s="12"/>
      <c r="Y18" s="14" t="e">
        <f t="shared" si="13"/>
        <v>#VALUE!</v>
      </c>
      <c r="Z18" s="14" t="e">
        <f t="shared" si="14"/>
        <v>#VALUE!</v>
      </c>
      <c r="AA18" s="14" t="e">
        <f t="shared" si="14"/>
        <v>#VALUE!</v>
      </c>
      <c r="AB18" s="14" t="e">
        <f t="shared" si="14"/>
        <v>#VALUE!</v>
      </c>
      <c r="AC18" s="14" t="e">
        <f t="shared" si="14"/>
        <v>#VALUE!</v>
      </c>
      <c r="AD18" s="14" t="e">
        <f t="shared" si="14"/>
        <v>#VALUE!</v>
      </c>
      <c r="AE18" s="14" t="e">
        <f t="shared" si="14"/>
        <v>#VALUE!</v>
      </c>
      <c r="AF18" s="14" t="e">
        <f t="shared" si="14"/>
        <v>#VALUE!</v>
      </c>
      <c r="AG18" s="14" t="e">
        <f t="shared" si="14"/>
        <v>#VALUE!</v>
      </c>
      <c r="AH18" s="14" t="e">
        <f t="shared" si="14"/>
        <v>#VALUE!</v>
      </c>
      <c r="AI18" s="15" t="e">
        <f t="shared" si="15"/>
        <v>#VALUE!</v>
      </c>
      <c r="AJ18" s="15" t="e">
        <f t="shared" si="15"/>
        <v>#VALUE!</v>
      </c>
      <c r="AK18" s="15" t="e">
        <f t="shared" si="15"/>
        <v>#VALUE!</v>
      </c>
      <c r="AL18" s="15" t="e">
        <f t="shared" si="15"/>
        <v>#VALUE!</v>
      </c>
      <c r="AM18" s="15" t="e">
        <f t="shared" si="15"/>
        <v>#VALUE!</v>
      </c>
      <c r="AN18" s="15" t="e">
        <f t="shared" si="15"/>
        <v>#VALUE!</v>
      </c>
      <c r="AO18" s="15" t="e">
        <f t="shared" si="15"/>
        <v>#VALUE!</v>
      </c>
      <c r="AP18" s="15" t="e">
        <f t="shared" si="15"/>
        <v>#VALUE!</v>
      </c>
      <c r="AQ18" s="15" t="e">
        <f t="shared" si="15"/>
        <v>#VALUE!</v>
      </c>
      <c r="AR18" s="15" t="e">
        <f t="shared" si="15"/>
        <v>#VALUE!</v>
      </c>
      <c r="AS18" s="15">
        <f t="shared" si="16"/>
        <v>1</v>
      </c>
    </row>
    <row r="19" spans="1:45" ht="15.75">
      <c r="A19" s="118" t="s">
        <v>190</v>
      </c>
      <c r="B19" s="126"/>
      <c r="C19" s="126"/>
      <c r="D19" s="125"/>
      <c r="E19" s="127"/>
      <c r="F19" s="128"/>
      <c r="G19" s="128"/>
      <c r="H19" s="127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64" t="str">
        <f t="shared" si="4"/>
        <v/>
      </c>
      <c r="P19" s="64" t="str">
        <f t="shared" si="5"/>
        <v/>
      </c>
      <c r="Q19" s="64" t="str">
        <f t="shared" si="6"/>
        <v/>
      </c>
      <c r="R19" s="64" t="str">
        <f t="shared" si="7"/>
        <v/>
      </c>
      <c r="S19" s="64" t="str">
        <f t="shared" si="8"/>
        <v/>
      </c>
      <c r="T19" s="64" t="str">
        <f t="shared" si="9"/>
        <v/>
      </c>
      <c r="U19" s="64" t="str">
        <f t="shared" si="10"/>
        <v/>
      </c>
      <c r="V19" s="64" t="str">
        <f t="shared" si="11"/>
        <v/>
      </c>
      <c r="W19" s="236" t="b">
        <f t="shared" si="12"/>
        <v>0</v>
      </c>
      <c r="X19" s="12"/>
      <c r="Y19" s="14" t="e">
        <f t="shared" si="13"/>
        <v>#VALUE!</v>
      </c>
      <c r="Z19" s="14" t="e">
        <f t="shared" si="14"/>
        <v>#VALUE!</v>
      </c>
      <c r="AA19" s="14" t="e">
        <f t="shared" si="14"/>
        <v>#VALUE!</v>
      </c>
      <c r="AB19" s="14" t="e">
        <f t="shared" si="14"/>
        <v>#VALUE!</v>
      </c>
      <c r="AC19" s="14" t="e">
        <f t="shared" si="14"/>
        <v>#VALUE!</v>
      </c>
      <c r="AD19" s="14" t="e">
        <f t="shared" si="14"/>
        <v>#VALUE!</v>
      </c>
      <c r="AE19" s="14" t="e">
        <f t="shared" si="14"/>
        <v>#VALUE!</v>
      </c>
      <c r="AF19" s="14" t="e">
        <f t="shared" si="14"/>
        <v>#VALUE!</v>
      </c>
      <c r="AG19" s="14" t="e">
        <f t="shared" si="14"/>
        <v>#VALUE!</v>
      </c>
      <c r="AH19" s="14" t="e">
        <f t="shared" si="14"/>
        <v>#VALUE!</v>
      </c>
      <c r="AI19" s="15" t="e">
        <f t="shared" si="15"/>
        <v>#VALUE!</v>
      </c>
      <c r="AJ19" s="15" t="e">
        <f t="shared" si="15"/>
        <v>#VALUE!</v>
      </c>
      <c r="AK19" s="15" t="e">
        <f t="shared" si="15"/>
        <v>#VALUE!</v>
      </c>
      <c r="AL19" s="15" t="e">
        <f t="shared" si="15"/>
        <v>#VALUE!</v>
      </c>
      <c r="AM19" s="15" t="e">
        <f t="shared" si="15"/>
        <v>#VALUE!</v>
      </c>
      <c r="AN19" s="15" t="e">
        <f t="shared" si="15"/>
        <v>#VALUE!</v>
      </c>
      <c r="AO19" s="15" t="e">
        <f t="shared" si="15"/>
        <v>#VALUE!</v>
      </c>
      <c r="AP19" s="15" t="e">
        <f t="shared" si="15"/>
        <v>#VALUE!</v>
      </c>
      <c r="AQ19" s="15" t="e">
        <f t="shared" si="15"/>
        <v>#VALUE!</v>
      </c>
      <c r="AR19" s="15" t="e">
        <f t="shared" si="15"/>
        <v>#VALUE!</v>
      </c>
      <c r="AS19" s="15">
        <f t="shared" si="16"/>
        <v>1</v>
      </c>
    </row>
    <row r="20" spans="1:45" ht="15.75">
      <c r="A20" s="118" t="s">
        <v>191</v>
      </c>
      <c r="B20" s="126"/>
      <c r="C20" s="126"/>
      <c r="D20" s="125"/>
      <c r="E20" s="127"/>
      <c r="F20" s="128"/>
      <c r="G20" s="128"/>
      <c r="H20" s="127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64" t="str">
        <f t="shared" si="4"/>
        <v/>
      </c>
      <c r="P20" s="64" t="str">
        <f t="shared" si="5"/>
        <v/>
      </c>
      <c r="Q20" s="64" t="str">
        <f t="shared" si="6"/>
        <v/>
      </c>
      <c r="R20" s="64" t="str">
        <f t="shared" si="7"/>
        <v/>
      </c>
      <c r="S20" s="64" t="str">
        <f t="shared" si="8"/>
        <v/>
      </c>
      <c r="T20" s="64" t="str">
        <f t="shared" si="9"/>
        <v/>
      </c>
      <c r="U20" s="64" t="str">
        <f t="shared" si="10"/>
        <v/>
      </c>
      <c r="V20" s="64" t="str">
        <f t="shared" si="11"/>
        <v/>
      </c>
      <c r="W20" s="236" t="b">
        <f t="shared" si="12"/>
        <v>0</v>
      </c>
      <c r="X20" s="12"/>
      <c r="Y20" s="14" t="e">
        <f t="shared" si="13"/>
        <v>#VALUE!</v>
      </c>
      <c r="Z20" s="14" t="e">
        <f t="shared" si="14"/>
        <v>#VALUE!</v>
      </c>
      <c r="AA20" s="14" t="e">
        <f t="shared" si="14"/>
        <v>#VALUE!</v>
      </c>
      <c r="AB20" s="14" t="e">
        <f t="shared" si="14"/>
        <v>#VALUE!</v>
      </c>
      <c r="AC20" s="14" t="e">
        <f t="shared" si="14"/>
        <v>#VALUE!</v>
      </c>
      <c r="AD20" s="14" t="e">
        <f t="shared" si="14"/>
        <v>#VALUE!</v>
      </c>
      <c r="AE20" s="14" t="e">
        <f t="shared" si="14"/>
        <v>#VALUE!</v>
      </c>
      <c r="AF20" s="14" t="e">
        <f t="shared" si="14"/>
        <v>#VALUE!</v>
      </c>
      <c r="AG20" s="14" t="e">
        <f t="shared" si="14"/>
        <v>#VALUE!</v>
      </c>
      <c r="AH20" s="14" t="e">
        <f t="shared" si="14"/>
        <v>#VALUE!</v>
      </c>
      <c r="AI20" s="15" t="e">
        <f t="shared" si="15"/>
        <v>#VALUE!</v>
      </c>
      <c r="AJ20" s="15" t="e">
        <f t="shared" si="15"/>
        <v>#VALUE!</v>
      </c>
      <c r="AK20" s="15" t="e">
        <f t="shared" si="15"/>
        <v>#VALUE!</v>
      </c>
      <c r="AL20" s="15" t="e">
        <f t="shared" si="15"/>
        <v>#VALUE!</v>
      </c>
      <c r="AM20" s="15" t="e">
        <f t="shared" si="15"/>
        <v>#VALUE!</v>
      </c>
      <c r="AN20" s="15" t="e">
        <f t="shared" si="15"/>
        <v>#VALUE!</v>
      </c>
      <c r="AO20" s="15" t="e">
        <f t="shared" si="15"/>
        <v>#VALUE!</v>
      </c>
      <c r="AP20" s="15" t="e">
        <f t="shared" si="15"/>
        <v>#VALUE!</v>
      </c>
      <c r="AQ20" s="15" t="e">
        <f t="shared" si="15"/>
        <v>#VALUE!</v>
      </c>
      <c r="AR20" s="15" t="e">
        <f t="shared" si="15"/>
        <v>#VALUE!</v>
      </c>
      <c r="AS20" s="15">
        <f t="shared" si="16"/>
        <v>1</v>
      </c>
    </row>
    <row r="21" spans="1:45" ht="15.75">
      <c r="A21" s="118" t="s">
        <v>192</v>
      </c>
      <c r="B21" s="126"/>
      <c r="C21" s="126"/>
      <c r="D21" s="125"/>
      <c r="E21" s="127"/>
      <c r="F21" s="128"/>
      <c r="G21" s="128"/>
      <c r="H21" s="127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64" t="str">
        <f t="shared" si="4"/>
        <v/>
      </c>
      <c r="P21" s="64" t="str">
        <f t="shared" si="5"/>
        <v/>
      </c>
      <c r="Q21" s="64" t="str">
        <f t="shared" si="6"/>
        <v/>
      </c>
      <c r="R21" s="64" t="str">
        <f t="shared" si="7"/>
        <v/>
      </c>
      <c r="S21" s="64" t="str">
        <f t="shared" si="8"/>
        <v/>
      </c>
      <c r="T21" s="64" t="str">
        <f t="shared" si="9"/>
        <v/>
      </c>
      <c r="U21" s="64" t="str">
        <f t="shared" si="10"/>
        <v/>
      </c>
      <c r="V21" s="64" t="str">
        <f t="shared" si="11"/>
        <v/>
      </c>
      <c r="W21" s="236" t="b">
        <f t="shared" si="12"/>
        <v>0</v>
      </c>
      <c r="X21" s="12"/>
      <c r="Y21" s="14" t="e">
        <f t="shared" si="13"/>
        <v>#VALUE!</v>
      </c>
      <c r="Z21" s="14" t="e">
        <f t="shared" si="14"/>
        <v>#VALUE!</v>
      </c>
      <c r="AA21" s="14" t="e">
        <f t="shared" si="14"/>
        <v>#VALUE!</v>
      </c>
      <c r="AB21" s="14" t="e">
        <f t="shared" si="14"/>
        <v>#VALUE!</v>
      </c>
      <c r="AC21" s="14" t="e">
        <f t="shared" si="14"/>
        <v>#VALUE!</v>
      </c>
      <c r="AD21" s="14" t="e">
        <f t="shared" si="14"/>
        <v>#VALUE!</v>
      </c>
      <c r="AE21" s="14" t="e">
        <f t="shared" si="14"/>
        <v>#VALUE!</v>
      </c>
      <c r="AF21" s="14" t="e">
        <f t="shared" si="14"/>
        <v>#VALUE!</v>
      </c>
      <c r="AG21" s="14" t="e">
        <f t="shared" si="14"/>
        <v>#VALUE!</v>
      </c>
      <c r="AH21" s="14" t="e">
        <f t="shared" si="14"/>
        <v>#VALUE!</v>
      </c>
      <c r="AI21" s="15" t="e">
        <f t="shared" si="15"/>
        <v>#VALUE!</v>
      </c>
      <c r="AJ21" s="15" t="e">
        <f t="shared" si="15"/>
        <v>#VALUE!</v>
      </c>
      <c r="AK21" s="15" t="e">
        <f t="shared" si="15"/>
        <v>#VALUE!</v>
      </c>
      <c r="AL21" s="15" t="e">
        <f t="shared" si="15"/>
        <v>#VALUE!</v>
      </c>
      <c r="AM21" s="15" t="e">
        <f t="shared" si="15"/>
        <v>#VALUE!</v>
      </c>
      <c r="AN21" s="15" t="e">
        <f t="shared" si="15"/>
        <v>#VALUE!</v>
      </c>
      <c r="AO21" s="15" t="e">
        <f t="shared" si="15"/>
        <v>#VALUE!</v>
      </c>
      <c r="AP21" s="15" t="e">
        <f t="shared" si="15"/>
        <v>#VALUE!</v>
      </c>
      <c r="AQ21" s="15" t="e">
        <f t="shared" si="15"/>
        <v>#VALUE!</v>
      </c>
      <c r="AR21" s="15" t="e">
        <f t="shared" si="15"/>
        <v>#VALUE!</v>
      </c>
      <c r="AS21" s="15">
        <f t="shared" si="16"/>
        <v>1</v>
      </c>
    </row>
    <row r="22" spans="1:45" ht="15.75">
      <c r="A22" s="118" t="s">
        <v>193</v>
      </c>
      <c r="B22" s="126"/>
      <c r="C22" s="126"/>
      <c r="D22" s="125"/>
      <c r="E22" s="127"/>
      <c r="F22" s="128"/>
      <c r="G22" s="128"/>
      <c r="H22" s="127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64" t="str">
        <f t="shared" si="4"/>
        <v/>
      </c>
      <c r="P22" s="64" t="str">
        <f t="shared" si="5"/>
        <v/>
      </c>
      <c r="Q22" s="64" t="str">
        <f t="shared" si="6"/>
        <v/>
      </c>
      <c r="R22" s="64" t="str">
        <f t="shared" si="7"/>
        <v/>
      </c>
      <c r="S22" s="64" t="str">
        <f t="shared" si="8"/>
        <v/>
      </c>
      <c r="T22" s="64" t="str">
        <f t="shared" si="9"/>
        <v/>
      </c>
      <c r="U22" s="64" t="str">
        <f t="shared" si="10"/>
        <v/>
      </c>
      <c r="V22" s="64" t="str">
        <f t="shared" si="11"/>
        <v/>
      </c>
      <c r="W22" s="236" t="b">
        <f t="shared" si="12"/>
        <v>0</v>
      </c>
      <c r="X22" s="12"/>
      <c r="Y22" s="14" t="e">
        <f t="shared" si="13"/>
        <v>#VALUE!</v>
      </c>
      <c r="Z22" s="14" t="e">
        <f t="shared" si="14"/>
        <v>#VALUE!</v>
      </c>
      <c r="AA22" s="14" t="e">
        <f t="shared" si="14"/>
        <v>#VALUE!</v>
      </c>
      <c r="AB22" s="14" t="e">
        <f t="shared" si="14"/>
        <v>#VALUE!</v>
      </c>
      <c r="AC22" s="14" t="e">
        <f t="shared" si="14"/>
        <v>#VALUE!</v>
      </c>
      <c r="AD22" s="14" t="e">
        <f t="shared" si="14"/>
        <v>#VALUE!</v>
      </c>
      <c r="AE22" s="14" t="e">
        <f t="shared" si="14"/>
        <v>#VALUE!</v>
      </c>
      <c r="AF22" s="14" t="e">
        <f t="shared" si="14"/>
        <v>#VALUE!</v>
      </c>
      <c r="AG22" s="14" t="e">
        <f t="shared" si="14"/>
        <v>#VALUE!</v>
      </c>
      <c r="AH22" s="14" t="e">
        <f t="shared" si="14"/>
        <v>#VALUE!</v>
      </c>
      <c r="AI22" s="15" t="e">
        <f t="shared" si="15"/>
        <v>#VALUE!</v>
      </c>
      <c r="AJ22" s="15" t="e">
        <f t="shared" si="15"/>
        <v>#VALUE!</v>
      </c>
      <c r="AK22" s="15" t="e">
        <f t="shared" si="15"/>
        <v>#VALUE!</v>
      </c>
      <c r="AL22" s="15" t="e">
        <f t="shared" si="15"/>
        <v>#VALUE!</v>
      </c>
      <c r="AM22" s="15" t="e">
        <f t="shared" si="15"/>
        <v>#VALUE!</v>
      </c>
      <c r="AN22" s="15" t="e">
        <f t="shared" si="15"/>
        <v>#VALUE!</v>
      </c>
      <c r="AO22" s="15" t="e">
        <f t="shared" si="15"/>
        <v>#VALUE!</v>
      </c>
      <c r="AP22" s="15" t="e">
        <f t="shared" si="15"/>
        <v>#VALUE!</v>
      </c>
      <c r="AQ22" s="15" t="e">
        <f t="shared" si="15"/>
        <v>#VALUE!</v>
      </c>
      <c r="AR22" s="15" t="e">
        <f t="shared" si="15"/>
        <v>#VALUE!</v>
      </c>
      <c r="AS22" s="15">
        <f t="shared" si="16"/>
        <v>1</v>
      </c>
    </row>
    <row r="23" spans="1:45" ht="15.75">
      <c r="A23" s="118" t="s">
        <v>194</v>
      </c>
      <c r="B23" s="126"/>
      <c r="C23" s="126"/>
      <c r="D23" s="125"/>
      <c r="E23" s="127"/>
      <c r="F23" s="128"/>
      <c r="G23" s="128"/>
      <c r="H23" s="127"/>
      <c r="I23" s="127"/>
      <c r="J23" s="127"/>
      <c r="K23" s="127"/>
      <c r="L23" s="121" t="str">
        <f t="shared" si="2"/>
        <v/>
      </c>
      <c r="M23" s="121" t="str">
        <f t="shared" si="3"/>
        <v/>
      </c>
      <c r="N23" s="121"/>
      <c r="O23" s="64" t="str">
        <f t="shared" si="4"/>
        <v/>
      </c>
      <c r="P23" s="64" t="str">
        <f t="shared" si="5"/>
        <v/>
      </c>
      <c r="Q23" s="64" t="str">
        <f t="shared" si="6"/>
        <v/>
      </c>
      <c r="R23" s="64" t="str">
        <f t="shared" si="7"/>
        <v/>
      </c>
      <c r="S23" s="64" t="str">
        <f t="shared" si="8"/>
        <v/>
      </c>
      <c r="T23" s="64" t="str">
        <f t="shared" si="9"/>
        <v/>
      </c>
      <c r="U23" s="64" t="str">
        <f t="shared" si="10"/>
        <v/>
      </c>
      <c r="V23" s="64" t="str">
        <f t="shared" si="11"/>
        <v/>
      </c>
      <c r="W23" s="236" t="b">
        <f t="shared" si="12"/>
        <v>0</v>
      </c>
      <c r="X23" s="12"/>
      <c r="Y23" s="14" t="e">
        <f t="shared" si="13"/>
        <v>#VALUE!</v>
      </c>
      <c r="Z23" s="14" t="e">
        <f t="shared" si="14"/>
        <v>#VALUE!</v>
      </c>
      <c r="AA23" s="14" t="e">
        <f t="shared" si="14"/>
        <v>#VALUE!</v>
      </c>
      <c r="AB23" s="14" t="e">
        <f t="shared" si="14"/>
        <v>#VALUE!</v>
      </c>
      <c r="AC23" s="14" t="e">
        <f t="shared" si="14"/>
        <v>#VALUE!</v>
      </c>
      <c r="AD23" s="14" t="e">
        <f t="shared" si="14"/>
        <v>#VALUE!</v>
      </c>
      <c r="AE23" s="14" t="e">
        <f t="shared" si="14"/>
        <v>#VALUE!</v>
      </c>
      <c r="AF23" s="14" t="e">
        <f t="shared" si="14"/>
        <v>#VALUE!</v>
      </c>
      <c r="AG23" s="14" t="e">
        <f t="shared" si="14"/>
        <v>#VALUE!</v>
      </c>
      <c r="AH23" s="14" t="e">
        <f t="shared" si="14"/>
        <v>#VALUE!</v>
      </c>
      <c r="AI23" s="15" t="e">
        <f t="shared" si="15"/>
        <v>#VALUE!</v>
      </c>
      <c r="AJ23" s="15" t="e">
        <f t="shared" si="15"/>
        <v>#VALUE!</v>
      </c>
      <c r="AK23" s="15" t="e">
        <f t="shared" si="15"/>
        <v>#VALUE!</v>
      </c>
      <c r="AL23" s="15" t="e">
        <f t="shared" si="15"/>
        <v>#VALUE!</v>
      </c>
      <c r="AM23" s="15" t="e">
        <f t="shared" si="15"/>
        <v>#VALUE!</v>
      </c>
      <c r="AN23" s="15" t="e">
        <f t="shared" si="15"/>
        <v>#VALUE!</v>
      </c>
      <c r="AO23" s="15" t="e">
        <f t="shared" si="15"/>
        <v>#VALUE!</v>
      </c>
      <c r="AP23" s="15" t="e">
        <f t="shared" si="15"/>
        <v>#VALUE!</v>
      </c>
      <c r="AQ23" s="15" t="e">
        <f t="shared" si="15"/>
        <v>#VALUE!</v>
      </c>
      <c r="AR23" s="15" t="e">
        <f t="shared" si="15"/>
        <v>#VALUE!</v>
      </c>
      <c r="AS23" s="15">
        <f t="shared" si="16"/>
        <v>1</v>
      </c>
    </row>
    <row r="24" spans="1:45" ht="15.75">
      <c r="A24" s="118" t="s">
        <v>195</v>
      </c>
      <c r="B24" s="126"/>
      <c r="C24" s="126"/>
      <c r="D24" s="125"/>
      <c r="E24" s="127"/>
      <c r="F24" s="128"/>
      <c r="G24" s="128"/>
      <c r="H24" s="127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64" t="str">
        <f t="shared" si="4"/>
        <v/>
      </c>
      <c r="P24" s="64" t="str">
        <f t="shared" si="5"/>
        <v/>
      </c>
      <c r="Q24" s="64" t="str">
        <f t="shared" si="6"/>
        <v/>
      </c>
      <c r="R24" s="64" t="str">
        <f t="shared" si="7"/>
        <v/>
      </c>
      <c r="S24" s="64" t="str">
        <f t="shared" si="8"/>
        <v/>
      </c>
      <c r="T24" s="64" t="str">
        <f t="shared" si="9"/>
        <v/>
      </c>
      <c r="U24" s="64" t="str">
        <f t="shared" si="10"/>
        <v/>
      </c>
      <c r="V24" s="64" t="str">
        <f t="shared" si="11"/>
        <v/>
      </c>
      <c r="W24" s="236" t="b">
        <f t="shared" si="12"/>
        <v>0</v>
      </c>
      <c r="X24" s="12"/>
      <c r="Y24" s="14" t="e">
        <f t="shared" si="13"/>
        <v>#VALUE!</v>
      </c>
      <c r="Z24" s="14" t="e">
        <f t="shared" si="14"/>
        <v>#VALUE!</v>
      </c>
      <c r="AA24" s="14" t="e">
        <f t="shared" si="14"/>
        <v>#VALUE!</v>
      </c>
      <c r="AB24" s="14" t="e">
        <f t="shared" si="14"/>
        <v>#VALUE!</v>
      </c>
      <c r="AC24" s="14" t="e">
        <f t="shared" si="14"/>
        <v>#VALUE!</v>
      </c>
      <c r="AD24" s="14" t="e">
        <f t="shared" si="14"/>
        <v>#VALUE!</v>
      </c>
      <c r="AE24" s="14" t="e">
        <f t="shared" si="14"/>
        <v>#VALUE!</v>
      </c>
      <c r="AF24" s="14" t="e">
        <f t="shared" si="14"/>
        <v>#VALUE!</v>
      </c>
      <c r="AG24" s="14" t="e">
        <f t="shared" si="14"/>
        <v>#VALUE!</v>
      </c>
      <c r="AH24" s="14" t="e">
        <f t="shared" si="14"/>
        <v>#VALUE!</v>
      </c>
      <c r="AI24" s="15" t="e">
        <f t="shared" si="15"/>
        <v>#VALUE!</v>
      </c>
      <c r="AJ24" s="15" t="e">
        <f t="shared" si="15"/>
        <v>#VALUE!</v>
      </c>
      <c r="AK24" s="15" t="e">
        <f t="shared" si="15"/>
        <v>#VALUE!</v>
      </c>
      <c r="AL24" s="15" t="e">
        <f t="shared" si="15"/>
        <v>#VALUE!</v>
      </c>
      <c r="AM24" s="15" t="e">
        <f t="shared" si="15"/>
        <v>#VALUE!</v>
      </c>
      <c r="AN24" s="15" t="e">
        <f t="shared" si="15"/>
        <v>#VALUE!</v>
      </c>
      <c r="AO24" s="15" t="e">
        <f t="shared" si="15"/>
        <v>#VALUE!</v>
      </c>
      <c r="AP24" s="15" t="e">
        <f t="shared" si="15"/>
        <v>#VALUE!</v>
      </c>
      <c r="AQ24" s="15" t="e">
        <f t="shared" si="15"/>
        <v>#VALUE!</v>
      </c>
      <c r="AR24" s="15" t="e">
        <f t="shared" si="15"/>
        <v>#VALUE!</v>
      </c>
      <c r="AS24" s="15">
        <f t="shared" si="16"/>
        <v>1</v>
      </c>
    </row>
    <row r="25" spans="1:45" ht="15.75">
      <c r="A25" s="118" t="s">
        <v>196</v>
      </c>
      <c r="B25" s="126"/>
      <c r="C25" s="126"/>
      <c r="D25" s="125"/>
      <c r="E25" s="127"/>
      <c r="F25" s="128"/>
      <c r="G25" s="128"/>
      <c r="H25" s="127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64" t="str">
        <f t="shared" si="4"/>
        <v/>
      </c>
      <c r="P25" s="64" t="str">
        <f t="shared" si="5"/>
        <v/>
      </c>
      <c r="Q25" s="64" t="str">
        <f t="shared" si="6"/>
        <v/>
      </c>
      <c r="R25" s="64" t="str">
        <f t="shared" si="7"/>
        <v/>
      </c>
      <c r="S25" s="64" t="str">
        <f t="shared" si="8"/>
        <v/>
      </c>
      <c r="T25" s="64" t="str">
        <f t="shared" si="9"/>
        <v/>
      </c>
      <c r="U25" s="64" t="str">
        <f t="shared" si="10"/>
        <v/>
      </c>
      <c r="V25" s="64" t="str">
        <f t="shared" si="11"/>
        <v/>
      </c>
      <c r="W25" s="236" t="b">
        <f t="shared" si="12"/>
        <v>0</v>
      </c>
      <c r="X25" s="12"/>
      <c r="Y25" s="14" t="e">
        <f t="shared" si="13"/>
        <v>#VALUE!</v>
      </c>
      <c r="Z25" s="14" t="e">
        <f t="shared" si="14"/>
        <v>#VALUE!</v>
      </c>
      <c r="AA25" s="14" t="e">
        <f t="shared" si="14"/>
        <v>#VALUE!</v>
      </c>
      <c r="AB25" s="14" t="e">
        <f t="shared" si="14"/>
        <v>#VALUE!</v>
      </c>
      <c r="AC25" s="14" t="e">
        <f t="shared" si="14"/>
        <v>#VALUE!</v>
      </c>
      <c r="AD25" s="14" t="e">
        <f t="shared" si="14"/>
        <v>#VALUE!</v>
      </c>
      <c r="AE25" s="14" t="e">
        <f t="shared" si="14"/>
        <v>#VALUE!</v>
      </c>
      <c r="AF25" s="14" t="e">
        <f t="shared" si="14"/>
        <v>#VALUE!</v>
      </c>
      <c r="AG25" s="14" t="e">
        <f t="shared" si="14"/>
        <v>#VALUE!</v>
      </c>
      <c r="AH25" s="14" t="e">
        <f t="shared" si="14"/>
        <v>#VALUE!</v>
      </c>
      <c r="AI25" s="15" t="e">
        <f t="shared" si="15"/>
        <v>#VALUE!</v>
      </c>
      <c r="AJ25" s="15" t="e">
        <f t="shared" si="15"/>
        <v>#VALUE!</v>
      </c>
      <c r="AK25" s="15" t="e">
        <f t="shared" si="15"/>
        <v>#VALUE!</v>
      </c>
      <c r="AL25" s="15" t="e">
        <f t="shared" si="15"/>
        <v>#VALUE!</v>
      </c>
      <c r="AM25" s="15" t="e">
        <f t="shared" si="15"/>
        <v>#VALUE!</v>
      </c>
      <c r="AN25" s="15" t="e">
        <f t="shared" si="15"/>
        <v>#VALUE!</v>
      </c>
      <c r="AO25" s="15" t="e">
        <f t="shared" si="15"/>
        <v>#VALUE!</v>
      </c>
      <c r="AP25" s="15" t="e">
        <f t="shared" si="15"/>
        <v>#VALUE!</v>
      </c>
      <c r="AQ25" s="15" t="e">
        <f t="shared" si="15"/>
        <v>#VALUE!</v>
      </c>
      <c r="AR25" s="15" t="e">
        <f t="shared" si="15"/>
        <v>#VALUE!</v>
      </c>
      <c r="AS25" s="15">
        <f t="shared" si="16"/>
        <v>1</v>
      </c>
    </row>
    <row r="26" spans="1:45" ht="15.75">
      <c r="A26" s="118" t="s">
        <v>197</v>
      </c>
      <c r="B26" s="126"/>
      <c r="C26" s="126"/>
      <c r="D26" s="125"/>
      <c r="E26" s="127"/>
      <c r="F26" s="128"/>
      <c r="G26" s="128"/>
      <c r="H26" s="127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64" t="str">
        <f t="shared" si="4"/>
        <v/>
      </c>
      <c r="P26" s="64" t="str">
        <f t="shared" si="5"/>
        <v/>
      </c>
      <c r="Q26" s="64" t="str">
        <f t="shared" si="6"/>
        <v/>
      </c>
      <c r="R26" s="64" t="str">
        <f t="shared" si="7"/>
        <v/>
      </c>
      <c r="S26" s="64" t="str">
        <f t="shared" si="8"/>
        <v/>
      </c>
      <c r="T26" s="64" t="str">
        <f t="shared" si="9"/>
        <v/>
      </c>
      <c r="U26" s="64" t="str">
        <f t="shared" si="10"/>
        <v/>
      </c>
      <c r="V26" s="64" t="str">
        <f t="shared" si="11"/>
        <v/>
      </c>
      <c r="W26" s="236" t="b">
        <f t="shared" si="12"/>
        <v>0</v>
      </c>
      <c r="X26" s="12"/>
      <c r="Y26" s="14" t="e">
        <f t="shared" si="13"/>
        <v>#VALUE!</v>
      </c>
      <c r="Z26" s="14" t="e">
        <f t="shared" si="14"/>
        <v>#VALUE!</v>
      </c>
      <c r="AA26" s="14" t="e">
        <f t="shared" si="14"/>
        <v>#VALUE!</v>
      </c>
      <c r="AB26" s="14" t="e">
        <f t="shared" si="14"/>
        <v>#VALUE!</v>
      </c>
      <c r="AC26" s="14" t="e">
        <f t="shared" si="14"/>
        <v>#VALUE!</v>
      </c>
      <c r="AD26" s="14" t="e">
        <f t="shared" si="14"/>
        <v>#VALUE!</v>
      </c>
      <c r="AE26" s="14" t="e">
        <f t="shared" si="14"/>
        <v>#VALUE!</v>
      </c>
      <c r="AF26" s="14" t="e">
        <f t="shared" si="14"/>
        <v>#VALUE!</v>
      </c>
      <c r="AG26" s="14" t="e">
        <f t="shared" si="14"/>
        <v>#VALUE!</v>
      </c>
      <c r="AH26" s="14" t="e">
        <f t="shared" si="14"/>
        <v>#VALUE!</v>
      </c>
      <c r="AI26" s="15" t="e">
        <f t="shared" si="15"/>
        <v>#VALUE!</v>
      </c>
      <c r="AJ26" s="15" t="e">
        <f t="shared" si="15"/>
        <v>#VALUE!</v>
      </c>
      <c r="AK26" s="15" t="e">
        <f t="shared" si="15"/>
        <v>#VALUE!</v>
      </c>
      <c r="AL26" s="15" t="e">
        <f t="shared" si="15"/>
        <v>#VALUE!</v>
      </c>
      <c r="AM26" s="15" t="e">
        <f t="shared" si="15"/>
        <v>#VALUE!</v>
      </c>
      <c r="AN26" s="15" t="e">
        <f t="shared" si="15"/>
        <v>#VALUE!</v>
      </c>
      <c r="AO26" s="15" t="e">
        <f t="shared" si="15"/>
        <v>#VALUE!</v>
      </c>
      <c r="AP26" s="15" t="e">
        <f t="shared" si="15"/>
        <v>#VALUE!</v>
      </c>
      <c r="AQ26" s="15" t="e">
        <f t="shared" si="15"/>
        <v>#VALUE!</v>
      </c>
      <c r="AR26" s="15" t="e">
        <f t="shared" si="15"/>
        <v>#VALUE!</v>
      </c>
      <c r="AS26" s="15">
        <f t="shared" si="16"/>
        <v>1</v>
      </c>
    </row>
    <row r="27" spans="1:45" ht="15.75">
      <c r="A27" s="118" t="s">
        <v>198</v>
      </c>
      <c r="B27" s="126"/>
      <c r="C27" s="126"/>
      <c r="D27" s="125"/>
      <c r="E27" s="127"/>
      <c r="F27" s="128"/>
      <c r="G27" s="128"/>
      <c r="H27" s="127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64" t="str">
        <f t="shared" si="4"/>
        <v/>
      </c>
      <c r="P27" s="64" t="str">
        <f t="shared" si="5"/>
        <v/>
      </c>
      <c r="Q27" s="64" t="str">
        <f t="shared" si="6"/>
        <v/>
      </c>
      <c r="R27" s="64" t="str">
        <f t="shared" si="7"/>
        <v/>
      </c>
      <c r="S27" s="64" t="str">
        <f t="shared" si="8"/>
        <v/>
      </c>
      <c r="T27" s="64" t="str">
        <f t="shared" si="9"/>
        <v/>
      </c>
      <c r="U27" s="64" t="str">
        <f t="shared" si="10"/>
        <v/>
      </c>
      <c r="V27" s="64" t="str">
        <f t="shared" si="11"/>
        <v/>
      </c>
      <c r="W27" s="236" t="b">
        <f t="shared" si="12"/>
        <v>0</v>
      </c>
      <c r="X27" s="12"/>
      <c r="Y27" s="14" t="e">
        <f t="shared" si="13"/>
        <v>#VALUE!</v>
      </c>
      <c r="Z27" s="14" t="e">
        <f t="shared" ref="Z27:AH42" si="17">FIND(",",$B27,Y27+1)</f>
        <v>#VALUE!</v>
      </c>
      <c r="AA27" s="14" t="e">
        <f t="shared" si="17"/>
        <v>#VALUE!</v>
      </c>
      <c r="AB27" s="14" t="e">
        <f t="shared" si="17"/>
        <v>#VALUE!</v>
      </c>
      <c r="AC27" s="14" t="e">
        <f t="shared" si="17"/>
        <v>#VALUE!</v>
      </c>
      <c r="AD27" s="14" t="e">
        <f t="shared" si="17"/>
        <v>#VALUE!</v>
      </c>
      <c r="AE27" s="14" t="e">
        <f t="shared" si="17"/>
        <v>#VALUE!</v>
      </c>
      <c r="AF27" s="14" t="e">
        <f t="shared" si="17"/>
        <v>#VALUE!</v>
      </c>
      <c r="AG27" s="14" t="e">
        <f t="shared" si="17"/>
        <v>#VALUE!</v>
      </c>
      <c r="AH27" s="14" t="e">
        <f t="shared" si="17"/>
        <v>#VALUE!</v>
      </c>
      <c r="AI27" s="15" t="e">
        <f t="shared" si="15"/>
        <v>#VALUE!</v>
      </c>
      <c r="AJ27" s="15" t="e">
        <f t="shared" si="15"/>
        <v>#VALUE!</v>
      </c>
      <c r="AK27" s="15" t="e">
        <f t="shared" si="15"/>
        <v>#VALUE!</v>
      </c>
      <c r="AL27" s="15" t="e">
        <f t="shared" si="15"/>
        <v>#VALUE!</v>
      </c>
      <c r="AM27" s="15" t="e">
        <f t="shared" si="15"/>
        <v>#VALUE!</v>
      </c>
      <c r="AN27" s="15" t="e">
        <f t="shared" si="15"/>
        <v>#VALUE!</v>
      </c>
      <c r="AO27" s="15" t="e">
        <f t="shared" si="15"/>
        <v>#VALUE!</v>
      </c>
      <c r="AP27" s="15" t="e">
        <f t="shared" si="15"/>
        <v>#VALUE!</v>
      </c>
      <c r="AQ27" s="15" t="e">
        <f t="shared" si="15"/>
        <v>#VALUE!</v>
      </c>
      <c r="AR27" s="15" t="e">
        <f t="shared" si="15"/>
        <v>#VALUE!</v>
      </c>
      <c r="AS27" s="15">
        <f t="shared" si="16"/>
        <v>1</v>
      </c>
    </row>
    <row r="28" spans="1:45" ht="15.75">
      <c r="A28" s="118" t="s">
        <v>199</v>
      </c>
      <c r="B28" s="126"/>
      <c r="C28" s="126"/>
      <c r="D28" s="125"/>
      <c r="E28" s="127"/>
      <c r="F28" s="128"/>
      <c r="G28" s="128"/>
      <c r="H28" s="127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64" t="str">
        <f t="shared" si="4"/>
        <v/>
      </c>
      <c r="P28" s="64" t="str">
        <f t="shared" si="5"/>
        <v/>
      </c>
      <c r="Q28" s="64" t="str">
        <f t="shared" si="6"/>
        <v/>
      </c>
      <c r="R28" s="64" t="str">
        <f t="shared" si="7"/>
        <v/>
      </c>
      <c r="S28" s="64" t="str">
        <f t="shared" si="8"/>
        <v/>
      </c>
      <c r="T28" s="64" t="str">
        <f t="shared" si="9"/>
        <v/>
      </c>
      <c r="U28" s="64" t="str">
        <f t="shared" si="10"/>
        <v/>
      </c>
      <c r="V28" s="64" t="str">
        <f t="shared" si="11"/>
        <v/>
      </c>
      <c r="W28" s="236" t="b">
        <f t="shared" si="12"/>
        <v>0</v>
      </c>
      <c r="X28" s="12"/>
      <c r="Y28" s="14" t="e">
        <f t="shared" si="13"/>
        <v>#VALUE!</v>
      </c>
      <c r="Z28" s="14" t="e">
        <f t="shared" si="17"/>
        <v>#VALUE!</v>
      </c>
      <c r="AA28" s="14" t="e">
        <f t="shared" si="17"/>
        <v>#VALUE!</v>
      </c>
      <c r="AB28" s="14" t="e">
        <f t="shared" si="17"/>
        <v>#VALUE!</v>
      </c>
      <c r="AC28" s="14" t="e">
        <f t="shared" si="17"/>
        <v>#VALUE!</v>
      </c>
      <c r="AD28" s="14" t="e">
        <f t="shared" si="17"/>
        <v>#VALUE!</v>
      </c>
      <c r="AE28" s="14" t="e">
        <f t="shared" si="17"/>
        <v>#VALUE!</v>
      </c>
      <c r="AF28" s="14" t="e">
        <f t="shared" si="17"/>
        <v>#VALUE!</v>
      </c>
      <c r="AG28" s="14" t="e">
        <f t="shared" si="17"/>
        <v>#VALUE!</v>
      </c>
      <c r="AH28" s="14" t="e">
        <f t="shared" si="17"/>
        <v>#VALUE!</v>
      </c>
      <c r="AI28" s="15" t="e">
        <f t="shared" si="15"/>
        <v>#VALUE!</v>
      </c>
      <c r="AJ28" s="15" t="e">
        <f t="shared" si="15"/>
        <v>#VALUE!</v>
      </c>
      <c r="AK28" s="15" t="e">
        <f t="shared" si="15"/>
        <v>#VALUE!</v>
      </c>
      <c r="AL28" s="15" t="e">
        <f t="shared" si="15"/>
        <v>#VALUE!</v>
      </c>
      <c r="AM28" s="15" t="e">
        <f t="shared" si="15"/>
        <v>#VALUE!</v>
      </c>
      <c r="AN28" s="15" t="e">
        <f t="shared" si="15"/>
        <v>#VALUE!</v>
      </c>
      <c r="AO28" s="15" t="e">
        <f t="shared" si="15"/>
        <v>#VALUE!</v>
      </c>
      <c r="AP28" s="15" t="e">
        <f t="shared" si="15"/>
        <v>#VALUE!</v>
      </c>
      <c r="AQ28" s="15" t="e">
        <f t="shared" si="15"/>
        <v>#VALUE!</v>
      </c>
      <c r="AR28" s="15" t="e">
        <f t="shared" si="15"/>
        <v>#VALUE!</v>
      </c>
      <c r="AS28" s="15">
        <f t="shared" si="16"/>
        <v>1</v>
      </c>
    </row>
    <row r="29" spans="1:45" ht="15.75">
      <c r="A29" s="118" t="s">
        <v>200</v>
      </c>
      <c r="B29" s="126"/>
      <c r="C29" s="126"/>
      <c r="D29" s="125"/>
      <c r="E29" s="127"/>
      <c r="F29" s="128"/>
      <c r="G29" s="128"/>
      <c r="H29" s="127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64" t="str">
        <f t="shared" si="4"/>
        <v/>
      </c>
      <c r="P29" s="64" t="str">
        <f t="shared" si="5"/>
        <v/>
      </c>
      <c r="Q29" s="64" t="str">
        <f t="shared" si="6"/>
        <v/>
      </c>
      <c r="R29" s="64" t="str">
        <f t="shared" si="7"/>
        <v/>
      </c>
      <c r="S29" s="64" t="str">
        <f t="shared" si="8"/>
        <v/>
      </c>
      <c r="T29" s="64" t="str">
        <f t="shared" si="9"/>
        <v/>
      </c>
      <c r="U29" s="64" t="str">
        <f t="shared" si="10"/>
        <v/>
      </c>
      <c r="V29" s="64" t="str">
        <f t="shared" si="11"/>
        <v/>
      </c>
      <c r="W29" s="236" t="b">
        <f t="shared" si="12"/>
        <v>0</v>
      </c>
      <c r="X29" s="12"/>
      <c r="Y29" s="14" t="e">
        <f t="shared" si="13"/>
        <v>#VALUE!</v>
      </c>
      <c r="Z29" s="14" t="e">
        <f t="shared" si="17"/>
        <v>#VALUE!</v>
      </c>
      <c r="AA29" s="14" t="e">
        <f t="shared" si="17"/>
        <v>#VALUE!</v>
      </c>
      <c r="AB29" s="14" t="e">
        <f t="shared" si="17"/>
        <v>#VALUE!</v>
      </c>
      <c r="AC29" s="14" t="e">
        <f t="shared" si="17"/>
        <v>#VALUE!</v>
      </c>
      <c r="AD29" s="14" t="e">
        <f t="shared" si="17"/>
        <v>#VALUE!</v>
      </c>
      <c r="AE29" s="14" t="e">
        <f t="shared" si="17"/>
        <v>#VALUE!</v>
      </c>
      <c r="AF29" s="14" t="e">
        <f t="shared" si="17"/>
        <v>#VALUE!</v>
      </c>
      <c r="AG29" s="14" t="e">
        <f t="shared" si="17"/>
        <v>#VALUE!</v>
      </c>
      <c r="AH29" s="14" t="e">
        <f t="shared" si="17"/>
        <v>#VALUE!</v>
      </c>
      <c r="AI29" s="15" t="e">
        <f t="shared" si="15"/>
        <v>#VALUE!</v>
      </c>
      <c r="AJ29" s="15" t="e">
        <f t="shared" si="15"/>
        <v>#VALUE!</v>
      </c>
      <c r="AK29" s="15" t="e">
        <f t="shared" si="15"/>
        <v>#VALUE!</v>
      </c>
      <c r="AL29" s="15" t="e">
        <f t="shared" si="15"/>
        <v>#VALUE!</v>
      </c>
      <c r="AM29" s="15" t="e">
        <f t="shared" si="15"/>
        <v>#VALUE!</v>
      </c>
      <c r="AN29" s="15" t="e">
        <f t="shared" si="15"/>
        <v>#VALUE!</v>
      </c>
      <c r="AO29" s="15" t="e">
        <f t="shared" si="15"/>
        <v>#VALUE!</v>
      </c>
      <c r="AP29" s="15" t="e">
        <f t="shared" si="15"/>
        <v>#VALUE!</v>
      </c>
      <c r="AQ29" s="15" t="e">
        <f t="shared" si="15"/>
        <v>#VALUE!</v>
      </c>
      <c r="AR29" s="15" t="e">
        <f t="shared" si="15"/>
        <v>#VALUE!</v>
      </c>
      <c r="AS29" s="15">
        <f t="shared" si="16"/>
        <v>1</v>
      </c>
    </row>
    <row r="30" spans="1:45" ht="15.75">
      <c r="A30" s="118" t="s">
        <v>201</v>
      </c>
      <c r="B30" s="126"/>
      <c r="C30" s="126"/>
      <c r="D30" s="125"/>
      <c r="E30" s="127"/>
      <c r="F30" s="128"/>
      <c r="G30" s="128"/>
      <c r="H30" s="127"/>
      <c r="I30" s="127"/>
      <c r="J30" s="127"/>
      <c r="K30" s="127"/>
      <c r="L30" s="121" t="str">
        <f t="shared" si="2"/>
        <v/>
      </c>
      <c r="M30" s="121" t="str">
        <f t="shared" si="3"/>
        <v/>
      </c>
      <c r="N30" s="121"/>
      <c r="O30" s="64" t="str">
        <f t="shared" si="4"/>
        <v/>
      </c>
      <c r="P30" s="64" t="str">
        <f t="shared" si="5"/>
        <v/>
      </c>
      <c r="Q30" s="64" t="str">
        <f t="shared" si="6"/>
        <v/>
      </c>
      <c r="R30" s="64" t="str">
        <f t="shared" si="7"/>
        <v/>
      </c>
      <c r="S30" s="64" t="str">
        <f t="shared" si="8"/>
        <v/>
      </c>
      <c r="T30" s="64" t="str">
        <f t="shared" si="9"/>
        <v/>
      </c>
      <c r="U30" s="64" t="str">
        <f t="shared" si="10"/>
        <v/>
      </c>
      <c r="V30" s="64" t="str">
        <f t="shared" si="11"/>
        <v/>
      </c>
      <c r="W30" s="236" t="b">
        <f t="shared" si="12"/>
        <v>0</v>
      </c>
      <c r="X30" s="12"/>
      <c r="Y30" s="14" t="e">
        <f t="shared" si="13"/>
        <v>#VALUE!</v>
      </c>
      <c r="Z30" s="14" t="e">
        <f t="shared" si="17"/>
        <v>#VALUE!</v>
      </c>
      <c r="AA30" s="14" t="e">
        <f t="shared" si="17"/>
        <v>#VALUE!</v>
      </c>
      <c r="AB30" s="14" t="e">
        <f t="shared" si="17"/>
        <v>#VALUE!</v>
      </c>
      <c r="AC30" s="14" t="e">
        <f t="shared" si="17"/>
        <v>#VALUE!</v>
      </c>
      <c r="AD30" s="14" t="e">
        <f t="shared" si="17"/>
        <v>#VALUE!</v>
      </c>
      <c r="AE30" s="14" t="e">
        <f t="shared" si="17"/>
        <v>#VALUE!</v>
      </c>
      <c r="AF30" s="14" t="e">
        <f t="shared" si="17"/>
        <v>#VALUE!</v>
      </c>
      <c r="AG30" s="14" t="e">
        <f t="shared" si="17"/>
        <v>#VALUE!</v>
      </c>
      <c r="AH30" s="14" t="e">
        <f t="shared" si="17"/>
        <v>#VALUE!</v>
      </c>
      <c r="AI30" s="15" t="e">
        <f t="shared" si="15"/>
        <v>#VALUE!</v>
      </c>
      <c r="AJ30" s="15" t="e">
        <f t="shared" si="15"/>
        <v>#VALUE!</v>
      </c>
      <c r="AK30" s="15" t="e">
        <f t="shared" si="15"/>
        <v>#VALUE!</v>
      </c>
      <c r="AL30" s="15" t="e">
        <f t="shared" si="15"/>
        <v>#VALUE!</v>
      </c>
      <c r="AM30" s="15" t="e">
        <f t="shared" si="15"/>
        <v>#VALUE!</v>
      </c>
      <c r="AN30" s="15" t="e">
        <f t="shared" si="15"/>
        <v>#VALUE!</v>
      </c>
      <c r="AO30" s="15" t="e">
        <f t="shared" si="15"/>
        <v>#VALUE!</v>
      </c>
      <c r="AP30" s="15" t="e">
        <f t="shared" si="15"/>
        <v>#VALUE!</v>
      </c>
      <c r="AQ30" s="15" t="e">
        <f t="shared" si="15"/>
        <v>#VALUE!</v>
      </c>
      <c r="AR30" s="15" t="e">
        <f t="shared" si="15"/>
        <v>#VALUE!</v>
      </c>
      <c r="AS30" s="15">
        <f t="shared" si="16"/>
        <v>1</v>
      </c>
    </row>
    <row r="31" spans="1:45" ht="15.75">
      <c r="A31" s="118" t="s">
        <v>202</v>
      </c>
      <c r="B31" s="126"/>
      <c r="C31" s="126"/>
      <c r="D31" s="125"/>
      <c r="E31" s="127"/>
      <c r="F31" s="128"/>
      <c r="G31" s="128"/>
      <c r="H31" s="127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64" t="str">
        <f t="shared" si="4"/>
        <v/>
      </c>
      <c r="P31" s="64" t="str">
        <f t="shared" si="5"/>
        <v/>
      </c>
      <c r="Q31" s="64" t="str">
        <f t="shared" si="6"/>
        <v/>
      </c>
      <c r="R31" s="64" t="str">
        <f t="shared" si="7"/>
        <v/>
      </c>
      <c r="S31" s="64" t="str">
        <f t="shared" si="8"/>
        <v/>
      </c>
      <c r="T31" s="64" t="str">
        <f t="shared" si="9"/>
        <v/>
      </c>
      <c r="U31" s="64" t="str">
        <f t="shared" si="10"/>
        <v/>
      </c>
      <c r="V31" s="64" t="str">
        <f t="shared" si="11"/>
        <v/>
      </c>
      <c r="W31" s="236" t="b">
        <f t="shared" si="12"/>
        <v>0</v>
      </c>
      <c r="X31" s="12"/>
      <c r="Y31" s="14" t="e">
        <f t="shared" si="13"/>
        <v>#VALUE!</v>
      </c>
      <c r="Z31" s="14" t="e">
        <f t="shared" si="17"/>
        <v>#VALUE!</v>
      </c>
      <c r="AA31" s="14" t="e">
        <f t="shared" si="17"/>
        <v>#VALUE!</v>
      </c>
      <c r="AB31" s="14" t="e">
        <f t="shared" si="17"/>
        <v>#VALUE!</v>
      </c>
      <c r="AC31" s="14" t="e">
        <f t="shared" si="17"/>
        <v>#VALUE!</v>
      </c>
      <c r="AD31" s="14" t="e">
        <f t="shared" si="17"/>
        <v>#VALUE!</v>
      </c>
      <c r="AE31" s="14" t="e">
        <f t="shared" si="17"/>
        <v>#VALUE!</v>
      </c>
      <c r="AF31" s="14" t="e">
        <f t="shared" si="17"/>
        <v>#VALUE!</v>
      </c>
      <c r="AG31" s="14" t="e">
        <f t="shared" si="17"/>
        <v>#VALUE!</v>
      </c>
      <c r="AH31" s="14" t="e">
        <f t="shared" si="17"/>
        <v>#VALUE!</v>
      </c>
      <c r="AI31" s="15" t="e">
        <f t="shared" si="15"/>
        <v>#VALUE!</v>
      </c>
      <c r="AJ31" s="15" t="e">
        <f t="shared" si="15"/>
        <v>#VALUE!</v>
      </c>
      <c r="AK31" s="15" t="e">
        <f t="shared" si="15"/>
        <v>#VALUE!</v>
      </c>
      <c r="AL31" s="15" t="e">
        <f t="shared" si="15"/>
        <v>#VALUE!</v>
      </c>
      <c r="AM31" s="15" t="e">
        <f t="shared" si="15"/>
        <v>#VALUE!</v>
      </c>
      <c r="AN31" s="15" t="e">
        <f t="shared" si="15"/>
        <v>#VALUE!</v>
      </c>
      <c r="AO31" s="15" t="e">
        <f t="shared" si="15"/>
        <v>#VALUE!</v>
      </c>
      <c r="AP31" s="15" t="e">
        <f t="shared" si="15"/>
        <v>#VALUE!</v>
      </c>
      <c r="AQ31" s="15" t="e">
        <f t="shared" si="15"/>
        <v>#VALUE!</v>
      </c>
      <c r="AR31" s="15" t="e">
        <f t="shared" si="15"/>
        <v>#VALUE!</v>
      </c>
      <c r="AS31" s="15">
        <f t="shared" si="16"/>
        <v>1</v>
      </c>
    </row>
    <row r="32" spans="1:45" ht="15.75">
      <c r="A32" s="118" t="s">
        <v>203</v>
      </c>
      <c r="B32" s="126"/>
      <c r="C32" s="126"/>
      <c r="D32" s="125"/>
      <c r="E32" s="127"/>
      <c r="F32" s="128"/>
      <c r="G32" s="128"/>
      <c r="H32" s="127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64" t="str">
        <f t="shared" si="4"/>
        <v/>
      </c>
      <c r="P32" s="64" t="str">
        <f t="shared" si="5"/>
        <v/>
      </c>
      <c r="Q32" s="64" t="str">
        <f t="shared" si="6"/>
        <v/>
      </c>
      <c r="R32" s="64" t="str">
        <f t="shared" si="7"/>
        <v/>
      </c>
      <c r="S32" s="64" t="str">
        <f t="shared" si="8"/>
        <v/>
      </c>
      <c r="T32" s="64" t="str">
        <f t="shared" si="9"/>
        <v/>
      </c>
      <c r="U32" s="64" t="str">
        <f t="shared" si="10"/>
        <v/>
      </c>
      <c r="V32" s="64" t="str">
        <f t="shared" si="11"/>
        <v/>
      </c>
      <c r="W32" s="236" t="b">
        <f t="shared" si="12"/>
        <v>0</v>
      </c>
      <c r="X32" s="12"/>
      <c r="Y32" s="14" t="e">
        <f t="shared" si="13"/>
        <v>#VALUE!</v>
      </c>
      <c r="Z32" s="14" t="e">
        <f t="shared" si="17"/>
        <v>#VALUE!</v>
      </c>
      <c r="AA32" s="14" t="e">
        <f t="shared" si="17"/>
        <v>#VALUE!</v>
      </c>
      <c r="AB32" s="14" t="e">
        <f t="shared" si="17"/>
        <v>#VALUE!</v>
      </c>
      <c r="AC32" s="14" t="e">
        <f t="shared" si="17"/>
        <v>#VALUE!</v>
      </c>
      <c r="AD32" s="14" t="e">
        <f t="shared" si="17"/>
        <v>#VALUE!</v>
      </c>
      <c r="AE32" s="14" t="e">
        <f t="shared" si="17"/>
        <v>#VALUE!</v>
      </c>
      <c r="AF32" s="14" t="e">
        <f t="shared" si="17"/>
        <v>#VALUE!</v>
      </c>
      <c r="AG32" s="14" t="e">
        <f t="shared" si="17"/>
        <v>#VALUE!</v>
      </c>
      <c r="AH32" s="14" t="e">
        <f t="shared" si="17"/>
        <v>#VALUE!</v>
      </c>
      <c r="AI32" s="15" t="e">
        <f t="shared" si="15"/>
        <v>#VALUE!</v>
      </c>
      <c r="AJ32" s="15" t="e">
        <f t="shared" si="15"/>
        <v>#VALUE!</v>
      </c>
      <c r="AK32" s="15" t="e">
        <f t="shared" si="15"/>
        <v>#VALUE!</v>
      </c>
      <c r="AL32" s="15" t="e">
        <f t="shared" si="15"/>
        <v>#VALUE!</v>
      </c>
      <c r="AM32" s="15" t="e">
        <f t="shared" si="15"/>
        <v>#VALUE!</v>
      </c>
      <c r="AN32" s="15" t="e">
        <f t="shared" si="15"/>
        <v>#VALUE!</v>
      </c>
      <c r="AO32" s="15" t="e">
        <f t="shared" si="15"/>
        <v>#VALUE!</v>
      </c>
      <c r="AP32" s="15" t="e">
        <f t="shared" si="15"/>
        <v>#VALUE!</v>
      </c>
      <c r="AQ32" s="15" t="e">
        <f t="shared" si="15"/>
        <v>#VALUE!</v>
      </c>
      <c r="AR32" s="15" t="e">
        <f t="shared" si="15"/>
        <v>#VALUE!</v>
      </c>
      <c r="AS32" s="15">
        <f t="shared" si="16"/>
        <v>1</v>
      </c>
    </row>
    <row r="33" spans="1:45" ht="15.75">
      <c r="A33" s="118" t="s">
        <v>204</v>
      </c>
      <c r="B33" s="126"/>
      <c r="C33" s="126"/>
      <c r="D33" s="125"/>
      <c r="E33" s="127"/>
      <c r="F33" s="128"/>
      <c r="G33" s="128"/>
      <c r="H33" s="127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64" t="str">
        <f t="shared" si="4"/>
        <v/>
      </c>
      <c r="P33" s="64" t="str">
        <f t="shared" si="5"/>
        <v/>
      </c>
      <c r="Q33" s="64" t="str">
        <f t="shared" si="6"/>
        <v/>
      </c>
      <c r="R33" s="64" t="str">
        <f t="shared" si="7"/>
        <v/>
      </c>
      <c r="S33" s="64" t="str">
        <f t="shared" si="8"/>
        <v/>
      </c>
      <c r="T33" s="64" t="str">
        <f t="shared" si="9"/>
        <v/>
      </c>
      <c r="U33" s="64" t="str">
        <f t="shared" si="10"/>
        <v/>
      </c>
      <c r="V33" s="64" t="str">
        <f t="shared" si="11"/>
        <v/>
      </c>
      <c r="W33" s="236" t="b">
        <f t="shared" si="12"/>
        <v>0</v>
      </c>
      <c r="X33" s="12"/>
      <c r="Y33" s="14" t="e">
        <f t="shared" si="13"/>
        <v>#VALUE!</v>
      </c>
      <c r="Z33" s="14" t="e">
        <f t="shared" si="17"/>
        <v>#VALUE!</v>
      </c>
      <c r="AA33" s="14" t="e">
        <f t="shared" si="17"/>
        <v>#VALUE!</v>
      </c>
      <c r="AB33" s="14" t="e">
        <f t="shared" si="17"/>
        <v>#VALUE!</v>
      </c>
      <c r="AC33" s="14" t="e">
        <f t="shared" si="17"/>
        <v>#VALUE!</v>
      </c>
      <c r="AD33" s="14" t="e">
        <f t="shared" si="17"/>
        <v>#VALUE!</v>
      </c>
      <c r="AE33" s="14" t="e">
        <f t="shared" si="17"/>
        <v>#VALUE!</v>
      </c>
      <c r="AF33" s="14" t="e">
        <f t="shared" si="17"/>
        <v>#VALUE!</v>
      </c>
      <c r="AG33" s="14" t="e">
        <f t="shared" si="17"/>
        <v>#VALUE!</v>
      </c>
      <c r="AH33" s="14" t="e">
        <f t="shared" si="17"/>
        <v>#VALUE!</v>
      </c>
      <c r="AI33" s="15" t="e">
        <f t="shared" si="15"/>
        <v>#VALUE!</v>
      </c>
      <c r="AJ33" s="15" t="e">
        <f t="shared" si="15"/>
        <v>#VALUE!</v>
      </c>
      <c r="AK33" s="15" t="e">
        <f t="shared" si="15"/>
        <v>#VALUE!</v>
      </c>
      <c r="AL33" s="15" t="e">
        <f t="shared" si="15"/>
        <v>#VALUE!</v>
      </c>
      <c r="AM33" s="15" t="e">
        <f t="shared" si="15"/>
        <v>#VALUE!</v>
      </c>
      <c r="AN33" s="15" t="e">
        <f t="shared" si="15"/>
        <v>#VALUE!</v>
      </c>
      <c r="AO33" s="15" t="e">
        <f t="shared" si="15"/>
        <v>#VALUE!</v>
      </c>
      <c r="AP33" s="15" t="e">
        <f t="shared" si="15"/>
        <v>#VALUE!</v>
      </c>
      <c r="AQ33" s="15" t="e">
        <f t="shared" si="15"/>
        <v>#VALUE!</v>
      </c>
      <c r="AR33" s="15" t="e">
        <f t="shared" si="15"/>
        <v>#VALUE!</v>
      </c>
      <c r="AS33" s="15">
        <f t="shared" si="16"/>
        <v>1</v>
      </c>
    </row>
    <row r="34" spans="1:45" ht="15.75">
      <c r="A34" s="118" t="s">
        <v>205</v>
      </c>
      <c r="B34" s="126"/>
      <c r="C34" s="126"/>
      <c r="D34" s="125"/>
      <c r="E34" s="127"/>
      <c r="F34" s="128"/>
      <c r="G34" s="128"/>
      <c r="H34" s="127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64" t="str">
        <f t="shared" si="4"/>
        <v/>
      </c>
      <c r="P34" s="64" t="str">
        <f t="shared" si="5"/>
        <v/>
      </c>
      <c r="Q34" s="64" t="str">
        <f t="shared" si="6"/>
        <v/>
      </c>
      <c r="R34" s="64" t="str">
        <f t="shared" si="7"/>
        <v/>
      </c>
      <c r="S34" s="64" t="str">
        <f t="shared" si="8"/>
        <v/>
      </c>
      <c r="T34" s="64" t="str">
        <f t="shared" si="9"/>
        <v/>
      </c>
      <c r="U34" s="64" t="str">
        <f t="shared" si="10"/>
        <v/>
      </c>
      <c r="V34" s="64" t="str">
        <f t="shared" si="11"/>
        <v/>
      </c>
      <c r="W34" s="236" t="b">
        <f t="shared" si="12"/>
        <v>0</v>
      </c>
      <c r="X34" s="12"/>
      <c r="Y34" s="14" t="e">
        <f t="shared" si="13"/>
        <v>#VALUE!</v>
      </c>
      <c r="Z34" s="14" t="e">
        <f t="shared" si="17"/>
        <v>#VALUE!</v>
      </c>
      <c r="AA34" s="14" t="e">
        <f t="shared" si="17"/>
        <v>#VALUE!</v>
      </c>
      <c r="AB34" s="14" t="e">
        <f t="shared" si="17"/>
        <v>#VALUE!</v>
      </c>
      <c r="AC34" s="14" t="e">
        <f t="shared" si="17"/>
        <v>#VALUE!</v>
      </c>
      <c r="AD34" s="14" t="e">
        <f t="shared" si="17"/>
        <v>#VALUE!</v>
      </c>
      <c r="AE34" s="14" t="e">
        <f t="shared" si="17"/>
        <v>#VALUE!</v>
      </c>
      <c r="AF34" s="14" t="e">
        <f t="shared" si="17"/>
        <v>#VALUE!</v>
      </c>
      <c r="AG34" s="14" t="e">
        <f t="shared" si="17"/>
        <v>#VALUE!</v>
      </c>
      <c r="AH34" s="14" t="e">
        <f t="shared" si="17"/>
        <v>#VALUE!</v>
      </c>
      <c r="AI34" s="15" t="e">
        <f t="shared" si="15"/>
        <v>#VALUE!</v>
      </c>
      <c r="AJ34" s="15" t="e">
        <f t="shared" si="15"/>
        <v>#VALUE!</v>
      </c>
      <c r="AK34" s="15" t="e">
        <f t="shared" si="15"/>
        <v>#VALUE!</v>
      </c>
      <c r="AL34" s="15" t="e">
        <f t="shared" si="15"/>
        <v>#VALUE!</v>
      </c>
      <c r="AM34" s="15" t="e">
        <f t="shared" si="15"/>
        <v>#VALUE!</v>
      </c>
      <c r="AN34" s="15" t="e">
        <f t="shared" si="15"/>
        <v>#VALUE!</v>
      </c>
      <c r="AO34" s="15" t="e">
        <f t="shared" si="15"/>
        <v>#VALUE!</v>
      </c>
      <c r="AP34" s="15" t="e">
        <f t="shared" si="15"/>
        <v>#VALUE!</v>
      </c>
      <c r="AQ34" s="15" t="e">
        <f t="shared" si="15"/>
        <v>#VALUE!</v>
      </c>
      <c r="AR34" s="15" t="e">
        <f t="shared" si="15"/>
        <v>#VALUE!</v>
      </c>
      <c r="AS34" s="15">
        <f t="shared" si="16"/>
        <v>1</v>
      </c>
    </row>
    <row r="35" spans="1:45" ht="15.75">
      <c r="A35" s="118" t="s">
        <v>206</v>
      </c>
      <c r="B35" s="126"/>
      <c r="C35" s="126"/>
      <c r="D35" s="125"/>
      <c r="E35" s="127"/>
      <c r="F35" s="128"/>
      <c r="G35" s="128"/>
      <c r="H35" s="127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64" t="str">
        <f t="shared" si="4"/>
        <v/>
      </c>
      <c r="P35" s="64" t="str">
        <f t="shared" si="5"/>
        <v/>
      </c>
      <c r="Q35" s="64" t="str">
        <f t="shared" si="6"/>
        <v/>
      </c>
      <c r="R35" s="64" t="str">
        <f t="shared" si="7"/>
        <v/>
      </c>
      <c r="S35" s="64" t="str">
        <f t="shared" si="8"/>
        <v/>
      </c>
      <c r="T35" s="64" t="str">
        <f t="shared" si="9"/>
        <v/>
      </c>
      <c r="U35" s="64" t="str">
        <f t="shared" si="10"/>
        <v/>
      </c>
      <c r="V35" s="64" t="str">
        <f t="shared" si="11"/>
        <v/>
      </c>
      <c r="W35" s="236" t="b">
        <f t="shared" si="12"/>
        <v>0</v>
      </c>
      <c r="X35" s="12"/>
      <c r="Y35" s="14" t="e">
        <f t="shared" si="13"/>
        <v>#VALUE!</v>
      </c>
      <c r="Z35" s="14" t="e">
        <f t="shared" si="17"/>
        <v>#VALUE!</v>
      </c>
      <c r="AA35" s="14" t="e">
        <f t="shared" si="17"/>
        <v>#VALUE!</v>
      </c>
      <c r="AB35" s="14" t="e">
        <f t="shared" si="17"/>
        <v>#VALUE!</v>
      </c>
      <c r="AC35" s="14" t="e">
        <f t="shared" si="17"/>
        <v>#VALUE!</v>
      </c>
      <c r="AD35" s="14" t="e">
        <f t="shared" si="17"/>
        <v>#VALUE!</v>
      </c>
      <c r="AE35" s="14" t="e">
        <f t="shared" si="17"/>
        <v>#VALUE!</v>
      </c>
      <c r="AF35" s="14" t="e">
        <f t="shared" si="17"/>
        <v>#VALUE!</v>
      </c>
      <c r="AG35" s="14" t="e">
        <f t="shared" si="17"/>
        <v>#VALUE!</v>
      </c>
      <c r="AH35" s="14" t="e">
        <f t="shared" si="17"/>
        <v>#VALUE!</v>
      </c>
      <c r="AI35" s="15" t="e">
        <f t="shared" si="15"/>
        <v>#VALUE!</v>
      </c>
      <c r="AJ35" s="15" t="e">
        <f t="shared" si="15"/>
        <v>#VALUE!</v>
      </c>
      <c r="AK35" s="15" t="e">
        <f t="shared" si="15"/>
        <v>#VALUE!</v>
      </c>
      <c r="AL35" s="15" t="e">
        <f t="shared" si="15"/>
        <v>#VALUE!</v>
      </c>
      <c r="AM35" s="15" t="e">
        <f t="shared" si="15"/>
        <v>#VALUE!</v>
      </c>
      <c r="AN35" s="15" t="e">
        <f t="shared" si="15"/>
        <v>#VALUE!</v>
      </c>
      <c r="AO35" s="15" t="e">
        <f t="shared" si="15"/>
        <v>#VALUE!</v>
      </c>
      <c r="AP35" s="15" t="e">
        <f t="shared" si="15"/>
        <v>#VALUE!</v>
      </c>
      <c r="AQ35" s="15" t="e">
        <f t="shared" si="15"/>
        <v>#VALUE!</v>
      </c>
      <c r="AR35" s="15" t="e">
        <f t="shared" si="15"/>
        <v>#VALUE!</v>
      </c>
      <c r="AS35" s="15">
        <f t="shared" si="16"/>
        <v>1</v>
      </c>
    </row>
    <row r="36" spans="1:45" ht="15.75">
      <c r="A36" s="118" t="s">
        <v>207</v>
      </c>
      <c r="B36" s="126"/>
      <c r="C36" s="126"/>
      <c r="D36" s="125"/>
      <c r="E36" s="127"/>
      <c r="F36" s="128"/>
      <c r="G36" s="128"/>
      <c r="H36" s="127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64" t="str">
        <f t="shared" si="4"/>
        <v/>
      </c>
      <c r="P36" s="64" t="str">
        <f t="shared" si="5"/>
        <v/>
      </c>
      <c r="Q36" s="64" t="str">
        <f t="shared" si="6"/>
        <v/>
      </c>
      <c r="R36" s="64" t="str">
        <f t="shared" si="7"/>
        <v/>
      </c>
      <c r="S36" s="64" t="str">
        <f t="shared" si="8"/>
        <v/>
      </c>
      <c r="T36" s="64" t="str">
        <f t="shared" si="9"/>
        <v/>
      </c>
      <c r="U36" s="64" t="str">
        <f t="shared" si="10"/>
        <v/>
      </c>
      <c r="V36" s="64" t="str">
        <f t="shared" si="11"/>
        <v/>
      </c>
      <c r="W36" s="236" t="b">
        <f t="shared" si="12"/>
        <v>0</v>
      </c>
      <c r="X36" s="12"/>
      <c r="Y36" s="14" t="e">
        <f t="shared" si="13"/>
        <v>#VALUE!</v>
      </c>
      <c r="Z36" s="14" t="e">
        <f t="shared" si="17"/>
        <v>#VALUE!</v>
      </c>
      <c r="AA36" s="14" t="e">
        <f t="shared" si="17"/>
        <v>#VALUE!</v>
      </c>
      <c r="AB36" s="14" t="e">
        <f t="shared" si="17"/>
        <v>#VALUE!</v>
      </c>
      <c r="AC36" s="14" t="e">
        <f t="shared" si="17"/>
        <v>#VALUE!</v>
      </c>
      <c r="AD36" s="14" t="e">
        <f t="shared" si="17"/>
        <v>#VALUE!</v>
      </c>
      <c r="AE36" s="14" t="e">
        <f t="shared" si="17"/>
        <v>#VALUE!</v>
      </c>
      <c r="AF36" s="14" t="e">
        <f t="shared" si="17"/>
        <v>#VALUE!</v>
      </c>
      <c r="AG36" s="14" t="e">
        <f t="shared" si="17"/>
        <v>#VALUE!</v>
      </c>
      <c r="AH36" s="14" t="e">
        <f t="shared" si="17"/>
        <v>#VALUE!</v>
      </c>
      <c r="AI36" s="15" t="e">
        <f t="shared" si="15"/>
        <v>#VALUE!</v>
      </c>
      <c r="AJ36" s="15" t="e">
        <f t="shared" si="15"/>
        <v>#VALUE!</v>
      </c>
      <c r="AK36" s="15" t="e">
        <f t="shared" si="15"/>
        <v>#VALUE!</v>
      </c>
      <c r="AL36" s="15" t="e">
        <f t="shared" si="15"/>
        <v>#VALUE!</v>
      </c>
      <c r="AM36" s="15" t="e">
        <f t="shared" si="15"/>
        <v>#VALUE!</v>
      </c>
      <c r="AN36" s="15" t="e">
        <f t="shared" ref="AN36:AR66" si="18">IF(AD36&gt;0,1,0)</f>
        <v>#VALUE!</v>
      </c>
      <c r="AO36" s="15" t="e">
        <f t="shared" si="18"/>
        <v>#VALUE!</v>
      </c>
      <c r="AP36" s="15" t="e">
        <f t="shared" si="18"/>
        <v>#VALUE!</v>
      </c>
      <c r="AQ36" s="15" t="e">
        <f t="shared" si="18"/>
        <v>#VALUE!</v>
      </c>
      <c r="AR36" s="15" t="e">
        <f t="shared" si="18"/>
        <v>#VALUE!</v>
      </c>
      <c r="AS36" s="15">
        <f t="shared" si="16"/>
        <v>1</v>
      </c>
    </row>
    <row r="37" spans="1:45" ht="15.75">
      <c r="A37" s="118" t="s">
        <v>208</v>
      </c>
      <c r="B37" s="126"/>
      <c r="C37" s="126"/>
      <c r="D37" s="125"/>
      <c r="E37" s="127"/>
      <c r="F37" s="128"/>
      <c r="G37" s="128"/>
      <c r="H37" s="127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64" t="str">
        <f t="shared" si="4"/>
        <v/>
      </c>
      <c r="P37" s="64" t="str">
        <f t="shared" si="5"/>
        <v/>
      </c>
      <c r="Q37" s="64" t="str">
        <f t="shared" si="6"/>
        <v/>
      </c>
      <c r="R37" s="64" t="str">
        <f t="shared" si="7"/>
        <v/>
      </c>
      <c r="S37" s="64" t="str">
        <f t="shared" si="8"/>
        <v/>
      </c>
      <c r="T37" s="64" t="str">
        <f t="shared" si="9"/>
        <v/>
      </c>
      <c r="U37" s="64" t="str">
        <f t="shared" si="10"/>
        <v/>
      </c>
      <c r="V37" s="64" t="str">
        <f t="shared" si="11"/>
        <v/>
      </c>
      <c r="W37" s="236" t="b">
        <f t="shared" si="12"/>
        <v>0</v>
      </c>
      <c r="X37" s="12"/>
      <c r="Y37" s="14" t="e">
        <f t="shared" si="13"/>
        <v>#VALUE!</v>
      </c>
      <c r="Z37" s="14" t="e">
        <f t="shared" si="17"/>
        <v>#VALUE!</v>
      </c>
      <c r="AA37" s="14" t="e">
        <f t="shared" si="17"/>
        <v>#VALUE!</v>
      </c>
      <c r="AB37" s="14" t="e">
        <f t="shared" si="17"/>
        <v>#VALUE!</v>
      </c>
      <c r="AC37" s="14" t="e">
        <f t="shared" si="17"/>
        <v>#VALUE!</v>
      </c>
      <c r="AD37" s="14" t="e">
        <f t="shared" si="17"/>
        <v>#VALUE!</v>
      </c>
      <c r="AE37" s="14" t="e">
        <f t="shared" si="17"/>
        <v>#VALUE!</v>
      </c>
      <c r="AF37" s="14" t="e">
        <f t="shared" si="17"/>
        <v>#VALUE!</v>
      </c>
      <c r="AG37" s="14" t="e">
        <f t="shared" si="17"/>
        <v>#VALUE!</v>
      </c>
      <c r="AH37" s="14" t="e">
        <f t="shared" si="17"/>
        <v>#VALUE!</v>
      </c>
      <c r="AI37" s="15" t="e">
        <f t="shared" ref="AI37:AR67" si="19">IF(Y37&gt;0,1,0)</f>
        <v>#VALUE!</v>
      </c>
      <c r="AJ37" s="15" t="e">
        <f t="shared" si="19"/>
        <v>#VALUE!</v>
      </c>
      <c r="AK37" s="15" t="e">
        <f t="shared" si="19"/>
        <v>#VALUE!</v>
      </c>
      <c r="AL37" s="15" t="e">
        <f t="shared" si="19"/>
        <v>#VALUE!</v>
      </c>
      <c r="AM37" s="15" t="e">
        <f t="shared" si="19"/>
        <v>#VALUE!</v>
      </c>
      <c r="AN37" s="15" t="e">
        <f t="shared" si="18"/>
        <v>#VALUE!</v>
      </c>
      <c r="AO37" s="15" t="e">
        <f t="shared" si="18"/>
        <v>#VALUE!</v>
      </c>
      <c r="AP37" s="15" t="e">
        <f t="shared" si="18"/>
        <v>#VALUE!</v>
      </c>
      <c r="AQ37" s="15" t="e">
        <f t="shared" si="18"/>
        <v>#VALUE!</v>
      </c>
      <c r="AR37" s="15" t="e">
        <f t="shared" si="18"/>
        <v>#VALUE!</v>
      </c>
      <c r="AS37" s="15">
        <f t="shared" si="16"/>
        <v>1</v>
      </c>
    </row>
    <row r="38" spans="1:45" ht="15.75">
      <c r="A38" s="118" t="s">
        <v>209</v>
      </c>
      <c r="B38" s="126"/>
      <c r="C38" s="126"/>
      <c r="D38" s="125"/>
      <c r="E38" s="127"/>
      <c r="F38" s="128"/>
      <c r="G38" s="128"/>
      <c r="H38" s="127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64" t="str">
        <f t="shared" si="4"/>
        <v/>
      </c>
      <c r="P38" s="64" t="str">
        <f t="shared" si="5"/>
        <v/>
      </c>
      <c r="Q38" s="64" t="str">
        <f t="shared" si="6"/>
        <v/>
      </c>
      <c r="R38" s="64" t="str">
        <f t="shared" si="7"/>
        <v/>
      </c>
      <c r="S38" s="64" t="str">
        <f t="shared" si="8"/>
        <v/>
      </c>
      <c r="T38" s="64" t="str">
        <f t="shared" si="9"/>
        <v/>
      </c>
      <c r="U38" s="64" t="str">
        <f t="shared" si="10"/>
        <v/>
      </c>
      <c r="V38" s="64" t="str">
        <f t="shared" si="11"/>
        <v/>
      </c>
      <c r="W38" s="236" t="b">
        <f t="shared" si="12"/>
        <v>0</v>
      </c>
      <c r="X38" s="12"/>
      <c r="Y38" s="14" t="e">
        <f t="shared" si="13"/>
        <v>#VALUE!</v>
      </c>
      <c r="Z38" s="14" t="e">
        <f t="shared" si="17"/>
        <v>#VALUE!</v>
      </c>
      <c r="AA38" s="14" t="e">
        <f t="shared" si="17"/>
        <v>#VALUE!</v>
      </c>
      <c r="AB38" s="14" t="e">
        <f t="shared" si="17"/>
        <v>#VALUE!</v>
      </c>
      <c r="AC38" s="14" t="e">
        <f t="shared" si="17"/>
        <v>#VALUE!</v>
      </c>
      <c r="AD38" s="14" t="e">
        <f t="shared" si="17"/>
        <v>#VALUE!</v>
      </c>
      <c r="AE38" s="14" t="e">
        <f t="shared" si="17"/>
        <v>#VALUE!</v>
      </c>
      <c r="AF38" s="14" t="e">
        <f t="shared" si="17"/>
        <v>#VALUE!</v>
      </c>
      <c r="AG38" s="14" t="e">
        <f t="shared" si="17"/>
        <v>#VALUE!</v>
      </c>
      <c r="AH38" s="14" t="e">
        <f t="shared" si="17"/>
        <v>#VALUE!</v>
      </c>
      <c r="AI38" s="15" t="e">
        <f t="shared" si="19"/>
        <v>#VALUE!</v>
      </c>
      <c r="AJ38" s="15" t="e">
        <f t="shared" si="19"/>
        <v>#VALUE!</v>
      </c>
      <c r="AK38" s="15" t="e">
        <f t="shared" si="19"/>
        <v>#VALUE!</v>
      </c>
      <c r="AL38" s="15" t="e">
        <f t="shared" si="19"/>
        <v>#VALUE!</v>
      </c>
      <c r="AM38" s="15" t="e">
        <f t="shared" si="19"/>
        <v>#VALUE!</v>
      </c>
      <c r="AN38" s="15" t="e">
        <f t="shared" si="18"/>
        <v>#VALUE!</v>
      </c>
      <c r="AO38" s="15" t="e">
        <f t="shared" si="18"/>
        <v>#VALUE!</v>
      </c>
      <c r="AP38" s="15" t="e">
        <f t="shared" si="18"/>
        <v>#VALUE!</v>
      </c>
      <c r="AQ38" s="15" t="e">
        <f t="shared" si="18"/>
        <v>#VALUE!</v>
      </c>
      <c r="AR38" s="15" t="e">
        <f t="shared" si="18"/>
        <v>#VALUE!</v>
      </c>
      <c r="AS38" s="15">
        <f t="shared" si="16"/>
        <v>1</v>
      </c>
    </row>
    <row r="39" spans="1:45" ht="15.75">
      <c r="A39" s="118" t="s">
        <v>210</v>
      </c>
      <c r="B39" s="126"/>
      <c r="C39" s="126"/>
      <c r="D39" s="125"/>
      <c r="E39" s="127"/>
      <c r="F39" s="128"/>
      <c r="G39" s="128"/>
      <c r="H39" s="127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64" t="str">
        <f t="shared" si="4"/>
        <v/>
      </c>
      <c r="P39" s="64" t="str">
        <f t="shared" si="5"/>
        <v/>
      </c>
      <c r="Q39" s="64" t="str">
        <f t="shared" si="6"/>
        <v/>
      </c>
      <c r="R39" s="64" t="str">
        <f t="shared" si="7"/>
        <v/>
      </c>
      <c r="S39" s="64" t="str">
        <f t="shared" si="8"/>
        <v/>
      </c>
      <c r="T39" s="64" t="str">
        <f t="shared" si="9"/>
        <v/>
      </c>
      <c r="U39" s="64" t="str">
        <f t="shared" si="10"/>
        <v/>
      </c>
      <c r="V39" s="64" t="str">
        <f t="shared" si="11"/>
        <v/>
      </c>
      <c r="W39" s="236" t="b">
        <f t="shared" si="12"/>
        <v>0</v>
      </c>
      <c r="X39" s="12"/>
      <c r="Y39" s="14" t="e">
        <f t="shared" si="13"/>
        <v>#VALUE!</v>
      </c>
      <c r="Z39" s="14" t="e">
        <f t="shared" si="17"/>
        <v>#VALUE!</v>
      </c>
      <c r="AA39" s="14" t="e">
        <f t="shared" si="17"/>
        <v>#VALUE!</v>
      </c>
      <c r="AB39" s="14" t="e">
        <f t="shared" si="17"/>
        <v>#VALUE!</v>
      </c>
      <c r="AC39" s="14" t="e">
        <f t="shared" si="17"/>
        <v>#VALUE!</v>
      </c>
      <c r="AD39" s="14" t="e">
        <f t="shared" si="17"/>
        <v>#VALUE!</v>
      </c>
      <c r="AE39" s="14" t="e">
        <f t="shared" si="17"/>
        <v>#VALUE!</v>
      </c>
      <c r="AF39" s="14" t="e">
        <f t="shared" si="17"/>
        <v>#VALUE!</v>
      </c>
      <c r="AG39" s="14" t="e">
        <f t="shared" si="17"/>
        <v>#VALUE!</v>
      </c>
      <c r="AH39" s="14" t="e">
        <f t="shared" si="17"/>
        <v>#VALUE!</v>
      </c>
      <c r="AI39" s="15" t="e">
        <f t="shared" si="19"/>
        <v>#VALUE!</v>
      </c>
      <c r="AJ39" s="15" t="e">
        <f t="shared" si="19"/>
        <v>#VALUE!</v>
      </c>
      <c r="AK39" s="15" t="e">
        <f t="shared" si="19"/>
        <v>#VALUE!</v>
      </c>
      <c r="AL39" s="15" t="e">
        <f t="shared" si="19"/>
        <v>#VALUE!</v>
      </c>
      <c r="AM39" s="15" t="e">
        <f t="shared" si="19"/>
        <v>#VALUE!</v>
      </c>
      <c r="AN39" s="15" t="e">
        <f t="shared" si="18"/>
        <v>#VALUE!</v>
      </c>
      <c r="AO39" s="15" t="e">
        <f t="shared" si="18"/>
        <v>#VALUE!</v>
      </c>
      <c r="AP39" s="15" t="e">
        <f t="shared" si="18"/>
        <v>#VALUE!</v>
      </c>
      <c r="AQ39" s="15" t="e">
        <f t="shared" si="18"/>
        <v>#VALUE!</v>
      </c>
      <c r="AR39" s="15" t="e">
        <f t="shared" si="18"/>
        <v>#VALUE!</v>
      </c>
      <c r="AS39" s="15">
        <f t="shared" si="16"/>
        <v>1</v>
      </c>
    </row>
    <row r="40" spans="1:45" ht="15.75">
      <c r="A40" s="118" t="s">
        <v>211</v>
      </c>
      <c r="B40" s="126"/>
      <c r="C40" s="126"/>
      <c r="D40" s="125"/>
      <c r="E40" s="127"/>
      <c r="F40" s="128"/>
      <c r="G40" s="128"/>
      <c r="H40" s="127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64" t="str">
        <f t="shared" si="4"/>
        <v/>
      </c>
      <c r="P40" s="64" t="str">
        <f t="shared" si="5"/>
        <v/>
      </c>
      <c r="Q40" s="64" t="str">
        <f t="shared" si="6"/>
        <v/>
      </c>
      <c r="R40" s="64" t="str">
        <f t="shared" si="7"/>
        <v/>
      </c>
      <c r="S40" s="64" t="str">
        <f t="shared" si="8"/>
        <v/>
      </c>
      <c r="T40" s="64" t="str">
        <f t="shared" si="9"/>
        <v/>
      </c>
      <c r="U40" s="64" t="str">
        <f t="shared" si="10"/>
        <v/>
      </c>
      <c r="V40" s="64" t="str">
        <f t="shared" si="11"/>
        <v/>
      </c>
      <c r="W40" s="236" t="b">
        <f t="shared" si="12"/>
        <v>0</v>
      </c>
      <c r="X40" s="12"/>
      <c r="Y40" s="14" t="e">
        <f t="shared" si="13"/>
        <v>#VALUE!</v>
      </c>
      <c r="Z40" s="14" t="e">
        <f t="shared" si="17"/>
        <v>#VALUE!</v>
      </c>
      <c r="AA40" s="14" t="e">
        <f t="shared" si="17"/>
        <v>#VALUE!</v>
      </c>
      <c r="AB40" s="14" t="e">
        <f t="shared" si="17"/>
        <v>#VALUE!</v>
      </c>
      <c r="AC40" s="14" t="e">
        <f t="shared" si="17"/>
        <v>#VALUE!</v>
      </c>
      <c r="AD40" s="14" t="e">
        <f t="shared" si="17"/>
        <v>#VALUE!</v>
      </c>
      <c r="AE40" s="14" t="e">
        <f t="shared" si="17"/>
        <v>#VALUE!</v>
      </c>
      <c r="AF40" s="14" t="e">
        <f t="shared" si="17"/>
        <v>#VALUE!</v>
      </c>
      <c r="AG40" s="14" t="e">
        <f t="shared" si="17"/>
        <v>#VALUE!</v>
      </c>
      <c r="AH40" s="14" t="e">
        <f t="shared" si="17"/>
        <v>#VALUE!</v>
      </c>
      <c r="AI40" s="15" t="e">
        <f t="shared" si="19"/>
        <v>#VALUE!</v>
      </c>
      <c r="AJ40" s="15" t="e">
        <f t="shared" si="19"/>
        <v>#VALUE!</v>
      </c>
      <c r="AK40" s="15" t="e">
        <f t="shared" si="19"/>
        <v>#VALUE!</v>
      </c>
      <c r="AL40" s="15" t="e">
        <f t="shared" si="19"/>
        <v>#VALUE!</v>
      </c>
      <c r="AM40" s="15" t="e">
        <f t="shared" si="19"/>
        <v>#VALUE!</v>
      </c>
      <c r="AN40" s="15" t="e">
        <f t="shared" si="18"/>
        <v>#VALUE!</v>
      </c>
      <c r="AO40" s="15" t="e">
        <f t="shared" si="18"/>
        <v>#VALUE!</v>
      </c>
      <c r="AP40" s="15" t="e">
        <f t="shared" si="18"/>
        <v>#VALUE!</v>
      </c>
      <c r="AQ40" s="15" t="e">
        <f t="shared" si="18"/>
        <v>#VALUE!</v>
      </c>
      <c r="AR40" s="15" t="e">
        <f t="shared" si="18"/>
        <v>#VALUE!</v>
      </c>
      <c r="AS40" s="15">
        <f t="shared" si="16"/>
        <v>1</v>
      </c>
    </row>
    <row r="41" spans="1:45" ht="15.75">
      <c r="A41" s="118" t="s">
        <v>266</v>
      </c>
      <c r="B41" s="126"/>
      <c r="C41" s="126"/>
      <c r="D41" s="125"/>
      <c r="E41" s="127"/>
      <c r="F41" s="128"/>
      <c r="G41" s="128"/>
      <c r="H41" s="127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64" t="str">
        <f t="shared" si="4"/>
        <v/>
      </c>
      <c r="P41" s="64" t="str">
        <f t="shared" si="5"/>
        <v/>
      </c>
      <c r="Q41" s="64" t="str">
        <f t="shared" si="6"/>
        <v/>
      </c>
      <c r="R41" s="64" t="str">
        <f t="shared" si="7"/>
        <v/>
      </c>
      <c r="S41" s="64" t="str">
        <f t="shared" si="8"/>
        <v/>
      </c>
      <c r="T41" s="64" t="str">
        <f t="shared" si="9"/>
        <v/>
      </c>
      <c r="U41" s="64" t="str">
        <f t="shared" si="10"/>
        <v/>
      </c>
      <c r="V41" s="64" t="str">
        <f t="shared" si="11"/>
        <v/>
      </c>
      <c r="W41" s="236" t="b">
        <f t="shared" si="12"/>
        <v>0</v>
      </c>
      <c r="X41" s="12"/>
      <c r="Y41" s="14" t="e">
        <f t="shared" si="13"/>
        <v>#VALUE!</v>
      </c>
      <c r="Z41" s="14" t="e">
        <f t="shared" si="17"/>
        <v>#VALUE!</v>
      </c>
      <c r="AA41" s="14" t="e">
        <f t="shared" si="17"/>
        <v>#VALUE!</v>
      </c>
      <c r="AB41" s="14" t="e">
        <f t="shared" si="17"/>
        <v>#VALUE!</v>
      </c>
      <c r="AC41" s="14" t="e">
        <f t="shared" si="17"/>
        <v>#VALUE!</v>
      </c>
      <c r="AD41" s="14" t="e">
        <f t="shared" si="17"/>
        <v>#VALUE!</v>
      </c>
      <c r="AE41" s="14" t="e">
        <f t="shared" si="17"/>
        <v>#VALUE!</v>
      </c>
      <c r="AF41" s="14" t="e">
        <f t="shared" si="17"/>
        <v>#VALUE!</v>
      </c>
      <c r="AG41" s="14" t="e">
        <f t="shared" si="17"/>
        <v>#VALUE!</v>
      </c>
      <c r="AH41" s="14" t="e">
        <f t="shared" si="17"/>
        <v>#VALUE!</v>
      </c>
      <c r="AI41" s="15" t="e">
        <f t="shared" si="19"/>
        <v>#VALUE!</v>
      </c>
      <c r="AJ41" s="15" t="e">
        <f t="shared" si="19"/>
        <v>#VALUE!</v>
      </c>
      <c r="AK41" s="15" t="e">
        <f t="shared" si="19"/>
        <v>#VALUE!</v>
      </c>
      <c r="AL41" s="15" t="e">
        <f t="shared" si="19"/>
        <v>#VALUE!</v>
      </c>
      <c r="AM41" s="15" t="e">
        <f t="shared" si="19"/>
        <v>#VALUE!</v>
      </c>
      <c r="AN41" s="15" t="e">
        <f t="shared" si="18"/>
        <v>#VALUE!</v>
      </c>
      <c r="AO41" s="15" t="e">
        <f t="shared" si="18"/>
        <v>#VALUE!</v>
      </c>
      <c r="AP41" s="15" t="e">
        <f t="shared" si="18"/>
        <v>#VALUE!</v>
      </c>
      <c r="AQ41" s="15" t="e">
        <f t="shared" si="18"/>
        <v>#VALUE!</v>
      </c>
      <c r="AR41" s="15" t="e">
        <f t="shared" si="18"/>
        <v>#VALUE!</v>
      </c>
      <c r="AS41" s="15">
        <f t="shared" si="16"/>
        <v>1</v>
      </c>
    </row>
    <row r="42" spans="1:45" ht="15.75">
      <c r="A42" s="118" t="s">
        <v>267</v>
      </c>
      <c r="B42" s="126"/>
      <c r="C42" s="126"/>
      <c r="D42" s="125"/>
      <c r="E42" s="127"/>
      <c r="F42" s="128"/>
      <c r="G42" s="128"/>
      <c r="H42" s="127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64" t="str">
        <f t="shared" si="4"/>
        <v/>
      </c>
      <c r="P42" s="64" t="str">
        <f t="shared" si="5"/>
        <v/>
      </c>
      <c r="Q42" s="64" t="str">
        <f t="shared" si="6"/>
        <v/>
      </c>
      <c r="R42" s="64" t="str">
        <f t="shared" si="7"/>
        <v/>
      </c>
      <c r="S42" s="64" t="str">
        <f t="shared" si="8"/>
        <v/>
      </c>
      <c r="T42" s="64" t="str">
        <f t="shared" si="9"/>
        <v/>
      </c>
      <c r="U42" s="64" t="str">
        <f t="shared" si="10"/>
        <v/>
      </c>
      <c r="V42" s="64" t="str">
        <f t="shared" si="11"/>
        <v/>
      </c>
      <c r="W42" s="236" t="b">
        <f t="shared" si="12"/>
        <v>0</v>
      </c>
      <c r="X42" s="12"/>
      <c r="Y42" s="14" t="e">
        <f t="shared" si="13"/>
        <v>#VALUE!</v>
      </c>
      <c r="Z42" s="14" t="e">
        <f t="shared" si="17"/>
        <v>#VALUE!</v>
      </c>
      <c r="AA42" s="14" t="e">
        <f t="shared" si="17"/>
        <v>#VALUE!</v>
      </c>
      <c r="AB42" s="14" t="e">
        <f t="shared" si="17"/>
        <v>#VALUE!</v>
      </c>
      <c r="AC42" s="14" t="e">
        <f t="shared" si="17"/>
        <v>#VALUE!</v>
      </c>
      <c r="AD42" s="14" t="e">
        <f t="shared" si="17"/>
        <v>#VALUE!</v>
      </c>
      <c r="AE42" s="14" t="e">
        <f t="shared" si="17"/>
        <v>#VALUE!</v>
      </c>
      <c r="AF42" s="14" t="e">
        <f t="shared" si="17"/>
        <v>#VALUE!</v>
      </c>
      <c r="AG42" s="14" t="e">
        <f t="shared" si="17"/>
        <v>#VALUE!</v>
      </c>
      <c r="AH42" s="14" t="e">
        <f t="shared" si="17"/>
        <v>#VALUE!</v>
      </c>
      <c r="AI42" s="15" t="e">
        <f t="shared" si="19"/>
        <v>#VALUE!</v>
      </c>
      <c r="AJ42" s="15" t="e">
        <f t="shared" si="19"/>
        <v>#VALUE!</v>
      </c>
      <c r="AK42" s="15" t="e">
        <f t="shared" si="19"/>
        <v>#VALUE!</v>
      </c>
      <c r="AL42" s="15" t="e">
        <f t="shared" si="19"/>
        <v>#VALUE!</v>
      </c>
      <c r="AM42" s="15" t="e">
        <f t="shared" si="19"/>
        <v>#VALUE!</v>
      </c>
      <c r="AN42" s="15" t="e">
        <f t="shared" si="18"/>
        <v>#VALUE!</v>
      </c>
      <c r="AO42" s="15" t="e">
        <f t="shared" si="18"/>
        <v>#VALUE!</v>
      </c>
      <c r="AP42" s="15" t="e">
        <f t="shared" si="18"/>
        <v>#VALUE!</v>
      </c>
      <c r="AQ42" s="15" t="e">
        <f t="shared" si="18"/>
        <v>#VALUE!</v>
      </c>
      <c r="AR42" s="15" t="e">
        <f t="shared" si="18"/>
        <v>#VALUE!</v>
      </c>
      <c r="AS42" s="15">
        <f t="shared" si="16"/>
        <v>1</v>
      </c>
    </row>
    <row r="43" spans="1:45" ht="15.75">
      <c r="A43" s="118" t="s">
        <v>268</v>
      </c>
      <c r="B43" s="126"/>
      <c r="C43" s="126"/>
      <c r="D43" s="125"/>
      <c r="E43" s="127"/>
      <c r="F43" s="128"/>
      <c r="G43" s="128"/>
      <c r="H43" s="127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64" t="str">
        <f t="shared" si="4"/>
        <v/>
      </c>
      <c r="P43" s="64" t="str">
        <f t="shared" si="5"/>
        <v/>
      </c>
      <c r="Q43" s="64" t="str">
        <f t="shared" si="6"/>
        <v/>
      </c>
      <c r="R43" s="64" t="str">
        <f t="shared" si="7"/>
        <v/>
      </c>
      <c r="S43" s="64" t="str">
        <f t="shared" si="8"/>
        <v/>
      </c>
      <c r="T43" s="64" t="str">
        <f t="shared" si="9"/>
        <v/>
      </c>
      <c r="U43" s="64" t="str">
        <f t="shared" si="10"/>
        <v/>
      </c>
      <c r="V43" s="64" t="str">
        <f t="shared" si="11"/>
        <v/>
      </c>
      <c r="W43" s="236" t="b">
        <f t="shared" si="12"/>
        <v>0</v>
      </c>
      <c r="X43" s="12"/>
      <c r="Y43" s="14" t="e">
        <f t="shared" si="13"/>
        <v>#VALUE!</v>
      </c>
      <c r="Z43" s="14" t="e">
        <f t="shared" ref="Z43:AH71" si="20">FIND(",",$B43,Y43+1)</f>
        <v>#VALUE!</v>
      </c>
      <c r="AA43" s="14" t="e">
        <f t="shared" si="20"/>
        <v>#VALUE!</v>
      </c>
      <c r="AB43" s="14" t="e">
        <f t="shared" si="20"/>
        <v>#VALUE!</v>
      </c>
      <c r="AC43" s="14" t="e">
        <f t="shared" si="20"/>
        <v>#VALUE!</v>
      </c>
      <c r="AD43" s="14" t="e">
        <f t="shared" si="20"/>
        <v>#VALUE!</v>
      </c>
      <c r="AE43" s="14" t="e">
        <f t="shared" si="20"/>
        <v>#VALUE!</v>
      </c>
      <c r="AF43" s="14" t="e">
        <f t="shared" si="20"/>
        <v>#VALUE!</v>
      </c>
      <c r="AG43" s="14" t="e">
        <f t="shared" si="20"/>
        <v>#VALUE!</v>
      </c>
      <c r="AH43" s="14" t="e">
        <f t="shared" si="20"/>
        <v>#VALUE!</v>
      </c>
      <c r="AI43" s="15" t="e">
        <f t="shared" si="19"/>
        <v>#VALUE!</v>
      </c>
      <c r="AJ43" s="15" t="e">
        <f t="shared" si="19"/>
        <v>#VALUE!</v>
      </c>
      <c r="AK43" s="15" t="e">
        <f t="shared" si="19"/>
        <v>#VALUE!</v>
      </c>
      <c r="AL43" s="15" t="e">
        <f t="shared" si="19"/>
        <v>#VALUE!</v>
      </c>
      <c r="AM43" s="15" t="e">
        <f t="shared" si="19"/>
        <v>#VALUE!</v>
      </c>
      <c r="AN43" s="15" t="e">
        <f t="shared" si="18"/>
        <v>#VALUE!</v>
      </c>
      <c r="AO43" s="15" t="e">
        <f t="shared" si="18"/>
        <v>#VALUE!</v>
      </c>
      <c r="AP43" s="15" t="e">
        <f t="shared" si="18"/>
        <v>#VALUE!</v>
      </c>
      <c r="AQ43" s="15" t="e">
        <f t="shared" si="18"/>
        <v>#VALUE!</v>
      </c>
      <c r="AR43" s="15" t="e">
        <f t="shared" si="18"/>
        <v>#VALUE!</v>
      </c>
      <c r="AS43" s="15">
        <f t="shared" si="16"/>
        <v>1</v>
      </c>
    </row>
    <row r="44" spans="1:45" ht="15.75">
      <c r="A44" s="118" t="s">
        <v>269</v>
      </c>
      <c r="B44" s="126"/>
      <c r="C44" s="126"/>
      <c r="D44" s="125"/>
      <c r="E44" s="127"/>
      <c r="F44" s="128"/>
      <c r="G44" s="128"/>
      <c r="H44" s="127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64" t="str">
        <f t="shared" si="4"/>
        <v/>
      </c>
      <c r="P44" s="64" t="str">
        <f t="shared" si="5"/>
        <v/>
      </c>
      <c r="Q44" s="64" t="str">
        <f t="shared" si="6"/>
        <v/>
      </c>
      <c r="R44" s="64" t="str">
        <f t="shared" si="7"/>
        <v/>
      </c>
      <c r="S44" s="64" t="str">
        <f t="shared" si="8"/>
        <v/>
      </c>
      <c r="T44" s="64" t="str">
        <f t="shared" si="9"/>
        <v/>
      </c>
      <c r="U44" s="64" t="str">
        <f t="shared" si="10"/>
        <v/>
      </c>
      <c r="V44" s="64" t="str">
        <f t="shared" si="11"/>
        <v/>
      </c>
      <c r="W44" s="236" t="b">
        <f t="shared" si="12"/>
        <v>0</v>
      </c>
      <c r="X44" s="12"/>
      <c r="Y44" s="14" t="e">
        <f t="shared" si="13"/>
        <v>#VALUE!</v>
      </c>
      <c r="Z44" s="14" t="e">
        <f t="shared" si="20"/>
        <v>#VALUE!</v>
      </c>
      <c r="AA44" s="14" t="e">
        <f t="shared" si="20"/>
        <v>#VALUE!</v>
      </c>
      <c r="AB44" s="14" t="e">
        <f t="shared" si="20"/>
        <v>#VALUE!</v>
      </c>
      <c r="AC44" s="14" t="e">
        <f t="shared" si="20"/>
        <v>#VALUE!</v>
      </c>
      <c r="AD44" s="14" t="e">
        <f t="shared" si="20"/>
        <v>#VALUE!</v>
      </c>
      <c r="AE44" s="14" t="e">
        <f t="shared" si="20"/>
        <v>#VALUE!</v>
      </c>
      <c r="AF44" s="14" t="e">
        <f t="shared" si="20"/>
        <v>#VALUE!</v>
      </c>
      <c r="AG44" s="14" t="e">
        <f t="shared" si="20"/>
        <v>#VALUE!</v>
      </c>
      <c r="AH44" s="14" t="e">
        <f t="shared" si="20"/>
        <v>#VALUE!</v>
      </c>
      <c r="AI44" s="15" t="e">
        <f t="shared" si="19"/>
        <v>#VALUE!</v>
      </c>
      <c r="AJ44" s="15" t="e">
        <f t="shared" si="19"/>
        <v>#VALUE!</v>
      </c>
      <c r="AK44" s="15" t="e">
        <f t="shared" si="19"/>
        <v>#VALUE!</v>
      </c>
      <c r="AL44" s="15" t="e">
        <f t="shared" si="19"/>
        <v>#VALUE!</v>
      </c>
      <c r="AM44" s="15" t="e">
        <f t="shared" si="19"/>
        <v>#VALUE!</v>
      </c>
      <c r="AN44" s="15" t="e">
        <f t="shared" si="18"/>
        <v>#VALUE!</v>
      </c>
      <c r="AO44" s="15" t="e">
        <f t="shared" si="18"/>
        <v>#VALUE!</v>
      </c>
      <c r="AP44" s="15" t="e">
        <f t="shared" si="18"/>
        <v>#VALUE!</v>
      </c>
      <c r="AQ44" s="15" t="e">
        <f t="shared" si="18"/>
        <v>#VALUE!</v>
      </c>
      <c r="AR44" s="15" t="e">
        <f t="shared" si="18"/>
        <v>#VALUE!</v>
      </c>
      <c r="AS44" s="15">
        <f t="shared" si="16"/>
        <v>1</v>
      </c>
    </row>
    <row r="45" spans="1:45" ht="15.75">
      <c r="A45" s="118" t="s">
        <v>270</v>
      </c>
      <c r="B45" s="126"/>
      <c r="C45" s="126"/>
      <c r="D45" s="125"/>
      <c r="E45" s="127"/>
      <c r="F45" s="128"/>
      <c r="G45" s="128"/>
      <c r="H45" s="127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64" t="str">
        <f t="shared" si="4"/>
        <v/>
      </c>
      <c r="P45" s="64" t="str">
        <f t="shared" si="5"/>
        <v/>
      </c>
      <c r="Q45" s="64" t="str">
        <f t="shared" si="6"/>
        <v/>
      </c>
      <c r="R45" s="64" t="str">
        <f t="shared" si="7"/>
        <v/>
      </c>
      <c r="S45" s="64" t="str">
        <f t="shared" si="8"/>
        <v/>
      </c>
      <c r="T45" s="64" t="str">
        <f t="shared" si="9"/>
        <v/>
      </c>
      <c r="U45" s="64" t="str">
        <f t="shared" si="10"/>
        <v/>
      </c>
      <c r="V45" s="64" t="str">
        <f t="shared" si="11"/>
        <v/>
      </c>
      <c r="W45" s="236" t="b">
        <f t="shared" si="12"/>
        <v>0</v>
      </c>
      <c r="Y45" s="14" t="e">
        <f t="shared" si="13"/>
        <v>#VALUE!</v>
      </c>
      <c r="Z45" s="14" t="e">
        <f t="shared" si="20"/>
        <v>#VALUE!</v>
      </c>
      <c r="AA45" s="14" t="e">
        <f t="shared" si="20"/>
        <v>#VALUE!</v>
      </c>
      <c r="AB45" s="14" t="e">
        <f t="shared" si="20"/>
        <v>#VALUE!</v>
      </c>
      <c r="AC45" s="14" t="e">
        <f t="shared" si="20"/>
        <v>#VALUE!</v>
      </c>
      <c r="AD45" s="14" t="e">
        <f t="shared" si="20"/>
        <v>#VALUE!</v>
      </c>
      <c r="AE45" s="14" t="e">
        <f t="shared" si="20"/>
        <v>#VALUE!</v>
      </c>
      <c r="AF45" s="14" t="e">
        <f t="shared" si="20"/>
        <v>#VALUE!</v>
      </c>
      <c r="AG45" s="14" t="e">
        <f t="shared" si="20"/>
        <v>#VALUE!</v>
      </c>
      <c r="AH45" s="14" t="e">
        <f t="shared" si="20"/>
        <v>#VALUE!</v>
      </c>
      <c r="AI45" s="15" t="e">
        <f t="shared" si="19"/>
        <v>#VALUE!</v>
      </c>
      <c r="AJ45" s="15" t="e">
        <f t="shared" si="19"/>
        <v>#VALUE!</v>
      </c>
      <c r="AK45" s="15" t="e">
        <f t="shared" si="19"/>
        <v>#VALUE!</v>
      </c>
      <c r="AL45" s="15" t="e">
        <f t="shared" si="19"/>
        <v>#VALUE!</v>
      </c>
      <c r="AM45" s="15" t="e">
        <f t="shared" si="19"/>
        <v>#VALUE!</v>
      </c>
      <c r="AN45" s="15" t="e">
        <f t="shared" si="18"/>
        <v>#VALUE!</v>
      </c>
      <c r="AO45" s="15" t="e">
        <f t="shared" si="18"/>
        <v>#VALUE!</v>
      </c>
      <c r="AP45" s="15" t="e">
        <f t="shared" si="18"/>
        <v>#VALUE!</v>
      </c>
      <c r="AQ45" s="15" t="e">
        <f t="shared" si="18"/>
        <v>#VALUE!</v>
      </c>
      <c r="AR45" s="15" t="e">
        <f t="shared" si="18"/>
        <v>#VALUE!</v>
      </c>
      <c r="AS45" s="15">
        <f t="shared" si="16"/>
        <v>1</v>
      </c>
    </row>
    <row r="46" spans="1:45" ht="15.75">
      <c r="A46" s="118" t="s">
        <v>271</v>
      </c>
      <c r="B46" s="126"/>
      <c r="C46" s="126"/>
      <c r="D46" s="125"/>
      <c r="E46" s="127"/>
      <c r="F46" s="128"/>
      <c r="G46" s="128"/>
      <c r="H46" s="127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64" t="str">
        <f t="shared" si="4"/>
        <v/>
      </c>
      <c r="P46" s="64" t="str">
        <f t="shared" si="5"/>
        <v/>
      </c>
      <c r="Q46" s="64" t="str">
        <f t="shared" si="6"/>
        <v/>
      </c>
      <c r="R46" s="64" t="str">
        <f t="shared" si="7"/>
        <v/>
      </c>
      <c r="S46" s="64" t="str">
        <f t="shared" si="8"/>
        <v/>
      </c>
      <c r="T46" s="64" t="str">
        <f t="shared" si="9"/>
        <v/>
      </c>
      <c r="U46" s="64" t="str">
        <f t="shared" si="10"/>
        <v/>
      </c>
      <c r="V46" s="64" t="str">
        <f t="shared" si="11"/>
        <v/>
      </c>
      <c r="W46" s="236" t="b">
        <f t="shared" si="12"/>
        <v>0</v>
      </c>
      <c r="Y46" s="14" t="e">
        <f t="shared" si="13"/>
        <v>#VALUE!</v>
      </c>
      <c r="Z46" s="14" t="e">
        <f t="shared" si="20"/>
        <v>#VALUE!</v>
      </c>
      <c r="AA46" s="14" t="e">
        <f t="shared" si="20"/>
        <v>#VALUE!</v>
      </c>
      <c r="AB46" s="14" t="e">
        <f t="shared" si="20"/>
        <v>#VALUE!</v>
      </c>
      <c r="AC46" s="14" t="e">
        <f t="shared" si="20"/>
        <v>#VALUE!</v>
      </c>
      <c r="AD46" s="14" t="e">
        <f t="shared" si="20"/>
        <v>#VALUE!</v>
      </c>
      <c r="AE46" s="14" t="e">
        <f t="shared" si="20"/>
        <v>#VALUE!</v>
      </c>
      <c r="AF46" s="14" t="e">
        <f t="shared" si="20"/>
        <v>#VALUE!</v>
      </c>
      <c r="AG46" s="14" t="e">
        <f t="shared" si="20"/>
        <v>#VALUE!</v>
      </c>
      <c r="AH46" s="14" t="e">
        <f t="shared" si="20"/>
        <v>#VALUE!</v>
      </c>
      <c r="AI46" s="15" t="e">
        <f t="shared" si="19"/>
        <v>#VALUE!</v>
      </c>
      <c r="AJ46" s="15" t="e">
        <f t="shared" si="19"/>
        <v>#VALUE!</v>
      </c>
      <c r="AK46" s="15" t="e">
        <f t="shared" si="19"/>
        <v>#VALUE!</v>
      </c>
      <c r="AL46" s="15" t="e">
        <f t="shared" si="19"/>
        <v>#VALUE!</v>
      </c>
      <c r="AM46" s="15" t="e">
        <f t="shared" si="19"/>
        <v>#VALUE!</v>
      </c>
      <c r="AN46" s="15" t="e">
        <f t="shared" si="18"/>
        <v>#VALUE!</v>
      </c>
      <c r="AO46" s="15" t="e">
        <f t="shared" si="18"/>
        <v>#VALUE!</v>
      </c>
      <c r="AP46" s="15" t="e">
        <f t="shared" si="18"/>
        <v>#VALUE!</v>
      </c>
      <c r="AQ46" s="15" t="e">
        <f t="shared" si="18"/>
        <v>#VALUE!</v>
      </c>
      <c r="AR46" s="15" t="e">
        <f t="shared" si="18"/>
        <v>#VALUE!</v>
      </c>
      <c r="AS46" s="15">
        <f t="shared" si="16"/>
        <v>1</v>
      </c>
    </row>
    <row r="47" spans="1:45" ht="15.75">
      <c r="A47" s="118" t="s">
        <v>284</v>
      </c>
      <c r="B47" s="126"/>
      <c r="C47" s="126"/>
      <c r="D47" s="125"/>
      <c r="E47" s="127"/>
      <c r="F47" s="128"/>
      <c r="G47" s="128"/>
      <c r="H47" s="127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64" t="str">
        <f t="shared" si="4"/>
        <v/>
      </c>
      <c r="P47" s="64" t="str">
        <f t="shared" si="5"/>
        <v/>
      </c>
      <c r="Q47" s="64" t="str">
        <f t="shared" si="6"/>
        <v/>
      </c>
      <c r="R47" s="64" t="str">
        <f t="shared" si="7"/>
        <v/>
      </c>
      <c r="S47" s="64" t="str">
        <f t="shared" si="8"/>
        <v/>
      </c>
      <c r="T47" s="64" t="str">
        <f t="shared" si="9"/>
        <v/>
      </c>
      <c r="U47" s="64" t="str">
        <f t="shared" si="10"/>
        <v/>
      </c>
      <c r="V47" s="64" t="str">
        <f t="shared" si="11"/>
        <v/>
      </c>
      <c r="W47" s="236" t="b">
        <f t="shared" si="12"/>
        <v>0</v>
      </c>
      <c r="Y47" s="14" t="e">
        <f t="shared" si="13"/>
        <v>#VALUE!</v>
      </c>
      <c r="Z47" s="14" t="e">
        <f t="shared" si="20"/>
        <v>#VALUE!</v>
      </c>
      <c r="AA47" s="14" t="e">
        <f t="shared" si="20"/>
        <v>#VALUE!</v>
      </c>
      <c r="AB47" s="14" t="e">
        <f t="shared" si="20"/>
        <v>#VALUE!</v>
      </c>
      <c r="AC47" s="14" t="e">
        <f t="shared" si="20"/>
        <v>#VALUE!</v>
      </c>
      <c r="AD47" s="14" t="e">
        <f t="shared" si="20"/>
        <v>#VALUE!</v>
      </c>
      <c r="AE47" s="14" t="e">
        <f t="shared" si="20"/>
        <v>#VALUE!</v>
      </c>
      <c r="AF47" s="14" t="e">
        <f t="shared" si="20"/>
        <v>#VALUE!</v>
      </c>
      <c r="AG47" s="14" t="e">
        <f t="shared" si="20"/>
        <v>#VALUE!</v>
      </c>
      <c r="AH47" s="14" t="e">
        <f t="shared" si="20"/>
        <v>#VALUE!</v>
      </c>
      <c r="AI47" s="15" t="e">
        <f t="shared" si="19"/>
        <v>#VALUE!</v>
      </c>
      <c r="AJ47" s="15" t="e">
        <f t="shared" si="19"/>
        <v>#VALUE!</v>
      </c>
      <c r="AK47" s="15" t="e">
        <f t="shared" si="19"/>
        <v>#VALUE!</v>
      </c>
      <c r="AL47" s="15" t="e">
        <f t="shared" si="19"/>
        <v>#VALUE!</v>
      </c>
      <c r="AM47" s="15" t="e">
        <f t="shared" si="19"/>
        <v>#VALUE!</v>
      </c>
      <c r="AN47" s="15" t="e">
        <f t="shared" si="18"/>
        <v>#VALUE!</v>
      </c>
      <c r="AO47" s="15" t="e">
        <f t="shared" si="18"/>
        <v>#VALUE!</v>
      </c>
      <c r="AP47" s="15" t="e">
        <f t="shared" si="18"/>
        <v>#VALUE!</v>
      </c>
      <c r="AQ47" s="15" t="e">
        <f t="shared" si="18"/>
        <v>#VALUE!</v>
      </c>
      <c r="AR47" s="15" t="e">
        <f t="shared" si="18"/>
        <v>#VALUE!</v>
      </c>
      <c r="AS47" s="15">
        <f t="shared" si="16"/>
        <v>1</v>
      </c>
    </row>
    <row r="48" spans="1:45" ht="15.75">
      <c r="A48" s="118" t="s">
        <v>343</v>
      </c>
      <c r="B48" s="126"/>
      <c r="C48" s="126"/>
      <c r="D48" s="125"/>
      <c r="E48" s="127"/>
      <c r="F48" s="128"/>
      <c r="G48" s="128"/>
      <c r="H48" s="127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64" t="str">
        <f t="shared" si="4"/>
        <v/>
      </c>
      <c r="P48" s="64" t="str">
        <f t="shared" si="5"/>
        <v/>
      </c>
      <c r="Q48" s="64" t="str">
        <f t="shared" si="6"/>
        <v/>
      </c>
      <c r="R48" s="64" t="str">
        <f t="shared" si="7"/>
        <v/>
      </c>
      <c r="S48" s="64" t="str">
        <f t="shared" si="8"/>
        <v/>
      </c>
      <c r="T48" s="64" t="str">
        <f t="shared" si="9"/>
        <v/>
      </c>
      <c r="U48" s="64" t="str">
        <f t="shared" si="10"/>
        <v/>
      </c>
      <c r="V48" s="64" t="str">
        <f t="shared" si="11"/>
        <v/>
      </c>
      <c r="W48" s="236" t="b">
        <f t="shared" si="12"/>
        <v>0</v>
      </c>
      <c r="Y48" s="14" t="e">
        <f t="shared" si="13"/>
        <v>#VALUE!</v>
      </c>
      <c r="Z48" s="14" t="e">
        <f t="shared" si="20"/>
        <v>#VALUE!</v>
      </c>
      <c r="AA48" s="14" t="e">
        <f t="shared" si="20"/>
        <v>#VALUE!</v>
      </c>
      <c r="AB48" s="14" t="e">
        <f t="shared" si="20"/>
        <v>#VALUE!</v>
      </c>
      <c r="AC48" s="14" t="e">
        <f t="shared" si="20"/>
        <v>#VALUE!</v>
      </c>
      <c r="AD48" s="14" t="e">
        <f t="shared" si="20"/>
        <v>#VALUE!</v>
      </c>
      <c r="AE48" s="14" t="e">
        <f t="shared" si="20"/>
        <v>#VALUE!</v>
      </c>
      <c r="AF48" s="14" t="e">
        <f t="shared" si="20"/>
        <v>#VALUE!</v>
      </c>
      <c r="AG48" s="14" t="e">
        <f t="shared" si="20"/>
        <v>#VALUE!</v>
      </c>
      <c r="AH48" s="14" t="e">
        <f t="shared" si="20"/>
        <v>#VALUE!</v>
      </c>
      <c r="AI48" s="15" t="e">
        <f t="shared" si="19"/>
        <v>#VALUE!</v>
      </c>
      <c r="AJ48" s="15" t="e">
        <f t="shared" si="19"/>
        <v>#VALUE!</v>
      </c>
      <c r="AK48" s="15" t="e">
        <f t="shared" si="19"/>
        <v>#VALUE!</v>
      </c>
      <c r="AL48" s="15" t="e">
        <f t="shared" si="19"/>
        <v>#VALUE!</v>
      </c>
      <c r="AM48" s="15" t="e">
        <f t="shared" si="19"/>
        <v>#VALUE!</v>
      </c>
      <c r="AN48" s="15" t="e">
        <f t="shared" si="18"/>
        <v>#VALUE!</v>
      </c>
      <c r="AO48" s="15" t="e">
        <f t="shared" si="18"/>
        <v>#VALUE!</v>
      </c>
      <c r="AP48" s="15" t="e">
        <f t="shared" si="18"/>
        <v>#VALUE!</v>
      </c>
      <c r="AQ48" s="15" t="e">
        <f t="shared" si="18"/>
        <v>#VALUE!</v>
      </c>
      <c r="AR48" s="15" t="e">
        <f t="shared" si="18"/>
        <v>#VALUE!</v>
      </c>
      <c r="AS48" s="15">
        <f t="shared" si="16"/>
        <v>1</v>
      </c>
    </row>
    <row r="49" spans="1:45" ht="15.75">
      <c r="A49" s="118" t="s">
        <v>344</v>
      </c>
      <c r="B49" s="126"/>
      <c r="C49" s="126"/>
      <c r="D49" s="125"/>
      <c r="E49" s="127"/>
      <c r="F49" s="128"/>
      <c r="G49" s="128"/>
      <c r="H49" s="127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64" t="str">
        <f t="shared" si="4"/>
        <v/>
      </c>
      <c r="P49" s="64" t="str">
        <f t="shared" si="5"/>
        <v/>
      </c>
      <c r="Q49" s="64" t="str">
        <f t="shared" si="6"/>
        <v/>
      </c>
      <c r="R49" s="64" t="str">
        <f t="shared" si="7"/>
        <v/>
      </c>
      <c r="S49" s="64" t="str">
        <f t="shared" si="8"/>
        <v/>
      </c>
      <c r="T49" s="64" t="str">
        <f t="shared" si="9"/>
        <v/>
      </c>
      <c r="U49" s="64" t="str">
        <f t="shared" si="10"/>
        <v/>
      </c>
      <c r="V49" s="64" t="str">
        <f t="shared" si="11"/>
        <v/>
      </c>
      <c r="W49" s="236" t="b">
        <f t="shared" si="12"/>
        <v>0</v>
      </c>
      <c r="Y49" s="14" t="e">
        <f t="shared" si="13"/>
        <v>#VALUE!</v>
      </c>
      <c r="Z49" s="14" t="e">
        <f t="shared" si="20"/>
        <v>#VALUE!</v>
      </c>
      <c r="AA49" s="14" t="e">
        <f t="shared" si="20"/>
        <v>#VALUE!</v>
      </c>
      <c r="AB49" s="14" t="e">
        <f t="shared" si="20"/>
        <v>#VALUE!</v>
      </c>
      <c r="AC49" s="14" t="e">
        <f t="shared" si="20"/>
        <v>#VALUE!</v>
      </c>
      <c r="AD49" s="14" t="e">
        <f t="shared" si="20"/>
        <v>#VALUE!</v>
      </c>
      <c r="AE49" s="14" t="e">
        <f t="shared" si="20"/>
        <v>#VALUE!</v>
      </c>
      <c r="AF49" s="14" t="e">
        <f t="shared" si="20"/>
        <v>#VALUE!</v>
      </c>
      <c r="AG49" s="14" t="e">
        <f t="shared" si="20"/>
        <v>#VALUE!</v>
      </c>
      <c r="AH49" s="14" t="e">
        <f t="shared" si="20"/>
        <v>#VALUE!</v>
      </c>
      <c r="AI49" s="15" t="e">
        <f t="shared" si="19"/>
        <v>#VALUE!</v>
      </c>
      <c r="AJ49" s="15" t="e">
        <f t="shared" si="19"/>
        <v>#VALUE!</v>
      </c>
      <c r="AK49" s="15" t="e">
        <f t="shared" si="19"/>
        <v>#VALUE!</v>
      </c>
      <c r="AL49" s="15" t="e">
        <f t="shared" si="19"/>
        <v>#VALUE!</v>
      </c>
      <c r="AM49" s="15" t="e">
        <f t="shared" si="19"/>
        <v>#VALUE!</v>
      </c>
      <c r="AN49" s="15" t="e">
        <f t="shared" si="18"/>
        <v>#VALUE!</v>
      </c>
      <c r="AO49" s="15" t="e">
        <f t="shared" si="18"/>
        <v>#VALUE!</v>
      </c>
      <c r="AP49" s="15" t="e">
        <f t="shared" si="18"/>
        <v>#VALUE!</v>
      </c>
      <c r="AQ49" s="15" t="e">
        <f t="shared" si="18"/>
        <v>#VALUE!</v>
      </c>
      <c r="AR49" s="15" t="e">
        <f t="shared" si="18"/>
        <v>#VALUE!</v>
      </c>
      <c r="AS49" s="15">
        <f t="shared" si="16"/>
        <v>1</v>
      </c>
    </row>
    <row r="50" spans="1:45" ht="15.75">
      <c r="A50" s="118" t="s">
        <v>345</v>
      </c>
      <c r="B50" s="126"/>
      <c r="C50" s="126"/>
      <c r="D50" s="125"/>
      <c r="E50" s="127"/>
      <c r="F50" s="128"/>
      <c r="G50" s="128"/>
      <c r="H50" s="127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64" t="str">
        <f t="shared" si="4"/>
        <v/>
      </c>
      <c r="P50" s="64" t="str">
        <f t="shared" si="5"/>
        <v/>
      </c>
      <c r="Q50" s="64" t="str">
        <f t="shared" si="6"/>
        <v/>
      </c>
      <c r="R50" s="64" t="str">
        <f t="shared" si="7"/>
        <v/>
      </c>
      <c r="S50" s="64" t="str">
        <f t="shared" si="8"/>
        <v/>
      </c>
      <c r="T50" s="64" t="str">
        <f t="shared" si="9"/>
        <v/>
      </c>
      <c r="U50" s="64" t="str">
        <f t="shared" si="10"/>
        <v/>
      </c>
      <c r="V50" s="64" t="str">
        <f t="shared" si="11"/>
        <v/>
      </c>
      <c r="W50" s="236" t="b">
        <f t="shared" si="12"/>
        <v>0</v>
      </c>
      <c r="Y50" s="14" t="e">
        <f t="shared" si="13"/>
        <v>#VALUE!</v>
      </c>
      <c r="Z50" s="14" t="e">
        <f t="shared" si="20"/>
        <v>#VALUE!</v>
      </c>
      <c r="AA50" s="14" t="e">
        <f t="shared" si="20"/>
        <v>#VALUE!</v>
      </c>
      <c r="AB50" s="14" t="e">
        <f t="shared" si="20"/>
        <v>#VALUE!</v>
      </c>
      <c r="AC50" s="14" t="e">
        <f t="shared" si="20"/>
        <v>#VALUE!</v>
      </c>
      <c r="AD50" s="14" t="e">
        <f t="shared" si="20"/>
        <v>#VALUE!</v>
      </c>
      <c r="AE50" s="14" t="e">
        <f t="shared" si="20"/>
        <v>#VALUE!</v>
      </c>
      <c r="AF50" s="14" t="e">
        <f t="shared" si="20"/>
        <v>#VALUE!</v>
      </c>
      <c r="AG50" s="14" t="e">
        <f t="shared" si="20"/>
        <v>#VALUE!</v>
      </c>
      <c r="AH50" s="14" t="e">
        <f t="shared" si="20"/>
        <v>#VALUE!</v>
      </c>
      <c r="AI50" s="15" t="e">
        <f t="shared" si="19"/>
        <v>#VALUE!</v>
      </c>
      <c r="AJ50" s="15" t="e">
        <f t="shared" si="19"/>
        <v>#VALUE!</v>
      </c>
      <c r="AK50" s="15" t="e">
        <f t="shared" si="19"/>
        <v>#VALUE!</v>
      </c>
      <c r="AL50" s="15" t="e">
        <f t="shared" si="19"/>
        <v>#VALUE!</v>
      </c>
      <c r="AM50" s="15" t="e">
        <f t="shared" si="19"/>
        <v>#VALUE!</v>
      </c>
      <c r="AN50" s="15" t="e">
        <f t="shared" si="18"/>
        <v>#VALUE!</v>
      </c>
      <c r="AO50" s="15" t="e">
        <f t="shared" si="18"/>
        <v>#VALUE!</v>
      </c>
      <c r="AP50" s="15" t="e">
        <f t="shared" si="18"/>
        <v>#VALUE!</v>
      </c>
      <c r="AQ50" s="15" t="e">
        <f t="shared" si="18"/>
        <v>#VALUE!</v>
      </c>
      <c r="AR50" s="15" t="e">
        <f t="shared" si="18"/>
        <v>#VALUE!</v>
      </c>
      <c r="AS50" s="15">
        <f t="shared" si="16"/>
        <v>1</v>
      </c>
    </row>
    <row r="51" spans="1:45" ht="15.75">
      <c r="A51" s="118" t="s">
        <v>346</v>
      </c>
      <c r="B51" s="126"/>
      <c r="C51" s="126"/>
      <c r="D51" s="125"/>
      <c r="E51" s="127"/>
      <c r="F51" s="128"/>
      <c r="G51" s="128"/>
      <c r="H51" s="127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64" t="str">
        <f t="shared" si="4"/>
        <v/>
      </c>
      <c r="P51" s="64" t="str">
        <f t="shared" si="5"/>
        <v/>
      </c>
      <c r="Q51" s="64" t="str">
        <f t="shared" si="6"/>
        <v/>
      </c>
      <c r="R51" s="64" t="str">
        <f t="shared" si="7"/>
        <v/>
      </c>
      <c r="S51" s="64" t="str">
        <f t="shared" si="8"/>
        <v/>
      </c>
      <c r="T51" s="64" t="str">
        <f t="shared" si="9"/>
        <v/>
      </c>
      <c r="U51" s="64" t="str">
        <f t="shared" si="10"/>
        <v/>
      </c>
      <c r="V51" s="64" t="str">
        <f t="shared" si="11"/>
        <v/>
      </c>
      <c r="W51" s="236" t="b">
        <f t="shared" si="12"/>
        <v>0</v>
      </c>
      <c r="Y51" s="14" t="e">
        <f t="shared" si="13"/>
        <v>#VALUE!</v>
      </c>
      <c r="Z51" s="14" t="e">
        <f t="shared" si="20"/>
        <v>#VALUE!</v>
      </c>
      <c r="AA51" s="14" t="e">
        <f t="shared" si="20"/>
        <v>#VALUE!</v>
      </c>
      <c r="AB51" s="14" t="e">
        <f t="shared" si="20"/>
        <v>#VALUE!</v>
      </c>
      <c r="AC51" s="14" t="e">
        <f t="shared" si="20"/>
        <v>#VALUE!</v>
      </c>
      <c r="AD51" s="14" t="e">
        <f t="shared" si="20"/>
        <v>#VALUE!</v>
      </c>
      <c r="AE51" s="14" t="e">
        <f t="shared" si="20"/>
        <v>#VALUE!</v>
      </c>
      <c r="AF51" s="14" t="e">
        <f t="shared" si="20"/>
        <v>#VALUE!</v>
      </c>
      <c r="AG51" s="14" t="e">
        <f t="shared" si="20"/>
        <v>#VALUE!</v>
      </c>
      <c r="AH51" s="14" t="e">
        <f t="shared" si="20"/>
        <v>#VALUE!</v>
      </c>
      <c r="AI51" s="15" t="e">
        <f t="shared" si="19"/>
        <v>#VALUE!</v>
      </c>
      <c r="AJ51" s="15" t="e">
        <f t="shared" si="19"/>
        <v>#VALUE!</v>
      </c>
      <c r="AK51" s="15" t="e">
        <f t="shared" si="19"/>
        <v>#VALUE!</v>
      </c>
      <c r="AL51" s="15" t="e">
        <f t="shared" si="19"/>
        <v>#VALUE!</v>
      </c>
      <c r="AM51" s="15" t="e">
        <f t="shared" si="19"/>
        <v>#VALUE!</v>
      </c>
      <c r="AN51" s="15" t="e">
        <f t="shared" si="18"/>
        <v>#VALUE!</v>
      </c>
      <c r="AO51" s="15" t="e">
        <f t="shared" si="18"/>
        <v>#VALUE!</v>
      </c>
      <c r="AP51" s="15" t="e">
        <f t="shared" si="18"/>
        <v>#VALUE!</v>
      </c>
      <c r="AQ51" s="15" t="e">
        <f t="shared" si="18"/>
        <v>#VALUE!</v>
      </c>
      <c r="AR51" s="15" t="e">
        <f t="shared" si="18"/>
        <v>#VALUE!</v>
      </c>
      <c r="AS51" s="15">
        <f t="shared" si="16"/>
        <v>1</v>
      </c>
    </row>
    <row r="52" spans="1:45" ht="15.75">
      <c r="A52" s="118" t="s">
        <v>347</v>
      </c>
      <c r="B52" s="126"/>
      <c r="C52" s="126"/>
      <c r="D52" s="125"/>
      <c r="E52" s="127"/>
      <c r="F52" s="128"/>
      <c r="G52" s="128"/>
      <c r="H52" s="127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64" t="str">
        <f t="shared" si="4"/>
        <v/>
      </c>
      <c r="P52" s="64" t="str">
        <f t="shared" si="5"/>
        <v/>
      </c>
      <c r="Q52" s="64" t="str">
        <f t="shared" si="6"/>
        <v/>
      </c>
      <c r="R52" s="64" t="str">
        <f t="shared" si="7"/>
        <v/>
      </c>
      <c r="S52" s="64" t="str">
        <f t="shared" si="8"/>
        <v/>
      </c>
      <c r="T52" s="64" t="str">
        <f t="shared" si="9"/>
        <v/>
      </c>
      <c r="U52" s="64" t="str">
        <f t="shared" si="10"/>
        <v/>
      </c>
      <c r="V52" s="64" t="str">
        <f t="shared" si="11"/>
        <v/>
      </c>
      <c r="W52" s="236" t="b">
        <f t="shared" si="12"/>
        <v>0</v>
      </c>
      <c r="Y52" s="14" t="e">
        <f t="shared" si="13"/>
        <v>#VALUE!</v>
      </c>
      <c r="Z52" s="14" t="e">
        <f t="shared" si="20"/>
        <v>#VALUE!</v>
      </c>
      <c r="AA52" s="14" t="e">
        <f t="shared" si="20"/>
        <v>#VALUE!</v>
      </c>
      <c r="AB52" s="14" t="e">
        <f t="shared" si="20"/>
        <v>#VALUE!</v>
      </c>
      <c r="AC52" s="14" t="e">
        <f t="shared" si="20"/>
        <v>#VALUE!</v>
      </c>
      <c r="AD52" s="14" t="e">
        <f t="shared" si="20"/>
        <v>#VALUE!</v>
      </c>
      <c r="AE52" s="14" t="e">
        <f t="shared" si="20"/>
        <v>#VALUE!</v>
      </c>
      <c r="AF52" s="14" t="e">
        <f t="shared" si="20"/>
        <v>#VALUE!</v>
      </c>
      <c r="AG52" s="14" t="e">
        <f t="shared" si="20"/>
        <v>#VALUE!</v>
      </c>
      <c r="AH52" s="14" t="e">
        <f t="shared" si="20"/>
        <v>#VALUE!</v>
      </c>
      <c r="AI52" s="15" t="e">
        <f t="shared" si="19"/>
        <v>#VALUE!</v>
      </c>
      <c r="AJ52" s="15" t="e">
        <f t="shared" si="19"/>
        <v>#VALUE!</v>
      </c>
      <c r="AK52" s="15" t="e">
        <f t="shared" si="19"/>
        <v>#VALUE!</v>
      </c>
      <c r="AL52" s="15" t="e">
        <f t="shared" si="19"/>
        <v>#VALUE!</v>
      </c>
      <c r="AM52" s="15" t="e">
        <f t="shared" si="19"/>
        <v>#VALUE!</v>
      </c>
      <c r="AN52" s="15" t="e">
        <f t="shared" si="18"/>
        <v>#VALUE!</v>
      </c>
      <c r="AO52" s="15" t="e">
        <f t="shared" si="18"/>
        <v>#VALUE!</v>
      </c>
      <c r="AP52" s="15" t="e">
        <f t="shared" si="18"/>
        <v>#VALUE!</v>
      </c>
      <c r="AQ52" s="15" t="e">
        <f t="shared" si="18"/>
        <v>#VALUE!</v>
      </c>
      <c r="AR52" s="15" t="e">
        <f t="shared" si="18"/>
        <v>#VALUE!</v>
      </c>
      <c r="AS52" s="15">
        <f t="shared" si="16"/>
        <v>1</v>
      </c>
    </row>
    <row r="53" spans="1:45" ht="15.75">
      <c r="A53" s="118" t="s">
        <v>348</v>
      </c>
      <c r="B53" s="126"/>
      <c r="C53" s="126"/>
      <c r="D53" s="125"/>
      <c r="E53" s="127"/>
      <c r="F53" s="128"/>
      <c r="G53" s="128"/>
      <c r="H53" s="127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64" t="str">
        <f t="shared" si="4"/>
        <v/>
      </c>
      <c r="P53" s="64" t="str">
        <f t="shared" si="5"/>
        <v/>
      </c>
      <c r="Q53" s="64" t="str">
        <f t="shared" si="6"/>
        <v/>
      </c>
      <c r="R53" s="64" t="str">
        <f t="shared" si="7"/>
        <v/>
      </c>
      <c r="S53" s="64" t="str">
        <f t="shared" si="8"/>
        <v/>
      </c>
      <c r="T53" s="64" t="str">
        <f t="shared" si="9"/>
        <v/>
      </c>
      <c r="U53" s="64" t="str">
        <f t="shared" si="10"/>
        <v/>
      </c>
      <c r="V53" s="64" t="str">
        <f t="shared" si="11"/>
        <v/>
      </c>
      <c r="W53" s="236" t="b">
        <f t="shared" si="12"/>
        <v>0</v>
      </c>
      <c r="Y53" s="14" t="e">
        <f t="shared" si="13"/>
        <v>#VALUE!</v>
      </c>
      <c r="Z53" s="14" t="e">
        <f t="shared" si="20"/>
        <v>#VALUE!</v>
      </c>
      <c r="AA53" s="14" t="e">
        <f t="shared" si="20"/>
        <v>#VALUE!</v>
      </c>
      <c r="AB53" s="14" t="e">
        <f t="shared" si="20"/>
        <v>#VALUE!</v>
      </c>
      <c r="AC53" s="14" t="e">
        <f t="shared" si="20"/>
        <v>#VALUE!</v>
      </c>
      <c r="AD53" s="14" t="e">
        <f t="shared" si="20"/>
        <v>#VALUE!</v>
      </c>
      <c r="AE53" s="14" t="e">
        <f t="shared" si="20"/>
        <v>#VALUE!</v>
      </c>
      <c r="AF53" s="14" t="e">
        <f t="shared" si="20"/>
        <v>#VALUE!</v>
      </c>
      <c r="AG53" s="14" t="e">
        <f t="shared" si="20"/>
        <v>#VALUE!</v>
      </c>
      <c r="AH53" s="14" t="e">
        <f t="shared" si="20"/>
        <v>#VALUE!</v>
      </c>
      <c r="AI53" s="15" t="e">
        <f t="shared" si="19"/>
        <v>#VALUE!</v>
      </c>
      <c r="AJ53" s="15" t="e">
        <f t="shared" si="19"/>
        <v>#VALUE!</v>
      </c>
      <c r="AK53" s="15" t="e">
        <f t="shared" si="19"/>
        <v>#VALUE!</v>
      </c>
      <c r="AL53" s="15" t="e">
        <f t="shared" si="19"/>
        <v>#VALUE!</v>
      </c>
      <c r="AM53" s="15" t="e">
        <f t="shared" si="19"/>
        <v>#VALUE!</v>
      </c>
      <c r="AN53" s="15" t="e">
        <f t="shared" si="18"/>
        <v>#VALUE!</v>
      </c>
      <c r="AO53" s="15" t="e">
        <f t="shared" si="18"/>
        <v>#VALUE!</v>
      </c>
      <c r="AP53" s="15" t="e">
        <f t="shared" si="18"/>
        <v>#VALUE!</v>
      </c>
      <c r="AQ53" s="15" t="e">
        <f t="shared" si="18"/>
        <v>#VALUE!</v>
      </c>
      <c r="AR53" s="15" t="e">
        <f t="shared" si="18"/>
        <v>#VALUE!</v>
      </c>
      <c r="AS53" s="15">
        <f t="shared" si="16"/>
        <v>1</v>
      </c>
    </row>
    <row r="54" spans="1:45" ht="15.75">
      <c r="A54" s="118" t="s">
        <v>349</v>
      </c>
      <c r="B54" s="126"/>
      <c r="C54" s="126"/>
      <c r="D54" s="125"/>
      <c r="E54" s="127"/>
      <c r="F54" s="128"/>
      <c r="G54" s="128"/>
      <c r="H54" s="127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64" t="str">
        <f t="shared" si="4"/>
        <v/>
      </c>
      <c r="P54" s="64" t="str">
        <f t="shared" si="5"/>
        <v/>
      </c>
      <c r="Q54" s="64" t="str">
        <f t="shared" si="6"/>
        <v/>
      </c>
      <c r="R54" s="64" t="str">
        <f t="shared" si="7"/>
        <v/>
      </c>
      <c r="S54" s="64" t="str">
        <f t="shared" si="8"/>
        <v/>
      </c>
      <c r="T54" s="64" t="str">
        <f t="shared" si="9"/>
        <v/>
      </c>
      <c r="U54" s="64" t="str">
        <f t="shared" si="10"/>
        <v/>
      </c>
      <c r="V54" s="64" t="str">
        <f t="shared" si="11"/>
        <v/>
      </c>
      <c r="W54" s="236" t="b">
        <f t="shared" si="12"/>
        <v>0</v>
      </c>
      <c r="Y54" s="14" t="e">
        <f t="shared" si="13"/>
        <v>#VALUE!</v>
      </c>
      <c r="Z54" s="14" t="e">
        <f t="shared" si="20"/>
        <v>#VALUE!</v>
      </c>
      <c r="AA54" s="14" t="e">
        <f t="shared" si="20"/>
        <v>#VALUE!</v>
      </c>
      <c r="AB54" s="14" t="e">
        <f t="shared" si="20"/>
        <v>#VALUE!</v>
      </c>
      <c r="AC54" s="14" t="e">
        <f t="shared" si="20"/>
        <v>#VALUE!</v>
      </c>
      <c r="AD54" s="14" t="e">
        <f t="shared" si="20"/>
        <v>#VALUE!</v>
      </c>
      <c r="AE54" s="14" t="e">
        <f t="shared" si="20"/>
        <v>#VALUE!</v>
      </c>
      <c r="AF54" s="14" t="e">
        <f t="shared" si="20"/>
        <v>#VALUE!</v>
      </c>
      <c r="AG54" s="14" t="e">
        <f t="shared" si="20"/>
        <v>#VALUE!</v>
      </c>
      <c r="AH54" s="14" t="e">
        <f t="shared" si="20"/>
        <v>#VALUE!</v>
      </c>
      <c r="AI54" s="15" t="e">
        <f t="shared" si="19"/>
        <v>#VALUE!</v>
      </c>
      <c r="AJ54" s="15" t="e">
        <f t="shared" si="19"/>
        <v>#VALUE!</v>
      </c>
      <c r="AK54" s="15" t="e">
        <f t="shared" si="19"/>
        <v>#VALUE!</v>
      </c>
      <c r="AL54" s="15" t="e">
        <f t="shared" si="19"/>
        <v>#VALUE!</v>
      </c>
      <c r="AM54" s="15" t="e">
        <f t="shared" si="19"/>
        <v>#VALUE!</v>
      </c>
      <c r="AN54" s="15" t="e">
        <f t="shared" si="18"/>
        <v>#VALUE!</v>
      </c>
      <c r="AO54" s="15" t="e">
        <f t="shared" si="18"/>
        <v>#VALUE!</v>
      </c>
      <c r="AP54" s="15" t="e">
        <f t="shared" si="18"/>
        <v>#VALUE!</v>
      </c>
      <c r="AQ54" s="15" t="e">
        <f t="shared" si="18"/>
        <v>#VALUE!</v>
      </c>
      <c r="AR54" s="15" t="e">
        <f t="shared" si="18"/>
        <v>#VALUE!</v>
      </c>
      <c r="AS54" s="15">
        <f t="shared" si="16"/>
        <v>1</v>
      </c>
    </row>
    <row r="55" spans="1:45" ht="15.75">
      <c r="A55" s="118" t="s">
        <v>350</v>
      </c>
      <c r="B55" s="126"/>
      <c r="C55" s="126"/>
      <c r="D55" s="125"/>
      <c r="E55" s="127"/>
      <c r="F55" s="128"/>
      <c r="G55" s="128"/>
      <c r="H55" s="127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64" t="str">
        <f t="shared" si="4"/>
        <v/>
      </c>
      <c r="P55" s="64" t="str">
        <f t="shared" si="5"/>
        <v/>
      </c>
      <c r="Q55" s="64" t="str">
        <f t="shared" si="6"/>
        <v/>
      </c>
      <c r="R55" s="64" t="str">
        <f t="shared" si="7"/>
        <v/>
      </c>
      <c r="S55" s="64" t="str">
        <f t="shared" si="8"/>
        <v/>
      </c>
      <c r="T55" s="64" t="str">
        <f t="shared" si="9"/>
        <v/>
      </c>
      <c r="U55" s="64" t="str">
        <f t="shared" si="10"/>
        <v/>
      </c>
      <c r="V55" s="64" t="str">
        <f t="shared" si="11"/>
        <v/>
      </c>
      <c r="W55" s="236" t="b">
        <f t="shared" si="12"/>
        <v>0</v>
      </c>
      <c r="Y55" s="14" t="e">
        <f t="shared" si="13"/>
        <v>#VALUE!</v>
      </c>
      <c r="Z55" s="14" t="e">
        <f t="shared" si="20"/>
        <v>#VALUE!</v>
      </c>
      <c r="AA55" s="14" t="e">
        <f t="shared" si="20"/>
        <v>#VALUE!</v>
      </c>
      <c r="AB55" s="14" t="e">
        <f t="shared" si="20"/>
        <v>#VALUE!</v>
      </c>
      <c r="AC55" s="14" t="e">
        <f t="shared" si="20"/>
        <v>#VALUE!</v>
      </c>
      <c r="AD55" s="14" t="e">
        <f t="shared" si="20"/>
        <v>#VALUE!</v>
      </c>
      <c r="AE55" s="14" t="e">
        <f t="shared" si="20"/>
        <v>#VALUE!</v>
      </c>
      <c r="AF55" s="14" t="e">
        <f t="shared" si="20"/>
        <v>#VALUE!</v>
      </c>
      <c r="AG55" s="14" t="e">
        <f t="shared" si="20"/>
        <v>#VALUE!</v>
      </c>
      <c r="AH55" s="14" t="e">
        <f t="shared" si="20"/>
        <v>#VALUE!</v>
      </c>
      <c r="AI55" s="15" t="e">
        <f t="shared" si="19"/>
        <v>#VALUE!</v>
      </c>
      <c r="AJ55" s="15" t="e">
        <f t="shared" si="19"/>
        <v>#VALUE!</v>
      </c>
      <c r="AK55" s="15" t="e">
        <f t="shared" si="19"/>
        <v>#VALUE!</v>
      </c>
      <c r="AL55" s="15" t="e">
        <f t="shared" si="19"/>
        <v>#VALUE!</v>
      </c>
      <c r="AM55" s="15" t="e">
        <f t="shared" si="19"/>
        <v>#VALUE!</v>
      </c>
      <c r="AN55" s="15" t="e">
        <f t="shared" si="18"/>
        <v>#VALUE!</v>
      </c>
      <c r="AO55" s="15" t="e">
        <f t="shared" si="18"/>
        <v>#VALUE!</v>
      </c>
      <c r="AP55" s="15" t="e">
        <f t="shared" si="18"/>
        <v>#VALUE!</v>
      </c>
      <c r="AQ55" s="15" t="e">
        <f t="shared" si="18"/>
        <v>#VALUE!</v>
      </c>
      <c r="AR55" s="15" t="e">
        <f t="shared" si="18"/>
        <v>#VALUE!</v>
      </c>
      <c r="AS55" s="15">
        <f t="shared" si="16"/>
        <v>1</v>
      </c>
    </row>
    <row r="56" spans="1:45" ht="15.75">
      <c r="A56" s="118" t="s">
        <v>351</v>
      </c>
      <c r="B56" s="126"/>
      <c r="C56" s="126"/>
      <c r="D56" s="125"/>
      <c r="E56" s="127"/>
      <c r="F56" s="128"/>
      <c r="G56" s="128"/>
      <c r="H56" s="127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64" t="str">
        <f t="shared" si="4"/>
        <v/>
      </c>
      <c r="P56" s="64" t="str">
        <f t="shared" si="5"/>
        <v/>
      </c>
      <c r="Q56" s="64" t="str">
        <f t="shared" si="6"/>
        <v/>
      </c>
      <c r="R56" s="64" t="str">
        <f t="shared" si="7"/>
        <v/>
      </c>
      <c r="S56" s="64" t="str">
        <f t="shared" si="8"/>
        <v/>
      </c>
      <c r="T56" s="64" t="str">
        <f t="shared" si="9"/>
        <v/>
      </c>
      <c r="U56" s="64" t="str">
        <f t="shared" si="10"/>
        <v/>
      </c>
      <c r="V56" s="64" t="str">
        <f t="shared" si="11"/>
        <v/>
      </c>
      <c r="W56" s="236" t="b">
        <f t="shared" si="12"/>
        <v>0</v>
      </c>
      <c r="Y56" s="14" t="e">
        <f t="shared" si="13"/>
        <v>#VALUE!</v>
      </c>
      <c r="Z56" s="14" t="e">
        <f t="shared" si="20"/>
        <v>#VALUE!</v>
      </c>
      <c r="AA56" s="14" t="e">
        <f t="shared" si="20"/>
        <v>#VALUE!</v>
      </c>
      <c r="AB56" s="14" t="e">
        <f t="shared" si="20"/>
        <v>#VALUE!</v>
      </c>
      <c r="AC56" s="14" t="e">
        <f t="shared" si="20"/>
        <v>#VALUE!</v>
      </c>
      <c r="AD56" s="14" t="e">
        <f t="shared" si="20"/>
        <v>#VALUE!</v>
      </c>
      <c r="AE56" s="14" t="e">
        <f t="shared" si="20"/>
        <v>#VALUE!</v>
      </c>
      <c r="AF56" s="14" t="e">
        <f t="shared" si="20"/>
        <v>#VALUE!</v>
      </c>
      <c r="AG56" s="14" t="e">
        <f t="shared" si="20"/>
        <v>#VALUE!</v>
      </c>
      <c r="AH56" s="14" t="e">
        <f t="shared" si="20"/>
        <v>#VALUE!</v>
      </c>
      <c r="AI56" s="15" t="e">
        <f t="shared" si="19"/>
        <v>#VALUE!</v>
      </c>
      <c r="AJ56" s="15" t="e">
        <f t="shared" si="19"/>
        <v>#VALUE!</v>
      </c>
      <c r="AK56" s="15" t="e">
        <f t="shared" si="19"/>
        <v>#VALUE!</v>
      </c>
      <c r="AL56" s="15" t="e">
        <f t="shared" si="19"/>
        <v>#VALUE!</v>
      </c>
      <c r="AM56" s="15" t="e">
        <f t="shared" si="19"/>
        <v>#VALUE!</v>
      </c>
      <c r="AN56" s="15" t="e">
        <f t="shared" si="18"/>
        <v>#VALUE!</v>
      </c>
      <c r="AO56" s="15" t="e">
        <f t="shared" si="18"/>
        <v>#VALUE!</v>
      </c>
      <c r="AP56" s="15" t="e">
        <f t="shared" si="18"/>
        <v>#VALUE!</v>
      </c>
      <c r="AQ56" s="15" t="e">
        <f t="shared" si="18"/>
        <v>#VALUE!</v>
      </c>
      <c r="AR56" s="15" t="e">
        <f t="shared" si="18"/>
        <v>#VALUE!</v>
      </c>
      <c r="AS56" s="15">
        <f t="shared" si="16"/>
        <v>1</v>
      </c>
    </row>
    <row r="57" spans="1:45" ht="15.75">
      <c r="A57" s="118" t="s">
        <v>352</v>
      </c>
      <c r="B57" s="126"/>
      <c r="C57" s="126"/>
      <c r="D57" s="125"/>
      <c r="E57" s="127"/>
      <c r="F57" s="128"/>
      <c r="G57" s="128"/>
      <c r="H57" s="127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64" t="str">
        <f t="shared" si="4"/>
        <v/>
      </c>
      <c r="P57" s="64" t="str">
        <f t="shared" si="5"/>
        <v/>
      </c>
      <c r="Q57" s="64" t="str">
        <f t="shared" si="6"/>
        <v/>
      </c>
      <c r="R57" s="64" t="str">
        <f t="shared" si="7"/>
        <v/>
      </c>
      <c r="S57" s="64" t="str">
        <f t="shared" si="8"/>
        <v/>
      </c>
      <c r="T57" s="64" t="str">
        <f t="shared" si="9"/>
        <v/>
      </c>
      <c r="U57" s="64" t="str">
        <f t="shared" si="10"/>
        <v/>
      </c>
      <c r="V57" s="64" t="str">
        <f t="shared" si="11"/>
        <v/>
      </c>
      <c r="W57" s="236" t="b">
        <f t="shared" si="12"/>
        <v>0</v>
      </c>
      <c r="Y57" s="14" t="e">
        <f t="shared" si="13"/>
        <v>#VALUE!</v>
      </c>
      <c r="Z57" s="14" t="e">
        <f t="shared" si="20"/>
        <v>#VALUE!</v>
      </c>
      <c r="AA57" s="14" t="e">
        <f t="shared" si="20"/>
        <v>#VALUE!</v>
      </c>
      <c r="AB57" s="14" t="e">
        <f t="shared" si="20"/>
        <v>#VALUE!</v>
      </c>
      <c r="AC57" s="14" t="e">
        <f t="shared" si="20"/>
        <v>#VALUE!</v>
      </c>
      <c r="AD57" s="14" t="e">
        <f t="shared" si="20"/>
        <v>#VALUE!</v>
      </c>
      <c r="AE57" s="14" t="e">
        <f t="shared" si="20"/>
        <v>#VALUE!</v>
      </c>
      <c r="AF57" s="14" t="e">
        <f t="shared" si="20"/>
        <v>#VALUE!</v>
      </c>
      <c r="AG57" s="14" t="e">
        <f t="shared" si="20"/>
        <v>#VALUE!</v>
      </c>
      <c r="AH57" s="14" t="e">
        <f t="shared" si="20"/>
        <v>#VALUE!</v>
      </c>
      <c r="AI57" s="15" t="e">
        <f t="shared" si="19"/>
        <v>#VALUE!</v>
      </c>
      <c r="AJ57" s="15" t="e">
        <f t="shared" si="19"/>
        <v>#VALUE!</v>
      </c>
      <c r="AK57" s="15" t="e">
        <f t="shared" si="19"/>
        <v>#VALUE!</v>
      </c>
      <c r="AL57" s="15" t="e">
        <f t="shared" si="19"/>
        <v>#VALUE!</v>
      </c>
      <c r="AM57" s="15" t="e">
        <f t="shared" si="19"/>
        <v>#VALUE!</v>
      </c>
      <c r="AN57" s="15" t="e">
        <f t="shared" si="18"/>
        <v>#VALUE!</v>
      </c>
      <c r="AO57" s="15" t="e">
        <f t="shared" si="18"/>
        <v>#VALUE!</v>
      </c>
      <c r="AP57" s="15" t="e">
        <f t="shared" si="18"/>
        <v>#VALUE!</v>
      </c>
      <c r="AQ57" s="15" t="e">
        <f t="shared" si="18"/>
        <v>#VALUE!</v>
      </c>
      <c r="AR57" s="15" t="e">
        <f t="shared" si="18"/>
        <v>#VALUE!</v>
      </c>
      <c r="AS57" s="15">
        <f t="shared" si="16"/>
        <v>1</v>
      </c>
    </row>
    <row r="58" spans="1:45" ht="15.75">
      <c r="A58" s="118" t="s">
        <v>353</v>
      </c>
      <c r="B58" s="126"/>
      <c r="C58" s="126"/>
      <c r="D58" s="125"/>
      <c r="E58" s="127"/>
      <c r="F58" s="128"/>
      <c r="G58" s="128"/>
      <c r="H58" s="127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64" t="str">
        <f t="shared" si="4"/>
        <v/>
      </c>
      <c r="P58" s="64" t="str">
        <f t="shared" si="5"/>
        <v/>
      </c>
      <c r="Q58" s="64" t="str">
        <f t="shared" si="6"/>
        <v/>
      </c>
      <c r="R58" s="64" t="str">
        <f t="shared" si="7"/>
        <v/>
      </c>
      <c r="S58" s="64" t="str">
        <f t="shared" si="8"/>
        <v/>
      </c>
      <c r="T58" s="64" t="str">
        <f t="shared" si="9"/>
        <v/>
      </c>
      <c r="U58" s="64" t="str">
        <f t="shared" si="10"/>
        <v/>
      </c>
      <c r="V58" s="64" t="str">
        <f t="shared" si="11"/>
        <v/>
      </c>
      <c r="W58" s="236" t="b">
        <f t="shared" si="12"/>
        <v>0</v>
      </c>
      <c r="Y58" s="14" t="e">
        <f t="shared" si="13"/>
        <v>#VALUE!</v>
      </c>
      <c r="Z58" s="14" t="e">
        <f t="shared" si="20"/>
        <v>#VALUE!</v>
      </c>
      <c r="AA58" s="14" t="e">
        <f t="shared" si="20"/>
        <v>#VALUE!</v>
      </c>
      <c r="AB58" s="14" t="e">
        <f t="shared" si="20"/>
        <v>#VALUE!</v>
      </c>
      <c r="AC58" s="14" t="e">
        <f t="shared" si="20"/>
        <v>#VALUE!</v>
      </c>
      <c r="AD58" s="14" t="e">
        <f t="shared" si="20"/>
        <v>#VALUE!</v>
      </c>
      <c r="AE58" s="14" t="e">
        <f t="shared" si="20"/>
        <v>#VALUE!</v>
      </c>
      <c r="AF58" s="14" t="e">
        <f t="shared" si="20"/>
        <v>#VALUE!</v>
      </c>
      <c r="AG58" s="14" t="e">
        <f t="shared" si="20"/>
        <v>#VALUE!</v>
      </c>
      <c r="AH58" s="14" t="e">
        <f t="shared" si="20"/>
        <v>#VALUE!</v>
      </c>
      <c r="AI58" s="15" t="e">
        <f t="shared" si="19"/>
        <v>#VALUE!</v>
      </c>
      <c r="AJ58" s="15" t="e">
        <f t="shared" si="19"/>
        <v>#VALUE!</v>
      </c>
      <c r="AK58" s="15" t="e">
        <f t="shared" si="19"/>
        <v>#VALUE!</v>
      </c>
      <c r="AL58" s="15" t="e">
        <f t="shared" si="19"/>
        <v>#VALUE!</v>
      </c>
      <c r="AM58" s="15" t="e">
        <f t="shared" si="19"/>
        <v>#VALUE!</v>
      </c>
      <c r="AN58" s="15" t="e">
        <f t="shared" si="18"/>
        <v>#VALUE!</v>
      </c>
      <c r="AO58" s="15" t="e">
        <f t="shared" si="18"/>
        <v>#VALUE!</v>
      </c>
      <c r="AP58" s="15" t="e">
        <f t="shared" si="18"/>
        <v>#VALUE!</v>
      </c>
      <c r="AQ58" s="15" t="e">
        <f t="shared" si="18"/>
        <v>#VALUE!</v>
      </c>
      <c r="AR58" s="15" t="e">
        <f t="shared" si="18"/>
        <v>#VALUE!</v>
      </c>
      <c r="AS58" s="15">
        <f t="shared" si="16"/>
        <v>1</v>
      </c>
    </row>
    <row r="59" spans="1:45" ht="15.75">
      <c r="A59" s="118" t="s">
        <v>354</v>
      </c>
      <c r="B59" s="126"/>
      <c r="C59" s="126"/>
      <c r="D59" s="125"/>
      <c r="E59" s="127"/>
      <c r="F59" s="128"/>
      <c r="G59" s="128"/>
      <c r="H59" s="127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64" t="str">
        <f t="shared" si="4"/>
        <v/>
      </c>
      <c r="P59" s="64" t="str">
        <f t="shared" si="5"/>
        <v/>
      </c>
      <c r="Q59" s="64" t="str">
        <f t="shared" si="6"/>
        <v/>
      </c>
      <c r="R59" s="64" t="str">
        <f t="shared" si="7"/>
        <v/>
      </c>
      <c r="S59" s="64" t="str">
        <f t="shared" si="8"/>
        <v/>
      </c>
      <c r="T59" s="64" t="str">
        <f t="shared" si="9"/>
        <v/>
      </c>
      <c r="U59" s="64" t="str">
        <f t="shared" si="10"/>
        <v/>
      </c>
      <c r="V59" s="64" t="str">
        <f t="shared" si="11"/>
        <v/>
      </c>
      <c r="W59" s="236" t="b">
        <f t="shared" si="12"/>
        <v>0</v>
      </c>
      <c r="Y59" s="14" t="e">
        <f t="shared" si="13"/>
        <v>#VALUE!</v>
      </c>
      <c r="Z59" s="14" t="e">
        <f t="shared" si="20"/>
        <v>#VALUE!</v>
      </c>
      <c r="AA59" s="14" t="e">
        <f t="shared" si="20"/>
        <v>#VALUE!</v>
      </c>
      <c r="AB59" s="14" t="e">
        <f t="shared" si="20"/>
        <v>#VALUE!</v>
      </c>
      <c r="AC59" s="14" t="e">
        <f t="shared" si="20"/>
        <v>#VALUE!</v>
      </c>
      <c r="AD59" s="14" t="e">
        <f t="shared" si="20"/>
        <v>#VALUE!</v>
      </c>
      <c r="AE59" s="14" t="e">
        <f t="shared" si="20"/>
        <v>#VALUE!</v>
      </c>
      <c r="AF59" s="14" t="e">
        <f t="shared" si="20"/>
        <v>#VALUE!</v>
      </c>
      <c r="AG59" s="14" t="e">
        <f t="shared" si="20"/>
        <v>#VALUE!</v>
      </c>
      <c r="AH59" s="14" t="e">
        <f t="shared" si="20"/>
        <v>#VALUE!</v>
      </c>
      <c r="AI59" s="15" t="e">
        <f t="shared" si="19"/>
        <v>#VALUE!</v>
      </c>
      <c r="AJ59" s="15" t="e">
        <f t="shared" si="19"/>
        <v>#VALUE!</v>
      </c>
      <c r="AK59" s="15" t="e">
        <f t="shared" si="19"/>
        <v>#VALUE!</v>
      </c>
      <c r="AL59" s="15" t="e">
        <f t="shared" si="19"/>
        <v>#VALUE!</v>
      </c>
      <c r="AM59" s="15" t="e">
        <f t="shared" si="19"/>
        <v>#VALUE!</v>
      </c>
      <c r="AN59" s="15" t="e">
        <f t="shared" si="18"/>
        <v>#VALUE!</v>
      </c>
      <c r="AO59" s="15" t="e">
        <f t="shared" si="18"/>
        <v>#VALUE!</v>
      </c>
      <c r="AP59" s="15" t="e">
        <f t="shared" si="18"/>
        <v>#VALUE!</v>
      </c>
      <c r="AQ59" s="15" t="e">
        <f t="shared" si="18"/>
        <v>#VALUE!</v>
      </c>
      <c r="AR59" s="15" t="e">
        <f t="shared" si="18"/>
        <v>#VALUE!</v>
      </c>
      <c r="AS59" s="15">
        <f t="shared" si="16"/>
        <v>1</v>
      </c>
    </row>
    <row r="60" spans="1:45" ht="15.75">
      <c r="A60" s="118" t="s">
        <v>355</v>
      </c>
      <c r="B60" s="126"/>
      <c r="C60" s="126"/>
      <c r="D60" s="125"/>
      <c r="E60" s="127"/>
      <c r="F60" s="128"/>
      <c r="G60" s="128"/>
      <c r="H60" s="127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64" t="str">
        <f t="shared" si="4"/>
        <v/>
      </c>
      <c r="P60" s="64" t="str">
        <f t="shared" si="5"/>
        <v/>
      </c>
      <c r="Q60" s="64" t="str">
        <f t="shared" si="6"/>
        <v/>
      </c>
      <c r="R60" s="64" t="str">
        <f t="shared" si="7"/>
        <v/>
      </c>
      <c r="S60" s="64" t="str">
        <f t="shared" si="8"/>
        <v/>
      </c>
      <c r="T60" s="64" t="str">
        <f t="shared" si="9"/>
        <v/>
      </c>
      <c r="U60" s="64" t="str">
        <f t="shared" si="10"/>
        <v/>
      </c>
      <c r="V60" s="64" t="str">
        <f t="shared" si="11"/>
        <v/>
      </c>
      <c r="W60" s="236" t="b">
        <f t="shared" si="12"/>
        <v>0</v>
      </c>
      <c r="Y60" s="14" t="e">
        <f t="shared" si="13"/>
        <v>#VALUE!</v>
      </c>
      <c r="Z60" s="14" t="e">
        <f t="shared" si="20"/>
        <v>#VALUE!</v>
      </c>
      <c r="AA60" s="14" t="e">
        <f t="shared" si="20"/>
        <v>#VALUE!</v>
      </c>
      <c r="AB60" s="14" t="e">
        <f t="shared" si="20"/>
        <v>#VALUE!</v>
      </c>
      <c r="AC60" s="14" t="e">
        <f t="shared" si="20"/>
        <v>#VALUE!</v>
      </c>
      <c r="AD60" s="14" t="e">
        <f t="shared" si="20"/>
        <v>#VALUE!</v>
      </c>
      <c r="AE60" s="14" t="e">
        <f t="shared" si="20"/>
        <v>#VALUE!</v>
      </c>
      <c r="AF60" s="14" t="e">
        <f t="shared" si="20"/>
        <v>#VALUE!</v>
      </c>
      <c r="AG60" s="14" t="e">
        <f t="shared" si="20"/>
        <v>#VALUE!</v>
      </c>
      <c r="AH60" s="14" t="e">
        <f t="shared" si="20"/>
        <v>#VALUE!</v>
      </c>
      <c r="AI60" s="15" t="e">
        <f t="shared" si="19"/>
        <v>#VALUE!</v>
      </c>
      <c r="AJ60" s="15" t="e">
        <f t="shared" si="19"/>
        <v>#VALUE!</v>
      </c>
      <c r="AK60" s="15" t="e">
        <f t="shared" si="19"/>
        <v>#VALUE!</v>
      </c>
      <c r="AL60" s="15" t="e">
        <f t="shared" si="19"/>
        <v>#VALUE!</v>
      </c>
      <c r="AM60" s="15" t="e">
        <f t="shared" si="19"/>
        <v>#VALUE!</v>
      </c>
      <c r="AN60" s="15" t="e">
        <f t="shared" si="18"/>
        <v>#VALUE!</v>
      </c>
      <c r="AO60" s="15" t="e">
        <f t="shared" si="18"/>
        <v>#VALUE!</v>
      </c>
      <c r="AP60" s="15" t="e">
        <f t="shared" si="18"/>
        <v>#VALUE!</v>
      </c>
      <c r="AQ60" s="15" t="e">
        <f t="shared" si="18"/>
        <v>#VALUE!</v>
      </c>
      <c r="AR60" s="15" t="e">
        <f t="shared" si="18"/>
        <v>#VALUE!</v>
      </c>
      <c r="AS60" s="15">
        <f t="shared" si="16"/>
        <v>1</v>
      </c>
    </row>
    <row r="61" spans="1:45" ht="15.75">
      <c r="A61" s="118" t="s">
        <v>356</v>
      </c>
      <c r="B61" s="126"/>
      <c r="C61" s="126"/>
      <c r="D61" s="125"/>
      <c r="E61" s="127"/>
      <c r="F61" s="128"/>
      <c r="G61" s="128"/>
      <c r="H61" s="127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64" t="str">
        <f t="shared" si="4"/>
        <v/>
      </c>
      <c r="P61" s="64" t="str">
        <f t="shared" si="5"/>
        <v/>
      </c>
      <c r="Q61" s="64" t="str">
        <f t="shared" si="6"/>
        <v/>
      </c>
      <c r="R61" s="64" t="str">
        <f t="shared" si="7"/>
        <v/>
      </c>
      <c r="S61" s="64" t="str">
        <f t="shared" si="8"/>
        <v/>
      </c>
      <c r="T61" s="64" t="str">
        <f t="shared" si="9"/>
        <v/>
      </c>
      <c r="U61" s="64" t="str">
        <f t="shared" si="10"/>
        <v/>
      </c>
      <c r="V61" s="64" t="str">
        <f t="shared" si="11"/>
        <v/>
      </c>
      <c r="W61" s="236" t="b">
        <f t="shared" si="12"/>
        <v>0</v>
      </c>
      <c r="Y61" s="14" t="e">
        <f t="shared" si="13"/>
        <v>#VALUE!</v>
      </c>
      <c r="Z61" s="14" t="e">
        <f t="shared" si="20"/>
        <v>#VALUE!</v>
      </c>
      <c r="AA61" s="14" t="e">
        <f t="shared" si="20"/>
        <v>#VALUE!</v>
      </c>
      <c r="AB61" s="14" t="e">
        <f t="shared" si="20"/>
        <v>#VALUE!</v>
      </c>
      <c r="AC61" s="14" t="e">
        <f t="shared" si="20"/>
        <v>#VALUE!</v>
      </c>
      <c r="AD61" s="14" t="e">
        <f t="shared" si="20"/>
        <v>#VALUE!</v>
      </c>
      <c r="AE61" s="14" t="e">
        <f t="shared" si="20"/>
        <v>#VALUE!</v>
      </c>
      <c r="AF61" s="14" t="e">
        <f t="shared" si="20"/>
        <v>#VALUE!</v>
      </c>
      <c r="AG61" s="14" t="e">
        <f t="shared" si="20"/>
        <v>#VALUE!</v>
      </c>
      <c r="AH61" s="14" t="e">
        <f t="shared" si="20"/>
        <v>#VALUE!</v>
      </c>
      <c r="AI61" s="15" t="e">
        <f t="shared" si="19"/>
        <v>#VALUE!</v>
      </c>
      <c r="AJ61" s="15" t="e">
        <f t="shared" si="19"/>
        <v>#VALUE!</v>
      </c>
      <c r="AK61" s="15" t="e">
        <f t="shared" si="19"/>
        <v>#VALUE!</v>
      </c>
      <c r="AL61" s="15" t="e">
        <f t="shared" si="19"/>
        <v>#VALUE!</v>
      </c>
      <c r="AM61" s="15" t="e">
        <f t="shared" si="19"/>
        <v>#VALUE!</v>
      </c>
      <c r="AN61" s="15" t="e">
        <f t="shared" si="18"/>
        <v>#VALUE!</v>
      </c>
      <c r="AO61" s="15" t="e">
        <f t="shared" si="18"/>
        <v>#VALUE!</v>
      </c>
      <c r="AP61" s="15" t="e">
        <f t="shared" si="18"/>
        <v>#VALUE!</v>
      </c>
      <c r="AQ61" s="15" t="e">
        <f t="shared" si="18"/>
        <v>#VALUE!</v>
      </c>
      <c r="AR61" s="15" t="e">
        <f t="shared" si="18"/>
        <v>#VALUE!</v>
      </c>
      <c r="AS61" s="15">
        <f t="shared" si="16"/>
        <v>1</v>
      </c>
    </row>
    <row r="62" spans="1:45" ht="15.75">
      <c r="A62" s="118" t="s">
        <v>357</v>
      </c>
      <c r="B62" s="126"/>
      <c r="C62" s="126"/>
      <c r="D62" s="125"/>
      <c r="E62" s="127"/>
      <c r="F62" s="128"/>
      <c r="G62" s="128"/>
      <c r="H62" s="127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64" t="str">
        <f t="shared" si="4"/>
        <v/>
      </c>
      <c r="P62" s="64" t="str">
        <f t="shared" si="5"/>
        <v/>
      </c>
      <c r="Q62" s="64" t="str">
        <f t="shared" si="6"/>
        <v/>
      </c>
      <c r="R62" s="64" t="str">
        <f t="shared" si="7"/>
        <v/>
      </c>
      <c r="S62" s="64" t="str">
        <f t="shared" si="8"/>
        <v/>
      </c>
      <c r="T62" s="64" t="str">
        <f t="shared" si="9"/>
        <v/>
      </c>
      <c r="U62" s="64" t="str">
        <f t="shared" si="10"/>
        <v/>
      </c>
      <c r="V62" s="64" t="str">
        <f t="shared" si="11"/>
        <v/>
      </c>
      <c r="W62" s="236" t="b">
        <f t="shared" si="12"/>
        <v>0</v>
      </c>
      <c r="Y62" s="14" t="e">
        <f t="shared" si="13"/>
        <v>#VALUE!</v>
      </c>
      <c r="Z62" s="14" t="e">
        <f t="shared" si="20"/>
        <v>#VALUE!</v>
      </c>
      <c r="AA62" s="14" t="e">
        <f t="shared" si="20"/>
        <v>#VALUE!</v>
      </c>
      <c r="AB62" s="14" t="e">
        <f t="shared" si="20"/>
        <v>#VALUE!</v>
      </c>
      <c r="AC62" s="14" t="e">
        <f t="shared" si="20"/>
        <v>#VALUE!</v>
      </c>
      <c r="AD62" s="14" t="e">
        <f t="shared" si="20"/>
        <v>#VALUE!</v>
      </c>
      <c r="AE62" s="14" t="e">
        <f t="shared" si="20"/>
        <v>#VALUE!</v>
      </c>
      <c r="AF62" s="14" t="e">
        <f t="shared" si="20"/>
        <v>#VALUE!</v>
      </c>
      <c r="AG62" s="14" t="e">
        <f t="shared" si="20"/>
        <v>#VALUE!</v>
      </c>
      <c r="AH62" s="14" t="e">
        <f t="shared" si="20"/>
        <v>#VALUE!</v>
      </c>
      <c r="AI62" s="15" t="e">
        <f t="shared" si="19"/>
        <v>#VALUE!</v>
      </c>
      <c r="AJ62" s="15" t="e">
        <f t="shared" si="19"/>
        <v>#VALUE!</v>
      </c>
      <c r="AK62" s="15" t="e">
        <f t="shared" si="19"/>
        <v>#VALUE!</v>
      </c>
      <c r="AL62" s="15" t="e">
        <f t="shared" si="19"/>
        <v>#VALUE!</v>
      </c>
      <c r="AM62" s="15" t="e">
        <f t="shared" si="19"/>
        <v>#VALUE!</v>
      </c>
      <c r="AN62" s="15" t="e">
        <f t="shared" si="18"/>
        <v>#VALUE!</v>
      </c>
      <c r="AO62" s="15" t="e">
        <f t="shared" si="18"/>
        <v>#VALUE!</v>
      </c>
      <c r="AP62" s="15" t="e">
        <f t="shared" si="18"/>
        <v>#VALUE!</v>
      </c>
      <c r="AQ62" s="15" t="e">
        <f t="shared" si="18"/>
        <v>#VALUE!</v>
      </c>
      <c r="AR62" s="15" t="e">
        <f t="shared" si="18"/>
        <v>#VALUE!</v>
      </c>
      <c r="AS62" s="15">
        <f t="shared" si="16"/>
        <v>1</v>
      </c>
    </row>
    <row r="63" spans="1:45" ht="15.75">
      <c r="A63" s="118" t="s">
        <v>358</v>
      </c>
      <c r="B63" s="126"/>
      <c r="C63" s="126"/>
      <c r="D63" s="125"/>
      <c r="E63" s="127"/>
      <c r="F63" s="128"/>
      <c r="G63" s="128"/>
      <c r="H63" s="127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64" t="str">
        <f t="shared" si="4"/>
        <v/>
      </c>
      <c r="P63" s="64" t="str">
        <f t="shared" si="5"/>
        <v/>
      </c>
      <c r="Q63" s="64" t="str">
        <f t="shared" si="6"/>
        <v/>
      </c>
      <c r="R63" s="64" t="str">
        <f t="shared" si="7"/>
        <v/>
      </c>
      <c r="S63" s="64" t="str">
        <f t="shared" si="8"/>
        <v/>
      </c>
      <c r="T63" s="64" t="str">
        <f t="shared" si="9"/>
        <v/>
      </c>
      <c r="U63" s="64" t="str">
        <f t="shared" si="10"/>
        <v/>
      </c>
      <c r="V63" s="64" t="str">
        <f t="shared" si="11"/>
        <v/>
      </c>
      <c r="W63" s="236" t="b">
        <f t="shared" si="12"/>
        <v>0</v>
      </c>
      <c r="Y63" s="14" t="e">
        <f t="shared" si="13"/>
        <v>#VALUE!</v>
      </c>
      <c r="Z63" s="14" t="e">
        <f t="shared" si="20"/>
        <v>#VALUE!</v>
      </c>
      <c r="AA63" s="14" t="e">
        <f t="shared" si="20"/>
        <v>#VALUE!</v>
      </c>
      <c r="AB63" s="14" t="e">
        <f t="shared" si="20"/>
        <v>#VALUE!</v>
      </c>
      <c r="AC63" s="14" t="e">
        <f t="shared" si="20"/>
        <v>#VALUE!</v>
      </c>
      <c r="AD63" s="14" t="e">
        <f t="shared" si="20"/>
        <v>#VALUE!</v>
      </c>
      <c r="AE63" s="14" t="e">
        <f t="shared" si="20"/>
        <v>#VALUE!</v>
      </c>
      <c r="AF63" s="14" t="e">
        <f t="shared" si="20"/>
        <v>#VALUE!</v>
      </c>
      <c r="AG63" s="14" t="e">
        <f t="shared" si="20"/>
        <v>#VALUE!</v>
      </c>
      <c r="AH63" s="14" t="e">
        <f t="shared" si="20"/>
        <v>#VALUE!</v>
      </c>
      <c r="AI63" s="15" t="e">
        <f t="shared" si="19"/>
        <v>#VALUE!</v>
      </c>
      <c r="AJ63" s="15" t="e">
        <f t="shared" si="19"/>
        <v>#VALUE!</v>
      </c>
      <c r="AK63" s="15" t="e">
        <f t="shared" si="19"/>
        <v>#VALUE!</v>
      </c>
      <c r="AL63" s="15" t="e">
        <f t="shared" si="19"/>
        <v>#VALUE!</v>
      </c>
      <c r="AM63" s="15" t="e">
        <f t="shared" si="19"/>
        <v>#VALUE!</v>
      </c>
      <c r="AN63" s="15" t="e">
        <f t="shared" si="18"/>
        <v>#VALUE!</v>
      </c>
      <c r="AO63" s="15" t="e">
        <f t="shared" si="18"/>
        <v>#VALUE!</v>
      </c>
      <c r="AP63" s="15" t="e">
        <f t="shared" si="18"/>
        <v>#VALUE!</v>
      </c>
      <c r="AQ63" s="15" t="e">
        <f t="shared" si="18"/>
        <v>#VALUE!</v>
      </c>
      <c r="AR63" s="15" t="e">
        <f t="shared" si="18"/>
        <v>#VALUE!</v>
      </c>
      <c r="AS63" s="15">
        <f t="shared" si="16"/>
        <v>1</v>
      </c>
    </row>
    <row r="64" spans="1:45" ht="15.75">
      <c r="A64" s="118" t="s">
        <v>359</v>
      </c>
      <c r="B64" s="126"/>
      <c r="C64" s="126"/>
      <c r="D64" s="125"/>
      <c r="E64" s="127"/>
      <c r="F64" s="128"/>
      <c r="G64" s="128"/>
      <c r="H64" s="127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64" t="str">
        <f t="shared" si="4"/>
        <v/>
      </c>
      <c r="P64" s="64" t="str">
        <f t="shared" si="5"/>
        <v/>
      </c>
      <c r="Q64" s="64" t="str">
        <f t="shared" si="6"/>
        <v/>
      </c>
      <c r="R64" s="64" t="str">
        <f t="shared" si="7"/>
        <v/>
      </c>
      <c r="S64" s="64" t="str">
        <f t="shared" si="8"/>
        <v/>
      </c>
      <c r="T64" s="64" t="str">
        <f t="shared" si="9"/>
        <v/>
      </c>
      <c r="U64" s="64" t="str">
        <f t="shared" si="10"/>
        <v/>
      </c>
      <c r="V64" s="64" t="str">
        <f t="shared" si="11"/>
        <v/>
      </c>
      <c r="W64" s="236" t="b">
        <f t="shared" si="12"/>
        <v>0</v>
      </c>
      <c r="Y64" s="14" t="e">
        <f t="shared" si="13"/>
        <v>#VALUE!</v>
      </c>
      <c r="Z64" s="14" t="e">
        <f t="shared" si="20"/>
        <v>#VALUE!</v>
      </c>
      <c r="AA64" s="14" t="e">
        <f t="shared" si="20"/>
        <v>#VALUE!</v>
      </c>
      <c r="AB64" s="14" t="e">
        <f t="shared" si="20"/>
        <v>#VALUE!</v>
      </c>
      <c r="AC64" s="14" t="e">
        <f t="shared" si="20"/>
        <v>#VALUE!</v>
      </c>
      <c r="AD64" s="14" t="e">
        <f t="shared" si="20"/>
        <v>#VALUE!</v>
      </c>
      <c r="AE64" s="14" t="e">
        <f t="shared" si="20"/>
        <v>#VALUE!</v>
      </c>
      <c r="AF64" s="14" t="e">
        <f t="shared" si="20"/>
        <v>#VALUE!</v>
      </c>
      <c r="AG64" s="14" t="e">
        <f t="shared" si="20"/>
        <v>#VALUE!</v>
      </c>
      <c r="AH64" s="14" t="e">
        <f t="shared" si="20"/>
        <v>#VALUE!</v>
      </c>
      <c r="AI64" s="15" t="e">
        <f t="shared" si="19"/>
        <v>#VALUE!</v>
      </c>
      <c r="AJ64" s="15" t="e">
        <f t="shared" si="19"/>
        <v>#VALUE!</v>
      </c>
      <c r="AK64" s="15" t="e">
        <f t="shared" si="19"/>
        <v>#VALUE!</v>
      </c>
      <c r="AL64" s="15" t="e">
        <f t="shared" si="19"/>
        <v>#VALUE!</v>
      </c>
      <c r="AM64" s="15" t="e">
        <f t="shared" si="19"/>
        <v>#VALUE!</v>
      </c>
      <c r="AN64" s="15" t="e">
        <f t="shared" si="18"/>
        <v>#VALUE!</v>
      </c>
      <c r="AO64" s="15" t="e">
        <f t="shared" si="18"/>
        <v>#VALUE!</v>
      </c>
      <c r="AP64" s="15" t="e">
        <f t="shared" si="18"/>
        <v>#VALUE!</v>
      </c>
      <c r="AQ64" s="15" t="e">
        <f t="shared" si="18"/>
        <v>#VALUE!</v>
      </c>
      <c r="AR64" s="15" t="e">
        <f t="shared" si="18"/>
        <v>#VALUE!</v>
      </c>
      <c r="AS64" s="15">
        <f t="shared" si="16"/>
        <v>1</v>
      </c>
    </row>
    <row r="65" spans="1:45" ht="15.75">
      <c r="A65" s="118" t="s">
        <v>360</v>
      </c>
      <c r="B65" s="126"/>
      <c r="C65" s="126"/>
      <c r="D65" s="125"/>
      <c r="E65" s="127"/>
      <c r="F65" s="128"/>
      <c r="G65" s="128"/>
      <c r="H65" s="127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64" t="str">
        <f t="shared" si="4"/>
        <v/>
      </c>
      <c r="P65" s="64" t="str">
        <f t="shared" si="5"/>
        <v/>
      </c>
      <c r="Q65" s="64" t="str">
        <f t="shared" si="6"/>
        <v/>
      </c>
      <c r="R65" s="64" t="str">
        <f t="shared" si="7"/>
        <v/>
      </c>
      <c r="S65" s="64" t="str">
        <f t="shared" si="8"/>
        <v/>
      </c>
      <c r="T65" s="64" t="str">
        <f t="shared" si="9"/>
        <v/>
      </c>
      <c r="U65" s="64" t="str">
        <f t="shared" si="10"/>
        <v/>
      </c>
      <c r="V65" s="64" t="str">
        <f t="shared" si="11"/>
        <v/>
      </c>
      <c r="W65" s="236" t="b">
        <f t="shared" si="12"/>
        <v>0</v>
      </c>
      <c r="Y65" s="14" t="e">
        <f t="shared" si="13"/>
        <v>#VALUE!</v>
      </c>
      <c r="Z65" s="14" t="e">
        <f t="shared" si="20"/>
        <v>#VALUE!</v>
      </c>
      <c r="AA65" s="14" t="e">
        <f t="shared" si="20"/>
        <v>#VALUE!</v>
      </c>
      <c r="AB65" s="14" t="e">
        <f t="shared" si="20"/>
        <v>#VALUE!</v>
      </c>
      <c r="AC65" s="14" t="e">
        <f t="shared" si="20"/>
        <v>#VALUE!</v>
      </c>
      <c r="AD65" s="14" t="e">
        <f t="shared" si="20"/>
        <v>#VALUE!</v>
      </c>
      <c r="AE65" s="14" t="e">
        <f t="shared" si="20"/>
        <v>#VALUE!</v>
      </c>
      <c r="AF65" s="14" t="e">
        <f t="shared" si="20"/>
        <v>#VALUE!</v>
      </c>
      <c r="AG65" s="14" t="e">
        <f t="shared" si="20"/>
        <v>#VALUE!</v>
      </c>
      <c r="AH65" s="14" t="e">
        <f t="shared" si="20"/>
        <v>#VALUE!</v>
      </c>
      <c r="AI65" s="15" t="e">
        <f t="shared" si="19"/>
        <v>#VALUE!</v>
      </c>
      <c r="AJ65" s="15" t="e">
        <f t="shared" si="19"/>
        <v>#VALUE!</v>
      </c>
      <c r="AK65" s="15" t="e">
        <f t="shared" si="19"/>
        <v>#VALUE!</v>
      </c>
      <c r="AL65" s="15" t="e">
        <f t="shared" si="19"/>
        <v>#VALUE!</v>
      </c>
      <c r="AM65" s="15" t="e">
        <f t="shared" si="19"/>
        <v>#VALUE!</v>
      </c>
      <c r="AN65" s="15" t="e">
        <f t="shared" si="18"/>
        <v>#VALUE!</v>
      </c>
      <c r="AO65" s="15" t="e">
        <f t="shared" si="18"/>
        <v>#VALUE!</v>
      </c>
      <c r="AP65" s="15" t="e">
        <f t="shared" si="18"/>
        <v>#VALUE!</v>
      </c>
      <c r="AQ65" s="15" t="e">
        <f t="shared" si="18"/>
        <v>#VALUE!</v>
      </c>
      <c r="AR65" s="15" t="e">
        <f t="shared" si="18"/>
        <v>#VALUE!</v>
      </c>
      <c r="AS65" s="15">
        <f t="shared" si="16"/>
        <v>1</v>
      </c>
    </row>
    <row r="66" spans="1:45" ht="15.75">
      <c r="A66" s="118" t="s">
        <v>361</v>
      </c>
      <c r="B66" s="126"/>
      <c r="C66" s="126"/>
      <c r="D66" s="125"/>
      <c r="E66" s="127"/>
      <c r="F66" s="128"/>
      <c r="G66" s="128"/>
      <c r="H66" s="127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64" t="str">
        <f t="shared" si="4"/>
        <v/>
      </c>
      <c r="P66" s="64" t="str">
        <f t="shared" si="5"/>
        <v/>
      </c>
      <c r="Q66" s="64" t="str">
        <f t="shared" si="6"/>
        <v/>
      </c>
      <c r="R66" s="64" t="str">
        <f t="shared" si="7"/>
        <v/>
      </c>
      <c r="S66" s="64" t="str">
        <f t="shared" si="8"/>
        <v/>
      </c>
      <c r="T66" s="64" t="str">
        <f t="shared" si="9"/>
        <v/>
      </c>
      <c r="U66" s="64" t="str">
        <f t="shared" si="10"/>
        <v/>
      </c>
      <c r="V66" s="64" t="str">
        <f t="shared" si="11"/>
        <v/>
      </c>
      <c r="W66" s="236" t="b">
        <f t="shared" si="12"/>
        <v>0</v>
      </c>
      <c r="Y66" s="14" t="e">
        <f t="shared" si="13"/>
        <v>#VALUE!</v>
      </c>
      <c r="Z66" s="14" t="e">
        <f t="shared" si="20"/>
        <v>#VALUE!</v>
      </c>
      <c r="AA66" s="14" t="e">
        <f t="shared" si="20"/>
        <v>#VALUE!</v>
      </c>
      <c r="AB66" s="14" t="e">
        <f t="shared" si="20"/>
        <v>#VALUE!</v>
      </c>
      <c r="AC66" s="14" t="e">
        <f t="shared" si="20"/>
        <v>#VALUE!</v>
      </c>
      <c r="AD66" s="14" t="e">
        <f t="shared" si="20"/>
        <v>#VALUE!</v>
      </c>
      <c r="AE66" s="14" t="e">
        <f t="shared" si="20"/>
        <v>#VALUE!</v>
      </c>
      <c r="AF66" s="14" t="e">
        <f t="shared" si="20"/>
        <v>#VALUE!</v>
      </c>
      <c r="AG66" s="14" t="e">
        <f t="shared" si="20"/>
        <v>#VALUE!</v>
      </c>
      <c r="AH66" s="14" t="e">
        <f t="shared" si="20"/>
        <v>#VALUE!</v>
      </c>
      <c r="AI66" s="15" t="e">
        <f t="shared" si="19"/>
        <v>#VALUE!</v>
      </c>
      <c r="AJ66" s="15" t="e">
        <f t="shared" si="19"/>
        <v>#VALUE!</v>
      </c>
      <c r="AK66" s="15" t="e">
        <f t="shared" si="19"/>
        <v>#VALUE!</v>
      </c>
      <c r="AL66" s="15" t="e">
        <f t="shared" si="19"/>
        <v>#VALUE!</v>
      </c>
      <c r="AM66" s="15" t="e">
        <f t="shared" si="19"/>
        <v>#VALUE!</v>
      </c>
      <c r="AN66" s="15" t="e">
        <f t="shared" si="18"/>
        <v>#VALUE!</v>
      </c>
      <c r="AO66" s="15" t="e">
        <f t="shared" si="18"/>
        <v>#VALUE!</v>
      </c>
      <c r="AP66" s="15" t="e">
        <f t="shared" si="18"/>
        <v>#VALUE!</v>
      </c>
      <c r="AQ66" s="15" t="e">
        <f t="shared" si="18"/>
        <v>#VALUE!</v>
      </c>
      <c r="AR66" s="15" t="e">
        <f t="shared" si="18"/>
        <v>#VALUE!</v>
      </c>
      <c r="AS66" s="15">
        <f t="shared" si="16"/>
        <v>1</v>
      </c>
    </row>
    <row r="67" spans="1:45" ht="15.75">
      <c r="A67" s="118" t="s">
        <v>362</v>
      </c>
      <c r="B67" s="126"/>
      <c r="C67" s="126"/>
      <c r="D67" s="125"/>
      <c r="E67" s="127"/>
      <c r="F67" s="128"/>
      <c r="G67" s="128"/>
      <c r="H67" s="127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64" t="str">
        <f t="shared" si="4"/>
        <v/>
      </c>
      <c r="P67" s="64" t="str">
        <f t="shared" si="5"/>
        <v/>
      </c>
      <c r="Q67" s="64" t="str">
        <f t="shared" si="6"/>
        <v/>
      </c>
      <c r="R67" s="64" t="str">
        <f t="shared" si="7"/>
        <v/>
      </c>
      <c r="S67" s="64" t="str">
        <f t="shared" si="8"/>
        <v/>
      </c>
      <c r="T67" s="64" t="str">
        <f t="shared" si="9"/>
        <v/>
      </c>
      <c r="U67" s="64" t="str">
        <f t="shared" si="10"/>
        <v/>
      </c>
      <c r="V67" s="64" t="str">
        <f t="shared" si="11"/>
        <v/>
      </c>
      <c r="W67" s="236" t="b">
        <f t="shared" si="12"/>
        <v>0</v>
      </c>
      <c r="Y67" s="14" t="e">
        <f t="shared" si="13"/>
        <v>#VALUE!</v>
      </c>
      <c r="Z67" s="14" t="e">
        <f t="shared" si="20"/>
        <v>#VALUE!</v>
      </c>
      <c r="AA67" s="14" t="e">
        <f t="shared" si="20"/>
        <v>#VALUE!</v>
      </c>
      <c r="AB67" s="14" t="e">
        <f t="shared" si="20"/>
        <v>#VALUE!</v>
      </c>
      <c r="AC67" s="14" t="e">
        <f t="shared" si="20"/>
        <v>#VALUE!</v>
      </c>
      <c r="AD67" s="14" t="e">
        <f t="shared" si="20"/>
        <v>#VALUE!</v>
      </c>
      <c r="AE67" s="14" t="e">
        <f t="shared" si="20"/>
        <v>#VALUE!</v>
      </c>
      <c r="AF67" s="14" t="e">
        <f t="shared" si="20"/>
        <v>#VALUE!</v>
      </c>
      <c r="AG67" s="14" t="e">
        <f t="shared" si="20"/>
        <v>#VALUE!</v>
      </c>
      <c r="AH67" s="14" t="e">
        <f t="shared" si="20"/>
        <v>#VALUE!</v>
      </c>
      <c r="AI67" s="15" t="e">
        <f t="shared" si="19"/>
        <v>#VALUE!</v>
      </c>
      <c r="AJ67" s="15" t="e">
        <f t="shared" si="19"/>
        <v>#VALUE!</v>
      </c>
      <c r="AK67" s="15" t="e">
        <f t="shared" si="19"/>
        <v>#VALUE!</v>
      </c>
      <c r="AL67" s="15" t="e">
        <f t="shared" si="19"/>
        <v>#VALUE!</v>
      </c>
      <c r="AM67" s="15" t="e">
        <f t="shared" si="19"/>
        <v>#VALUE!</v>
      </c>
      <c r="AN67" s="15" t="e">
        <f t="shared" si="19"/>
        <v>#VALUE!</v>
      </c>
      <c r="AO67" s="15" t="e">
        <f t="shared" si="19"/>
        <v>#VALUE!</v>
      </c>
      <c r="AP67" s="15" t="e">
        <f t="shared" si="19"/>
        <v>#VALUE!</v>
      </c>
      <c r="AQ67" s="15" t="e">
        <f t="shared" si="19"/>
        <v>#VALUE!</v>
      </c>
      <c r="AR67" s="15" t="e">
        <f t="shared" si="19"/>
        <v>#VALUE!</v>
      </c>
      <c r="AS67" s="15">
        <f t="shared" si="16"/>
        <v>1</v>
      </c>
    </row>
    <row r="68" spans="1:45" ht="15.75">
      <c r="A68" s="118" t="s">
        <v>363</v>
      </c>
      <c r="B68" s="126"/>
      <c r="C68" s="126"/>
      <c r="D68" s="125"/>
      <c r="E68" s="127"/>
      <c r="F68" s="128"/>
      <c r="G68" s="128"/>
      <c r="H68" s="127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64" t="str">
        <f t="shared" si="4"/>
        <v/>
      </c>
      <c r="P68" s="64" t="str">
        <f t="shared" si="5"/>
        <v/>
      </c>
      <c r="Q68" s="64" t="str">
        <f t="shared" si="6"/>
        <v/>
      </c>
      <c r="R68" s="64" t="str">
        <f t="shared" si="7"/>
        <v/>
      </c>
      <c r="S68" s="64" t="str">
        <f t="shared" si="8"/>
        <v/>
      </c>
      <c r="T68" s="64" t="str">
        <f t="shared" si="9"/>
        <v/>
      </c>
      <c r="U68" s="64" t="str">
        <f t="shared" si="10"/>
        <v/>
      </c>
      <c r="V68" s="64" t="str">
        <f t="shared" si="11"/>
        <v/>
      </c>
      <c r="W68" s="236" t="b">
        <f t="shared" si="12"/>
        <v>0</v>
      </c>
      <c r="Y68" s="14" t="e">
        <f t="shared" si="13"/>
        <v>#VALUE!</v>
      </c>
      <c r="Z68" s="14" t="e">
        <f t="shared" si="20"/>
        <v>#VALUE!</v>
      </c>
      <c r="AA68" s="14" t="e">
        <f t="shared" si="20"/>
        <v>#VALUE!</v>
      </c>
      <c r="AB68" s="14" t="e">
        <f t="shared" si="20"/>
        <v>#VALUE!</v>
      </c>
      <c r="AC68" s="14" t="e">
        <f t="shared" si="20"/>
        <v>#VALUE!</v>
      </c>
      <c r="AD68" s="14" t="e">
        <f t="shared" si="20"/>
        <v>#VALUE!</v>
      </c>
      <c r="AE68" s="14" t="e">
        <f t="shared" si="20"/>
        <v>#VALUE!</v>
      </c>
      <c r="AF68" s="14" t="e">
        <f t="shared" si="20"/>
        <v>#VALUE!</v>
      </c>
      <c r="AG68" s="14" t="e">
        <f t="shared" si="20"/>
        <v>#VALUE!</v>
      </c>
      <c r="AH68" s="14" t="e">
        <f t="shared" si="20"/>
        <v>#VALUE!</v>
      </c>
      <c r="AI68" s="15" t="e">
        <f t="shared" ref="AI68:AR80" si="21">IF(Y68&gt;0,1,0)</f>
        <v>#VALUE!</v>
      </c>
      <c r="AJ68" s="15" t="e">
        <f t="shared" si="21"/>
        <v>#VALUE!</v>
      </c>
      <c r="AK68" s="15" t="e">
        <f t="shared" si="21"/>
        <v>#VALUE!</v>
      </c>
      <c r="AL68" s="15" t="e">
        <f t="shared" si="21"/>
        <v>#VALUE!</v>
      </c>
      <c r="AM68" s="15" t="e">
        <f t="shared" si="21"/>
        <v>#VALUE!</v>
      </c>
      <c r="AN68" s="15" t="e">
        <f t="shared" si="21"/>
        <v>#VALUE!</v>
      </c>
      <c r="AO68" s="15" t="e">
        <f t="shared" si="21"/>
        <v>#VALUE!</v>
      </c>
      <c r="AP68" s="15" t="e">
        <f t="shared" si="21"/>
        <v>#VALUE!</v>
      </c>
      <c r="AQ68" s="15" t="e">
        <f t="shared" si="21"/>
        <v>#VALUE!</v>
      </c>
      <c r="AR68" s="15" t="e">
        <f t="shared" si="21"/>
        <v>#VALUE!</v>
      </c>
      <c r="AS68" s="15">
        <f t="shared" si="16"/>
        <v>1</v>
      </c>
    </row>
    <row r="69" spans="1:45" ht="15.75">
      <c r="A69" s="118" t="s">
        <v>364</v>
      </c>
      <c r="B69" s="126"/>
      <c r="C69" s="126"/>
      <c r="D69" s="125"/>
      <c r="E69" s="127"/>
      <c r="F69" s="128"/>
      <c r="G69" s="128"/>
      <c r="H69" s="127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64" t="str">
        <f t="shared" si="4"/>
        <v/>
      </c>
      <c r="P69" s="64" t="str">
        <f t="shared" si="5"/>
        <v/>
      </c>
      <c r="Q69" s="64" t="str">
        <f t="shared" si="6"/>
        <v/>
      </c>
      <c r="R69" s="64" t="str">
        <f t="shared" si="7"/>
        <v/>
      </c>
      <c r="S69" s="64" t="str">
        <f t="shared" si="8"/>
        <v/>
      </c>
      <c r="T69" s="64" t="str">
        <f t="shared" si="9"/>
        <v/>
      </c>
      <c r="U69" s="64" t="str">
        <f t="shared" si="10"/>
        <v/>
      </c>
      <c r="V69" s="64" t="str">
        <f t="shared" si="11"/>
        <v/>
      </c>
      <c r="W69" s="236" t="b">
        <f t="shared" si="12"/>
        <v>0</v>
      </c>
      <c r="Y69" s="14" t="e">
        <f t="shared" si="13"/>
        <v>#VALUE!</v>
      </c>
      <c r="Z69" s="14" t="e">
        <f t="shared" si="20"/>
        <v>#VALUE!</v>
      </c>
      <c r="AA69" s="14" t="e">
        <f t="shared" si="20"/>
        <v>#VALUE!</v>
      </c>
      <c r="AB69" s="14" t="e">
        <f t="shared" si="20"/>
        <v>#VALUE!</v>
      </c>
      <c r="AC69" s="14" t="e">
        <f t="shared" si="20"/>
        <v>#VALUE!</v>
      </c>
      <c r="AD69" s="14" t="e">
        <f t="shared" si="20"/>
        <v>#VALUE!</v>
      </c>
      <c r="AE69" s="14" t="e">
        <f t="shared" si="20"/>
        <v>#VALUE!</v>
      </c>
      <c r="AF69" s="14" t="e">
        <f t="shared" si="20"/>
        <v>#VALUE!</v>
      </c>
      <c r="AG69" s="14" t="e">
        <f t="shared" si="20"/>
        <v>#VALUE!</v>
      </c>
      <c r="AH69" s="14" t="e">
        <f t="shared" si="20"/>
        <v>#VALUE!</v>
      </c>
      <c r="AI69" s="15" t="e">
        <f t="shared" si="21"/>
        <v>#VALUE!</v>
      </c>
      <c r="AJ69" s="15" t="e">
        <f t="shared" si="21"/>
        <v>#VALUE!</v>
      </c>
      <c r="AK69" s="15" t="e">
        <f t="shared" si="21"/>
        <v>#VALUE!</v>
      </c>
      <c r="AL69" s="15" t="e">
        <f t="shared" si="21"/>
        <v>#VALUE!</v>
      </c>
      <c r="AM69" s="15" t="e">
        <f t="shared" si="21"/>
        <v>#VALUE!</v>
      </c>
      <c r="AN69" s="15" t="e">
        <f t="shared" si="21"/>
        <v>#VALUE!</v>
      </c>
      <c r="AO69" s="15" t="e">
        <f t="shared" si="21"/>
        <v>#VALUE!</v>
      </c>
      <c r="AP69" s="15" t="e">
        <f t="shared" si="21"/>
        <v>#VALUE!</v>
      </c>
      <c r="AQ69" s="15" t="e">
        <f t="shared" si="21"/>
        <v>#VALUE!</v>
      </c>
      <c r="AR69" s="15" t="e">
        <f t="shared" si="21"/>
        <v>#VALUE!</v>
      </c>
      <c r="AS69" s="15">
        <f t="shared" si="16"/>
        <v>1</v>
      </c>
    </row>
    <row r="70" spans="1:45" ht="15.75">
      <c r="A70" s="118" t="s">
        <v>365</v>
      </c>
      <c r="B70" s="126"/>
      <c r="C70" s="126"/>
      <c r="D70" s="125"/>
      <c r="E70" s="127"/>
      <c r="F70" s="128"/>
      <c r="G70" s="128"/>
      <c r="H70" s="127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64" t="str">
        <f t="shared" si="4"/>
        <v/>
      </c>
      <c r="P70" s="64" t="str">
        <f t="shared" si="5"/>
        <v/>
      </c>
      <c r="Q70" s="64" t="str">
        <f t="shared" si="6"/>
        <v/>
      </c>
      <c r="R70" s="64" t="str">
        <f t="shared" si="7"/>
        <v/>
      </c>
      <c r="S70" s="64" t="str">
        <f t="shared" si="8"/>
        <v/>
      </c>
      <c r="T70" s="64" t="str">
        <f t="shared" si="9"/>
        <v/>
      </c>
      <c r="U70" s="64" t="str">
        <f t="shared" si="10"/>
        <v/>
      </c>
      <c r="V70" s="64" t="str">
        <f t="shared" si="11"/>
        <v/>
      </c>
      <c r="W70" s="236" t="b">
        <f t="shared" si="12"/>
        <v>0</v>
      </c>
      <c r="Y70" s="14" t="e">
        <f t="shared" si="13"/>
        <v>#VALUE!</v>
      </c>
      <c r="Z70" s="14" t="e">
        <f t="shared" si="20"/>
        <v>#VALUE!</v>
      </c>
      <c r="AA70" s="14" t="e">
        <f t="shared" si="20"/>
        <v>#VALUE!</v>
      </c>
      <c r="AB70" s="14" t="e">
        <f t="shared" si="20"/>
        <v>#VALUE!</v>
      </c>
      <c r="AC70" s="14" t="e">
        <f t="shared" si="20"/>
        <v>#VALUE!</v>
      </c>
      <c r="AD70" s="14" t="e">
        <f t="shared" si="20"/>
        <v>#VALUE!</v>
      </c>
      <c r="AE70" s="14" t="e">
        <f t="shared" si="20"/>
        <v>#VALUE!</v>
      </c>
      <c r="AF70" s="14" t="e">
        <f t="shared" si="20"/>
        <v>#VALUE!</v>
      </c>
      <c r="AG70" s="14" t="e">
        <f t="shared" si="20"/>
        <v>#VALUE!</v>
      </c>
      <c r="AH70" s="14" t="e">
        <f t="shared" si="20"/>
        <v>#VALUE!</v>
      </c>
      <c r="AI70" s="15" t="e">
        <f t="shared" si="21"/>
        <v>#VALUE!</v>
      </c>
      <c r="AJ70" s="15" t="e">
        <f t="shared" si="21"/>
        <v>#VALUE!</v>
      </c>
      <c r="AK70" s="15" t="e">
        <f t="shared" si="21"/>
        <v>#VALUE!</v>
      </c>
      <c r="AL70" s="15" t="e">
        <f t="shared" si="21"/>
        <v>#VALUE!</v>
      </c>
      <c r="AM70" s="15" t="e">
        <f t="shared" si="21"/>
        <v>#VALUE!</v>
      </c>
      <c r="AN70" s="15" t="e">
        <f t="shared" si="21"/>
        <v>#VALUE!</v>
      </c>
      <c r="AO70" s="15" t="e">
        <f t="shared" si="21"/>
        <v>#VALUE!</v>
      </c>
      <c r="AP70" s="15" t="e">
        <f t="shared" si="21"/>
        <v>#VALUE!</v>
      </c>
      <c r="AQ70" s="15" t="e">
        <f t="shared" si="21"/>
        <v>#VALUE!</v>
      </c>
      <c r="AR70" s="15" t="e">
        <f t="shared" si="21"/>
        <v>#VALUE!</v>
      </c>
      <c r="AS70" s="15">
        <f t="shared" si="16"/>
        <v>1</v>
      </c>
    </row>
    <row r="71" spans="1:45" ht="15.75">
      <c r="A71" s="118" t="s">
        <v>366</v>
      </c>
      <c r="B71" s="126"/>
      <c r="C71" s="126"/>
      <c r="D71" s="125"/>
      <c r="E71" s="127"/>
      <c r="F71" s="128"/>
      <c r="G71" s="128"/>
      <c r="H71" s="127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64" t="str">
        <f t="shared" si="4"/>
        <v/>
      </c>
      <c r="P71" s="64" t="str">
        <f t="shared" si="5"/>
        <v/>
      </c>
      <c r="Q71" s="64" t="str">
        <f t="shared" si="6"/>
        <v/>
      </c>
      <c r="R71" s="64" t="str">
        <f t="shared" si="7"/>
        <v/>
      </c>
      <c r="S71" s="64" t="str">
        <f t="shared" si="8"/>
        <v/>
      </c>
      <c r="T71" s="64" t="str">
        <f t="shared" si="9"/>
        <v/>
      </c>
      <c r="U71" s="64" t="str">
        <f t="shared" si="10"/>
        <v/>
      </c>
      <c r="V71" s="64" t="str">
        <f t="shared" si="11"/>
        <v/>
      </c>
      <c r="W71" s="236" t="b">
        <f t="shared" si="12"/>
        <v>0</v>
      </c>
      <c r="Y71" s="14" t="e">
        <f t="shared" si="13"/>
        <v>#VALUE!</v>
      </c>
      <c r="Z71" s="14" t="e">
        <f t="shared" si="20"/>
        <v>#VALUE!</v>
      </c>
      <c r="AA71" s="14" t="e">
        <f t="shared" si="20"/>
        <v>#VALUE!</v>
      </c>
      <c r="AB71" s="14" t="e">
        <f t="shared" si="20"/>
        <v>#VALUE!</v>
      </c>
      <c r="AC71" s="14" t="e">
        <f t="shared" ref="AC71:AH80" si="22">FIND(",",$B71,AB71+1)</f>
        <v>#VALUE!</v>
      </c>
      <c r="AD71" s="14" t="e">
        <f t="shared" si="22"/>
        <v>#VALUE!</v>
      </c>
      <c r="AE71" s="14" t="e">
        <f t="shared" si="22"/>
        <v>#VALUE!</v>
      </c>
      <c r="AF71" s="14" t="e">
        <f t="shared" si="22"/>
        <v>#VALUE!</v>
      </c>
      <c r="AG71" s="14" t="e">
        <f t="shared" si="22"/>
        <v>#VALUE!</v>
      </c>
      <c r="AH71" s="14" t="e">
        <f t="shared" si="22"/>
        <v>#VALUE!</v>
      </c>
      <c r="AI71" s="15" t="e">
        <f t="shared" si="21"/>
        <v>#VALUE!</v>
      </c>
      <c r="AJ71" s="15" t="e">
        <f t="shared" si="21"/>
        <v>#VALUE!</v>
      </c>
      <c r="AK71" s="15" t="e">
        <f t="shared" si="21"/>
        <v>#VALUE!</v>
      </c>
      <c r="AL71" s="15" t="e">
        <f t="shared" si="21"/>
        <v>#VALUE!</v>
      </c>
      <c r="AM71" s="15" t="e">
        <f t="shared" si="21"/>
        <v>#VALUE!</v>
      </c>
      <c r="AN71" s="15" t="e">
        <f t="shared" si="21"/>
        <v>#VALUE!</v>
      </c>
      <c r="AO71" s="15" t="e">
        <f t="shared" si="21"/>
        <v>#VALUE!</v>
      </c>
      <c r="AP71" s="15" t="e">
        <f t="shared" si="21"/>
        <v>#VALUE!</v>
      </c>
      <c r="AQ71" s="15" t="e">
        <f t="shared" si="21"/>
        <v>#VALUE!</v>
      </c>
      <c r="AR71" s="15" t="e">
        <f t="shared" si="21"/>
        <v>#VALUE!</v>
      </c>
      <c r="AS71" s="15">
        <f t="shared" si="16"/>
        <v>1</v>
      </c>
    </row>
    <row r="72" spans="1:45" ht="15.75">
      <c r="A72" s="118" t="s">
        <v>367</v>
      </c>
      <c r="B72" s="126"/>
      <c r="C72" s="126"/>
      <c r="D72" s="125"/>
      <c r="E72" s="127"/>
      <c r="F72" s="128"/>
      <c r="G72" s="128"/>
      <c r="H72" s="127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64" t="str">
        <f t="shared" si="4"/>
        <v/>
      </c>
      <c r="P72" s="64" t="str">
        <f t="shared" si="5"/>
        <v/>
      </c>
      <c r="Q72" s="64" t="str">
        <f t="shared" si="6"/>
        <v/>
      </c>
      <c r="R72" s="64" t="str">
        <f t="shared" si="7"/>
        <v/>
      </c>
      <c r="S72" s="64" t="str">
        <f t="shared" si="8"/>
        <v/>
      </c>
      <c r="T72" s="64" t="str">
        <f t="shared" si="9"/>
        <v/>
      </c>
      <c r="U72" s="64" t="str">
        <f t="shared" si="10"/>
        <v/>
      </c>
      <c r="V72" s="64" t="str">
        <f t="shared" si="11"/>
        <v/>
      </c>
      <c r="W72" s="236" t="b">
        <f t="shared" si="12"/>
        <v>0</v>
      </c>
      <c r="Y72" s="14" t="e">
        <f t="shared" si="13"/>
        <v>#VALUE!</v>
      </c>
      <c r="Z72" s="14" t="e">
        <f t="shared" ref="Z72:AB80" si="23">FIND(",",$B72,Y72+1)</f>
        <v>#VALUE!</v>
      </c>
      <c r="AA72" s="14" t="e">
        <f t="shared" si="23"/>
        <v>#VALUE!</v>
      </c>
      <c r="AB72" s="14" t="e">
        <f t="shared" si="23"/>
        <v>#VALUE!</v>
      </c>
      <c r="AC72" s="14" t="e">
        <f t="shared" si="22"/>
        <v>#VALUE!</v>
      </c>
      <c r="AD72" s="14" t="e">
        <f t="shared" si="22"/>
        <v>#VALUE!</v>
      </c>
      <c r="AE72" s="14" t="e">
        <f t="shared" si="22"/>
        <v>#VALUE!</v>
      </c>
      <c r="AF72" s="14" t="e">
        <f t="shared" si="22"/>
        <v>#VALUE!</v>
      </c>
      <c r="AG72" s="14" t="e">
        <f t="shared" si="22"/>
        <v>#VALUE!</v>
      </c>
      <c r="AH72" s="14" t="e">
        <f t="shared" si="22"/>
        <v>#VALUE!</v>
      </c>
      <c r="AI72" s="15" t="e">
        <f t="shared" si="21"/>
        <v>#VALUE!</v>
      </c>
      <c r="AJ72" s="15" t="e">
        <f t="shared" si="21"/>
        <v>#VALUE!</v>
      </c>
      <c r="AK72" s="15" t="e">
        <f t="shared" si="21"/>
        <v>#VALUE!</v>
      </c>
      <c r="AL72" s="15" t="e">
        <f t="shared" si="21"/>
        <v>#VALUE!</v>
      </c>
      <c r="AM72" s="15" t="e">
        <f t="shared" si="21"/>
        <v>#VALUE!</v>
      </c>
      <c r="AN72" s="15" t="e">
        <f t="shared" si="21"/>
        <v>#VALUE!</v>
      </c>
      <c r="AO72" s="15" t="e">
        <f t="shared" si="21"/>
        <v>#VALUE!</v>
      </c>
      <c r="AP72" s="15" t="e">
        <f t="shared" si="21"/>
        <v>#VALUE!</v>
      </c>
      <c r="AQ72" s="15" t="e">
        <f t="shared" si="21"/>
        <v>#VALUE!</v>
      </c>
      <c r="AR72" s="15" t="e">
        <f t="shared" si="21"/>
        <v>#VALUE!</v>
      </c>
      <c r="AS72" s="15">
        <f t="shared" si="16"/>
        <v>1</v>
      </c>
    </row>
    <row r="73" spans="1:45" ht="15.75">
      <c r="A73" s="118" t="s">
        <v>368</v>
      </c>
      <c r="B73" s="126"/>
      <c r="C73" s="126"/>
      <c r="D73" s="125"/>
      <c r="E73" s="127"/>
      <c r="F73" s="128"/>
      <c r="G73" s="128"/>
      <c r="H73" s="127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64" t="str">
        <f t="shared" si="4"/>
        <v/>
      </c>
      <c r="P73" s="64" t="str">
        <f t="shared" si="5"/>
        <v/>
      </c>
      <c r="Q73" s="64" t="str">
        <f t="shared" si="6"/>
        <v/>
      </c>
      <c r="R73" s="64" t="str">
        <f t="shared" si="7"/>
        <v/>
      </c>
      <c r="S73" s="64" t="str">
        <f t="shared" si="8"/>
        <v/>
      </c>
      <c r="T73" s="64" t="str">
        <f t="shared" si="9"/>
        <v/>
      </c>
      <c r="U73" s="64" t="str">
        <f t="shared" si="10"/>
        <v/>
      </c>
      <c r="V73" s="64" t="str">
        <f t="shared" si="11"/>
        <v/>
      </c>
      <c r="W73" s="236" t="b">
        <f t="shared" si="12"/>
        <v>0</v>
      </c>
      <c r="Y73" s="14" t="e">
        <f t="shared" si="13"/>
        <v>#VALUE!</v>
      </c>
      <c r="Z73" s="14" t="e">
        <f t="shared" si="23"/>
        <v>#VALUE!</v>
      </c>
      <c r="AA73" s="14" t="e">
        <f t="shared" si="23"/>
        <v>#VALUE!</v>
      </c>
      <c r="AB73" s="14" t="e">
        <f t="shared" si="23"/>
        <v>#VALUE!</v>
      </c>
      <c r="AC73" s="14" t="e">
        <f t="shared" si="22"/>
        <v>#VALUE!</v>
      </c>
      <c r="AD73" s="14" t="e">
        <f t="shared" si="22"/>
        <v>#VALUE!</v>
      </c>
      <c r="AE73" s="14" t="e">
        <f t="shared" si="22"/>
        <v>#VALUE!</v>
      </c>
      <c r="AF73" s="14" t="e">
        <f t="shared" si="22"/>
        <v>#VALUE!</v>
      </c>
      <c r="AG73" s="14" t="e">
        <f t="shared" si="22"/>
        <v>#VALUE!</v>
      </c>
      <c r="AH73" s="14" t="e">
        <f t="shared" si="22"/>
        <v>#VALUE!</v>
      </c>
      <c r="AI73" s="15" t="e">
        <f t="shared" si="21"/>
        <v>#VALUE!</v>
      </c>
      <c r="AJ73" s="15" t="e">
        <f t="shared" si="21"/>
        <v>#VALUE!</v>
      </c>
      <c r="AK73" s="15" t="e">
        <f t="shared" si="21"/>
        <v>#VALUE!</v>
      </c>
      <c r="AL73" s="15" t="e">
        <f t="shared" si="21"/>
        <v>#VALUE!</v>
      </c>
      <c r="AM73" s="15" t="e">
        <f t="shared" si="21"/>
        <v>#VALUE!</v>
      </c>
      <c r="AN73" s="15" t="e">
        <f t="shared" si="21"/>
        <v>#VALUE!</v>
      </c>
      <c r="AO73" s="15" t="e">
        <f t="shared" si="21"/>
        <v>#VALUE!</v>
      </c>
      <c r="AP73" s="15" t="e">
        <f t="shared" si="21"/>
        <v>#VALUE!</v>
      </c>
      <c r="AQ73" s="15" t="e">
        <f t="shared" si="21"/>
        <v>#VALUE!</v>
      </c>
      <c r="AR73" s="15" t="e">
        <f t="shared" si="21"/>
        <v>#VALUE!</v>
      </c>
      <c r="AS73" s="15">
        <f t="shared" si="16"/>
        <v>1</v>
      </c>
    </row>
    <row r="74" spans="1:45" ht="15.75">
      <c r="A74" s="118" t="s">
        <v>369</v>
      </c>
      <c r="B74" s="126"/>
      <c r="C74" s="126"/>
      <c r="D74" s="125"/>
      <c r="E74" s="127"/>
      <c r="F74" s="128"/>
      <c r="G74" s="128"/>
      <c r="H74" s="127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64" t="str">
        <f t="shared" si="4"/>
        <v/>
      </c>
      <c r="P74" s="64" t="str">
        <f t="shared" si="5"/>
        <v/>
      </c>
      <c r="Q74" s="64" t="str">
        <f t="shared" si="6"/>
        <v/>
      </c>
      <c r="R74" s="64" t="str">
        <f t="shared" si="7"/>
        <v/>
      </c>
      <c r="S74" s="64" t="str">
        <f t="shared" si="8"/>
        <v/>
      </c>
      <c r="T74" s="64" t="str">
        <f t="shared" si="9"/>
        <v/>
      </c>
      <c r="U74" s="64" t="str">
        <f t="shared" si="10"/>
        <v/>
      </c>
      <c r="V74" s="64" t="str">
        <f t="shared" si="11"/>
        <v/>
      </c>
      <c r="W74" s="236" t="b">
        <f t="shared" si="12"/>
        <v>0</v>
      </c>
      <c r="Y74" s="14" t="e">
        <f t="shared" si="13"/>
        <v>#VALUE!</v>
      </c>
      <c r="Z74" s="14" t="e">
        <f t="shared" si="23"/>
        <v>#VALUE!</v>
      </c>
      <c r="AA74" s="14" t="e">
        <f t="shared" si="23"/>
        <v>#VALUE!</v>
      </c>
      <c r="AB74" s="14" t="e">
        <f t="shared" si="23"/>
        <v>#VALUE!</v>
      </c>
      <c r="AC74" s="14" t="e">
        <f t="shared" si="22"/>
        <v>#VALUE!</v>
      </c>
      <c r="AD74" s="14" t="e">
        <f t="shared" si="22"/>
        <v>#VALUE!</v>
      </c>
      <c r="AE74" s="14" t="e">
        <f t="shared" si="22"/>
        <v>#VALUE!</v>
      </c>
      <c r="AF74" s="14" t="e">
        <f t="shared" si="22"/>
        <v>#VALUE!</v>
      </c>
      <c r="AG74" s="14" t="e">
        <f t="shared" si="22"/>
        <v>#VALUE!</v>
      </c>
      <c r="AH74" s="14" t="e">
        <f t="shared" si="22"/>
        <v>#VALUE!</v>
      </c>
      <c r="AI74" s="15" t="e">
        <f t="shared" si="21"/>
        <v>#VALUE!</v>
      </c>
      <c r="AJ74" s="15" t="e">
        <f t="shared" si="21"/>
        <v>#VALUE!</v>
      </c>
      <c r="AK74" s="15" t="e">
        <f t="shared" si="21"/>
        <v>#VALUE!</v>
      </c>
      <c r="AL74" s="15" t="e">
        <f t="shared" si="21"/>
        <v>#VALUE!</v>
      </c>
      <c r="AM74" s="15" t="e">
        <f t="shared" si="21"/>
        <v>#VALUE!</v>
      </c>
      <c r="AN74" s="15" t="e">
        <f t="shared" si="21"/>
        <v>#VALUE!</v>
      </c>
      <c r="AO74" s="15" t="e">
        <f t="shared" si="21"/>
        <v>#VALUE!</v>
      </c>
      <c r="AP74" s="15" t="e">
        <f t="shared" si="21"/>
        <v>#VALUE!</v>
      </c>
      <c r="AQ74" s="15" t="e">
        <f t="shared" si="21"/>
        <v>#VALUE!</v>
      </c>
      <c r="AR74" s="15" t="e">
        <f t="shared" si="21"/>
        <v>#VALUE!</v>
      </c>
      <c r="AS74" s="15">
        <f t="shared" si="16"/>
        <v>1</v>
      </c>
    </row>
    <row r="75" spans="1:45" ht="15.75">
      <c r="A75" s="118" t="s">
        <v>370</v>
      </c>
      <c r="B75" s="126"/>
      <c r="C75" s="126"/>
      <c r="D75" s="125"/>
      <c r="E75" s="127"/>
      <c r="F75" s="128"/>
      <c r="G75" s="128"/>
      <c r="H75" s="127"/>
      <c r="I75" s="127"/>
      <c r="J75" s="127"/>
      <c r="K75" s="127"/>
      <c r="L75" s="121" t="str">
        <f t="shared" ref="L75:L138" si="24">IF(OR($B75="",$C75="",$D75="",$E75="",$E75&lt;AN_LIM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M75" s="121" t="str">
        <f t="shared" ref="M75:M138" si="25">IF(OR($B75="",$C75="",$D75="",$E75="",$E75&gt;AN_CONCURS,$W75=FALSE),"",IF($F75="","",IF(OR($H75="X",$H75="x"),COORD_INT*$F75/10000,IF(OR($I75="X",$I75="x"),UPT_INT*$F75/10000,IF(OR($J75="X",$J75="x"),MANAG*$F75/10000,IF(OR($K75="X",$K75="x"),MEMBRU_INT*$F75/10000/$AS75,""))))))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N75" s="121"/>
      <c r="O75" s="64" t="str">
        <f t="shared" ref="O75:O138" si="26">IF(OR($B75="",$C75="",$D75="",$E75="",$E75&gt;AN_CONCURS,$F75="",$H75="",$W75=FALSE),"",IF(OR($H75="X",$H75="x"),1,0))</f>
        <v/>
      </c>
      <c r="P75" s="64" t="str">
        <f t="shared" ref="P75:P138" si="27">IF(OR($B75="",$C75="",$D75="",$E75="",$E75&gt;AN_CONCURS,$F75="",$I75="",$W75=FALSE),"",IF(OR($I75="X",$I75="x"),1,0))</f>
        <v/>
      </c>
      <c r="Q75" s="64" t="str">
        <f t="shared" ref="Q75:Q138" si="28">IF(OR($B75="",$C75="",$D75="",$E75="",$E75&gt;AN_CONCURS,$F75="",$J75="",$W75=FALSE),"",IF(OR($J75="X",$J75="x"),1,0))</f>
        <v/>
      </c>
      <c r="R75" s="64" t="str">
        <f t="shared" ref="R75:R138" si="29">IF(OR($B75="",$C75="",$D75="",$E75="",$E75&gt;AN_CONCURS,$F75="",$K75="",$W75=FALSE),"",IF(OR($K75="X",$K75="x"),1,0))</f>
        <v/>
      </c>
      <c r="S75" s="64" t="str">
        <f t="shared" ref="S75:S138" si="30">IF(OR($E75&lt;AN_LIM,$E75&gt;AN_CONCURS,$H75="",$W75=FALSE),"",IF(OR($H75="X",$H75="x"),1,0))</f>
        <v/>
      </c>
      <c r="T75" s="64" t="str">
        <f t="shared" ref="T75:T138" si="31">IF(OR($E75&lt;AN_LIM,$E75&gt;AN_CONCURS,$I75="",$W75=FALSE),"",IF(OR($I75="X",$I75="x"),1,0))</f>
        <v/>
      </c>
      <c r="U75" s="64" t="str">
        <f t="shared" ref="U75:U138" si="32">IF(OR($E75&lt;AN_LIM,$E75&gt;AN_CONCURS,$J75="",$W75=FALSE),"",IF(OR($J75="X",$J75="x"),1,0))</f>
        <v/>
      </c>
      <c r="V75" s="64" t="str">
        <f t="shared" ref="V75:V138" si="33">IF(OR($E75&lt;AN_LIM,$E75&gt;AN_CONCURS,$K75="",$W75=FALSE),"",IF(OR($K75="X",$K75="x"),1,0))</f>
        <v/>
      </c>
      <c r="W75" s="236" t="b">
        <f t="shared" ref="W75:W138" si="34">IF(NUME="",FALSE,ISNUMBER(SEARCH(NUME,$B75)))</f>
        <v>0</v>
      </c>
      <c r="Y75" s="14" t="e">
        <f t="shared" ref="Y75:Y138" si="35">FIND(",",$B75,1)</f>
        <v>#VALUE!</v>
      </c>
      <c r="Z75" s="14" t="e">
        <f t="shared" si="23"/>
        <v>#VALUE!</v>
      </c>
      <c r="AA75" s="14" t="e">
        <f t="shared" si="23"/>
        <v>#VALUE!</v>
      </c>
      <c r="AB75" s="14" t="e">
        <f t="shared" si="23"/>
        <v>#VALUE!</v>
      </c>
      <c r="AC75" s="14" t="e">
        <f t="shared" si="22"/>
        <v>#VALUE!</v>
      </c>
      <c r="AD75" s="14" t="e">
        <f t="shared" si="22"/>
        <v>#VALUE!</v>
      </c>
      <c r="AE75" s="14" t="e">
        <f t="shared" si="22"/>
        <v>#VALUE!</v>
      </c>
      <c r="AF75" s="14" t="e">
        <f t="shared" si="22"/>
        <v>#VALUE!</v>
      </c>
      <c r="AG75" s="14" t="e">
        <f t="shared" si="22"/>
        <v>#VALUE!</v>
      </c>
      <c r="AH75" s="14" t="e">
        <f t="shared" si="22"/>
        <v>#VALUE!</v>
      </c>
      <c r="AI75" s="15" t="e">
        <f t="shared" si="21"/>
        <v>#VALUE!</v>
      </c>
      <c r="AJ75" s="15" t="e">
        <f t="shared" si="21"/>
        <v>#VALUE!</v>
      </c>
      <c r="AK75" s="15" t="e">
        <f t="shared" si="21"/>
        <v>#VALUE!</v>
      </c>
      <c r="AL75" s="15" t="e">
        <f t="shared" si="21"/>
        <v>#VALUE!</v>
      </c>
      <c r="AM75" s="15" t="e">
        <f t="shared" si="21"/>
        <v>#VALUE!</v>
      </c>
      <c r="AN75" s="15" t="e">
        <f t="shared" si="21"/>
        <v>#VALUE!</v>
      </c>
      <c r="AO75" s="15" t="e">
        <f t="shared" si="21"/>
        <v>#VALUE!</v>
      </c>
      <c r="AP75" s="15" t="e">
        <f t="shared" si="21"/>
        <v>#VALUE!</v>
      </c>
      <c r="AQ75" s="15" t="e">
        <f t="shared" si="21"/>
        <v>#VALUE!</v>
      </c>
      <c r="AR75" s="15" t="e">
        <f t="shared" si="21"/>
        <v>#VALUE!</v>
      </c>
      <c r="AS75" s="15">
        <f t="shared" ref="AS75:AS80" si="36">1+SUMIF(AI75:AR75,"&gt;0",AI75:AR75)</f>
        <v>1</v>
      </c>
    </row>
    <row r="76" spans="1:45" ht="15.75">
      <c r="A76" s="118" t="s">
        <v>371</v>
      </c>
      <c r="B76" s="126"/>
      <c r="C76" s="126"/>
      <c r="D76" s="125"/>
      <c r="E76" s="127"/>
      <c r="F76" s="128"/>
      <c r="G76" s="128"/>
      <c r="H76" s="127"/>
      <c r="I76" s="127"/>
      <c r="J76" s="127"/>
      <c r="K76" s="127"/>
      <c r="L76" s="121" t="str">
        <f t="shared" si="24"/>
        <v/>
      </c>
      <c r="M76" s="121" t="str">
        <f t="shared" si="25"/>
        <v/>
      </c>
      <c r="N76" s="121"/>
      <c r="O76" s="64" t="str">
        <f t="shared" si="26"/>
        <v/>
      </c>
      <c r="P76" s="64" t="str">
        <f t="shared" si="27"/>
        <v/>
      </c>
      <c r="Q76" s="64" t="str">
        <f t="shared" si="28"/>
        <v/>
      </c>
      <c r="R76" s="64" t="str">
        <f t="shared" si="29"/>
        <v/>
      </c>
      <c r="S76" s="64" t="str">
        <f t="shared" si="30"/>
        <v/>
      </c>
      <c r="T76" s="64" t="str">
        <f t="shared" si="31"/>
        <v/>
      </c>
      <c r="U76" s="64" t="str">
        <f t="shared" si="32"/>
        <v/>
      </c>
      <c r="V76" s="64" t="str">
        <f t="shared" si="33"/>
        <v/>
      </c>
      <c r="W76" s="236" t="b">
        <f t="shared" si="34"/>
        <v>0</v>
      </c>
      <c r="Y76" s="14" t="e">
        <f t="shared" si="35"/>
        <v>#VALUE!</v>
      </c>
      <c r="Z76" s="14" t="e">
        <f t="shared" si="23"/>
        <v>#VALUE!</v>
      </c>
      <c r="AA76" s="14" t="e">
        <f t="shared" si="23"/>
        <v>#VALUE!</v>
      </c>
      <c r="AB76" s="14" t="e">
        <f t="shared" si="23"/>
        <v>#VALUE!</v>
      </c>
      <c r="AC76" s="14" t="e">
        <f t="shared" si="22"/>
        <v>#VALUE!</v>
      </c>
      <c r="AD76" s="14" t="e">
        <f t="shared" si="22"/>
        <v>#VALUE!</v>
      </c>
      <c r="AE76" s="14" t="e">
        <f t="shared" si="22"/>
        <v>#VALUE!</v>
      </c>
      <c r="AF76" s="14" t="e">
        <f t="shared" si="22"/>
        <v>#VALUE!</v>
      </c>
      <c r="AG76" s="14" t="e">
        <f t="shared" si="22"/>
        <v>#VALUE!</v>
      </c>
      <c r="AH76" s="14" t="e">
        <f t="shared" si="22"/>
        <v>#VALUE!</v>
      </c>
      <c r="AI76" s="15" t="e">
        <f t="shared" si="21"/>
        <v>#VALUE!</v>
      </c>
      <c r="AJ76" s="15" t="e">
        <f t="shared" si="21"/>
        <v>#VALUE!</v>
      </c>
      <c r="AK76" s="15" t="e">
        <f t="shared" si="21"/>
        <v>#VALUE!</v>
      </c>
      <c r="AL76" s="15" t="e">
        <f t="shared" si="21"/>
        <v>#VALUE!</v>
      </c>
      <c r="AM76" s="15" t="e">
        <f t="shared" si="21"/>
        <v>#VALUE!</v>
      </c>
      <c r="AN76" s="15" t="e">
        <f t="shared" si="21"/>
        <v>#VALUE!</v>
      </c>
      <c r="AO76" s="15" t="e">
        <f t="shared" si="21"/>
        <v>#VALUE!</v>
      </c>
      <c r="AP76" s="15" t="e">
        <f t="shared" si="21"/>
        <v>#VALUE!</v>
      </c>
      <c r="AQ76" s="15" t="e">
        <f t="shared" si="21"/>
        <v>#VALUE!</v>
      </c>
      <c r="AR76" s="15" t="e">
        <f t="shared" si="21"/>
        <v>#VALUE!</v>
      </c>
      <c r="AS76" s="15">
        <f t="shared" si="36"/>
        <v>1</v>
      </c>
    </row>
    <row r="77" spans="1:45" ht="15.75">
      <c r="A77" s="118" t="s">
        <v>372</v>
      </c>
      <c r="B77" s="126"/>
      <c r="C77" s="126"/>
      <c r="D77" s="125"/>
      <c r="E77" s="127"/>
      <c r="F77" s="128"/>
      <c r="G77" s="128"/>
      <c r="H77" s="127"/>
      <c r="I77" s="127"/>
      <c r="J77" s="127"/>
      <c r="K77" s="127"/>
      <c r="L77" s="121" t="str">
        <f t="shared" si="24"/>
        <v/>
      </c>
      <c r="M77" s="121" t="str">
        <f t="shared" si="25"/>
        <v/>
      </c>
      <c r="N77" s="121"/>
      <c r="O77" s="64" t="str">
        <f t="shared" si="26"/>
        <v/>
      </c>
      <c r="P77" s="64" t="str">
        <f t="shared" si="27"/>
        <v/>
      </c>
      <c r="Q77" s="64" t="str">
        <f t="shared" si="28"/>
        <v/>
      </c>
      <c r="R77" s="64" t="str">
        <f t="shared" si="29"/>
        <v/>
      </c>
      <c r="S77" s="64" t="str">
        <f t="shared" si="30"/>
        <v/>
      </c>
      <c r="T77" s="64" t="str">
        <f t="shared" si="31"/>
        <v/>
      </c>
      <c r="U77" s="64" t="str">
        <f t="shared" si="32"/>
        <v/>
      </c>
      <c r="V77" s="64" t="str">
        <f t="shared" si="33"/>
        <v/>
      </c>
      <c r="W77" s="236" t="b">
        <f t="shared" si="34"/>
        <v>0</v>
      </c>
      <c r="Y77" s="14" t="e">
        <f t="shared" si="35"/>
        <v>#VALUE!</v>
      </c>
      <c r="Z77" s="14" t="e">
        <f t="shared" si="23"/>
        <v>#VALUE!</v>
      </c>
      <c r="AA77" s="14" t="e">
        <f t="shared" si="23"/>
        <v>#VALUE!</v>
      </c>
      <c r="AB77" s="14" t="e">
        <f t="shared" si="23"/>
        <v>#VALUE!</v>
      </c>
      <c r="AC77" s="14" t="e">
        <f t="shared" si="22"/>
        <v>#VALUE!</v>
      </c>
      <c r="AD77" s="14" t="e">
        <f t="shared" si="22"/>
        <v>#VALUE!</v>
      </c>
      <c r="AE77" s="14" t="e">
        <f t="shared" si="22"/>
        <v>#VALUE!</v>
      </c>
      <c r="AF77" s="14" t="e">
        <f t="shared" si="22"/>
        <v>#VALUE!</v>
      </c>
      <c r="AG77" s="14" t="e">
        <f t="shared" si="22"/>
        <v>#VALUE!</v>
      </c>
      <c r="AH77" s="14" t="e">
        <f t="shared" si="22"/>
        <v>#VALUE!</v>
      </c>
      <c r="AI77" s="15" t="e">
        <f t="shared" si="21"/>
        <v>#VALUE!</v>
      </c>
      <c r="AJ77" s="15" t="e">
        <f t="shared" si="21"/>
        <v>#VALUE!</v>
      </c>
      <c r="AK77" s="15" t="e">
        <f t="shared" si="21"/>
        <v>#VALUE!</v>
      </c>
      <c r="AL77" s="15" t="e">
        <f t="shared" si="21"/>
        <v>#VALUE!</v>
      </c>
      <c r="AM77" s="15" t="e">
        <f t="shared" si="21"/>
        <v>#VALUE!</v>
      </c>
      <c r="AN77" s="15" t="e">
        <f t="shared" si="21"/>
        <v>#VALUE!</v>
      </c>
      <c r="AO77" s="15" t="e">
        <f t="shared" si="21"/>
        <v>#VALUE!</v>
      </c>
      <c r="AP77" s="15" t="e">
        <f t="shared" si="21"/>
        <v>#VALUE!</v>
      </c>
      <c r="AQ77" s="15" t="e">
        <f t="shared" si="21"/>
        <v>#VALUE!</v>
      </c>
      <c r="AR77" s="15" t="e">
        <f t="shared" si="21"/>
        <v>#VALUE!</v>
      </c>
      <c r="AS77" s="15">
        <f t="shared" si="36"/>
        <v>1</v>
      </c>
    </row>
    <row r="78" spans="1:45" ht="15.75">
      <c r="A78" s="118" t="s">
        <v>373</v>
      </c>
      <c r="B78" s="126"/>
      <c r="C78" s="126"/>
      <c r="D78" s="125"/>
      <c r="E78" s="127"/>
      <c r="F78" s="128"/>
      <c r="G78" s="128"/>
      <c r="H78" s="127"/>
      <c r="I78" s="127"/>
      <c r="J78" s="127"/>
      <c r="K78" s="127"/>
      <c r="L78" s="121" t="str">
        <f t="shared" si="24"/>
        <v/>
      </c>
      <c r="M78" s="121" t="str">
        <f t="shared" si="25"/>
        <v/>
      </c>
      <c r="N78" s="121"/>
      <c r="O78" s="64" t="str">
        <f t="shared" si="26"/>
        <v/>
      </c>
      <c r="P78" s="64" t="str">
        <f t="shared" si="27"/>
        <v/>
      </c>
      <c r="Q78" s="64" t="str">
        <f t="shared" si="28"/>
        <v/>
      </c>
      <c r="R78" s="64" t="str">
        <f t="shared" si="29"/>
        <v/>
      </c>
      <c r="S78" s="64" t="str">
        <f t="shared" si="30"/>
        <v/>
      </c>
      <c r="T78" s="64" t="str">
        <f t="shared" si="31"/>
        <v/>
      </c>
      <c r="U78" s="64" t="str">
        <f t="shared" si="32"/>
        <v/>
      </c>
      <c r="V78" s="64" t="str">
        <f t="shared" si="33"/>
        <v/>
      </c>
      <c r="W78" s="236" t="b">
        <f t="shared" si="34"/>
        <v>0</v>
      </c>
      <c r="Y78" s="14" t="e">
        <f t="shared" si="35"/>
        <v>#VALUE!</v>
      </c>
      <c r="Z78" s="14" t="e">
        <f t="shared" si="23"/>
        <v>#VALUE!</v>
      </c>
      <c r="AA78" s="14" t="e">
        <f t="shared" si="23"/>
        <v>#VALUE!</v>
      </c>
      <c r="AB78" s="14" t="e">
        <f t="shared" si="23"/>
        <v>#VALUE!</v>
      </c>
      <c r="AC78" s="14" t="e">
        <f t="shared" si="22"/>
        <v>#VALUE!</v>
      </c>
      <c r="AD78" s="14" t="e">
        <f t="shared" si="22"/>
        <v>#VALUE!</v>
      </c>
      <c r="AE78" s="14" t="e">
        <f t="shared" si="22"/>
        <v>#VALUE!</v>
      </c>
      <c r="AF78" s="14" t="e">
        <f t="shared" si="22"/>
        <v>#VALUE!</v>
      </c>
      <c r="AG78" s="14" t="e">
        <f t="shared" si="22"/>
        <v>#VALUE!</v>
      </c>
      <c r="AH78" s="14" t="e">
        <f t="shared" si="22"/>
        <v>#VALUE!</v>
      </c>
      <c r="AI78" s="15" t="e">
        <f t="shared" si="21"/>
        <v>#VALUE!</v>
      </c>
      <c r="AJ78" s="15" t="e">
        <f t="shared" si="21"/>
        <v>#VALUE!</v>
      </c>
      <c r="AK78" s="15" t="e">
        <f t="shared" si="21"/>
        <v>#VALUE!</v>
      </c>
      <c r="AL78" s="15" t="e">
        <f t="shared" si="21"/>
        <v>#VALUE!</v>
      </c>
      <c r="AM78" s="15" t="e">
        <f t="shared" si="21"/>
        <v>#VALUE!</v>
      </c>
      <c r="AN78" s="15" t="e">
        <f t="shared" si="21"/>
        <v>#VALUE!</v>
      </c>
      <c r="AO78" s="15" t="e">
        <f t="shared" si="21"/>
        <v>#VALUE!</v>
      </c>
      <c r="AP78" s="15" t="e">
        <f t="shared" si="21"/>
        <v>#VALUE!</v>
      </c>
      <c r="AQ78" s="15" t="e">
        <f t="shared" si="21"/>
        <v>#VALUE!</v>
      </c>
      <c r="AR78" s="15" t="e">
        <f t="shared" si="21"/>
        <v>#VALUE!</v>
      </c>
      <c r="AS78" s="15">
        <f t="shared" si="36"/>
        <v>1</v>
      </c>
    </row>
    <row r="79" spans="1:45" ht="15.75">
      <c r="A79" s="118" t="s">
        <v>374</v>
      </c>
      <c r="B79" s="126"/>
      <c r="C79" s="126"/>
      <c r="D79" s="125"/>
      <c r="E79" s="127"/>
      <c r="F79" s="128"/>
      <c r="G79" s="128"/>
      <c r="H79" s="127"/>
      <c r="I79" s="127"/>
      <c r="J79" s="127"/>
      <c r="K79" s="127"/>
      <c r="L79" s="121" t="str">
        <f t="shared" si="24"/>
        <v/>
      </c>
      <c r="M79" s="121" t="str">
        <f t="shared" si="25"/>
        <v/>
      </c>
      <c r="N79" s="121"/>
      <c r="O79" s="64" t="str">
        <f t="shared" si="26"/>
        <v/>
      </c>
      <c r="P79" s="64" t="str">
        <f t="shared" si="27"/>
        <v/>
      </c>
      <c r="Q79" s="64" t="str">
        <f t="shared" si="28"/>
        <v/>
      </c>
      <c r="R79" s="64" t="str">
        <f t="shared" si="29"/>
        <v/>
      </c>
      <c r="S79" s="64" t="str">
        <f t="shared" si="30"/>
        <v/>
      </c>
      <c r="T79" s="64" t="str">
        <f t="shared" si="31"/>
        <v/>
      </c>
      <c r="U79" s="64" t="str">
        <f t="shared" si="32"/>
        <v/>
      </c>
      <c r="V79" s="64" t="str">
        <f t="shared" si="33"/>
        <v/>
      </c>
      <c r="W79" s="236" t="b">
        <f t="shared" si="34"/>
        <v>0</v>
      </c>
      <c r="Y79" s="14" t="e">
        <f t="shared" si="35"/>
        <v>#VALUE!</v>
      </c>
      <c r="Z79" s="14" t="e">
        <f t="shared" si="23"/>
        <v>#VALUE!</v>
      </c>
      <c r="AA79" s="14" t="e">
        <f t="shared" si="23"/>
        <v>#VALUE!</v>
      </c>
      <c r="AB79" s="14" t="e">
        <f t="shared" si="23"/>
        <v>#VALUE!</v>
      </c>
      <c r="AC79" s="14" t="e">
        <f t="shared" si="22"/>
        <v>#VALUE!</v>
      </c>
      <c r="AD79" s="14" t="e">
        <f t="shared" si="22"/>
        <v>#VALUE!</v>
      </c>
      <c r="AE79" s="14" t="e">
        <f t="shared" si="22"/>
        <v>#VALUE!</v>
      </c>
      <c r="AF79" s="14" t="e">
        <f t="shared" si="22"/>
        <v>#VALUE!</v>
      </c>
      <c r="AG79" s="14" t="e">
        <f t="shared" si="22"/>
        <v>#VALUE!</v>
      </c>
      <c r="AH79" s="14" t="e">
        <f t="shared" si="22"/>
        <v>#VALUE!</v>
      </c>
      <c r="AI79" s="15" t="e">
        <f t="shared" si="21"/>
        <v>#VALUE!</v>
      </c>
      <c r="AJ79" s="15" t="e">
        <f t="shared" si="21"/>
        <v>#VALUE!</v>
      </c>
      <c r="AK79" s="15" t="e">
        <f t="shared" si="21"/>
        <v>#VALUE!</v>
      </c>
      <c r="AL79" s="15" t="e">
        <f t="shared" si="21"/>
        <v>#VALUE!</v>
      </c>
      <c r="AM79" s="15" t="e">
        <f t="shared" si="21"/>
        <v>#VALUE!</v>
      </c>
      <c r="AN79" s="15" t="e">
        <f t="shared" si="21"/>
        <v>#VALUE!</v>
      </c>
      <c r="AO79" s="15" t="e">
        <f t="shared" si="21"/>
        <v>#VALUE!</v>
      </c>
      <c r="AP79" s="15" t="e">
        <f t="shared" si="21"/>
        <v>#VALUE!</v>
      </c>
      <c r="AQ79" s="15" t="e">
        <f t="shared" si="21"/>
        <v>#VALUE!</v>
      </c>
      <c r="AR79" s="15" t="e">
        <f t="shared" si="21"/>
        <v>#VALUE!</v>
      </c>
      <c r="AS79" s="15">
        <f t="shared" si="36"/>
        <v>1</v>
      </c>
    </row>
    <row r="80" spans="1:45" ht="15.75">
      <c r="A80" s="118" t="s">
        <v>375</v>
      </c>
      <c r="B80" s="126"/>
      <c r="C80" s="126"/>
      <c r="D80" s="125"/>
      <c r="E80" s="127"/>
      <c r="F80" s="128"/>
      <c r="G80" s="128"/>
      <c r="H80" s="127"/>
      <c r="I80" s="127"/>
      <c r="J80" s="127"/>
      <c r="K80" s="127"/>
      <c r="L80" s="121" t="str">
        <f t="shared" si="24"/>
        <v/>
      </c>
      <c r="M80" s="121" t="str">
        <f t="shared" si="25"/>
        <v/>
      </c>
      <c r="N80" s="121"/>
      <c r="O80" s="64" t="str">
        <f t="shared" si="26"/>
        <v/>
      </c>
      <c r="P80" s="64" t="str">
        <f t="shared" si="27"/>
        <v/>
      </c>
      <c r="Q80" s="64" t="str">
        <f t="shared" si="28"/>
        <v/>
      </c>
      <c r="R80" s="64" t="str">
        <f t="shared" si="29"/>
        <v/>
      </c>
      <c r="S80" s="64" t="str">
        <f t="shared" si="30"/>
        <v/>
      </c>
      <c r="T80" s="64" t="str">
        <f t="shared" si="31"/>
        <v/>
      </c>
      <c r="U80" s="64" t="str">
        <f t="shared" si="32"/>
        <v/>
      </c>
      <c r="V80" s="64" t="str">
        <f t="shared" si="33"/>
        <v/>
      </c>
      <c r="W80" s="236" t="b">
        <f t="shared" si="34"/>
        <v>0</v>
      </c>
      <c r="Y80" s="14" t="e">
        <f t="shared" si="35"/>
        <v>#VALUE!</v>
      </c>
      <c r="Z80" s="14" t="e">
        <f t="shared" si="23"/>
        <v>#VALUE!</v>
      </c>
      <c r="AA80" s="14" t="e">
        <f t="shared" si="23"/>
        <v>#VALUE!</v>
      </c>
      <c r="AB80" s="14" t="e">
        <f t="shared" si="23"/>
        <v>#VALUE!</v>
      </c>
      <c r="AC80" s="14" t="e">
        <f t="shared" si="22"/>
        <v>#VALUE!</v>
      </c>
      <c r="AD80" s="14" t="e">
        <f t="shared" si="22"/>
        <v>#VALUE!</v>
      </c>
      <c r="AE80" s="14" t="e">
        <f t="shared" si="22"/>
        <v>#VALUE!</v>
      </c>
      <c r="AF80" s="14" t="e">
        <f t="shared" si="22"/>
        <v>#VALUE!</v>
      </c>
      <c r="AG80" s="14" t="e">
        <f t="shared" si="22"/>
        <v>#VALUE!</v>
      </c>
      <c r="AH80" s="14" t="e">
        <f t="shared" si="22"/>
        <v>#VALUE!</v>
      </c>
      <c r="AI80" s="15" t="e">
        <f t="shared" si="21"/>
        <v>#VALUE!</v>
      </c>
      <c r="AJ80" s="15" t="e">
        <f t="shared" si="21"/>
        <v>#VALUE!</v>
      </c>
      <c r="AK80" s="15" t="e">
        <f t="shared" si="21"/>
        <v>#VALUE!</v>
      </c>
      <c r="AL80" s="15" t="e">
        <f t="shared" si="21"/>
        <v>#VALUE!</v>
      </c>
      <c r="AM80" s="15" t="e">
        <f t="shared" si="21"/>
        <v>#VALUE!</v>
      </c>
      <c r="AN80" s="15" t="e">
        <f t="shared" si="21"/>
        <v>#VALUE!</v>
      </c>
      <c r="AO80" s="15" t="e">
        <f t="shared" si="21"/>
        <v>#VALUE!</v>
      </c>
      <c r="AP80" s="15" t="e">
        <f t="shared" si="21"/>
        <v>#VALUE!</v>
      </c>
      <c r="AQ80" s="15" t="e">
        <f t="shared" si="21"/>
        <v>#VALUE!</v>
      </c>
      <c r="AR80" s="15" t="e">
        <f t="shared" si="21"/>
        <v>#VALUE!</v>
      </c>
      <c r="AS80" s="15">
        <f t="shared" si="36"/>
        <v>1</v>
      </c>
    </row>
    <row r="81" spans="1:45" ht="15.75">
      <c r="A81" s="118" t="s">
        <v>376</v>
      </c>
      <c r="B81" s="126"/>
      <c r="C81" s="126"/>
      <c r="D81" s="125"/>
      <c r="E81" s="127"/>
      <c r="F81" s="128"/>
      <c r="G81" s="128"/>
      <c r="H81" s="127"/>
      <c r="I81" s="127"/>
      <c r="J81" s="127"/>
      <c r="K81" s="127"/>
      <c r="L81" s="121" t="str">
        <f t="shared" si="24"/>
        <v/>
      </c>
      <c r="M81" s="121" t="str">
        <f t="shared" si="25"/>
        <v/>
      </c>
      <c r="N81" s="121"/>
      <c r="O81" s="64" t="str">
        <f t="shared" si="26"/>
        <v/>
      </c>
      <c r="P81" s="64" t="str">
        <f t="shared" si="27"/>
        <v/>
      </c>
      <c r="Q81" s="64" t="str">
        <f t="shared" si="28"/>
        <v/>
      </c>
      <c r="R81" s="64" t="str">
        <f t="shared" si="29"/>
        <v/>
      </c>
      <c r="S81" s="64" t="str">
        <f t="shared" si="30"/>
        <v/>
      </c>
      <c r="T81" s="64" t="str">
        <f t="shared" si="31"/>
        <v/>
      </c>
      <c r="U81" s="64" t="str">
        <f t="shared" si="32"/>
        <v/>
      </c>
      <c r="V81" s="64" t="str">
        <f t="shared" si="33"/>
        <v/>
      </c>
      <c r="W81" s="236" t="b">
        <f t="shared" si="34"/>
        <v>0</v>
      </c>
      <c r="Y81" s="14" t="e">
        <f t="shared" si="35"/>
        <v>#VALUE!</v>
      </c>
      <c r="Z81" s="14" t="e">
        <f t="shared" ref="Z81:Z144" si="37">FIND(",",$B81,Y81+1)</f>
        <v>#VALUE!</v>
      </c>
      <c r="AA81" s="14" t="e">
        <f t="shared" ref="AA81:AA144" si="38">FIND(",",$B81,Z81+1)</f>
        <v>#VALUE!</v>
      </c>
      <c r="AB81" s="14" t="e">
        <f t="shared" ref="AB81:AB144" si="39">FIND(",",$B81,AA81+1)</f>
        <v>#VALUE!</v>
      </c>
      <c r="AC81" s="14" t="e">
        <f t="shared" ref="AC81:AC144" si="40">FIND(",",$B81,AB81+1)</f>
        <v>#VALUE!</v>
      </c>
      <c r="AD81" s="14" t="e">
        <f t="shared" ref="AD81:AD144" si="41">FIND(",",$B81,AC81+1)</f>
        <v>#VALUE!</v>
      </c>
      <c r="AE81" s="14" t="e">
        <f t="shared" ref="AE81:AE144" si="42">FIND(",",$B81,AD81+1)</f>
        <v>#VALUE!</v>
      </c>
      <c r="AF81" s="14" t="e">
        <f t="shared" ref="AF81:AF144" si="43">FIND(",",$B81,AE81+1)</f>
        <v>#VALUE!</v>
      </c>
      <c r="AG81" s="14" t="e">
        <f t="shared" ref="AG81:AG144" si="44">FIND(",",$B81,AF81+1)</f>
        <v>#VALUE!</v>
      </c>
      <c r="AH81" s="14" t="e">
        <f t="shared" ref="AH81:AH144" si="45">FIND(",",$B81,AG81+1)</f>
        <v>#VALUE!</v>
      </c>
      <c r="AI81" s="15" t="e">
        <f t="shared" ref="AI81:AI144" si="46">IF(Y81&gt;0,1,0)</f>
        <v>#VALUE!</v>
      </c>
      <c r="AJ81" s="15" t="e">
        <f t="shared" ref="AJ81:AJ144" si="47">IF(Z81&gt;0,1,0)</f>
        <v>#VALUE!</v>
      </c>
      <c r="AK81" s="15" t="e">
        <f t="shared" ref="AK81:AK144" si="48">IF(AA81&gt;0,1,0)</f>
        <v>#VALUE!</v>
      </c>
      <c r="AL81" s="15" t="e">
        <f t="shared" ref="AL81:AL144" si="49">IF(AB81&gt;0,1,0)</f>
        <v>#VALUE!</v>
      </c>
      <c r="AM81" s="15" t="e">
        <f t="shared" ref="AM81:AM144" si="50">IF(AC81&gt;0,1,0)</f>
        <v>#VALUE!</v>
      </c>
      <c r="AN81" s="15" t="e">
        <f t="shared" ref="AN81:AN144" si="51">IF(AD81&gt;0,1,0)</f>
        <v>#VALUE!</v>
      </c>
      <c r="AO81" s="15" t="e">
        <f t="shared" ref="AO81:AO144" si="52">IF(AE81&gt;0,1,0)</f>
        <v>#VALUE!</v>
      </c>
      <c r="AP81" s="15" t="e">
        <f t="shared" ref="AP81:AP144" si="53">IF(AF81&gt;0,1,0)</f>
        <v>#VALUE!</v>
      </c>
      <c r="AQ81" s="15" t="e">
        <f t="shared" ref="AQ81:AQ144" si="54">IF(AG81&gt;0,1,0)</f>
        <v>#VALUE!</v>
      </c>
      <c r="AR81" s="15" t="e">
        <f t="shared" ref="AR81:AR144" si="55">IF(AH81&gt;0,1,0)</f>
        <v>#VALUE!</v>
      </c>
      <c r="AS81" s="15">
        <f t="shared" ref="AS81:AS144" si="56">1+SUMIF(AI81:AR81,"&gt;0",AI81:AR81)</f>
        <v>1</v>
      </c>
    </row>
    <row r="82" spans="1:45" ht="15.75">
      <c r="A82" s="118" t="s">
        <v>377</v>
      </c>
      <c r="B82" s="126"/>
      <c r="C82" s="126"/>
      <c r="D82" s="125"/>
      <c r="E82" s="127"/>
      <c r="F82" s="128"/>
      <c r="G82" s="128"/>
      <c r="H82" s="127"/>
      <c r="I82" s="127"/>
      <c r="J82" s="127"/>
      <c r="K82" s="127"/>
      <c r="L82" s="121" t="str">
        <f t="shared" si="24"/>
        <v/>
      </c>
      <c r="M82" s="121" t="str">
        <f t="shared" si="25"/>
        <v/>
      </c>
      <c r="N82" s="121"/>
      <c r="O82" s="64" t="str">
        <f t="shared" si="26"/>
        <v/>
      </c>
      <c r="P82" s="64" t="str">
        <f t="shared" si="27"/>
        <v/>
      </c>
      <c r="Q82" s="64" t="str">
        <f t="shared" si="28"/>
        <v/>
      </c>
      <c r="R82" s="64" t="str">
        <f t="shared" si="29"/>
        <v/>
      </c>
      <c r="S82" s="64" t="str">
        <f t="shared" si="30"/>
        <v/>
      </c>
      <c r="T82" s="64" t="str">
        <f t="shared" si="31"/>
        <v/>
      </c>
      <c r="U82" s="64" t="str">
        <f t="shared" si="32"/>
        <v/>
      </c>
      <c r="V82" s="64" t="str">
        <f t="shared" si="33"/>
        <v/>
      </c>
      <c r="W82" s="236" t="b">
        <f t="shared" si="34"/>
        <v>0</v>
      </c>
      <c r="Y82" s="14" t="e">
        <f t="shared" si="35"/>
        <v>#VALUE!</v>
      </c>
      <c r="Z82" s="14" t="e">
        <f t="shared" si="37"/>
        <v>#VALUE!</v>
      </c>
      <c r="AA82" s="14" t="e">
        <f t="shared" si="38"/>
        <v>#VALUE!</v>
      </c>
      <c r="AB82" s="14" t="e">
        <f t="shared" si="39"/>
        <v>#VALUE!</v>
      </c>
      <c r="AC82" s="14" t="e">
        <f t="shared" si="40"/>
        <v>#VALUE!</v>
      </c>
      <c r="AD82" s="14" t="e">
        <f t="shared" si="41"/>
        <v>#VALUE!</v>
      </c>
      <c r="AE82" s="14" t="e">
        <f t="shared" si="42"/>
        <v>#VALUE!</v>
      </c>
      <c r="AF82" s="14" t="e">
        <f t="shared" si="43"/>
        <v>#VALUE!</v>
      </c>
      <c r="AG82" s="14" t="e">
        <f t="shared" si="44"/>
        <v>#VALUE!</v>
      </c>
      <c r="AH82" s="14" t="e">
        <f t="shared" si="45"/>
        <v>#VALUE!</v>
      </c>
      <c r="AI82" s="15" t="e">
        <f t="shared" si="46"/>
        <v>#VALUE!</v>
      </c>
      <c r="AJ82" s="15" t="e">
        <f t="shared" si="47"/>
        <v>#VALUE!</v>
      </c>
      <c r="AK82" s="15" t="e">
        <f t="shared" si="48"/>
        <v>#VALUE!</v>
      </c>
      <c r="AL82" s="15" t="e">
        <f t="shared" si="49"/>
        <v>#VALUE!</v>
      </c>
      <c r="AM82" s="15" t="e">
        <f t="shared" si="50"/>
        <v>#VALUE!</v>
      </c>
      <c r="AN82" s="15" t="e">
        <f t="shared" si="51"/>
        <v>#VALUE!</v>
      </c>
      <c r="AO82" s="15" t="e">
        <f t="shared" si="52"/>
        <v>#VALUE!</v>
      </c>
      <c r="AP82" s="15" t="e">
        <f t="shared" si="53"/>
        <v>#VALUE!</v>
      </c>
      <c r="AQ82" s="15" t="e">
        <f t="shared" si="54"/>
        <v>#VALUE!</v>
      </c>
      <c r="AR82" s="15" t="e">
        <f t="shared" si="55"/>
        <v>#VALUE!</v>
      </c>
      <c r="AS82" s="15">
        <f t="shared" si="56"/>
        <v>1</v>
      </c>
    </row>
    <row r="83" spans="1:45" ht="15.75">
      <c r="A83" s="118" t="s">
        <v>378</v>
      </c>
      <c r="B83" s="126"/>
      <c r="C83" s="126"/>
      <c r="D83" s="125"/>
      <c r="E83" s="127"/>
      <c r="F83" s="128"/>
      <c r="G83" s="128"/>
      <c r="H83" s="127"/>
      <c r="I83" s="127"/>
      <c r="J83" s="127"/>
      <c r="K83" s="127"/>
      <c r="L83" s="121" t="str">
        <f t="shared" si="24"/>
        <v/>
      </c>
      <c r="M83" s="121" t="str">
        <f t="shared" si="25"/>
        <v/>
      </c>
      <c r="N83" s="121"/>
      <c r="O83" s="64" t="str">
        <f t="shared" si="26"/>
        <v/>
      </c>
      <c r="P83" s="64" t="str">
        <f t="shared" si="27"/>
        <v/>
      </c>
      <c r="Q83" s="64" t="str">
        <f t="shared" si="28"/>
        <v/>
      </c>
      <c r="R83" s="64" t="str">
        <f t="shared" si="29"/>
        <v/>
      </c>
      <c r="S83" s="64" t="str">
        <f t="shared" si="30"/>
        <v/>
      </c>
      <c r="T83" s="64" t="str">
        <f t="shared" si="31"/>
        <v/>
      </c>
      <c r="U83" s="64" t="str">
        <f t="shared" si="32"/>
        <v/>
      </c>
      <c r="V83" s="64" t="str">
        <f t="shared" si="33"/>
        <v/>
      </c>
      <c r="W83" s="236" t="b">
        <f t="shared" si="34"/>
        <v>0</v>
      </c>
      <c r="Y83" s="14" t="e">
        <f t="shared" si="35"/>
        <v>#VALUE!</v>
      </c>
      <c r="Z83" s="14" t="e">
        <f t="shared" si="37"/>
        <v>#VALUE!</v>
      </c>
      <c r="AA83" s="14" t="e">
        <f t="shared" si="38"/>
        <v>#VALUE!</v>
      </c>
      <c r="AB83" s="14" t="e">
        <f t="shared" si="39"/>
        <v>#VALUE!</v>
      </c>
      <c r="AC83" s="14" t="e">
        <f t="shared" si="40"/>
        <v>#VALUE!</v>
      </c>
      <c r="AD83" s="14" t="e">
        <f t="shared" si="41"/>
        <v>#VALUE!</v>
      </c>
      <c r="AE83" s="14" t="e">
        <f t="shared" si="42"/>
        <v>#VALUE!</v>
      </c>
      <c r="AF83" s="14" t="e">
        <f t="shared" si="43"/>
        <v>#VALUE!</v>
      </c>
      <c r="AG83" s="14" t="e">
        <f t="shared" si="44"/>
        <v>#VALUE!</v>
      </c>
      <c r="AH83" s="14" t="e">
        <f t="shared" si="45"/>
        <v>#VALUE!</v>
      </c>
      <c r="AI83" s="15" t="e">
        <f t="shared" si="46"/>
        <v>#VALUE!</v>
      </c>
      <c r="AJ83" s="15" t="e">
        <f t="shared" si="47"/>
        <v>#VALUE!</v>
      </c>
      <c r="AK83" s="15" t="e">
        <f t="shared" si="48"/>
        <v>#VALUE!</v>
      </c>
      <c r="AL83" s="15" t="e">
        <f t="shared" si="49"/>
        <v>#VALUE!</v>
      </c>
      <c r="AM83" s="15" t="e">
        <f t="shared" si="50"/>
        <v>#VALUE!</v>
      </c>
      <c r="AN83" s="15" t="e">
        <f t="shared" si="51"/>
        <v>#VALUE!</v>
      </c>
      <c r="AO83" s="15" t="e">
        <f t="shared" si="52"/>
        <v>#VALUE!</v>
      </c>
      <c r="AP83" s="15" t="e">
        <f t="shared" si="53"/>
        <v>#VALUE!</v>
      </c>
      <c r="AQ83" s="15" t="e">
        <f t="shared" si="54"/>
        <v>#VALUE!</v>
      </c>
      <c r="AR83" s="15" t="e">
        <f t="shared" si="55"/>
        <v>#VALUE!</v>
      </c>
      <c r="AS83" s="15">
        <f t="shared" si="56"/>
        <v>1</v>
      </c>
    </row>
    <row r="84" spans="1:45" ht="15.75">
      <c r="A84" s="118" t="s">
        <v>379</v>
      </c>
      <c r="B84" s="126"/>
      <c r="C84" s="126"/>
      <c r="D84" s="125"/>
      <c r="E84" s="127"/>
      <c r="F84" s="128"/>
      <c r="G84" s="128"/>
      <c r="H84" s="127"/>
      <c r="I84" s="127"/>
      <c r="J84" s="127"/>
      <c r="K84" s="127"/>
      <c r="L84" s="121" t="str">
        <f t="shared" si="24"/>
        <v/>
      </c>
      <c r="M84" s="121" t="str">
        <f t="shared" si="25"/>
        <v/>
      </c>
      <c r="N84" s="121"/>
      <c r="O84" s="64" t="str">
        <f t="shared" si="26"/>
        <v/>
      </c>
      <c r="P84" s="64" t="str">
        <f t="shared" si="27"/>
        <v/>
      </c>
      <c r="Q84" s="64" t="str">
        <f t="shared" si="28"/>
        <v/>
      </c>
      <c r="R84" s="64" t="str">
        <f t="shared" si="29"/>
        <v/>
      </c>
      <c r="S84" s="64" t="str">
        <f t="shared" si="30"/>
        <v/>
      </c>
      <c r="T84" s="64" t="str">
        <f t="shared" si="31"/>
        <v/>
      </c>
      <c r="U84" s="64" t="str">
        <f t="shared" si="32"/>
        <v/>
      </c>
      <c r="V84" s="64" t="str">
        <f t="shared" si="33"/>
        <v/>
      </c>
      <c r="W84" s="236" t="b">
        <f t="shared" si="34"/>
        <v>0</v>
      </c>
      <c r="Y84" s="14" t="e">
        <f t="shared" si="35"/>
        <v>#VALUE!</v>
      </c>
      <c r="Z84" s="14" t="e">
        <f t="shared" si="37"/>
        <v>#VALUE!</v>
      </c>
      <c r="AA84" s="14" t="e">
        <f t="shared" si="38"/>
        <v>#VALUE!</v>
      </c>
      <c r="AB84" s="14" t="e">
        <f t="shared" si="39"/>
        <v>#VALUE!</v>
      </c>
      <c r="AC84" s="14" t="e">
        <f t="shared" si="40"/>
        <v>#VALUE!</v>
      </c>
      <c r="AD84" s="14" t="e">
        <f t="shared" si="41"/>
        <v>#VALUE!</v>
      </c>
      <c r="AE84" s="14" t="e">
        <f t="shared" si="42"/>
        <v>#VALUE!</v>
      </c>
      <c r="AF84" s="14" t="e">
        <f t="shared" si="43"/>
        <v>#VALUE!</v>
      </c>
      <c r="AG84" s="14" t="e">
        <f t="shared" si="44"/>
        <v>#VALUE!</v>
      </c>
      <c r="AH84" s="14" t="e">
        <f t="shared" si="45"/>
        <v>#VALUE!</v>
      </c>
      <c r="AI84" s="15" t="e">
        <f t="shared" si="46"/>
        <v>#VALUE!</v>
      </c>
      <c r="AJ84" s="15" t="e">
        <f t="shared" si="47"/>
        <v>#VALUE!</v>
      </c>
      <c r="AK84" s="15" t="e">
        <f t="shared" si="48"/>
        <v>#VALUE!</v>
      </c>
      <c r="AL84" s="15" t="e">
        <f t="shared" si="49"/>
        <v>#VALUE!</v>
      </c>
      <c r="AM84" s="15" t="e">
        <f t="shared" si="50"/>
        <v>#VALUE!</v>
      </c>
      <c r="AN84" s="15" t="e">
        <f t="shared" si="51"/>
        <v>#VALUE!</v>
      </c>
      <c r="AO84" s="15" t="e">
        <f t="shared" si="52"/>
        <v>#VALUE!</v>
      </c>
      <c r="AP84" s="15" t="e">
        <f t="shared" si="53"/>
        <v>#VALUE!</v>
      </c>
      <c r="AQ84" s="15" t="e">
        <f t="shared" si="54"/>
        <v>#VALUE!</v>
      </c>
      <c r="AR84" s="15" t="e">
        <f t="shared" si="55"/>
        <v>#VALUE!</v>
      </c>
      <c r="AS84" s="15">
        <f t="shared" si="56"/>
        <v>1</v>
      </c>
    </row>
    <row r="85" spans="1:45" ht="15.75">
      <c r="A85" s="118" t="s">
        <v>380</v>
      </c>
      <c r="B85" s="126"/>
      <c r="C85" s="126"/>
      <c r="D85" s="125"/>
      <c r="E85" s="127"/>
      <c r="F85" s="128"/>
      <c r="G85" s="128"/>
      <c r="H85" s="127"/>
      <c r="I85" s="127"/>
      <c r="J85" s="127"/>
      <c r="K85" s="127"/>
      <c r="L85" s="121" t="str">
        <f t="shared" si="24"/>
        <v/>
      </c>
      <c r="M85" s="121" t="str">
        <f t="shared" si="25"/>
        <v/>
      </c>
      <c r="N85" s="121"/>
      <c r="O85" s="64" t="str">
        <f t="shared" si="26"/>
        <v/>
      </c>
      <c r="P85" s="64" t="str">
        <f t="shared" si="27"/>
        <v/>
      </c>
      <c r="Q85" s="64" t="str">
        <f t="shared" si="28"/>
        <v/>
      </c>
      <c r="R85" s="64" t="str">
        <f t="shared" si="29"/>
        <v/>
      </c>
      <c r="S85" s="64" t="str">
        <f t="shared" si="30"/>
        <v/>
      </c>
      <c r="T85" s="64" t="str">
        <f t="shared" si="31"/>
        <v/>
      </c>
      <c r="U85" s="64" t="str">
        <f t="shared" si="32"/>
        <v/>
      </c>
      <c r="V85" s="64" t="str">
        <f t="shared" si="33"/>
        <v/>
      </c>
      <c r="W85" s="236" t="b">
        <f t="shared" si="34"/>
        <v>0</v>
      </c>
      <c r="Y85" s="14" t="e">
        <f t="shared" si="35"/>
        <v>#VALUE!</v>
      </c>
      <c r="Z85" s="14" t="e">
        <f t="shared" si="37"/>
        <v>#VALUE!</v>
      </c>
      <c r="AA85" s="14" t="e">
        <f t="shared" si="38"/>
        <v>#VALUE!</v>
      </c>
      <c r="AB85" s="14" t="e">
        <f t="shared" si="39"/>
        <v>#VALUE!</v>
      </c>
      <c r="AC85" s="14" t="e">
        <f t="shared" si="40"/>
        <v>#VALUE!</v>
      </c>
      <c r="AD85" s="14" t="e">
        <f t="shared" si="41"/>
        <v>#VALUE!</v>
      </c>
      <c r="AE85" s="14" t="e">
        <f t="shared" si="42"/>
        <v>#VALUE!</v>
      </c>
      <c r="AF85" s="14" t="e">
        <f t="shared" si="43"/>
        <v>#VALUE!</v>
      </c>
      <c r="AG85" s="14" t="e">
        <f t="shared" si="44"/>
        <v>#VALUE!</v>
      </c>
      <c r="AH85" s="14" t="e">
        <f t="shared" si="45"/>
        <v>#VALUE!</v>
      </c>
      <c r="AI85" s="15" t="e">
        <f t="shared" si="46"/>
        <v>#VALUE!</v>
      </c>
      <c r="AJ85" s="15" t="e">
        <f t="shared" si="47"/>
        <v>#VALUE!</v>
      </c>
      <c r="AK85" s="15" t="e">
        <f t="shared" si="48"/>
        <v>#VALUE!</v>
      </c>
      <c r="AL85" s="15" t="e">
        <f t="shared" si="49"/>
        <v>#VALUE!</v>
      </c>
      <c r="AM85" s="15" t="e">
        <f t="shared" si="50"/>
        <v>#VALUE!</v>
      </c>
      <c r="AN85" s="15" t="e">
        <f t="shared" si="51"/>
        <v>#VALUE!</v>
      </c>
      <c r="AO85" s="15" t="e">
        <f t="shared" si="52"/>
        <v>#VALUE!</v>
      </c>
      <c r="AP85" s="15" t="e">
        <f t="shared" si="53"/>
        <v>#VALUE!</v>
      </c>
      <c r="AQ85" s="15" t="e">
        <f t="shared" si="54"/>
        <v>#VALUE!</v>
      </c>
      <c r="AR85" s="15" t="e">
        <f t="shared" si="55"/>
        <v>#VALUE!</v>
      </c>
      <c r="AS85" s="15">
        <f t="shared" si="56"/>
        <v>1</v>
      </c>
    </row>
    <row r="86" spans="1:45" ht="15.75">
      <c r="A86" s="118" t="s">
        <v>381</v>
      </c>
      <c r="B86" s="126"/>
      <c r="C86" s="126"/>
      <c r="D86" s="125"/>
      <c r="E86" s="127"/>
      <c r="F86" s="128"/>
      <c r="G86" s="128"/>
      <c r="H86" s="127"/>
      <c r="I86" s="127"/>
      <c r="J86" s="127"/>
      <c r="K86" s="127"/>
      <c r="L86" s="121" t="str">
        <f t="shared" si="24"/>
        <v/>
      </c>
      <c r="M86" s="121" t="str">
        <f t="shared" si="25"/>
        <v/>
      </c>
      <c r="N86" s="121"/>
      <c r="O86" s="64" t="str">
        <f t="shared" si="26"/>
        <v/>
      </c>
      <c r="P86" s="64" t="str">
        <f t="shared" si="27"/>
        <v/>
      </c>
      <c r="Q86" s="64" t="str">
        <f t="shared" si="28"/>
        <v/>
      </c>
      <c r="R86" s="64" t="str">
        <f t="shared" si="29"/>
        <v/>
      </c>
      <c r="S86" s="64" t="str">
        <f t="shared" si="30"/>
        <v/>
      </c>
      <c r="T86" s="64" t="str">
        <f t="shared" si="31"/>
        <v/>
      </c>
      <c r="U86" s="64" t="str">
        <f t="shared" si="32"/>
        <v/>
      </c>
      <c r="V86" s="64" t="str">
        <f t="shared" si="33"/>
        <v/>
      </c>
      <c r="W86" s="236" t="b">
        <f t="shared" si="34"/>
        <v>0</v>
      </c>
      <c r="Y86" s="14" t="e">
        <f t="shared" si="35"/>
        <v>#VALUE!</v>
      </c>
      <c r="Z86" s="14" t="e">
        <f t="shared" si="37"/>
        <v>#VALUE!</v>
      </c>
      <c r="AA86" s="14" t="e">
        <f t="shared" si="38"/>
        <v>#VALUE!</v>
      </c>
      <c r="AB86" s="14" t="e">
        <f t="shared" si="39"/>
        <v>#VALUE!</v>
      </c>
      <c r="AC86" s="14" t="e">
        <f t="shared" si="40"/>
        <v>#VALUE!</v>
      </c>
      <c r="AD86" s="14" t="e">
        <f t="shared" si="41"/>
        <v>#VALUE!</v>
      </c>
      <c r="AE86" s="14" t="e">
        <f t="shared" si="42"/>
        <v>#VALUE!</v>
      </c>
      <c r="AF86" s="14" t="e">
        <f t="shared" si="43"/>
        <v>#VALUE!</v>
      </c>
      <c r="AG86" s="14" t="e">
        <f t="shared" si="44"/>
        <v>#VALUE!</v>
      </c>
      <c r="AH86" s="14" t="e">
        <f t="shared" si="45"/>
        <v>#VALUE!</v>
      </c>
      <c r="AI86" s="15" t="e">
        <f t="shared" si="46"/>
        <v>#VALUE!</v>
      </c>
      <c r="AJ86" s="15" t="e">
        <f t="shared" si="47"/>
        <v>#VALUE!</v>
      </c>
      <c r="AK86" s="15" t="e">
        <f t="shared" si="48"/>
        <v>#VALUE!</v>
      </c>
      <c r="AL86" s="15" t="e">
        <f t="shared" si="49"/>
        <v>#VALUE!</v>
      </c>
      <c r="AM86" s="15" t="e">
        <f t="shared" si="50"/>
        <v>#VALUE!</v>
      </c>
      <c r="AN86" s="15" t="e">
        <f t="shared" si="51"/>
        <v>#VALUE!</v>
      </c>
      <c r="AO86" s="15" t="e">
        <f t="shared" si="52"/>
        <v>#VALUE!</v>
      </c>
      <c r="AP86" s="15" t="e">
        <f t="shared" si="53"/>
        <v>#VALUE!</v>
      </c>
      <c r="AQ86" s="15" t="e">
        <f t="shared" si="54"/>
        <v>#VALUE!</v>
      </c>
      <c r="AR86" s="15" t="e">
        <f t="shared" si="55"/>
        <v>#VALUE!</v>
      </c>
      <c r="AS86" s="15">
        <f t="shared" si="56"/>
        <v>1</v>
      </c>
    </row>
    <row r="87" spans="1:45" ht="15.75">
      <c r="A87" s="118" t="s">
        <v>382</v>
      </c>
      <c r="B87" s="126"/>
      <c r="C87" s="126"/>
      <c r="D87" s="125"/>
      <c r="E87" s="127"/>
      <c r="F87" s="128"/>
      <c r="G87" s="128"/>
      <c r="H87" s="127"/>
      <c r="I87" s="127"/>
      <c r="J87" s="127"/>
      <c r="K87" s="127"/>
      <c r="L87" s="121" t="str">
        <f t="shared" si="24"/>
        <v/>
      </c>
      <c r="M87" s="121" t="str">
        <f t="shared" si="25"/>
        <v/>
      </c>
      <c r="N87" s="121"/>
      <c r="O87" s="64" t="str">
        <f t="shared" si="26"/>
        <v/>
      </c>
      <c r="P87" s="64" t="str">
        <f t="shared" si="27"/>
        <v/>
      </c>
      <c r="Q87" s="64" t="str">
        <f t="shared" si="28"/>
        <v/>
      </c>
      <c r="R87" s="64" t="str">
        <f t="shared" si="29"/>
        <v/>
      </c>
      <c r="S87" s="64" t="str">
        <f t="shared" si="30"/>
        <v/>
      </c>
      <c r="T87" s="64" t="str">
        <f t="shared" si="31"/>
        <v/>
      </c>
      <c r="U87" s="64" t="str">
        <f t="shared" si="32"/>
        <v/>
      </c>
      <c r="V87" s="64" t="str">
        <f t="shared" si="33"/>
        <v/>
      </c>
      <c r="W87" s="236" t="b">
        <f t="shared" si="34"/>
        <v>0</v>
      </c>
      <c r="Y87" s="14" t="e">
        <f t="shared" si="35"/>
        <v>#VALUE!</v>
      </c>
      <c r="Z87" s="14" t="e">
        <f t="shared" si="37"/>
        <v>#VALUE!</v>
      </c>
      <c r="AA87" s="14" t="e">
        <f t="shared" si="38"/>
        <v>#VALUE!</v>
      </c>
      <c r="AB87" s="14" t="e">
        <f t="shared" si="39"/>
        <v>#VALUE!</v>
      </c>
      <c r="AC87" s="14" t="e">
        <f t="shared" si="40"/>
        <v>#VALUE!</v>
      </c>
      <c r="AD87" s="14" t="e">
        <f t="shared" si="41"/>
        <v>#VALUE!</v>
      </c>
      <c r="AE87" s="14" t="e">
        <f t="shared" si="42"/>
        <v>#VALUE!</v>
      </c>
      <c r="AF87" s="14" t="e">
        <f t="shared" si="43"/>
        <v>#VALUE!</v>
      </c>
      <c r="AG87" s="14" t="e">
        <f t="shared" si="44"/>
        <v>#VALUE!</v>
      </c>
      <c r="AH87" s="14" t="e">
        <f t="shared" si="45"/>
        <v>#VALUE!</v>
      </c>
      <c r="AI87" s="15" t="e">
        <f t="shared" si="46"/>
        <v>#VALUE!</v>
      </c>
      <c r="AJ87" s="15" t="e">
        <f t="shared" si="47"/>
        <v>#VALUE!</v>
      </c>
      <c r="AK87" s="15" t="e">
        <f t="shared" si="48"/>
        <v>#VALUE!</v>
      </c>
      <c r="AL87" s="15" t="e">
        <f t="shared" si="49"/>
        <v>#VALUE!</v>
      </c>
      <c r="AM87" s="15" t="e">
        <f t="shared" si="50"/>
        <v>#VALUE!</v>
      </c>
      <c r="AN87" s="15" t="e">
        <f t="shared" si="51"/>
        <v>#VALUE!</v>
      </c>
      <c r="AO87" s="15" t="e">
        <f t="shared" si="52"/>
        <v>#VALUE!</v>
      </c>
      <c r="AP87" s="15" t="e">
        <f t="shared" si="53"/>
        <v>#VALUE!</v>
      </c>
      <c r="AQ87" s="15" t="e">
        <f t="shared" si="54"/>
        <v>#VALUE!</v>
      </c>
      <c r="AR87" s="15" t="e">
        <f t="shared" si="55"/>
        <v>#VALUE!</v>
      </c>
      <c r="AS87" s="15">
        <f t="shared" si="56"/>
        <v>1</v>
      </c>
    </row>
    <row r="88" spans="1:45" ht="15.75">
      <c r="A88" s="118" t="s">
        <v>383</v>
      </c>
      <c r="B88" s="126"/>
      <c r="C88" s="126"/>
      <c r="D88" s="125"/>
      <c r="E88" s="127"/>
      <c r="F88" s="128"/>
      <c r="G88" s="128"/>
      <c r="H88" s="127"/>
      <c r="I88" s="127"/>
      <c r="J88" s="127"/>
      <c r="K88" s="127"/>
      <c r="L88" s="121" t="str">
        <f t="shared" si="24"/>
        <v/>
      </c>
      <c r="M88" s="121" t="str">
        <f t="shared" si="25"/>
        <v/>
      </c>
      <c r="N88" s="121"/>
      <c r="O88" s="64" t="str">
        <f t="shared" si="26"/>
        <v/>
      </c>
      <c r="P88" s="64" t="str">
        <f t="shared" si="27"/>
        <v/>
      </c>
      <c r="Q88" s="64" t="str">
        <f t="shared" si="28"/>
        <v/>
      </c>
      <c r="R88" s="64" t="str">
        <f t="shared" si="29"/>
        <v/>
      </c>
      <c r="S88" s="64" t="str">
        <f t="shared" si="30"/>
        <v/>
      </c>
      <c r="T88" s="64" t="str">
        <f t="shared" si="31"/>
        <v/>
      </c>
      <c r="U88" s="64" t="str">
        <f t="shared" si="32"/>
        <v/>
      </c>
      <c r="V88" s="64" t="str">
        <f t="shared" si="33"/>
        <v/>
      </c>
      <c r="W88" s="236" t="b">
        <f t="shared" si="34"/>
        <v>0</v>
      </c>
      <c r="Y88" s="14" t="e">
        <f t="shared" si="35"/>
        <v>#VALUE!</v>
      </c>
      <c r="Z88" s="14" t="e">
        <f t="shared" si="37"/>
        <v>#VALUE!</v>
      </c>
      <c r="AA88" s="14" t="e">
        <f t="shared" si="38"/>
        <v>#VALUE!</v>
      </c>
      <c r="AB88" s="14" t="e">
        <f t="shared" si="39"/>
        <v>#VALUE!</v>
      </c>
      <c r="AC88" s="14" t="e">
        <f t="shared" si="40"/>
        <v>#VALUE!</v>
      </c>
      <c r="AD88" s="14" t="e">
        <f t="shared" si="41"/>
        <v>#VALUE!</v>
      </c>
      <c r="AE88" s="14" t="e">
        <f t="shared" si="42"/>
        <v>#VALUE!</v>
      </c>
      <c r="AF88" s="14" t="e">
        <f t="shared" si="43"/>
        <v>#VALUE!</v>
      </c>
      <c r="AG88" s="14" t="e">
        <f t="shared" si="44"/>
        <v>#VALUE!</v>
      </c>
      <c r="AH88" s="14" t="e">
        <f t="shared" si="45"/>
        <v>#VALUE!</v>
      </c>
      <c r="AI88" s="15" t="e">
        <f t="shared" si="46"/>
        <v>#VALUE!</v>
      </c>
      <c r="AJ88" s="15" t="e">
        <f t="shared" si="47"/>
        <v>#VALUE!</v>
      </c>
      <c r="AK88" s="15" t="e">
        <f t="shared" si="48"/>
        <v>#VALUE!</v>
      </c>
      <c r="AL88" s="15" t="e">
        <f t="shared" si="49"/>
        <v>#VALUE!</v>
      </c>
      <c r="AM88" s="15" t="e">
        <f t="shared" si="50"/>
        <v>#VALUE!</v>
      </c>
      <c r="AN88" s="15" t="e">
        <f t="shared" si="51"/>
        <v>#VALUE!</v>
      </c>
      <c r="AO88" s="15" t="e">
        <f t="shared" si="52"/>
        <v>#VALUE!</v>
      </c>
      <c r="AP88" s="15" t="e">
        <f t="shared" si="53"/>
        <v>#VALUE!</v>
      </c>
      <c r="AQ88" s="15" t="e">
        <f t="shared" si="54"/>
        <v>#VALUE!</v>
      </c>
      <c r="AR88" s="15" t="e">
        <f t="shared" si="55"/>
        <v>#VALUE!</v>
      </c>
      <c r="AS88" s="15">
        <f t="shared" si="56"/>
        <v>1</v>
      </c>
    </row>
    <row r="89" spans="1:45" ht="15.75">
      <c r="A89" s="118" t="s">
        <v>384</v>
      </c>
      <c r="B89" s="126"/>
      <c r="C89" s="126"/>
      <c r="D89" s="125"/>
      <c r="E89" s="127"/>
      <c r="F89" s="128"/>
      <c r="G89" s="128"/>
      <c r="H89" s="127"/>
      <c r="I89" s="127"/>
      <c r="J89" s="127"/>
      <c r="K89" s="127"/>
      <c r="L89" s="121" t="str">
        <f t="shared" si="24"/>
        <v/>
      </c>
      <c r="M89" s="121" t="str">
        <f t="shared" si="25"/>
        <v/>
      </c>
      <c r="N89" s="121"/>
      <c r="O89" s="64" t="str">
        <f t="shared" si="26"/>
        <v/>
      </c>
      <c r="P89" s="64" t="str">
        <f t="shared" si="27"/>
        <v/>
      </c>
      <c r="Q89" s="64" t="str">
        <f t="shared" si="28"/>
        <v/>
      </c>
      <c r="R89" s="64" t="str">
        <f t="shared" si="29"/>
        <v/>
      </c>
      <c r="S89" s="64" t="str">
        <f t="shared" si="30"/>
        <v/>
      </c>
      <c r="T89" s="64" t="str">
        <f t="shared" si="31"/>
        <v/>
      </c>
      <c r="U89" s="64" t="str">
        <f t="shared" si="32"/>
        <v/>
      </c>
      <c r="V89" s="64" t="str">
        <f t="shared" si="33"/>
        <v/>
      </c>
      <c r="W89" s="236" t="b">
        <f t="shared" si="34"/>
        <v>0</v>
      </c>
      <c r="Y89" s="14" t="e">
        <f t="shared" si="35"/>
        <v>#VALUE!</v>
      </c>
      <c r="Z89" s="14" t="e">
        <f t="shared" si="37"/>
        <v>#VALUE!</v>
      </c>
      <c r="AA89" s="14" t="e">
        <f t="shared" si="38"/>
        <v>#VALUE!</v>
      </c>
      <c r="AB89" s="14" t="e">
        <f t="shared" si="39"/>
        <v>#VALUE!</v>
      </c>
      <c r="AC89" s="14" t="e">
        <f t="shared" si="40"/>
        <v>#VALUE!</v>
      </c>
      <c r="AD89" s="14" t="e">
        <f t="shared" si="41"/>
        <v>#VALUE!</v>
      </c>
      <c r="AE89" s="14" t="e">
        <f t="shared" si="42"/>
        <v>#VALUE!</v>
      </c>
      <c r="AF89" s="14" t="e">
        <f t="shared" si="43"/>
        <v>#VALUE!</v>
      </c>
      <c r="AG89" s="14" t="e">
        <f t="shared" si="44"/>
        <v>#VALUE!</v>
      </c>
      <c r="AH89" s="14" t="e">
        <f t="shared" si="45"/>
        <v>#VALUE!</v>
      </c>
      <c r="AI89" s="15" t="e">
        <f t="shared" si="46"/>
        <v>#VALUE!</v>
      </c>
      <c r="AJ89" s="15" t="e">
        <f t="shared" si="47"/>
        <v>#VALUE!</v>
      </c>
      <c r="AK89" s="15" t="e">
        <f t="shared" si="48"/>
        <v>#VALUE!</v>
      </c>
      <c r="AL89" s="15" t="e">
        <f t="shared" si="49"/>
        <v>#VALUE!</v>
      </c>
      <c r="AM89" s="15" t="e">
        <f t="shared" si="50"/>
        <v>#VALUE!</v>
      </c>
      <c r="AN89" s="15" t="e">
        <f t="shared" si="51"/>
        <v>#VALUE!</v>
      </c>
      <c r="AO89" s="15" t="e">
        <f t="shared" si="52"/>
        <v>#VALUE!</v>
      </c>
      <c r="AP89" s="15" t="e">
        <f t="shared" si="53"/>
        <v>#VALUE!</v>
      </c>
      <c r="AQ89" s="15" t="e">
        <f t="shared" si="54"/>
        <v>#VALUE!</v>
      </c>
      <c r="AR89" s="15" t="e">
        <f t="shared" si="55"/>
        <v>#VALUE!</v>
      </c>
      <c r="AS89" s="15">
        <f t="shared" si="56"/>
        <v>1</v>
      </c>
    </row>
    <row r="90" spans="1:45" ht="15.75">
      <c r="A90" s="118" t="s">
        <v>385</v>
      </c>
      <c r="B90" s="126"/>
      <c r="C90" s="126"/>
      <c r="D90" s="125"/>
      <c r="E90" s="127"/>
      <c r="F90" s="128"/>
      <c r="G90" s="128"/>
      <c r="H90" s="127"/>
      <c r="I90" s="127"/>
      <c r="J90" s="127"/>
      <c r="K90" s="127"/>
      <c r="L90" s="121" t="str">
        <f t="shared" si="24"/>
        <v/>
      </c>
      <c r="M90" s="121" t="str">
        <f t="shared" si="25"/>
        <v/>
      </c>
      <c r="N90" s="121"/>
      <c r="O90" s="64" t="str">
        <f t="shared" si="26"/>
        <v/>
      </c>
      <c r="P90" s="64" t="str">
        <f t="shared" si="27"/>
        <v/>
      </c>
      <c r="Q90" s="64" t="str">
        <f t="shared" si="28"/>
        <v/>
      </c>
      <c r="R90" s="64" t="str">
        <f t="shared" si="29"/>
        <v/>
      </c>
      <c r="S90" s="64" t="str">
        <f t="shared" si="30"/>
        <v/>
      </c>
      <c r="T90" s="64" t="str">
        <f t="shared" si="31"/>
        <v/>
      </c>
      <c r="U90" s="64" t="str">
        <f t="shared" si="32"/>
        <v/>
      </c>
      <c r="V90" s="64" t="str">
        <f t="shared" si="33"/>
        <v/>
      </c>
      <c r="W90" s="236" t="b">
        <f t="shared" si="34"/>
        <v>0</v>
      </c>
      <c r="Y90" s="14" t="e">
        <f t="shared" si="35"/>
        <v>#VALUE!</v>
      </c>
      <c r="Z90" s="14" t="e">
        <f t="shared" si="37"/>
        <v>#VALUE!</v>
      </c>
      <c r="AA90" s="14" t="e">
        <f t="shared" si="38"/>
        <v>#VALUE!</v>
      </c>
      <c r="AB90" s="14" t="e">
        <f t="shared" si="39"/>
        <v>#VALUE!</v>
      </c>
      <c r="AC90" s="14" t="e">
        <f t="shared" si="40"/>
        <v>#VALUE!</v>
      </c>
      <c r="AD90" s="14" t="e">
        <f t="shared" si="41"/>
        <v>#VALUE!</v>
      </c>
      <c r="AE90" s="14" t="e">
        <f t="shared" si="42"/>
        <v>#VALUE!</v>
      </c>
      <c r="AF90" s="14" t="e">
        <f t="shared" si="43"/>
        <v>#VALUE!</v>
      </c>
      <c r="AG90" s="14" t="e">
        <f t="shared" si="44"/>
        <v>#VALUE!</v>
      </c>
      <c r="AH90" s="14" t="e">
        <f t="shared" si="45"/>
        <v>#VALUE!</v>
      </c>
      <c r="AI90" s="15" t="e">
        <f t="shared" si="46"/>
        <v>#VALUE!</v>
      </c>
      <c r="AJ90" s="15" t="e">
        <f t="shared" si="47"/>
        <v>#VALUE!</v>
      </c>
      <c r="AK90" s="15" t="e">
        <f t="shared" si="48"/>
        <v>#VALUE!</v>
      </c>
      <c r="AL90" s="15" t="e">
        <f t="shared" si="49"/>
        <v>#VALUE!</v>
      </c>
      <c r="AM90" s="15" t="e">
        <f t="shared" si="50"/>
        <v>#VALUE!</v>
      </c>
      <c r="AN90" s="15" t="e">
        <f t="shared" si="51"/>
        <v>#VALUE!</v>
      </c>
      <c r="AO90" s="15" t="e">
        <f t="shared" si="52"/>
        <v>#VALUE!</v>
      </c>
      <c r="AP90" s="15" t="e">
        <f t="shared" si="53"/>
        <v>#VALUE!</v>
      </c>
      <c r="AQ90" s="15" t="e">
        <f t="shared" si="54"/>
        <v>#VALUE!</v>
      </c>
      <c r="AR90" s="15" t="e">
        <f t="shared" si="55"/>
        <v>#VALUE!</v>
      </c>
      <c r="AS90" s="15">
        <f t="shared" si="56"/>
        <v>1</v>
      </c>
    </row>
    <row r="91" spans="1:45" ht="15.75">
      <c r="A91" s="118" t="s">
        <v>386</v>
      </c>
      <c r="B91" s="126"/>
      <c r="C91" s="126"/>
      <c r="D91" s="125"/>
      <c r="E91" s="127"/>
      <c r="F91" s="128"/>
      <c r="G91" s="128"/>
      <c r="H91" s="127"/>
      <c r="I91" s="127"/>
      <c r="J91" s="127"/>
      <c r="K91" s="127"/>
      <c r="L91" s="121" t="str">
        <f t="shared" si="24"/>
        <v/>
      </c>
      <c r="M91" s="121" t="str">
        <f t="shared" si="25"/>
        <v/>
      </c>
      <c r="N91" s="121"/>
      <c r="O91" s="64" t="str">
        <f t="shared" si="26"/>
        <v/>
      </c>
      <c r="P91" s="64" t="str">
        <f t="shared" si="27"/>
        <v/>
      </c>
      <c r="Q91" s="64" t="str">
        <f t="shared" si="28"/>
        <v/>
      </c>
      <c r="R91" s="64" t="str">
        <f t="shared" si="29"/>
        <v/>
      </c>
      <c r="S91" s="64" t="str">
        <f t="shared" si="30"/>
        <v/>
      </c>
      <c r="T91" s="64" t="str">
        <f t="shared" si="31"/>
        <v/>
      </c>
      <c r="U91" s="64" t="str">
        <f t="shared" si="32"/>
        <v/>
      </c>
      <c r="V91" s="64" t="str">
        <f t="shared" si="33"/>
        <v/>
      </c>
      <c r="W91" s="236" t="b">
        <f t="shared" si="34"/>
        <v>0</v>
      </c>
      <c r="Y91" s="14" t="e">
        <f t="shared" si="35"/>
        <v>#VALUE!</v>
      </c>
      <c r="Z91" s="14" t="e">
        <f t="shared" si="37"/>
        <v>#VALUE!</v>
      </c>
      <c r="AA91" s="14" t="e">
        <f t="shared" si="38"/>
        <v>#VALUE!</v>
      </c>
      <c r="AB91" s="14" t="e">
        <f t="shared" si="39"/>
        <v>#VALUE!</v>
      </c>
      <c r="AC91" s="14" t="e">
        <f t="shared" si="40"/>
        <v>#VALUE!</v>
      </c>
      <c r="AD91" s="14" t="e">
        <f t="shared" si="41"/>
        <v>#VALUE!</v>
      </c>
      <c r="AE91" s="14" t="e">
        <f t="shared" si="42"/>
        <v>#VALUE!</v>
      </c>
      <c r="AF91" s="14" t="e">
        <f t="shared" si="43"/>
        <v>#VALUE!</v>
      </c>
      <c r="AG91" s="14" t="e">
        <f t="shared" si="44"/>
        <v>#VALUE!</v>
      </c>
      <c r="AH91" s="14" t="e">
        <f t="shared" si="45"/>
        <v>#VALUE!</v>
      </c>
      <c r="AI91" s="15" t="e">
        <f t="shared" si="46"/>
        <v>#VALUE!</v>
      </c>
      <c r="AJ91" s="15" t="e">
        <f t="shared" si="47"/>
        <v>#VALUE!</v>
      </c>
      <c r="AK91" s="15" t="e">
        <f t="shared" si="48"/>
        <v>#VALUE!</v>
      </c>
      <c r="AL91" s="15" t="e">
        <f t="shared" si="49"/>
        <v>#VALUE!</v>
      </c>
      <c r="AM91" s="15" t="e">
        <f t="shared" si="50"/>
        <v>#VALUE!</v>
      </c>
      <c r="AN91" s="15" t="e">
        <f t="shared" si="51"/>
        <v>#VALUE!</v>
      </c>
      <c r="AO91" s="15" t="e">
        <f t="shared" si="52"/>
        <v>#VALUE!</v>
      </c>
      <c r="AP91" s="15" t="e">
        <f t="shared" si="53"/>
        <v>#VALUE!</v>
      </c>
      <c r="AQ91" s="15" t="e">
        <f t="shared" si="54"/>
        <v>#VALUE!</v>
      </c>
      <c r="AR91" s="15" t="e">
        <f t="shared" si="55"/>
        <v>#VALUE!</v>
      </c>
      <c r="AS91" s="15">
        <f t="shared" si="56"/>
        <v>1</v>
      </c>
    </row>
    <row r="92" spans="1:45" ht="15.75">
      <c r="A92" s="118" t="s">
        <v>387</v>
      </c>
      <c r="B92" s="126"/>
      <c r="C92" s="126"/>
      <c r="D92" s="125"/>
      <c r="E92" s="127"/>
      <c r="F92" s="128"/>
      <c r="G92" s="128"/>
      <c r="H92" s="127"/>
      <c r="I92" s="127"/>
      <c r="J92" s="127"/>
      <c r="K92" s="127"/>
      <c r="L92" s="121" t="str">
        <f t="shared" si="24"/>
        <v/>
      </c>
      <c r="M92" s="121" t="str">
        <f t="shared" si="25"/>
        <v/>
      </c>
      <c r="N92" s="121"/>
      <c r="O92" s="64" t="str">
        <f t="shared" si="26"/>
        <v/>
      </c>
      <c r="P92" s="64" t="str">
        <f t="shared" si="27"/>
        <v/>
      </c>
      <c r="Q92" s="64" t="str">
        <f t="shared" si="28"/>
        <v/>
      </c>
      <c r="R92" s="64" t="str">
        <f t="shared" si="29"/>
        <v/>
      </c>
      <c r="S92" s="64" t="str">
        <f t="shared" si="30"/>
        <v/>
      </c>
      <c r="T92" s="64" t="str">
        <f t="shared" si="31"/>
        <v/>
      </c>
      <c r="U92" s="64" t="str">
        <f t="shared" si="32"/>
        <v/>
      </c>
      <c r="V92" s="64" t="str">
        <f t="shared" si="33"/>
        <v/>
      </c>
      <c r="W92" s="236" t="b">
        <f t="shared" si="34"/>
        <v>0</v>
      </c>
      <c r="Y92" s="14" t="e">
        <f t="shared" si="35"/>
        <v>#VALUE!</v>
      </c>
      <c r="Z92" s="14" t="e">
        <f t="shared" si="37"/>
        <v>#VALUE!</v>
      </c>
      <c r="AA92" s="14" t="e">
        <f t="shared" si="38"/>
        <v>#VALUE!</v>
      </c>
      <c r="AB92" s="14" t="e">
        <f t="shared" si="39"/>
        <v>#VALUE!</v>
      </c>
      <c r="AC92" s="14" t="e">
        <f t="shared" si="40"/>
        <v>#VALUE!</v>
      </c>
      <c r="AD92" s="14" t="e">
        <f t="shared" si="41"/>
        <v>#VALUE!</v>
      </c>
      <c r="AE92" s="14" t="e">
        <f t="shared" si="42"/>
        <v>#VALUE!</v>
      </c>
      <c r="AF92" s="14" t="e">
        <f t="shared" si="43"/>
        <v>#VALUE!</v>
      </c>
      <c r="AG92" s="14" t="e">
        <f t="shared" si="44"/>
        <v>#VALUE!</v>
      </c>
      <c r="AH92" s="14" t="e">
        <f t="shared" si="45"/>
        <v>#VALUE!</v>
      </c>
      <c r="AI92" s="15" t="e">
        <f t="shared" si="46"/>
        <v>#VALUE!</v>
      </c>
      <c r="AJ92" s="15" t="e">
        <f t="shared" si="47"/>
        <v>#VALUE!</v>
      </c>
      <c r="AK92" s="15" t="e">
        <f t="shared" si="48"/>
        <v>#VALUE!</v>
      </c>
      <c r="AL92" s="15" t="e">
        <f t="shared" si="49"/>
        <v>#VALUE!</v>
      </c>
      <c r="AM92" s="15" t="e">
        <f t="shared" si="50"/>
        <v>#VALUE!</v>
      </c>
      <c r="AN92" s="15" t="e">
        <f t="shared" si="51"/>
        <v>#VALUE!</v>
      </c>
      <c r="AO92" s="15" t="e">
        <f t="shared" si="52"/>
        <v>#VALUE!</v>
      </c>
      <c r="AP92" s="15" t="e">
        <f t="shared" si="53"/>
        <v>#VALUE!</v>
      </c>
      <c r="AQ92" s="15" t="e">
        <f t="shared" si="54"/>
        <v>#VALUE!</v>
      </c>
      <c r="AR92" s="15" t="e">
        <f t="shared" si="55"/>
        <v>#VALUE!</v>
      </c>
      <c r="AS92" s="15">
        <f t="shared" si="56"/>
        <v>1</v>
      </c>
    </row>
    <row r="93" spans="1:45" ht="15.75">
      <c r="A93" s="118" t="s">
        <v>388</v>
      </c>
      <c r="B93" s="126"/>
      <c r="C93" s="126"/>
      <c r="D93" s="125"/>
      <c r="E93" s="127"/>
      <c r="F93" s="128"/>
      <c r="G93" s="128"/>
      <c r="H93" s="127"/>
      <c r="I93" s="127"/>
      <c r="J93" s="127"/>
      <c r="K93" s="127"/>
      <c r="L93" s="121" t="str">
        <f t="shared" si="24"/>
        <v/>
      </c>
      <c r="M93" s="121" t="str">
        <f t="shared" si="25"/>
        <v/>
      </c>
      <c r="N93" s="121"/>
      <c r="O93" s="64" t="str">
        <f t="shared" si="26"/>
        <v/>
      </c>
      <c r="P93" s="64" t="str">
        <f t="shared" si="27"/>
        <v/>
      </c>
      <c r="Q93" s="64" t="str">
        <f t="shared" si="28"/>
        <v/>
      </c>
      <c r="R93" s="64" t="str">
        <f t="shared" si="29"/>
        <v/>
      </c>
      <c r="S93" s="64" t="str">
        <f t="shared" si="30"/>
        <v/>
      </c>
      <c r="T93" s="64" t="str">
        <f t="shared" si="31"/>
        <v/>
      </c>
      <c r="U93" s="64" t="str">
        <f t="shared" si="32"/>
        <v/>
      </c>
      <c r="V93" s="64" t="str">
        <f t="shared" si="33"/>
        <v/>
      </c>
      <c r="W93" s="236" t="b">
        <f t="shared" si="34"/>
        <v>0</v>
      </c>
      <c r="Y93" s="14" t="e">
        <f t="shared" si="35"/>
        <v>#VALUE!</v>
      </c>
      <c r="Z93" s="14" t="e">
        <f t="shared" si="37"/>
        <v>#VALUE!</v>
      </c>
      <c r="AA93" s="14" t="e">
        <f t="shared" si="38"/>
        <v>#VALUE!</v>
      </c>
      <c r="AB93" s="14" t="e">
        <f t="shared" si="39"/>
        <v>#VALUE!</v>
      </c>
      <c r="AC93" s="14" t="e">
        <f t="shared" si="40"/>
        <v>#VALUE!</v>
      </c>
      <c r="AD93" s="14" t="e">
        <f t="shared" si="41"/>
        <v>#VALUE!</v>
      </c>
      <c r="AE93" s="14" t="e">
        <f t="shared" si="42"/>
        <v>#VALUE!</v>
      </c>
      <c r="AF93" s="14" t="e">
        <f t="shared" si="43"/>
        <v>#VALUE!</v>
      </c>
      <c r="AG93" s="14" t="e">
        <f t="shared" si="44"/>
        <v>#VALUE!</v>
      </c>
      <c r="AH93" s="14" t="e">
        <f t="shared" si="45"/>
        <v>#VALUE!</v>
      </c>
      <c r="AI93" s="15" t="e">
        <f t="shared" si="46"/>
        <v>#VALUE!</v>
      </c>
      <c r="AJ93" s="15" t="e">
        <f t="shared" si="47"/>
        <v>#VALUE!</v>
      </c>
      <c r="AK93" s="15" t="e">
        <f t="shared" si="48"/>
        <v>#VALUE!</v>
      </c>
      <c r="AL93" s="15" t="e">
        <f t="shared" si="49"/>
        <v>#VALUE!</v>
      </c>
      <c r="AM93" s="15" t="e">
        <f t="shared" si="50"/>
        <v>#VALUE!</v>
      </c>
      <c r="AN93" s="15" t="e">
        <f t="shared" si="51"/>
        <v>#VALUE!</v>
      </c>
      <c r="AO93" s="15" t="e">
        <f t="shared" si="52"/>
        <v>#VALUE!</v>
      </c>
      <c r="AP93" s="15" t="e">
        <f t="shared" si="53"/>
        <v>#VALUE!</v>
      </c>
      <c r="AQ93" s="15" t="e">
        <f t="shared" si="54"/>
        <v>#VALUE!</v>
      </c>
      <c r="AR93" s="15" t="e">
        <f t="shared" si="55"/>
        <v>#VALUE!</v>
      </c>
      <c r="AS93" s="15">
        <f t="shared" si="56"/>
        <v>1</v>
      </c>
    </row>
    <row r="94" spans="1:45" ht="15.75">
      <c r="A94" s="118" t="s">
        <v>389</v>
      </c>
      <c r="B94" s="126"/>
      <c r="C94" s="126"/>
      <c r="D94" s="125"/>
      <c r="E94" s="127"/>
      <c r="F94" s="128"/>
      <c r="G94" s="128"/>
      <c r="H94" s="127"/>
      <c r="I94" s="127"/>
      <c r="J94" s="127"/>
      <c r="K94" s="127"/>
      <c r="L94" s="121" t="str">
        <f t="shared" si="24"/>
        <v/>
      </c>
      <c r="M94" s="121" t="str">
        <f t="shared" si="25"/>
        <v/>
      </c>
      <c r="N94" s="121"/>
      <c r="O94" s="64" t="str">
        <f t="shared" si="26"/>
        <v/>
      </c>
      <c r="P94" s="64" t="str">
        <f t="shared" si="27"/>
        <v/>
      </c>
      <c r="Q94" s="64" t="str">
        <f t="shared" si="28"/>
        <v/>
      </c>
      <c r="R94" s="64" t="str">
        <f t="shared" si="29"/>
        <v/>
      </c>
      <c r="S94" s="64" t="str">
        <f t="shared" si="30"/>
        <v/>
      </c>
      <c r="T94" s="64" t="str">
        <f t="shared" si="31"/>
        <v/>
      </c>
      <c r="U94" s="64" t="str">
        <f t="shared" si="32"/>
        <v/>
      </c>
      <c r="V94" s="64" t="str">
        <f t="shared" si="33"/>
        <v/>
      </c>
      <c r="W94" s="236" t="b">
        <f t="shared" si="34"/>
        <v>0</v>
      </c>
      <c r="Y94" s="14" t="e">
        <f t="shared" si="35"/>
        <v>#VALUE!</v>
      </c>
      <c r="Z94" s="14" t="e">
        <f t="shared" si="37"/>
        <v>#VALUE!</v>
      </c>
      <c r="AA94" s="14" t="e">
        <f t="shared" si="38"/>
        <v>#VALUE!</v>
      </c>
      <c r="AB94" s="14" t="e">
        <f t="shared" si="39"/>
        <v>#VALUE!</v>
      </c>
      <c r="AC94" s="14" t="e">
        <f t="shared" si="40"/>
        <v>#VALUE!</v>
      </c>
      <c r="AD94" s="14" t="e">
        <f t="shared" si="41"/>
        <v>#VALUE!</v>
      </c>
      <c r="AE94" s="14" t="e">
        <f t="shared" si="42"/>
        <v>#VALUE!</v>
      </c>
      <c r="AF94" s="14" t="e">
        <f t="shared" si="43"/>
        <v>#VALUE!</v>
      </c>
      <c r="AG94" s="14" t="e">
        <f t="shared" si="44"/>
        <v>#VALUE!</v>
      </c>
      <c r="AH94" s="14" t="e">
        <f t="shared" si="45"/>
        <v>#VALUE!</v>
      </c>
      <c r="AI94" s="15" t="e">
        <f t="shared" si="46"/>
        <v>#VALUE!</v>
      </c>
      <c r="AJ94" s="15" t="e">
        <f t="shared" si="47"/>
        <v>#VALUE!</v>
      </c>
      <c r="AK94" s="15" t="e">
        <f t="shared" si="48"/>
        <v>#VALUE!</v>
      </c>
      <c r="AL94" s="15" t="e">
        <f t="shared" si="49"/>
        <v>#VALUE!</v>
      </c>
      <c r="AM94" s="15" t="e">
        <f t="shared" si="50"/>
        <v>#VALUE!</v>
      </c>
      <c r="AN94" s="15" t="e">
        <f t="shared" si="51"/>
        <v>#VALUE!</v>
      </c>
      <c r="AO94" s="15" t="e">
        <f t="shared" si="52"/>
        <v>#VALUE!</v>
      </c>
      <c r="AP94" s="15" t="e">
        <f t="shared" si="53"/>
        <v>#VALUE!</v>
      </c>
      <c r="AQ94" s="15" t="e">
        <f t="shared" si="54"/>
        <v>#VALUE!</v>
      </c>
      <c r="AR94" s="15" t="e">
        <f t="shared" si="55"/>
        <v>#VALUE!</v>
      </c>
      <c r="AS94" s="15">
        <f t="shared" si="56"/>
        <v>1</v>
      </c>
    </row>
    <row r="95" spans="1:45" ht="15.75">
      <c r="A95" s="118" t="s">
        <v>390</v>
      </c>
      <c r="B95" s="126"/>
      <c r="C95" s="126"/>
      <c r="D95" s="125"/>
      <c r="E95" s="127"/>
      <c r="F95" s="128"/>
      <c r="G95" s="128"/>
      <c r="H95" s="127"/>
      <c r="I95" s="127"/>
      <c r="J95" s="127"/>
      <c r="K95" s="127"/>
      <c r="L95" s="121" t="str">
        <f t="shared" si="24"/>
        <v/>
      </c>
      <c r="M95" s="121" t="str">
        <f t="shared" si="25"/>
        <v/>
      </c>
      <c r="N95" s="121"/>
      <c r="O95" s="64" t="str">
        <f t="shared" si="26"/>
        <v/>
      </c>
      <c r="P95" s="64" t="str">
        <f t="shared" si="27"/>
        <v/>
      </c>
      <c r="Q95" s="64" t="str">
        <f t="shared" si="28"/>
        <v/>
      </c>
      <c r="R95" s="64" t="str">
        <f t="shared" si="29"/>
        <v/>
      </c>
      <c r="S95" s="64" t="str">
        <f t="shared" si="30"/>
        <v/>
      </c>
      <c r="T95" s="64" t="str">
        <f t="shared" si="31"/>
        <v/>
      </c>
      <c r="U95" s="64" t="str">
        <f t="shared" si="32"/>
        <v/>
      </c>
      <c r="V95" s="64" t="str">
        <f t="shared" si="33"/>
        <v/>
      </c>
      <c r="W95" s="236" t="b">
        <f t="shared" si="34"/>
        <v>0</v>
      </c>
      <c r="Y95" s="14" t="e">
        <f t="shared" si="35"/>
        <v>#VALUE!</v>
      </c>
      <c r="Z95" s="14" t="e">
        <f t="shared" si="37"/>
        <v>#VALUE!</v>
      </c>
      <c r="AA95" s="14" t="e">
        <f t="shared" si="38"/>
        <v>#VALUE!</v>
      </c>
      <c r="AB95" s="14" t="e">
        <f t="shared" si="39"/>
        <v>#VALUE!</v>
      </c>
      <c r="AC95" s="14" t="e">
        <f t="shared" si="40"/>
        <v>#VALUE!</v>
      </c>
      <c r="AD95" s="14" t="e">
        <f t="shared" si="41"/>
        <v>#VALUE!</v>
      </c>
      <c r="AE95" s="14" t="e">
        <f t="shared" si="42"/>
        <v>#VALUE!</v>
      </c>
      <c r="AF95" s="14" t="e">
        <f t="shared" si="43"/>
        <v>#VALUE!</v>
      </c>
      <c r="AG95" s="14" t="e">
        <f t="shared" si="44"/>
        <v>#VALUE!</v>
      </c>
      <c r="AH95" s="14" t="e">
        <f t="shared" si="45"/>
        <v>#VALUE!</v>
      </c>
      <c r="AI95" s="15" t="e">
        <f t="shared" si="46"/>
        <v>#VALUE!</v>
      </c>
      <c r="AJ95" s="15" t="e">
        <f t="shared" si="47"/>
        <v>#VALUE!</v>
      </c>
      <c r="AK95" s="15" t="e">
        <f t="shared" si="48"/>
        <v>#VALUE!</v>
      </c>
      <c r="AL95" s="15" t="e">
        <f t="shared" si="49"/>
        <v>#VALUE!</v>
      </c>
      <c r="AM95" s="15" t="e">
        <f t="shared" si="50"/>
        <v>#VALUE!</v>
      </c>
      <c r="AN95" s="15" t="e">
        <f t="shared" si="51"/>
        <v>#VALUE!</v>
      </c>
      <c r="AO95" s="15" t="e">
        <f t="shared" si="52"/>
        <v>#VALUE!</v>
      </c>
      <c r="AP95" s="15" t="e">
        <f t="shared" si="53"/>
        <v>#VALUE!</v>
      </c>
      <c r="AQ95" s="15" t="e">
        <f t="shared" si="54"/>
        <v>#VALUE!</v>
      </c>
      <c r="AR95" s="15" t="e">
        <f t="shared" si="55"/>
        <v>#VALUE!</v>
      </c>
      <c r="AS95" s="15">
        <f t="shared" si="56"/>
        <v>1</v>
      </c>
    </row>
    <row r="96" spans="1:45" ht="15.75">
      <c r="A96" s="118" t="s">
        <v>391</v>
      </c>
      <c r="B96" s="126"/>
      <c r="C96" s="126"/>
      <c r="D96" s="125"/>
      <c r="E96" s="127"/>
      <c r="F96" s="128"/>
      <c r="G96" s="128"/>
      <c r="H96" s="127"/>
      <c r="I96" s="127"/>
      <c r="J96" s="127"/>
      <c r="K96" s="127"/>
      <c r="L96" s="121" t="str">
        <f t="shared" si="24"/>
        <v/>
      </c>
      <c r="M96" s="121" t="str">
        <f t="shared" si="25"/>
        <v/>
      </c>
      <c r="N96" s="121"/>
      <c r="O96" s="64" t="str">
        <f t="shared" si="26"/>
        <v/>
      </c>
      <c r="P96" s="64" t="str">
        <f t="shared" si="27"/>
        <v/>
      </c>
      <c r="Q96" s="64" t="str">
        <f t="shared" si="28"/>
        <v/>
      </c>
      <c r="R96" s="64" t="str">
        <f t="shared" si="29"/>
        <v/>
      </c>
      <c r="S96" s="64" t="str">
        <f t="shared" si="30"/>
        <v/>
      </c>
      <c r="T96" s="64" t="str">
        <f t="shared" si="31"/>
        <v/>
      </c>
      <c r="U96" s="64" t="str">
        <f t="shared" si="32"/>
        <v/>
      </c>
      <c r="V96" s="64" t="str">
        <f t="shared" si="33"/>
        <v/>
      </c>
      <c r="W96" s="236" t="b">
        <f t="shared" si="34"/>
        <v>0</v>
      </c>
      <c r="Y96" s="14" t="e">
        <f t="shared" si="35"/>
        <v>#VALUE!</v>
      </c>
      <c r="Z96" s="14" t="e">
        <f t="shared" si="37"/>
        <v>#VALUE!</v>
      </c>
      <c r="AA96" s="14" t="e">
        <f t="shared" si="38"/>
        <v>#VALUE!</v>
      </c>
      <c r="AB96" s="14" t="e">
        <f t="shared" si="39"/>
        <v>#VALUE!</v>
      </c>
      <c r="AC96" s="14" t="e">
        <f t="shared" si="40"/>
        <v>#VALUE!</v>
      </c>
      <c r="AD96" s="14" t="e">
        <f t="shared" si="41"/>
        <v>#VALUE!</v>
      </c>
      <c r="AE96" s="14" t="e">
        <f t="shared" si="42"/>
        <v>#VALUE!</v>
      </c>
      <c r="AF96" s="14" t="e">
        <f t="shared" si="43"/>
        <v>#VALUE!</v>
      </c>
      <c r="AG96" s="14" t="e">
        <f t="shared" si="44"/>
        <v>#VALUE!</v>
      </c>
      <c r="AH96" s="14" t="e">
        <f t="shared" si="45"/>
        <v>#VALUE!</v>
      </c>
      <c r="AI96" s="15" t="e">
        <f t="shared" si="46"/>
        <v>#VALUE!</v>
      </c>
      <c r="AJ96" s="15" t="e">
        <f t="shared" si="47"/>
        <v>#VALUE!</v>
      </c>
      <c r="AK96" s="15" t="e">
        <f t="shared" si="48"/>
        <v>#VALUE!</v>
      </c>
      <c r="AL96" s="15" t="e">
        <f t="shared" si="49"/>
        <v>#VALUE!</v>
      </c>
      <c r="AM96" s="15" t="e">
        <f t="shared" si="50"/>
        <v>#VALUE!</v>
      </c>
      <c r="AN96" s="15" t="e">
        <f t="shared" si="51"/>
        <v>#VALUE!</v>
      </c>
      <c r="AO96" s="15" t="e">
        <f t="shared" si="52"/>
        <v>#VALUE!</v>
      </c>
      <c r="AP96" s="15" t="e">
        <f t="shared" si="53"/>
        <v>#VALUE!</v>
      </c>
      <c r="AQ96" s="15" t="e">
        <f t="shared" si="54"/>
        <v>#VALUE!</v>
      </c>
      <c r="AR96" s="15" t="e">
        <f t="shared" si="55"/>
        <v>#VALUE!</v>
      </c>
      <c r="AS96" s="15">
        <f t="shared" si="56"/>
        <v>1</v>
      </c>
    </row>
    <row r="97" spans="1:45" ht="15.75">
      <c r="A97" s="118" t="s">
        <v>392</v>
      </c>
      <c r="B97" s="126"/>
      <c r="C97" s="126"/>
      <c r="D97" s="125"/>
      <c r="E97" s="127"/>
      <c r="F97" s="128"/>
      <c r="G97" s="128"/>
      <c r="H97" s="127"/>
      <c r="I97" s="127"/>
      <c r="J97" s="127"/>
      <c r="K97" s="127"/>
      <c r="L97" s="121" t="str">
        <f t="shared" si="24"/>
        <v/>
      </c>
      <c r="M97" s="121" t="str">
        <f t="shared" si="25"/>
        <v/>
      </c>
      <c r="N97" s="121"/>
      <c r="O97" s="64" t="str">
        <f t="shared" si="26"/>
        <v/>
      </c>
      <c r="P97" s="64" t="str">
        <f t="shared" si="27"/>
        <v/>
      </c>
      <c r="Q97" s="64" t="str">
        <f t="shared" si="28"/>
        <v/>
      </c>
      <c r="R97" s="64" t="str">
        <f t="shared" si="29"/>
        <v/>
      </c>
      <c r="S97" s="64" t="str">
        <f t="shared" si="30"/>
        <v/>
      </c>
      <c r="T97" s="64" t="str">
        <f t="shared" si="31"/>
        <v/>
      </c>
      <c r="U97" s="64" t="str">
        <f t="shared" si="32"/>
        <v/>
      </c>
      <c r="V97" s="64" t="str">
        <f t="shared" si="33"/>
        <v/>
      </c>
      <c r="W97" s="236" t="b">
        <f t="shared" si="34"/>
        <v>0</v>
      </c>
      <c r="Y97" s="14" t="e">
        <f t="shared" si="35"/>
        <v>#VALUE!</v>
      </c>
      <c r="Z97" s="14" t="e">
        <f t="shared" si="37"/>
        <v>#VALUE!</v>
      </c>
      <c r="AA97" s="14" t="e">
        <f t="shared" si="38"/>
        <v>#VALUE!</v>
      </c>
      <c r="AB97" s="14" t="e">
        <f t="shared" si="39"/>
        <v>#VALUE!</v>
      </c>
      <c r="AC97" s="14" t="e">
        <f t="shared" si="40"/>
        <v>#VALUE!</v>
      </c>
      <c r="AD97" s="14" t="e">
        <f t="shared" si="41"/>
        <v>#VALUE!</v>
      </c>
      <c r="AE97" s="14" t="e">
        <f t="shared" si="42"/>
        <v>#VALUE!</v>
      </c>
      <c r="AF97" s="14" t="e">
        <f t="shared" si="43"/>
        <v>#VALUE!</v>
      </c>
      <c r="AG97" s="14" t="e">
        <f t="shared" si="44"/>
        <v>#VALUE!</v>
      </c>
      <c r="AH97" s="14" t="e">
        <f t="shared" si="45"/>
        <v>#VALUE!</v>
      </c>
      <c r="AI97" s="15" t="e">
        <f t="shared" si="46"/>
        <v>#VALUE!</v>
      </c>
      <c r="AJ97" s="15" t="e">
        <f t="shared" si="47"/>
        <v>#VALUE!</v>
      </c>
      <c r="AK97" s="15" t="e">
        <f t="shared" si="48"/>
        <v>#VALUE!</v>
      </c>
      <c r="AL97" s="15" t="e">
        <f t="shared" si="49"/>
        <v>#VALUE!</v>
      </c>
      <c r="AM97" s="15" t="e">
        <f t="shared" si="50"/>
        <v>#VALUE!</v>
      </c>
      <c r="AN97" s="15" t="e">
        <f t="shared" si="51"/>
        <v>#VALUE!</v>
      </c>
      <c r="AO97" s="15" t="e">
        <f t="shared" si="52"/>
        <v>#VALUE!</v>
      </c>
      <c r="AP97" s="15" t="e">
        <f t="shared" si="53"/>
        <v>#VALUE!</v>
      </c>
      <c r="AQ97" s="15" t="e">
        <f t="shared" si="54"/>
        <v>#VALUE!</v>
      </c>
      <c r="AR97" s="15" t="e">
        <f t="shared" si="55"/>
        <v>#VALUE!</v>
      </c>
      <c r="AS97" s="15">
        <f t="shared" si="56"/>
        <v>1</v>
      </c>
    </row>
    <row r="98" spans="1:45" ht="15.75">
      <c r="A98" s="118" t="s">
        <v>393</v>
      </c>
      <c r="B98" s="126"/>
      <c r="C98" s="126"/>
      <c r="D98" s="125"/>
      <c r="E98" s="127"/>
      <c r="F98" s="128"/>
      <c r="G98" s="128"/>
      <c r="H98" s="127"/>
      <c r="I98" s="127"/>
      <c r="J98" s="127"/>
      <c r="K98" s="127"/>
      <c r="L98" s="121" t="str">
        <f t="shared" si="24"/>
        <v/>
      </c>
      <c r="M98" s="121" t="str">
        <f t="shared" si="25"/>
        <v/>
      </c>
      <c r="N98" s="121"/>
      <c r="O98" s="64" t="str">
        <f t="shared" si="26"/>
        <v/>
      </c>
      <c r="P98" s="64" t="str">
        <f t="shared" si="27"/>
        <v/>
      </c>
      <c r="Q98" s="64" t="str">
        <f t="shared" si="28"/>
        <v/>
      </c>
      <c r="R98" s="64" t="str">
        <f t="shared" si="29"/>
        <v/>
      </c>
      <c r="S98" s="64" t="str">
        <f t="shared" si="30"/>
        <v/>
      </c>
      <c r="T98" s="64" t="str">
        <f t="shared" si="31"/>
        <v/>
      </c>
      <c r="U98" s="64" t="str">
        <f t="shared" si="32"/>
        <v/>
      </c>
      <c r="V98" s="64" t="str">
        <f t="shared" si="33"/>
        <v/>
      </c>
      <c r="W98" s="236" t="b">
        <f t="shared" si="34"/>
        <v>0</v>
      </c>
      <c r="Y98" s="14" t="e">
        <f t="shared" si="35"/>
        <v>#VALUE!</v>
      </c>
      <c r="Z98" s="14" t="e">
        <f t="shared" si="37"/>
        <v>#VALUE!</v>
      </c>
      <c r="AA98" s="14" t="e">
        <f t="shared" si="38"/>
        <v>#VALUE!</v>
      </c>
      <c r="AB98" s="14" t="e">
        <f t="shared" si="39"/>
        <v>#VALUE!</v>
      </c>
      <c r="AC98" s="14" t="e">
        <f t="shared" si="40"/>
        <v>#VALUE!</v>
      </c>
      <c r="AD98" s="14" t="e">
        <f t="shared" si="41"/>
        <v>#VALUE!</v>
      </c>
      <c r="AE98" s="14" t="e">
        <f t="shared" si="42"/>
        <v>#VALUE!</v>
      </c>
      <c r="AF98" s="14" t="e">
        <f t="shared" si="43"/>
        <v>#VALUE!</v>
      </c>
      <c r="AG98" s="14" t="e">
        <f t="shared" si="44"/>
        <v>#VALUE!</v>
      </c>
      <c r="AH98" s="14" t="e">
        <f t="shared" si="45"/>
        <v>#VALUE!</v>
      </c>
      <c r="AI98" s="15" t="e">
        <f t="shared" si="46"/>
        <v>#VALUE!</v>
      </c>
      <c r="AJ98" s="15" t="e">
        <f t="shared" si="47"/>
        <v>#VALUE!</v>
      </c>
      <c r="AK98" s="15" t="e">
        <f t="shared" si="48"/>
        <v>#VALUE!</v>
      </c>
      <c r="AL98" s="15" t="e">
        <f t="shared" si="49"/>
        <v>#VALUE!</v>
      </c>
      <c r="AM98" s="15" t="e">
        <f t="shared" si="50"/>
        <v>#VALUE!</v>
      </c>
      <c r="AN98" s="15" t="e">
        <f t="shared" si="51"/>
        <v>#VALUE!</v>
      </c>
      <c r="AO98" s="15" t="e">
        <f t="shared" si="52"/>
        <v>#VALUE!</v>
      </c>
      <c r="AP98" s="15" t="e">
        <f t="shared" si="53"/>
        <v>#VALUE!</v>
      </c>
      <c r="AQ98" s="15" t="e">
        <f t="shared" si="54"/>
        <v>#VALUE!</v>
      </c>
      <c r="AR98" s="15" t="e">
        <f t="shared" si="55"/>
        <v>#VALUE!</v>
      </c>
      <c r="AS98" s="15">
        <f t="shared" si="56"/>
        <v>1</v>
      </c>
    </row>
    <row r="99" spans="1:45" ht="15.75">
      <c r="A99" s="118" t="s">
        <v>394</v>
      </c>
      <c r="B99" s="126"/>
      <c r="C99" s="126"/>
      <c r="D99" s="125"/>
      <c r="E99" s="127"/>
      <c r="F99" s="128"/>
      <c r="G99" s="128"/>
      <c r="H99" s="127"/>
      <c r="I99" s="127"/>
      <c r="J99" s="127"/>
      <c r="K99" s="127"/>
      <c r="L99" s="121" t="str">
        <f t="shared" si="24"/>
        <v/>
      </c>
      <c r="M99" s="121" t="str">
        <f t="shared" si="25"/>
        <v/>
      </c>
      <c r="N99" s="121"/>
      <c r="O99" s="64" t="str">
        <f t="shared" si="26"/>
        <v/>
      </c>
      <c r="P99" s="64" t="str">
        <f t="shared" si="27"/>
        <v/>
      </c>
      <c r="Q99" s="64" t="str">
        <f t="shared" si="28"/>
        <v/>
      </c>
      <c r="R99" s="64" t="str">
        <f t="shared" si="29"/>
        <v/>
      </c>
      <c r="S99" s="64" t="str">
        <f t="shared" si="30"/>
        <v/>
      </c>
      <c r="T99" s="64" t="str">
        <f t="shared" si="31"/>
        <v/>
      </c>
      <c r="U99" s="64" t="str">
        <f t="shared" si="32"/>
        <v/>
      </c>
      <c r="V99" s="64" t="str">
        <f t="shared" si="33"/>
        <v/>
      </c>
      <c r="W99" s="236" t="b">
        <f t="shared" si="34"/>
        <v>0</v>
      </c>
      <c r="Y99" s="14" t="e">
        <f t="shared" si="35"/>
        <v>#VALUE!</v>
      </c>
      <c r="Z99" s="14" t="e">
        <f t="shared" si="37"/>
        <v>#VALUE!</v>
      </c>
      <c r="AA99" s="14" t="e">
        <f t="shared" si="38"/>
        <v>#VALUE!</v>
      </c>
      <c r="AB99" s="14" t="e">
        <f t="shared" si="39"/>
        <v>#VALUE!</v>
      </c>
      <c r="AC99" s="14" t="e">
        <f t="shared" si="40"/>
        <v>#VALUE!</v>
      </c>
      <c r="AD99" s="14" t="e">
        <f t="shared" si="41"/>
        <v>#VALUE!</v>
      </c>
      <c r="AE99" s="14" t="e">
        <f t="shared" si="42"/>
        <v>#VALUE!</v>
      </c>
      <c r="AF99" s="14" t="e">
        <f t="shared" si="43"/>
        <v>#VALUE!</v>
      </c>
      <c r="AG99" s="14" t="e">
        <f t="shared" si="44"/>
        <v>#VALUE!</v>
      </c>
      <c r="AH99" s="14" t="e">
        <f t="shared" si="45"/>
        <v>#VALUE!</v>
      </c>
      <c r="AI99" s="15" t="e">
        <f t="shared" si="46"/>
        <v>#VALUE!</v>
      </c>
      <c r="AJ99" s="15" t="e">
        <f t="shared" si="47"/>
        <v>#VALUE!</v>
      </c>
      <c r="AK99" s="15" t="e">
        <f t="shared" si="48"/>
        <v>#VALUE!</v>
      </c>
      <c r="AL99" s="15" t="e">
        <f t="shared" si="49"/>
        <v>#VALUE!</v>
      </c>
      <c r="AM99" s="15" t="e">
        <f t="shared" si="50"/>
        <v>#VALUE!</v>
      </c>
      <c r="AN99" s="15" t="e">
        <f t="shared" si="51"/>
        <v>#VALUE!</v>
      </c>
      <c r="AO99" s="15" t="e">
        <f t="shared" si="52"/>
        <v>#VALUE!</v>
      </c>
      <c r="AP99" s="15" t="e">
        <f t="shared" si="53"/>
        <v>#VALUE!</v>
      </c>
      <c r="AQ99" s="15" t="e">
        <f t="shared" si="54"/>
        <v>#VALUE!</v>
      </c>
      <c r="AR99" s="15" t="e">
        <f t="shared" si="55"/>
        <v>#VALUE!</v>
      </c>
      <c r="AS99" s="15">
        <f t="shared" si="56"/>
        <v>1</v>
      </c>
    </row>
    <row r="100" spans="1:45" ht="15.75">
      <c r="A100" s="118" t="s">
        <v>395</v>
      </c>
      <c r="B100" s="126"/>
      <c r="C100" s="126"/>
      <c r="D100" s="125"/>
      <c r="E100" s="127"/>
      <c r="F100" s="128"/>
      <c r="G100" s="128"/>
      <c r="H100" s="127"/>
      <c r="I100" s="127"/>
      <c r="J100" s="127"/>
      <c r="K100" s="127"/>
      <c r="L100" s="121" t="str">
        <f t="shared" si="24"/>
        <v/>
      </c>
      <c r="M100" s="121" t="str">
        <f t="shared" si="25"/>
        <v/>
      </c>
      <c r="N100" s="121"/>
      <c r="O100" s="64" t="str">
        <f t="shared" si="26"/>
        <v/>
      </c>
      <c r="P100" s="64" t="str">
        <f t="shared" si="27"/>
        <v/>
      </c>
      <c r="Q100" s="64" t="str">
        <f t="shared" si="28"/>
        <v/>
      </c>
      <c r="R100" s="64" t="str">
        <f t="shared" si="29"/>
        <v/>
      </c>
      <c r="S100" s="64" t="str">
        <f t="shared" si="30"/>
        <v/>
      </c>
      <c r="T100" s="64" t="str">
        <f t="shared" si="31"/>
        <v/>
      </c>
      <c r="U100" s="64" t="str">
        <f t="shared" si="32"/>
        <v/>
      </c>
      <c r="V100" s="64" t="str">
        <f t="shared" si="33"/>
        <v/>
      </c>
      <c r="W100" s="236" t="b">
        <f t="shared" si="34"/>
        <v>0</v>
      </c>
      <c r="Y100" s="14" t="e">
        <f t="shared" si="35"/>
        <v>#VALUE!</v>
      </c>
      <c r="Z100" s="14" t="e">
        <f t="shared" si="37"/>
        <v>#VALUE!</v>
      </c>
      <c r="AA100" s="14" t="e">
        <f t="shared" si="38"/>
        <v>#VALUE!</v>
      </c>
      <c r="AB100" s="14" t="e">
        <f t="shared" si="39"/>
        <v>#VALUE!</v>
      </c>
      <c r="AC100" s="14" t="e">
        <f t="shared" si="40"/>
        <v>#VALUE!</v>
      </c>
      <c r="AD100" s="14" t="e">
        <f t="shared" si="41"/>
        <v>#VALUE!</v>
      </c>
      <c r="AE100" s="14" t="e">
        <f t="shared" si="42"/>
        <v>#VALUE!</v>
      </c>
      <c r="AF100" s="14" t="e">
        <f t="shared" si="43"/>
        <v>#VALUE!</v>
      </c>
      <c r="AG100" s="14" t="e">
        <f t="shared" si="44"/>
        <v>#VALUE!</v>
      </c>
      <c r="AH100" s="14" t="e">
        <f t="shared" si="45"/>
        <v>#VALUE!</v>
      </c>
      <c r="AI100" s="15" t="e">
        <f t="shared" si="46"/>
        <v>#VALUE!</v>
      </c>
      <c r="AJ100" s="15" t="e">
        <f t="shared" si="47"/>
        <v>#VALUE!</v>
      </c>
      <c r="AK100" s="15" t="e">
        <f t="shared" si="48"/>
        <v>#VALUE!</v>
      </c>
      <c r="AL100" s="15" t="e">
        <f t="shared" si="49"/>
        <v>#VALUE!</v>
      </c>
      <c r="AM100" s="15" t="e">
        <f t="shared" si="50"/>
        <v>#VALUE!</v>
      </c>
      <c r="AN100" s="15" t="e">
        <f t="shared" si="51"/>
        <v>#VALUE!</v>
      </c>
      <c r="AO100" s="15" t="e">
        <f t="shared" si="52"/>
        <v>#VALUE!</v>
      </c>
      <c r="AP100" s="15" t="e">
        <f t="shared" si="53"/>
        <v>#VALUE!</v>
      </c>
      <c r="AQ100" s="15" t="e">
        <f t="shared" si="54"/>
        <v>#VALUE!</v>
      </c>
      <c r="AR100" s="15" t="e">
        <f t="shared" si="55"/>
        <v>#VALUE!</v>
      </c>
      <c r="AS100" s="15">
        <f t="shared" si="56"/>
        <v>1</v>
      </c>
    </row>
    <row r="101" spans="1:45" ht="15.75">
      <c r="A101" s="118" t="s">
        <v>396</v>
      </c>
      <c r="B101" s="126"/>
      <c r="C101" s="126"/>
      <c r="D101" s="125"/>
      <c r="E101" s="127"/>
      <c r="F101" s="128"/>
      <c r="G101" s="128"/>
      <c r="H101" s="127"/>
      <c r="I101" s="127"/>
      <c r="J101" s="127"/>
      <c r="K101" s="127"/>
      <c r="L101" s="121" t="str">
        <f t="shared" si="24"/>
        <v/>
      </c>
      <c r="M101" s="121" t="str">
        <f t="shared" si="25"/>
        <v/>
      </c>
      <c r="N101" s="121"/>
      <c r="O101" s="64" t="str">
        <f t="shared" si="26"/>
        <v/>
      </c>
      <c r="P101" s="64" t="str">
        <f t="shared" si="27"/>
        <v/>
      </c>
      <c r="Q101" s="64" t="str">
        <f t="shared" si="28"/>
        <v/>
      </c>
      <c r="R101" s="64" t="str">
        <f t="shared" si="29"/>
        <v/>
      </c>
      <c r="S101" s="64" t="str">
        <f t="shared" si="30"/>
        <v/>
      </c>
      <c r="T101" s="64" t="str">
        <f t="shared" si="31"/>
        <v/>
      </c>
      <c r="U101" s="64" t="str">
        <f t="shared" si="32"/>
        <v/>
      </c>
      <c r="V101" s="64" t="str">
        <f t="shared" si="33"/>
        <v/>
      </c>
      <c r="W101" s="236" t="b">
        <f t="shared" si="34"/>
        <v>0</v>
      </c>
      <c r="Y101" s="14" t="e">
        <f t="shared" si="35"/>
        <v>#VALUE!</v>
      </c>
      <c r="Z101" s="14" t="e">
        <f t="shared" si="37"/>
        <v>#VALUE!</v>
      </c>
      <c r="AA101" s="14" t="e">
        <f t="shared" si="38"/>
        <v>#VALUE!</v>
      </c>
      <c r="AB101" s="14" t="e">
        <f t="shared" si="39"/>
        <v>#VALUE!</v>
      </c>
      <c r="AC101" s="14" t="e">
        <f t="shared" si="40"/>
        <v>#VALUE!</v>
      </c>
      <c r="AD101" s="14" t="e">
        <f t="shared" si="41"/>
        <v>#VALUE!</v>
      </c>
      <c r="AE101" s="14" t="e">
        <f t="shared" si="42"/>
        <v>#VALUE!</v>
      </c>
      <c r="AF101" s="14" t="e">
        <f t="shared" si="43"/>
        <v>#VALUE!</v>
      </c>
      <c r="AG101" s="14" t="e">
        <f t="shared" si="44"/>
        <v>#VALUE!</v>
      </c>
      <c r="AH101" s="14" t="e">
        <f t="shared" si="45"/>
        <v>#VALUE!</v>
      </c>
      <c r="AI101" s="15" t="e">
        <f t="shared" si="46"/>
        <v>#VALUE!</v>
      </c>
      <c r="AJ101" s="15" t="e">
        <f t="shared" si="47"/>
        <v>#VALUE!</v>
      </c>
      <c r="AK101" s="15" t="e">
        <f t="shared" si="48"/>
        <v>#VALUE!</v>
      </c>
      <c r="AL101" s="15" t="e">
        <f t="shared" si="49"/>
        <v>#VALUE!</v>
      </c>
      <c r="AM101" s="15" t="e">
        <f t="shared" si="50"/>
        <v>#VALUE!</v>
      </c>
      <c r="AN101" s="15" t="e">
        <f t="shared" si="51"/>
        <v>#VALUE!</v>
      </c>
      <c r="AO101" s="15" t="e">
        <f t="shared" si="52"/>
        <v>#VALUE!</v>
      </c>
      <c r="AP101" s="15" t="e">
        <f t="shared" si="53"/>
        <v>#VALUE!</v>
      </c>
      <c r="AQ101" s="15" t="e">
        <f t="shared" si="54"/>
        <v>#VALUE!</v>
      </c>
      <c r="AR101" s="15" t="e">
        <f t="shared" si="55"/>
        <v>#VALUE!</v>
      </c>
      <c r="AS101" s="15">
        <f t="shared" si="56"/>
        <v>1</v>
      </c>
    </row>
    <row r="102" spans="1:45" ht="15.75">
      <c r="A102" s="118" t="s">
        <v>397</v>
      </c>
      <c r="B102" s="126"/>
      <c r="C102" s="126"/>
      <c r="D102" s="125"/>
      <c r="E102" s="127"/>
      <c r="F102" s="128"/>
      <c r="G102" s="128"/>
      <c r="H102" s="127"/>
      <c r="I102" s="127"/>
      <c r="J102" s="127"/>
      <c r="K102" s="127"/>
      <c r="L102" s="121" t="str">
        <f t="shared" si="24"/>
        <v/>
      </c>
      <c r="M102" s="121" t="str">
        <f t="shared" si="25"/>
        <v/>
      </c>
      <c r="N102" s="121"/>
      <c r="O102" s="64" t="str">
        <f t="shared" si="26"/>
        <v/>
      </c>
      <c r="P102" s="64" t="str">
        <f t="shared" si="27"/>
        <v/>
      </c>
      <c r="Q102" s="64" t="str">
        <f t="shared" si="28"/>
        <v/>
      </c>
      <c r="R102" s="64" t="str">
        <f t="shared" si="29"/>
        <v/>
      </c>
      <c r="S102" s="64" t="str">
        <f t="shared" si="30"/>
        <v/>
      </c>
      <c r="T102" s="64" t="str">
        <f t="shared" si="31"/>
        <v/>
      </c>
      <c r="U102" s="64" t="str">
        <f t="shared" si="32"/>
        <v/>
      </c>
      <c r="V102" s="64" t="str">
        <f t="shared" si="33"/>
        <v/>
      </c>
      <c r="W102" s="236" t="b">
        <f t="shared" si="34"/>
        <v>0</v>
      </c>
      <c r="Y102" s="14" t="e">
        <f t="shared" si="35"/>
        <v>#VALUE!</v>
      </c>
      <c r="Z102" s="14" t="e">
        <f t="shared" si="37"/>
        <v>#VALUE!</v>
      </c>
      <c r="AA102" s="14" t="e">
        <f t="shared" si="38"/>
        <v>#VALUE!</v>
      </c>
      <c r="AB102" s="14" t="e">
        <f t="shared" si="39"/>
        <v>#VALUE!</v>
      </c>
      <c r="AC102" s="14" t="e">
        <f t="shared" si="40"/>
        <v>#VALUE!</v>
      </c>
      <c r="AD102" s="14" t="e">
        <f t="shared" si="41"/>
        <v>#VALUE!</v>
      </c>
      <c r="AE102" s="14" t="e">
        <f t="shared" si="42"/>
        <v>#VALUE!</v>
      </c>
      <c r="AF102" s="14" t="e">
        <f t="shared" si="43"/>
        <v>#VALUE!</v>
      </c>
      <c r="AG102" s="14" t="e">
        <f t="shared" si="44"/>
        <v>#VALUE!</v>
      </c>
      <c r="AH102" s="14" t="e">
        <f t="shared" si="45"/>
        <v>#VALUE!</v>
      </c>
      <c r="AI102" s="15" t="e">
        <f t="shared" si="46"/>
        <v>#VALUE!</v>
      </c>
      <c r="AJ102" s="15" t="e">
        <f t="shared" si="47"/>
        <v>#VALUE!</v>
      </c>
      <c r="AK102" s="15" t="e">
        <f t="shared" si="48"/>
        <v>#VALUE!</v>
      </c>
      <c r="AL102" s="15" t="e">
        <f t="shared" si="49"/>
        <v>#VALUE!</v>
      </c>
      <c r="AM102" s="15" t="e">
        <f t="shared" si="50"/>
        <v>#VALUE!</v>
      </c>
      <c r="AN102" s="15" t="e">
        <f t="shared" si="51"/>
        <v>#VALUE!</v>
      </c>
      <c r="AO102" s="15" t="e">
        <f t="shared" si="52"/>
        <v>#VALUE!</v>
      </c>
      <c r="AP102" s="15" t="e">
        <f t="shared" si="53"/>
        <v>#VALUE!</v>
      </c>
      <c r="AQ102" s="15" t="e">
        <f t="shared" si="54"/>
        <v>#VALUE!</v>
      </c>
      <c r="AR102" s="15" t="e">
        <f t="shared" si="55"/>
        <v>#VALUE!</v>
      </c>
      <c r="AS102" s="15">
        <f t="shared" si="56"/>
        <v>1</v>
      </c>
    </row>
    <row r="103" spans="1:45" ht="15.75">
      <c r="A103" s="118" t="s">
        <v>398</v>
      </c>
      <c r="B103" s="126"/>
      <c r="C103" s="126"/>
      <c r="D103" s="125"/>
      <c r="E103" s="127"/>
      <c r="F103" s="128"/>
      <c r="G103" s="128"/>
      <c r="H103" s="127"/>
      <c r="I103" s="127"/>
      <c r="J103" s="127"/>
      <c r="K103" s="127"/>
      <c r="L103" s="121" t="str">
        <f t="shared" si="24"/>
        <v/>
      </c>
      <c r="M103" s="121" t="str">
        <f t="shared" si="25"/>
        <v/>
      </c>
      <c r="N103" s="121"/>
      <c r="O103" s="64" t="str">
        <f t="shared" si="26"/>
        <v/>
      </c>
      <c r="P103" s="64" t="str">
        <f t="shared" si="27"/>
        <v/>
      </c>
      <c r="Q103" s="64" t="str">
        <f t="shared" si="28"/>
        <v/>
      </c>
      <c r="R103" s="64" t="str">
        <f t="shared" si="29"/>
        <v/>
      </c>
      <c r="S103" s="64" t="str">
        <f t="shared" si="30"/>
        <v/>
      </c>
      <c r="T103" s="64" t="str">
        <f t="shared" si="31"/>
        <v/>
      </c>
      <c r="U103" s="64" t="str">
        <f t="shared" si="32"/>
        <v/>
      </c>
      <c r="V103" s="64" t="str">
        <f t="shared" si="33"/>
        <v/>
      </c>
      <c r="W103" s="236" t="b">
        <f t="shared" si="34"/>
        <v>0</v>
      </c>
      <c r="Y103" s="14" t="e">
        <f t="shared" si="35"/>
        <v>#VALUE!</v>
      </c>
      <c r="Z103" s="14" t="e">
        <f t="shared" si="37"/>
        <v>#VALUE!</v>
      </c>
      <c r="AA103" s="14" t="e">
        <f t="shared" si="38"/>
        <v>#VALUE!</v>
      </c>
      <c r="AB103" s="14" t="e">
        <f t="shared" si="39"/>
        <v>#VALUE!</v>
      </c>
      <c r="AC103" s="14" t="e">
        <f t="shared" si="40"/>
        <v>#VALUE!</v>
      </c>
      <c r="AD103" s="14" t="e">
        <f t="shared" si="41"/>
        <v>#VALUE!</v>
      </c>
      <c r="AE103" s="14" t="e">
        <f t="shared" si="42"/>
        <v>#VALUE!</v>
      </c>
      <c r="AF103" s="14" t="e">
        <f t="shared" si="43"/>
        <v>#VALUE!</v>
      </c>
      <c r="AG103" s="14" t="e">
        <f t="shared" si="44"/>
        <v>#VALUE!</v>
      </c>
      <c r="AH103" s="14" t="e">
        <f t="shared" si="45"/>
        <v>#VALUE!</v>
      </c>
      <c r="AI103" s="15" t="e">
        <f t="shared" si="46"/>
        <v>#VALUE!</v>
      </c>
      <c r="AJ103" s="15" t="e">
        <f t="shared" si="47"/>
        <v>#VALUE!</v>
      </c>
      <c r="AK103" s="15" t="e">
        <f t="shared" si="48"/>
        <v>#VALUE!</v>
      </c>
      <c r="AL103" s="15" t="e">
        <f t="shared" si="49"/>
        <v>#VALUE!</v>
      </c>
      <c r="AM103" s="15" t="e">
        <f t="shared" si="50"/>
        <v>#VALUE!</v>
      </c>
      <c r="AN103" s="15" t="e">
        <f t="shared" si="51"/>
        <v>#VALUE!</v>
      </c>
      <c r="AO103" s="15" t="e">
        <f t="shared" si="52"/>
        <v>#VALUE!</v>
      </c>
      <c r="AP103" s="15" t="e">
        <f t="shared" si="53"/>
        <v>#VALUE!</v>
      </c>
      <c r="AQ103" s="15" t="e">
        <f t="shared" si="54"/>
        <v>#VALUE!</v>
      </c>
      <c r="AR103" s="15" t="e">
        <f t="shared" si="55"/>
        <v>#VALUE!</v>
      </c>
      <c r="AS103" s="15">
        <f t="shared" si="56"/>
        <v>1</v>
      </c>
    </row>
    <row r="104" spans="1:45" ht="15.75">
      <c r="A104" s="118" t="s">
        <v>399</v>
      </c>
      <c r="B104" s="126"/>
      <c r="C104" s="126"/>
      <c r="D104" s="125"/>
      <c r="E104" s="127"/>
      <c r="F104" s="128"/>
      <c r="G104" s="128"/>
      <c r="H104" s="127"/>
      <c r="I104" s="127"/>
      <c r="J104" s="127"/>
      <c r="K104" s="127"/>
      <c r="L104" s="121" t="str">
        <f t="shared" si="24"/>
        <v/>
      </c>
      <c r="M104" s="121" t="str">
        <f t="shared" si="25"/>
        <v/>
      </c>
      <c r="N104" s="121"/>
      <c r="O104" s="64" t="str">
        <f t="shared" si="26"/>
        <v/>
      </c>
      <c r="P104" s="64" t="str">
        <f t="shared" si="27"/>
        <v/>
      </c>
      <c r="Q104" s="64" t="str">
        <f t="shared" si="28"/>
        <v/>
      </c>
      <c r="R104" s="64" t="str">
        <f t="shared" si="29"/>
        <v/>
      </c>
      <c r="S104" s="64" t="str">
        <f t="shared" si="30"/>
        <v/>
      </c>
      <c r="T104" s="64" t="str">
        <f t="shared" si="31"/>
        <v/>
      </c>
      <c r="U104" s="64" t="str">
        <f t="shared" si="32"/>
        <v/>
      </c>
      <c r="V104" s="64" t="str">
        <f t="shared" si="33"/>
        <v/>
      </c>
      <c r="W104" s="236" t="b">
        <f t="shared" si="34"/>
        <v>0</v>
      </c>
      <c r="Y104" s="14" t="e">
        <f t="shared" si="35"/>
        <v>#VALUE!</v>
      </c>
      <c r="Z104" s="14" t="e">
        <f t="shared" si="37"/>
        <v>#VALUE!</v>
      </c>
      <c r="AA104" s="14" t="e">
        <f t="shared" si="38"/>
        <v>#VALUE!</v>
      </c>
      <c r="AB104" s="14" t="e">
        <f t="shared" si="39"/>
        <v>#VALUE!</v>
      </c>
      <c r="AC104" s="14" t="e">
        <f t="shared" si="40"/>
        <v>#VALUE!</v>
      </c>
      <c r="AD104" s="14" t="e">
        <f t="shared" si="41"/>
        <v>#VALUE!</v>
      </c>
      <c r="AE104" s="14" t="e">
        <f t="shared" si="42"/>
        <v>#VALUE!</v>
      </c>
      <c r="AF104" s="14" t="e">
        <f t="shared" si="43"/>
        <v>#VALUE!</v>
      </c>
      <c r="AG104" s="14" t="e">
        <f t="shared" si="44"/>
        <v>#VALUE!</v>
      </c>
      <c r="AH104" s="14" t="e">
        <f t="shared" si="45"/>
        <v>#VALUE!</v>
      </c>
      <c r="AI104" s="15" t="e">
        <f t="shared" si="46"/>
        <v>#VALUE!</v>
      </c>
      <c r="AJ104" s="15" t="e">
        <f t="shared" si="47"/>
        <v>#VALUE!</v>
      </c>
      <c r="AK104" s="15" t="e">
        <f t="shared" si="48"/>
        <v>#VALUE!</v>
      </c>
      <c r="AL104" s="15" t="e">
        <f t="shared" si="49"/>
        <v>#VALUE!</v>
      </c>
      <c r="AM104" s="15" t="e">
        <f t="shared" si="50"/>
        <v>#VALUE!</v>
      </c>
      <c r="AN104" s="15" t="e">
        <f t="shared" si="51"/>
        <v>#VALUE!</v>
      </c>
      <c r="AO104" s="15" t="e">
        <f t="shared" si="52"/>
        <v>#VALUE!</v>
      </c>
      <c r="AP104" s="15" t="e">
        <f t="shared" si="53"/>
        <v>#VALUE!</v>
      </c>
      <c r="AQ104" s="15" t="e">
        <f t="shared" si="54"/>
        <v>#VALUE!</v>
      </c>
      <c r="AR104" s="15" t="e">
        <f t="shared" si="55"/>
        <v>#VALUE!</v>
      </c>
      <c r="AS104" s="15">
        <f t="shared" si="56"/>
        <v>1</v>
      </c>
    </row>
    <row r="105" spans="1:45" ht="15.75">
      <c r="A105" s="118" t="s">
        <v>400</v>
      </c>
      <c r="B105" s="126"/>
      <c r="C105" s="126"/>
      <c r="D105" s="125"/>
      <c r="E105" s="127"/>
      <c r="F105" s="128"/>
      <c r="G105" s="128"/>
      <c r="H105" s="127"/>
      <c r="I105" s="127"/>
      <c r="J105" s="127"/>
      <c r="K105" s="127"/>
      <c r="L105" s="121" t="str">
        <f t="shared" si="24"/>
        <v/>
      </c>
      <c r="M105" s="121" t="str">
        <f t="shared" si="25"/>
        <v/>
      </c>
      <c r="N105" s="121"/>
      <c r="O105" s="64" t="str">
        <f t="shared" si="26"/>
        <v/>
      </c>
      <c r="P105" s="64" t="str">
        <f t="shared" si="27"/>
        <v/>
      </c>
      <c r="Q105" s="64" t="str">
        <f t="shared" si="28"/>
        <v/>
      </c>
      <c r="R105" s="64" t="str">
        <f t="shared" si="29"/>
        <v/>
      </c>
      <c r="S105" s="64" t="str">
        <f t="shared" si="30"/>
        <v/>
      </c>
      <c r="T105" s="64" t="str">
        <f t="shared" si="31"/>
        <v/>
      </c>
      <c r="U105" s="64" t="str">
        <f t="shared" si="32"/>
        <v/>
      </c>
      <c r="V105" s="64" t="str">
        <f t="shared" si="33"/>
        <v/>
      </c>
      <c r="W105" s="236" t="b">
        <f t="shared" si="34"/>
        <v>0</v>
      </c>
      <c r="Y105" s="14" t="e">
        <f t="shared" si="35"/>
        <v>#VALUE!</v>
      </c>
      <c r="Z105" s="14" t="e">
        <f t="shared" si="37"/>
        <v>#VALUE!</v>
      </c>
      <c r="AA105" s="14" t="e">
        <f t="shared" si="38"/>
        <v>#VALUE!</v>
      </c>
      <c r="AB105" s="14" t="e">
        <f t="shared" si="39"/>
        <v>#VALUE!</v>
      </c>
      <c r="AC105" s="14" t="e">
        <f t="shared" si="40"/>
        <v>#VALUE!</v>
      </c>
      <c r="AD105" s="14" t="e">
        <f t="shared" si="41"/>
        <v>#VALUE!</v>
      </c>
      <c r="AE105" s="14" t="e">
        <f t="shared" si="42"/>
        <v>#VALUE!</v>
      </c>
      <c r="AF105" s="14" t="e">
        <f t="shared" si="43"/>
        <v>#VALUE!</v>
      </c>
      <c r="AG105" s="14" t="e">
        <f t="shared" si="44"/>
        <v>#VALUE!</v>
      </c>
      <c r="AH105" s="14" t="e">
        <f t="shared" si="45"/>
        <v>#VALUE!</v>
      </c>
      <c r="AI105" s="15" t="e">
        <f t="shared" si="46"/>
        <v>#VALUE!</v>
      </c>
      <c r="AJ105" s="15" t="e">
        <f t="shared" si="47"/>
        <v>#VALUE!</v>
      </c>
      <c r="AK105" s="15" t="e">
        <f t="shared" si="48"/>
        <v>#VALUE!</v>
      </c>
      <c r="AL105" s="15" t="e">
        <f t="shared" si="49"/>
        <v>#VALUE!</v>
      </c>
      <c r="AM105" s="15" t="e">
        <f t="shared" si="50"/>
        <v>#VALUE!</v>
      </c>
      <c r="AN105" s="15" t="e">
        <f t="shared" si="51"/>
        <v>#VALUE!</v>
      </c>
      <c r="AO105" s="15" t="e">
        <f t="shared" si="52"/>
        <v>#VALUE!</v>
      </c>
      <c r="AP105" s="15" t="e">
        <f t="shared" si="53"/>
        <v>#VALUE!</v>
      </c>
      <c r="AQ105" s="15" t="e">
        <f t="shared" si="54"/>
        <v>#VALUE!</v>
      </c>
      <c r="AR105" s="15" t="e">
        <f t="shared" si="55"/>
        <v>#VALUE!</v>
      </c>
      <c r="AS105" s="15">
        <f t="shared" si="56"/>
        <v>1</v>
      </c>
    </row>
    <row r="106" spans="1:45" ht="15.75">
      <c r="A106" s="118" t="s">
        <v>401</v>
      </c>
      <c r="B106" s="126"/>
      <c r="C106" s="126"/>
      <c r="D106" s="125"/>
      <c r="E106" s="127"/>
      <c r="F106" s="128"/>
      <c r="G106" s="128"/>
      <c r="H106" s="127"/>
      <c r="I106" s="127"/>
      <c r="J106" s="127"/>
      <c r="K106" s="127"/>
      <c r="L106" s="121" t="str">
        <f t="shared" si="24"/>
        <v/>
      </c>
      <c r="M106" s="121" t="str">
        <f t="shared" si="25"/>
        <v/>
      </c>
      <c r="N106" s="121"/>
      <c r="O106" s="64" t="str">
        <f t="shared" si="26"/>
        <v/>
      </c>
      <c r="P106" s="64" t="str">
        <f t="shared" si="27"/>
        <v/>
      </c>
      <c r="Q106" s="64" t="str">
        <f t="shared" si="28"/>
        <v/>
      </c>
      <c r="R106" s="64" t="str">
        <f t="shared" si="29"/>
        <v/>
      </c>
      <c r="S106" s="64" t="str">
        <f t="shared" si="30"/>
        <v/>
      </c>
      <c r="T106" s="64" t="str">
        <f t="shared" si="31"/>
        <v/>
      </c>
      <c r="U106" s="64" t="str">
        <f t="shared" si="32"/>
        <v/>
      </c>
      <c r="V106" s="64" t="str">
        <f t="shared" si="33"/>
        <v/>
      </c>
      <c r="W106" s="236" t="b">
        <f t="shared" si="34"/>
        <v>0</v>
      </c>
      <c r="Y106" s="14" t="e">
        <f t="shared" si="35"/>
        <v>#VALUE!</v>
      </c>
      <c r="Z106" s="14" t="e">
        <f t="shared" si="37"/>
        <v>#VALUE!</v>
      </c>
      <c r="AA106" s="14" t="e">
        <f t="shared" si="38"/>
        <v>#VALUE!</v>
      </c>
      <c r="AB106" s="14" t="e">
        <f t="shared" si="39"/>
        <v>#VALUE!</v>
      </c>
      <c r="AC106" s="14" t="e">
        <f t="shared" si="40"/>
        <v>#VALUE!</v>
      </c>
      <c r="AD106" s="14" t="e">
        <f t="shared" si="41"/>
        <v>#VALUE!</v>
      </c>
      <c r="AE106" s="14" t="e">
        <f t="shared" si="42"/>
        <v>#VALUE!</v>
      </c>
      <c r="AF106" s="14" t="e">
        <f t="shared" si="43"/>
        <v>#VALUE!</v>
      </c>
      <c r="AG106" s="14" t="e">
        <f t="shared" si="44"/>
        <v>#VALUE!</v>
      </c>
      <c r="AH106" s="14" t="e">
        <f t="shared" si="45"/>
        <v>#VALUE!</v>
      </c>
      <c r="AI106" s="15" t="e">
        <f t="shared" si="46"/>
        <v>#VALUE!</v>
      </c>
      <c r="AJ106" s="15" t="e">
        <f t="shared" si="47"/>
        <v>#VALUE!</v>
      </c>
      <c r="AK106" s="15" t="e">
        <f t="shared" si="48"/>
        <v>#VALUE!</v>
      </c>
      <c r="AL106" s="15" t="e">
        <f t="shared" si="49"/>
        <v>#VALUE!</v>
      </c>
      <c r="AM106" s="15" t="e">
        <f t="shared" si="50"/>
        <v>#VALUE!</v>
      </c>
      <c r="AN106" s="15" t="e">
        <f t="shared" si="51"/>
        <v>#VALUE!</v>
      </c>
      <c r="AO106" s="15" t="e">
        <f t="shared" si="52"/>
        <v>#VALUE!</v>
      </c>
      <c r="AP106" s="15" t="e">
        <f t="shared" si="53"/>
        <v>#VALUE!</v>
      </c>
      <c r="AQ106" s="15" t="e">
        <f t="shared" si="54"/>
        <v>#VALUE!</v>
      </c>
      <c r="AR106" s="15" t="e">
        <f t="shared" si="55"/>
        <v>#VALUE!</v>
      </c>
      <c r="AS106" s="15">
        <f t="shared" si="56"/>
        <v>1</v>
      </c>
    </row>
    <row r="107" spans="1:45" ht="15.75">
      <c r="A107" s="118" t="s">
        <v>402</v>
      </c>
      <c r="B107" s="126"/>
      <c r="C107" s="126"/>
      <c r="D107" s="125"/>
      <c r="E107" s="127"/>
      <c r="F107" s="128"/>
      <c r="G107" s="128"/>
      <c r="H107" s="127"/>
      <c r="I107" s="127"/>
      <c r="J107" s="127"/>
      <c r="K107" s="127"/>
      <c r="L107" s="121" t="str">
        <f t="shared" si="24"/>
        <v/>
      </c>
      <c r="M107" s="121" t="str">
        <f t="shared" si="25"/>
        <v/>
      </c>
      <c r="N107" s="121"/>
      <c r="O107" s="64" t="str">
        <f t="shared" si="26"/>
        <v/>
      </c>
      <c r="P107" s="64" t="str">
        <f t="shared" si="27"/>
        <v/>
      </c>
      <c r="Q107" s="64" t="str">
        <f t="shared" si="28"/>
        <v/>
      </c>
      <c r="R107" s="64" t="str">
        <f t="shared" si="29"/>
        <v/>
      </c>
      <c r="S107" s="64" t="str">
        <f t="shared" si="30"/>
        <v/>
      </c>
      <c r="T107" s="64" t="str">
        <f t="shared" si="31"/>
        <v/>
      </c>
      <c r="U107" s="64" t="str">
        <f t="shared" si="32"/>
        <v/>
      </c>
      <c r="V107" s="64" t="str">
        <f t="shared" si="33"/>
        <v/>
      </c>
      <c r="W107" s="236" t="b">
        <f t="shared" si="34"/>
        <v>0</v>
      </c>
      <c r="Y107" s="14" t="e">
        <f t="shared" si="35"/>
        <v>#VALUE!</v>
      </c>
      <c r="Z107" s="14" t="e">
        <f t="shared" si="37"/>
        <v>#VALUE!</v>
      </c>
      <c r="AA107" s="14" t="e">
        <f t="shared" si="38"/>
        <v>#VALUE!</v>
      </c>
      <c r="AB107" s="14" t="e">
        <f t="shared" si="39"/>
        <v>#VALUE!</v>
      </c>
      <c r="AC107" s="14" t="e">
        <f t="shared" si="40"/>
        <v>#VALUE!</v>
      </c>
      <c r="AD107" s="14" t="e">
        <f t="shared" si="41"/>
        <v>#VALUE!</v>
      </c>
      <c r="AE107" s="14" t="e">
        <f t="shared" si="42"/>
        <v>#VALUE!</v>
      </c>
      <c r="AF107" s="14" t="e">
        <f t="shared" si="43"/>
        <v>#VALUE!</v>
      </c>
      <c r="AG107" s="14" t="e">
        <f t="shared" si="44"/>
        <v>#VALUE!</v>
      </c>
      <c r="AH107" s="14" t="e">
        <f t="shared" si="45"/>
        <v>#VALUE!</v>
      </c>
      <c r="AI107" s="15" t="e">
        <f t="shared" si="46"/>
        <v>#VALUE!</v>
      </c>
      <c r="AJ107" s="15" t="e">
        <f t="shared" si="47"/>
        <v>#VALUE!</v>
      </c>
      <c r="AK107" s="15" t="e">
        <f t="shared" si="48"/>
        <v>#VALUE!</v>
      </c>
      <c r="AL107" s="15" t="e">
        <f t="shared" si="49"/>
        <v>#VALUE!</v>
      </c>
      <c r="AM107" s="15" t="e">
        <f t="shared" si="50"/>
        <v>#VALUE!</v>
      </c>
      <c r="AN107" s="15" t="e">
        <f t="shared" si="51"/>
        <v>#VALUE!</v>
      </c>
      <c r="AO107" s="15" t="e">
        <f t="shared" si="52"/>
        <v>#VALUE!</v>
      </c>
      <c r="AP107" s="15" t="e">
        <f t="shared" si="53"/>
        <v>#VALUE!</v>
      </c>
      <c r="AQ107" s="15" t="e">
        <f t="shared" si="54"/>
        <v>#VALUE!</v>
      </c>
      <c r="AR107" s="15" t="e">
        <f t="shared" si="55"/>
        <v>#VALUE!</v>
      </c>
      <c r="AS107" s="15">
        <f t="shared" si="56"/>
        <v>1</v>
      </c>
    </row>
    <row r="108" spans="1:45" ht="15.75">
      <c r="A108" s="118" t="s">
        <v>403</v>
      </c>
      <c r="B108" s="126"/>
      <c r="C108" s="126"/>
      <c r="D108" s="125"/>
      <c r="E108" s="127"/>
      <c r="F108" s="128"/>
      <c r="G108" s="128"/>
      <c r="H108" s="127"/>
      <c r="I108" s="127"/>
      <c r="J108" s="127"/>
      <c r="K108" s="127"/>
      <c r="L108" s="121" t="str">
        <f t="shared" si="24"/>
        <v/>
      </c>
      <c r="M108" s="121" t="str">
        <f t="shared" si="25"/>
        <v/>
      </c>
      <c r="N108" s="121"/>
      <c r="O108" s="64" t="str">
        <f t="shared" si="26"/>
        <v/>
      </c>
      <c r="P108" s="64" t="str">
        <f t="shared" si="27"/>
        <v/>
      </c>
      <c r="Q108" s="64" t="str">
        <f t="shared" si="28"/>
        <v/>
      </c>
      <c r="R108" s="64" t="str">
        <f t="shared" si="29"/>
        <v/>
      </c>
      <c r="S108" s="64" t="str">
        <f t="shared" si="30"/>
        <v/>
      </c>
      <c r="T108" s="64" t="str">
        <f t="shared" si="31"/>
        <v/>
      </c>
      <c r="U108" s="64" t="str">
        <f t="shared" si="32"/>
        <v/>
      </c>
      <c r="V108" s="64" t="str">
        <f t="shared" si="33"/>
        <v/>
      </c>
      <c r="W108" s="236" t="b">
        <f t="shared" si="34"/>
        <v>0</v>
      </c>
      <c r="Y108" s="14" t="e">
        <f t="shared" si="35"/>
        <v>#VALUE!</v>
      </c>
      <c r="Z108" s="14" t="e">
        <f t="shared" si="37"/>
        <v>#VALUE!</v>
      </c>
      <c r="AA108" s="14" t="e">
        <f t="shared" si="38"/>
        <v>#VALUE!</v>
      </c>
      <c r="AB108" s="14" t="e">
        <f t="shared" si="39"/>
        <v>#VALUE!</v>
      </c>
      <c r="AC108" s="14" t="e">
        <f t="shared" si="40"/>
        <v>#VALUE!</v>
      </c>
      <c r="AD108" s="14" t="e">
        <f t="shared" si="41"/>
        <v>#VALUE!</v>
      </c>
      <c r="AE108" s="14" t="e">
        <f t="shared" si="42"/>
        <v>#VALUE!</v>
      </c>
      <c r="AF108" s="14" t="e">
        <f t="shared" si="43"/>
        <v>#VALUE!</v>
      </c>
      <c r="AG108" s="14" t="e">
        <f t="shared" si="44"/>
        <v>#VALUE!</v>
      </c>
      <c r="AH108" s="14" t="e">
        <f t="shared" si="45"/>
        <v>#VALUE!</v>
      </c>
      <c r="AI108" s="15" t="e">
        <f t="shared" si="46"/>
        <v>#VALUE!</v>
      </c>
      <c r="AJ108" s="15" t="e">
        <f t="shared" si="47"/>
        <v>#VALUE!</v>
      </c>
      <c r="AK108" s="15" t="e">
        <f t="shared" si="48"/>
        <v>#VALUE!</v>
      </c>
      <c r="AL108" s="15" t="e">
        <f t="shared" si="49"/>
        <v>#VALUE!</v>
      </c>
      <c r="AM108" s="15" t="e">
        <f t="shared" si="50"/>
        <v>#VALUE!</v>
      </c>
      <c r="AN108" s="15" t="e">
        <f t="shared" si="51"/>
        <v>#VALUE!</v>
      </c>
      <c r="AO108" s="15" t="e">
        <f t="shared" si="52"/>
        <v>#VALUE!</v>
      </c>
      <c r="AP108" s="15" t="e">
        <f t="shared" si="53"/>
        <v>#VALUE!</v>
      </c>
      <c r="AQ108" s="15" t="e">
        <f t="shared" si="54"/>
        <v>#VALUE!</v>
      </c>
      <c r="AR108" s="15" t="e">
        <f t="shared" si="55"/>
        <v>#VALUE!</v>
      </c>
      <c r="AS108" s="15">
        <f t="shared" si="56"/>
        <v>1</v>
      </c>
    </row>
    <row r="109" spans="1:45" ht="15.75">
      <c r="A109" s="118" t="s">
        <v>404</v>
      </c>
      <c r="B109" s="126"/>
      <c r="C109" s="126"/>
      <c r="D109" s="125"/>
      <c r="E109" s="127"/>
      <c r="F109" s="128"/>
      <c r="G109" s="128"/>
      <c r="H109" s="127"/>
      <c r="I109" s="127"/>
      <c r="J109" s="127"/>
      <c r="K109" s="127"/>
      <c r="L109" s="121" t="str">
        <f t="shared" si="24"/>
        <v/>
      </c>
      <c r="M109" s="121" t="str">
        <f t="shared" si="25"/>
        <v/>
      </c>
      <c r="N109" s="121"/>
      <c r="O109" s="64" t="str">
        <f t="shared" si="26"/>
        <v/>
      </c>
      <c r="P109" s="64" t="str">
        <f t="shared" si="27"/>
        <v/>
      </c>
      <c r="Q109" s="64" t="str">
        <f t="shared" si="28"/>
        <v/>
      </c>
      <c r="R109" s="64" t="str">
        <f t="shared" si="29"/>
        <v/>
      </c>
      <c r="S109" s="64" t="str">
        <f t="shared" si="30"/>
        <v/>
      </c>
      <c r="T109" s="64" t="str">
        <f t="shared" si="31"/>
        <v/>
      </c>
      <c r="U109" s="64" t="str">
        <f t="shared" si="32"/>
        <v/>
      </c>
      <c r="V109" s="64" t="str">
        <f t="shared" si="33"/>
        <v/>
      </c>
      <c r="W109" s="236" t="b">
        <f t="shared" si="34"/>
        <v>0</v>
      </c>
      <c r="Y109" s="14" t="e">
        <f t="shared" si="35"/>
        <v>#VALUE!</v>
      </c>
      <c r="Z109" s="14" t="e">
        <f t="shared" si="37"/>
        <v>#VALUE!</v>
      </c>
      <c r="AA109" s="14" t="e">
        <f t="shared" si="38"/>
        <v>#VALUE!</v>
      </c>
      <c r="AB109" s="14" t="e">
        <f t="shared" si="39"/>
        <v>#VALUE!</v>
      </c>
      <c r="AC109" s="14" t="e">
        <f t="shared" si="40"/>
        <v>#VALUE!</v>
      </c>
      <c r="AD109" s="14" t="e">
        <f t="shared" si="41"/>
        <v>#VALUE!</v>
      </c>
      <c r="AE109" s="14" t="e">
        <f t="shared" si="42"/>
        <v>#VALUE!</v>
      </c>
      <c r="AF109" s="14" t="e">
        <f t="shared" si="43"/>
        <v>#VALUE!</v>
      </c>
      <c r="AG109" s="14" t="e">
        <f t="shared" si="44"/>
        <v>#VALUE!</v>
      </c>
      <c r="AH109" s="14" t="e">
        <f t="shared" si="45"/>
        <v>#VALUE!</v>
      </c>
      <c r="AI109" s="15" t="e">
        <f t="shared" si="46"/>
        <v>#VALUE!</v>
      </c>
      <c r="AJ109" s="15" t="e">
        <f t="shared" si="47"/>
        <v>#VALUE!</v>
      </c>
      <c r="AK109" s="15" t="e">
        <f t="shared" si="48"/>
        <v>#VALUE!</v>
      </c>
      <c r="AL109" s="15" t="e">
        <f t="shared" si="49"/>
        <v>#VALUE!</v>
      </c>
      <c r="AM109" s="15" t="e">
        <f t="shared" si="50"/>
        <v>#VALUE!</v>
      </c>
      <c r="AN109" s="15" t="e">
        <f t="shared" si="51"/>
        <v>#VALUE!</v>
      </c>
      <c r="AO109" s="15" t="e">
        <f t="shared" si="52"/>
        <v>#VALUE!</v>
      </c>
      <c r="AP109" s="15" t="e">
        <f t="shared" si="53"/>
        <v>#VALUE!</v>
      </c>
      <c r="AQ109" s="15" t="e">
        <f t="shared" si="54"/>
        <v>#VALUE!</v>
      </c>
      <c r="AR109" s="15" t="e">
        <f t="shared" si="55"/>
        <v>#VALUE!</v>
      </c>
      <c r="AS109" s="15">
        <f t="shared" si="56"/>
        <v>1</v>
      </c>
    </row>
    <row r="110" spans="1:45" ht="15.75">
      <c r="A110" s="118" t="s">
        <v>405</v>
      </c>
      <c r="B110" s="126"/>
      <c r="C110" s="126"/>
      <c r="D110" s="125"/>
      <c r="E110" s="127"/>
      <c r="F110" s="128"/>
      <c r="G110" s="128"/>
      <c r="H110" s="127"/>
      <c r="I110" s="127"/>
      <c r="J110" s="127"/>
      <c r="K110" s="127"/>
      <c r="L110" s="121" t="str">
        <f t="shared" si="24"/>
        <v/>
      </c>
      <c r="M110" s="121" t="str">
        <f t="shared" si="25"/>
        <v/>
      </c>
      <c r="N110" s="121"/>
      <c r="O110" s="64" t="str">
        <f t="shared" si="26"/>
        <v/>
      </c>
      <c r="P110" s="64" t="str">
        <f t="shared" si="27"/>
        <v/>
      </c>
      <c r="Q110" s="64" t="str">
        <f t="shared" si="28"/>
        <v/>
      </c>
      <c r="R110" s="64" t="str">
        <f t="shared" si="29"/>
        <v/>
      </c>
      <c r="S110" s="64" t="str">
        <f t="shared" si="30"/>
        <v/>
      </c>
      <c r="T110" s="64" t="str">
        <f t="shared" si="31"/>
        <v/>
      </c>
      <c r="U110" s="64" t="str">
        <f t="shared" si="32"/>
        <v/>
      </c>
      <c r="V110" s="64" t="str">
        <f t="shared" si="33"/>
        <v/>
      </c>
      <c r="W110" s="236" t="b">
        <f t="shared" si="34"/>
        <v>0</v>
      </c>
      <c r="Y110" s="14" t="e">
        <f t="shared" si="35"/>
        <v>#VALUE!</v>
      </c>
      <c r="Z110" s="14" t="e">
        <f t="shared" si="37"/>
        <v>#VALUE!</v>
      </c>
      <c r="AA110" s="14" t="e">
        <f t="shared" si="38"/>
        <v>#VALUE!</v>
      </c>
      <c r="AB110" s="14" t="e">
        <f t="shared" si="39"/>
        <v>#VALUE!</v>
      </c>
      <c r="AC110" s="14" t="e">
        <f t="shared" si="40"/>
        <v>#VALUE!</v>
      </c>
      <c r="AD110" s="14" t="e">
        <f t="shared" si="41"/>
        <v>#VALUE!</v>
      </c>
      <c r="AE110" s="14" t="e">
        <f t="shared" si="42"/>
        <v>#VALUE!</v>
      </c>
      <c r="AF110" s="14" t="e">
        <f t="shared" si="43"/>
        <v>#VALUE!</v>
      </c>
      <c r="AG110" s="14" t="e">
        <f t="shared" si="44"/>
        <v>#VALUE!</v>
      </c>
      <c r="AH110" s="14" t="e">
        <f t="shared" si="45"/>
        <v>#VALUE!</v>
      </c>
      <c r="AI110" s="15" t="e">
        <f t="shared" si="46"/>
        <v>#VALUE!</v>
      </c>
      <c r="AJ110" s="15" t="e">
        <f t="shared" si="47"/>
        <v>#VALUE!</v>
      </c>
      <c r="AK110" s="15" t="e">
        <f t="shared" si="48"/>
        <v>#VALUE!</v>
      </c>
      <c r="AL110" s="15" t="e">
        <f t="shared" si="49"/>
        <v>#VALUE!</v>
      </c>
      <c r="AM110" s="15" t="e">
        <f t="shared" si="50"/>
        <v>#VALUE!</v>
      </c>
      <c r="AN110" s="15" t="e">
        <f t="shared" si="51"/>
        <v>#VALUE!</v>
      </c>
      <c r="AO110" s="15" t="e">
        <f t="shared" si="52"/>
        <v>#VALUE!</v>
      </c>
      <c r="AP110" s="15" t="e">
        <f t="shared" si="53"/>
        <v>#VALUE!</v>
      </c>
      <c r="AQ110" s="15" t="e">
        <f t="shared" si="54"/>
        <v>#VALUE!</v>
      </c>
      <c r="AR110" s="15" t="e">
        <f t="shared" si="55"/>
        <v>#VALUE!</v>
      </c>
      <c r="AS110" s="15">
        <f t="shared" si="56"/>
        <v>1</v>
      </c>
    </row>
    <row r="111" spans="1:45" ht="15.75">
      <c r="A111" s="118" t="s">
        <v>406</v>
      </c>
      <c r="B111" s="126"/>
      <c r="C111" s="126"/>
      <c r="D111" s="125"/>
      <c r="E111" s="127"/>
      <c r="F111" s="128"/>
      <c r="G111" s="128"/>
      <c r="H111" s="127"/>
      <c r="I111" s="127"/>
      <c r="J111" s="127"/>
      <c r="K111" s="127"/>
      <c r="L111" s="121" t="str">
        <f t="shared" si="24"/>
        <v/>
      </c>
      <c r="M111" s="121" t="str">
        <f t="shared" si="25"/>
        <v/>
      </c>
      <c r="N111" s="121"/>
      <c r="O111" s="64" t="str">
        <f t="shared" si="26"/>
        <v/>
      </c>
      <c r="P111" s="64" t="str">
        <f t="shared" si="27"/>
        <v/>
      </c>
      <c r="Q111" s="64" t="str">
        <f t="shared" si="28"/>
        <v/>
      </c>
      <c r="R111" s="64" t="str">
        <f t="shared" si="29"/>
        <v/>
      </c>
      <c r="S111" s="64" t="str">
        <f t="shared" si="30"/>
        <v/>
      </c>
      <c r="T111" s="64" t="str">
        <f t="shared" si="31"/>
        <v/>
      </c>
      <c r="U111" s="64" t="str">
        <f t="shared" si="32"/>
        <v/>
      </c>
      <c r="V111" s="64" t="str">
        <f t="shared" si="33"/>
        <v/>
      </c>
      <c r="W111" s="236" t="b">
        <f t="shared" si="34"/>
        <v>0</v>
      </c>
      <c r="Y111" s="14" t="e">
        <f t="shared" si="35"/>
        <v>#VALUE!</v>
      </c>
      <c r="Z111" s="14" t="e">
        <f t="shared" si="37"/>
        <v>#VALUE!</v>
      </c>
      <c r="AA111" s="14" t="e">
        <f t="shared" si="38"/>
        <v>#VALUE!</v>
      </c>
      <c r="AB111" s="14" t="e">
        <f t="shared" si="39"/>
        <v>#VALUE!</v>
      </c>
      <c r="AC111" s="14" t="e">
        <f t="shared" si="40"/>
        <v>#VALUE!</v>
      </c>
      <c r="AD111" s="14" t="e">
        <f t="shared" si="41"/>
        <v>#VALUE!</v>
      </c>
      <c r="AE111" s="14" t="e">
        <f t="shared" si="42"/>
        <v>#VALUE!</v>
      </c>
      <c r="AF111" s="14" t="e">
        <f t="shared" si="43"/>
        <v>#VALUE!</v>
      </c>
      <c r="AG111" s="14" t="e">
        <f t="shared" si="44"/>
        <v>#VALUE!</v>
      </c>
      <c r="AH111" s="14" t="e">
        <f t="shared" si="45"/>
        <v>#VALUE!</v>
      </c>
      <c r="AI111" s="15" t="e">
        <f t="shared" si="46"/>
        <v>#VALUE!</v>
      </c>
      <c r="AJ111" s="15" t="e">
        <f t="shared" si="47"/>
        <v>#VALUE!</v>
      </c>
      <c r="AK111" s="15" t="e">
        <f t="shared" si="48"/>
        <v>#VALUE!</v>
      </c>
      <c r="AL111" s="15" t="e">
        <f t="shared" si="49"/>
        <v>#VALUE!</v>
      </c>
      <c r="AM111" s="15" t="e">
        <f t="shared" si="50"/>
        <v>#VALUE!</v>
      </c>
      <c r="AN111" s="15" t="e">
        <f t="shared" si="51"/>
        <v>#VALUE!</v>
      </c>
      <c r="AO111" s="15" t="e">
        <f t="shared" si="52"/>
        <v>#VALUE!</v>
      </c>
      <c r="AP111" s="15" t="e">
        <f t="shared" si="53"/>
        <v>#VALUE!</v>
      </c>
      <c r="AQ111" s="15" t="e">
        <f t="shared" si="54"/>
        <v>#VALUE!</v>
      </c>
      <c r="AR111" s="15" t="e">
        <f t="shared" si="55"/>
        <v>#VALUE!</v>
      </c>
      <c r="AS111" s="15">
        <f t="shared" si="56"/>
        <v>1</v>
      </c>
    </row>
    <row r="112" spans="1:45" ht="15.75">
      <c r="A112" s="118" t="s">
        <v>407</v>
      </c>
      <c r="B112" s="126"/>
      <c r="C112" s="126"/>
      <c r="D112" s="125"/>
      <c r="E112" s="127"/>
      <c r="F112" s="128"/>
      <c r="G112" s="128"/>
      <c r="H112" s="127"/>
      <c r="I112" s="127"/>
      <c r="J112" s="127"/>
      <c r="K112" s="127"/>
      <c r="L112" s="121" t="str">
        <f t="shared" si="24"/>
        <v/>
      </c>
      <c r="M112" s="121" t="str">
        <f t="shared" si="25"/>
        <v/>
      </c>
      <c r="N112" s="121"/>
      <c r="O112" s="64" t="str">
        <f t="shared" si="26"/>
        <v/>
      </c>
      <c r="P112" s="64" t="str">
        <f t="shared" si="27"/>
        <v/>
      </c>
      <c r="Q112" s="64" t="str">
        <f t="shared" si="28"/>
        <v/>
      </c>
      <c r="R112" s="64" t="str">
        <f t="shared" si="29"/>
        <v/>
      </c>
      <c r="S112" s="64" t="str">
        <f t="shared" si="30"/>
        <v/>
      </c>
      <c r="T112" s="64" t="str">
        <f t="shared" si="31"/>
        <v/>
      </c>
      <c r="U112" s="64" t="str">
        <f t="shared" si="32"/>
        <v/>
      </c>
      <c r="V112" s="64" t="str">
        <f t="shared" si="33"/>
        <v/>
      </c>
      <c r="W112" s="236" t="b">
        <f t="shared" si="34"/>
        <v>0</v>
      </c>
      <c r="Y112" s="14" t="e">
        <f t="shared" si="35"/>
        <v>#VALUE!</v>
      </c>
      <c r="Z112" s="14" t="e">
        <f t="shared" si="37"/>
        <v>#VALUE!</v>
      </c>
      <c r="AA112" s="14" t="e">
        <f t="shared" si="38"/>
        <v>#VALUE!</v>
      </c>
      <c r="AB112" s="14" t="e">
        <f t="shared" si="39"/>
        <v>#VALUE!</v>
      </c>
      <c r="AC112" s="14" t="e">
        <f t="shared" si="40"/>
        <v>#VALUE!</v>
      </c>
      <c r="AD112" s="14" t="e">
        <f t="shared" si="41"/>
        <v>#VALUE!</v>
      </c>
      <c r="AE112" s="14" t="e">
        <f t="shared" si="42"/>
        <v>#VALUE!</v>
      </c>
      <c r="AF112" s="14" t="e">
        <f t="shared" si="43"/>
        <v>#VALUE!</v>
      </c>
      <c r="AG112" s="14" t="e">
        <f t="shared" si="44"/>
        <v>#VALUE!</v>
      </c>
      <c r="AH112" s="14" t="e">
        <f t="shared" si="45"/>
        <v>#VALUE!</v>
      </c>
      <c r="AI112" s="15" t="e">
        <f t="shared" si="46"/>
        <v>#VALUE!</v>
      </c>
      <c r="AJ112" s="15" t="e">
        <f t="shared" si="47"/>
        <v>#VALUE!</v>
      </c>
      <c r="AK112" s="15" t="e">
        <f t="shared" si="48"/>
        <v>#VALUE!</v>
      </c>
      <c r="AL112" s="15" t="e">
        <f t="shared" si="49"/>
        <v>#VALUE!</v>
      </c>
      <c r="AM112" s="15" t="e">
        <f t="shared" si="50"/>
        <v>#VALUE!</v>
      </c>
      <c r="AN112" s="15" t="e">
        <f t="shared" si="51"/>
        <v>#VALUE!</v>
      </c>
      <c r="AO112" s="15" t="e">
        <f t="shared" si="52"/>
        <v>#VALUE!</v>
      </c>
      <c r="AP112" s="15" t="e">
        <f t="shared" si="53"/>
        <v>#VALUE!</v>
      </c>
      <c r="AQ112" s="15" t="e">
        <f t="shared" si="54"/>
        <v>#VALUE!</v>
      </c>
      <c r="AR112" s="15" t="e">
        <f t="shared" si="55"/>
        <v>#VALUE!</v>
      </c>
      <c r="AS112" s="15">
        <f t="shared" si="56"/>
        <v>1</v>
      </c>
    </row>
    <row r="113" spans="1:45" ht="15.75">
      <c r="A113" s="118" t="s">
        <v>408</v>
      </c>
      <c r="B113" s="126"/>
      <c r="C113" s="126"/>
      <c r="D113" s="125"/>
      <c r="E113" s="127"/>
      <c r="F113" s="128"/>
      <c r="G113" s="128"/>
      <c r="H113" s="127"/>
      <c r="I113" s="127"/>
      <c r="J113" s="127"/>
      <c r="K113" s="127"/>
      <c r="L113" s="121" t="str">
        <f t="shared" si="24"/>
        <v/>
      </c>
      <c r="M113" s="121" t="str">
        <f t="shared" si="25"/>
        <v/>
      </c>
      <c r="N113" s="121"/>
      <c r="O113" s="64" t="str">
        <f t="shared" si="26"/>
        <v/>
      </c>
      <c r="P113" s="64" t="str">
        <f t="shared" si="27"/>
        <v/>
      </c>
      <c r="Q113" s="64" t="str">
        <f t="shared" si="28"/>
        <v/>
      </c>
      <c r="R113" s="64" t="str">
        <f t="shared" si="29"/>
        <v/>
      </c>
      <c r="S113" s="64" t="str">
        <f t="shared" si="30"/>
        <v/>
      </c>
      <c r="T113" s="64" t="str">
        <f t="shared" si="31"/>
        <v/>
      </c>
      <c r="U113" s="64" t="str">
        <f t="shared" si="32"/>
        <v/>
      </c>
      <c r="V113" s="64" t="str">
        <f t="shared" si="33"/>
        <v/>
      </c>
      <c r="W113" s="236" t="b">
        <f t="shared" si="34"/>
        <v>0</v>
      </c>
      <c r="Y113" s="14" t="e">
        <f t="shared" si="35"/>
        <v>#VALUE!</v>
      </c>
      <c r="Z113" s="14" t="e">
        <f t="shared" si="37"/>
        <v>#VALUE!</v>
      </c>
      <c r="AA113" s="14" t="e">
        <f t="shared" si="38"/>
        <v>#VALUE!</v>
      </c>
      <c r="AB113" s="14" t="e">
        <f t="shared" si="39"/>
        <v>#VALUE!</v>
      </c>
      <c r="AC113" s="14" t="e">
        <f t="shared" si="40"/>
        <v>#VALUE!</v>
      </c>
      <c r="AD113" s="14" t="e">
        <f t="shared" si="41"/>
        <v>#VALUE!</v>
      </c>
      <c r="AE113" s="14" t="e">
        <f t="shared" si="42"/>
        <v>#VALUE!</v>
      </c>
      <c r="AF113" s="14" t="e">
        <f t="shared" si="43"/>
        <v>#VALUE!</v>
      </c>
      <c r="AG113" s="14" t="e">
        <f t="shared" si="44"/>
        <v>#VALUE!</v>
      </c>
      <c r="AH113" s="14" t="e">
        <f t="shared" si="45"/>
        <v>#VALUE!</v>
      </c>
      <c r="AI113" s="15" t="e">
        <f t="shared" si="46"/>
        <v>#VALUE!</v>
      </c>
      <c r="AJ113" s="15" t="e">
        <f t="shared" si="47"/>
        <v>#VALUE!</v>
      </c>
      <c r="AK113" s="15" t="e">
        <f t="shared" si="48"/>
        <v>#VALUE!</v>
      </c>
      <c r="AL113" s="15" t="e">
        <f t="shared" si="49"/>
        <v>#VALUE!</v>
      </c>
      <c r="AM113" s="15" t="e">
        <f t="shared" si="50"/>
        <v>#VALUE!</v>
      </c>
      <c r="AN113" s="15" t="e">
        <f t="shared" si="51"/>
        <v>#VALUE!</v>
      </c>
      <c r="AO113" s="15" t="e">
        <f t="shared" si="52"/>
        <v>#VALUE!</v>
      </c>
      <c r="AP113" s="15" t="e">
        <f t="shared" si="53"/>
        <v>#VALUE!</v>
      </c>
      <c r="AQ113" s="15" t="e">
        <f t="shared" si="54"/>
        <v>#VALUE!</v>
      </c>
      <c r="AR113" s="15" t="e">
        <f t="shared" si="55"/>
        <v>#VALUE!</v>
      </c>
      <c r="AS113" s="15">
        <f t="shared" si="56"/>
        <v>1</v>
      </c>
    </row>
    <row r="114" spans="1:45" ht="15.75">
      <c r="A114" s="118" t="s">
        <v>409</v>
      </c>
      <c r="B114" s="126"/>
      <c r="C114" s="126"/>
      <c r="D114" s="125"/>
      <c r="E114" s="127"/>
      <c r="F114" s="128"/>
      <c r="G114" s="128"/>
      <c r="H114" s="127"/>
      <c r="I114" s="127"/>
      <c r="J114" s="127"/>
      <c r="K114" s="127"/>
      <c r="L114" s="121" t="str">
        <f t="shared" si="24"/>
        <v/>
      </c>
      <c r="M114" s="121" t="str">
        <f t="shared" si="25"/>
        <v/>
      </c>
      <c r="N114" s="121"/>
      <c r="O114" s="64" t="str">
        <f t="shared" si="26"/>
        <v/>
      </c>
      <c r="P114" s="64" t="str">
        <f t="shared" si="27"/>
        <v/>
      </c>
      <c r="Q114" s="64" t="str">
        <f t="shared" si="28"/>
        <v/>
      </c>
      <c r="R114" s="64" t="str">
        <f t="shared" si="29"/>
        <v/>
      </c>
      <c r="S114" s="64" t="str">
        <f t="shared" si="30"/>
        <v/>
      </c>
      <c r="T114" s="64" t="str">
        <f t="shared" si="31"/>
        <v/>
      </c>
      <c r="U114" s="64" t="str">
        <f t="shared" si="32"/>
        <v/>
      </c>
      <c r="V114" s="64" t="str">
        <f t="shared" si="33"/>
        <v/>
      </c>
      <c r="W114" s="236" t="b">
        <f t="shared" si="34"/>
        <v>0</v>
      </c>
      <c r="Y114" s="14" t="e">
        <f t="shared" si="35"/>
        <v>#VALUE!</v>
      </c>
      <c r="Z114" s="14" t="e">
        <f t="shared" si="37"/>
        <v>#VALUE!</v>
      </c>
      <c r="AA114" s="14" t="e">
        <f t="shared" si="38"/>
        <v>#VALUE!</v>
      </c>
      <c r="AB114" s="14" t="e">
        <f t="shared" si="39"/>
        <v>#VALUE!</v>
      </c>
      <c r="AC114" s="14" t="e">
        <f t="shared" si="40"/>
        <v>#VALUE!</v>
      </c>
      <c r="AD114" s="14" t="e">
        <f t="shared" si="41"/>
        <v>#VALUE!</v>
      </c>
      <c r="AE114" s="14" t="e">
        <f t="shared" si="42"/>
        <v>#VALUE!</v>
      </c>
      <c r="AF114" s="14" t="e">
        <f t="shared" si="43"/>
        <v>#VALUE!</v>
      </c>
      <c r="AG114" s="14" t="e">
        <f t="shared" si="44"/>
        <v>#VALUE!</v>
      </c>
      <c r="AH114" s="14" t="e">
        <f t="shared" si="45"/>
        <v>#VALUE!</v>
      </c>
      <c r="AI114" s="15" t="e">
        <f t="shared" si="46"/>
        <v>#VALUE!</v>
      </c>
      <c r="AJ114" s="15" t="e">
        <f t="shared" si="47"/>
        <v>#VALUE!</v>
      </c>
      <c r="AK114" s="15" t="e">
        <f t="shared" si="48"/>
        <v>#VALUE!</v>
      </c>
      <c r="AL114" s="15" t="e">
        <f t="shared" si="49"/>
        <v>#VALUE!</v>
      </c>
      <c r="AM114" s="15" t="e">
        <f t="shared" si="50"/>
        <v>#VALUE!</v>
      </c>
      <c r="AN114" s="15" t="e">
        <f t="shared" si="51"/>
        <v>#VALUE!</v>
      </c>
      <c r="AO114" s="15" t="e">
        <f t="shared" si="52"/>
        <v>#VALUE!</v>
      </c>
      <c r="AP114" s="15" t="e">
        <f t="shared" si="53"/>
        <v>#VALUE!</v>
      </c>
      <c r="AQ114" s="15" t="e">
        <f t="shared" si="54"/>
        <v>#VALUE!</v>
      </c>
      <c r="AR114" s="15" t="e">
        <f t="shared" si="55"/>
        <v>#VALUE!</v>
      </c>
      <c r="AS114" s="15">
        <f t="shared" si="56"/>
        <v>1</v>
      </c>
    </row>
    <row r="115" spans="1:45" ht="15.75">
      <c r="A115" s="118" t="s">
        <v>410</v>
      </c>
      <c r="B115" s="126"/>
      <c r="C115" s="126"/>
      <c r="D115" s="125"/>
      <c r="E115" s="127"/>
      <c r="F115" s="128"/>
      <c r="G115" s="128"/>
      <c r="H115" s="127"/>
      <c r="I115" s="127"/>
      <c r="J115" s="127"/>
      <c r="K115" s="127"/>
      <c r="L115" s="121" t="str">
        <f t="shared" si="24"/>
        <v/>
      </c>
      <c r="M115" s="121" t="str">
        <f t="shared" si="25"/>
        <v/>
      </c>
      <c r="N115" s="121"/>
      <c r="O115" s="64" t="str">
        <f t="shared" si="26"/>
        <v/>
      </c>
      <c r="P115" s="64" t="str">
        <f t="shared" si="27"/>
        <v/>
      </c>
      <c r="Q115" s="64" t="str">
        <f t="shared" si="28"/>
        <v/>
      </c>
      <c r="R115" s="64" t="str">
        <f t="shared" si="29"/>
        <v/>
      </c>
      <c r="S115" s="64" t="str">
        <f t="shared" si="30"/>
        <v/>
      </c>
      <c r="T115" s="64" t="str">
        <f t="shared" si="31"/>
        <v/>
      </c>
      <c r="U115" s="64" t="str">
        <f t="shared" si="32"/>
        <v/>
      </c>
      <c r="V115" s="64" t="str">
        <f t="shared" si="33"/>
        <v/>
      </c>
      <c r="W115" s="236" t="b">
        <f t="shared" si="34"/>
        <v>0</v>
      </c>
      <c r="Y115" s="14" t="e">
        <f t="shared" si="35"/>
        <v>#VALUE!</v>
      </c>
      <c r="Z115" s="14" t="e">
        <f t="shared" si="37"/>
        <v>#VALUE!</v>
      </c>
      <c r="AA115" s="14" t="e">
        <f t="shared" si="38"/>
        <v>#VALUE!</v>
      </c>
      <c r="AB115" s="14" t="e">
        <f t="shared" si="39"/>
        <v>#VALUE!</v>
      </c>
      <c r="AC115" s="14" t="e">
        <f t="shared" si="40"/>
        <v>#VALUE!</v>
      </c>
      <c r="AD115" s="14" t="e">
        <f t="shared" si="41"/>
        <v>#VALUE!</v>
      </c>
      <c r="AE115" s="14" t="e">
        <f t="shared" si="42"/>
        <v>#VALUE!</v>
      </c>
      <c r="AF115" s="14" t="e">
        <f t="shared" si="43"/>
        <v>#VALUE!</v>
      </c>
      <c r="AG115" s="14" t="e">
        <f t="shared" si="44"/>
        <v>#VALUE!</v>
      </c>
      <c r="AH115" s="14" t="e">
        <f t="shared" si="45"/>
        <v>#VALUE!</v>
      </c>
      <c r="AI115" s="15" t="e">
        <f t="shared" si="46"/>
        <v>#VALUE!</v>
      </c>
      <c r="AJ115" s="15" t="e">
        <f t="shared" si="47"/>
        <v>#VALUE!</v>
      </c>
      <c r="AK115" s="15" t="e">
        <f t="shared" si="48"/>
        <v>#VALUE!</v>
      </c>
      <c r="AL115" s="15" t="e">
        <f t="shared" si="49"/>
        <v>#VALUE!</v>
      </c>
      <c r="AM115" s="15" t="e">
        <f t="shared" si="50"/>
        <v>#VALUE!</v>
      </c>
      <c r="AN115" s="15" t="e">
        <f t="shared" si="51"/>
        <v>#VALUE!</v>
      </c>
      <c r="AO115" s="15" t="e">
        <f t="shared" si="52"/>
        <v>#VALUE!</v>
      </c>
      <c r="AP115" s="15" t="e">
        <f t="shared" si="53"/>
        <v>#VALUE!</v>
      </c>
      <c r="AQ115" s="15" t="e">
        <f t="shared" si="54"/>
        <v>#VALUE!</v>
      </c>
      <c r="AR115" s="15" t="e">
        <f t="shared" si="55"/>
        <v>#VALUE!</v>
      </c>
      <c r="AS115" s="15">
        <f t="shared" si="56"/>
        <v>1</v>
      </c>
    </row>
    <row r="116" spans="1:45" ht="15.75">
      <c r="A116" s="118" t="s">
        <v>411</v>
      </c>
      <c r="B116" s="126"/>
      <c r="C116" s="126"/>
      <c r="D116" s="125"/>
      <c r="E116" s="127"/>
      <c r="F116" s="128"/>
      <c r="G116" s="128"/>
      <c r="H116" s="127"/>
      <c r="I116" s="127"/>
      <c r="J116" s="127"/>
      <c r="K116" s="127"/>
      <c r="L116" s="121" t="str">
        <f t="shared" si="24"/>
        <v/>
      </c>
      <c r="M116" s="121" t="str">
        <f t="shared" si="25"/>
        <v/>
      </c>
      <c r="N116" s="121"/>
      <c r="O116" s="64" t="str">
        <f t="shared" si="26"/>
        <v/>
      </c>
      <c r="P116" s="64" t="str">
        <f t="shared" si="27"/>
        <v/>
      </c>
      <c r="Q116" s="64" t="str">
        <f t="shared" si="28"/>
        <v/>
      </c>
      <c r="R116" s="64" t="str">
        <f t="shared" si="29"/>
        <v/>
      </c>
      <c r="S116" s="64" t="str">
        <f t="shared" si="30"/>
        <v/>
      </c>
      <c r="T116" s="64" t="str">
        <f t="shared" si="31"/>
        <v/>
      </c>
      <c r="U116" s="64" t="str">
        <f t="shared" si="32"/>
        <v/>
      </c>
      <c r="V116" s="64" t="str">
        <f t="shared" si="33"/>
        <v/>
      </c>
      <c r="W116" s="236" t="b">
        <f t="shared" si="34"/>
        <v>0</v>
      </c>
      <c r="Y116" s="14" t="e">
        <f t="shared" si="35"/>
        <v>#VALUE!</v>
      </c>
      <c r="Z116" s="14" t="e">
        <f t="shared" si="37"/>
        <v>#VALUE!</v>
      </c>
      <c r="AA116" s="14" t="e">
        <f t="shared" si="38"/>
        <v>#VALUE!</v>
      </c>
      <c r="AB116" s="14" t="e">
        <f t="shared" si="39"/>
        <v>#VALUE!</v>
      </c>
      <c r="AC116" s="14" t="e">
        <f t="shared" si="40"/>
        <v>#VALUE!</v>
      </c>
      <c r="AD116" s="14" t="e">
        <f t="shared" si="41"/>
        <v>#VALUE!</v>
      </c>
      <c r="AE116" s="14" t="e">
        <f t="shared" si="42"/>
        <v>#VALUE!</v>
      </c>
      <c r="AF116" s="14" t="e">
        <f t="shared" si="43"/>
        <v>#VALUE!</v>
      </c>
      <c r="AG116" s="14" t="e">
        <f t="shared" si="44"/>
        <v>#VALUE!</v>
      </c>
      <c r="AH116" s="14" t="e">
        <f t="shared" si="45"/>
        <v>#VALUE!</v>
      </c>
      <c r="AI116" s="15" t="e">
        <f t="shared" si="46"/>
        <v>#VALUE!</v>
      </c>
      <c r="AJ116" s="15" t="e">
        <f t="shared" si="47"/>
        <v>#VALUE!</v>
      </c>
      <c r="AK116" s="15" t="e">
        <f t="shared" si="48"/>
        <v>#VALUE!</v>
      </c>
      <c r="AL116" s="15" t="e">
        <f t="shared" si="49"/>
        <v>#VALUE!</v>
      </c>
      <c r="AM116" s="15" t="e">
        <f t="shared" si="50"/>
        <v>#VALUE!</v>
      </c>
      <c r="AN116" s="15" t="e">
        <f t="shared" si="51"/>
        <v>#VALUE!</v>
      </c>
      <c r="AO116" s="15" t="e">
        <f t="shared" si="52"/>
        <v>#VALUE!</v>
      </c>
      <c r="AP116" s="15" t="e">
        <f t="shared" si="53"/>
        <v>#VALUE!</v>
      </c>
      <c r="AQ116" s="15" t="e">
        <f t="shared" si="54"/>
        <v>#VALUE!</v>
      </c>
      <c r="AR116" s="15" t="e">
        <f t="shared" si="55"/>
        <v>#VALUE!</v>
      </c>
      <c r="AS116" s="15">
        <f t="shared" si="56"/>
        <v>1</v>
      </c>
    </row>
    <row r="117" spans="1:45" ht="15.75">
      <c r="A117" s="118" t="s">
        <v>412</v>
      </c>
      <c r="B117" s="126"/>
      <c r="C117" s="126"/>
      <c r="D117" s="125"/>
      <c r="E117" s="127"/>
      <c r="F117" s="128"/>
      <c r="G117" s="128"/>
      <c r="H117" s="127"/>
      <c r="I117" s="127"/>
      <c r="J117" s="127"/>
      <c r="K117" s="127"/>
      <c r="L117" s="121" t="str">
        <f t="shared" si="24"/>
        <v/>
      </c>
      <c r="M117" s="121" t="str">
        <f t="shared" si="25"/>
        <v/>
      </c>
      <c r="N117" s="121"/>
      <c r="O117" s="64" t="str">
        <f t="shared" si="26"/>
        <v/>
      </c>
      <c r="P117" s="64" t="str">
        <f t="shared" si="27"/>
        <v/>
      </c>
      <c r="Q117" s="64" t="str">
        <f t="shared" si="28"/>
        <v/>
      </c>
      <c r="R117" s="64" t="str">
        <f t="shared" si="29"/>
        <v/>
      </c>
      <c r="S117" s="64" t="str">
        <f t="shared" si="30"/>
        <v/>
      </c>
      <c r="T117" s="64" t="str">
        <f t="shared" si="31"/>
        <v/>
      </c>
      <c r="U117" s="64" t="str">
        <f t="shared" si="32"/>
        <v/>
      </c>
      <c r="V117" s="64" t="str">
        <f t="shared" si="33"/>
        <v/>
      </c>
      <c r="W117" s="236" t="b">
        <f t="shared" si="34"/>
        <v>0</v>
      </c>
      <c r="Y117" s="14" t="e">
        <f t="shared" si="35"/>
        <v>#VALUE!</v>
      </c>
      <c r="Z117" s="14" t="e">
        <f t="shared" si="37"/>
        <v>#VALUE!</v>
      </c>
      <c r="AA117" s="14" t="e">
        <f t="shared" si="38"/>
        <v>#VALUE!</v>
      </c>
      <c r="AB117" s="14" t="e">
        <f t="shared" si="39"/>
        <v>#VALUE!</v>
      </c>
      <c r="AC117" s="14" t="e">
        <f t="shared" si="40"/>
        <v>#VALUE!</v>
      </c>
      <c r="AD117" s="14" t="e">
        <f t="shared" si="41"/>
        <v>#VALUE!</v>
      </c>
      <c r="AE117" s="14" t="e">
        <f t="shared" si="42"/>
        <v>#VALUE!</v>
      </c>
      <c r="AF117" s="14" t="e">
        <f t="shared" si="43"/>
        <v>#VALUE!</v>
      </c>
      <c r="AG117" s="14" t="e">
        <f t="shared" si="44"/>
        <v>#VALUE!</v>
      </c>
      <c r="AH117" s="14" t="e">
        <f t="shared" si="45"/>
        <v>#VALUE!</v>
      </c>
      <c r="AI117" s="15" t="e">
        <f t="shared" si="46"/>
        <v>#VALUE!</v>
      </c>
      <c r="AJ117" s="15" t="e">
        <f t="shared" si="47"/>
        <v>#VALUE!</v>
      </c>
      <c r="AK117" s="15" t="e">
        <f t="shared" si="48"/>
        <v>#VALUE!</v>
      </c>
      <c r="AL117" s="15" t="e">
        <f t="shared" si="49"/>
        <v>#VALUE!</v>
      </c>
      <c r="AM117" s="15" t="e">
        <f t="shared" si="50"/>
        <v>#VALUE!</v>
      </c>
      <c r="AN117" s="15" t="e">
        <f t="shared" si="51"/>
        <v>#VALUE!</v>
      </c>
      <c r="AO117" s="15" t="e">
        <f t="shared" si="52"/>
        <v>#VALUE!</v>
      </c>
      <c r="AP117" s="15" t="e">
        <f t="shared" si="53"/>
        <v>#VALUE!</v>
      </c>
      <c r="AQ117" s="15" t="e">
        <f t="shared" si="54"/>
        <v>#VALUE!</v>
      </c>
      <c r="AR117" s="15" t="e">
        <f t="shared" si="55"/>
        <v>#VALUE!</v>
      </c>
      <c r="AS117" s="15">
        <f t="shared" si="56"/>
        <v>1</v>
      </c>
    </row>
    <row r="118" spans="1:45" ht="15.75">
      <c r="A118" s="118" t="s">
        <v>413</v>
      </c>
      <c r="B118" s="126"/>
      <c r="C118" s="126"/>
      <c r="D118" s="125"/>
      <c r="E118" s="127"/>
      <c r="F118" s="128"/>
      <c r="G118" s="128"/>
      <c r="H118" s="127"/>
      <c r="I118" s="127"/>
      <c r="J118" s="127"/>
      <c r="K118" s="127"/>
      <c r="L118" s="121" t="str">
        <f t="shared" si="24"/>
        <v/>
      </c>
      <c r="M118" s="121" t="str">
        <f t="shared" si="25"/>
        <v/>
      </c>
      <c r="N118" s="121"/>
      <c r="O118" s="64" t="str">
        <f t="shared" si="26"/>
        <v/>
      </c>
      <c r="P118" s="64" t="str">
        <f t="shared" si="27"/>
        <v/>
      </c>
      <c r="Q118" s="64" t="str">
        <f t="shared" si="28"/>
        <v/>
      </c>
      <c r="R118" s="64" t="str">
        <f t="shared" si="29"/>
        <v/>
      </c>
      <c r="S118" s="64" t="str">
        <f t="shared" si="30"/>
        <v/>
      </c>
      <c r="T118" s="64" t="str">
        <f t="shared" si="31"/>
        <v/>
      </c>
      <c r="U118" s="64" t="str">
        <f t="shared" si="32"/>
        <v/>
      </c>
      <c r="V118" s="64" t="str">
        <f t="shared" si="33"/>
        <v/>
      </c>
      <c r="W118" s="236" t="b">
        <f t="shared" si="34"/>
        <v>0</v>
      </c>
      <c r="Y118" s="14" t="e">
        <f t="shared" si="35"/>
        <v>#VALUE!</v>
      </c>
      <c r="Z118" s="14" t="e">
        <f t="shared" si="37"/>
        <v>#VALUE!</v>
      </c>
      <c r="AA118" s="14" t="e">
        <f t="shared" si="38"/>
        <v>#VALUE!</v>
      </c>
      <c r="AB118" s="14" t="e">
        <f t="shared" si="39"/>
        <v>#VALUE!</v>
      </c>
      <c r="AC118" s="14" t="e">
        <f t="shared" si="40"/>
        <v>#VALUE!</v>
      </c>
      <c r="AD118" s="14" t="e">
        <f t="shared" si="41"/>
        <v>#VALUE!</v>
      </c>
      <c r="AE118" s="14" t="e">
        <f t="shared" si="42"/>
        <v>#VALUE!</v>
      </c>
      <c r="AF118" s="14" t="e">
        <f t="shared" si="43"/>
        <v>#VALUE!</v>
      </c>
      <c r="AG118" s="14" t="e">
        <f t="shared" si="44"/>
        <v>#VALUE!</v>
      </c>
      <c r="AH118" s="14" t="e">
        <f t="shared" si="45"/>
        <v>#VALUE!</v>
      </c>
      <c r="AI118" s="15" t="e">
        <f t="shared" si="46"/>
        <v>#VALUE!</v>
      </c>
      <c r="AJ118" s="15" t="e">
        <f t="shared" si="47"/>
        <v>#VALUE!</v>
      </c>
      <c r="AK118" s="15" t="e">
        <f t="shared" si="48"/>
        <v>#VALUE!</v>
      </c>
      <c r="AL118" s="15" t="e">
        <f t="shared" si="49"/>
        <v>#VALUE!</v>
      </c>
      <c r="AM118" s="15" t="e">
        <f t="shared" si="50"/>
        <v>#VALUE!</v>
      </c>
      <c r="AN118" s="15" t="e">
        <f t="shared" si="51"/>
        <v>#VALUE!</v>
      </c>
      <c r="AO118" s="15" t="e">
        <f t="shared" si="52"/>
        <v>#VALUE!</v>
      </c>
      <c r="AP118" s="15" t="e">
        <f t="shared" si="53"/>
        <v>#VALUE!</v>
      </c>
      <c r="AQ118" s="15" t="e">
        <f t="shared" si="54"/>
        <v>#VALUE!</v>
      </c>
      <c r="AR118" s="15" t="e">
        <f t="shared" si="55"/>
        <v>#VALUE!</v>
      </c>
      <c r="AS118" s="15">
        <f t="shared" si="56"/>
        <v>1</v>
      </c>
    </row>
    <row r="119" spans="1:45" ht="15.75">
      <c r="A119" s="118" t="s">
        <v>414</v>
      </c>
      <c r="B119" s="126"/>
      <c r="C119" s="126"/>
      <c r="D119" s="125"/>
      <c r="E119" s="127"/>
      <c r="F119" s="128"/>
      <c r="G119" s="128"/>
      <c r="H119" s="127"/>
      <c r="I119" s="127"/>
      <c r="J119" s="127"/>
      <c r="K119" s="127"/>
      <c r="L119" s="121" t="str">
        <f t="shared" si="24"/>
        <v/>
      </c>
      <c r="M119" s="121" t="str">
        <f t="shared" si="25"/>
        <v/>
      </c>
      <c r="N119" s="121"/>
      <c r="O119" s="64" t="str">
        <f t="shared" si="26"/>
        <v/>
      </c>
      <c r="P119" s="64" t="str">
        <f t="shared" si="27"/>
        <v/>
      </c>
      <c r="Q119" s="64" t="str">
        <f t="shared" si="28"/>
        <v/>
      </c>
      <c r="R119" s="64" t="str">
        <f t="shared" si="29"/>
        <v/>
      </c>
      <c r="S119" s="64" t="str">
        <f t="shared" si="30"/>
        <v/>
      </c>
      <c r="T119" s="64" t="str">
        <f t="shared" si="31"/>
        <v/>
      </c>
      <c r="U119" s="64" t="str">
        <f t="shared" si="32"/>
        <v/>
      </c>
      <c r="V119" s="64" t="str">
        <f t="shared" si="33"/>
        <v/>
      </c>
      <c r="W119" s="236" t="b">
        <f t="shared" si="34"/>
        <v>0</v>
      </c>
      <c r="Y119" s="14" t="e">
        <f t="shared" si="35"/>
        <v>#VALUE!</v>
      </c>
      <c r="Z119" s="14" t="e">
        <f t="shared" si="37"/>
        <v>#VALUE!</v>
      </c>
      <c r="AA119" s="14" t="e">
        <f t="shared" si="38"/>
        <v>#VALUE!</v>
      </c>
      <c r="AB119" s="14" t="e">
        <f t="shared" si="39"/>
        <v>#VALUE!</v>
      </c>
      <c r="AC119" s="14" t="e">
        <f t="shared" si="40"/>
        <v>#VALUE!</v>
      </c>
      <c r="AD119" s="14" t="e">
        <f t="shared" si="41"/>
        <v>#VALUE!</v>
      </c>
      <c r="AE119" s="14" t="e">
        <f t="shared" si="42"/>
        <v>#VALUE!</v>
      </c>
      <c r="AF119" s="14" t="e">
        <f t="shared" si="43"/>
        <v>#VALUE!</v>
      </c>
      <c r="AG119" s="14" t="e">
        <f t="shared" si="44"/>
        <v>#VALUE!</v>
      </c>
      <c r="AH119" s="14" t="e">
        <f t="shared" si="45"/>
        <v>#VALUE!</v>
      </c>
      <c r="AI119" s="15" t="e">
        <f t="shared" si="46"/>
        <v>#VALUE!</v>
      </c>
      <c r="AJ119" s="15" t="e">
        <f t="shared" si="47"/>
        <v>#VALUE!</v>
      </c>
      <c r="AK119" s="15" t="e">
        <f t="shared" si="48"/>
        <v>#VALUE!</v>
      </c>
      <c r="AL119" s="15" t="e">
        <f t="shared" si="49"/>
        <v>#VALUE!</v>
      </c>
      <c r="AM119" s="15" t="e">
        <f t="shared" si="50"/>
        <v>#VALUE!</v>
      </c>
      <c r="AN119" s="15" t="e">
        <f t="shared" si="51"/>
        <v>#VALUE!</v>
      </c>
      <c r="AO119" s="15" t="e">
        <f t="shared" si="52"/>
        <v>#VALUE!</v>
      </c>
      <c r="AP119" s="15" t="e">
        <f t="shared" si="53"/>
        <v>#VALUE!</v>
      </c>
      <c r="AQ119" s="15" t="e">
        <f t="shared" si="54"/>
        <v>#VALUE!</v>
      </c>
      <c r="AR119" s="15" t="e">
        <f t="shared" si="55"/>
        <v>#VALUE!</v>
      </c>
      <c r="AS119" s="15">
        <f t="shared" si="56"/>
        <v>1</v>
      </c>
    </row>
    <row r="120" spans="1:45" ht="15.75">
      <c r="A120" s="118" t="s">
        <v>415</v>
      </c>
      <c r="B120" s="126"/>
      <c r="C120" s="126"/>
      <c r="D120" s="125"/>
      <c r="E120" s="127"/>
      <c r="F120" s="128"/>
      <c r="G120" s="128"/>
      <c r="H120" s="127"/>
      <c r="I120" s="127"/>
      <c r="J120" s="127"/>
      <c r="K120" s="127"/>
      <c r="L120" s="121" t="str">
        <f t="shared" si="24"/>
        <v/>
      </c>
      <c r="M120" s="121" t="str">
        <f t="shared" si="25"/>
        <v/>
      </c>
      <c r="N120" s="121"/>
      <c r="O120" s="64" t="str">
        <f t="shared" si="26"/>
        <v/>
      </c>
      <c r="P120" s="64" t="str">
        <f t="shared" si="27"/>
        <v/>
      </c>
      <c r="Q120" s="64" t="str">
        <f t="shared" si="28"/>
        <v/>
      </c>
      <c r="R120" s="64" t="str">
        <f t="shared" si="29"/>
        <v/>
      </c>
      <c r="S120" s="64" t="str">
        <f t="shared" si="30"/>
        <v/>
      </c>
      <c r="T120" s="64" t="str">
        <f t="shared" si="31"/>
        <v/>
      </c>
      <c r="U120" s="64" t="str">
        <f t="shared" si="32"/>
        <v/>
      </c>
      <c r="V120" s="64" t="str">
        <f t="shared" si="33"/>
        <v/>
      </c>
      <c r="W120" s="236" t="b">
        <f t="shared" si="34"/>
        <v>0</v>
      </c>
      <c r="Y120" s="14" t="e">
        <f t="shared" si="35"/>
        <v>#VALUE!</v>
      </c>
      <c r="Z120" s="14" t="e">
        <f t="shared" si="37"/>
        <v>#VALUE!</v>
      </c>
      <c r="AA120" s="14" t="e">
        <f t="shared" si="38"/>
        <v>#VALUE!</v>
      </c>
      <c r="AB120" s="14" t="e">
        <f t="shared" si="39"/>
        <v>#VALUE!</v>
      </c>
      <c r="AC120" s="14" t="e">
        <f t="shared" si="40"/>
        <v>#VALUE!</v>
      </c>
      <c r="AD120" s="14" t="e">
        <f t="shared" si="41"/>
        <v>#VALUE!</v>
      </c>
      <c r="AE120" s="14" t="e">
        <f t="shared" si="42"/>
        <v>#VALUE!</v>
      </c>
      <c r="AF120" s="14" t="e">
        <f t="shared" si="43"/>
        <v>#VALUE!</v>
      </c>
      <c r="AG120" s="14" t="e">
        <f t="shared" si="44"/>
        <v>#VALUE!</v>
      </c>
      <c r="AH120" s="14" t="e">
        <f t="shared" si="45"/>
        <v>#VALUE!</v>
      </c>
      <c r="AI120" s="15" t="e">
        <f t="shared" si="46"/>
        <v>#VALUE!</v>
      </c>
      <c r="AJ120" s="15" t="e">
        <f t="shared" si="47"/>
        <v>#VALUE!</v>
      </c>
      <c r="AK120" s="15" t="e">
        <f t="shared" si="48"/>
        <v>#VALUE!</v>
      </c>
      <c r="AL120" s="15" t="e">
        <f t="shared" si="49"/>
        <v>#VALUE!</v>
      </c>
      <c r="AM120" s="15" t="e">
        <f t="shared" si="50"/>
        <v>#VALUE!</v>
      </c>
      <c r="AN120" s="15" t="e">
        <f t="shared" si="51"/>
        <v>#VALUE!</v>
      </c>
      <c r="AO120" s="15" t="e">
        <f t="shared" si="52"/>
        <v>#VALUE!</v>
      </c>
      <c r="AP120" s="15" t="e">
        <f t="shared" si="53"/>
        <v>#VALUE!</v>
      </c>
      <c r="AQ120" s="15" t="e">
        <f t="shared" si="54"/>
        <v>#VALUE!</v>
      </c>
      <c r="AR120" s="15" t="e">
        <f t="shared" si="55"/>
        <v>#VALUE!</v>
      </c>
      <c r="AS120" s="15">
        <f t="shared" si="56"/>
        <v>1</v>
      </c>
    </row>
    <row r="121" spans="1:45" ht="15.75">
      <c r="A121" s="118" t="s">
        <v>416</v>
      </c>
      <c r="B121" s="126"/>
      <c r="C121" s="126"/>
      <c r="D121" s="125"/>
      <c r="E121" s="127"/>
      <c r="F121" s="128"/>
      <c r="G121" s="128"/>
      <c r="H121" s="127"/>
      <c r="I121" s="127"/>
      <c r="J121" s="127"/>
      <c r="K121" s="127"/>
      <c r="L121" s="121" t="str">
        <f t="shared" si="24"/>
        <v/>
      </c>
      <c r="M121" s="121" t="str">
        <f t="shared" si="25"/>
        <v/>
      </c>
      <c r="N121" s="121"/>
      <c r="O121" s="64" t="str">
        <f t="shared" si="26"/>
        <v/>
      </c>
      <c r="P121" s="64" t="str">
        <f t="shared" si="27"/>
        <v/>
      </c>
      <c r="Q121" s="64" t="str">
        <f t="shared" si="28"/>
        <v/>
      </c>
      <c r="R121" s="64" t="str">
        <f t="shared" si="29"/>
        <v/>
      </c>
      <c r="S121" s="64" t="str">
        <f t="shared" si="30"/>
        <v/>
      </c>
      <c r="T121" s="64" t="str">
        <f t="shared" si="31"/>
        <v/>
      </c>
      <c r="U121" s="64" t="str">
        <f t="shared" si="32"/>
        <v/>
      </c>
      <c r="V121" s="64" t="str">
        <f t="shared" si="33"/>
        <v/>
      </c>
      <c r="W121" s="236" t="b">
        <f t="shared" si="34"/>
        <v>0</v>
      </c>
      <c r="Y121" s="14" t="e">
        <f t="shared" si="35"/>
        <v>#VALUE!</v>
      </c>
      <c r="Z121" s="14" t="e">
        <f t="shared" si="37"/>
        <v>#VALUE!</v>
      </c>
      <c r="AA121" s="14" t="e">
        <f t="shared" si="38"/>
        <v>#VALUE!</v>
      </c>
      <c r="AB121" s="14" t="e">
        <f t="shared" si="39"/>
        <v>#VALUE!</v>
      </c>
      <c r="AC121" s="14" t="e">
        <f t="shared" si="40"/>
        <v>#VALUE!</v>
      </c>
      <c r="AD121" s="14" t="e">
        <f t="shared" si="41"/>
        <v>#VALUE!</v>
      </c>
      <c r="AE121" s="14" t="e">
        <f t="shared" si="42"/>
        <v>#VALUE!</v>
      </c>
      <c r="AF121" s="14" t="e">
        <f t="shared" si="43"/>
        <v>#VALUE!</v>
      </c>
      <c r="AG121" s="14" t="e">
        <f t="shared" si="44"/>
        <v>#VALUE!</v>
      </c>
      <c r="AH121" s="14" t="e">
        <f t="shared" si="45"/>
        <v>#VALUE!</v>
      </c>
      <c r="AI121" s="15" t="e">
        <f t="shared" si="46"/>
        <v>#VALUE!</v>
      </c>
      <c r="AJ121" s="15" t="e">
        <f t="shared" si="47"/>
        <v>#VALUE!</v>
      </c>
      <c r="AK121" s="15" t="e">
        <f t="shared" si="48"/>
        <v>#VALUE!</v>
      </c>
      <c r="AL121" s="15" t="e">
        <f t="shared" si="49"/>
        <v>#VALUE!</v>
      </c>
      <c r="AM121" s="15" t="e">
        <f t="shared" si="50"/>
        <v>#VALUE!</v>
      </c>
      <c r="AN121" s="15" t="e">
        <f t="shared" si="51"/>
        <v>#VALUE!</v>
      </c>
      <c r="AO121" s="15" t="e">
        <f t="shared" si="52"/>
        <v>#VALUE!</v>
      </c>
      <c r="AP121" s="15" t="e">
        <f t="shared" si="53"/>
        <v>#VALUE!</v>
      </c>
      <c r="AQ121" s="15" t="e">
        <f t="shared" si="54"/>
        <v>#VALUE!</v>
      </c>
      <c r="AR121" s="15" t="e">
        <f t="shared" si="55"/>
        <v>#VALUE!</v>
      </c>
      <c r="AS121" s="15">
        <f t="shared" si="56"/>
        <v>1</v>
      </c>
    </row>
    <row r="122" spans="1:45" ht="15.75">
      <c r="A122" s="118" t="s">
        <v>417</v>
      </c>
      <c r="B122" s="126"/>
      <c r="C122" s="126"/>
      <c r="D122" s="125"/>
      <c r="E122" s="127"/>
      <c r="F122" s="128"/>
      <c r="G122" s="128"/>
      <c r="H122" s="127"/>
      <c r="I122" s="127"/>
      <c r="J122" s="127"/>
      <c r="K122" s="127"/>
      <c r="L122" s="121" t="str">
        <f t="shared" si="24"/>
        <v/>
      </c>
      <c r="M122" s="121" t="str">
        <f t="shared" si="25"/>
        <v/>
      </c>
      <c r="N122" s="121"/>
      <c r="O122" s="64" t="str">
        <f t="shared" si="26"/>
        <v/>
      </c>
      <c r="P122" s="64" t="str">
        <f t="shared" si="27"/>
        <v/>
      </c>
      <c r="Q122" s="64" t="str">
        <f t="shared" si="28"/>
        <v/>
      </c>
      <c r="R122" s="64" t="str">
        <f t="shared" si="29"/>
        <v/>
      </c>
      <c r="S122" s="64" t="str">
        <f t="shared" si="30"/>
        <v/>
      </c>
      <c r="T122" s="64" t="str">
        <f t="shared" si="31"/>
        <v/>
      </c>
      <c r="U122" s="64" t="str">
        <f t="shared" si="32"/>
        <v/>
      </c>
      <c r="V122" s="64" t="str">
        <f t="shared" si="33"/>
        <v/>
      </c>
      <c r="W122" s="236" t="b">
        <f t="shared" si="34"/>
        <v>0</v>
      </c>
      <c r="Y122" s="14" t="e">
        <f t="shared" si="35"/>
        <v>#VALUE!</v>
      </c>
      <c r="Z122" s="14" t="e">
        <f t="shared" si="37"/>
        <v>#VALUE!</v>
      </c>
      <c r="AA122" s="14" t="e">
        <f t="shared" si="38"/>
        <v>#VALUE!</v>
      </c>
      <c r="AB122" s="14" t="e">
        <f t="shared" si="39"/>
        <v>#VALUE!</v>
      </c>
      <c r="AC122" s="14" t="e">
        <f t="shared" si="40"/>
        <v>#VALUE!</v>
      </c>
      <c r="AD122" s="14" t="e">
        <f t="shared" si="41"/>
        <v>#VALUE!</v>
      </c>
      <c r="AE122" s="14" t="e">
        <f t="shared" si="42"/>
        <v>#VALUE!</v>
      </c>
      <c r="AF122" s="14" t="e">
        <f t="shared" si="43"/>
        <v>#VALUE!</v>
      </c>
      <c r="AG122" s="14" t="e">
        <f t="shared" si="44"/>
        <v>#VALUE!</v>
      </c>
      <c r="AH122" s="14" t="e">
        <f t="shared" si="45"/>
        <v>#VALUE!</v>
      </c>
      <c r="AI122" s="15" t="e">
        <f t="shared" si="46"/>
        <v>#VALUE!</v>
      </c>
      <c r="AJ122" s="15" t="e">
        <f t="shared" si="47"/>
        <v>#VALUE!</v>
      </c>
      <c r="AK122" s="15" t="e">
        <f t="shared" si="48"/>
        <v>#VALUE!</v>
      </c>
      <c r="AL122" s="15" t="e">
        <f t="shared" si="49"/>
        <v>#VALUE!</v>
      </c>
      <c r="AM122" s="15" t="e">
        <f t="shared" si="50"/>
        <v>#VALUE!</v>
      </c>
      <c r="AN122" s="15" t="e">
        <f t="shared" si="51"/>
        <v>#VALUE!</v>
      </c>
      <c r="AO122" s="15" t="e">
        <f t="shared" si="52"/>
        <v>#VALUE!</v>
      </c>
      <c r="AP122" s="15" t="e">
        <f t="shared" si="53"/>
        <v>#VALUE!</v>
      </c>
      <c r="AQ122" s="15" t="e">
        <f t="shared" si="54"/>
        <v>#VALUE!</v>
      </c>
      <c r="AR122" s="15" t="e">
        <f t="shared" si="55"/>
        <v>#VALUE!</v>
      </c>
      <c r="AS122" s="15">
        <f t="shared" si="56"/>
        <v>1</v>
      </c>
    </row>
    <row r="123" spans="1:45" ht="15.75">
      <c r="A123" s="118" t="s">
        <v>418</v>
      </c>
      <c r="B123" s="126"/>
      <c r="C123" s="126"/>
      <c r="D123" s="125"/>
      <c r="E123" s="127"/>
      <c r="F123" s="128"/>
      <c r="G123" s="128"/>
      <c r="H123" s="127"/>
      <c r="I123" s="127"/>
      <c r="J123" s="127"/>
      <c r="K123" s="127"/>
      <c r="L123" s="121" t="str">
        <f t="shared" si="24"/>
        <v/>
      </c>
      <c r="M123" s="121" t="str">
        <f t="shared" si="25"/>
        <v/>
      </c>
      <c r="N123" s="121"/>
      <c r="O123" s="64" t="str">
        <f t="shared" si="26"/>
        <v/>
      </c>
      <c r="P123" s="64" t="str">
        <f t="shared" si="27"/>
        <v/>
      </c>
      <c r="Q123" s="64" t="str">
        <f t="shared" si="28"/>
        <v/>
      </c>
      <c r="R123" s="64" t="str">
        <f t="shared" si="29"/>
        <v/>
      </c>
      <c r="S123" s="64" t="str">
        <f t="shared" si="30"/>
        <v/>
      </c>
      <c r="T123" s="64" t="str">
        <f t="shared" si="31"/>
        <v/>
      </c>
      <c r="U123" s="64" t="str">
        <f t="shared" si="32"/>
        <v/>
      </c>
      <c r="V123" s="64" t="str">
        <f t="shared" si="33"/>
        <v/>
      </c>
      <c r="W123" s="236" t="b">
        <f t="shared" si="34"/>
        <v>0</v>
      </c>
      <c r="Y123" s="14" t="e">
        <f t="shared" si="35"/>
        <v>#VALUE!</v>
      </c>
      <c r="Z123" s="14" t="e">
        <f t="shared" si="37"/>
        <v>#VALUE!</v>
      </c>
      <c r="AA123" s="14" t="e">
        <f t="shared" si="38"/>
        <v>#VALUE!</v>
      </c>
      <c r="AB123" s="14" t="e">
        <f t="shared" si="39"/>
        <v>#VALUE!</v>
      </c>
      <c r="AC123" s="14" t="e">
        <f t="shared" si="40"/>
        <v>#VALUE!</v>
      </c>
      <c r="AD123" s="14" t="e">
        <f t="shared" si="41"/>
        <v>#VALUE!</v>
      </c>
      <c r="AE123" s="14" t="e">
        <f t="shared" si="42"/>
        <v>#VALUE!</v>
      </c>
      <c r="AF123" s="14" t="e">
        <f t="shared" si="43"/>
        <v>#VALUE!</v>
      </c>
      <c r="AG123" s="14" t="e">
        <f t="shared" si="44"/>
        <v>#VALUE!</v>
      </c>
      <c r="AH123" s="14" t="e">
        <f t="shared" si="45"/>
        <v>#VALUE!</v>
      </c>
      <c r="AI123" s="15" t="e">
        <f t="shared" si="46"/>
        <v>#VALUE!</v>
      </c>
      <c r="AJ123" s="15" t="e">
        <f t="shared" si="47"/>
        <v>#VALUE!</v>
      </c>
      <c r="AK123" s="15" t="e">
        <f t="shared" si="48"/>
        <v>#VALUE!</v>
      </c>
      <c r="AL123" s="15" t="e">
        <f t="shared" si="49"/>
        <v>#VALUE!</v>
      </c>
      <c r="AM123" s="15" t="e">
        <f t="shared" si="50"/>
        <v>#VALUE!</v>
      </c>
      <c r="AN123" s="15" t="e">
        <f t="shared" si="51"/>
        <v>#VALUE!</v>
      </c>
      <c r="AO123" s="15" t="e">
        <f t="shared" si="52"/>
        <v>#VALUE!</v>
      </c>
      <c r="AP123" s="15" t="e">
        <f t="shared" si="53"/>
        <v>#VALUE!</v>
      </c>
      <c r="AQ123" s="15" t="e">
        <f t="shared" si="54"/>
        <v>#VALUE!</v>
      </c>
      <c r="AR123" s="15" t="e">
        <f t="shared" si="55"/>
        <v>#VALUE!</v>
      </c>
      <c r="AS123" s="15">
        <f t="shared" si="56"/>
        <v>1</v>
      </c>
    </row>
    <row r="124" spans="1:45" ht="15.75">
      <c r="A124" s="118" t="s">
        <v>419</v>
      </c>
      <c r="B124" s="126"/>
      <c r="C124" s="126"/>
      <c r="D124" s="125"/>
      <c r="E124" s="127"/>
      <c r="F124" s="128"/>
      <c r="G124" s="128"/>
      <c r="H124" s="127"/>
      <c r="I124" s="127"/>
      <c r="J124" s="127"/>
      <c r="K124" s="127"/>
      <c r="L124" s="121" t="str">
        <f t="shared" si="24"/>
        <v/>
      </c>
      <c r="M124" s="121" t="str">
        <f t="shared" si="25"/>
        <v/>
      </c>
      <c r="N124" s="121"/>
      <c r="O124" s="64" t="str">
        <f t="shared" si="26"/>
        <v/>
      </c>
      <c r="P124" s="64" t="str">
        <f t="shared" si="27"/>
        <v/>
      </c>
      <c r="Q124" s="64" t="str">
        <f t="shared" si="28"/>
        <v/>
      </c>
      <c r="R124" s="64" t="str">
        <f t="shared" si="29"/>
        <v/>
      </c>
      <c r="S124" s="64" t="str">
        <f t="shared" si="30"/>
        <v/>
      </c>
      <c r="T124" s="64" t="str">
        <f t="shared" si="31"/>
        <v/>
      </c>
      <c r="U124" s="64" t="str">
        <f t="shared" si="32"/>
        <v/>
      </c>
      <c r="V124" s="64" t="str">
        <f t="shared" si="33"/>
        <v/>
      </c>
      <c r="W124" s="236" t="b">
        <f t="shared" si="34"/>
        <v>0</v>
      </c>
      <c r="Y124" s="14" t="e">
        <f t="shared" si="35"/>
        <v>#VALUE!</v>
      </c>
      <c r="Z124" s="14" t="e">
        <f t="shared" si="37"/>
        <v>#VALUE!</v>
      </c>
      <c r="AA124" s="14" t="e">
        <f t="shared" si="38"/>
        <v>#VALUE!</v>
      </c>
      <c r="AB124" s="14" t="e">
        <f t="shared" si="39"/>
        <v>#VALUE!</v>
      </c>
      <c r="AC124" s="14" t="e">
        <f t="shared" si="40"/>
        <v>#VALUE!</v>
      </c>
      <c r="AD124" s="14" t="e">
        <f t="shared" si="41"/>
        <v>#VALUE!</v>
      </c>
      <c r="AE124" s="14" t="e">
        <f t="shared" si="42"/>
        <v>#VALUE!</v>
      </c>
      <c r="AF124" s="14" t="e">
        <f t="shared" si="43"/>
        <v>#VALUE!</v>
      </c>
      <c r="AG124" s="14" t="e">
        <f t="shared" si="44"/>
        <v>#VALUE!</v>
      </c>
      <c r="AH124" s="14" t="e">
        <f t="shared" si="45"/>
        <v>#VALUE!</v>
      </c>
      <c r="AI124" s="15" t="e">
        <f t="shared" si="46"/>
        <v>#VALUE!</v>
      </c>
      <c r="AJ124" s="15" t="e">
        <f t="shared" si="47"/>
        <v>#VALUE!</v>
      </c>
      <c r="AK124" s="15" t="e">
        <f t="shared" si="48"/>
        <v>#VALUE!</v>
      </c>
      <c r="AL124" s="15" t="e">
        <f t="shared" si="49"/>
        <v>#VALUE!</v>
      </c>
      <c r="AM124" s="15" t="e">
        <f t="shared" si="50"/>
        <v>#VALUE!</v>
      </c>
      <c r="AN124" s="15" t="e">
        <f t="shared" si="51"/>
        <v>#VALUE!</v>
      </c>
      <c r="AO124" s="15" t="e">
        <f t="shared" si="52"/>
        <v>#VALUE!</v>
      </c>
      <c r="AP124" s="15" t="e">
        <f t="shared" si="53"/>
        <v>#VALUE!</v>
      </c>
      <c r="AQ124" s="15" t="e">
        <f t="shared" si="54"/>
        <v>#VALUE!</v>
      </c>
      <c r="AR124" s="15" t="e">
        <f t="shared" si="55"/>
        <v>#VALUE!</v>
      </c>
      <c r="AS124" s="15">
        <f t="shared" si="56"/>
        <v>1</v>
      </c>
    </row>
    <row r="125" spans="1:45" ht="15.75">
      <c r="A125" s="118" t="s">
        <v>420</v>
      </c>
      <c r="B125" s="126"/>
      <c r="C125" s="126"/>
      <c r="D125" s="125"/>
      <c r="E125" s="127"/>
      <c r="F125" s="128"/>
      <c r="G125" s="128"/>
      <c r="H125" s="127"/>
      <c r="I125" s="127"/>
      <c r="J125" s="127"/>
      <c r="K125" s="127"/>
      <c r="L125" s="121" t="str">
        <f t="shared" si="24"/>
        <v/>
      </c>
      <c r="M125" s="121" t="str">
        <f t="shared" si="25"/>
        <v/>
      </c>
      <c r="N125" s="121"/>
      <c r="O125" s="64" t="str">
        <f t="shared" si="26"/>
        <v/>
      </c>
      <c r="P125" s="64" t="str">
        <f t="shared" si="27"/>
        <v/>
      </c>
      <c r="Q125" s="64" t="str">
        <f t="shared" si="28"/>
        <v/>
      </c>
      <c r="R125" s="64" t="str">
        <f t="shared" si="29"/>
        <v/>
      </c>
      <c r="S125" s="64" t="str">
        <f t="shared" si="30"/>
        <v/>
      </c>
      <c r="T125" s="64" t="str">
        <f t="shared" si="31"/>
        <v/>
      </c>
      <c r="U125" s="64" t="str">
        <f t="shared" si="32"/>
        <v/>
      </c>
      <c r="V125" s="64" t="str">
        <f t="shared" si="33"/>
        <v/>
      </c>
      <c r="W125" s="236" t="b">
        <f t="shared" si="34"/>
        <v>0</v>
      </c>
      <c r="Y125" s="14" t="e">
        <f t="shared" si="35"/>
        <v>#VALUE!</v>
      </c>
      <c r="Z125" s="14" t="e">
        <f t="shared" si="37"/>
        <v>#VALUE!</v>
      </c>
      <c r="AA125" s="14" t="e">
        <f t="shared" si="38"/>
        <v>#VALUE!</v>
      </c>
      <c r="AB125" s="14" t="e">
        <f t="shared" si="39"/>
        <v>#VALUE!</v>
      </c>
      <c r="AC125" s="14" t="e">
        <f t="shared" si="40"/>
        <v>#VALUE!</v>
      </c>
      <c r="AD125" s="14" t="e">
        <f t="shared" si="41"/>
        <v>#VALUE!</v>
      </c>
      <c r="AE125" s="14" t="e">
        <f t="shared" si="42"/>
        <v>#VALUE!</v>
      </c>
      <c r="AF125" s="14" t="e">
        <f t="shared" si="43"/>
        <v>#VALUE!</v>
      </c>
      <c r="AG125" s="14" t="e">
        <f t="shared" si="44"/>
        <v>#VALUE!</v>
      </c>
      <c r="AH125" s="14" t="e">
        <f t="shared" si="45"/>
        <v>#VALUE!</v>
      </c>
      <c r="AI125" s="15" t="e">
        <f t="shared" si="46"/>
        <v>#VALUE!</v>
      </c>
      <c r="AJ125" s="15" t="e">
        <f t="shared" si="47"/>
        <v>#VALUE!</v>
      </c>
      <c r="AK125" s="15" t="e">
        <f t="shared" si="48"/>
        <v>#VALUE!</v>
      </c>
      <c r="AL125" s="15" t="e">
        <f t="shared" si="49"/>
        <v>#VALUE!</v>
      </c>
      <c r="AM125" s="15" t="e">
        <f t="shared" si="50"/>
        <v>#VALUE!</v>
      </c>
      <c r="AN125" s="15" t="e">
        <f t="shared" si="51"/>
        <v>#VALUE!</v>
      </c>
      <c r="AO125" s="15" t="e">
        <f t="shared" si="52"/>
        <v>#VALUE!</v>
      </c>
      <c r="AP125" s="15" t="e">
        <f t="shared" si="53"/>
        <v>#VALUE!</v>
      </c>
      <c r="AQ125" s="15" t="e">
        <f t="shared" si="54"/>
        <v>#VALUE!</v>
      </c>
      <c r="AR125" s="15" t="e">
        <f t="shared" si="55"/>
        <v>#VALUE!</v>
      </c>
      <c r="AS125" s="15">
        <f t="shared" si="56"/>
        <v>1</v>
      </c>
    </row>
    <row r="126" spans="1:45" ht="15.75">
      <c r="A126" s="118" t="s">
        <v>421</v>
      </c>
      <c r="B126" s="126"/>
      <c r="C126" s="126"/>
      <c r="D126" s="125"/>
      <c r="E126" s="127"/>
      <c r="F126" s="128"/>
      <c r="G126" s="128"/>
      <c r="H126" s="127"/>
      <c r="I126" s="127"/>
      <c r="J126" s="127"/>
      <c r="K126" s="127"/>
      <c r="L126" s="121" t="str">
        <f t="shared" si="24"/>
        <v/>
      </c>
      <c r="M126" s="121" t="str">
        <f t="shared" si="25"/>
        <v/>
      </c>
      <c r="N126" s="121"/>
      <c r="O126" s="64" t="str">
        <f t="shared" si="26"/>
        <v/>
      </c>
      <c r="P126" s="64" t="str">
        <f t="shared" si="27"/>
        <v/>
      </c>
      <c r="Q126" s="64" t="str">
        <f t="shared" si="28"/>
        <v/>
      </c>
      <c r="R126" s="64" t="str">
        <f t="shared" si="29"/>
        <v/>
      </c>
      <c r="S126" s="64" t="str">
        <f t="shared" si="30"/>
        <v/>
      </c>
      <c r="T126" s="64" t="str">
        <f t="shared" si="31"/>
        <v/>
      </c>
      <c r="U126" s="64" t="str">
        <f t="shared" si="32"/>
        <v/>
      </c>
      <c r="V126" s="64" t="str">
        <f t="shared" si="33"/>
        <v/>
      </c>
      <c r="W126" s="236" t="b">
        <f t="shared" si="34"/>
        <v>0</v>
      </c>
      <c r="Y126" s="14" t="e">
        <f t="shared" si="35"/>
        <v>#VALUE!</v>
      </c>
      <c r="Z126" s="14" t="e">
        <f t="shared" si="37"/>
        <v>#VALUE!</v>
      </c>
      <c r="AA126" s="14" t="e">
        <f t="shared" si="38"/>
        <v>#VALUE!</v>
      </c>
      <c r="AB126" s="14" t="e">
        <f t="shared" si="39"/>
        <v>#VALUE!</v>
      </c>
      <c r="AC126" s="14" t="e">
        <f t="shared" si="40"/>
        <v>#VALUE!</v>
      </c>
      <c r="AD126" s="14" t="e">
        <f t="shared" si="41"/>
        <v>#VALUE!</v>
      </c>
      <c r="AE126" s="14" t="e">
        <f t="shared" si="42"/>
        <v>#VALUE!</v>
      </c>
      <c r="AF126" s="14" t="e">
        <f t="shared" si="43"/>
        <v>#VALUE!</v>
      </c>
      <c r="AG126" s="14" t="e">
        <f t="shared" si="44"/>
        <v>#VALUE!</v>
      </c>
      <c r="AH126" s="14" t="e">
        <f t="shared" si="45"/>
        <v>#VALUE!</v>
      </c>
      <c r="AI126" s="15" t="e">
        <f t="shared" si="46"/>
        <v>#VALUE!</v>
      </c>
      <c r="AJ126" s="15" t="e">
        <f t="shared" si="47"/>
        <v>#VALUE!</v>
      </c>
      <c r="AK126" s="15" t="e">
        <f t="shared" si="48"/>
        <v>#VALUE!</v>
      </c>
      <c r="AL126" s="15" t="e">
        <f t="shared" si="49"/>
        <v>#VALUE!</v>
      </c>
      <c r="AM126" s="15" t="e">
        <f t="shared" si="50"/>
        <v>#VALUE!</v>
      </c>
      <c r="AN126" s="15" t="e">
        <f t="shared" si="51"/>
        <v>#VALUE!</v>
      </c>
      <c r="AO126" s="15" t="e">
        <f t="shared" si="52"/>
        <v>#VALUE!</v>
      </c>
      <c r="AP126" s="15" t="e">
        <f t="shared" si="53"/>
        <v>#VALUE!</v>
      </c>
      <c r="AQ126" s="15" t="e">
        <f t="shared" si="54"/>
        <v>#VALUE!</v>
      </c>
      <c r="AR126" s="15" t="e">
        <f t="shared" si="55"/>
        <v>#VALUE!</v>
      </c>
      <c r="AS126" s="15">
        <f t="shared" si="56"/>
        <v>1</v>
      </c>
    </row>
    <row r="127" spans="1:45" ht="15.75">
      <c r="A127" s="118" t="s">
        <v>422</v>
      </c>
      <c r="B127" s="126"/>
      <c r="C127" s="126"/>
      <c r="D127" s="125"/>
      <c r="E127" s="127"/>
      <c r="F127" s="128"/>
      <c r="G127" s="128"/>
      <c r="H127" s="127"/>
      <c r="I127" s="127"/>
      <c r="J127" s="127"/>
      <c r="K127" s="127"/>
      <c r="L127" s="121" t="str">
        <f t="shared" si="24"/>
        <v/>
      </c>
      <c r="M127" s="121" t="str">
        <f t="shared" si="25"/>
        <v/>
      </c>
      <c r="N127" s="121"/>
      <c r="O127" s="64" t="str">
        <f t="shared" si="26"/>
        <v/>
      </c>
      <c r="P127" s="64" t="str">
        <f t="shared" si="27"/>
        <v/>
      </c>
      <c r="Q127" s="64" t="str">
        <f t="shared" si="28"/>
        <v/>
      </c>
      <c r="R127" s="64" t="str">
        <f t="shared" si="29"/>
        <v/>
      </c>
      <c r="S127" s="64" t="str">
        <f t="shared" si="30"/>
        <v/>
      </c>
      <c r="T127" s="64" t="str">
        <f t="shared" si="31"/>
        <v/>
      </c>
      <c r="U127" s="64" t="str">
        <f t="shared" si="32"/>
        <v/>
      </c>
      <c r="V127" s="64" t="str">
        <f t="shared" si="33"/>
        <v/>
      </c>
      <c r="W127" s="236" t="b">
        <f t="shared" si="34"/>
        <v>0</v>
      </c>
      <c r="Y127" s="14" t="e">
        <f t="shared" si="35"/>
        <v>#VALUE!</v>
      </c>
      <c r="Z127" s="14" t="e">
        <f t="shared" si="37"/>
        <v>#VALUE!</v>
      </c>
      <c r="AA127" s="14" t="e">
        <f t="shared" si="38"/>
        <v>#VALUE!</v>
      </c>
      <c r="AB127" s="14" t="e">
        <f t="shared" si="39"/>
        <v>#VALUE!</v>
      </c>
      <c r="AC127" s="14" t="e">
        <f t="shared" si="40"/>
        <v>#VALUE!</v>
      </c>
      <c r="AD127" s="14" t="e">
        <f t="shared" si="41"/>
        <v>#VALUE!</v>
      </c>
      <c r="AE127" s="14" t="e">
        <f t="shared" si="42"/>
        <v>#VALUE!</v>
      </c>
      <c r="AF127" s="14" t="e">
        <f t="shared" si="43"/>
        <v>#VALUE!</v>
      </c>
      <c r="AG127" s="14" t="e">
        <f t="shared" si="44"/>
        <v>#VALUE!</v>
      </c>
      <c r="AH127" s="14" t="e">
        <f t="shared" si="45"/>
        <v>#VALUE!</v>
      </c>
      <c r="AI127" s="15" t="e">
        <f t="shared" si="46"/>
        <v>#VALUE!</v>
      </c>
      <c r="AJ127" s="15" t="e">
        <f t="shared" si="47"/>
        <v>#VALUE!</v>
      </c>
      <c r="AK127" s="15" t="e">
        <f t="shared" si="48"/>
        <v>#VALUE!</v>
      </c>
      <c r="AL127" s="15" t="e">
        <f t="shared" si="49"/>
        <v>#VALUE!</v>
      </c>
      <c r="AM127" s="15" t="e">
        <f t="shared" si="50"/>
        <v>#VALUE!</v>
      </c>
      <c r="AN127" s="15" t="e">
        <f t="shared" si="51"/>
        <v>#VALUE!</v>
      </c>
      <c r="AO127" s="15" t="e">
        <f t="shared" si="52"/>
        <v>#VALUE!</v>
      </c>
      <c r="AP127" s="15" t="e">
        <f t="shared" si="53"/>
        <v>#VALUE!</v>
      </c>
      <c r="AQ127" s="15" t="e">
        <f t="shared" si="54"/>
        <v>#VALUE!</v>
      </c>
      <c r="AR127" s="15" t="e">
        <f t="shared" si="55"/>
        <v>#VALUE!</v>
      </c>
      <c r="AS127" s="15">
        <f t="shared" si="56"/>
        <v>1</v>
      </c>
    </row>
    <row r="128" spans="1:45" ht="15.75">
      <c r="A128" s="118" t="s">
        <v>423</v>
      </c>
      <c r="B128" s="126"/>
      <c r="C128" s="126"/>
      <c r="D128" s="125"/>
      <c r="E128" s="127"/>
      <c r="F128" s="128"/>
      <c r="G128" s="128"/>
      <c r="H128" s="127"/>
      <c r="I128" s="127"/>
      <c r="J128" s="127"/>
      <c r="K128" s="127"/>
      <c r="L128" s="121" t="str">
        <f t="shared" si="24"/>
        <v/>
      </c>
      <c r="M128" s="121" t="str">
        <f t="shared" si="25"/>
        <v/>
      </c>
      <c r="N128" s="121"/>
      <c r="O128" s="64" t="str">
        <f t="shared" si="26"/>
        <v/>
      </c>
      <c r="P128" s="64" t="str">
        <f t="shared" si="27"/>
        <v/>
      </c>
      <c r="Q128" s="64" t="str">
        <f t="shared" si="28"/>
        <v/>
      </c>
      <c r="R128" s="64" t="str">
        <f t="shared" si="29"/>
        <v/>
      </c>
      <c r="S128" s="64" t="str">
        <f t="shared" si="30"/>
        <v/>
      </c>
      <c r="T128" s="64" t="str">
        <f t="shared" si="31"/>
        <v/>
      </c>
      <c r="U128" s="64" t="str">
        <f t="shared" si="32"/>
        <v/>
      </c>
      <c r="V128" s="64" t="str">
        <f t="shared" si="33"/>
        <v/>
      </c>
      <c r="W128" s="236" t="b">
        <f t="shared" si="34"/>
        <v>0</v>
      </c>
      <c r="Y128" s="14" t="e">
        <f t="shared" si="35"/>
        <v>#VALUE!</v>
      </c>
      <c r="Z128" s="14" t="e">
        <f t="shared" si="37"/>
        <v>#VALUE!</v>
      </c>
      <c r="AA128" s="14" t="e">
        <f t="shared" si="38"/>
        <v>#VALUE!</v>
      </c>
      <c r="AB128" s="14" t="e">
        <f t="shared" si="39"/>
        <v>#VALUE!</v>
      </c>
      <c r="AC128" s="14" t="e">
        <f t="shared" si="40"/>
        <v>#VALUE!</v>
      </c>
      <c r="AD128" s="14" t="e">
        <f t="shared" si="41"/>
        <v>#VALUE!</v>
      </c>
      <c r="AE128" s="14" t="e">
        <f t="shared" si="42"/>
        <v>#VALUE!</v>
      </c>
      <c r="AF128" s="14" t="e">
        <f t="shared" si="43"/>
        <v>#VALUE!</v>
      </c>
      <c r="AG128" s="14" t="e">
        <f t="shared" si="44"/>
        <v>#VALUE!</v>
      </c>
      <c r="AH128" s="14" t="e">
        <f t="shared" si="45"/>
        <v>#VALUE!</v>
      </c>
      <c r="AI128" s="15" t="e">
        <f t="shared" si="46"/>
        <v>#VALUE!</v>
      </c>
      <c r="AJ128" s="15" t="e">
        <f t="shared" si="47"/>
        <v>#VALUE!</v>
      </c>
      <c r="AK128" s="15" t="e">
        <f t="shared" si="48"/>
        <v>#VALUE!</v>
      </c>
      <c r="AL128" s="15" t="e">
        <f t="shared" si="49"/>
        <v>#VALUE!</v>
      </c>
      <c r="AM128" s="15" t="e">
        <f t="shared" si="50"/>
        <v>#VALUE!</v>
      </c>
      <c r="AN128" s="15" t="e">
        <f t="shared" si="51"/>
        <v>#VALUE!</v>
      </c>
      <c r="AO128" s="15" t="e">
        <f t="shared" si="52"/>
        <v>#VALUE!</v>
      </c>
      <c r="AP128" s="15" t="e">
        <f t="shared" si="53"/>
        <v>#VALUE!</v>
      </c>
      <c r="AQ128" s="15" t="e">
        <f t="shared" si="54"/>
        <v>#VALUE!</v>
      </c>
      <c r="AR128" s="15" t="e">
        <f t="shared" si="55"/>
        <v>#VALUE!</v>
      </c>
      <c r="AS128" s="15">
        <f t="shared" si="56"/>
        <v>1</v>
      </c>
    </row>
    <row r="129" spans="1:45" ht="15.75">
      <c r="A129" s="118" t="s">
        <v>424</v>
      </c>
      <c r="B129" s="126"/>
      <c r="C129" s="126"/>
      <c r="D129" s="125"/>
      <c r="E129" s="127"/>
      <c r="F129" s="128"/>
      <c r="G129" s="128"/>
      <c r="H129" s="127"/>
      <c r="I129" s="127"/>
      <c r="J129" s="127"/>
      <c r="K129" s="127"/>
      <c r="L129" s="121" t="str">
        <f t="shared" si="24"/>
        <v/>
      </c>
      <c r="M129" s="121" t="str">
        <f t="shared" si="25"/>
        <v/>
      </c>
      <c r="N129" s="121"/>
      <c r="O129" s="64" t="str">
        <f t="shared" si="26"/>
        <v/>
      </c>
      <c r="P129" s="64" t="str">
        <f t="shared" si="27"/>
        <v/>
      </c>
      <c r="Q129" s="64" t="str">
        <f t="shared" si="28"/>
        <v/>
      </c>
      <c r="R129" s="64" t="str">
        <f t="shared" si="29"/>
        <v/>
      </c>
      <c r="S129" s="64" t="str">
        <f t="shared" si="30"/>
        <v/>
      </c>
      <c r="T129" s="64" t="str">
        <f t="shared" si="31"/>
        <v/>
      </c>
      <c r="U129" s="64" t="str">
        <f t="shared" si="32"/>
        <v/>
      </c>
      <c r="V129" s="64" t="str">
        <f t="shared" si="33"/>
        <v/>
      </c>
      <c r="W129" s="236" t="b">
        <f t="shared" si="34"/>
        <v>0</v>
      </c>
      <c r="Y129" s="14" t="e">
        <f t="shared" si="35"/>
        <v>#VALUE!</v>
      </c>
      <c r="Z129" s="14" t="e">
        <f t="shared" si="37"/>
        <v>#VALUE!</v>
      </c>
      <c r="AA129" s="14" t="e">
        <f t="shared" si="38"/>
        <v>#VALUE!</v>
      </c>
      <c r="AB129" s="14" t="e">
        <f t="shared" si="39"/>
        <v>#VALUE!</v>
      </c>
      <c r="AC129" s="14" t="e">
        <f t="shared" si="40"/>
        <v>#VALUE!</v>
      </c>
      <c r="AD129" s="14" t="e">
        <f t="shared" si="41"/>
        <v>#VALUE!</v>
      </c>
      <c r="AE129" s="14" t="e">
        <f t="shared" si="42"/>
        <v>#VALUE!</v>
      </c>
      <c r="AF129" s="14" t="e">
        <f t="shared" si="43"/>
        <v>#VALUE!</v>
      </c>
      <c r="AG129" s="14" t="e">
        <f t="shared" si="44"/>
        <v>#VALUE!</v>
      </c>
      <c r="AH129" s="14" t="e">
        <f t="shared" si="45"/>
        <v>#VALUE!</v>
      </c>
      <c r="AI129" s="15" t="e">
        <f t="shared" si="46"/>
        <v>#VALUE!</v>
      </c>
      <c r="AJ129" s="15" t="e">
        <f t="shared" si="47"/>
        <v>#VALUE!</v>
      </c>
      <c r="AK129" s="15" t="e">
        <f t="shared" si="48"/>
        <v>#VALUE!</v>
      </c>
      <c r="AL129" s="15" t="e">
        <f t="shared" si="49"/>
        <v>#VALUE!</v>
      </c>
      <c r="AM129" s="15" t="e">
        <f t="shared" si="50"/>
        <v>#VALUE!</v>
      </c>
      <c r="AN129" s="15" t="e">
        <f t="shared" si="51"/>
        <v>#VALUE!</v>
      </c>
      <c r="AO129" s="15" t="e">
        <f t="shared" si="52"/>
        <v>#VALUE!</v>
      </c>
      <c r="AP129" s="15" t="e">
        <f t="shared" si="53"/>
        <v>#VALUE!</v>
      </c>
      <c r="AQ129" s="15" t="e">
        <f t="shared" si="54"/>
        <v>#VALUE!</v>
      </c>
      <c r="AR129" s="15" t="e">
        <f t="shared" si="55"/>
        <v>#VALUE!</v>
      </c>
      <c r="AS129" s="15">
        <f t="shared" si="56"/>
        <v>1</v>
      </c>
    </row>
    <row r="130" spans="1:45" ht="15.75">
      <c r="A130" s="118" t="s">
        <v>425</v>
      </c>
      <c r="B130" s="126"/>
      <c r="C130" s="126"/>
      <c r="D130" s="125"/>
      <c r="E130" s="127"/>
      <c r="F130" s="128"/>
      <c r="G130" s="128"/>
      <c r="H130" s="127"/>
      <c r="I130" s="127"/>
      <c r="J130" s="127"/>
      <c r="K130" s="127"/>
      <c r="L130" s="121" t="str">
        <f t="shared" si="24"/>
        <v/>
      </c>
      <c r="M130" s="121" t="str">
        <f t="shared" si="25"/>
        <v/>
      </c>
      <c r="N130" s="121"/>
      <c r="O130" s="64" t="str">
        <f t="shared" si="26"/>
        <v/>
      </c>
      <c r="P130" s="64" t="str">
        <f t="shared" si="27"/>
        <v/>
      </c>
      <c r="Q130" s="64" t="str">
        <f t="shared" si="28"/>
        <v/>
      </c>
      <c r="R130" s="64" t="str">
        <f t="shared" si="29"/>
        <v/>
      </c>
      <c r="S130" s="64" t="str">
        <f t="shared" si="30"/>
        <v/>
      </c>
      <c r="T130" s="64" t="str">
        <f t="shared" si="31"/>
        <v/>
      </c>
      <c r="U130" s="64" t="str">
        <f t="shared" si="32"/>
        <v/>
      </c>
      <c r="V130" s="64" t="str">
        <f t="shared" si="33"/>
        <v/>
      </c>
      <c r="W130" s="236" t="b">
        <f t="shared" si="34"/>
        <v>0</v>
      </c>
      <c r="Y130" s="14" t="e">
        <f t="shared" si="35"/>
        <v>#VALUE!</v>
      </c>
      <c r="Z130" s="14" t="e">
        <f t="shared" si="37"/>
        <v>#VALUE!</v>
      </c>
      <c r="AA130" s="14" t="e">
        <f t="shared" si="38"/>
        <v>#VALUE!</v>
      </c>
      <c r="AB130" s="14" t="e">
        <f t="shared" si="39"/>
        <v>#VALUE!</v>
      </c>
      <c r="AC130" s="14" t="e">
        <f t="shared" si="40"/>
        <v>#VALUE!</v>
      </c>
      <c r="AD130" s="14" t="e">
        <f t="shared" si="41"/>
        <v>#VALUE!</v>
      </c>
      <c r="AE130" s="14" t="e">
        <f t="shared" si="42"/>
        <v>#VALUE!</v>
      </c>
      <c r="AF130" s="14" t="e">
        <f t="shared" si="43"/>
        <v>#VALUE!</v>
      </c>
      <c r="AG130" s="14" t="e">
        <f t="shared" si="44"/>
        <v>#VALUE!</v>
      </c>
      <c r="AH130" s="14" t="e">
        <f t="shared" si="45"/>
        <v>#VALUE!</v>
      </c>
      <c r="AI130" s="15" t="e">
        <f t="shared" si="46"/>
        <v>#VALUE!</v>
      </c>
      <c r="AJ130" s="15" t="e">
        <f t="shared" si="47"/>
        <v>#VALUE!</v>
      </c>
      <c r="AK130" s="15" t="e">
        <f t="shared" si="48"/>
        <v>#VALUE!</v>
      </c>
      <c r="AL130" s="15" t="e">
        <f t="shared" si="49"/>
        <v>#VALUE!</v>
      </c>
      <c r="AM130" s="15" t="e">
        <f t="shared" si="50"/>
        <v>#VALUE!</v>
      </c>
      <c r="AN130" s="15" t="e">
        <f t="shared" si="51"/>
        <v>#VALUE!</v>
      </c>
      <c r="AO130" s="15" t="e">
        <f t="shared" si="52"/>
        <v>#VALUE!</v>
      </c>
      <c r="AP130" s="15" t="e">
        <f t="shared" si="53"/>
        <v>#VALUE!</v>
      </c>
      <c r="AQ130" s="15" t="e">
        <f t="shared" si="54"/>
        <v>#VALUE!</v>
      </c>
      <c r="AR130" s="15" t="e">
        <f t="shared" si="55"/>
        <v>#VALUE!</v>
      </c>
      <c r="AS130" s="15">
        <f t="shared" si="56"/>
        <v>1</v>
      </c>
    </row>
    <row r="131" spans="1:45" ht="15.75">
      <c r="A131" s="118" t="s">
        <v>426</v>
      </c>
      <c r="B131" s="126"/>
      <c r="C131" s="126"/>
      <c r="D131" s="125"/>
      <c r="E131" s="127"/>
      <c r="F131" s="128"/>
      <c r="G131" s="128"/>
      <c r="H131" s="127"/>
      <c r="I131" s="127"/>
      <c r="J131" s="127"/>
      <c r="K131" s="127"/>
      <c r="L131" s="121" t="str">
        <f t="shared" si="24"/>
        <v/>
      </c>
      <c r="M131" s="121" t="str">
        <f t="shared" si="25"/>
        <v/>
      </c>
      <c r="N131" s="121"/>
      <c r="O131" s="64" t="str">
        <f t="shared" si="26"/>
        <v/>
      </c>
      <c r="P131" s="64" t="str">
        <f t="shared" si="27"/>
        <v/>
      </c>
      <c r="Q131" s="64" t="str">
        <f t="shared" si="28"/>
        <v/>
      </c>
      <c r="R131" s="64" t="str">
        <f t="shared" si="29"/>
        <v/>
      </c>
      <c r="S131" s="64" t="str">
        <f t="shared" si="30"/>
        <v/>
      </c>
      <c r="T131" s="64" t="str">
        <f t="shared" si="31"/>
        <v/>
      </c>
      <c r="U131" s="64" t="str">
        <f t="shared" si="32"/>
        <v/>
      </c>
      <c r="V131" s="64" t="str">
        <f t="shared" si="33"/>
        <v/>
      </c>
      <c r="W131" s="236" t="b">
        <f t="shared" si="34"/>
        <v>0</v>
      </c>
      <c r="Y131" s="14" t="e">
        <f t="shared" si="35"/>
        <v>#VALUE!</v>
      </c>
      <c r="Z131" s="14" t="e">
        <f t="shared" si="37"/>
        <v>#VALUE!</v>
      </c>
      <c r="AA131" s="14" t="e">
        <f t="shared" si="38"/>
        <v>#VALUE!</v>
      </c>
      <c r="AB131" s="14" t="e">
        <f t="shared" si="39"/>
        <v>#VALUE!</v>
      </c>
      <c r="AC131" s="14" t="e">
        <f t="shared" si="40"/>
        <v>#VALUE!</v>
      </c>
      <c r="AD131" s="14" t="e">
        <f t="shared" si="41"/>
        <v>#VALUE!</v>
      </c>
      <c r="AE131" s="14" t="e">
        <f t="shared" si="42"/>
        <v>#VALUE!</v>
      </c>
      <c r="AF131" s="14" t="e">
        <f t="shared" si="43"/>
        <v>#VALUE!</v>
      </c>
      <c r="AG131" s="14" t="e">
        <f t="shared" si="44"/>
        <v>#VALUE!</v>
      </c>
      <c r="AH131" s="14" t="e">
        <f t="shared" si="45"/>
        <v>#VALUE!</v>
      </c>
      <c r="AI131" s="15" t="e">
        <f t="shared" si="46"/>
        <v>#VALUE!</v>
      </c>
      <c r="AJ131" s="15" t="e">
        <f t="shared" si="47"/>
        <v>#VALUE!</v>
      </c>
      <c r="AK131" s="15" t="e">
        <f t="shared" si="48"/>
        <v>#VALUE!</v>
      </c>
      <c r="AL131" s="15" t="e">
        <f t="shared" si="49"/>
        <v>#VALUE!</v>
      </c>
      <c r="AM131" s="15" t="e">
        <f t="shared" si="50"/>
        <v>#VALUE!</v>
      </c>
      <c r="AN131" s="15" t="e">
        <f t="shared" si="51"/>
        <v>#VALUE!</v>
      </c>
      <c r="AO131" s="15" t="e">
        <f t="shared" si="52"/>
        <v>#VALUE!</v>
      </c>
      <c r="AP131" s="15" t="e">
        <f t="shared" si="53"/>
        <v>#VALUE!</v>
      </c>
      <c r="AQ131" s="15" t="e">
        <f t="shared" si="54"/>
        <v>#VALUE!</v>
      </c>
      <c r="AR131" s="15" t="e">
        <f t="shared" si="55"/>
        <v>#VALUE!</v>
      </c>
      <c r="AS131" s="15">
        <f t="shared" si="56"/>
        <v>1</v>
      </c>
    </row>
    <row r="132" spans="1:45" ht="15.75">
      <c r="A132" s="118" t="s">
        <v>427</v>
      </c>
      <c r="B132" s="126"/>
      <c r="C132" s="126"/>
      <c r="D132" s="125"/>
      <c r="E132" s="127"/>
      <c r="F132" s="128"/>
      <c r="G132" s="128"/>
      <c r="H132" s="127"/>
      <c r="I132" s="127"/>
      <c r="J132" s="127"/>
      <c r="K132" s="127"/>
      <c r="L132" s="121" t="str">
        <f t="shared" si="24"/>
        <v/>
      </c>
      <c r="M132" s="121" t="str">
        <f t="shared" si="25"/>
        <v/>
      </c>
      <c r="N132" s="121"/>
      <c r="O132" s="64" t="str">
        <f t="shared" si="26"/>
        <v/>
      </c>
      <c r="P132" s="64" t="str">
        <f t="shared" si="27"/>
        <v/>
      </c>
      <c r="Q132" s="64" t="str">
        <f t="shared" si="28"/>
        <v/>
      </c>
      <c r="R132" s="64" t="str">
        <f t="shared" si="29"/>
        <v/>
      </c>
      <c r="S132" s="64" t="str">
        <f t="shared" si="30"/>
        <v/>
      </c>
      <c r="T132" s="64" t="str">
        <f t="shared" si="31"/>
        <v/>
      </c>
      <c r="U132" s="64" t="str">
        <f t="shared" si="32"/>
        <v/>
      </c>
      <c r="V132" s="64" t="str">
        <f t="shared" si="33"/>
        <v/>
      </c>
      <c r="W132" s="236" t="b">
        <f t="shared" si="34"/>
        <v>0</v>
      </c>
      <c r="Y132" s="14" t="e">
        <f t="shared" si="35"/>
        <v>#VALUE!</v>
      </c>
      <c r="Z132" s="14" t="e">
        <f t="shared" si="37"/>
        <v>#VALUE!</v>
      </c>
      <c r="AA132" s="14" t="e">
        <f t="shared" si="38"/>
        <v>#VALUE!</v>
      </c>
      <c r="AB132" s="14" t="e">
        <f t="shared" si="39"/>
        <v>#VALUE!</v>
      </c>
      <c r="AC132" s="14" t="e">
        <f t="shared" si="40"/>
        <v>#VALUE!</v>
      </c>
      <c r="AD132" s="14" t="e">
        <f t="shared" si="41"/>
        <v>#VALUE!</v>
      </c>
      <c r="AE132" s="14" t="e">
        <f t="shared" si="42"/>
        <v>#VALUE!</v>
      </c>
      <c r="AF132" s="14" t="e">
        <f t="shared" si="43"/>
        <v>#VALUE!</v>
      </c>
      <c r="AG132" s="14" t="e">
        <f t="shared" si="44"/>
        <v>#VALUE!</v>
      </c>
      <c r="AH132" s="14" t="e">
        <f t="shared" si="45"/>
        <v>#VALUE!</v>
      </c>
      <c r="AI132" s="15" t="e">
        <f t="shared" si="46"/>
        <v>#VALUE!</v>
      </c>
      <c r="AJ132" s="15" t="e">
        <f t="shared" si="47"/>
        <v>#VALUE!</v>
      </c>
      <c r="AK132" s="15" t="e">
        <f t="shared" si="48"/>
        <v>#VALUE!</v>
      </c>
      <c r="AL132" s="15" t="e">
        <f t="shared" si="49"/>
        <v>#VALUE!</v>
      </c>
      <c r="AM132" s="15" t="e">
        <f t="shared" si="50"/>
        <v>#VALUE!</v>
      </c>
      <c r="AN132" s="15" t="e">
        <f t="shared" si="51"/>
        <v>#VALUE!</v>
      </c>
      <c r="AO132" s="15" t="e">
        <f t="shared" si="52"/>
        <v>#VALUE!</v>
      </c>
      <c r="AP132" s="15" t="e">
        <f t="shared" si="53"/>
        <v>#VALUE!</v>
      </c>
      <c r="AQ132" s="15" t="e">
        <f t="shared" si="54"/>
        <v>#VALUE!</v>
      </c>
      <c r="AR132" s="15" t="e">
        <f t="shared" si="55"/>
        <v>#VALUE!</v>
      </c>
      <c r="AS132" s="15">
        <f t="shared" si="56"/>
        <v>1</v>
      </c>
    </row>
    <row r="133" spans="1:45" ht="15.75">
      <c r="A133" s="118" t="s">
        <v>428</v>
      </c>
      <c r="B133" s="126"/>
      <c r="C133" s="126"/>
      <c r="D133" s="125"/>
      <c r="E133" s="127"/>
      <c r="F133" s="128"/>
      <c r="G133" s="128"/>
      <c r="H133" s="127"/>
      <c r="I133" s="127"/>
      <c r="J133" s="127"/>
      <c r="K133" s="127"/>
      <c r="L133" s="121" t="str">
        <f t="shared" si="24"/>
        <v/>
      </c>
      <c r="M133" s="121" t="str">
        <f t="shared" si="25"/>
        <v/>
      </c>
      <c r="N133" s="121"/>
      <c r="O133" s="64" t="str">
        <f t="shared" si="26"/>
        <v/>
      </c>
      <c r="P133" s="64" t="str">
        <f t="shared" si="27"/>
        <v/>
      </c>
      <c r="Q133" s="64" t="str">
        <f t="shared" si="28"/>
        <v/>
      </c>
      <c r="R133" s="64" t="str">
        <f t="shared" si="29"/>
        <v/>
      </c>
      <c r="S133" s="64" t="str">
        <f t="shared" si="30"/>
        <v/>
      </c>
      <c r="T133" s="64" t="str">
        <f t="shared" si="31"/>
        <v/>
      </c>
      <c r="U133" s="64" t="str">
        <f t="shared" si="32"/>
        <v/>
      </c>
      <c r="V133" s="64" t="str">
        <f t="shared" si="33"/>
        <v/>
      </c>
      <c r="W133" s="236" t="b">
        <f t="shared" si="34"/>
        <v>0</v>
      </c>
      <c r="Y133" s="14" t="e">
        <f t="shared" si="35"/>
        <v>#VALUE!</v>
      </c>
      <c r="Z133" s="14" t="e">
        <f t="shared" si="37"/>
        <v>#VALUE!</v>
      </c>
      <c r="AA133" s="14" t="e">
        <f t="shared" si="38"/>
        <v>#VALUE!</v>
      </c>
      <c r="AB133" s="14" t="e">
        <f t="shared" si="39"/>
        <v>#VALUE!</v>
      </c>
      <c r="AC133" s="14" t="e">
        <f t="shared" si="40"/>
        <v>#VALUE!</v>
      </c>
      <c r="AD133" s="14" t="e">
        <f t="shared" si="41"/>
        <v>#VALUE!</v>
      </c>
      <c r="AE133" s="14" t="e">
        <f t="shared" si="42"/>
        <v>#VALUE!</v>
      </c>
      <c r="AF133" s="14" t="e">
        <f t="shared" si="43"/>
        <v>#VALUE!</v>
      </c>
      <c r="AG133" s="14" t="e">
        <f t="shared" si="44"/>
        <v>#VALUE!</v>
      </c>
      <c r="AH133" s="14" t="e">
        <f t="shared" si="45"/>
        <v>#VALUE!</v>
      </c>
      <c r="AI133" s="15" t="e">
        <f t="shared" si="46"/>
        <v>#VALUE!</v>
      </c>
      <c r="AJ133" s="15" t="e">
        <f t="shared" si="47"/>
        <v>#VALUE!</v>
      </c>
      <c r="AK133" s="15" t="e">
        <f t="shared" si="48"/>
        <v>#VALUE!</v>
      </c>
      <c r="AL133" s="15" t="e">
        <f t="shared" si="49"/>
        <v>#VALUE!</v>
      </c>
      <c r="AM133" s="15" t="e">
        <f t="shared" si="50"/>
        <v>#VALUE!</v>
      </c>
      <c r="AN133" s="15" t="e">
        <f t="shared" si="51"/>
        <v>#VALUE!</v>
      </c>
      <c r="AO133" s="15" t="e">
        <f t="shared" si="52"/>
        <v>#VALUE!</v>
      </c>
      <c r="AP133" s="15" t="e">
        <f t="shared" si="53"/>
        <v>#VALUE!</v>
      </c>
      <c r="AQ133" s="15" t="e">
        <f t="shared" si="54"/>
        <v>#VALUE!</v>
      </c>
      <c r="AR133" s="15" t="e">
        <f t="shared" si="55"/>
        <v>#VALUE!</v>
      </c>
      <c r="AS133" s="15">
        <f t="shared" si="56"/>
        <v>1</v>
      </c>
    </row>
    <row r="134" spans="1:45" ht="15.75">
      <c r="A134" s="118" t="s">
        <v>429</v>
      </c>
      <c r="B134" s="126"/>
      <c r="C134" s="126"/>
      <c r="D134" s="125"/>
      <c r="E134" s="127"/>
      <c r="F134" s="128"/>
      <c r="G134" s="128"/>
      <c r="H134" s="127"/>
      <c r="I134" s="127"/>
      <c r="J134" s="127"/>
      <c r="K134" s="127"/>
      <c r="L134" s="121" t="str">
        <f t="shared" si="24"/>
        <v/>
      </c>
      <c r="M134" s="121" t="str">
        <f t="shared" si="25"/>
        <v/>
      </c>
      <c r="N134" s="121"/>
      <c r="O134" s="64" t="str">
        <f t="shared" si="26"/>
        <v/>
      </c>
      <c r="P134" s="64" t="str">
        <f t="shared" si="27"/>
        <v/>
      </c>
      <c r="Q134" s="64" t="str">
        <f t="shared" si="28"/>
        <v/>
      </c>
      <c r="R134" s="64" t="str">
        <f t="shared" si="29"/>
        <v/>
      </c>
      <c r="S134" s="64" t="str">
        <f t="shared" si="30"/>
        <v/>
      </c>
      <c r="T134" s="64" t="str">
        <f t="shared" si="31"/>
        <v/>
      </c>
      <c r="U134" s="64" t="str">
        <f t="shared" si="32"/>
        <v/>
      </c>
      <c r="V134" s="64" t="str">
        <f t="shared" si="33"/>
        <v/>
      </c>
      <c r="W134" s="236" t="b">
        <f t="shared" si="34"/>
        <v>0</v>
      </c>
      <c r="Y134" s="14" t="e">
        <f t="shared" si="35"/>
        <v>#VALUE!</v>
      </c>
      <c r="Z134" s="14" t="e">
        <f t="shared" si="37"/>
        <v>#VALUE!</v>
      </c>
      <c r="AA134" s="14" t="e">
        <f t="shared" si="38"/>
        <v>#VALUE!</v>
      </c>
      <c r="AB134" s="14" t="e">
        <f t="shared" si="39"/>
        <v>#VALUE!</v>
      </c>
      <c r="AC134" s="14" t="e">
        <f t="shared" si="40"/>
        <v>#VALUE!</v>
      </c>
      <c r="AD134" s="14" t="e">
        <f t="shared" si="41"/>
        <v>#VALUE!</v>
      </c>
      <c r="AE134" s="14" t="e">
        <f t="shared" si="42"/>
        <v>#VALUE!</v>
      </c>
      <c r="AF134" s="14" t="e">
        <f t="shared" si="43"/>
        <v>#VALUE!</v>
      </c>
      <c r="AG134" s="14" t="e">
        <f t="shared" si="44"/>
        <v>#VALUE!</v>
      </c>
      <c r="AH134" s="14" t="e">
        <f t="shared" si="45"/>
        <v>#VALUE!</v>
      </c>
      <c r="AI134" s="15" t="e">
        <f t="shared" si="46"/>
        <v>#VALUE!</v>
      </c>
      <c r="AJ134" s="15" t="e">
        <f t="shared" si="47"/>
        <v>#VALUE!</v>
      </c>
      <c r="AK134" s="15" t="e">
        <f t="shared" si="48"/>
        <v>#VALUE!</v>
      </c>
      <c r="AL134" s="15" t="e">
        <f t="shared" si="49"/>
        <v>#VALUE!</v>
      </c>
      <c r="AM134" s="15" t="e">
        <f t="shared" si="50"/>
        <v>#VALUE!</v>
      </c>
      <c r="AN134" s="15" t="e">
        <f t="shared" si="51"/>
        <v>#VALUE!</v>
      </c>
      <c r="AO134" s="15" t="e">
        <f t="shared" si="52"/>
        <v>#VALUE!</v>
      </c>
      <c r="AP134" s="15" t="e">
        <f t="shared" si="53"/>
        <v>#VALUE!</v>
      </c>
      <c r="AQ134" s="15" t="e">
        <f t="shared" si="54"/>
        <v>#VALUE!</v>
      </c>
      <c r="AR134" s="15" t="e">
        <f t="shared" si="55"/>
        <v>#VALUE!</v>
      </c>
      <c r="AS134" s="15">
        <f t="shared" si="56"/>
        <v>1</v>
      </c>
    </row>
    <row r="135" spans="1:45" ht="15.75">
      <c r="A135" s="118" t="s">
        <v>430</v>
      </c>
      <c r="B135" s="126"/>
      <c r="C135" s="126"/>
      <c r="D135" s="125"/>
      <c r="E135" s="127"/>
      <c r="F135" s="128"/>
      <c r="G135" s="128"/>
      <c r="H135" s="127"/>
      <c r="I135" s="127"/>
      <c r="J135" s="127"/>
      <c r="K135" s="127"/>
      <c r="L135" s="121" t="str">
        <f t="shared" si="24"/>
        <v/>
      </c>
      <c r="M135" s="121" t="str">
        <f t="shared" si="25"/>
        <v/>
      </c>
      <c r="N135" s="121"/>
      <c r="O135" s="64" t="str">
        <f t="shared" si="26"/>
        <v/>
      </c>
      <c r="P135" s="64" t="str">
        <f t="shared" si="27"/>
        <v/>
      </c>
      <c r="Q135" s="64" t="str">
        <f t="shared" si="28"/>
        <v/>
      </c>
      <c r="R135" s="64" t="str">
        <f t="shared" si="29"/>
        <v/>
      </c>
      <c r="S135" s="64" t="str">
        <f t="shared" si="30"/>
        <v/>
      </c>
      <c r="T135" s="64" t="str">
        <f t="shared" si="31"/>
        <v/>
      </c>
      <c r="U135" s="64" t="str">
        <f t="shared" si="32"/>
        <v/>
      </c>
      <c r="V135" s="64" t="str">
        <f t="shared" si="33"/>
        <v/>
      </c>
      <c r="W135" s="236" t="b">
        <f t="shared" si="34"/>
        <v>0</v>
      </c>
      <c r="Y135" s="14" t="e">
        <f t="shared" si="35"/>
        <v>#VALUE!</v>
      </c>
      <c r="Z135" s="14" t="e">
        <f t="shared" si="37"/>
        <v>#VALUE!</v>
      </c>
      <c r="AA135" s="14" t="e">
        <f t="shared" si="38"/>
        <v>#VALUE!</v>
      </c>
      <c r="AB135" s="14" t="e">
        <f t="shared" si="39"/>
        <v>#VALUE!</v>
      </c>
      <c r="AC135" s="14" t="e">
        <f t="shared" si="40"/>
        <v>#VALUE!</v>
      </c>
      <c r="AD135" s="14" t="e">
        <f t="shared" si="41"/>
        <v>#VALUE!</v>
      </c>
      <c r="AE135" s="14" t="e">
        <f t="shared" si="42"/>
        <v>#VALUE!</v>
      </c>
      <c r="AF135" s="14" t="e">
        <f t="shared" si="43"/>
        <v>#VALUE!</v>
      </c>
      <c r="AG135" s="14" t="e">
        <f t="shared" si="44"/>
        <v>#VALUE!</v>
      </c>
      <c r="AH135" s="14" t="e">
        <f t="shared" si="45"/>
        <v>#VALUE!</v>
      </c>
      <c r="AI135" s="15" t="e">
        <f t="shared" si="46"/>
        <v>#VALUE!</v>
      </c>
      <c r="AJ135" s="15" t="e">
        <f t="shared" si="47"/>
        <v>#VALUE!</v>
      </c>
      <c r="AK135" s="15" t="e">
        <f t="shared" si="48"/>
        <v>#VALUE!</v>
      </c>
      <c r="AL135" s="15" t="e">
        <f t="shared" si="49"/>
        <v>#VALUE!</v>
      </c>
      <c r="AM135" s="15" t="e">
        <f t="shared" si="50"/>
        <v>#VALUE!</v>
      </c>
      <c r="AN135" s="15" t="e">
        <f t="shared" si="51"/>
        <v>#VALUE!</v>
      </c>
      <c r="AO135" s="15" t="e">
        <f t="shared" si="52"/>
        <v>#VALUE!</v>
      </c>
      <c r="AP135" s="15" t="e">
        <f t="shared" si="53"/>
        <v>#VALUE!</v>
      </c>
      <c r="AQ135" s="15" t="e">
        <f t="shared" si="54"/>
        <v>#VALUE!</v>
      </c>
      <c r="AR135" s="15" t="e">
        <f t="shared" si="55"/>
        <v>#VALUE!</v>
      </c>
      <c r="AS135" s="15">
        <f t="shared" si="56"/>
        <v>1</v>
      </c>
    </row>
    <row r="136" spans="1:45" ht="15.75">
      <c r="A136" s="118" t="s">
        <v>431</v>
      </c>
      <c r="B136" s="126"/>
      <c r="C136" s="126"/>
      <c r="D136" s="125"/>
      <c r="E136" s="127"/>
      <c r="F136" s="128"/>
      <c r="G136" s="128"/>
      <c r="H136" s="127"/>
      <c r="I136" s="127"/>
      <c r="J136" s="127"/>
      <c r="K136" s="127"/>
      <c r="L136" s="121" t="str">
        <f t="shared" si="24"/>
        <v/>
      </c>
      <c r="M136" s="121" t="str">
        <f t="shared" si="25"/>
        <v/>
      </c>
      <c r="N136" s="121"/>
      <c r="O136" s="64" t="str">
        <f t="shared" si="26"/>
        <v/>
      </c>
      <c r="P136" s="64" t="str">
        <f t="shared" si="27"/>
        <v/>
      </c>
      <c r="Q136" s="64" t="str">
        <f t="shared" si="28"/>
        <v/>
      </c>
      <c r="R136" s="64" t="str">
        <f t="shared" si="29"/>
        <v/>
      </c>
      <c r="S136" s="64" t="str">
        <f t="shared" si="30"/>
        <v/>
      </c>
      <c r="T136" s="64" t="str">
        <f t="shared" si="31"/>
        <v/>
      </c>
      <c r="U136" s="64" t="str">
        <f t="shared" si="32"/>
        <v/>
      </c>
      <c r="V136" s="64" t="str">
        <f t="shared" si="33"/>
        <v/>
      </c>
      <c r="W136" s="236" t="b">
        <f t="shared" si="34"/>
        <v>0</v>
      </c>
      <c r="Y136" s="14" t="e">
        <f t="shared" si="35"/>
        <v>#VALUE!</v>
      </c>
      <c r="Z136" s="14" t="e">
        <f t="shared" si="37"/>
        <v>#VALUE!</v>
      </c>
      <c r="AA136" s="14" t="e">
        <f t="shared" si="38"/>
        <v>#VALUE!</v>
      </c>
      <c r="AB136" s="14" t="e">
        <f t="shared" si="39"/>
        <v>#VALUE!</v>
      </c>
      <c r="AC136" s="14" t="e">
        <f t="shared" si="40"/>
        <v>#VALUE!</v>
      </c>
      <c r="AD136" s="14" t="e">
        <f t="shared" si="41"/>
        <v>#VALUE!</v>
      </c>
      <c r="AE136" s="14" t="e">
        <f t="shared" si="42"/>
        <v>#VALUE!</v>
      </c>
      <c r="AF136" s="14" t="e">
        <f t="shared" si="43"/>
        <v>#VALUE!</v>
      </c>
      <c r="AG136" s="14" t="e">
        <f t="shared" si="44"/>
        <v>#VALUE!</v>
      </c>
      <c r="AH136" s="14" t="e">
        <f t="shared" si="45"/>
        <v>#VALUE!</v>
      </c>
      <c r="AI136" s="15" t="e">
        <f t="shared" si="46"/>
        <v>#VALUE!</v>
      </c>
      <c r="AJ136" s="15" t="e">
        <f t="shared" si="47"/>
        <v>#VALUE!</v>
      </c>
      <c r="AK136" s="15" t="e">
        <f t="shared" si="48"/>
        <v>#VALUE!</v>
      </c>
      <c r="AL136" s="15" t="e">
        <f t="shared" si="49"/>
        <v>#VALUE!</v>
      </c>
      <c r="AM136" s="15" t="e">
        <f t="shared" si="50"/>
        <v>#VALUE!</v>
      </c>
      <c r="AN136" s="15" t="e">
        <f t="shared" si="51"/>
        <v>#VALUE!</v>
      </c>
      <c r="AO136" s="15" t="e">
        <f t="shared" si="52"/>
        <v>#VALUE!</v>
      </c>
      <c r="AP136" s="15" t="e">
        <f t="shared" si="53"/>
        <v>#VALUE!</v>
      </c>
      <c r="AQ136" s="15" t="e">
        <f t="shared" si="54"/>
        <v>#VALUE!</v>
      </c>
      <c r="AR136" s="15" t="e">
        <f t="shared" si="55"/>
        <v>#VALUE!</v>
      </c>
      <c r="AS136" s="15">
        <f t="shared" si="56"/>
        <v>1</v>
      </c>
    </row>
    <row r="137" spans="1:45" ht="15.75">
      <c r="A137" s="118" t="s">
        <v>432</v>
      </c>
      <c r="B137" s="126"/>
      <c r="C137" s="126"/>
      <c r="D137" s="125"/>
      <c r="E137" s="127"/>
      <c r="F137" s="128"/>
      <c r="G137" s="128"/>
      <c r="H137" s="127"/>
      <c r="I137" s="127"/>
      <c r="J137" s="127"/>
      <c r="K137" s="127"/>
      <c r="L137" s="121" t="str">
        <f t="shared" si="24"/>
        <v/>
      </c>
      <c r="M137" s="121" t="str">
        <f t="shared" si="25"/>
        <v/>
      </c>
      <c r="N137" s="121"/>
      <c r="O137" s="64" t="str">
        <f t="shared" si="26"/>
        <v/>
      </c>
      <c r="P137" s="64" t="str">
        <f t="shared" si="27"/>
        <v/>
      </c>
      <c r="Q137" s="64" t="str">
        <f t="shared" si="28"/>
        <v/>
      </c>
      <c r="R137" s="64" t="str">
        <f t="shared" si="29"/>
        <v/>
      </c>
      <c r="S137" s="64" t="str">
        <f t="shared" si="30"/>
        <v/>
      </c>
      <c r="T137" s="64" t="str">
        <f t="shared" si="31"/>
        <v/>
      </c>
      <c r="U137" s="64" t="str">
        <f t="shared" si="32"/>
        <v/>
      </c>
      <c r="V137" s="64" t="str">
        <f t="shared" si="33"/>
        <v/>
      </c>
      <c r="W137" s="236" t="b">
        <f t="shared" si="34"/>
        <v>0</v>
      </c>
      <c r="Y137" s="14" t="e">
        <f t="shared" si="35"/>
        <v>#VALUE!</v>
      </c>
      <c r="Z137" s="14" t="e">
        <f t="shared" si="37"/>
        <v>#VALUE!</v>
      </c>
      <c r="AA137" s="14" t="e">
        <f t="shared" si="38"/>
        <v>#VALUE!</v>
      </c>
      <c r="AB137" s="14" t="e">
        <f t="shared" si="39"/>
        <v>#VALUE!</v>
      </c>
      <c r="AC137" s="14" t="e">
        <f t="shared" si="40"/>
        <v>#VALUE!</v>
      </c>
      <c r="AD137" s="14" t="e">
        <f t="shared" si="41"/>
        <v>#VALUE!</v>
      </c>
      <c r="AE137" s="14" t="e">
        <f t="shared" si="42"/>
        <v>#VALUE!</v>
      </c>
      <c r="AF137" s="14" t="e">
        <f t="shared" si="43"/>
        <v>#VALUE!</v>
      </c>
      <c r="AG137" s="14" t="e">
        <f t="shared" si="44"/>
        <v>#VALUE!</v>
      </c>
      <c r="AH137" s="14" t="e">
        <f t="shared" si="45"/>
        <v>#VALUE!</v>
      </c>
      <c r="AI137" s="15" t="e">
        <f t="shared" si="46"/>
        <v>#VALUE!</v>
      </c>
      <c r="AJ137" s="15" t="e">
        <f t="shared" si="47"/>
        <v>#VALUE!</v>
      </c>
      <c r="AK137" s="15" t="e">
        <f t="shared" si="48"/>
        <v>#VALUE!</v>
      </c>
      <c r="AL137" s="15" t="e">
        <f t="shared" si="49"/>
        <v>#VALUE!</v>
      </c>
      <c r="AM137" s="15" t="e">
        <f t="shared" si="50"/>
        <v>#VALUE!</v>
      </c>
      <c r="AN137" s="15" t="e">
        <f t="shared" si="51"/>
        <v>#VALUE!</v>
      </c>
      <c r="AO137" s="15" t="e">
        <f t="shared" si="52"/>
        <v>#VALUE!</v>
      </c>
      <c r="AP137" s="15" t="e">
        <f t="shared" si="53"/>
        <v>#VALUE!</v>
      </c>
      <c r="AQ137" s="15" t="e">
        <f t="shared" si="54"/>
        <v>#VALUE!</v>
      </c>
      <c r="AR137" s="15" t="e">
        <f t="shared" si="55"/>
        <v>#VALUE!</v>
      </c>
      <c r="AS137" s="15">
        <f t="shared" si="56"/>
        <v>1</v>
      </c>
    </row>
    <row r="138" spans="1:45" ht="15.75">
      <c r="A138" s="118" t="s">
        <v>433</v>
      </c>
      <c r="B138" s="126"/>
      <c r="C138" s="126"/>
      <c r="D138" s="125"/>
      <c r="E138" s="127"/>
      <c r="F138" s="128"/>
      <c r="G138" s="128"/>
      <c r="H138" s="127"/>
      <c r="I138" s="127"/>
      <c r="J138" s="127"/>
      <c r="K138" s="127"/>
      <c r="L138" s="121" t="str">
        <f t="shared" si="24"/>
        <v/>
      </c>
      <c r="M138" s="121" t="str">
        <f t="shared" si="25"/>
        <v/>
      </c>
      <c r="N138" s="121"/>
      <c r="O138" s="64" t="str">
        <f t="shared" si="26"/>
        <v/>
      </c>
      <c r="P138" s="64" t="str">
        <f t="shared" si="27"/>
        <v/>
      </c>
      <c r="Q138" s="64" t="str">
        <f t="shared" si="28"/>
        <v/>
      </c>
      <c r="R138" s="64" t="str">
        <f t="shared" si="29"/>
        <v/>
      </c>
      <c r="S138" s="64" t="str">
        <f t="shared" si="30"/>
        <v/>
      </c>
      <c r="T138" s="64" t="str">
        <f t="shared" si="31"/>
        <v/>
      </c>
      <c r="U138" s="64" t="str">
        <f t="shared" si="32"/>
        <v/>
      </c>
      <c r="V138" s="64" t="str">
        <f t="shared" si="33"/>
        <v/>
      </c>
      <c r="W138" s="236" t="b">
        <f t="shared" si="34"/>
        <v>0</v>
      </c>
      <c r="Y138" s="14" t="e">
        <f t="shared" si="35"/>
        <v>#VALUE!</v>
      </c>
      <c r="Z138" s="14" t="e">
        <f t="shared" si="37"/>
        <v>#VALUE!</v>
      </c>
      <c r="AA138" s="14" t="e">
        <f t="shared" si="38"/>
        <v>#VALUE!</v>
      </c>
      <c r="AB138" s="14" t="e">
        <f t="shared" si="39"/>
        <v>#VALUE!</v>
      </c>
      <c r="AC138" s="14" t="e">
        <f t="shared" si="40"/>
        <v>#VALUE!</v>
      </c>
      <c r="AD138" s="14" t="e">
        <f t="shared" si="41"/>
        <v>#VALUE!</v>
      </c>
      <c r="AE138" s="14" t="e">
        <f t="shared" si="42"/>
        <v>#VALUE!</v>
      </c>
      <c r="AF138" s="14" t="e">
        <f t="shared" si="43"/>
        <v>#VALUE!</v>
      </c>
      <c r="AG138" s="14" t="e">
        <f t="shared" si="44"/>
        <v>#VALUE!</v>
      </c>
      <c r="AH138" s="14" t="e">
        <f t="shared" si="45"/>
        <v>#VALUE!</v>
      </c>
      <c r="AI138" s="15" t="e">
        <f t="shared" si="46"/>
        <v>#VALUE!</v>
      </c>
      <c r="AJ138" s="15" t="e">
        <f t="shared" si="47"/>
        <v>#VALUE!</v>
      </c>
      <c r="AK138" s="15" t="e">
        <f t="shared" si="48"/>
        <v>#VALUE!</v>
      </c>
      <c r="AL138" s="15" t="e">
        <f t="shared" si="49"/>
        <v>#VALUE!</v>
      </c>
      <c r="AM138" s="15" t="e">
        <f t="shared" si="50"/>
        <v>#VALUE!</v>
      </c>
      <c r="AN138" s="15" t="e">
        <f t="shared" si="51"/>
        <v>#VALUE!</v>
      </c>
      <c r="AO138" s="15" t="e">
        <f t="shared" si="52"/>
        <v>#VALUE!</v>
      </c>
      <c r="AP138" s="15" t="e">
        <f t="shared" si="53"/>
        <v>#VALUE!</v>
      </c>
      <c r="AQ138" s="15" t="e">
        <f t="shared" si="54"/>
        <v>#VALUE!</v>
      </c>
      <c r="AR138" s="15" t="e">
        <f t="shared" si="55"/>
        <v>#VALUE!</v>
      </c>
      <c r="AS138" s="15">
        <f t="shared" si="56"/>
        <v>1</v>
      </c>
    </row>
    <row r="139" spans="1:45" ht="15.75">
      <c r="A139" s="118" t="s">
        <v>434</v>
      </c>
      <c r="B139" s="126"/>
      <c r="C139" s="126"/>
      <c r="D139" s="125"/>
      <c r="E139" s="127"/>
      <c r="F139" s="128"/>
      <c r="G139" s="128"/>
      <c r="H139" s="127"/>
      <c r="I139" s="127"/>
      <c r="J139" s="127"/>
      <c r="K139" s="127"/>
      <c r="L139" s="121" t="str">
        <f t="shared" ref="L139:L202" si="57">IF(OR($B139="",$C139="",$D139="",$E139="",$E139&lt;AN_LIM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M139" s="121" t="str">
        <f t="shared" ref="M139:M202" si="58">IF(OR($B139="",$C139="",$D139="",$E139=""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N139" s="121"/>
      <c r="O139" s="64" t="str">
        <f t="shared" ref="O139:O202" si="59">IF(OR($B139="",$C139="",$D139="",$E139="",$E139&gt;AN_CONCURS,$F139="",$H139="",$W139=FALSE),"",IF(OR($H139="X",$H139="x"),1,0))</f>
        <v/>
      </c>
      <c r="P139" s="64" t="str">
        <f t="shared" ref="P139:P202" si="60">IF(OR($B139="",$C139="",$D139="",$E139="",$E139&gt;AN_CONCURS,$F139="",$I139="",$W139=FALSE),"",IF(OR($I139="X",$I139="x"),1,0))</f>
        <v/>
      </c>
      <c r="Q139" s="64" t="str">
        <f t="shared" ref="Q139:Q202" si="61">IF(OR($B139="",$C139="",$D139="",$E139="",$E139&gt;AN_CONCURS,$F139="",$J139="",$W139=FALSE),"",IF(OR($J139="X",$J139="x"),1,0))</f>
        <v/>
      </c>
      <c r="R139" s="64" t="str">
        <f t="shared" ref="R139:R202" si="62">IF(OR($B139="",$C139="",$D139="",$E139="",$E139&gt;AN_CONCURS,$F139="",$K139="",$W139=FALSE),"",IF(OR($K139="X",$K139="x"),1,0))</f>
        <v/>
      </c>
      <c r="S139" s="64" t="str">
        <f t="shared" ref="S139:S202" si="63">IF(OR($E139&lt;AN_LIM,$E139&gt;AN_CONCURS,$H139="",$W139=FALSE),"",IF(OR($H139="X",$H139="x"),1,0))</f>
        <v/>
      </c>
      <c r="T139" s="64" t="str">
        <f t="shared" ref="T139:T202" si="64">IF(OR($E139&lt;AN_LIM,$E139&gt;AN_CONCURS,$I139="",$W139=FALSE),"",IF(OR($I139="X",$I139="x"),1,0))</f>
        <v/>
      </c>
      <c r="U139" s="64" t="str">
        <f t="shared" ref="U139:U202" si="65">IF(OR($E139&lt;AN_LIM,$E139&gt;AN_CONCURS,$J139="",$W139=FALSE),"",IF(OR($J139="X",$J139="x"),1,0))</f>
        <v/>
      </c>
      <c r="V139" s="64" t="str">
        <f t="shared" ref="V139:V202" si="66">IF(OR($E139&lt;AN_LIM,$E139&gt;AN_CONCURS,$K139="",$W139=FALSE),"",IF(OR($K139="X",$K139="x"),1,0))</f>
        <v/>
      </c>
      <c r="W139" s="236" t="b">
        <f t="shared" ref="W139:W202" si="67">IF(NUME="",FALSE,ISNUMBER(SEARCH(NUME,$B139)))</f>
        <v>0</v>
      </c>
      <c r="Y139" s="14" t="e">
        <f t="shared" ref="Y139:Y202" si="68">FIND(",",$B139,1)</f>
        <v>#VALUE!</v>
      </c>
      <c r="Z139" s="14" t="e">
        <f t="shared" si="37"/>
        <v>#VALUE!</v>
      </c>
      <c r="AA139" s="14" t="e">
        <f t="shared" si="38"/>
        <v>#VALUE!</v>
      </c>
      <c r="AB139" s="14" t="e">
        <f t="shared" si="39"/>
        <v>#VALUE!</v>
      </c>
      <c r="AC139" s="14" t="e">
        <f t="shared" si="40"/>
        <v>#VALUE!</v>
      </c>
      <c r="AD139" s="14" t="e">
        <f t="shared" si="41"/>
        <v>#VALUE!</v>
      </c>
      <c r="AE139" s="14" t="e">
        <f t="shared" si="42"/>
        <v>#VALUE!</v>
      </c>
      <c r="AF139" s="14" t="e">
        <f t="shared" si="43"/>
        <v>#VALUE!</v>
      </c>
      <c r="AG139" s="14" t="e">
        <f t="shared" si="44"/>
        <v>#VALUE!</v>
      </c>
      <c r="AH139" s="14" t="e">
        <f t="shared" si="45"/>
        <v>#VALUE!</v>
      </c>
      <c r="AI139" s="15" t="e">
        <f t="shared" si="46"/>
        <v>#VALUE!</v>
      </c>
      <c r="AJ139" s="15" t="e">
        <f t="shared" si="47"/>
        <v>#VALUE!</v>
      </c>
      <c r="AK139" s="15" t="e">
        <f t="shared" si="48"/>
        <v>#VALUE!</v>
      </c>
      <c r="AL139" s="15" t="e">
        <f t="shared" si="49"/>
        <v>#VALUE!</v>
      </c>
      <c r="AM139" s="15" t="e">
        <f t="shared" si="50"/>
        <v>#VALUE!</v>
      </c>
      <c r="AN139" s="15" t="e">
        <f t="shared" si="51"/>
        <v>#VALUE!</v>
      </c>
      <c r="AO139" s="15" t="e">
        <f t="shared" si="52"/>
        <v>#VALUE!</v>
      </c>
      <c r="AP139" s="15" t="e">
        <f t="shared" si="53"/>
        <v>#VALUE!</v>
      </c>
      <c r="AQ139" s="15" t="e">
        <f t="shared" si="54"/>
        <v>#VALUE!</v>
      </c>
      <c r="AR139" s="15" t="e">
        <f t="shared" si="55"/>
        <v>#VALUE!</v>
      </c>
      <c r="AS139" s="15">
        <f t="shared" si="56"/>
        <v>1</v>
      </c>
    </row>
    <row r="140" spans="1:45" ht="15.75">
      <c r="A140" s="118" t="s">
        <v>435</v>
      </c>
      <c r="B140" s="126"/>
      <c r="C140" s="126"/>
      <c r="D140" s="125"/>
      <c r="E140" s="127"/>
      <c r="F140" s="128"/>
      <c r="G140" s="128"/>
      <c r="H140" s="127"/>
      <c r="I140" s="127"/>
      <c r="J140" s="127"/>
      <c r="K140" s="127"/>
      <c r="L140" s="121" t="str">
        <f t="shared" si="57"/>
        <v/>
      </c>
      <c r="M140" s="121" t="str">
        <f t="shared" si="58"/>
        <v/>
      </c>
      <c r="N140" s="121"/>
      <c r="O140" s="64" t="str">
        <f t="shared" si="59"/>
        <v/>
      </c>
      <c r="P140" s="64" t="str">
        <f t="shared" si="60"/>
        <v/>
      </c>
      <c r="Q140" s="64" t="str">
        <f t="shared" si="61"/>
        <v/>
      </c>
      <c r="R140" s="64" t="str">
        <f t="shared" si="62"/>
        <v/>
      </c>
      <c r="S140" s="64" t="str">
        <f t="shared" si="63"/>
        <v/>
      </c>
      <c r="T140" s="64" t="str">
        <f t="shared" si="64"/>
        <v/>
      </c>
      <c r="U140" s="64" t="str">
        <f t="shared" si="65"/>
        <v/>
      </c>
      <c r="V140" s="64" t="str">
        <f t="shared" si="66"/>
        <v/>
      </c>
      <c r="W140" s="236" t="b">
        <f t="shared" si="67"/>
        <v>0</v>
      </c>
      <c r="Y140" s="14" t="e">
        <f t="shared" si="68"/>
        <v>#VALUE!</v>
      </c>
      <c r="Z140" s="14" t="e">
        <f t="shared" si="37"/>
        <v>#VALUE!</v>
      </c>
      <c r="AA140" s="14" t="e">
        <f t="shared" si="38"/>
        <v>#VALUE!</v>
      </c>
      <c r="AB140" s="14" t="e">
        <f t="shared" si="39"/>
        <v>#VALUE!</v>
      </c>
      <c r="AC140" s="14" t="e">
        <f t="shared" si="40"/>
        <v>#VALUE!</v>
      </c>
      <c r="AD140" s="14" t="e">
        <f t="shared" si="41"/>
        <v>#VALUE!</v>
      </c>
      <c r="AE140" s="14" t="e">
        <f t="shared" si="42"/>
        <v>#VALUE!</v>
      </c>
      <c r="AF140" s="14" t="e">
        <f t="shared" si="43"/>
        <v>#VALUE!</v>
      </c>
      <c r="AG140" s="14" t="e">
        <f t="shared" si="44"/>
        <v>#VALUE!</v>
      </c>
      <c r="AH140" s="14" t="e">
        <f t="shared" si="45"/>
        <v>#VALUE!</v>
      </c>
      <c r="AI140" s="15" t="e">
        <f t="shared" si="46"/>
        <v>#VALUE!</v>
      </c>
      <c r="AJ140" s="15" t="e">
        <f t="shared" si="47"/>
        <v>#VALUE!</v>
      </c>
      <c r="AK140" s="15" t="e">
        <f t="shared" si="48"/>
        <v>#VALUE!</v>
      </c>
      <c r="AL140" s="15" t="e">
        <f t="shared" si="49"/>
        <v>#VALUE!</v>
      </c>
      <c r="AM140" s="15" t="e">
        <f t="shared" si="50"/>
        <v>#VALUE!</v>
      </c>
      <c r="AN140" s="15" t="e">
        <f t="shared" si="51"/>
        <v>#VALUE!</v>
      </c>
      <c r="AO140" s="15" t="e">
        <f t="shared" si="52"/>
        <v>#VALUE!</v>
      </c>
      <c r="AP140" s="15" t="e">
        <f t="shared" si="53"/>
        <v>#VALUE!</v>
      </c>
      <c r="AQ140" s="15" t="e">
        <f t="shared" si="54"/>
        <v>#VALUE!</v>
      </c>
      <c r="AR140" s="15" t="e">
        <f t="shared" si="55"/>
        <v>#VALUE!</v>
      </c>
      <c r="AS140" s="15">
        <f t="shared" si="56"/>
        <v>1</v>
      </c>
    </row>
    <row r="141" spans="1:45" ht="15.75">
      <c r="A141" s="118" t="s">
        <v>436</v>
      </c>
      <c r="B141" s="126"/>
      <c r="C141" s="126"/>
      <c r="D141" s="125"/>
      <c r="E141" s="127"/>
      <c r="F141" s="128"/>
      <c r="G141" s="128"/>
      <c r="H141" s="127"/>
      <c r="I141" s="127"/>
      <c r="J141" s="127"/>
      <c r="K141" s="127"/>
      <c r="L141" s="121" t="str">
        <f t="shared" si="57"/>
        <v/>
      </c>
      <c r="M141" s="121" t="str">
        <f t="shared" si="58"/>
        <v/>
      </c>
      <c r="N141" s="121"/>
      <c r="O141" s="64" t="str">
        <f t="shared" si="59"/>
        <v/>
      </c>
      <c r="P141" s="64" t="str">
        <f t="shared" si="60"/>
        <v/>
      </c>
      <c r="Q141" s="64" t="str">
        <f t="shared" si="61"/>
        <v/>
      </c>
      <c r="R141" s="64" t="str">
        <f t="shared" si="62"/>
        <v/>
      </c>
      <c r="S141" s="64" t="str">
        <f t="shared" si="63"/>
        <v/>
      </c>
      <c r="T141" s="64" t="str">
        <f t="shared" si="64"/>
        <v/>
      </c>
      <c r="U141" s="64" t="str">
        <f t="shared" si="65"/>
        <v/>
      </c>
      <c r="V141" s="64" t="str">
        <f t="shared" si="66"/>
        <v/>
      </c>
      <c r="W141" s="236" t="b">
        <f t="shared" si="67"/>
        <v>0</v>
      </c>
      <c r="Y141" s="14" t="e">
        <f t="shared" si="68"/>
        <v>#VALUE!</v>
      </c>
      <c r="Z141" s="14" t="e">
        <f t="shared" si="37"/>
        <v>#VALUE!</v>
      </c>
      <c r="AA141" s="14" t="e">
        <f t="shared" si="38"/>
        <v>#VALUE!</v>
      </c>
      <c r="AB141" s="14" t="e">
        <f t="shared" si="39"/>
        <v>#VALUE!</v>
      </c>
      <c r="AC141" s="14" t="e">
        <f t="shared" si="40"/>
        <v>#VALUE!</v>
      </c>
      <c r="AD141" s="14" t="e">
        <f t="shared" si="41"/>
        <v>#VALUE!</v>
      </c>
      <c r="AE141" s="14" t="e">
        <f t="shared" si="42"/>
        <v>#VALUE!</v>
      </c>
      <c r="AF141" s="14" t="e">
        <f t="shared" si="43"/>
        <v>#VALUE!</v>
      </c>
      <c r="AG141" s="14" t="e">
        <f t="shared" si="44"/>
        <v>#VALUE!</v>
      </c>
      <c r="AH141" s="14" t="e">
        <f t="shared" si="45"/>
        <v>#VALUE!</v>
      </c>
      <c r="AI141" s="15" t="e">
        <f t="shared" si="46"/>
        <v>#VALUE!</v>
      </c>
      <c r="AJ141" s="15" t="e">
        <f t="shared" si="47"/>
        <v>#VALUE!</v>
      </c>
      <c r="AK141" s="15" t="e">
        <f t="shared" si="48"/>
        <v>#VALUE!</v>
      </c>
      <c r="AL141" s="15" t="e">
        <f t="shared" si="49"/>
        <v>#VALUE!</v>
      </c>
      <c r="AM141" s="15" t="e">
        <f t="shared" si="50"/>
        <v>#VALUE!</v>
      </c>
      <c r="AN141" s="15" t="e">
        <f t="shared" si="51"/>
        <v>#VALUE!</v>
      </c>
      <c r="AO141" s="15" t="e">
        <f t="shared" si="52"/>
        <v>#VALUE!</v>
      </c>
      <c r="AP141" s="15" t="e">
        <f t="shared" si="53"/>
        <v>#VALUE!</v>
      </c>
      <c r="AQ141" s="15" t="e">
        <f t="shared" si="54"/>
        <v>#VALUE!</v>
      </c>
      <c r="AR141" s="15" t="e">
        <f t="shared" si="55"/>
        <v>#VALUE!</v>
      </c>
      <c r="AS141" s="15">
        <f t="shared" si="56"/>
        <v>1</v>
      </c>
    </row>
    <row r="142" spans="1:45" ht="15.75">
      <c r="A142" s="118" t="s">
        <v>437</v>
      </c>
      <c r="B142" s="126"/>
      <c r="C142" s="126"/>
      <c r="D142" s="125"/>
      <c r="E142" s="127"/>
      <c r="F142" s="128"/>
      <c r="G142" s="128"/>
      <c r="H142" s="127"/>
      <c r="I142" s="127"/>
      <c r="J142" s="127"/>
      <c r="K142" s="127"/>
      <c r="L142" s="121" t="str">
        <f t="shared" si="57"/>
        <v/>
      </c>
      <c r="M142" s="121" t="str">
        <f t="shared" si="58"/>
        <v/>
      </c>
      <c r="N142" s="121"/>
      <c r="O142" s="64" t="str">
        <f t="shared" si="59"/>
        <v/>
      </c>
      <c r="P142" s="64" t="str">
        <f t="shared" si="60"/>
        <v/>
      </c>
      <c r="Q142" s="64" t="str">
        <f t="shared" si="61"/>
        <v/>
      </c>
      <c r="R142" s="64" t="str">
        <f t="shared" si="62"/>
        <v/>
      </c>
      <c r="S142" s="64" t="str">
        <f t="shared" si="63"/>
        <v/>
      </c>
      <c r="T142" s="64" t="str">
        <f t="shared" si="64"/>
        <v/>
      </c>
      <c r="U142" s="64" t="str">
        <f t="shared" si="65"/>
        <v/>
      </c>
      <c r="V142" s="64" t="str">
        <f t="shared" si="66"/>
        <v/>
      </c>
      <c r="W142" s="236" t="b">
        <f t="shared" si="67"/>
        <v>0</v>
      </c>
      <c r="Y142" s="14" t="e">
        <f t="shared" si="68"/>
        <v>#VALUE!</v>
      </c>
      <c r="Z142" s="14" t="e">
        <f t="shared" si="37"/>
        <v>#VALUE!</v>
      </c>
      <c r="AA142" s="14" t="e">
        <f t="shared" si="38"/>
        <v>#VALUE!</v>
      </c>
      <c r="AB142" s="14" t="e">
        <f t="shared" si="39"/>
        <v>#VALUE!</v>
      </c>
      <c r="AC142" s="14" t="e">
        <f t="shared" si="40"/>
        <v>#VALUE!</v>
      </c>
      <c r="AD142" s="14" t="e">
        <f t="shared" si="41"/>
        <v>#VALUE!</v>
      </c>
      <c r="AE142" s="14" t="e">
        <f t="shared" si="42"/>
        <v>#VALUE!</v>
      </c>
      <c r="AF142" s="14" t="e">
        <f t="shared" si="43"/>
        <v>#VALUE!</v>
      </c>
      <c r="AG142" s="14" t="e">
        <f t="shared" si="44"/>
        <v>#VALUE!</v>
      </c>
      <c r="AH142" s="14" t="e">
        <f t="shared" si="45"/>
        <v>#VALUE!</v>
      </c>
      <c r="AI142" s="15" t="e">
        <f t="shared" si="46"/>
        <v>#VALUE!</v>
      </c>
      <c r="AJ142" s="15" t="e">
        <f t="shared" si="47"/>
        <v>#VALUE!</v>
      </c>
      <c r="AK142" s="15" t="e">
        <f t="shared" si="48"/>
        <v>#VALUE!</v>
      </c>
      <c r="AL142" s="15" t="e">
        <f t="shared" si="49"/>
        <v>#VALUE!</v>
      </c>
      <c r="AM142" s="15" t="e">
        <f t="shared" si="50"/>
        <v>#VALUE!</v>
      </c>
      <c r="AN142" s="15" t="e">
        <f t="shared" si="51"/>
        <v>#VALUE!</v>
      </c>
      <c r="AO142" s="15" t="e">
        <f t="shared" si="52"/>
        <v>#VALUE!</v>
      </c>
      <c r="AP142" s="15" t="e">
        <f t="shared" si="53"/>
        <v>#VALUE!</v>
      </c>
      <c r="AQ142" s="15" t="e">
        <f t="shared" si="54"/>
        <v>#VALUE!</v>
      </c>
      <c r="AR142" s="15" t="e">
        <f t="shared" si="55"/>
        <v>#VALUE!</v>
      </c>
      <c r="AS142" s="15">
        <f t="shared" si="56"/>
        <v>1</v>
      </c>
    </row>
    <row r="143" spans="1:45" ht="15.75">
      <c r="A143" s="118" t="s">
        <v>438</v>
      </c>
      <c r="B143" s="126"/>
      <c r="C143" s="126"/>
      <c r="D143" s="125"/>
      <c r="E143" s="127"/>
      <c r="F143" s="128"/>
      <c r="G143" s="128"/>
      <c r="H143" s="127"/>
      <c r="I143" s="127"/>
      <c r="J143" s="127"/>
      <c r="K143" s="127"/>
      <c r="L143" s="121" t="str">
        <f t="shared" si="57"/>
        <v/>
      </c>
      <c r="M143" s="121" t="str">
        <f t="shared" si="58"/>
        <v/>
      </c>
      <c r="N143" s="121"/>
      <c r="O143" s="64" t="str">
        <f t="shared" si="59"/>
        <v/>
      </c>
      <c r="P143" s="64" t="str">
        <f t="shared" si="60"/>
        <v/>
      </c>
      <c r="Q143" s="64" t="str">
        <f t="shared" si="61"/>
        <v/>
      </c>
      <c r="R143" s="64" t="str">
        <f t="shared" si="62"/>
        <v/>
      </c>
      <c r="S143" s="64" t="str">
        <f t="shared" si="63"/>
        <v/>
      </c>
      <c r="T143" s="64" t="str">
        <f t="shared" si="64"/>
        <v/>
      </c>
      <c r="U143" s="64" t="str">
        <f t="shared" si="65"/>
        <v/>
      </c>
      <c r="V143" s="64" t="str">
        <f t="shared" si="66"/>
        <v/>
      </c>
      <c r="W143" s="236" t="b">
        <f t="shared" si="67"/>
        <v>0</v>
      </c>
      <c r="Y143" s="14" t="e">
        <f t="shared" si="68"/>
        <v>#VALUE!</v>
      </c>
      <c r="Z143" s="14" t="e">
        <f t="shared" si="37"/>
        <v>#VALUE!</v>
      </c>
      <c r="AA143" s="14" t="e">
        <f t="shared" si="38"/>
        <v>#VALUE!</v>
      </c>
      <c r="AB143" s="14" t="e">
        <f t="shared" si="39"/>
        <v>#VALUE!</v>
      </c>
      <c r="AC143" s="14" t="e">
        <f t="shared" si="40"/>
        <v>#VALUE!</v>
      </c>
      <c r="AD143" s="14" t="e">
        <f t="shared" si="41"/>
        <v>#VALUE!</v>
      </c>
      <c r="AE143" s="14" t="e">
        <f t="shared" si="42"/>
        <v>#VALUE!</v>
      </c>
      <c r="AF143" s="14" t="e">
        <f t="shared" si="43"/>
        <v>#VALUE!</v>
      </c>
      <c r="AG143" s="14" t="e">
        <f t="shared" si="44"/>
        <v>#VALUE!</v>
      </c>
      <c r="AH143" s="14" t="e">
        <f t="shared" si="45"/>
        <v>#VALUE!</v>
      </c>
      <c r="AI143" s="15" t="e">
        <f t="shared" si="46"/>
        <v>#VALUE!</v>
      </c>
      <c r="AJ143" s="15" t="e">
        <f t="shared" si="47"/>
        <v>#VALUE!</v>
      </c>
      <c r="AK143" s="15" t="e">
        <f t="shared" si="48"/>
        <v>#VALUE!</v>
      </c>
      <c r="AL143" s="15" t="e">
        <f t="shared" si="49"/>
        <v>#VALUE!</v>
      </c>
      <c r="AM143" s="15" t="e">
        <f t="shared" si="50"/>
        <v>#VALUE!</v>
      </c>
      <c r="AN143" s="15" t="e">
        <f t="shared" si="51"/>
        <v>#VALUE!</v>
      </c>
      <c r="AO143" s="15" t="e">
        <f t="shared" si="52"/>
        <v>#VALUE!</v>
      </c>
      <c r="AP143" s="15" t="e">
        <f t="shared" si="53"/>
        <v>#VALUE!</v>
      </c>
      <c r="AQ143" s="15" t="e">
        <f t="shared" si="54"/>
        <v>#VALUE!</v>
      </c>
      <c r="AR143" s="15" t="e">
        <f t="shared" si="55"/>
        <v>#VALUE!</v>
      </c>
      <c r="AS143" s="15">
        <f t="shared" si="56"/>
        <v>1</v>
      </c>
    </row>
    <row r="144" spans="1:45" ht="15.75">
      <c r="A144" s="118" t="s">
        <v>439</v>
      </c>
      <c r="B144" s="126"/>
      <c r="C144" s="126"/>
      <c r="D144" s="125"/>
      <c r="E144" s="127"/>
      <c r="F144" s="128"/>
      <c r="G144" s="128"/>
      <c r="H144" s="127"/>
      <c r="I144" s="127"/>
      <c r="J144" s="127"/>
      <c r="K144" s="127"/>
      <c r="L144" s="121" t="str">
        <f t="shared" si="57"/>
        <v/>
      </c>
      <c r="M144" s="121" t="str">
        <f t="shared" si="58"/>
        <v/>
      </c>
      <c r="N144" s="121"/>
      <c r="O144" s="64" t="str">
        <f t="shared" si="59"/>
        <v/>
      </c>
      <c r="P144" s="64" t="str">
        <f t="shared" si="60"/>
        <v/>
      </c>
      <c r="Q144" s="64" t="str">
        <f t="shared" si="61"/>
        <v/>
      </c>
      <c r="R144" s="64" t="str">
        <f t="shared" si="62"/>
        <v/>
      </c>
      <c r="S144" s="64" t="str">
        <f t="shared" si="63"/>
        <v/>
      </c>
      <c r="T144" s="64" t="str">
        <f t="shared" si="64"/>
        <v/>
      </c>
      <c r="U144" s="64" t="str">
        <f t="shared" si="65"/>
        <v/>
      </c>
      <c r="V144" s="64" t="str">
        <f t="shared" si="66"/>
        <v/>
      </c>
      <c r="W144" s="236" t="b">
        <f t="shared" si="67"/>
        <v>0</v>
      </c>
      <c r="Y144" s="14" t="e">
        <f t="shared" si="68"/>
        <v>#VALUE!</v>
      </c>
      <c r="Z144" s="14" t="e">
        <f t="shared" si="37"/>
        <v>#VALUE!</v>
      </c>
      <c r="AA144" s="14" t="e">
        <f t="shared" si="38"/>
        <v>#VALUE!</v>
      </c>
      <c r="AB144" s="14" t="e">
        <f t="shared" si="39"/>
        <v>#VALUE!</v>
      </c>
      <c r="AC144" s="14" t="e">
        <f t="shared" si="40"/>
        <v>#VALUE!</v>
      </c>
      <c r="AD144" s="14" t="e">
        <f t="shared" si="41"/>
        <v>#VALUE!</v>
      </c>
      <c r="AE144" s="14" t="e">
        <f t="shared" si="42"/>
        <v>#VALUE!</v>
      </c>
      <c r="AF144" s="14" t="e">
        <f t="shared" si="43"/>
        <v>#VALUE!</v>
      </c>
      <c r="AG144" s="14" t="e">
        <f t="shared" si="44"/>
        <v>#VALUE!</v>
      </c>
      <c r="AH144" s="14" t="e">
        <f t="shared" si="45"/>
        <v>#VALUE!</v>
      </c>
      <c r="AI144" s="15" t="e">
        <f t="shared" si="46"/>
        <v>#VALUE!</v>
      </c>
      <c r="AJ144" s="15" t="e">
        <f t="shared" si="47"/>
        <v>#VALUE!</v>
      </c>
      <c r="AK144" s="15" t="e">
        <f t="shared" si="48"/>
        <v>#VALUE!</v>
      </c>
      <c r="AL144" s="15" t="e">
        <f t="shared" si="49"/>
        <v>#VALUE!</v>
      </c>
      <c r="AM144" s="15" t="e">
        <f t="shared" si="50"/>
        <v>#VALUE!</v>
      </c>
      <c r="AN144" s="15" t="e">
        <f t="shared" si="51"/>
        <v>#VALUE!</v>
      </c>
      <c r="AO144" s="15" t="e">
        <f t="shared" si="52"/>
        <v>#VALUE!</v>
      </c>
      <c r="AP144" s="15" t="e">
        <f t="shared" si="53"/>
        <v>#VALUE!</v>
      </c>
      <c r="AQ144" s="15" t="e">
        <f t="shared" si="54"/>
        <v>#VALUE!</v>
      </c>
      <c r="AR144" s="15" t="e">
        <f t="shared" si="55"/>
        <v>#VALUE!</v>
      </c>
      <c r="AS144" s="15">
        <f t="shared" si="56"/>
        <v>1</v>
      </c>
    </row>
    <row r="145" spans="1:45" ht="15.75">
      <c r="A145" s="118" t="s">
        <v>440</v>
      </c>
      <c r="B145" s="126"/>
      <c r="C145" s="126"/>
      <c r="D145" s="125"/>
      <c r="E145" s="127"/>
      <c r="F145" s="128"/>
      <c r="G145" s="128"/>
      <c r="H145" s="127"/>
      <c r="I145" s="127"/>
      <c r="J145" s="127"/>
      <c r="K145" s="127"/>
      <c r="L145" s="121" t="str">
        <f t="shared" si="57"/>
        <v/>
      </c>
      <c r="M145" s="121" t="str">
        <f t="shared" si="58"/>
        <v/>
      </c>
      <c r="N145" s="121"/>
      <c r="O145" s="64" t="str">
        <f t="shared" si="59"/>
        <v/>
      </c>
      <c r="P145" s="64" t="str">
        <f t="shared" si="60"/>
        <v/>
      </c>
      <c r="Q145" s="64" t="str">
        <f t="shared" si="61"/>
        <v/>
      </c>
      <c r="R145" s="64" t="str">
        <f t="shared" si="62"/>
        <v/>
      </c>
      <c r="S145" s="64" t="str">
        <f t="shared" si="63"/>
        <v/>
      </c>
      <c r="T145" s="64" t="str">
        <f t="shared" si="64"/>
        <v/>
      </c>
      <c r="U145" s="64" t="str">
        <f t="shared" si="65"/>
        <v/>
      </c>
      <c r="V145" s="64" t="str">
        <f t="shared" si="66"/>
        <v/>
      </c>
      <c r="W145" s="236" t="b">
        <f t="shared" si="67"/>
        <v>0</v>
      </c>
      <c r="Y145" s="14" t="e">
        <f t="shared" si="68"/>
        <v>#VALUE!</v>
      </c>
      <c r="Z145" s="14" t="e">
        <f t="shared" ref="Z145:Z208" si="69">FIND(",",$B145,Y145+1)</f>
        <v>#VALUE!</v>
      </c>
      <c r="AA145" s="14" t="e">
        <f t="shared" ref="AA145:AA208" si="70">FIND(",",$B145,Z145+1)</f>
        <v>#VALUE!</v>
      </c>
      <c r="AB145" s="14" t="e">
        <f t="shared" ref="AB145:AB208" si="71">FIND(",",$B145,AA145+1)</f>
        <v>#VALUE!</v>
      </c>
      <c r="AC145" s="14" t="e">
        <f t="shared" ref="AC145:AC208" si="72">FIND(",",$B145,AB145+1)</f>
        <v>#VALUE!</v>
      </c>
      <c r="AD145" s="14" t="e">
        <f t="shared" ref="AD145:AD208" si="73">FIND(",",$B145,AC145+1)</f>
        <v>#VALUE!</v>
      </c>
      <c r="AE145" s="14" t="e">
        <f t="shared" ref="AE145:AE208" si="74">FIND(",",$B145,AD145+1)</f>
        <v>#VALUE!</v>
      </c>
      <c r="AF145" s="14" t="e">
        <f t="shared" ref="AF145:AF208" si="75">FIND(",",$B145,AE145+1)</f>
        <v>#VALUE!</v>
      </c>
      <c r="AG145" s="14" t="e">
        <f t="shared" ref="AG145:AG208" si="76">FIND(",",$B145,AF145+1)</f>
        <v>#VALUE!</v>
      </c>
      <c r="AH145" s="14" t="e">
        <f t="shared" ref="AH145:AH208" si="77">FIND(",",$B145,AG145+1)</f>
        <v>#VALUE!</v>
      </c>
      <c r="AI145" s="15" t="e">
        <f t="shared" ref="AI145:AI208" si="78">IF(Y145&gt;0,1,0)</f>
        <v>#VALUE!</v>
      </c>
      <c r="AJ145" s="15" t="e">
        <f t="shared" ref="AJ145:AJ208" si="79">IF(Z145&gt;0,1,0)</f>
        <v>#VALUE!</v>
      </c>
      <c r="AK145" s="15" t="e">
        <f t="shared" ref="AK145:AK208" si="80">IF(AA145&gt;0,1,0)</f>
        <v>#VALUE!</v>
      </c>
      <c r="AL145" s="15" t="e">
        <f t="shared" ref="AL145:AL208" si="81">IF(AB145&gt;0,1,0)</f>
        <v>#VALUE!</v>
      </c>
      <c r="AM145" s="15" t="e">
        <f t="shared" ref="AM145:AM208" si="82">IF(AC145&gt;0,1,0)</f>
        <v>#VALUE!</v>
      </c>
      <c r="AN145" s="15" t="e">
        <f t="shared" ref="AN145:AN208" si="83">IF(AD145&gt;0,1,0)</f>
        <v>#VALUE!</v>
      </c>
      <c r="AO145" s="15" t="e">
        <f t="shared" ref="AO145:AO208" si="84">IF(AE145&gt;0,1,0)</f>
        <v>#VALUE!</v>
      </c>
      <c r="AP145" s="15" t="e">
        <f t="shared" ref="AP145:AP208" si="85">IF(AF145&gt;0,1,0)</f>
        <v>#VALUE!</v>
      </c>
      <c r="AQ145" s="15" t="e">
        <f t="shared" ref="AQ145:AQ208" si="86">IF(AG145&gt;0,1,0)</f>
        <v>#VALUE!</v>
      </c>
      <c r="AR145" s="15" t="e">
        <f t="shared" ref="AR145:AR208" si="87">IF(AH145&gt;0,1,0)</f>
        <v>#VALUE!</v>
      </c>
      <c r="AS145" s="15">
        <f t="shared" ref="AS145:AS208" si="88">1+SUMIF(AI145:AR145,"&gt;0",AI145:AR145)</f>
        <v>1</v>
      </c>
    </row>
    <row r="146" spans="1:45" ht="15.75">
      <c r="A146" s="118" t="s">
        <v>441</v>
      </c>
      <c r="B146" s="126"/>
      <c r="C146" s="126"/>
      <c r="D146" s="125"/>
      <c r="E146" s="127"/>
      <c r="F146" s="128"/>
      <c r="G146" s="128"/>
      <c r="H146" s="127"/>
      <c r="I146" s="127"/>
      <c r="J146" s="127"/>
      <c r="K146" s="127"/>
      <c r="L146" s="121" t="str">
        <f t="shared" si="57"/>
        <v/>
      </c>
      <c r="M146" s="121" t="str">
        <f t="shared" si="58"/>
        <v/>
      </c>
      <c r="N146" s="121"/>
      <c r="O146" s="64" t="str">
        <f t="shared" si="59"/>
        <v/>
      </c>
      <c r="P146" s="64" t="str">
        <f t="shared" si="60"/>
        <v/>
      </c>
      <c r="Q146" s="64" t="str">
        <f t="shared" si="61"/>
        <v/>
      </c>
      <c r="R146" s="64" t="str">
        <f t="shared" si="62"/>
        <v/>
      </c>
      <c r="S146" s="64" t="str">
        <f t="shared" si="63"/>
        <v/>
      </c>
      <c r="T146" s="64" t="str">
        <f t="shared" si="64"/>
        <v/>
      </c>
      <c r="U146" s="64" t="str">
        <f t="shared" si="65"/>
        <v/>
      </c>
      <c r="V146" s="64" t="str">
        <f t="shared" si="66"/>
        <v/>
      </c>
      <c r="W146" s="236" t="b">
        <f t="shared" si="67"/>
        <v>0</v>
      </c>
      <c r="Y146" s="14" t="e">
        <f t="shared" si="68"/>
        <v>#VALUE!</v>
      </c>
      <c r="Z146" s="14" t="e">
        <f t="shared" si="69"/>
        <v>#VALUE!</v>
      </c>
      <c r="AA146" s="14" t="e">
        <f t="shared" si="70"/>
        <v>#VALUE!</v>
      </c>
      <c r="AB146" s="14" t="e">
        <f t="shared" si="71"/>
        <v>#VALUE!</v>
      </c>
      <c r="AC146" s="14" t="e">
        <f t="shared" si="72"/>
        <v>#VALUE!</v>
      </c>
      <c r="AD146" s="14" t="e">
        <f t="shared" si="73"/>
        <v>#VALUE!</v>
      </c>
      <c r="AE146" s="14" t="e">
        <f t="shared" si="74"/>
        <v>#VALUE!</v>
      </c>
      <c r="AF146" s="14" t="e">
        <f t="shared" si="75"/>
        <v>#VALUE!</v>
      </c>
      <c r="AG146" s="14" t="e">
        <f t="shared" si="76"/>
        <v>#VALUE!</v>
      </c>
      <c r="AH146" s="14" t="e">
        <f t="shared" si="77"/>
        <v>#VALUE!</v>
      </c>
      <c r="AI146" s="15" t="e">
        <f t="shared" si="78"/>
        <v>#VALUE!</v>
      </c>
      <c r="AJ146" s="15" t="e">
        <f t="shared" si="79"/>
        <v>#VALUE!</v>
      </c>
      <c r="AK146" s="15" t="e">
        <f t="shared" si="80"/>
        <v>#VALUE!</v>
      </c>
      <c r="AL146" s="15" t="e">
        <f t="shared" si="81"/>
        <v>#VALUE!</v>
      </c>
      <c r="AM146" s="15" t="e">
        <f t="shared" si="82"/>
        <v>#VALUE!</v>
      </c>
      <c r="AN146" s="15" t="e">
        <f t="shared" si="83"/>
        <v>#VALUE!</v>
      </c>
      <c r="AO146" s="15" t="e">
        <f t="shared" si="84"/>
        <v>#VALUE!</v>
      </c>
      <c r="AP146" s="15" t="e">
        <f t="shared" si="85"/>
        <v>#VALUE!</v>
      </c>
      <c r="AQ146" s="15" t="e">
        <f t="shared" si="86"/>
        <v>#VALUE!</v>
      </c>
      <c r="AR146" s="15" t="e">
        <f t="shared" si="87"/>
        <v>#VALUE!</v>
      </c>
      <c r="AS146" s="15">
        <f t="shared" si="88"/>
        <v>1</v>
      </c>
    </row>
    <row r="147" spans="1:45" ht="15.75">
      <c r="A147" s="118" t="s">
        <v>442</v>
      </c>
      <c r="B147" s="126"/>
      <c r="C147" s="126"/>
      <c r="D147" s="125"/>
      <c r="E147" s="127"/>
      <c r="F147" s="128"/>
      <c r="G147" s="128"/>
      <c r="H147" s="127"/>
      <c r="I147" s="127"/>
      <c r="J147" s="127"/>
      <c r="K147" s="127"/>
      <c r="L147" s="121" t="str">
        <f t="shared" si="57"/>
        <v/>
      </c>
      <c r="M147" s="121" t="str">
        <f t="shared" si="58"/>
        <v/>
      </c>
      <c r="N147" s="121"/>
      <c r="O147" s="64" t="str">
        <f t="shared" si="59"/>
        <v/>
      </c>
      <c r="P147" s="64" t="str">
        <f t="shared" si="60"/>
        <v/>
      </c>
      <c r="Q147" s="64" t="str">
        <f t="shared" si="61"/>
        <v/>
      </c>
      <c r="R147" s="64" t="str">
        <f t="shared" si="62"/>
        <v/>
      </c>
      <c r="S147" s="64" t="str">
        <f t="shared" si="63"/>
        <v/>
      </c>
      <c r="T147" s="64" t="str">
        <f t="shared" si="64"/>
        <v/>
      </c>
      <c r="U147" s="64" t="str">
        <f t="shared" si="65"/>
        <v/>
      </c>
      <c r="V147" s="64" t="str">
        <f t="shared" si="66"/>
        <v/>
      </c>
      <c r="W147" s="236" t="b">
        <f t="shared" si="67"/>
        <v>0</v>
      </c>
      <c r="Y147" s="14" t="e">
        <f t="shared" si="68"/>
        <v>#VALUE!</v>
      </c>
      <c r="Z147" s="14" t="e">
        <f t="shared" si="69"/>
        <v>#VALUE!</v>
      </c>
      <c r="AA147" s="14" t="e">
        <f t="shared" si="70"/>
        <v>#VALUE!</v>
      </c>
      <c r="AB147" s="14" t="e">
        <f t="shared" si="71"/>
        <v>#VALUE!</v>
      </c>
      <c r="AC147" s="14" t="e">
        <f t="shared" si="72"/>
        <v>#VALUE!</v>
      </c>
      <c r="AD147" s="14" t="e">
        <f t="shared" si="73"/>
        <v>#VALUE!</v>
      </c>
      <c r="AE147" s="14" t="e">
        <f t="shared" si="74"/>
        <v>#VALUE!</v>
      </c>
      <c r="AF147" s="14" t="e">
        <f t="shared" si="75"/>
        <v>#VALUE!</v>
      </c>
      <c r="AG147" s="14" t="e">
        <f t="shared" si="76"/>
        <v>#VALUE!</v>
      </c>
      <c r="AH147" s="14" t="e">
        <f t="shared" si="77"/>
        <v>#VALUE!</v>
      </c>
      <c r="AI147" s="15" t="e">
        <f t="shared" si="78"/>
        <v>#VALUE!</v>
      </c>
      <c r="AJ147" s="15" t="e">
        <f t="shared" si="79"/>
        <v>#VALUE!</v>
      </c>
      <c r="AK147" s="15" t="e">
        <f t="shared" si="80"/>
        <v>#VALUE!</v>
      </c>
      <c r="AL147" s="15" t="e">
        <f t="shared" si="81"/>
        <v>#VALUE!</v>
      </c>
      <c r="AM147" s="15" t="e">
        <f t="shared" si="82"/>
        <v>#VALUE!</v>
      </c>
      <c r="AN147" s="15" t="e">
        <f t="shared" si="83"/>
        <v>#VALUE!</v>
      </c>
      <c r="AO147" s="15" t="e">
        <f t="shared" si="84"/>
        <v>#VALUE!</v>
      </c>
      <c r="AP147" s="15" t="e">
        <f t="shared" si="85"/>
        <v>#VALUE!</v>
      </c>
      <c r="AQ147" s="15" t="e">
        <f t="shared" si="86"/>
        <v>#VALUE!</v>
      </c>
      <c r="AR147" s="15" t="e">
        <f t="shared" si="87"/>
        <v>#VALUE!</v>
      </c>
      <c r="AS147" s="15">
        <f t="shared" si="88"/>
        <v>1</v>
      </c>
    </row>
    <row r="148" spans="1:45" ht="15.75">
      <c r="A148" s="118" t="s">
        <v>443</v>
      </c>
      <c r="B148" s="126"/>
      <c r="C148" s="126"/>
      <c r="D148" s="125"/>
      <c r="E148" s="127"/>
      <c r="F148" s="128"/>
      <c r="G148" s="128"/>
      <c r="H148" s="127"/>
      <c r="I148" s="127"/>
      <c r="J148" s="127"/>
      <c r="K148" s="127"/>
      <c r="L148" s="121" t="str">
        <f t="shared" si="57"/>
        <v/>
      </c>
      <c r="M148" s="121" t="str">
        <f t="shared" si="58"/>
        <v/>
      </c>
      <c r="N148" s="121"/>
      <c r="O148" s="64" t="str">
        <f t="shared" si="59"/>
        <v/>
      </c>
      <c r="P148" s="64" t="str">
        <f t="shared" si="60"/>
        <v/>
      </c>
      <c r="Q148" s="64" t="str">
        <f t="shared" si="61"/>
        <v/>
      </c>
      <c r="R148" s="64" t="str">
        <f t="shared" si="62"/>
        <v/>
      </c>
      <c r="S148" s="64" t="str">
        <f t="shared" si="63"/>
        <v/>
      </c>
      <c r="T148" s="64" t="str">
        <f t="shared" si="64"/>
        <v/>
      </c>
      <c r="U148" s="64" t="str">
        <f t="shared" si="65"/>
        <v/>
      </c>
      <c r="V148" s="64" t="str">
        <f t="shared" si="66"/>
        <v/>
      </c>
      <c r="W148" s="236" t="b">
        <f t="shared" si="67"/>
        <v>0</v>
      </c>
      <c r="Y148" s="14" t="e">
        <f t="shared" si="68"/>
        <v>#VALUE!</v>
      </c>
      <c r="Z148" s="14" t="e">
        <f t="shared" si="69"/>
        <v>#VALUE!</v>
      </c>
      <c r="AA148" s="14" t="e">
        <f t="shared" si="70"/>
        <v>#VALUE!</v>
      </c>
      <c r="AB148" s="14" t="e">
        <f t="shared" si="71"/>
        <v>#VALUE!</v>
      </c>
      <c r="AC148" s="14" t="e">
        <f t="shared" si="72"/>
        <v>#VALUE!</v>
      </c>
      <c r="AD148" s="14" t="e">
        <f t="shared" si="73"/>
        <v>#VALUE!</v>
      </c>
      <c r="AE148" s="14" t="e">
        <f t="shared" si="74"/>
        <v>#VALUE!</v>
      </c>
      <c r="AF148" s="14" t="e">
        <f t="shared" si="75"/>
        <v>#VALUE!</v>
      </c>
      <c r="AG148" s="14" t="e">
        <f t="shared" si="76"/>
        <v>#VALUE!</v>
      </c>
      <c r="AH148" s="14" t="e">
        <f t="shared" si="77"/>
        <v>#VALUE!</v>
      </c>
      <c r="AI148" s="15" t="e">
        <f t="shared" si="78"/>
        <v>#VALUE!</v>
      </c>
      <c r="AJ148" s="15" t="e">
        <f t="shared" si="79"/>
        <v>#VALUE!</v>
      </c>
      <c r="AK148" s="15" t="e">
        <f t="shared" si="80"/>
        <v>#VALUE!</v>
      </c>
      <c r="AL148" s="15" t="e">
        <f t="shared" si="81"/>
        <v>#VALUE!</v>
      </c>
      <c r="AM148" s="15" t="e">
        <f t="shared" si="82"/>
        <v>#VALUE!</v>
      </c>
      <c r="AN148" s="15" t="e">
        <f t="shared" si="83"/>
        <v>#VALUE!</v>
      </c>
      <c r="AO148" s="15" t="e">
        <f t="shared" si="84"/>
        <v>#VALUE!</v>
      </c>
      <c r="AP148" s="15" t="e">
        <f t="shared" si="85"/>
        <v>#VALUE!</v>
      </c>
      <c r="AQ148" s="15" t="e">
        <f t="shared" si="86"/>
        <v>#VALUE!</v>
      </c>
      <c r="AR148" s="15" t="e">
        <f t="shared" si="87"/>
        <v>#VALUE!</v>
      </c>
      <c r="AS148" s="15">
        <f t="shared" si="88"/>
        <v>1</v>
      </c>
    </row>
    <row r="149" spans="1:45" ht="15.75">
      <c r="A149" s="118" t="s">
        <v>444</v>
      </c>
      <c r="B149" s="126"/>
      <c r="C149" s="126"/>
      <c r="D149" s="125"/>
      <c r="E149" s="127"/>
      <c r="F149" s="128"/>
      <c r="G149" s="128"/>
      <c r="H149" s="127"/>
      <c r="I149" s="127"/>
      <c r="J149" s="127"/>
      <c r="K149" s="127"/>
      <c r="L149" s="121" t="str">
        <f t="shared" si="57"/>
        <v/>
      </c>
      <c r="M149" s="121" t="str">
        <f t="shared" si="58"/>
        <v/>
      </c>
      <c r="N149" s="121"/>
      <c r="O149" s="64" t="str">
        <f t="shared" si="59"/>
        <v/>
      </c>
      <c r="P149" s="64" t="str">
        <f t="shared" si="60"/>
        <v/>
      </c>
      <c r="Q149" s="64" t="str">
        <f t="shared" si="61"/>
        <v/>
      </c>
      <c r="R149" s="64" t="str">
        <f t="shared" si="62"/>
        <v/>
      </c>
      <c r="S149" s="64" t="str">
        <f t="shared" si="63"/>
        <v/>
      </c>
      <c r="T149" s="64" t="str">
        <f t="shared" si="64"/>
        <v/>
      </c>
      <c r="U149" s="64" t="str">
        <f t="shared" si="65"/>
        <v/>
      </c>
      <c r="V149" s="64" t="str">
        <f t="shared" si="66"/>
        <v/>
      </c>
      <c r="W149" s="236" t="b">
        <f t="shared" si="67"/>
        <v>0</v>
      </c>
      <c r="Y149" s="14" t="e">
        <f t="shared" si="68"/>
        <v>#VALUE!</v>
      </c>
      <c r="Z149" s="14" t="e">
        <f t="shared" si="69"/>
        <v>#VALUE!</v>
      </c>
      <c r="AA149" s="14" t="e">
        <f t="shared" si="70"/>
        <v>#VALUE!</v>
      </c>
      <c r="AB149" s="14" t="e">
        <f t="shared" si="71"/>
        <v>#VALUE!</v>
      </c>
      <c r="AC149" s="14" t="e">
        <f t="shared" si="72"/>
        <v>#VALUE!</v>
      </c>
      <c r="AD149" s="14" t="e">
        <f t="shared" si="73"/>
        <v>#VALUE!</v>
      </c>
      <c r="AE149" s="14" t="e">
        <f t="shared" si="74"/>
        <v>#VALUE!</v>
      </c>
      <c r="AF149" s="14" t="e">
        <f t="shared" si="75"/>
        <v>#VALUE!</v>
      </c>
      <c r="AG149" s="14" t="e">
        <f t="shared" si="76"/>
        <v>#VALUE!</v>
      </c>
      <c r="AH149" s="14" t="e">
        <f t="shared" si="77"/>
        <v>#VALUE!</v>
      </c>
      <c r="AI149" s="15" t="e">
        <f t="shared" si="78"/>
        <v>#VALUE!</v>
      </c>
      <c r="AJ149" s="15" t="e">
        <f t="shared" si="79"/>
        <v>#VALUE!</v>
      </c>
      <c r="AK149" s="15" t="e">
        <f t="shared" si="80"/>
        <v>#VALUE!</v>
      </c>
      <c r="AL149" s="15" t="e">
        <f t="shared" si="81"/>
        <v>#VALUE!</v>
      </c>
      <c r="AM149" s="15" t="e">
        <f t="shared" si="82"/>
        <v>#VALUE!</v>
      </c>
      <c r="AN149" s="15" t="e">
        <f t="shared" si="83"/>
        <v>#VALUE!</v>
      </c>
      <c r="AO149" s="15" t="e">
        <f t="shared" si="84"/>
        <v>#VALUE!</v>
      </c>
      <c r="AP149" s="15" t="e">
        <f t="shared" si="85"/>
        <v>#VALUE!</v>
      </c>
      <c r="AQ149" s="15" t="e">
        <f t="shared" si="86"/>
        <v>#VALUE!</v>
      </c>
      <c r="AR149" s="15" t="e">
        <f t="shared" si="87"/>
        <v>#VALUE!</v>
      </c>
      <c r="AS149" s="15">
        <f t="shared" si="88"/>
        <v>1</v>
      </c>
    </row>
    <row r="150" spans="1:45" ht="15.75">
      <c r="A150" s="118" t="s">
        <v>445</v>
      </c>
      <c r="B150" s="126"/>
      <c r="C150" s="126"/>
      <c r="D150" s="125"/>
      <c r="E150" s="127"/>
      <c r="F150" s="128"/>
      <c r="G150" s="128"/>
      <c r="H150" s="127"/>
      <c r="I150" s="127"/>
      <c r="J150" s="127"/>
      <c r="K150" s="127"/>
      <c r="L150" s="121" t="str">
        <f t="shared" si="57"/>
        <v/>
      </c>
      <c r="M150" s="121" t="str">
        <f t="shared" si="58"/>
        <v/>
      </c>
      <c r="N150" s="121"/>
      <c r="O150" s="64" t="str">
        <f t="shared" si="59"/>
        <v/>
      </c>
      <c r="P150" s="64" t="str">
        <f t="shared" si="60"/>
        <v/>
      </c>
      <c r="Q150" s="64" t="str">
        <f t="shared" si="61"/>
        <v/>
      </c>
      <c r="R150" s="64" t="str">
        <f t="shared" si="62"/>
        <v/>
      </c>
      <c r="S150" s="64" t="str">
        <f t="shared" si="63"/>
        <v/>
      </c>
      <c r="T150" s="64" t="str">
        <f t="shared" si="64"/>
        <v/>
      </c>
      <c r="U150" s="64" t="str">
        <f t="shared" si="65"/>
        <v/>
      </c>
      <c r="V150" s="64" t="str">
        <f t="shared" si="66"/>
        <v/>
      </c>
      <c r="W150" s="236" t="b">
        <f t="shared" si="67"/>
        <v>0</v>
      </c>
      <c r="Y150" s="14" t="e">
        <f t="shared" si="68"/>
        <v>#VALUE!</v>
      </c>
      <c r="Z150" s="14" t="e">
        <f t="shared" si="69"/>
        <v>#VALUE!</v>
      </c>
      <c r="AA150" s="14" t="e">
        <f t="shared" si="70"/>
        <v>#VALUE!</v>
      </c>
      <c r="AB150" s="14" t="e">
        <f t="shared" si="71"/>
        <v>#VALUE!</v>
      </c>
      <c r="AC150" s="14" t="e">
        <f t="shared" si="72"/>
        <v>#VALUE!</v>
      </c>
      <c r="AD150" s="14" t="e">
        <f t="shared" si="73"/>
        <v>#VALUE!</v>
      </c>
      <c r="AE150" s="14" t="e">
        <f t="shared" si="74"/>
        <v>#VALUE!</v>
      </c>
      <c r="AF150" s="14" t="e">
        <f t="shared" si="75"/>
        <v>#VALUE!</v>
      </c>
      <c r="AG150" s="14" t="e">
        <f t="shared" si="76"/>
        <v>#VALUE!</v>
      </c>
      <c r="AH150" s="14" t="e">
        <f t="shared" si="77"/>
        <v>#VALUE!</v>
      </c>
      <c r="AI150" s="15" t="e">
        <f t="shared" si="78"/>
        <v>#VALUE!</v>
      </c>
      <c r="AJ150" s="15" t="e">
        <f t="shared" si="79"/>
        <v>#VALUE!</v>
      </c>
      <c r="AK150" s="15" t="e">
        <f t="shared" si="80"/>
        <v>#VALUE!</v>
      </c>
      <c r="AL150" s="15" t="e">
        <f t="shared" si="81"/>
        <v>#VALUE!</v>
      </c>
      <c r="AM150" s="15" t="e">
        <f t="shared" si="82"/>
        <v>#VALUE!</v>
      </c>
      <c r="AN150" s="15" t="e">
        <f t="shared" si="83"/>
        <v>#VALUE!</v>
      </c>
      <c r="AO150" s="15" t="e">
        <f t="shared" si="84"/>
        <v>#VALUE!</v>
      </c>
      <c r="AP150" s="15" t="e">
        <f t="shared" si="85"/>
        <v>#VALUE!</v>
      </c>
      <c r="AQ150" s="15" t="e">
        <f t="shared" si="86"/>
        <v>#VALUE!</v>
      </c>
      <c r="AR150" s="15" t="e">
        <f t="shared" si="87"/>
        <v>#VALUE!</v>
      </c>
      <c r="AS150" s="15">
        <f t="shared" si="88"/>
        <v>1</v>
      </c>
    </row>
    <row r="151" spans="1:45" ht="15.75">
      <c r="A151" s="118" t="s">
        <v>446</v>
      </c>
      <c r="B151" s="126"/>
      <c r="C151" s="126"/>
      <c r="D151" s="125"/>
      <c r="E151" s="127"/>
      <c r="F151" s="128"/>
      <c r="G151" s="128"/>
      <c r="H151" s="127"/>
      <c r="I151" s="127"/>
      <c r="J151" s="127"/>
      <c r="K151" s="127"/>
      <c r="L151" s="121" t="str">
        <f t="shared" si="57"/>
        <v/>
      </c>
      <c r="M151" s="121" t="str">
        <f t="shared" si="58"/>
        <v/>
      </c>
      <c r="N151" s="121"/>
      <c r="O151" s="64" t="str">
        <f t="shared" si="59"/>
        <v/>
      </c>
      <c r="P151" s="64" t="str">
        <f t="shared" si="60"/>
        <v/>
      </c>
      <c r="Q151" s="64" t="str">
        <f t="shared" si="61"/>
        <v/>
      </c>
      <c r="R151" s="64" t="str">
        <f t="shared" si="62"/>
        <v/>
      </c>
      <c r="S151" s="64" t="str">
        <f t="shared" si="63"/>
        <v/>
      </c>
      <c r="T151" s="64" t="str">
        <f t="shared" si="64"/>
        <v/>
      </c>
      <c r="U151" s="64" t="str">
        <f t="shared" si="65"/>
        <v/>
      </c>
      <c r="V151" s="64" t="str">
        <f t="shared" si="66"/>
        <v/>
      </c>
      <c r="W151" s="236" t="b">
        <f t="shared" si="67"/>
        <v>0</v>
      </c>
      <c r="Y151" s="14" t="e">
        <f t="shared" si="68"/>
        <v>#VALUE!</v>
      </c>
      <c r="Z151" s="14" t="e">
        <f t="shared" si="69"/>
        <v>#VALUE!</v>
      </c>
      <c r="AA151" s="14" t="e">
        <f t="shared" si="70"/>
        <v>#VALUE!</v>
      </c>
      <c r="AB151" s="14" t="e">
        <f t="shared" si="71"/>
        <v>#VALUE!</v>
      </c>
      <c r="AC151" s="14" t="e">
        <f t="shared" si="72"/>
        <v>#VALUE!</v>
      </c>
      <c r="AD151" s="14" t="e">
        <f t="shared" si="73"/>
        <v>#VALUE!</v>
      </c>
      <c r="AE151" s="14" t="e">
        <f t="shared" si="74"/>
        <v>#VALUE!</v>
      </c>
      <c r="AF151" s="14" t="e">
        <f t="shared" si="75"/>
        <v>#VALUE!</v>
      </c>
      <c r="AG151" s="14" t="e">
        <f t="shared" si="76"/>
        <v>#VALUE!</v>
      </c>
      <c r="AH151" s="14" t="e">
        <f t="shared" si="77"/>
        <v>#VALUE!</v>
      </c>
      <c r="AI151" s="15" t="e">
        <f t="shared" si="78"/>
        <v>#VALUE!</v>
      </c>
      <c r="AJ151" s="15" t="e">
        <f t="shared" si="79"/>
        <v>#VALUE!</v>
      </c>
      <c r="AK151" s="15" t="e">
        <f t="shared" si="80"/>
        <v>#VALUE!</v>
      </c>
      <c r="AL151" s="15" t="e">
        <f t="shared" si="81"/>
        <v>#VALUE!</v>
      </c>
      <c r="AM151" s="15" t="e">
        <f t="shared" si="82"/>
        <v>#VALUE!</v>
      </c>
      <c r="AN151" s="15" t="e">
        <f t="shared" si="83"/>
        <v>#VALUE!</v>
      </c>
      <c r="AO151" s="15" t="e">
        <f t="shared" si="84"/>
        <v>#VALUE!</v>
      </c>
      <c r="AP151" s="15" t="e">
        <f t="shared" si="85"/>
        <v>#VALUE!</v>
      </c>
      <c r="AQ151" s="15" t="e">
        <f t="shared" si="86"/>
        <v>#VALUE!</v>
      </c>
      <c r="AR151" s="15" t="e">
        <f t="shared" si="87"/>
        <v>#VALUE!</v>
      </c>
      <c r="AS151" s="15">
        <f t="shared" si="88"/>
        <v>1</v>
      </c>
    </row>
    <row r="152" spans="1:45" ht="15.75">
      <c r="A152" s="118" t="s">
        <v>447</v>
      </c>
      <c r="B152" s="126"/>
      <c r="C152" s="126"/>
      <c r="D152" s="125"/>
      <c r="E152" s="127"/>
      <c r="F152" s="128"/>
      <c r="G152" s="128"/>
      <c r="H152" s="127"/>
      <c r="I152" s="127"/>
      <c r="J152" s="127"/>
      <c r="K152" s="127"/>
      <c r="L152" s="121" t="str">
        <f t="shared" si="57"/>
        <v/>
      </c>
      <c r="M152" s="121" t="str">
        <f t="shared" si="58"/>
        <v/>
      </c>
      <c r="N152" s="121"/>
      <c r="O152" s="64" t="str">
        <f t="shared" si="59"/>
        <v/>
      </c>
      <c r="P152" s="64" t="str">
        <f t="shared" si="60"/>
        <v/>
      </c>
      <c r="Q152" s="64" t="str">
        <f t="shared" si="61"/>
        <v/>
      </c>
      <c r="R152" s="64" t="str">
        <f t="shared" si="62"/>
        <v/>
      </c>
      <c r="S152" s="64" t="str">
        <f t="shared" si="63"/>
        <v/>
      </c>
      <c r="T152" s="64" t="str">
        <f t="shared" si="64"/>
        <v/>
      </c>
      <c r="U152" s="64" t="str">
        <f t="shared" si="65"/>
        <v/>
      </c>
      <c r="V152" s="64" t="str">
        <f t="shared" si="66"/>
        <v/>
      </c>
      <c r="W152" s="236" t="b">
        <f t="shared" si="67"/>
        <v>0</v>
      </c>
      <c r="Y152" s="14" t="e">
        <f t="shared" si="68"/>
        <v>#VALUE!</v>
      </c>
      <c r="Z152" s="14" t="e">
        <f t="shared" si="69"/>
        <v>#VALUE!</v>
      </c>
      <c r="AA152" s="14" t="e">
        <f t="shared" si="70"/>
        <v>#VALUE!</v>
      </c>
      <c r="AB152" s="14" t="e">
        <f t="shared" si="71"/>
        <v>#VALUE!</v>
      </c>
      <c r="AC152" s="14" t="e">
        <f t="shared" si="72"/>
        <v>#VALUE!</v>
      </c>
      <c r="AD152" s="14" t="e">
        <f t="shared" si="73"/>
        <v>#VALUE!</v>
      </c>
      <c r="AE152" s="14" t="e">
        <f t="shared" si="74"/>
        <v>#VALUE!</v>
      </c>
      <c r="AF152" s="14" t="e">
        <f t="shared" si="75"/>
        <v>#VALUE!</v>
      </c>
      <c r="AG152" s="14" t="e">
        <f t="shared" si="76"/>
        <v>#VALUE!</v>
      </c>
      <c r="AH152" s="14" t="e">
        <f t="shared" si="77"/>
        <v>#VALUE!</v>
      </c>
      <c r="AI152" s="15" t="e">
        <f t="shared" si="78"/>
        <v>#VALUE!</v>
      </c>
      <c r="AJ152" s="15" t="e">
        <f t="shared" si="79"/>
        <v>#VALUE!</v>
      </c>
      <c r="AK152" s="15" t="e">
        <f t="shared" si="80"/>
        <v>#VALUE!</v>
      </c>
      <c r="AL152" s="15" t="e">
        <f t="shared" si="81"/>
        <v>#VALUE!</v>
      </c>
      <c r="AM152" s="15" t="e">
        <f t="shared" si="82"/>
        <v>#VALUE!</v>
      </c>
      <c r="AN152" s="15" t="e">
        <f t="shared" si="83"/>
        <v>#VALUE!</v>
      </c>
      <c r="AO152" s="15" t="e">
        <f t="shared" si="84"/>
        <v>#VALUE!</v>
      </c>
      <c r="AP152" s="15" t="e">
        <f t="shared" si="85"/>
        <v>#VALUE!</v>
      </c>
      <c r="AQ152" s="15" t="e">
        <f t="shared" si="86"/>
        <v>#VALUE!</v>
      </c>
      <c r="AR152" s="15" t="e">
        <f t="shared" si="87"/>
        <v>#VALUE!</v>
      </c>
      <c r="AS152" s="15">
        <f t="shared" si="88"/>
        <v>1</v>
      </c>
    </row>
    <row r="153" spans="1:45" ht="15.75">
      <c r="A153" s="118" t="s">
        <v>448</v>
      </c>
      <c r="B153" s="126"/>
      <c r="C153" s="126"/>
      <c r="D153" s="125"/>
      <c r="E153" s="127"/>
      <c r="F153" s="128"/>
      <c r="G153" s="128"/>
      <c r="H153" s="127"/>
      <c r="I153" s="127"/>
      <c r="J153" s="127"/>
      <c r="K153" s="127"/>
      <c r="L153" s="121" t="str">
        <f t="shared" si="57"/>
        <v/>
      </c>
      <c r="M153" s="121" t="str">
        <f t="shared" si="58"/>
        <v/>
      </c>
      <c r="N153" s="121"/>
      <c r="O153" s="64" t="str">
        <f t="shared" si="59"/>
        <v/>
      </c>
      <c r="P153" s="64" t="str">
        <f t="shared" si="60"/>
        <v/>
      </c>
      <c r="Q153" s="64" t="str">
        <f t="shared" si="61"/>
        <v/>
      </c>
      <c r="R153" s="64" t="str">
        <f t="shared" si="62"/>
        <v/>
      </c>
      <c r="S153" s="64" t="str">
        <f t="shared" si="63"/>
        <v/>
      </c>
      <c r="T153" s="64" t="str">
        <f t="shared" si="64"/>
        <v/>
      </c>
      <c r="U153" s="64" t="str">
        <f t="shared" si="65"/>
        <v/>
      </c>
      <c r="V153" s="64" t="str">
        <f t="shared" si="66"/>
        <v/>
      </c>
      <c r="W153" s="236" t="b">
        <f t="shared" si="67"/>
        <v>0</v>
      </c>
      <c r="Y153" s="14" t="e">
        <f t="shared" si="68"/>
        <v>#VALUE!</v>
      </c>
      <c r="Z153" s="14" t="e">
        <f t="shared" si="69"/>
        <v>#VALUE!</v>
      </c>
      <c r="AA153" s="14" t="e">
        <f t="shared" si="70"/>
        <v>#VALUE!</v>
      </c>
      <c r="AB153" s="14" t="e">
        <f t="shared" si="71"/>
        <v>#VALUE!</v>
      </c>
      <c r="AC153" s="14" t="e">
        <f t="shared" si="72"/>
        <v>#VALUE!</v>
      </c>
      <c r="AD153" s="14" t="e">
        <f t="shared" si="73"/>
        <v>#VALUE!</v>
      </c>
      <c r="AE153" s="14" t="e">
        <f t="shared" si="74"/>
        <v>#VALUE!</v>
      </c>
      <c r="AF153" s="14" t="e">
        <f t="shared" si="75"/>
        <v>#VALUE!</v>
      </c>
      <c r="AG153" s="14" t="e">
        <f t="shared" si="76"/>
        <v>#VALUE!</v>
      </c>
      <c r="AH153" s="14" t="e">
        <f t="shared" si="77"/>
        <v>#VALUE!</v>
      </c>
      <c r="AI153" s="15" t="e">
        <f t="shared" si="78"/>
        <v>#VALUE!</v>
      </c>
      <c r="AJ153" s="15" t="e">
        <f t="shared" si="79"/>
        <v>#VALUE!</v>
      </c>
      <c r="AK153" s="15" t="e">
        <f t="shared" si="80"/>
        <v>#VALUE!</v>
      </c>
      <c r="AL153" s="15" t="e">
        <f t="shared" si="81"/>
        <v>#VALUE!</v>
      </c>
      <c r="AM153" s="15" t="e">
        <f t="shared" si="82"/>
        <v>#VALUE!</v>
      </c>
      <c r="AN153" s="15" t="e">
        <f t="shared" si="83"/>
        <v>#VALUE!</v>
      </c>
      <c r="AO153" s="15" t="e">
        <f t="shared" si="84"/>
        <v>#VALUE!</v>
      </c>
      <c r="AP153" s="15" t="e">
        <f t="shared" si="85"/>
        <v>#VALUE!</v>
      </c>
      <c r="AQ153" s="15" t="e">
        <f t="shared" si="86"/>
        <v>#VALUE!</v>
      </c>
      <c r="AR153" s="15" t="e">
        <f t="shared" si="87"/>
        <v>#VALUE!</v>
      </c>
      <c r="AS153" s="15">
        <f t="shared" si="88"/>
        <v>1</v>
      </c>
    </row>
    <row r="154" spans="1:45" ht="15.75">
      <c r="A154" s="118" t="s">
        <v>449</v>
      </c>
      <c r="B154" s="126"/>
      <c r="C154" s="126"/>
      <c r="D154" s="125"/>
      <c r="E154" s="127"/>
      <c r="F154" s="128"/>
      <c r="G154" s="128"/>
      <c r="H154" s="127"/>
      <c r="I154" s="127"/>
      <c r="J154" s="127"/>
      <c r="K154" s="127"/>
      <c r="L154" s="121" t="str">
        <f t="shared" si="57"/>
        <v/>
      </c>
      <c r="M154" s="121" t="str">
        <f t="shared" si="58"/>
        <v/>
      </c>
      <c r="N154" s="121"/>
      <c r="O154" s="64" t="str">
        <f t="shared" si="59"/>
        <v/>
      </c>
      <c r="P154" s="64" t="str">
        <f t="shared" si="60"/>
        <v/>
      </c>
      <c r="Q154" s="64" t="str">
        <f t="shared" si="61"/>
        <v/>
      </c>
      <c r="R154" s="64" t="str">
        <f t="shared" si="62"/>
        <v/>
      </c>
      <c r="S154" s="64" t="str">
        <f t="shared" si="63"/>
        <v/>
      </c>
      <c r="T154" s="64" t="str">
        <f t="shared" si="64"/>
        <v/>
      </c>
      <c r="U154" s="64" t="str">
        <f t="shared" si="65"/>
        <v/>
      </c>
      <c r="V154" s="64" t="str">
        <f t="shared" si="66"/>
        <v/>
      </c>
      <c r="W154" s="236" t="b">
        <f t="shared" si="67"/>
        <v>0</v>
      </c>
      <c r="Y154" s="14" t="e">
        <f t="shared" si="68"/>
        <v>#VALUE!</v>
      </c>
      <c r="Z154" s="14" t="e">
        <f t="shared" si="69"/>
        <v>#VALUE!</v>
      </c>
      <c r="AA154" s="14" t="e">
        <f t="shared" si="70"/>
        <v>#VALUE!</v>
      </c>
      <c r="AB154" s="14" t="e">
        <f t="shared" si="71"/>
        <v>#VALUE!</v>
      </c>
      <c r="AC154" s="14" t="e">
        <f t="shared" si="72"/>
        <v>#VALUE!</v>
      </c>
      <c r="AD154" s="14" t="e">
        <f t="shared" si="73"/>
        <v>#VALUE!</v>
      </c>
      <c r="AE154" s="14" t="e">
        <f t="shared" si="74"/>
        <v>#VALUE!</v>
      </c>
      <c r="AF154" s="14" t="e">
        <f t="shared" si="75"/>
        <v>#VALUE!</v>
      </c>
      <c r="AG154" s="14" t="e">
        <f t="shared" si="76"/>
        <v>#VALUE!</v>
      </c>
      <c r="AH154" s="14" t="e">
        <f t="shared" si="77"/>
        <v>#VALUE!</v>
      </c>
      <c r="AI154" s="15" t="e">
        <f t="shared" si="78"/>
        <v>#VALUE!</v>
      </c>
      <c r="AJ154" s="15" t="e">
        <f t="shared" si="79"/>
        <v>#VALUE!</v>
      </c>
      <c r="AK154" s="15" t="e">
        <f t="shared" si="80"/>
        <v>#VALUE!</v>
      </c>
      <c r="AL154" s="15" t="e">
        <f t="shared" si="81"/>
        <v>#VALUE!</v>
      </c>
      <c r="AM154" s="15" t="e">
        <f t="shared" si="82"/>
        <v>#VALUE!</v>
      </c>
      <c r="AN154" s="15" t="e">
        <f t="shared" si="83"/>
        <v>#VALUE!</v>
      </c>
      <c r="AO154" s="15" t="e">
        <f t="shared" si="84"/>
        <v>#VALUE!</v>
      </c>
      <c r="AP154" s="15" t="e">
        <f t="shared" si="85"/>
        <v>#VALUE!</v>
      </c>
      <c r="AQ154" s="15" t="e">
        <f t="shared" si="86"/>
        <v>#VALUE!</v>
      </c>
      <c r="AR154" s="15" t="e">
        <f t="shared" si="87"/>
        <v>#VALUE!</v>
      </c>
      <c r="AS154" s="15">
        <f t="shared" si="88"/>
        <v>1</v>
      </c>
    </row>
    <row r="155" spans="1:45" ht="15.75">
      <c r="A155" s="118" t="s">
        <v>450</v>
      </c>
      <c r="B155" s="126"/>
      <c r="C155" s="126"/>
      <c r="D155" s="125"/>
      <c r="E155" s="127"/>
      <c r="F155" s="128"/>
      <c r="G155" s="128"/>
      <c r="H155" s="127"/>
      <c r="I155" s="127"/>
      <c r="J155" s="127"/>
      <c r="K155" s="127"/>
      <c r="L155" s="121" t="str">
        <f t="shared" si="57"/>
        <v/>
      </c>
      <c r="M155" s="121" t="str">
        <f t="shared" si="58"/>
        <v/>
      </c>
      <c r="N155" s="121"/>
      <c r="O155" s="64" t="str">
        <f t="shared" si="59"/>
        <v/>
      </c>
      <c r="P155" s="64" t="str">
        <f t="shared" si="60"/>
        <v/>
      </c>
      <c r="Q155" s="64" t="str">
        <f t="shared" si="61"/>
        <v/>
      </c>
      <c r="R155" s="64" t="str">
        <f t="shared" si="62"/>
        <v/>
      </c>
      <c r="S155" s="64" t="str">
        <f t="shared" si="63"/>
        <v/>
      </c>
      <c r="T155" s="64" t="str">
        <f t="shared" si="64"/>
        <v/>
      </c>
      <c r="U155" s="64" t="str">
        <f t="shared" si="65"/>
        <v/>
      </c>
      <c r="V155" s="64" t="str">
        <f t="shared" si="66"/>
        <v/>
      </c>
      <c r="W155" s="236" t="b">
        <f t="shared" si="67"/>
        <v>0</v>
      </c>
      <c r="Y155" s="14" t="e">
        <f t="shared" si="68"/>
        <v>#VALUE!</v>
      </c>
      <c r="Z155" s="14" t="e">
        <f t="shared" si="69"/>
        <v>#VALUE!</v>
      </c>
      <c r="AA155" s="14" t="e">
        <f t="shared" si="70"/>
        <v>#VALUE!</v>
      </c>
      <c r="AB155" s="14" t="e">
        <f t="shared" si="71"/>
        <v>#VALUE!</v>
      </c>
      <c r="AC155" s="14" t="e">
        <f t="shared" si="72"/>
        <v>#VALUE!</v>
      </c>
      <c r="AD155" s="14" t="e">
        <f t="shared" si="73"/>
        <v>#VALUE!</v>
      </c>
      <c r="AE155" s="14" t="e">
        <f t="shared" si="74"/>
        <v>#VALUE!</v>
      </c>
      <c r="AF155" s="14" t="e">
        <f t="shared" si="75"/>
        <v>#VALUE!</v>
      </c>
      <c r="AG155" s="14" t="e">
        <f t="shared" si="76"/>
        <v>#VALUE!</v>
      </c>
      <c r="AH155" s="14" t="e">
        <f t="shared" si="77"/>
        <v>#VALUE!</v>
      </c>
      <c r="AI155" s="15" t="e">
        <f t="shared" si="78"/>
        <v>#VALUE!</v>
      </c>
      <c r="AJ155" s="15" t="e">
        <f t="shared" si="79"/>
        <v>#VALUE!</v>
      </c>
      <c r="AK155" s="15" t="e">
        <f t="shared" si="80"/>
        <v>#VALUE!</v>
      </c>
      <c r="AL155" s="15" t="e">
        <f t="shared" si="81"/>
        <v>#VALUE!</v>
      </c>
      <c r="AM155" s="15" t="e">
        <f t="shared" si="82"/>
        <v>#VALUE!</v>
      </c>
      <c r="AN155" s="15" t="e">
        <f t="shared" si="83"/>
        <v>#VALUE!</v>
      </c>
      <c r="AO155" s="15" t="e">
        <f t="shared" si="84"/>
        <v>#VALUE!</v>
      </c>
      <c r="AP155" s="15" t="e">
        <f t="shared" si="85"/>
        <v>#VALUE!</v>
      </c>
      <c r="AQ155" s="15" t="e">
        <f t="shared" si="86"/>
        <v>#VALUE!</v>
      </c>
      <c r="AR155" s="15" t="e">
        <f t="shared" si="87"/>
        <v>#VALUE!</v>
      </c>
      <c r="AS155" s="15">
        <f t="shared" si="88"/>
        <v>1</v>
      </c>
    </row>
    <row r="156" spans="1:45" ht="15.75">
      <c r="A156" s="118" t="s">
        <v>451</v>
      </c>
      <c r="B156" s="126"/>
      <c r="C156" s="126"/>
      <c r="D156" s="125"/>
      <c r="E156" s="127"/>
      <c r="F156" s="128"/>
      <c r="G156" s="128"/>
      <c r="H156" s="127"/>
      <c r="I156" s="127"/>
      <c r="J156" s="127"/>
      <c r="K156" s="127"/>
      <c r="L156" s="121" t="str">
        <f t="shared" si="57"/>
        <v/>
      </c>
      <c r="M156" s="121" t="str">
        <f t="shared" si="58"/>
        <v/>
      </c>
      <c r="N156" s="121"/>
      <c r="O156" s="64" t="str">
        <f t="shared" si="59"/>
        <v/>
      </c>
      <c r="P156" s="64" t="str">
        <f t="shared" si="60"/>
        <v/>
      </c>
      <c r="Q156" s="64" t="str">
        <f t="shared" si="61"/>
        <v/>
      </c>
      <c r="R156" s="64" t="str">
        <f t="shared" si="62"/>
        <v/>
      </c>
      <c r="S156" s="64" t="str">
        <f t="shared" si="63"/>
        <v/>
      </c>
      <c r="T156" s="64" t="str">
        <f t="shared" si="64"/>
        <v/>
      </c>
      <c r="U156" s="64" t="str">
        <f t="shared" si="65"/>
        <v/>
      </c>
      <c r="V156" s="64" t="str">
        <f t="shared" si="66"/>
        <v/>
      </c>
      <c r="W156" s="236" t="b">
        <f t="shared" si="67"/>
        <v>0</v>
      </c>
      <c r="Y156" s="14" t="e">
        <f t="shared" si="68"/>
        <v>#VALUE!</v>
      </c>
      <c r="Z156" s="14" t="e">
        <f t="shared" si="69"/>
        <v>#VALUE!</v>
      </c>
      <c r="AA156" s="14" t="e">
        <f t="shared" si="70"/>
        <v>#VALUE!</v>
      </c>
      <c r="AB156" s="14" t="e">
        <f t="shared" si="71"/>
        <v>#VALUE!</v>
      </c>
      <c r="AC156" s="14" t="e">
        <f t="shared" si="72"/>
        <v>#VALUE!</v>
      </c>
      <c r="AD156" s="14" t="e">
        <f t="shared" si="73"/>
        <v>#VALUE!</v>
      </c>
      <c r="AE156" s="14" t="e">
        <f t="shared" si="74"/>
        <v>#VALUE!</v>
      </c>
      <c r="AF156" s="14" t="e">
        <f t="shared" si="75"/>
        <v>#VALUE!</v>
      </c>
      <c r="AG156" s="14" t="e">
        <f t="shared" si="76"/>
        <v>#VALUE!</v>
      </c>
      <c r="AH156" s="14" t="e">
        <f t="shared" si="77"/>
        <v>#VALUE!</v>
      </c>
      <c r="AI156" s="15" t="e">
        <f t="shared" si="78"/>
        <v>#VALUE!</v>
      </c>
      <c r="AJ156" s="15" t="e">
        <f t="shared" si="79"/>
        <v>#VALUE!</v>
      </c>
      <c r="AK156" s="15" t="e">
        <f t="shared" si="80"/>
        <v>#VALUE!</v>
      </c>
      <c r="AL156" s="15" t="e">
        <f t="shared" si="81"/>
        <v>#VALUE!</v>
      </c>
      <c r="AM156" s="15" t="e">
        <f t="shared" si="82"/>
        <v>#VALUE!</v>
      </c>
      <c r="AN156" s="15" t="e">
        <f t="shared" si="83"/>
        <v>#VALUE!</v>
      </c>
      <c r="AO156" s="15" t="e">
        <f t="shared" si="84"/>
        <v>#VALUE!</v>
      </c>
      <c r="AP156" s="15" t="e">
        <f t="shared" si="85"/>
        <v>#VALUE!</v>
      </c>
      <c r="AQ156" s="15" t="e">
        <f t="shared" si="86"/>
        <v>#VALUE!</v>
      </c>
      <c r="AR156" s="15" t="e">
        <f t="shared" si="87"/>
        <v>#VALUE!</v>
      </c>
      <c r="AS156" s="15">
        <f t="shared" si="88"/>
        <v>1</v>
      </c>
    </row>
    <row r="157" spans="1:45" ht="15.75">
      <c r="A157" s="118" t="s">
        <v>452</v>
      </c>
      <c r="B157" s="126"/>
      <c r="C157" s="126"/>
      <c r="D157" s="125"/>
      <c r="E157" s="127"/>
      <c r="F157" s="128"/>
      <c r="G157" s="128"/>
      <c r="H157" s="127"/>
      <c r="I157" s="127"/>
      <c r="J157" s="127"/>
      <c r="K157" s="127"/>
      <c r="L157" s="121" t="str">
        <f t="shared" si="57"/>
        <v/>
      </c>
      <c r="M157" s="121" t="str">
        <f t="shared" si="58"/>
        <v/>
      </c>
      <c r="N157" s="121"/>
      <c r="O157" s="64" t="str">
        <f t="shared" si="59"/>
        <v/>
      </c>
      <c r="P157" s="64" t="str">
        <f t="shared" si="60"/>
        <v/>
      </c>
      <c r="Q157" s="64" t="str">
        <f t="shared" si="61"/>
        <v/>
      </c>
      <c r="R157" s="64" t="str">
        <f t="shared" si="62"/>
        <v/>
      </c>
      <c r="S157" s="64" t="str">
        <f t="shared" si="63"/>
        <v/>
      </c>
      <c r="T157" s="64" t="str">
        <f t="shared" si="64"/>
        <v/>
      </c>
      <c r="U157" s="64" t="str">
        <f t="shared" si="65"/>
        <v/>
      </c>
      <c r="V157" s="64" t="str">
        <f t="shared" si="66"/>
        <v/>
      </c>
      <c r="W157" s="236" t="b">
        <f t="shared" si="67"/>
        <v>0</v>
      </c>
      <c r="Y157" s="14" t="e">
        <f t="shared" si="68"/>
        <v>#VALUE!</v>
      </c>
      <c r="Z157" s="14" t="e">
        <f t="shared" si="69"/>
        <v>#VALUE!</v>
      </c>
      <c r="AA157" s="14" t="e">
        <f t="shared" si="70"/>
        <v>#VALUE!</v>
      </c>
      <c r="AB157" s="14" t="e">
        <f t="shared" si="71"/>
        <v>#VALUE!</v>
      </c>
      <c r="AC157" s="14" t="e">
        <f t="shared" si="72"/>
        <v>#VALUE!</v>
      </c>
      <c r="AD157" s="14" t="e">
        <f t="shared" si="73"/>
        <v>#VALUE!</v>
      </c>
      <c r="AE157" s="14" t="e">
        <f t="shared" si="74"/>
        <v>#VALUE!</v>
      </c>
      <c r="AF157" s="14" t="e">
        <f t="shared" si="75"/>
        <v>#VALUE!</v>
      </c>
      <c r="AG157" s="14" t="e">
        <f t="shared" si="76"/>
        <v>#VALUE!</v>
      </c>
      <c r="AH157" s="14" t="e">
        <f t="shared" si="77"/>
        <v>#VALUE!</v>
      </c>
      <c r="AI157" s="15" t="e">
        <f t="shared" si="78"/>
        <v>#VALUE!</v>
      </c>
      <c r="AJ157" s="15" t="e">
        <f t="shared" si="79"/>
        <v>#VALUE!</v>
      </c>
      <c r="AK157" s="15" t="e">
        <f t="shared" si="80"/>
        <v>#VALUE!</v>
      </c>
      <c r="AL157" s="15" t="e">
        <f t="shared" si="81"/>
        <v>#VALUE!</v>
      </c>
      <c r="AM157" s="15" t="e">
        <f t="shared" si="82"/>
        <v>#VALUE!</v>
      </c>
      <c r="AN157" s="15" t="e">
        <f t="shared" si="83"/>
        <v>#VALUE!</v>
      </c>
      <c r="AO157" s="15" t="e">
        <f t="shared" si="84"/>
        <v>#VALUE!</v>
      </c>
      <c r="AP157" s="15" t="e">
        <f t="shared" si="85"/>
        <v>#VALUE!</v>
      </c>
      <c r="AQ157" s="15" t="e">
        <f t="shared" si="86"/>
        <v>#VALUE!</v>
      </c>
      <c r="AR157" s="15" t="e">
        <f t="shared" si="87"/>
        <v>#VALUE!</v>
      </c>
      <c r="AS157" s="15">
        <f t="shared" si="88"/>
        <v>1</v>
      </c>
    </row>
    <row r="158" spans="1:45" ht="15.75">
      <c r="A158" s="118" t="s">
        <v>453</v>
      </c>
      <c r="B158" s="126"/>
      <c r="C158" s="126"/>
      <c r="D158" s="125"/>
      <c r="E158" s="127"/>
      <c r="F158" s="128"/>
      <c r="G158" s="128"/>
      <c r="H158" s="127"/>
      <c r="I158" s="127"/>
      <c r="J158" s="127"/>
      <c r="K158" s="127"/>
      <c r="L158" s="121" t="str">
        <f t="shared" si="57"/>
        <v/>
      </c>
      <c r="M158" s="121" t="str">
        <f t="shared" si="58"/>
        <v/>
      </c>
      <c r="N158" s="121"/>
      <c r="O158" s="64" t="str">
        <f t="shared" si="59"/>
        <v/>
      </c>
      <c r="P158" s="64" t="str">
        <f t="shared" si="60"/>
        <v/>
      </c>
      <c r="Q158" s="64" t="str">
        <f t="shared" si="61"/>
        <v/>
      </c>
      <c r="R158" s="64" t="str">
        <f t="shared" si="62"/>
        <v/>
      </c>
      <c r="S158" s="64" t="str">
        <f t="shared" si="63"/>
        <v/>
      </c>
      <c r="T158" s="64" t="str">
        <f t="shared" si="64"/>
        <v/>
      </c>
      <c r="U158" s="64" t="str">
        <f t="shared" si="65"/>
        <v/>
      </c>
      <c r="V158" s="64" t="str">
        <f t="shared" si="66"/>
        <v/>
      </c>
      <c r="W158" s="236" t="b">
        <f t="shared" si="67"/>
        <v>0</v>
      </c>
      <c r="Y158" s="14" t="e">
        <f t="shared" si="68"/>
        <v>#VALUE!</v>
      </c>
      <c r="Z158" s="14" t="e">
        <f t="shared" si="69"/>
        <v>#VALUE!</v>
      </c>
      <c r="AA158" s="14" t="e">
        <f t="shared" si="70"/>
        <v>#VALUE!</v>
      </c>
      <c r="AB158" s="14" t="e">
        <f t="shared" si="71"/>
        <v>#VALUE!</v>
      </c>
      <c r="AC158" s="14" t="e">
        <f t="shared" si="72"/>
        <v>#VALUE!</v>
      </c>
      <c r="AD158" s="14" t="e">
        <f t="shared" si="73"/>
        <v>#VALUE!</v>
      </c>
      <c r="AE158" s="14" t="e">
        <f t="shared" si="74"/>
        <v>#VALUE!</v>
      </c>
      <c r="AF158" s="14" t="e">
        <f t="shared" si="75"/>
        <v>#VALUE!</v>
      </c>
      <c r="AG158" s="14" t="e">
        <f t="shared" si="76"/>
        <v>#VALUE!</v>
      </c>
      <c r="AH158" s="14" t="e">
        <f t="shared" si="77"/>
        <v>#VALUE!</v>
      </c>
      <c r="AI158" s="15" t="e">
        <f t="shared" si="78"/>
        <v>#VALUE!</v>
      </c>
      <c r="AJ158" s="15" t="e">
        <f t="shared" si="79"/>
        <v>#VALUE!</v>
      </c>
      <c r="AK158" s="15" t="e">
        <f t="shared" si="80"/>
        <v>#VALUE!</v>
      </c>
      <c r="AL158" s="15" t="e">
        <f t="shared" si="81"/>
        <v>#VALUE!</v>
      </c>
      <c r="AM158" s="15" t="e">
        <f t="shared" si="82"/>
        <v>#VALUE!</v>
      </c>
      <c r="AN158" s="15" t="e">
        <f t="shared" si="83"/>
        <v>#VALUE!</v>
      </c>
      <c r="AO158" s="15" t="e">
        <f t="shared" si="84"/>
        <v>#VALUE!</v>
      </c>
      <c r="AP158" s="15" t="e">
        <f t="shared" si="85"/>
        <v>#VALUE!</v>
      </c>
      <c r="AQ158" s="15" t="e">
        <f t="shared" si="86"/>
        <v>#VALUE!</v>
      </c>
      <c r="AR158" s="15" t="e">
        <f t="shared" si="87"/>
        <v>#VALUE!</v>
      </c>
      <c r="AS158" s="15">
        <f t="shared" si="88"/>
        <v>1</v>
      </c>
    </row>
    <row r="159" spans="1:45" ht="15.75">
      <c r="A159" s="118" t="s">
        <v>454</v>
      </c>
      <c r="B159" s="126"/>
      <c r="C159" s="126"/>
      <c r="D159" s="125"/>
      <c r="E159" s="127"/>
      <c r="F159" s="128"/>
      <c r="G159" s="128"/>
      <c r="H159" s="127"/>
      <c r="I159" s="127"/>
      <c r="J159" s="127"/>
      <c r="K159" s="127"/>
      <c r="L159" s="121" t="str">
        <f t="shared" si="57"/>
        <v/>
      </c>
      <c r="M159" s="121" t="str">
        <f t="shared" si="58"/>
        <v/>
      </c>
      <c r="N159" s="121"/>
      <c r="O159" s="64" t="str">
        <f t="shared" si="59"/>
        <v/>
      </c>
      <c r="P159" s="64" t="str">
        <f t="shared" si="60"/>
        <v/>
      </c>
      <c r="Q159" s="64" t="str">
        <f t="shared" si="61"/>
        <v/>
      </c>
      <c r="R159" s="64" t="str">
        <f t="shared" si="62"/>
        <v/>
      </c>
      <c r="S159" s="64" t="str">
        <f t="shared" si="63"/>
        <v/>
      </c>
      <c r="T159" s="64" t="str">
        <f t="shared" si="64"/>
        <v/>
      </c>
      <c r="U159" s="64" t="str">
        <f t="shared" si="65"/>
        <v/>
      </c>
      <c r="V159" s="64" t="str">
        <f t="shared" si="66"/>
        <v/>
      </c>
      <c r="W159" s="236" t="b">
        <f t="shared" si="67"/>
        <v>0</v>
      </c>
      <c r="Y159" s="14" t="e">
        <f t="shared" si="68"/>
        <v>#VALUE!</v>
      </c>
      <c r="Z159" s="14" t="e">
        <f t="shared" si="69"/>
        <v>#VALUE!</v>
      </c>
      <c r="AA159" s="14" t="e">
        <f t="shared" si="70"/>
        <v>#VALUE!</v>
      </c>
      <c r="AB159" s="14" t="e">
        <f t="shared" si="71"/>
        <v>#VALUE!</v>
      </c>
      <c r="AC159" s="14" t="e">
        <f t="shared" si="72"/>
        <v>#VALUE!</v>
      </c>
      <c r="AD159" s="14" t="e">
        <f t="shared" si="73"/>
        <v>#VALUE!</v>
      </c>
      <c r="AE159" s="14" t="e">
        <f t="shared" si="74"/>
        <v>#VALUE!</v>
      </c>
      <c r="AF159" s="14" t="e">
        <f t="shared" si="75"/>
        <v>#VALUE!</v>
      </c>
      <c r="AG159" s="14" t="e">
        <f t="shared" si="76"/>
        <v>#VALUE!</v>
      </c>
      <c r="AH159" s="14" t="e">
        <f t="shared" si="77"/>
        <v>#VALUE!</v>
      </c>
      <c r="AI159" s="15" t="e">
        <f t="shared" si="78"/>
        <v>#VALUE!</v>
      </c>
      <c r="AJ159" s="15" t="e">
        <f t="shared" si="79"/>
        <v>#VALUE!</v>
      </c>
      <c r="AK159" s="15" t="e">
        <f t="shared" si="80"/>
        <v>#VALUE!</v>
      </c>
      <c r="AL159" s="15" t="e">
        <f t="shared" si="81"/>
        <v>#VALUE!</v>
      </c>
      <c r="AM159" s="15" t="e">
        <f t="shared" si="82"/>
        <v>#VALUE!</v>
      </c>
      <c r="AN159" s="15" t="e">
        <f t="shared" si="83"/>
        <v>#VALUE!</v>
      </c>
      <c r="AO159" s="15" t="e">
        <f t="shared" si="84"/>
        <v>#VALUE!</v>
      </c>
      <c r="AP159" s="15" t="e">
        <f t="shared" si="85"/>
        <v>#VALUE!</v>
      </c>
      <c r="AQ159" s="15" t="e">
        <f t="shared" si="86"/>
        <v>#VALUE!</v>
      </c>
      <c r="AR159" s="15" t="e">
        <f t="shared" si="87"/>
        <v>#VALUE!</v>
      </c>
      <c r="AS159" s="15">
        <f t="shared" si="88"/>
        <v>1</v>
      </c>
    </row>
    <row r="160" spans="1:45" ht="15.75">
      <c r="A160" s="118" t="s">
        <v>455</v>
      </c>
      <c r="B160" s="126"/>
      <c r="C160" s="126"/>
      <c r="D160" s="125"/>
      <c r="E160" s="127"/>
      <c r="F160" s="128"/>
      <c r="G160" s="128"/>
      <c r="H160" s="127"/>
      <c r="I160" s="127"/>
      <c r="J160" s="127"/>
      <c r="K160" s="127"/>
      <c r="L160" s="121" t="str">
        <f t="shared" si="57"/>
        <v/>
      </c>
      <c r="M160" s="121" t="str">
        <f t="shared" si="58"/>
        <v/>
      </c>
      <c r="N160" s="121"/>
      <c r="O160" s="64" t="str">
        <f t="shared" si="59"/>
        <v/>
      </c>
      <c r="P160" s="64" t="str">
        <f t="shared" si="60"/>
        <v/>
      </c>
      <c r="Q160" s="64" t="str">
        <f t="shared" si="61"/>
        <v/>
      </c>
      <c r="R160" s="64" t="str">
        <f t="shared" si="62"/>
        <v/>
      </c>
      <c r="S160" s="64" t="str">
        <f t="shared" si="63"/>
        <v/>
      </c>
      <c r="T160" s="64" t="str">
        <f t="shared" si="64"/>
        <v/>
      </c>
      <c r="U160" s="64" t="str">
        <f t="shared" si="65"/>
        <v/>
      </c>
      <c r="V160" s="64" t="str">
        <f t="shared" si="66"/>
        <v/>
      </c>
      <c r="W160" s="236" t="b">
        <f t="shared" si="67"/>
        <v>0</v>
      </c>
      <c r="Y160" s="14" t="e">
        <f t="shared" si="68"/>
        <v>#VALUE!</v>
      </c>
      <c r="Z160" s="14" t="e">
        <f t="shared" si="69"/>
        <v>#VALUE!</v>
      </c>
      <c r="AA160" s="14" t="e">
        <f t="shared" si="70"/>
        <v>#VALUE!</v>
      </c>
      <c r="AB160" s="14" t="e">
        <f t="shared" si="71"/>
        <v>#VALUE!</v>
      </c>
      <c r="AC160" s="14" t="e">
        <f t="shared" si="72"/>
        <v>#VALUE!</v>
      </c>
      <c r="AD160" s="14" t="e">
        <f t="shared" si="73"/>
        <v>#VALUE!</v>
      </c>
      <c r="AE160" s="14" t="e">
        <f t="shared" si="74"/>
        <v>#VALUE!</v>
      </c>
      <c r="AF160" s="14" t="e">
        <f t="shared" si="75"/>
        <v>#VALUE!</v>
      </c>
      <c r="AG160" s="14" t="e">
        <f t="shared" si="76"/>
        <v>#VALUE!</v>
      </c>
      <c r="AH160" s="14" t="e">
        <f t="shared" si="77"/>
        <v>#VALUE!</v>
      </c>
      <c r="AI160" s="15" t="e">
        <f t="shared" si="78"/>
        <v>#VALUE!</v>
      </c>
      <c r="AJ160" s="15" t="e">
        <f t="shared" si="79"/>
        <v>#VALUE!</v>
      </c>
      <c r="AK160" s="15" t="e">
        <f t="shared" si="80"/>
        <v>#VALUE!</v>
      </c>
      <c r="AL160" s="15" t="e">
        <f t="shared" si="81"/>
        <v>#VALUE!</v>
      </c>
      <c r="AM160" s="15" t="e">
        <f t="shared" si="82"/>
        <v>#VALUE!</v>
      </c>
      <c r="AN160" s="15" t="e">
        <f t="shared" si="83"/>
        <v>#VALUE!</v>
      </c>
      <c r="AO160" s="15" t="e">
        <f t="shared" si="84"/>
        <v>#VALUE!</v>
      </c>
      <c r="AP160" s="15" t="e">
        <f t="shared" si="85"/>
        <v>#VALUE!</v>
      </c>
      <c r="AQ160" s="15" t="e">
        <f t="shared" si="86"/>
        <v>#VALUE!</v>
      </c>
      <c r="AR160" s="15" t="e">
        <f t="shared" si="87"/>
        <v>#VALUE!</v>
      </c>
      <c r="AS160" s="15">
        <f t="shared" si="88"/>
        <v>1</v>
      </c>
    </row>
    <row r="161" spans="1:45" ht="15.75">
      <c r="A161" s="118" t="s">
        <v>456</v>
      </c>
      <c r="B161" s="126"/>
      <c r="C161" s="126"/>
      <c r="D161" s="125"/>
      <c r="E161" s="127"/>
      <c r="F161" s="128"/>
      <c r="G161" s="128"/>
      <c r="H161" s="127"/>
      <c r="I161" s="127"/>
      <c r="J161" s="127"/>
      <c r="K161" s="127"/>
      <c r="L161" s="121" t="str">
        <f t="shared" si="57"/>
        <v/>
      </c>
      <c r="M161" s="121" t="str">
        <f t="shared" si="58"/>
        <v/>
      </c>
      <c r="N161" s="121"/>
      <c r="O161" s="64" t="str">
        <f t="shared" si="59"/>
        <v/>
      </c>
      <c r="P161" s="64" t="str">
        <f t="shared" si="60"/>
        <v/>
      </c>
      <c r="Q161" s="64" t="str">
        <f t="shared" si="61"/>
        <v/>
      </c>
      <c r="R161" s="64" t="str">
        <f t="shared" si="62"/>
        <v/>
      </c>
      <c r="S161" s="64" t="str">
        <f t="shared" si="63"/>
        <v/>
      </c>
      <c r="T161" s="64" t="str">
        <f t="shared" si="64"/>
        <v/>
      </c>
      <c r="U161" s="64" t="str">
        <f t="shared" si="65"/>
        <v/>
      </c>
      <c r="V161" s="64" t="str">
        <f t="shared" si="66"/>
        <v/>
      </c>
      <c r="W161" s="236" t="b">
        <f t="shared" si="67"/>
        <v>0</v>
      </c>
      <c r="Y161" s="14" t="e">
        <f t="shared" si="68"/>
        <v>#VALUE!</v>
      </c>
      <c r="Z161" s="14" t="e">
        <f t="shared" si="69"/>
        <v>#VALUE!</v>
      </c>
      <c r="AA161" s="14" t="e">
        <f t="shared" si="70"/>
        <v>#VALUE!</v>
      </c>
      <c r="AB161" s="14" t="e">
        <f t="shared" si="71"/>
        <v>#VALUE!</v>
      </c>
      <c r="AC161" s="14" t="e">
        <f t="shared" si="72"/>
        <v>#VALUE!</v>
      </c>
      <c r="AD161" s="14" t="e">
        <f t="shared" si="73"/>
        <v>#VALUE!</v>
      </c>
      <c r="AE161" s="14" t="e">
        <f t="shared" si="74"/>
        <v>#VALUE!</v>
      </c>
      <c r="AF161" s="14" t="e">
        <f t="shared" si="75"/>
        <v>#VALUE!</v>
      </c>
      <c r="AG161" s="14" t="e">
        <f t="shared" si="76"/>
        <v>#VALUE!</v>
      </c>
      <c r="AH161" s="14" t="e">
        <f t="shared" si="77"/>
        <v>#VALUE!</v>
      </c>
      <c r="AI161" s="15" t="e">
        <f t="shared" si="78"/>
        <v>#VALUE!</v>
      </c>
      <c r="AJ161" s="15" t="e">
        <f t="shared" si="79"/>
        <v>#VALUE!</v>
      </c>
      <c r="AK161" s="15" t="e">
        <f t="shared" si="80"/>
        <v>#VALUE!</v>
      </c>
      <c r="AL161" s="15" t="e">
        <f t="shared" si="81"/>
        <v>#VALUE!</v>
      </c>
      <c r="AM161" s="15" t="e">
        <f t="shared" si="82"/>
        <v>#VALUE!</v>
      </c>
      <c r="AN161" s="15" t="e">
        <f t="shared" si="83"/>
        <v>#VALUE!</v>
      </c>
      <c r="AO161" s="15" t="e">
        <f t="shared" si="84"/>
        <v>#VALUE!</v>
      </c>
      <c r="AP161" s="15" t="e">
        <f t="shared" si="85"/>
        <v>#VALUE!</v>
      </c>
      <c r="AQ161" s="15" t="e">
        <f t="shared" si="86"/>
        <v>#VALUE!</v>
      </c>
      <c r="AR161" s="15" t="e">
        <f t="shared" si="87"/>
        <v>#VALUE!</v>
      </c>
      <c r="AS161" s="15">
        <f t="shared" si="88"/>
        <v>1</v>
      </c>
    </row>
    <row r="162" spans="1:45" ht="15.75">
      <c r="A162" s="118" t="s">
        <v>457</v>
      </c>
      <c r="B162" s="126"/>
      <c r="C162" s="126"/>
      <c r="D162" s="125"/>
      <c r="E162" s="127"/>
      <c r="F162" s="128"/>
      <c r="G162" s="128"/>
      <c r="H162" s="127"/>
      <c r="I162" s="127"/>
      <c r="J162" s="127"/>
      <c r="K162" s="127"/>
      <c r="L162" s="121" t="str">
        <f t="shared" si="57"/>
        <v/>
      </c>
      <c r="M162" s="121" t="str">
        <f t="shared" si="58"/>
        <v/>
      </c>
      <c r="N162" s="121"/>
      <c r="O162" s="64" t="str">
        <f t="shared" si="59"/>
        <v/>
      </c>
      <c r="P162" s="64" t="str">
        <f t="shared" si="60"/>
        <v/>
      </c>
      <c r="Q162" s="64" t="str">
        <f t="shared" si="61"/>
        <v/>
      </c>
      <c r="R162" s="64" t="str">
        <f t="shared" si="62"/>
        <v/>
      </c>
      <c r="S162" s="64" t="str">
        <f t="shared" si="63"/>
        <v/>
      </c>
      <c r="T162" s="64" t="str">
        <f t="shared" si="64"/>
        <v/>
      </c>
      <c r="U162" s="64" t="str">
        <f t="shared" si="65"/>
        <v/>
      </c>
      <c r="V162" s="64" t="str">
        <f t="shared" si="66"/>
        <v/>
      </c>
      <c r="W162" s="236" t="b">
        <f t="shared" si="67"/>
        <v>0</v>
      </c>
      <c r="Y162" s="14" t="e">
        <f t="shared" si="68"/>
        <v>#VALUE!</v>
      </c>
      <c r="Z162" s="14" t="e">
        <f t="shared" si="69"/>
        <v>#VALUE!</v>
      </c>
      <c r="AA162" s="14" t="e">
        <f t="shared" si="70"/>
        <v>#VALUE!</v>
      </c>
      <c r="AB162" s="14" t="e">
        <f t="shared" si="71"/>
        <v>#VALUE!</v>
      </c>
      <c r="AC162" s="14" t="e">
        <f t="shared" si="72"/>
        <v>#VALUE!</v>
      </c>
      <c r="AD162" s="14" t="e">
        <f t="shared" si="73"/>
        <v>#VALUE!</v>
      </c>
      <c r="AE162" s="14" t="e">
        <f t="shared" si="74"/>
        <v>#VALUE!</v>
      </c>
      <c r="AF162" s="14" t="e">
        <f t="shared" si="75"/>
        <v>#VALUE!</v>
      </c>
      <c r="AG162" s="14" t="e">
        <f t="shared" si="76"/>
        <v>#VALUE!</v>
      </c>
      <c r="AH162" s="14" t="e">
        <f t="shared" si="77"/>
        <v>#VALUE!</v>
      </c>
      <c r="AI162" s="15" t="e">
        <f t="shared" si="78"/>
        <v>#VALUE!</v>
      </c>
      <c r="AJ162" s="15" t="e">
        <f t="shared" si="79"/>
        <v>#VALUE!</v>
      </c>
      <c r="AK162" s="15" t="e">
        <f t="shared" si="80"/>
        <v>#VALUE!</v>
      </c>
      <c r="AL162" s="15" t="e">
        <f t="shared" si="81"/>
        <v>#VALUE!</v>
      </c>
      <c r="AM162" s="15" t="e">
        <f t="shared" si="82"/>
        <v>#VALUE!</v>
      </c>
      <c r="AN162" s="15" t="e">
        <f t="shared" si="83"/>
        <v>#VALUE!</v>
      </c>
      <c r="AO162" s="15" t="e">
        <f t="shared" si="84"/>
        <v>#VALUE!</v>
      </c>
      <c r="AP162" s="15" t="e">
        <f t="shared" si="85"/>
        <v>#VALUE!</v>
      </c>
      <c r="AQ162" s="15" t="e">
        <f t="shared" si="86"/>
        <v>#VALUE!</v>
      </c>
      <c r="AR162" s="15" t="e">
        <f t="shared" si="87"/>
        <v>#VALUE!</v>
      </c>
      <c r="AS162" s="15">
        <f t="shared" si="88"/>
        <v>1</v>
      </c>
    </row>
    <row r="163" spans="1:45" ht="15.75">
      <c r="A163" s="118" t="s">
        <v>458</v>
      </c>
      <c r="B163" s="126"/>
      <c r="C163" s="126"/>
      <c r="D163" s="125"/>
      <c r="E163" s="127"/>
      <c r="F163" s="128"/>
      <c r="G163" s="128"/>
      <c r="H163" s="127"/>
      <c r="I163" s="127"/>
      <c r="J163" s="127"/>
      <c r="K163" s="127"/>
      <c r="L163" s="121" t="str">
        <f t="shared" si="57"/>
        <v/>
      </c>
      <c r="M163" s="121" t="str">
        <f t="shared" si="58"/>
        <v/>
      </c>
      <c r="N163" s="121"/>
      <c r="O163" s="64" t="str">
        <f t="shared" si="59"/>
        <v/>
      </c>
      <c r="P163" s="64" t="str">
        <f t="shared" si="60"/>
        <v/>
      </c>
      <c r="Q163" s="64" t="str">
        <f t="shared" si="61"/>
        <v/>
      </c>
      <c r="R163" s="64" t="str">
        <f t="shared" si="62"/>
        <v/>
      </c>
      <c r="S163" s="64" t="str">
        <f t="shared" si="63"/>
        <v/>
      </c>
      <c r="T163" s="64" t="str">
        <f t="shared" si="64"/>
        <v/>
      </c>
      <c r="U163" s="64" t="str">
        <f t="shared" si="65"/>
        <v/>
      </c>
      <c r="V163" s="64" t="str">
        <f t="shared" si="66"/>
        <v/>
      </c>
      <c r="W163" s="236" t="b">
        <f t="shared" si="67"/>
        <v>0</v>
      </c>
      <c r="Y163" s="14" t="e">
        <f t="shared" si="68"/>
        <v>#VALUE!</v>
      </c>
      <c r="Z163" s="14" t="e">
        <f t="shared" si="69"/>
        <v>#VALUE!</v>
      </c>
      <c r="AA163" s="14" t="e">
        <f t="shared" si="70"/>
        <v>#VALUE!</v>
      </c>
      <c r="AB163" s="14" t="e">
        <f t="shared" si="71"/>
        <v>#VALUE!</v>
      </c>
      <c r="AC163" s="14" t="e">
        <f t="shared" si="72"/>
        <v>#VALUE!</v>
      </c>
      <c r="AD163" s="14" t="e">
        <f t="shared" si="73"/>
        <v>#VALUE!</v>
      </c>
      <c r="AE163" s="14" t="e">
        <f t="shared" si="74"/>
        <v>#VALUE!</v>
      </c>
      <c r="AF163" s="14" t="e">
        <f t="shared" si="75"/>
        <v>#VALUE!</v>
      </c>
      <c r="AG163" s="14" t="e">
        <f t="shared" si="76"/>
        <v>#VALUE!</v>
      </c>
      <c r="AH163" s="14" t="e">
        <f t="shared" si="77"/>
        <v>#VALUE!</v>
      </c>
      <c r="AI163" s="15" t="e">
        <f t="shared" si="78"/>
        <v>#VALUE!</v>
      </c>
      <c r="AJ163" s="15" t="e">
        <f t="shared" si="79"/>
        <v>#VALUE!</v>
      </c>
      <c r="AK163" s="15" t="e">
        <f t="shared" si="80"/>
        <v>#VALUE!</v>
      </c>
      <c r="AL163" s="15" t="e">
        <f t="shared" si="81"/>
        <v>#VALUE!</v>
      </c>
      <c r="AM163" s="15" t="e">
        <f t="shared" si="82"/>
        <v>#VALUE!</v>
      </c>
      <c r="AN163" s="15" t="e">
        <f t="shared" si="83"/>
        <v>#VALUE!</v>
      </c>
      <c r="AO163" s="15" t="e">
        <f t="shared" si="84"/>
        <v>#VALUE!</v>
      </c>
      <c r="AP163" s="15" t="e">
        <f t="shared" si="85"/>
        <v>#VALUE!</v>
      </c>
      <c r="AQ163" s="15" t="e">
        <f t="shared" si="86"/>
        <v>#VALUE!</v>
      </c>
      <c r="AR163" s="15" t="e">
        <f t="shared" si="87"/>
        <v>#VALUE!</v>
      </c>
      <c r="AS163" s="15">
        <f t="shared" si="88"/>
        <v>1</v>
      </c>
    </row>
    <row r="164" spans="1:45" ht="15.75">
      <c r="A164" s="118" t="s">
        <v>459</v>
      </c>
      <c r="B164" s="126"/>
      <c r="C164" s="126"/>
      <c r="D164" s="125"/>
      <c r="E164" s="127"/>
      <c r="F164" s="128"/>
      <c r="G164" s="128"/>
      <c r="H164" s="127"/>
      <c r="I164" s="127"/>
      <c r="J164" s="127"/>
      <c r="K164" s="127"/>
      <c r="L164" s="121" t="str">
        <f t="shared" si="57"/>
        <v/>
      </c>
      <c r="M164" s="121" t="str">
        <f t="shared" si="58"/>
        <v/>
      </c>
      <c r="N164" s="121"/>
      <c r="O164" s="64" t="str">
        <f t="shared" si="59"/>
        <v/>
      </c>
      <c r="P164" s="64" t="str">
        <f t="shared" si="60"/>
        <v/>
      </c>
      <c r="Q164" s="64" t="str">
        <f t="shared" si="61"/>
        <v/>
      </c>
      <c r="R164" s="64" t="str">
        <f t="shared" si="62"/>
        <v/>
      </c>
      <c r="S164" s="64" t="str">
        <f t="shared" si="63"/>
        <v/>
      </c>
      <c r="T164" s="64" t="str">
        <f t="shared" si="64"/>
        <v/>
      </c>
      <c r="U164" s="64" t="str">
        <f t="shared" si="65"/>
        <v/>
      </c>
      <c r="V164" s="64" t="str">
        <f t="shared" si="66"/>
        <v/>
      </c>
      <c r="W164" s="236" t="b">
        <f t="shared" si="67"/>
        <v>0</v>
      </c>
      <c r="Y164" s="14" t="e">
        <f t="shared" si="68"/>
        <v>#VALUE!</v>
      </c>
      <c r="Z164" s="14" t="e">
        <f t="shared" si="69"/>
        <v>#VALUE!</v>
      </c>
      <c r="AA164" s="14" t="e">
        <f t="shared" si="70"/>
        <v>#VALUE!</v>
      </c>
      <c r="AB164" s="14" t="e">
        <f t="shared" si="71"/>
        <v>#VALUE!</v>
      </c>
      <c r="AC164" s="14" t="e">
        <f t="shared" si="72"/>
        <v>#VALUE!</v>
      </c>
      <c r="AD164" s="14" t="e">
        <f t="shared" si="73"/>
        <v>#VALUE!</v>
      </c>
      <c r="AE164" s="14" t="e">
        <f t="shared" si="74"/>
        <v>#VALUE!</v>
      </c>
      <c r="AF164" s="14" t="e">
        <f t="shared" si="75"/>
        <v>#VALUE!</v>
      </c>
      <c r="AG164" s="14" t="e">
        <f t="shared" si="76"/>
        <v>#VALUE!</v>
      </c>
      <c r="AH164" s="14" t="e">
        <f t="shared" si="77"/>
        <v>#VALUE!</v>
      </c>
      <c r="AI164" s="15" t="e">
        <f t="shared" si="78"/>
        <v>#VALUE!</v>
      </c>
      <c r="AJ164" s="15" t="e">
        <f t="shared" si="79"/>
        <v>#VALUE!</v>
      </c>
      <c r="AK164" s="15" t="e">
        <f t="shared" si="80"/>
        <v>#VALUE!</v>
      </c>
      <c r="AL164" s="15" t="e">
        <f t="shared" si="81"/>
        <v>#VALUE!</v>
      </c>
      <c r="AM164" s="15" t="e">
        <f t="shared" si="82"/>
        <v>#VALUE!</v>
      </c>
      <c r="AN164" s="15" t="e">
        <f t="shared" si="83"/>
        <v>#VALUE!</v>
      </c>
      <c r="AO164" s="15" t="e">
        <f t="shared" si="84"/>
        <v>#VALUE!</v>
      </c>
      <c r="AP164" s="15" t="e">
        <f t="shared" si="85"/>
        <v>#VALUE!</v>
      </c>
      <c r="AQ164" s="15" t="e">
        <f t="shared" si="86"/>
        <v>#VALUE!</v>
      </c>
      <c r="AR164" s="15" t="e">
        <f t="shared" si="87"/>
        <v>#VALUE!</v>
      </c>
      <c r="AS164" s="15">
        <f t="shared" si="88"/>
        <v>1</v>
      </c>
    </row>
    <row r="165" spans="1:45" ht="15.75">
      <c r="A165" s="118" t="s">
        <v>460</v>
      </c>
      <c r="B165" s="126"/>
      <c r="C165" s="126"/>
      <c r="D165" s="125"/>
      <c r="E165" s="127"/>
      <c r="F165" s="128"/>
      <c r="G165" s="128"/>
      <c r="H165" s="127"/>
      <c r="I165" s="127"/>
      <c r="J165" s="127"/>
      <c r="K165" s="127"/>
      <c r="L165" s="121" t="str">
        <f t="shared" si="57"/>
        <v/>
      </c>
      <c r="M165" s="121" t="str">
        <f t="shared" si="58"/>
        <v/>
      </c>
      <c r="N165" s="121"/>
      <c r="O165" s="64" t="str">
        <f t="shared" si="59"/>
        <v/>
      </c>
      <c r="P165" s="64" t="str">
        <f t="shared" si="60"/>
        <v/>
      </c>
      <c r="Q165" s="64" t="str">
        <f t="shared" si="61"/>
        <v/>
      </c>
      <c r="R165" s="64" t="str">
        <f t="shared" si="62"/>
        <v/>
      </c>
      <c r="S165" s="64" t="str">
        <f t="shared" si="63"/>
        <v/>
      </c>
      <c r="T165" s="64" t="str">
        <f t="shared" si="64"/>
        <v/>
      </c>
      <c r="U165" s="64" t="str">
        <f t="shared" si="65"/>
        <v/>
      </c>
      <c r="V165" s="64" t="str">
        <f t="shared" si="66"/>
        <v/>
      </c>
      <c r="W165" s="236" t="b">
        <f t="shared" si="67"/>
        <v>0</v>
      </c>
      <c r="Y165" s="14" t="e">
        <f t="shared" si="68"/>
        <v>#VALUE!</v>
      </c>
      <c r="Z165" s="14" t="e">
        <f t="shared" si="69"/>
        <v>#VALUE!</v>
      </c>
      <c r="AA165" s="14" t="e">
        <f t="shared" si="70"/>
        <v>#VALUE!</v>
      </c>
      <c r="AB165" s="14" t="e">
        <f t="shared" si="71"/>
        <v>#VALUE!</v>
      </c>
      <c r="AC165" s="14" t="e">
        <f t="shared" si="72"/>
        <v>#VALUE!</v>
      </c>
      <c r="AD165" s="14" t="e">
        <f t="shared" si="73"/>
        <v>#VALUE!</v>
      </c>
      <c r="AE165" s="14" t="e">
        <f t="shared" si="74"/>
        <v>#VALUE!</v>
      </c>
      <c r="AF165" s="14" t="e">
        <f t="shared" si="75"/>
        <v>#VALUE!</v>
      </c>
      <c r="AG165" s="14" t="e">
        <f t="shared" si="76"/>
        <v>#VALUE!</v>
      </c>
      <c r="AH165" s="14" t="e">
        <f t="shared" si="77"/>
        <v>#VALUE!</v>
      </c>
      <c r="AI165" s="15" t="e">
        <f t="shared" si="78"/>
        <v>#VALUE!</v>
      </c>
      <c r="AJ165" s="15" t="e">
        <f t="shared" si="79"/>
        <v>#VALUE!</v>
      </c>
      <c r="AK165" s="15" t="e">
        <f t="shared" si="80"/>
        <v>#VALUE!</v>
      </c>
      <c r="AL165" s="15" t="e">
        <f t="shared" si="81"/>
        <v>#VALUE!</v>
      </c>
      <c r="AM165" s="15" t="e">
        <f t="shared" si="82"/>
        <v>#VALUE!</v>
      </c>
      <c r="AN165" s="15" t="e">
        <f t="shared" si="83"/>
        <v>#VALUE!</v>
      </c>
      <c r="AO165" s="15" t="e">
        <f t="shared" si="84"/>
        <v>#VALUE!</v>
      </c>
      <c r="AP165" s="15" t="e">
        <f t="shared" si="85"/>
        <v>#VALUE!</v>
      </c>
      <c r="AQ165" s="15" t="e">
        <f t="shared" si="86"/>
        <v>#VALUE!</v>
      </c>
      <c r="AR165" s="15" t="e">
        <f t="shared" si="87"/>
        <v>#VALUE!</v>
      </c>
      <c r="AS165" s="15">
        <f t="shared" si="88"/>
        <v>1</v>
      </c>
    </row>
    <row r="166" spans="1:45" ht="15.75">
      <c r="A166" s="118" t="s">
        <v>461</v>
      </c>
      <c r="B166" s="126"/>
      <c r="C166" s="126"/>
      <c r="D166" s="125"/>
      <c r="E166" s="127"/>
      <c r="F166" s="128"/>
      <c r="G166" s="128"/>
      <c r="H166" s="127"/>
      <c r="I166" s="127"/>
      <c r="J166" s="127"/>
      <c r="K166" s="127"/>
      <c r="L166" s="121" t="str">
        <f t="shared" si="57"/>
        <v/>
      </c>
      <c r="M166" s="121" t="str">
        <f t="shared" si="58"/>
        <v/>
      </c>
      <c r="N166" s="121"/>
      <c r="O166" s="64" t="str">
        <f t="shared" si="59"/>
        <v/>
      </c>
      <c r="P166" s="64" t="str">
        <f t="shared" si="60"/>
        <v/>
      </c>
      <c r="Q166" s="64" t="str">
        <f t="shared" si="61"/>
        <v/>
      </c>
      <c r="R166" s="64" t="str">
        <f t="shared" si="62"/>
        <v/>
      </c>
      <c r="S166" s="64" t="str">
        <f t="shared" si="63"/>
        <v/>
      </c>
      <c r="T166" s="64" t="str">
        <f t="shared" si="64"/>
        <v/>
      </c>
      <c r="U166" s="64" t="str">
        <f t="shared" si="65"/>
        <v/>
      </c>
      <c r="V166" s="64" t="str">
        <f t="shared" si="66"/>
        <v/>
      </c>
      <c r="W166" s="236" t="b">
        <f t="shared" si="67"/>
        <v>0</v>
      </c>
      <c r="Y166" s="14" t="e">
        <f t="shared" si="68"/>
        <v>#VALUE!</v>
      </c>
      <c r="Z166" s="14" t="e">
        <f t="shared" si="69"/>
        <v>#VALUE!</v>
      </c>
      <c r="AA166" s="14" t="e">
        <f t="shared" si="70"/>
        <v>#VALUE!</v>
      </c>
      <c r="AB166" s="14" t="e">
        <f t="shared" si="71"/>
        <v>#VALUE!</v>
      </c>
      <c r="AC166" s="14" t="e">
        <f t="shared" si="72"/>
        <v>#VALUE!</v>
      </c>
      <c r="AD166" s="14" t="e">
        <f t="shared" si="73"/>
        <v>#VALUE!</v>
      </c>
      <c r="AE166" s="14" t="e">
        <f t="shared" si="74"/>
        <v>#VALUE!</v>
      </c>
      <c r="AF166" s="14" t="e">
        <f t="shared" si="75"/>
        <v>#VALUE!</v>
      </c>
      <c r="AG166" s="14" t="e">
        <f t="shared" si="76"/>
        <v>#VALUE!</v>
      </c>
      <c r="AH166" s="14" t="e">
        <f t="shared" si="77"/>
        <v>#VALUE!</v>
      </c>
      <c r="AI166" s="15" t="e">
        <f t="shared" si="78"/>
        <v>#VALUE!</v>
      </c>
      <c r="AJ166" s="15" t="e">
        <f t="shared" si="79"/>
        <v>#VALUE!</v>
      </c>
      <c r="AK166" s="15" t="e">
        <f t="shared" si="80"/>
        <v>#VALUE!</v>
      </c>
      <c r="AL166" s="15" t="e">
        <f t="shared" si="81"/>
        <v>#VALUE!</v>
      </c>
      <c r="AM166" s="15" t="e">
        <f t="shared" si="82"/>
        <v>#VALUE!</v>
      </c>
      <c r="AN166" s="15" t="e">
        <f t="shared" si="83"/>
        <v>#VALUE!</v>
      </c>
      <c r="AO166" s="15" t="e">
        <f t="shared" si="84"/>
        <v>#VALUE!</v>
      </c>
      <c r="AP166" s="15" t="e">
        <f t="shared" si="85"/>
        <v>#VALUE!</v>
      </c>
      <c r="AQ166" s="15" t="e">
        <f t="shared" si="86"/>
        <v>#VALUE!</v>
      </c>
      <c r="AR166" s="15" t="e">
        <f t="shared" si="87"/>
        <v>#VALUE!</v>
      </c>
      <c r="AS166" s="15">
        <f t="shared" si="88"/>
        <v>1</v>
      </c>
    </row>
    <row r="167" spans="1:45" ht="15.75">
      <c r="A167" s="118" t="s">
        <v>462</v>
      </c>
      <c r="B167" s="126"/>
      <c r="C167" s="126"/>
      <c r="D167" s="125"/>
      <c r="E167" s="127"/>
      <c r="F167" s="128"/>
      <c r="G167" s="128"/>
      <c r="H167" s="127"/>
      <c r="I167" s="127"/>
      <c r="J167" s="127"/>
      <c r="K167" s="127"/>
      <c r="L167" s="121" t="str">
        <f t="shared" si="57"/>
        <v/>
      </c>
      <c r="M167" s="121" t="str">
        <f t="shared" si="58"/>
        <v/>
      </c>
      <c r="N167" s="121"/>
      <c r="O167" s="64" t="str">
        <f t="shared" si="59"/>
        <v/>
      </c>
      <c r="P167" s="64" t="str">
        <f t="shared" si="60"/>
        <v/>
      </c>
      <c r="Q167" s="64" t="str">
        <f t="shared" si="61"/>
        <v/>
      </c>
      <c r="R167" s="64" t="str">
        <f t="shared" si="62"/>
        <v/>
      </c>
      <c r="S167" s="64" t="str">
        <f t="shared" si="63"/>
        <v/>
      </c>
      <c r="T167" s="64" t="str">
        <f t="shared" si="64"/>
        <v/>
      </c>
      <c r="U167" s="64" t="str">
        <f t="shared" si="65"/>
        <v/>
      </c>
      <c r="V167" s="64" t="str">
        <f t="shared" si="66"/>
        <v/>
      </c>
      <c r="W167" s="236" t="b">
        <f t="shared" si="67"/>
        <v>0</v>
      </c>
      <c r="Y167" s="14" t="e">
        <f t="shared" si="68"/>
        <v>#VALUE!</v>
      </c>
      <c r="Z167" s="14" t="e">
        <f t="shared" si="69"/>
        <v>#VALUE!</v>
      </c>
      <c r="AA167" s="14" t="e">
        <f t="shared" si="70"/>
        <v>#VALUE!</v>
      </c>
      <c r="AB167" s="14" t="e">
        <f t="shared" si="71"/>
        <v>#VALUE!</v>
      </c>
      <c r="AC167" s="14" t="e">
        <f t="shared" si="72"/>
        <v>#VALUE!</v>
      </c>
      <c r="AD167" s="14" t="e">
        <f t="shared" si="73"/>
        <v>#VALUE!</v>
      </c>
      <c r="AE167" s="14" t="e">
        <f t="shared" si="74"/>
        <v>#VALUE!</v>
      </c>
      <c r="AF167" s="14" t="e">
        <f t="shared" si="75"/>
        <v>#VALUE!</v>
      </c>
      <c r="AG167" s="14" t="e">
        <f t="shared" si="76"/>
        <v>#VALUE!</v>
      </c>
      <c r="AH167" s="14" t="e">
        <f t="shared" si="77"/>
        <v>#VALUE!</v>
      </c>
      <c r="AI167" s="15" t="e">
        <f t="shared" si="78"/>
        <v>#VALUE!</v>
      </c>
      <c r="AJ167" s="15" t="e">
        <f t="shared" si="79"/>
        <v>#VALUE!</v>
      </c>
      <c r="AK167" s="15" t="e">
        <f t="shared" si="80"/>
        <v>#VALUE!</v>
      </c>
      <c r="AL167" s="15" t="e">
        <f t="shared" si="81"/>
        <v>#VALUE!</v>
      </c>
      <c r="AM167" s="15" t="e">
        <f t="shared" si="82"/>
        <v>#VALUE!</v>
      </c>
      <c r="AN167" s="15" t="e">
        <f t="shared" si="83"/>
        <v>#VALUE!</v>
      </c>
      <c r="AO167" s="15" t="e">
        <f t="shared" si="84"/>
        <v>#VALUE!</v>
      </c>
      <c r="AP167" s="15" t="e">
        <f t="shared" si="85"/>
        <v>#VALUE!</v>
      </c>
      <c r="AQ167" s="15" t="e">
        <f t="shared" si="86"/>
        <v>#VALUE!</v>
      </c>
      <c r="AR167" s="15" t="e">
        <f t="shared" si="87"/>
        <v>#VALUE!</v>
      </c>
      <c r="AS167" s="15">
        <f t="shared" si="88"/>
        <v>1</v>
      </c>
    </row>
    <row r="168" spans="1:45" ht="15.75">
      <c r="A168" s="118" t="s">
        <v>463</v>
      </c>
      <c r="B168" s="126"/>
      <c r="C168" s="126"/>
      <c r="D168" s="125"/>
      <c r="E168" s="127"/>
      <c r="F168" s="128"/>
      <c r="G168" s="128"/>
      <c r="H168" s="127"/>
      <c r="I168" s="127"/>
      <c r="J168" s="127"/>
      <c r="K168" s="127"/>
      <c r="L168" s="121" t="str">
        <f t="shared" si="57"/>
        <v/>
      </c>
      <c r="M168" s="121" t="str">
        <f t="shared" si="58"/>
        <v/>
      </c>
      <c r="N168" s="121"/>
      <c r="O168" s="64" t="str">
        <f t="shared" si="59"/>
        <v/>
      </c>
      <c r="P168" s="64" t="str">
        <f t="shared" si="60"/>
        <v/>
      </c>
      <c r="Q168" s="64" t="str">
        <f t="shared" si="61"/>
        <v/>
      </c>
      <c r="R168" s="64" t="str">
        <f t="shared" si="62"/>
        <v/>
      </c>
      <c r="S168" s="64" t="str">
        <f t="shared" si="63"/>
        <v/>
      </c>
      <c r="T168" s="64" t="str">
        <f t="shared" si="64"/>
        <v/>
      </c>
      <c r="U168" s="64" t="str">
        <f t="shared" si="65"/>
        <v/>
      </c>
      <c r="V168" s="64" t="str">
        <f t="shared" si="66"/>
        <v/>
      </c>
      <c r="W168" s="236" t="b">
        <f t="shared" si="67"/>
        <v>0</v>
      </c>
      <c r="Y168" s="14" t="e">
        <f t="shared" si="68"/>
        <v>#VALUE!</v>
      </c>
      <c r="Z168" s="14" t="e">
        <f t="shared" si="69"/>
        <v>#VALUE!</v>
      </c>
      <c r="AA168" s="14" t="e">
        <f t="shared" si="70"/>
        <v>#VALUE!</v>
      </c>
      <c r="AB168" s="14" t="e">
        <f t="shared" si="71"/>
        <v>#VALUE!</v>
      </c>
      <c r="AC168" s="14" t="e">
        <f t="shared" si="72"/>
        <v>#VALUE!</v>
      </c>
      <c r="AD168" s="14" t="e">
        <f t="shared" si="73"/>
        <v>#VALUE!</v>
      </c>
      <c r="AE168" s="14" t="e">
        <f t="shared" si="74"/>
        <v>#VALUE!</v>
      </c>
      <c r="AF168" s="14" t="e">
        <f t="shared" si="75"/>
        <v>#VALUE!</v>
      </c>
      <c r="AG168" s="14" t="e">
        <f t="shared" si="76"/>
        <v>#VALUE!</v>
      </c>
      <c r="AH168" s="14" t="e">
        <f t="shared" si="77"/>
        <v>#VALUE!</v>
      </c>
      <c r="AI168" s="15" t="e">
        <f t="shared" si="78"/>
        <v>#VALUE!</v>
      </c>
      <c r="AJ168" s="15" t="e">
        <f t="shared" si="79"/>
        <v>#VALUE!</v>
      </c>
      <c r="AK168" s="15" t="e">
        <f t="shared" si="80"/>
        <v>#VALUE!</v>
      </c>
      <c r="AL168" s="15" t="e">
        <f t="shared" si="81"/>
        <v>#VALUE!</v>
      </c>
      <c r="AM168" s="15" t="e">
        <f t="shared" si="82"/>
        <v>#VALUE!</v>
      </c>
      <c r="AN168" s="15" t="e">
        <f t="shared" si="83"/>
        <v>#VALUE!</v>
      </c>
      <c r="AO168" s="15" t="e">
        <f t="shared" si="84"/>
        <v>#VALUE!</v>
      </c>
      <c r="AP168" s="15" t="e">
        <f t="shared" si="85"/>
        <v>#VALUE!</v>
      </c>
      <c r="AQ168" s="15" t="e">
        <f t="shared" si="86"/>
        <v>#VALUE!</v>
      </c>
      <c r="AR168" s="15" t="e">
        <f t="shared" si="87"/>
        <v>#VALUE!</v>
      </c>
      <c r="AS168" s="15">
        <f t="shared" si="88"/>
        <v>1</v>
      </c>
    </row>
    <row r="169" spans="1:45" ht="15.75">
      <c r="A169" s="118" t="s">
        <v>464</v>
      </c>
      <c r="B169" s="126"/>
      <c r="C169" s="126"/>
      <c r="D169" s="125"/>
      <c r="E169" s="127"/>
      <c r="F169" s="128"/>
      <c r="G169" s="128"/>
      <c r="H169" s="127"/>
      <c r="I169" s="127"/>
      <c r="J169" s="127"/>
      <c r="K169" s="127"/>
      <c r="L169" s="121" t="str">
        <f t="shared" si="57"/>
        <v/>
      </c>
      <c r="M169" s="121" t="str">
        <f t="shared" si="58"/>
        <v/>
      </c>
      <c r="N169" s="121"/>
      <c r="O169" s="64" t="str">
        <f t="shared" si="59"/>
        <v/>
      </c>
      <c r="P169" s="64" t="str">
        <f t="shared" si="60"/>
        <v/>
      </c>
      <c r="Q169" s="64" t="str">
        <f t="shared" si="61"/>
        <v/>
      </c>
      <c r="R169" s="64" t="str">
        <f t="shared" si="62"/>
        <v/>
      </c>
      <c r="S169" s="64" t="str">
        <f t="shared" si="63"/>
        <v/>
      </c>
      <c r="T169" s="64" t="str">
        <f t="shared" si="64"/>
        <v/>
      </c>
      <c r="U169" s="64" t="str">
        <f t="shared" si="65"/>
        <v/>
      </c>
      <c r="V169" s="64" t="str">
        <f t="shared" si="66"/>
        <v/>
      </c>
      <c r="W169" s="236" t="b">
        <f t="shared" si="67"/>
        <v>0</v>
      </c>
      <c r="Y169" s="14" t="e">
        <f t="shared" si="68"/>
        <v>#VALUE!</v>
      </c>
      <c r="Z169" s="14" t="e">
        <f t="shared" si="69"/>
        <v>#VALUE!</v>
      </c>
      <c r="AA169" s="14" t="e">
        <f t="shared" si="70"/>
        <v>#VALUE!</v>
      </c>
      <c r="AB169" s="14" t="e">
        <f t="shared" si="71"/>
        <v>#VALUE!</v>
      </c>
      <c r="AC169" s="14" t="e">
        <f t="shared" si="72"/>
        <v>#VALUE!</v>
      </c>
      <c r="AD169" s="14" t="e">
        <f t="shared" si="73"/>
        <v>#VALUE!</v>
      </c>
      <c r="AE169" s="14" t="e">
        <f t="shared" si="74"/>
        <v>#VALUE!</v>
      </c>
      <c r="AF169" s="14" t="e">
        <f t="shared" si="75"/>
        <v>#VALUE!</v>
      </c>
      <c r="AG169" s="14" t="e">
        <f t="shared" si="76"/>
        <v>#VALUE!</v>
      </c>
      <c r="AH169" s="14" t="e">
        <f t="shared" si="77"/>
        <v>#VALUE!</v>
      </c>
      <c r="AI169" s="15" t="e">
        <f t="shared" si="78"/>
        <v>#VALUE!</v>
      </c>
      <c r="AJ169" s="15" t="e">
        <f t="shared" si="79"/>
        <v>#VALUE!</v>
      </c>
      <c r="AK169" s="15" t="e">
        <f t="shared" si="80"/>
        <v>#VALUE!</v>
      </c>
      <c r="AL169" s="15" t="e">
        <f t="shared" si="81"/>
        <v>#VALUE!</v>
      </c>
      <c r="AM169" s="15" t="e">
        <f t="shared" si="82"/>
        <v>#VALUE!</v>
      </c>
      <c r="AN169" s="15" t="e">
        <f t="shared" si="83"/>
        <v>#VALUE!</v>
      </c>
      <c r="AO169" s="15" t="e">
        <f t="shared" si="84"/>
        <v>#VALUE!</v>
      </c>
      <c r="AP169" s="15" t="e">
        <f t="shared" si="85"/>
        <v>#VALUE!</v>
      </c>
      <c r="AQ169" s="15" t="e">
        <f t="shared" si="86"/>
        <v>#VALUE!</v>
      </c>
      <c r="AR169" s="15" t="e">
        <f t="shared" si="87"/>
        <v>#VALUE!</v>
      </c>
      <c r="AS169" s="15">
        <f t="shared" si="88"/>
        <v>1</v>
      </c>
    </row>
    <row r="170" spans="1:45" ht="15.75">
      <c r="A170" s="118" t="s">
        <v>465</v>
      </c>
      <c r="B170" s="126"/>
      <c r="C170" s="126"/>
      <c r="D170" s="125"/>
      <c r="E170" s="127"/>
      <c r="F170" s="128"/>
      <c r="G170" s="128"/>
      <c r="H170" s="127"/>
      <c r="I170" s="127"/>
      <c r="J170" s="127"/>
      <c r="K170" s="127"/>
      <c r="L170" s="121" t="str">
        <f t="shared" si="57"/>
        <v/>
      </c>
      <c r="M170" s="121" t="str">
        <f t="shared" si="58"/>
        <v/>
      </c>
      <c r="N170" s="121"/>
      <c r="O170" s="64" t="str">
        <f t="shared" si="59"/>
        <v/>
      </c>
      <c r="P170" s="64" t="str">
        <f t="shared" si="60"/>
        <v/>
      </c>
      <c r="Q170" s="64" t="str">
        <f t="shared" si="61"/>
        <v/>
      </c>
      <c r="R170" s="64" t="str">
        <f t="shared" si="62"/>
        <v/>
      </c>
      <c r="S170" s="64" t="str">
        <f t="shared" si="63"/>
        <v/>
      </c>
      <c r="T170" s="64" t="str">
        <f t="shared" si="64"/>
        <v/>
      </c>
      <c r="U170" s="64" t="str">
        <f t="shared" si="65"/>
        <v/>
      </c>
      <c r="V170" s="64" t="str">
        <f t="shared" si="66"/>
        <v/>
      </c>
      <c r="W170" s="236" t="b">
        <f t="shared" si="67"/>
        <v>0</v>
      </c>
      <c r="Y170" s="14" t="e">
        <f t="shared" si="68"/>
        <v>#VALUE!</v>
      </c>
      <c r="Z170" s="14" t="e">
        <f t="shared" si="69"/>
        <v>#VALUE!</v>
      </c>
      <c r="AA170" s="14" t="e">
        <f t="shared" si="70"/>
        <v>#VALUE!</v>
      </c>
      <c r="AB170" s="14" t="e">
        <f t="shared" si="71"/>
        <v>#VALUE!</v>
      </c>
      <c r="AC170" s="14" t="e">
        <f t="shared" si="72"/>
        <v>#VALUE!</v>
      </c>
      <c r="AD170" s="14" t="e">
        <f t="shared" si="73"/>
        <v>#VALUE!</v>
      </c>
      <c r="AE170" s="14" t="e">
        <f t="shared" si="74"/>
        <v>#VALUE!</v>
      </c>
      <c r="AF170" s="14" t="e">
        <f t="shared" si="75"/>
        <v>#VALUE!</v>
      </c>
      <c r="AG170" s="14" t="e">
        <f t="shared" si="76"/>
        <v>#VALUE!</v>
      </c>
      <c r="AH170" s="14" t="e">
        <f t="shared" si="77"/>
        <v>#VALUE!</v>
      </c>
      <c r="AI170" s="15" t="e">
        <f t="shared" si="78"/>
        <v>#VALUE!</v>
      </c>
      <c r="AJ170" s="15" t="e">
        <f t="shared" si="79"/>
        <v>#VALUE!</v>
      </c>
      <c r="AK170" s="15" t="e">
        <f t="shared" si="80"/>
        <v>#VALUE!</v>
      </c>
      <c r="AL170" s="15" t="e">
        <f t="shared" si="81"/>
        <v>#VALUE!</v>
      </c>
      <c r="AM170" s="15" t="e">
        <f t="shared" si="82"/>
        <v>#VALUE!</v>
      </c>
      <c r="AN170" s="15" t="e">
        <f t="shared" si="83"/>
        <v>#VALUE!</v>
      </c>
      <c r="AO170" s="15" t="e">
        <f t="shared" si="84"/>
        <v>#VALUE!</v>
      </c>
      <c r="AP170" s="15" t="e">
        <f t="shared" si="85"/>
        <v>#VALUE!</v>
      </c>
      <c r="AQ170" s="15" t="e">
        <f t="shared" si="86"/>
        <v>#VALUE!</v>
      </c>
      <c r="AR170" s="15" t="e">
        <f t="shared" si="87"/>
        <v>#VALUE!</v>
      </c>
      <c r="AS170" s="15">
        <f t="shared" si="88"/>
        <v>1</v>
      </c>
    </row>
    <row r="171" spans="1:45" ht="15.75">
      <c r="A171" s="118" t="s">
        <v>466</v>
      </c>
      <c r="B171" s="126"/>
      <c r="C171" s="126"/>
      <c r="D171" s="125"/>
      <c r="E171" s="127"/>
      <c r="F171" s="128"/>
      <c r="G171" s="128"/>
      <c r="H171" s="127"/>
      <c r="I171" s="127"/>
      <c r="J171" s="127"/>
      <c r="K171" s="127"/>
      <c r="L171" s="121" t="str">
        <f t="shared" si="57"/>
        <v/>
      </c>
      <c r="M171" s="121" t="str">
        <f t="shared" si="58"/>
        <v/>
      </c>
      <c r="N171" s="121"/>
      <c r="O171" s="64" t="str">
        <f t="shared" si="59"/>
        <v/>
      </c>
      <c r="P171" s="64" t="str">
        <f t="shared" si="60"/>
        <v/>
      </c>
      <c r="Q171" s="64" t="str">
        <f t="shared" si="61"/>
        <v/>
      </c>
      <c r="R171" s="64" t="str">
        <f t="shared" si="62"/>
        <v/>
      </c>
      <c r="S171" s="64" t="str">
        <f t="shared" si="63"/>
        <v/>
      </c>
      <c r="T171" s="64" t="str">
        <f t="shared" si="64"/>
        <v/>
      </c>
      <c r="U171" s="64" t="str">
        <f t="shared" si="65"/>
        <v/>
      </c>
      <c r="V171" s="64" t="str">
        <f t="shared" si="66"/>
        <v/>
      </c>
      <c r="W171" s="236" t="b">
        <f t="shared" si="67"/>
        <v>0</v>
      </c>
      <c r="Y171" s="14" t="e">
        <f t="shared" si="68"/>
        <v>#VALUE!</v>
      </c>
      <c r="Z171" s="14" t="e">
        <f t="shared" si="69"/>
        <v>#VALUE!</v>
      </c>
      <c r="AA171" s="14" t="e">
        <f t="shared" si="70"/>
        <v>#VALUE!</v>
      </c>
      <c r="AB171" s="14" t="e">
        <f t="shared" si="71"/>
        <v>#VALUE!</v>
      </c>
      <c r="AC171" s="14" t="e">
        <f t="shared" si="72"/>
        <v>#VALUE!</v>
      </c>
      <c r="AD171" s="14" t="e">
        <f t="shared" si="73"/>
        <v>#VALUE!</v>
      </c>
      <c r="AE171" s="14" t="e">
        <f t="shared" si="74"/>
        <v>#VALUE!</v>
      </c>
      <c r="AF171" s="14" t="e">
        <f t="shared" si="75"/>
        <v>#VALUE!</v>
      </c>
      <c r="AG171" s="14" t="e">
        <f t="shared" si="76"/>
        <v>#VALUE!</v>
      </c>
      <c r="AH171" s="14" t="e">
        <f t="shared" si="77"/>
        <v>#VALUE!</v>
      </c>
      <c r="AI171" s="15" t="e">
        <f t="shared" si="78"/>
        <v>#VALUE!</v>
      </c>
      <c r="AJ171" s="15" t="e">
        <f t="shared" si="79"/>
        <v>#VALUE!</v>
      </c>
      <c r="AK171" s="15" t="e">
        <f t="shared" si="80"/>
        <v>#VALUE!</v>
      </c>
      <c r="AL171" s="15" t="e">
        <f t="shared" si="81"/>
        <v>#VALUE!</v>
      </c>
      <c r="AM171" s="15" t="e">
        <f t="shared" si="82"/>
        <v>#VALUE!</v>
      </c>
      <c r="AN171" s="15" t="e">
        <f t="shared" si="83"/>
        <v>#VALUE!</v>
      </c>
      <c r="AO171" s="15" t="e">
        <f t="shared" si="84"/>
        <v>#VALUE!</v>
      </c>
      <c r="AP171" s="15" t="e">
        <f t="shared" si="85"/>
        <v>#VALUE!</v>
      </c>
      <c r="AQ171" s="15" t="e">
        <f t="shared" si="86"/>
        <v>#VALUE!</v>
      </c>
      <c r="AR171" s="15" t="e">
        <f t="shared" si="87"/>
        <v>#VALUE!</v>
      </c>
      <c r="AS171" s="15">
        <f t="shared" si="88"/>
        <v>1</v>
      </c>
    </row>
    <row r="172" spans="1:45" ht="15.75">
      <c r="A172" s="118" t="s">
        <v>467</v>
      </c>
      <c r="B172" s="126"/>
      <c r="C172" s="126"/>
      <c r="D172" s="125"/>
      <c r="E172" s="127"/>
      <c r="F172" s="128"/>
      <c r="G172" s="128"/>
      <c r="H172" s="127"/>
      <c r="I172" s="127"/>
      <c r="J172" s="127"/>
      <c r="K172" s="127"/>
      <c r="L172" s="121" t="str">
        <f t="shared" si="57"/>
        <v/>
      </c>
      <c r="M172" s="121" t="str">
        <f t="shared" si="58"/>
        <v/>
      </c>
      <c r="N172" s="121"/>
      <c r="O172" s="64" t="str">
        <f t="shared" si="59"/>
        <v/>
      </c>
      <c r="P172" s="64" t="str">
        <f t="shared" si="60"/>
        <v/>
      </c>
      <c r="Q172" s="64" t="str">
        <f t="shared" si="61"/>
        <v/>
      </c>
      <c r="R172" s="64" t="str">
        <f t="shared" si="62"/>
        <v/>
      </c>
      <c r="S172" s="64" t="str">
        <f t="shared" si="63"/>
        <v/>
      </c>
      <c r="T172" s="64" t="str">
        <f t="shared" si="64"/>
        <v/>
      </c>
      <c r="U172" s="64" t="str">
        <f t="shared" si="65"/>
        <v/>
      </c>
      <c r="V172" s="64" t="str">
        <f t="shared" si="66"/>
        <v/>
      </c>
      <c r="W172" s="236" t="b">
        <f t="shared" si="67"/>
        <v>0</v>
      </c>
      <c r="Y172" s="14" t="e">
        <f t="shared" si="68"/>
        <v>#VALUE!</v>
      </c>
      <c r="Z172" s="14" t="e">
        <f t="shared" si="69"/>
        <v>#VALUE!</v>
      </c>
      <c r="AA172" s="14" t="e">
        <f t="shared" si="70"/>
        <v>#VALUE!</v>
      </c>
      <c r="AB172" s="14" t="e">
        <f t="shared" si="71"/>
        <v>#VALUE!</v>
      </c>
      <c r="AC172" s="14" t="e">
        <f t="shared" si="72"/>
        <v>#VALUE!</v>
      </c>
      <c r="AD172" s="14" t="e">
        <f t="shared" si="73"/>
        <v>#VALUE!</v>
      </c>
      <c r="AE172" s="14" t="e">
        <f t="shared" si="74"/>
        <v>#VALUE!</v>
      </c>
      <c r="AF172" s="14" t="e">
        <f t="shared" si="75"/>
        <v>#VALUE!</v>
      </c>
      <c r="AG172" s="14" t="e">
        <f t="shared" si="76"/>
        <v>#VALUE!</v>
      </c>
      <c r="AH172" s="14" t="e">
        <f t="shared" si="77"/>
        <v>#VALUE!</v>
      </c>
      <c r="AI172" s="15" t="e">
        <f t="shared" si="78"/>
        <v>#VALUE!</v>
      </c>
      <c r="AJ172" s="15" t="e">
        <f t="shared" si="79"/>
        <v>#VALUE!</v>
      </c>
      <c r="AK172" s="15" t="e">
        <f t="shared" si="80"/>
        <v>#VALUE!</v>
      </c>
      <c r="AL172" s="15" t="e">
        <f t="shared" si="81"/>
        <v>#VALUE!</v>
      </c>
      <c r="AM172" s="15" t="e">
        <f t="shared" si="82"/>
        <v>#VALUE!</v>
      </c>
      <c r="AN172" s="15" t="e">
        <f t="shared" si="83"/>
        <v>#VALUE!</v>
      </c>
      <c r="AO172" s="15" t="e">
        <f t="shared" si="84"/>
        <v>#VALUE!</v>
      </c>
      <c r="AP172" s="15" t="e">
        <f t="shared" si="85"/>
        <v>#VALUE!</v>
      </c>
      <c r="AQ172" s="15" t="e">
        <f t="shared" si="86"/>
        <v>#VALUE!</v>
      </c>
      <c r="AR172" s="15" t="e">
        <f t="shared" si="87"/>
        <v>#VALUE!</v>
      </c>
      <c r="AS172" s="15">
        <f t="shared" si="88"/>
        <v>1</v>
      </c>
    </row>
    <row r="173" spans="1:45" ht="15.75">
      <c r="A173" s="118" t="s">
        <v>468</v>
      </c>
      <c r="B173" s="126"/>
      <c r="C173" s="126"/>
      <c r="D173" s="125"/>
      <c r="E173" s="127"/>
      <c r="F173" s="128"/>
      <c r="G173" s="128"/>
      <c r="H173" s="127"/>
      <c r="I173" s="127"/>
      <c r="J173" s="127"/>
      <c r="K173" s="127"/>
      <c r="L173" s="121" t="str">
        <f t="shared" si="57"/>
        <v/>
      </c>
      <c r="M173" s="121" t="str">
        <f t="shared" si="58"/>
        <v/>
      </c>
      <c r="N173" s="121"/>
      <c r="O173" s="64" t="str">
        <f t="shared" si="59"/>
        <v/>
      </c>
      <c r="P173" s="64" t="str">
        <f t="shared" si="60"/>
        <v/>
      </c>
      <c r="Q173" s="64" t="str">
        <f t="shared" si="61"/>
        <v/>
      </c>
      <c r="R173" s="64" t="str">
        <f t="shared" si="62"/>
        <v/>
      </c>
      <c r="S173" s="64" t="str">
        <f t="shared" si="63"/>
        <v/>
      </c>
      <c r="T173" s="64" t="str">
        <f t="shared" si="64"/>
        <v/>
      </c>
      <c r="U173" s="64" t="str">
        <f t="shared" si="65"/>
        <v/>
      </c>
      <c r="V173" s="64" t="str">
        <f t="shared" si="66"/>
        <v/>
      </c>
      <c r="W173" s="236" t="b">
        <f t="shared" si="67"/>
        <v>0</v>
      </c>
      <c r="Y173" s="14" t="e">
        <f t="shared" si="68"/>
        <v>#VALUE!</v>
      </c>
      <c r="Z173" s="14" t="e">
        <f t="shared" si="69"/>
        <v>#VALUE!</v>
      </c>
      <c r="AA173" s="14" t="e">
        <f t="shared" si="70"/>
        <v>#VALUE!</v>
      </c>
      <c r="AB173" s="14" t="e">
        <f t="shared" si="71"/>
        <v>#VALUE!</v>
      </c>
      <c r="AC173" s="14" t="e">
        <f t="shared" si="72"/>
        <v>#VALUE!</v>
      </c>
      <c r="AD173" s="14" t="e">
        <f t="shared" si="73"/>
        <v>#VALUE!</v>
      </c>
      <c r="AE173" s="14" t="e">
        <f t="shared" si="74"/>
        <v>#VALUE!</v>
      </c>
      <c r="AF173" s="14" t="e">
        <f t="shared" si="75"/>
        <v>#VALUE!</v>
      </c>
      <c r="AG173" s="14" t="e">
        <f t="shared" si="76"/>
        <v>#VALUE!</v>
      </c>
      <c r="AH173" s="14" t="e">
        <f t="shared" si="77"/>
        <v>#VALUE!</v>
      </c>
      <c r="AI173" s="15" t="e">
        <f t="shared" si="78"/>
        <v>#VALUE!</v>
      </c>
      <c r="AJ173" s="15" t="e">
        <f t="shared" si="79"/>
        <v>#VALUE!</v>
      </c>
      <c r="AK173" s="15" t="e">
        <f t="shared" si="80"/>
        <v>#VALUE!</v>
      </c>
      <c r="AL173" s="15" t="e">
        <f t="shared" si="81"/>
        <v>#VALUE!</v>
      </c>
      <c r="AM173" s="15" t="e">
        <f t="shared" si="82"/>
        <v>#VALUE!</v>
      </c>
      <c r="AN173" s="15" t="e">
        <f t="shared" si="83"/>
        <v>#VALUE!</v>
      </c>
      <c r="AO173" s="15" t="e">
        <f t="shared" si="84"/>
        <v>#VALUE!</v>
      </c>
      <c r="AP173" s="15" t="e">
        <f t="shared" si="85"/>
        <v>#VALUE!</v>
      </c>
      <c r="AQ173" s="15" t="e">
        <f t="shared" si="86"/>
        <v>#VALUE!</v>
      </c>
      <c r="AR173" s="15" t="e">
        <f t="shared" si="87"/>
        <v>#VALUE!</v>
      </c>
      <c r="AS173" s="15">
        <f t="shared" si="88"/>
        <v>1</v>
      </c>
    </row>
    <row r="174" spans="1:45" ht="15.75">
      <c r="A174" s="118" t="s">
        <v>469</v>
      </c>
      <c r="B174" s="126"/>
      <c r="C174" s="126"/>
      <c r="D174" s="125"/>
      <c r="E174" s="127"/>
      <c r="F174" s="128"/>
      <c r="G174" s="128"/>
      <c r="H174" s="127"/>
      <c r="I174" s="127"/>
      <c r="J174" s="127"/>
      <c r="K174" s="127"/>
      <c r="L174" s="121" t="str">
        <f t="shared" si="57"/>
        <v/>
      </c>
      <c r="M174" s="121" t="str">
        <f t="shared" si="58"/>
        <v/>
      </c>
      <c r="N174" s="121"/>
      <c r="O174" s="64" t="str">
        <f t="shared" si="59"/>
        <v/>
      </c>
      <c r="P174" s="64" t="str">
        <f t="shared" si="60"/>
        <v/>
      </c>
      <c r="Q174" s="64" t="str">
        <f t="shared" si="61"/>
        <v/>
      </c>
      <c r="R174" s="64" t="str">
        <f t="shared" si="62"/>
        <v/>
      </c>
      <c r="S174" s="64" t="str">
        <f t="shared" si="63"/>
        <v/>
      </c>
      <c r="T174" s="64" t="str">
        <f t="shared" si="64"/>
        <v/>
      </c>
      <c r="U174" s="64" t="str">
        <f t="shared" si="65"/>
        <v/>
      </c>
      <c r="V174" s="64" t="str">
        <f t="shared" si="66"/>
        <v/>
      </c>
      <c r="W174" s="236" t="b">
        <f t="shared" si="67"/>
        <v>0</v>
      </c>
      <c r="Y174" s="14" t="e">
        <f t="shared" si="68"/>
        <v>#VALUE!</v>
      </c>
      <c r="Z174" s="14" t="e">
        <f t="shared" si="69"/>
        <v>#VALUE!</v>
      </c>
      <c r="AA174" s="14" t="e">
        <f t="shared" si="70"/>
        <v>#VALUE!</v>
      </c>
      <c r="AB174" s="14" t="e">
        <f t="shared" si="71"/>
        <v>#VALUE!</v>
      </c>
      <c r="AC174" s="14" t="e">
        <f t="shared" si="72"/>
        <v>#VALUE!</v>
      </c>
      <c r="AD174" s="14" t="e">
        <f t="shared" si="73"/>
        <v>#VALUE!</v>
      </c>
      <c r="AE174" s="14" t="e">
        <f t="shared" si="74"/>
        <v>#VALUE!</v>
      </c>
      <c r="AF174" s="14" t="e">
        <f t="shared" si="75"/>
        <v>#VALUE!</v>
      </c>
      <c r="AG174" s="14" t="e">
        <f t="shared" si="76"/>
        <v>#VALUE!</v>
      </c>
      <c r="AH174" s="14" t="e">
        <f t="shared" si="77"/>
        <v>#VALUE!</v>
      </c>
      <c r="AI174" s="15" t="e">
        <f t="shared" si="78"/>
        <v>#VALUE!</v>
      </c>
      <c r="AJ174" s="15" t="e">
        <f t="shared" si="79"/>
        <v>#VALUE!</v>
      </c>
      <c r="AK174" s="15" t="e">
        <f t="shared" si="80"/>
        <v>#VALUE!</v>
      </c>
      <c r="AL174" s="15" t="e">
        <f t="shared" si="81"/>
        <v>#VALUE!</v>
      </c>
      <c r="AM174" s="15" t="e">
        <f t="shared" si="82"/>
        <v>#VALUE!</v>
      </c>
      <c r="AN174" s="15" t="e">
        <f t="shared" si="83"/>
        <v>#VALUE!</v>
      </c>
      <c r="AO174" s="15" t="e">
        <f t="shared" si="84"/>
        <v>#VALUE!</v>
      </c>
      <c r="AP174" s="15" t="e">
        <f t="shared" si="85"/>
        <v>#VALUE!</v>
      </c>
      <c r="AQ174" s="15" t="e">
        <f t="shared" si="86"/>
        <v>#VALUE!</v>
      </c>
      <c r="AR174" s="15" t="e">
        <f t="shared" si="87"/>
        <v>#VALUE!</v>
      </c>
      <c r="AS174" s="15">
        <f t="shared" si="88"/>
        <v>1</v>
      </c>
    </row>
    <row r="175" spans="1:45" ht="15.75">
      <c r="A175" s="118" t="s">
        <v>470</v>
      </c>
      <c r="B175" s="126"/>
      <c r="C175" s="126"/>
      <c r="D175" s="125"/>
      <c r="E175" s="127"/>
      <c r="F175" s="128"/>
      <c r="G175" s="128"/>
      <c r="H175" s="127"/>
      <c r="I175" s="127"/>
      <c r="J175" s="127"/>
      <c r="K175" s="127"/>
      <c r="L175" s="121" t="str">
        <f t="shared" si="57"/>
        <v/>
      </c>
      <c r="M175" s="121" t="str">
        <f t="shared" si="58"/>
        <v/>
      </c>
      <c r="N175" s="121"/>
      <c r="O175" s="64" t="str">
        <f t="shared" si="59"/>
        <v/>
      </c>
      <c r="P175" s="64" t="str">
        <f t="shared" si="60"/>
        <v/>
      </c>
      <c r="Q175" s="64" t="str">
        <f t="shared" si="61"/>
        <v/>
      </c>
      <c r="R175" s="64" t="str">
        <f t="shared" si="62"/>
        <v/>
      </c>
      <c r="S175" s="64" t="str">
        <f t="shared" si="63"/>
        <v/>
      </c>
      <c r="T175" s="64" t="str">
        <f t="shared" si="64"/>
        <v/>
      </c>
      <c r="U175" s="64" t="str">
        <f t="shared" si="65"/>
        <v/>
      </c>
      <c r="V175" s="64" t="str">
        <f t="shared" si="66"/>
        <v/>
      </c>
      <c r="W175" s="236" t="b">
        <f t="shared" si="67"/>
        <v>0</v>
      </c>
      <c r="Y175" s="14" t="e">
        <f t="shared" si="68"/>
        <v>#VALUE!</v>
      </c>
      <c r="Z175" s="14" t="e">
        <f t="shared" si="69"/>
        <v>#VALUE!</v>
      </c>
      <c r="AA175" s="14" t="e">
        <f t="shared" si="70"/>
        <v>#VALUE!</v>
      </c>
      <c r="AB175" s="14" t="e">
        <f t="shared" si="71"/>
        <v>#VALUE!</v>
      </c>
      <c r="AC175" s="14" t="e">
        <f t="shared" si="72"/>
        <v>#VALUE!</v>
      </c>
      <c r="AD175" s="14" t="e">
        <f t="shared" si="73"/>
        <v>#VALUE!</v>
      </c>
      <c r="AE175" s="14" t="e">
        <f t="shared" si="74"/>
        <v>#VALUE!</v>
      </c>
      <c r="AF175" s="14" t="e">
        <f t="shared" si="75"/>
        <v>#VALUE!</v>
      </c>
      <c r="AG175" s="14" t="e">
        <f t="shared" si="76"/>
        <v>#VALUE!</v>
      </c>
      <c r="AH175" s="14" t="e">
        <f t="shared" si="77"/>
        <v>#VALUE!</v>
      </c>
      <c r="AI175" s="15" t="e">
        <f t="shared" si="78"/>
        <v>#VALUE!</v>
      </c>
      <c r="AJ175" s="15" t="e">
        <f t="shared" si="79"/>
        <v>#VALUE!</v>
      </c>
      <c r="AK175" s="15" t="e">
        <f t="shared" si="80"/>
        <v>#VALUE!</v>
      </c>
      <c r="AL175" s="15" t="e">
        <f t="shared" si="81"/>
        <v>#VALUE!</v>
      </c>
      <c r="AM175" s="15" t="e">
        <f t="shared" si="82"/>
        <v>#VALUE!</v>
      </c>
      <c r="AN175" s="15" t="e">
        <f t="shared" si="83"/>
        <v>#VALUE!</v>
      </c>
      <c r="AO175" s="15" t="e">
        <f t="shared" si="84"/>
        <v>#VALUE!</v>
      </c>
      <c r="AP175" s="15" t="e">
        <f t="shared" si="85"/>
        <v>#VALUE!</v>
      </c>
      <c r="AQ175" s="15" t="e">
        <f t="shared" si="86"/>
        <v>#VALUE!</v>
      </c>
      <c r="AR175" s="15" t="e">
        <f t="shared" si="87"/>
        <v>#VALUE!</v>
      </c>
      <c r="AS175" s="15">
        <f t="shared" si="88"/>
        <v>1</v>
      </c>
    </row>
    <row r="176" spans="1:45" ht="15.75">
      <c r="A176" s="118" t="s">
        <v>471</v>
      </c>
      <c r="B176" s="126"/>
      <c r="C176" s="126"/>
      <c r="D176" s="125"/>
      <c r="E176" s="127"/>
      <c r="F176" s="128"/>
      <c r="G176" s="128"/>
      <c r="H176" s="127"/>
      <c r="I176" s="127"/>
      <c r="J176" s="127"/>
      <c r="K176" s="127"/>
      <c r="L176" s="121" t="str">
        <f t="shared" si="57"/>
        <v/>
      </c>
      <c r="M176" s="121" t="str">
        <f t="shared" si="58"/>
        <v/>
      </c>
      <c r="N176" s="121"/>
      <c r="O176" s="64" t="str">
        <f t="shared" si="59"/>
        <v/>
      </c>
      <c r="P176" s="64" t="str">
        <f t="shared" si="60"/>
        <v/>
      </c>
      <c r="Q176" s="64" t="str">
        <f t="shared" si="61"/>
        <v/>
      </c>
      <c r="R176" s="64" t="str">
        <f t="shared" si="62"/>
        <v/>
      </c>
      <c r="S176" s="64" t="str">
        <f t="shared" si="63"/>
        <v/>
      </c>
      <c r="T176" s="64" t="str">
        <f t="shared" si="64"/>
        <v/>
      </c>
      <c r="U176" s="64" t="str">
        <f t="shared" si="65"/>
        <v/>
      </c>
      <c r="V176" s="64" t="str">
        <f t="shared" si="66"/>
        <v/>
      </c>
      <c r="W176" s="236" t="b">
        <f t="shared" si="67"/>
        <v>0</v>
      </c>
      <c r="Y176" s="14" t="e">
        <f t="shared" si="68"/>
        <v>#VALUE!</v>
      </c>
      <c r="Z176" s="14" t="e">
        <f t="shared" si="69"/>
        <v>#VALUE!</v>
      </c>
      <c r="AA176" s="14" t="e">
        <f t="shared" si="70"/>
        <v>#VALUE!</v>
      </c>
      <c r="AB176" s="14" t="e">
        <f t="shared" si="71"/>
        <v>#VALUE!</v>
      </c>
      <c r="AC176" s="14" t="e">
        <f t="shared" si="72"/>
        <v>#VALUE!</v>
      </c>
      <c r="AD176" s="14" t="e">
        <f t="shared" si="73"/>
        <v>#VALUE!</v>
      </c>
      <c r="AE176" s="14" t="e">
        <f t="shared" si="74"/>
        <v>#VALUE!</v>
      </c>
      <c r="AF176" s="14" t="e">
        <f t="shared" si="75"/>
        <v>#VALUE!</v>
      </c>
      <c r="AG176" s="14" t="e">
        <f t="shared" si="76"/>
        <v>#VALUE!</v>
      </c>
      <c r="AH176" s="14" t="e">
        <f t="shared" si="77"/>
        <v>#VALUE!</v>
      </c>
      <c r="AI176" s="15" t="e">
        <f t="shared" si="78"/>
        <v>#VALUE!</v>
      </c>
      <c r="AJ176" s="15" t="e">
        <f t="shared" si="79"/>
        <v>#VALUE!</v>
      </c>
      <c r="AK176" s="15" t="e">
        <f t="shared" si="80"/>
        <v>#VALUE!</v>
      </c>
      <c r="AL176" s="15" t="e">
        <f t="shared" si="81"/>
        <v>#VALUE!</v>
      </c>
      <c r="AM176" s="15" t="e">
        <f t="shared" si="82"/>
        <v>#VALUE!</v>
      </c>
      <c r="AN176" s="15" t="e">
        <f t="shared" si="83"/>
        <v>#VALUE!</v>
      </c>
      <c r="AO176" s="15" t="e">
        <f t="shared" si="84"/>
        <v>#VALUE!</v>
      </c>
      <c r="AP176" s="15" t="e">
        <f t="shared" si="85"/>
        <v>#VALUE!</v>
      </c>
      <c r="AQ176" s="15" t="e">
        <f t="shared" si="86"/>
        <v>#VALUE!</v>
      </c>
      <c r="AR176" s="15" t="e">
        <f t="shared" si="87"/>
        <v>#VALUE!</v>
      </c>
      <c r="AS176" s="15">
        <f t="shared" si="88"/>
        <v>1</v>
      </c>
    </row>
    <row r="177" spans="1:45" ht="15.75">
      <c r="A177" s="118" t="s">
        <v>472</v>
      </c>
      <c r="B177" s="126"/>
      <c r="C177" s="126"/>
      <c r="D177" s="125"/>
      <c r="E177" s="127"/>
      <c r="F177" s="128"/>
      <c r="G177" s="128"/>
      <c r="H177" s="127"/>
      <c r="I177" s="127"/>
      <c r="J177" s="127"/>
      <c r="K177" s="127"/>
      <c r="L177" s="121" t="str">
        <f t="shared" si="57"/>
        <v/>
      </c>
      <c r="M177" s="121" t="str">
        <f t="shared" si="58"/>
        <v/>
      </c>
      <c r="N177" s="121"/>
      <c r="O177" s="64" t="str">
        <f t="shared" si="59"/>
        <v/>
      </c>
      <c r="P177" s="64" t="str">
        <f t="shared" si="60"/>
        <v/>
      </c>
      <c r="Q177" s="64" t="str">
        <f t="shared" si="61"/>
        <v/>
      </c>
      <c r="R177" s="64" t="str">
        <f t="shared" si="62"/>
        <v/>
      </c>
      <c r="S177" s="64" t="str">
        <f t="shared" si="63"/>
        <v/>
      </c>
      <c r="T177" s="64" t="str">
        <f t="shared" si="64"/>
        <v/>
      </c>
      <c r="U177" s="64" t="str">
        <f t="shared" si="65"/>
        <v/>
      </c>
      <c r="V177" s="64" t="str">
        <f t="shared" si="66"/>
        <v/>
      </c>
      <c r="W177" s="236" t="b">
        <f t="shared" si="67"/>
        <v>0</v>
      </c>
      <c r="Y177" s="14" t="e">
        <f t="shared" si="68"/>
        <v>#VALUE!</v>
      </c>
      <c r="Z177" s="14" t="e">
        <f t="shared" si="69"/>
        <v>#VALUE!</v>
      </c>
      <c r="AA177" s="14" t="e">
        <f t="shared" si="70"/>
        <v>#VALUE!</v>
      </c>
      <c r="AB177" s="14" t="e">
        <f t="shared" si="71"/>
        <v>#VALUE!</v>
      </c>
      <c r="AC177" s="14" t="e">
        <f t="shared" si="72"/>
        <v>#VALUE!</v>
      </c>
      <c r="AD177" s="14" t="e">
        <f t="shared" si="73"/>
        <v>#VALUE!</v>
      </c>
      <c r="AE177" s="14" t="e">
        <f t="shared" si="74"/>
        <v>#VALUE!</v>
      </c>
      <c r="AF177" s="14" t="e">
        <f t="shared" si="75"/>
        <v>#VALUE!</v>
      </c>
      <c r="AG177" s="14" t="e">
        <f t="shared" si="76"/>
        <v>#VALUE!</v>
      </c>
      <c r="AH177" s="14" t="e">
        <f t="shared" si="77"/>
        <v>#VALUE!</v>
      </c>
      <c r="AI177" s="15" t="e">
        <f t="shared" si="78"/>
        <v>#VALUE!</v>
      </c>
      <c r="AJ177" s="15" t="e">
        <f t="shared" si="79"/>
        <v>#VALUE!</v>
      </c>
      <c r="AK177" s="15" t="e">
        <f t="shared" si="80"/>
        <v>#VALUE!</v>
      </c>
      <c r="AL177" s="15" t="e">
        <f t="shared" si="81"/>
        <v>#VALUE!</v>
      </c>
      <c r="AM177" s="15" t="e">
        <f t="shared" si="82"/>
        <v>#VALUE!</v>
      </c>
      <c r="AN177" s="15" t="e">
        <f t="shared" si="83"/>
        <v>#VALUE!</v>
      </c>
      <c r="AO177" s="15" t="e">
        <f t="shared" si="84"/>
        <v>#VALUE!</v>
      </c>
      <c r="AP177" s="15" t="e">
        <f t="shared" si="85"/>
        <v>#VALUE!</v>
      </c>
      <c r="AQ177" s="15" t="e">
        <f t="shared" si="86"/>
        <v>#VALUE!</v>
      </c>
      <c r="AR177" s="15" t="e">
        <f t="shared" si="87"/>
        <v>#VALUE!</v>
      </c>
      <c r="AS177" s="15">
        <f t="shared" si="88"/>
        <v>1</v>
      </c>
    </row>
    <row r="178" spans="1:45" ht="15.75">
      <c r="A178" s="118" t="s">
        <v>473</v>
      </c>
      <c r="B178" s="126"/>
      <c r="C178" s="126"/>
      <c r="D178" s="125"/>
      <c r="E178" s="127"/>
      <c r="F178" s="128"/>
      <c r="G178" s="128"/>
      <c r="H178" s="127"/>
      <c r="I178" s="127"/>
      <c r="J178" s="127"/>
      <c r="K178" s="127"/>
      <c r="L178" s="121" t="str">
        <f t="shared" si="57"/>
        <v/>
      </c>
      <c r="M178" s="121" t="str">
        <f t="shared" si="58"/>
        <v/>
      </c>
      <c r="N178" s="121"/>
      <c r="O178" s="64" t="str">
        <f t="shared" si="59"/>
        <v/>
      </c>
      <c r="P178" s="64" t="str">
        <f t="shared" si="60"/>
        <v/>
      </c>
      <c r="Q178" s="64" t="str">
        <f t="shared" si="61"/>
        <v/>
      </c>
      <c r="R178" s="64" t="str">
        <f t="shared" si="62"/>
        <v/>
      </c>
      <c r="S178" s="64" t="str">
        <f t="shared" si="63"/>
        <v/>
      </c>
      <c r="T178" s="64" t="str">
        <f t="shared" si="64"/>
        <v/>
      </c>
      <c r="U178" s="64" t="str">
        <f t="shared" si="65"/>
        <v/>
      </c>
      <c r="V178" s="64" t="str">
        <f t="shared" si="66"/>
        <v/>
      </c>
      <c r="W178" s="236" t="b">
        <f t="shared" si="67"/>
        <v>0</v>
      </c>
      <c r="Y178" s="14" t="e">
        <f t="shared" si="68"/>
        <v>#VALUE!</v>
      </c>
      <c r="Z178" s="14" t="e">
        <f t="shared" si="69"/>
        <v>#VALUE!</v>
      </c>
      <c r="AA178" s="14" t="e">
        <f t="shared" si="70"/>
        <v>#VALUE!</v>
      </c>
      <c r="AB178" s="14" t="e">
        <f t="shared" si="71"/>
        <v>#VALUE!</v>
      </c>
      <c r="AC178" s="14" t="e">
        <f t="shared" si="72"/>
        <v>#VALUE!</v>
      </c>
      <c r="AD178" s="14" t="e">
        <f t="shared" si="73"/>
        <v>#VALUE!</v>
      </c>
      <c r="AE178" s="14" t="e">
        <f t="shared" si="74"/>
        <v>#VALUE!</v>
      </c>
      <c r="AF178" s="14" t="e">
        <f t="shared" si="75"/>
        <v>#VALUE!</v>
      </c>
      <c r="AG178" s="14" t="e">
        <f t="shared" si="76"/>
        <v>#VALUE!</v>
      </c>
      <c r="AH178" s="14" t="e">
        <f t="shared" si="77"/>
        <v>#VALUE!</v>
      </c>
      <c r="AI178" s="15" t="e">
        <f t="shared" si="78"/>
        <v>#VALUE!</v>
      </c>
      <c r="AJ178" s="15" t="e">
        <f t="shared" si="79"/>
        <v>#VALUE!</v>
      </c>
      <c r="AK178" s="15" t="e">
        <f t="shared" si="80"/>
        <v>#VALUE!</v>
      </c>
      <c r="AL178" s="15" t="e">
        <f t="shared" si="81"/>
        <v>#VALUE!</v>
      </c>
      <c r="AM178" s="15" t="e">
        <f t="shared" si="82"/>
        <v>#VALUE!</v>
      </c>
      <c r="AN178" s="15" t="e">
        <f t="shared" si="83"/>
        <v>#VALUE!</v>
      </c>
      <c r="AO178" s="15" t="e">
        <f t="shared" si="84"/>
        <v>#VALUE!</v>
      </c>
      <c r="AP178" s="15" t="e">
        <f t="shared" si="85"/>
        <v>#VALUE!</v>
      </c>
      <c r="AQ178" s="15" t="e">
        <f t="shared" si="86"/>
        <v>#VALUE!</v>
      </c>
      <c r="AR178" s="15" t="e">
        <f t="shared" si="87"/>
        <v>#VALUE!</v>
      </c>
      <c r="AS178" s="15">
        <f t="shared" si="88"/>
        <v>1</v>
      </c>
    </row>
    <row r="179" spans="1:45" ht="15.75">
      <c r="A179" s="118" t="s">
        <v>474</v>
      </c>
      <c r="B179" s="126"/>
      <c r="C179" s="126"/>
      <c r="D179" s="125"/>
      <c r="E179" s="127"/>
      <c r="F179" s="128"/>
      <c r="G179" s="128"/>
      <c r="H179" s="127"/>
      <c r="I179" s="127"/>
      <c r="J179" s="127"/>
      <c r="K179" s="127"/>
      <c r="L179" s="121" t="str">
        <f t="shared" si="57"/>
        <v/>
      </c>
      <c r="M179" s="121" t="str">
        <f t="shared" si="58"/>
        <v/>
      </c>
      <c r="N179" s="121"/>
      <c r="O179" s="64" t="str">
        <f t="shared" si="59"/>
        <v/>
      </c>
      <c r="P179" s="64" t="str">
        <f t="shared" si="60"/>
        <v/>
      </c>
      <c r="Q179" s="64" t="str">
        <f t="shared" si="61"/>
        <v/>
      </c>
      <c r="R179" s="64" t="str">
        <f t="shared" si="62"/>
        <v/>
      </c>
      <c r="S179" s="64" t="str">
        <f t="shared" si="63"/>
        <v/>
      </c>
      <c r="T179" s="64" t="str">
        <f t="shared" si="64"/>
        <v/>
      </c>
      <c r="U179" s="64" t="str">
        <f t="shared" si="65"/>
        <v/>
      </c>
      <c r="V179" s="64" t="str">
        <f t="shared" si="66"/>
        <v/>
      </c>
      <c r="W179" s="236" t="b">
        <f t="shared" si="67"/>
        <v>0</v>
      </c>
      <c r="Y179" s="14" t="e">
        <f t="shared" si="68"/>
        <v>#VALUE!</v>
      </c>
      <c r="Z179" s="14" t="e">
        <f t="shared" si="69"/>
        <v>#VALUE!</v>
      </c>
      <c r="AA179" s="14" t="e">
        <f t="shared" si="70"/>
        <v>#VALUE!</v>
      </c>
      <c r="AB179" s="14" t="e">
        <f t="shared" si="71"/>
        <v>#VALUE!</v>
      </c>
      <c r="AC179" s="14" t="e">
        <f t="shared" si="72"/>
        <v>#VALUE!</v>
      </c>
      <c r="AD179" s="14" t="e">
        <f t="shared" si="73"/>
        <v>#VALUE!</v>
      </c>
      <c r="AE179" s="14" t="e">
        <f t="shared" si="74"/>
        <v>#VALUE!</v>
      </c>
      <c r="AF179" s="14" t="e">
        <f t="shared" si="75"/>
        <v>#VALUE!</v>
      </c>
      <c r="AG179" s="14" t="e">
        <f t="shared" si="76"/>
        <v>#VALUE!</v>
      </c>
      <c r="AH179" s="14" t="e">
        <f t="shared" si="77"/>
        <v>#VALUE!</v>
      </c>
      <c r="AI179" s="15" t="e">
        <f t="shared" si="78"/>
        <v>#VALUE!</v>
      </c>
      <c r="AJ179" s="15" t="e">
        <f t="shared" si="79"/>
        <v>#VALUE!</v>
      </c>
      <c r="AK179" s="15" t="e">
        <f t="shared" si="80"/>
        <v>#VALUE!</v>
      </c>
      <c r="AL179" s="15" t="e">
        <f t="shared" si="81"/>
        <v>#VALUE!</v>
      </c>
      <c r="AM179" s="15" t="e">
        <f t="shared" si="82"/>
        <v>#VALUE!</v>
      </c>
      <c r="AN179" s="15" t="e">
        <f t="shared" si="83"/>
        <v>#VALUE!</v>
      </c>
      <c r="AO179" s="15" t="e">
        <f t="shared" si="84"/>
        <v>#VALUE!</v>
      </c>
      <c r="AP179" s="15" t="e">
        <f t="shared" si="85"/>
        <v>#VALUE!</v>
      </c>
      <c r="AQ179" s="15" t="e">
        <f t="shared" si="86"/>
        <v>#VALUE!</v>
      </c>
      <c r="AR179" s="15" t="e">
        <f t="shared" si="87"/>
        <v>#VALUE!</v>
      </c>
      <c r="AS179" s="15">
        <f t="shared" si="88"/>
        <v>1</v>
      </c>
    </row>
    <row r="180" spans="1:45" ht="15.75">
      <c r="A180" s="118" t="s">
        <v>475</v>
      </c>
      <c r="B180" s="126"/>
      <c r="C180" s="126"/>
      <c r="D180" s="125"/>
      <c r="E180" s="127"/>
      <c r="F180" s="128"/>
      <c r="G180" s="128"/>
      <c r="H180" s="127"/>
      <c r="I180" s="127"/>
      <c r="J180" s="127"/>
      <c r="K180" s="127"/>
      <c r="L180" s="121" t="str">
        <f t="shared" si="57"/>
        <v/>
      </c>
      <c r="M180" s="121" t="str">
        <f t="shared" si="58"/>
        <v/>
      </c>
      <c r="N180" s="121"/>
      <c r="O180" s="64" t="str">
        <f t="shared" si="59"/>
        <v/>
      </c>
      <c r="P180" s="64" t="str">
        <f t="shared" si="60"/>
        <v/>
      </c>
      <c r="Q180" s="64" t="str">
        <f t="shared" si="61"/>
        <v/>
      </c>
      <c r="R180" s="64" t="str">
        <f t="shared" si="62"/>
        <v/>
      </c>
      <c r="S180" s="64" t="str">
        <f t="shared" si="63"/>
        <v/>
      </c>
      <c r="T180" s="64" t="str">
        <f t="shared" si="64"/>
        <v/>
      </c>
      <c r="U180" s="64" t="str">
        <f t="shared" si="65"/>
        <v/>
      </c>
      <c r="V180" s="64" t="str">
        <f t="shared" si="66"/>
        <v/>
      </c>
      <c r="W180" s="236" t="b">
        <f t="shared" si="67"/>
        <v>0</v>
      </c>
      <c r="Y180" s="14" t="e">
        <f t="shared" si="68"/>
        <v>#VALUE!</v>
      </c>
      <c r="Z180" s="14" t="e">
        <f t="shared" si="69"/>
        <v>#VALUE!</v>
      </c>
      <c r="AA180" s="14" t="e">
        <f t="shared" si="70"/>
        <v>#VALUE!</v>
      </c>
      <c r="AB180" s="14" t="e">
        <f t="shared" si="71"/>
        <v>#VALUE!</v>
      </c>
      <c r="AC180" s="14" t="e">
        <f t="shared" si="72"/>
        <v>#VALUE!</v>
      </c>
      <c r="AD180" s="14" t="e">
        <f t="shared" si="73"/>
        <v>#VALUE!</v>
      </c>
      <c r="AE180" s="14" t="e">
        <f t="shared" si="74"/>
        <v>#VALUE!</v>
      </c>
      <c r="AF180" s="14" t="e">
        <f t="shared" si="75"/>
        <v>#VALUE!</v>
      </c>
      <c r="AG180" s="14" t="e">
        <f t="shared" si="76"/>
        <v>#VALUE!</v>
      </c>
      <c r="AH180" s="14" t="e">
        <f t="shared" si="77"/>
        <v>#VALUE!</v>
      </c>
      <c r="AI180" s="15" t="e">
        <f t="shared" si="78"/>
        <v>#VALUE!</v>
      </c>
      <c r="AJ180" s="15" t="e">
        <f t="shared" si="79"/>
        <v>#VALUE!</v>
      </c>
      <c r="AK180" s="15" t="e">
        <f t="shared" si="80"/>
        <v>#VALUE!</v>
      </c>
      <c r="AL180" s="15" t="e">
        <f t="shared" si="81"/>
        <v>#VALUE!</v>
      </c>
      <c r="AM180" s="15" t="e">
        <f t="shared" si="82"/>
        <v>#VALUE!</v>
      </c>
      <c r="AN180" s="15" t="e">
        <f t="shared" si="83"/>
        <v>#VALUE!</v>
      </c>
      <c r="AO180" s="15" t="e">
        <f t="shared" si="84"/>
        <v>#VALUE!</v>
      </c>
      <c r="AP180" s="15" t="e">
        <f t="shared" si="85"/>
        <v>#VALUE!</v>
      </c>
      <c r="AQ180" s="15" t="e">
        <f t="shared" si="86"/>
        <v>#VALUE!</v>
      </c>
      <c r="AR180" s="15" t="e">
        <f t="shared" si="87"/>
        <v>#VALUE!</v>
      </c>
      <c r="AS180" s="15">
        <f t="shared" si="88"/>
        <v>1</v>
      </c>
    </row>
    <row r="181" spans="1:45" ht="15.75">
      <c r="A181" s="118" t="s">
        <v>476</v>
      </c>
      <c r="B181" s="126"/>
      <c r="C181" s="126"/>
      <c r="D181" s="125"/>
      <c r="E181" s="127"/>
      <c r="F181" s="128"/>
      <c r="G181" s="128"/>
      <c r="H181" s="127"/>
      <c r="I181" s="127"/>
      <c r="J181" s="127"/>
      <c r="K181" s="127"/>
      <c r="L181" s="121" t="str">
        <f t="shared" si="57"/>
        <v/>
      </c>
      <c r="M181" s="121" t="str">
        <f t="shared" si="58"/>
        <v/>
      </c>
      <c r="N181" s="121"/>
      <c r="O181" s="64" t="str">
        <f t="shared" si="59"/>
        <v/>
      </c>
      <c r="P181" s="64" t="str">
        <f t="shared" si="60"/>
        <v/>
      </c>
      <c r="Q181" s="64" t="str">
        <f t="shared" si="61"/>
        <v/>
      </c>
      <c r="R181" s="64" t="str">
        <f t="shared" si="62"/>
        <v/>
      </c>
      <c r="S181" s="64" t="str">
        <f t="shared" si="63"/>
        <v/>
      </c>
      <c r="T181" s="64" t="str">
        <f t="shared" si="64"/>
        <v/>
      </c>
      <c r="U181" s="64" t="str">
        <f t="shared" si="65"/>
        <v/>
      </c>
      <c r="V181" s="64" t="str">
        <f t="shared" si="66"/>
        <v/>
      </c>
      <c r="W181" s="236" t="b">
        <f t="shared" si="67"/>
        <v>0</v>
      </c>
      <c r="Y181" s="14" t="e">
        <f t="shared" si="68"/>
        <v>#VALUE!</v>
      </c>
      <c r="Z181" s="14" t="e">
        <f t="shared" si="69"/>
        <v>#VALUE!</v>
      </c>
      <c r="AA181" s="14" t="e">
        <f t="shared" si="70"/>
        <v>#VALUE!</v>
      </c>
      <c r="AB181" s="14" t="e">
        <f t="shared" si="71"/>
        <v>#VALUE!</v>
      </c>
      <c r="AC181" s="14" t="e">
        <f t="shared" si="72"/>
        <v>#VALUE!</v>
      </c>
      <c r="AD181" s="14" t="e">
        <f t="shared" si="73"/>
        <v>#VALUE!</v>
      </c>
      <c r="AE181" s="14" t="e">
        <f t="shared" si="74"/>
        <v>#VALUE!</v>
      </c>
      <c r="AF181" s="14" t="e">
        <f t="shared" si="75"/>
        <v>#VALUE!</v>
      </c>
      <c r="AG181" s="14" t="e">
        <f t="shared" si="76"/>
        <v>#VALUE!</v>
      </c>
      <c r="AH181" s="14" t="e">
        <f t="shared" si="77"/>
        <v>#VALUE!</v>
      </c>
      <c r="AI181" s="15" t="e">
        <f t="shared" si="78"/>
        <v>#VALUE!</v>
      </c>
      <c r="AJ181" s="15" t="e">
        <f t="shared" si="79"/>
        <v>#VALUE!</v>
      </c>
      <c r="AK181" s="15" t="e">
        <f t="shared" si="80"/>
        <v>#VALUE!</v>
      </c>
      <c r="AL181" s="15" t="e">
        <f t="shared" si="81"/>
        <v>#VALUE!</v>
      </c>
      <c r="AM181" s="15" t="e">
        <f t="shared" si="82"/>
        <v>#VALUE!</v>
      </c>
      <c r="AN181" s="15" t="e">
        <f t="shared" si="83"/>
        <v>#VALUE!</v>
      </c>
      <c r="AO181" s="15" t="e">
        <f t="shared" si="84"/>
        <v>#VALUE!</v>
      </c>
      <c r="AP181" s="15" t="e">
        <f t="shared" si="85"/>
        <v>#VALUE!</v>
      </c>
      <c r="AQ181" s="15" t="e">
        <f t="shared" si="86"/>
        <v>#VALUE!</v>
      </c>
      <c r="AR181" s="15" t="e">
        <f t="shared" si="87"/>
        <v>#VALUE!</v>
      </c>
      <c r="AS181" s="15">
        <f t="shared" si="88"/>
        <v>1</v>
      </c>
    </row>
    <row r="182" spans="1:45" ht="15.75">
      <c r="A182" s="118" t="s">
        <v>477</v>
      </c>
      <c r="B182" s="126"/>
      <c r="C182" s="126"/>
      <c r="D182" s="125"/>
      <c r="E182" s="127"/>
      <c r="F182" s="128"/>
      <c r="G182" s="128"/>
      <c r="H182" s="127"/>
      <c r="I182" s="127"/>
      <c r="J182" s="127"/>
      <c r="K182" s="127"/>
      <c r="L182" s="121" t="str">
        <f t="shared" si="57"/>
        <v/>
      </c>
      <c r="M182" s="121" t="str">
        <f t="shared" si="58"/>
        <v/>
      </c>
      <c r="N182" s="121"/>
      <c r="O182" s="64" t="str">
        <f t="shared" si="59"/>
        <v/>
      </c>
      <c r="P182" s="64" t="str">
        <f t="shared" si="60"/>
        <v/>
      </c>
      <c r="Q182" s="64" t="str">
        <f t="shared" si="61"/>
        <v/>
      </c>
      <c r="R182" s="64" t="str">
        <f t="shared" si="62"/>
        <v/>
      </c>
      <c r="S182" s="64" t="str">
        <f t="shared" si="63"/>
        <v/>
      </c>
      <c r="T182" s="64" t="str">
        <f t="shared" si="64"/>
        <v/>
      </c>
      <c r="U182" s="64" t="str">
        <f t="shared" si="65"/>
        <v/>
      </c>
      <c r="V182" s="64" t="str">
        <f t="shared" si="66"/>
        <v/>
      </c>
      <c r="W182" s="236" t="b">
        <f t="shared" si="67"/>
        <v>0</v>
      </c>
      <c r="Y182" s="14" t="e">
        <f t="shared" si="68"/>
        <v>#VALUE!</v>
      </c>
      <c r="Z182" s="14" t="e">
        <f t="shared" si="69"/>
        <v>#VALUE!</v>
      </c>
      <c r="AA182" s="14" t="e">
        <f t="shared" si="70"/>
        <v>#VALUE!</v>
      </c>
      <c r="AB182" s="14" t="e">
        <f t="shared" si="71"/>
        <v>#VALUE!</v>
      </c>
      <c r="AC182" s="14" t="e">
        <f t="shared" si="72"/>
        <v>#VALUE!</v>
      </c>
      <c r="AD182" s="14" t="e">
        <f t="shared" si="73"/>
        <v>#VALUE!</v>
      </c>
      <c r="AE182" s="14" t="e">
        <f t="shared" si="74"/>
        <v>#VALUE!</v>
      </c>
      <c r="AF182" s="14" t="e">
        <f t="shared" si="75"/>
        <v>#VALUE!</v>
      </c>
      <c r="AG182" s="14" t="e">
        <f t="shared" si="76"/>
        <v>#VALUE!</v>
      </c>
      <c r="AH182" s="14" t="e">
        <f t="shared" si="77"/>
        <v>#VALUE!</v>
      </c>
      <c r="AI182" s="15" t="e">
        <f t="shared" si="78"/>
        <v>#VALUE!</v>
      </c>
      <c r="AJ182" s="15" t="e">
        <f t="shared" si="79"/>
        <v>#VALUE!</v>
      </c>
      <c r="AK182" s="15" t="e">
        <f t="shared" si="80"/>
        <v>#VALUE!</v>
      </c>
      <c r="AL182" s="15" t="e">
        <f t="shared" si="81"/>
        <v>#VALUE!</v>
      </c>
      <c r="AM182" s="15" t="e">
        <f t="shared" si="82"/>
        <v>#VALUE!</v>
      </c>
      <c r="AN182" s="15" t="e">
        <f t="shared" si="83"/>
        <v>#VALUE!</v>
      </c>
      <c r="AO182" s="15" t="e">
        <f t="shared" si="84"/>
        <v>#VALUE!</v>
      </c>
      <c r="AP182" s="15" t="e">
        <f t="shared" si="85"/>
        <v>#VALUE!</v>
      </c>
      <c r="AQ182" s="15" t="e">
        <f t="shared" si="86"/>
        <v>#VALUE!</v>
      </c>
      <c r="AR182" s="15" t="e">
        <f t="shared" si="87"/>
        <v>#VALUE!</v>
      </c>
      <c r="AS182" s="15">
        <f t="shared" si="88"/>
        <v>1</v>
      </c>
    </row>
    <row r="183" spans="1:45" ht="15.75">
      <c r="A183" s="118" t="s">
        <v>478</v>
      </c>
      <c r="B183" s="126"/>
      <c r="C183" s="126"/>
      <c r="D183" s="125"/>
      <c r="E183" s="127"/>
      <c r="F183" s="128"/>
      <c r="G183" s="128"/>
      <c r="H183" s="127"/>
      <c r="I183" s="127"/>
      <c r="J183" s="127"/>
      <c r="K183" s="127"/>
      <c r="L183" s="121" t="str">
        <f t="shared" si="57"/>
        <v/>
      </c>
      <c r="M183" s="121" t="str">
        <f t="shared" si="58"/>
        <v/>
      </c>
      <c r="N183" s="121"/>
      <c r="O183" s="64" t="str">
        <f t="shared" si="59"/>
        <v/>
      </c>
      <c r="P183" s="64" t="str">
        <f t="shared" si="60"/>
        <v/>
      </c>
      <c r="Q183" s="64" t="str">
        <f t="shared" si="61"/>
        <v/>
      </c>
      <c r="R183" s="64" t="str">
        <f t="shared" si="62"/>
        <v/>
      </c>
      <c r="S183" s="64" t="str">
        <f t="shared" si="63"/>
        <v/>
      </c>
      <c r="T183" s="64" t="str">
        <f t="shared" si="64"/>
        <v/>
      </c>
      <c r="U183" s="64" t="str">
        <f t="shared" si="65"/>
        <v/>
      </c>
      <c r="V183" s="64" t="str">
        <f t="shared" si="66"/>
        <v/>
      </c>
      <c r="W183" s="236" t="b">
        <f t="shared" si="67"/>
        <v>0</v>
      </c>
      <c r="Y183" s="14" t="e">
        <f t="shared" si="68"/>
        <v>#VALUE!</v>
      </c>
      <c r="Z183" s="14" t="e">
        <f t="shared" si="69"/>
        <v>#VALUE!</v>
      </c>
      <c r="AA183" s="14" t="e">
        <f t="shared" si="70"/>
        <v>#VALUE!</v>
      </c>
      <c r="AB183" s="14" t="e">
        <f t="shared" si="71"/>
        <v>#VALUE!</v>
      </c>
      <c r="AC183" s="14" t="e">
        <f t="shared" si="72"/>
        <v>#VALUE!</v>
      </c>
      <c r="AD183" s="14" t="e">
        <f t="shared" si="73"/>
        <v>#VALUE!</v>
      </c>
      <c r="AE183" s="14" t="e">
        <f t="shared" si="74"/>
        <v>#VALUE!</v>
      </c>
      <c r="AF183" s="14" t="e">
        <f t="shared" si="75"/>
        <v>#VALUE!</v>
      </c>
      <c r="AG183" s="14" t="e">
        <f t="shared" si="76"/>
        <v>#VALUE!</v>
      </c>
      <c r="AH183" s="14" t="e">
        <f t="shared" si="77"/>
        <v>#VALUE!</v>
      </c>
      <c r="AI183" s="15" t="e">
        <f t="shared" si="78"/>
        <v>#VALUE!</v>
      </c>
      <c r="AJ183" s="15" t="e">
        <f t="shared" si="79"/>
        <v>#VALUE!</v>
      </c>
      <c r="AK183" s="15" t="e">
        <f t="shared" si="80"/>
        <v>#VALUE!</v>
      </c>
      <c r="AL183" s="15" t="e">
        <f t="shared" si="81"/>
        <v>#VALUE!</v>
      </c>
      <c r="AM183" s="15" t="e">
        <f t="shared" si="82"/>
        <v>#VALUE!</v>
      </c>
      <c r="AN183" s="15" t="e">
        <f t="shared" si="83"/>
        <v>#VALUE!</v>
      </c>
      <c r="AO183" s="15" t="e">
        <f t="shared" si="84"/>
        <v>#VALUE!</v>
      </c>
      <c r="AP183" s="15" t="e">
        <f t="shared" si="85"/>
        <v>#VALUE!</v>
      </c>
      <c r="AQ183" s="15" t="e">
        <f t="shared" si="86"/>
        <v>#VALUE!</v>
      </c>
      <c r="AR183" s="15" t="e">
        <f t="shared" si="87"/>
        <v>#VALUE!</v>
      </c>
      <c r="AS183" s="15">
        <f t="shared" si="88"/>
        <v>1</v>
      </c>
    </row>
    <row r="184" spans="1:45" ht="15.75">
      <c r="A184" s="118" t="s">
        <v>479</v>
      </c>
      <c r="B184" s="126"/>
      <c r="C184" s="126"/>
      <c r="D184" s="125"/>
      <c r="E184" s="127"/>
      <c r="F184" s="128"/>
      <c r="G184" s="128"/>
      <c r="H184" s="127"/>
      <c r="I184" s="127"/>
      <c r="J184" s="127"/>
      <c r="K184" s="127"/>
      <c r="L184" s="121" t="str">
        <f t="shared" si="57"/>
        <v/>
      </c>
      <c r="M184" s="121" t="str">
        <f t="shared" si="58"/>
        <v/>
      </c>
      <c r="N184" s="121"/>
      <c r="O184" s="64" t="str">
        <f t="shared" si="59"/>
        <v/>
      </c>
      <c r="P184" s="64" t="str">
        <f t="shared" si="60"/>
        <v/>
      </c>
      <c r="Q184" s="64" t="str">
        <f t="shared" si="61"/>
        <v/>
      </c>
      <c r="R184" s="64" t="str">
        <f t="shared" si="62"/>
        <v/>
      </c>
      <c r="S184" s="64" t="str">
        <f t="shared" si="63"/>
        <v/>
      </c>
      <c r="T184" s="64" t="str">
        <f t="shared" si="64"/>
        <v/>
      </c>
      <c r="U184" s="64" t="str">
        <f t="shared" si="65"/>
        <v/>
      </c>
      <c r="V184" s="64" t="str">
        <f t="shared" si="66"/>
        <v/>
      </c>
      <c r="W184" s="236" t="b">
        <f t="shared" si="67"/>
        <v>0</v>
      </c>
      <c r="Y184" s="14" t="e">
        <f t="shared" si="68"/>
        <v>#VALUE!</v>
      </c>
      <c r="Z184" s="14" t="e">
        <f t="shared" si="69"/>
        <v>#VALUE!</v>
      </c>
      <c r="AA184" s="14" t="e">
        <f t="shared" si="70"/>
        <v>#VALUE!</v>
      </c>
      <c r="AB184" s="14" t="e">
        <f t="shared" si="71"/>
        <v>#VALUE!</v>
      </c>
      <c r="AC184" s="14" t="e">
        <f t="shared" si="72"/>
        <v>#VALUE!</v>
      </c>
      <c r="AD184" s="14" t="e">
        <f t="shared" si="73"/>
        <v>#VALUE!</v>
      </c>
      <c r="AE184" s="14" t="e">
        <f t="shared" si="74"/>
        <v>#VALUE!</v>
      </c>
      <c r="AF184" s="14" t="e">
        <f t="shared" si="75"/>
        <v>#VALUE!</v>
      </c>
      <c r="AG184" s="14" t="e">
        <f t="shared" si="76"/>
        <v>#VALUE!</v>
      </c>
      <c r="AH184" s="14" t="e">
        <f t="shared" si="77"/>
        <v>#VALUE!</v>
      </c>
      <c r="AI184" s="15" t="e">
        <f t="shared" si="78"/>
        <v>#VALUE!</v>
      </c>
      <c r="AJ184" s="15" t="e">
        <f t="shared" si="79"/>
        <v>#VALUE!</v>
      </c>
      <c r="AK184" s="15" t="e">
        <f t="shared" si="80"/>
        <v>#VALUE!</v>
      </c>
      <c r="AL184" s="15" t="e">
        <f t="shared" si="81"/>
        <v>#VALUE!</v>
      </c>
      <c r="AM184" s="15" t="e">
        <f t="shared" si="82"/>
        <v>#VALUE!</v>
      </c>
      <c r="AN184" s="15" t="e">
        <f t="shared" si="83"/>
        <v>#VALUE!</v>
      </c>
      <c r="AO184" s="15" t="e">
        <f t="shared" si="84"/>
        <v>#VALUE!</v>
      </c>
      <c r="AP184" s="15" t="e">
        <f t="shared" si="85"/>
        <v>#VALUE!</v>
      </c>
      <c r="AQ184" s="15" t="e">
        <f t="shared" si="86"/>
        <v>#VALUE!</v>
      </c>
      <c r="AR184" s="15" t="e">
        <f t="shared" si="87"/>
        <v>#VALUE!</v>
      </c>
      <c r="AS184" s="15">
        <f t="shared" si="88"/>
        <v>1</v>
      </c>
    </row>
    <row r="185" spans="1:45" ht="15.75">
      <c r="A185" s="118" t="s">
        <v>480</v>
      </c>
      <c r="B185" s="126"/>
      <c r="C185" s="126"/>
      <c r="D185" s="125"/>
      <c r="E185" s="127"/>
      <c r="F185" s="128"/>
      <c r="G185" s="128"/>
      <c r="H185" s="127"/>
      <c r="I185" s="127"/>
      <c r="J185" s="127"/>
      <c r="K185" s="127"/>
      <c r="L185" s="121" t="str">
        <f t="shared" si="57"/>
        <v/>
      </c>
      <c r="M185" s="121" t="str">
        <f t="shared" si="58"/>
        <v/>
      </c>
      <c r="N185" s="121"/>
      <c r="O185" s="64" t="str">
        <f t="shared" si="59"/>
        <v/>
      </c>
      <c r="P185" s="64" t="str">
        <f t="shared" si="60"/>
        <v/>
      </c>
      <c r="Q185" s="64" t="str">
        <f t="shared" si="61"/>
        <v/>
      </c>
      <c r="R185" s="64" t="str">
        <f t="shared" si="62"/>
        <v/>
      </c>
      <c r="S185" s="64" t="str">
        <f t="shared" si="63"/>
        <v/>
      </c>
      <c r="T185" s="64" t="str">
        <f t="shared" si="64"/>
        <v/>
      </c>
      <c r="U185" s="64" t="str">
        <f t="shared" si="65"/>
        <v/>
      </c>
      <c r="V185" s="64" t="str">
        <f t="shared" si="66"/>
        <v/>
      </c>
      <c r="W185" s="236" t="b">
        <f t="shared" si="67"/>
        <v>0</v>
      </c>
      <c r="Y185" s="14" t="e">
        <f t="shared" si="68"/>
        <v>#VALUE!</v>
      </c>
      <c r="Z185" s="14" t="e">
        <f t="shared" si="69"/>
        <v>#VALUE!</v>
      </c>
      <c r="AA185" s="14" t="e">
        <f t="shared" si="70"/>
        <v>#VALUE!</v>
      </c>
      <c r="AB185" s="14" t="e">
        <f t="shared" si="71"/>
        <v>#VALUE!</v>
      </c>
      <c r="AC185" s="14" t="e">
        <f t="shared" si="72"/>
        <v>#VALUE!</v>
      </c>
      <c r="AD185" s="14" t="e">
        <f t="shared" si="73"/>
        <v>#VALUE!</v>
      </c>
      <c r="AE185" s="14" t="e">
        <f t="shared" si="74"/>
        <v>#VALUE!</v>
      </c>
      <c r="AF185" s="14" t="e">
        <f t="shared" si="75"/>
        <v>#VALUE!</v>
      </c>
      <c r="AG185" s="14" t="e">
        <f t="shared" si="76"/>
        <v>#VALUE!</v>
      </c>
      <c r="AH185" s="14" t="e">
        <f t="shared" si="77"/>
        <v>#VALUE!</v>
      </c>
      <c r="AI185" s="15" t="e">
        <f t="shared" si="78"/>
        <v>#VALUE!</v>
      </c>
      <c r="AJ185" s="15" t="e">
        <f t="shared" si="79"/>
        <v>#VALUE!</v>
      </c>
      <c r="AK185" s="15" t="e">
        <f t="shared" si="80"/>
        <v>#VALUE!</v>
      </c>
      <c r="AL185" s="15" t="e">
        <f t="shared" si="81"/>
        <v>#VALUE!</v>
      </c>
      <c r="AM185" s="15" t="e">
        <f t="shared" si="82"/>
        <v>#VALUE!</v>
      </c>
      <c r="AN185" s="15" t="e">
        <f t="shared" si="83"/>
        <v>#VALUE!</v>
      </c>
      <c r="AO185" s="15" t="e">
        <f t="shared" si="84"/>
        <v>#VALUE!</v>
      </c>
      <c r="AP185" s="15" t="e">
        <f t="shared" si="85"/>
        <v>#VALUE!</v>
      </c>
      <c r="AQ185" s="15" t="e">
        <f t="shared" si="86"/>
        <v>#VALUE!</v>
      </c>
      <c r="AR185" s="15" t="e">
        <f t="shared" si="87"/>
        <v>#VALUE!</v>
      </c>
      <c r="AS185" s="15">
        <f t="shared" si="88"/>
        <v>1</v>
      </c>
    </row>
    <row r="186" spans="1:45" ht="15.75">
      <c r="A186" s="118" t="s">
        <v>481</v>
      </c>
      <c r="B186" s="126"/>
      <c r="C186" s="126"/>
      <c r="D186" s="125"/>
      <c r="E186" s="127"/>
      <c r="F186" s="128"/>
      <c r="G186" s="128"/>
      <c r="H186" s="127"/>
      <c r="I186" s="127"/>
      <c r="J186" s="127"/>
      <c r="K186" s="127"/>
      <c r="L186" s="121" t="str">
        <f t="shared" si="57"/>
        <v/>
      </c>
      <c r="M186" s="121" t="str">
        <f t="shared" si="58"/>
        <v/>
      </c>
      <c r="N186" s="121"/>
      <c r="O186" s="64" t="str">
        <f t="shared" si="59"/>
        <v/>
      </c>
      <c r="P186" s="64" t="str">
        <f t="shared" si="60"/>
        <v/>
      </c>
      <c r="Q186" s="64" t="str">
        <f t="shared" si="61"/>
        <v/>
      </c>
      <c r="R186" s="64" t="str">
        <f t="shared" si="62"/>
        <v/>
      </c>
      <c r="S186" s="64" t="str">
        <f t="shared" si="63"/>
        <v/>
      </c>
      <c r="T186" s="64" t="str">
        <f t="shared" si="64"/>
        <v/>
      </c>
      <c r="U186" s="64" t="str">
        <f t="shared" si="65"/>
        <v/>
      </c>
      <c r="V186" s="64" t="str">
        <f t="shared" si="66"/>
        <v/>
      </c>
      <c r="W186" s="236" t="b">
        <f t="shared" si="67"/>
        <v>0</v>
      </c>
      <c r="Y186" s="14" t="e">
        <f t="shared" si="68"/>
        <v>#VALUE!</v>
      </c>
      <c r="Z186" s="14" t="e">
        <f t="shared" si="69"/>
        <v>#VALUE!</v>
      </c>
      <c r="AA186" s="14" t="e">
        <f t="shared" si="70"/>
        <v>#VALUE!</v>
      </c>
      <c r="AB186" s="14" t="e">
        <f t="shared" si="71"/>
        <v>#VALUE!</v>
      </c>
      <c r="AC186" s="14" t="e">
        <f t="shared" si="72"/>
        <v>#VALUE!</v>
      </c>
      <c r="AD186" s="14" t="e">
        <f t="shared" si="73"/>
        <v>#VALUE!</v>
      </c>
      <c r="AE186" s="14" t="e">
        <f t="shared" si="74"/>
        <v>#VALUE!</v>
      </c>
      <c r="AF186" s="14" t="e">
        <f t="shared" si="75"/>
        <v>#VALUE!</v>
      </c>
      <c r="AG186" s="14" t="e">
        <f t="shared" si="76"/>
        <v>#VALUE!</v>
      </c>
      <c r="AH186" s="14" t="e">
        <f t="shared" si="77"/>
        <v>#VALUE!</v>
      </c>
      <c r="AI186" s="15" t="e">
        <f t="shared" si="78"/>
        <v>#VALUE!</v>
      </c>
      <c r="AJ186" s="15" t="e">
        <f t="shared" si="79"/>
        <v>#VALUE!</v>
      </c>
      <c r="AK186" s="15" t="e">
        <f t="shared" si="80"/>
        <v>#VALUE!</v>
      </c>
      <c r="AL186" s="15" t="e">
        <f t="shared" si="81"/>
        <v>#VALUE!</v>
      </c>
      <c r="AM186" s="15" t="e">
        <f t="shared" si="82"/>
        <v>#VALUE!</v>
      </c>
      <c r="AN186" s="15" t="e">
        <f t="shared" si="83"/>
        <v>#VALUE!</v>
      </c>
      <c r="AO186" s="15" t="e">
        <f t="shared" si="84"/>
        <v>#VALUE!</v>
      </c>
      <c r="AP186" s="15" t="e">
        <f t="shared" si="85"/>
        <v>#VALUE!</v>
      </c>
      <c r="AQ186" s="15" t="e">
        <f t="shared" si="86"/>
        <v>#VALUE!</v>
      </c>
      <c r="AR186" s="15" t="e">
        <f t="shared" si="87"/>
        <v>#VALUE!</v>
      </c>
      <c r="AS186" s="15">
        <f t="shared" si="88"/>
        <v>1</v>
      </c>
    </row>
    <row r="187" spans="1:45" ht="15.75">
      <c r="A187" s="118" t="s">
        <v>482</v>
      </c>
      <c r="B187" s="126"/>
      <c r="C187" s="126"/>
      <c r="D187" s="125"/>
      <c r="E187" s="127"/>
      <c r="F187" s="128"/>
      <c r="G187" s="128"/>
      <c r="H187" s="127"/>
      <c r="I187" s="127"/>
      <c r="J187" s="127"/>
      <c r="K187" s="127"/>
      <c r="L187" s="121" t="str">
        <f t="shared" si="57"/>
        <v/>
      </c>
      <c r="M187" s="121" t="str">
        <f t="shared" si="58"/>
        <v/>
      </c>
      <c r="N187" s="121"/>
      <c r="O187" s="64" t="str">
        <f t="shared" si="59"/>
        <v/>
      </c>
      <c r="P187" s="64" t="str">
        <f t="shared" si="60"/>
        <v/>
      </c>
      <c r="Q187" s="64" t="str">
        <f t="shared" si="61"/>
        <v/>
      </c>
      <c r="R187" s="64" t="str">
        <f t="shared" si="62"/>
        <v/>
      </c>
      <c r="S187" s="64" t="str">
        <f t="shared" si="63"/>
        <v/>
      </c>
      <c r="T187" s="64" t="str">
        <f t="shared" si="64"/>
        <v/>
      </c>
      <c r="U187" s="64" t="str">
        <f t="shared" si="65"/>
        <v/>
      </c>
      <c r="V187" s="64" t="str">
        <f t="shared" si="66"/>
        <v/>
      </c>
      <c r="W187" s="236" t="b">
        <f t="shared" si="67"/>
        <v>0</v>
      </c>
      <c r="Y187" s="14" t="e">
        <f t="shared" si="68"/>
        <v>#VALUE!</v>
      </c>
      <c r="Z187" s="14" t="e">
        <f t="shared" si="69"/>
        <v>#VALUE!</v>
      </c>
      <c r="AA187" s="14" t="e">
        <f t="shared" si="70"/>
        <v>#VALUE!</v>
      </c>
      <c r="AB187" s="14" t="e">
        <f t="shared" si="71"/>
        <v>#VALUE!</v>
      </c>
      <c r="AC187" s="14" t="e">
        <f t="shared" si="72"/>
        <v>#VALUE!</v>
      </c>
      <c r="AD187" s="14" t="e">
        <f t="shared" si="73"/>
        <v>#VALUE!</v>
      </c>
      <c r="AE187" s="14" t="e">
        <f t="shared" si="74"/>
        <v>#VALUE!</v>
      </c>
      <c r="AF187" s="14" t="e">
        <f t="shared" si="75"/>
        <v>#VALUE!</v>
      </c>
      <c r="AG187" s="14" t="e">
        <f t="shared" si="76"/>
        <v>#VALUE!</v>
      </c>
      <c r="AH187" s="14" t="e">
        <f t="shared" si="77"/>
        <v>#VALUE!</v>
      </c>
      <c r="AI187" s="15" t="e">
        <f t="shared" si="78"/>
        <v>#VALUE!</v>
      </c>
      <c r="AJ187" s="15" t="e">
        <f t="shared" si="79"/>
        <v>#VALUE!</v>
      </c>
      <c r="AK187" s="15" t="e">
        <f t="shared" si="80"/>
        <v>#VALUE!</v>
      </c>
      <c r="AL187" s="15" t="e">
        <f t="shared" si="81"/>
        <v>#VALUE!</v>
      </c>
      <c r="AM187" s="15" t="e">
        <f t="shared" si="82"/>
        <v>#VALUE!</v>
      </c>
      <c r="AN187" s="15" t="e">
        <f t="shared" si="83"/>
        <v>#VALUE!</v>
      </c>
      <c r="AO187" s="15" t="e">
        <f t="shared" si="84"/>
        <v>#VALUE!</v>
      </c>
      <c r="AP187" s="15" t="e">
        <f t="shared" si="85"/>
        <v>#VALUE!</v>
      </c>
      <c r="AQ187" s="15" t="e">
        <f t="shared" si="86"/>
        <v>#VALUE!</v>
      </c>
      <c r="AR187" s="15" t="e">
        <f t="shared" si="87"/>
        <v>#VALUE!</v>
      </c>
      <c r="AS187" s="15">
        <f t="shared" si="88"/>
        <v>1</v>
      </c>
    </row>
    <row r="188" spans="1:45" ht="15.75">
      <c r="A188" s="118" t="s">
        <v>483</v>
      </c>
      <c r="B188" s="126"/>
      <c r="C188" s="126"/>
      <c r="D188" s="125"/>
      <c r="E188" s="127"/>
      <c r="F188" s="128"/>
      <c r="G188" s="128"/>
      <c r="H188" s="127"/>
      <c r="I188" s="127"/>
      <c r="J188" s="127"/>
      <c r="K188" s="127"/>
      <c r="L188" s="121" t="str">
        <f t="shared" si="57"/>
        <v/>
      </c>
      <c r="M188" s="121" t="str">
        <f t="shared" si="58"/>
        <v/>
      </c>
      <c r="N188" s="121"/>
      <c r="O188" s="64" t="str">
        <f t="shared" si="59"/>
        <v/>
      </c>
      <c r="P188" s="64" t="str">
        <f t="shared" si="60"/>
        <v/>
      </c>
      <c r="Q188" s="64" t="str">
        <f t="shared" si="61"/>
        <v/>
      </c>
      <c r="R188" s="64" t="str">
        <f t="shared" si="62"/>
        <v/>
      </c>
      <c r="S188" s="64" t="str">
        <f t="shared" si="63"/>
        <v/>
      </c>
      <c r="T188" s="64" t="str">
        <f t="shared" si="64"/>
        <v/>
      </c>
      <c r="U188" s="64" t="str">
        <f t="shared" si="65"/>
        <v/>
      </c>
      <c r="V188" s="64" t="str">
        <f t="shared" si="66"/>
        <v/>
      </c>
      <c r="W188" s="236" t="b">
        <f t="shared" si="67"/>
        <v>0</v>
      </c>
      <c r="Y188" s="14" t="e">
        <f t="shared" si="68"/>
        <v>#VALUE!</v>
      </c>
      <c r="Z188" s="14" t="e">
        <f t="shared" si="69"/>
        <v>#VALUE!</v>
      </c>
      <c r="AA188" s="14" t="e">
        <f t="shared" si="70"/>
        <v>#VALUE!</v>
      </c>
      <c r="AB188" s="14" t="e">
        <f t="shared" si="71"/>
        <v>#VALUE!</v>
      </c>
      <c r="AC188" s="14" t="e">
        <f t="shared" si="72"/>
        <v>#VALUE!</v>
      </c>
      <c r="AD188" s="14" t="e">
        <f t="shared" si="73"/>
        <v>#VALUE!</v>
      </c>
      <c r="AE188" s="14" t="e">
        <f t="shared" si="74"/>
        <v>#VALUE!</v>
      </c>
      <c r="AF188" s="14" t="e">
        <f t="shared" si="75"/>
        <v>#VALUE!</v>
      </c>
      <c r="AG188" s="14" t="e">
        <f t="shared" si="76"/>
        <v>#VALUE!</v>
      </c>
      <c r="AH188" s="14" t="e">
        <f t="shared" si="77"/>
        <v>#VALUE!</v>
      </c>
      <c r="AI188" s="15" t="e">
        <f t="shared" si="78"/>
        <v>#VALUE!</v>
      </c>
      <c r="AJ188" s="15" t="e">
        <f t="shared" si="79"/>
        <v>#VALUE!</v>
      </c>
      <c r="AK188" s="15" t="e">
        <f t="shared" si="80"/>
        <v>#VALUE!</v>
      </c>
      <c r="AL188" s="15" t="e">
        <f t="shared" si="81"/>
        <v>#VALUE!</v>
      </c>
      <c r="AM188" s="15" t="e">
        <f t="shared" si="82"/>
        <v>#VALUE!</v>
      </c>
      <c r="AN188" s="15" t="e">
        <f t="shared" si="83"/>
        <v>#VALUE!</v>
      </c>
      <c r="AO188" s="15" t="e">
        <f t="shared" si="84"/>
        <v>#VALUE!</v>
      </c>
      <c r="AP188" s="15" t="e">
        <f t="shared" si="85"/>
        <v>#VALUE!</v>
      </c>
      <c r="AQ188" s="15" t="e">
        <f t="shared" si="86"/>
        <v>#VALUE!</v>
      </c>
      <c r="AR188" s="15" t="e">
        <f t="shared" si="87"/>
        <v>#VALUE!</v>
      </c>
      <c r="AS188" s="15">
        <f t="shared" si="88"/>
        <v>1</v>
      </c>
    </row>
    <row r="189" spans="1:45" ht="15.75">
      <c r="A189" s="118" t="s">
        <v>484</v>
      </c>
      <c r="B189" s="126"/>
      <c r="C189" s="126"/>
      <c r="D189" s="125"/>
      <c r="E189" s="127"/>
      <c r="F189" s="128"/>
      <c r="G189" s="128"/>
      <c r="H189" s="127"/>
      <c r="I189" s="127"/>
      <c r="J189" s="127"/>
      <c r="K189" s="127"/>
      <c r="L189" s="121" t="str">
        <f t="shared" si="57"/>
        <v/>
      </c>
      <c r="M189" s="121" t="str">
        <f t="shared" si="58"/>
        <v/>
      </c>
      <c r="N189" s="121"/>
      <c r="O189" s="64" t="str">
        <f t="shared" si="59"/>
        <v/>
      </c>
      <c r="P189" s="64" t="str">
        <f t="shared" si="60"/>
        <v/>
      </c>
      <c r="Q189" s="64" t="str">
        <f t="shared" si="61"/>
        <v/>
      </c>
      <c r="R189" s="64" t="str">
        <f t="shared" si="62"/>
        <v/>
      </c>
      <c r="S189" s="64" t="str">
        <f t="shared" si="63"/>
        <v/>
      </c>
      <c r="T189" s="64" t="str">
        <f t="shared" si="64"/>
        <v/>
      </c>
      <c r="U189" s="64" t="str">
        <f t="shared" si="65"/>
        <v/>
      </c>
      <c r="V189" s="64" t="str">
        <f t="shared" si="66"/>
        <v/>
      </c>
      <c r="W189" s="236" t="b">
        <f t="shared" si="67"/>
        <v>0</v>
      </c>
      <c r="Y189" s="14" t="e">
        <f t="shared" si="68"/>
        <v>#VALUE!</v>
      </c>
      <c r="Z189" s="14" t="e">
        <f t="shared" si="69"/>
        <v>#VALUE!</v>
      </c>
      <c r="AA189" s="14" t="e">
        <f t="shared" si="70"/>
        <v>#VALUE!</v>
      </c>
      <c r="AB189" s="14" t="e">
        <f t="shared" si="71"/>
        <v>#VALUE!</v>
      </c>
      <c r="AC189" s="14" t="e">
        <f t="shared" si="72"/>
        <v>#VALUE!</v>
      </c>
      <c r="AD189" s="14" t="e">
        <f t="shared" si="73"/>
        <v>#VALUE!</v>
      </c>
      <c r="AE189" s="14" t="e">
        <f t="shared" si="74"/>
        <v>#VALUE!</v>
      </c>
      <c r="AF189" s="14" t="e">
        <f t="shared" si="75"/>
        <v>#VALUE!</v>
      </c>
      <c r="AG189" s="14" t="e">
        <f t="shared" si="76"/>
        <v>#VALUE!</v>
      </c>
      <c r="AH189" s="14" t="e">
        <f t="shared" si="77"/>
        <v>#VALUE!</v>
      </c>
      <c r="AI189" s="15" t="e">
        <f t="shared" si="78"/>
        <v>#VALUE!</v>
      </c>
      <c r="AJ189" s="15" t="e">
        <f t="shared" si="79"/>
        <v>#VALUE!</v>
      </c>
      <c r="AK189" s="15" t="e">
        <f t="shared" si="80"/>
        <v>#VALUE!</v>
      </c>
      <c r="AL189" s="15" t="e">
        <f t="shared" si="81"/>
        <v>#VALUE!</v>
      </c>
      <c r="AM189" s="15" t="e">
        <f t="shared" si="82"/>
        <v>#VALUE!</v>
      </c>
      <c r="AN189" s="15" t="e">
        <f t="shared" si="83"/>
        <v>#VALUE!</v>
      </c>
      <c r="AO189" s="15" t="e">
        <f t="shared" si="84"/>
        <v>#VALUE!</v>
      </c>
      <c r="AP189" s="15" t="e">
        <f t="shared" si="85"/>
        <v>#VALUE!</v>
      </c>
      <c r="AQ189" s="15" t="e">
        <f t="shared" si="86"/>
        <v>#VALUE!</v>
      </c>
      <c r="AR189" s="15" t="e">
        <f t="shared" si="87"/>
        <v>#VALUE!</v>
      </c>
      <c r="AS189" s="15">
        <f t="shared" si="88"/>
        <v>1</v>
      </c>
    </row>
    <row r="190" spans="1:45" ht="15.75">
      <c r="A190" s="118" t="s">
        <v>485</v>
      </c>
      <c r="B190" s="126"/>
      <c r="C190" s="126"/>
      <c r="D190" s="125"/>
      <c r="E190" s="127"/>
      <c r="F190" s="128"/>
      <c r="G190" s="128"/>
      <c r="H190" s="127"/>
      <c r="I190" s="127"/>
      <c r="J190" s="127"/>
      <c r="K190" s="127"/>
      <c r="L190" s="121" t="str">
        <f t="shared" si="57"/>
        <v/>
      </c>
      <c r="M190" s="121" t="str">
        <f t="shared" si="58"/>
        <v/>
      </c>
      <c r="N190" s="121"/>
      <c r="O190" s="64" t="str">
        <f t="shared" si="59"/>
        <v/>
      </c>
      <c r="P190" s="64" t="str">
        <f t="shared" si="60"/>
        <v/>
      </c>
      <c r="Q190" s="64" t="str">
        <f t="shared" si="61"/>
        <v/>
      </c>
      <c r="R190" s="64" t="str">
        <f t="shared" si="62"/>
        <v/>
      </c>
      <c r="S190" s="64" t="str">
        <f t="shared" si="63"/>
        <v/>
      </c>
      <c r="T190" s="64" t="str">
        <f t="shared" si="64"/>
        <v/>
      </c>
      <c r="U190" s="64" t="str">
        <f t="shared" si="65"/>
        <v/>
      </c>
      <c r="V190" s="64" t="str">
        <f t="shared" si="66"/>
        <v/>
      </c>
      <c r="W190" s="236" t="b">
        <f t="shared" si="67"/>
        <v>0</v>
      </c>
      <c r="Y190" s="14" t="e">
        <f t="shared" si="68"/>
        <v>#VALUE!</v>
      </c>
      <c r="Z190" s="14" t="e">
        <f t="shared" si="69"/>
        <v>#VALUE!</v>
      </c>
      <c r="AA190" s="14" t="e">
        <f t="shared" si="70"/>
        <v>#VALUE!</v>
      </c>
      <c r="AB190" s="14" t="e">
        <f t="shared" si="71"/>
        <v>#VALUE!</v>
      </c>
      <c r="AC190" s="14" t="e">
        <f t="shared" si="72"/>
        <v>#VALUE!</v>
      </c>
      <c r="AD190" s="14" t="e">
        <f t="shared" si="73"/>
        <v>#VALUE!</v>
      </c>
      <c r="AE190" s="14" t="e">
        <f t="shared" si="74"/>
        <v>#VALUE!</v>
      </c>
      <c r="AF190" s="14" t="e">
        <f t="shared" si="75"/>
        <v>#VALUE!</v>
      </c>
      <c r="AG190" s="14" t="e">
        <f t="shared" si="76"/>
        <v>#VALUE!</v>
      </c>
      <c r="AH190" s="14" t="e">
        <f t="shared" si="77"/>
        <v>#VALUE!</v>
      </c>
      <c r="AI190" s="15" t="e">
        <f t="shared" si="78"/>
        <v>#VALUE!</v>
      </c>
      <c r="AJ190" s="15" t="e">
        <f t="shared" si="79"/>
        <v>#VALUE!</v>
      </c>
      <c r="AK190" s="15" t="e">
        <f t="shared" si="80"/>
        <v>#VALUE!</v>
      </c>
      <c r="AL190" s="15" t="e">
        <f t="shared" si="81"/>
        <v>#VALUE!</v>
      </c>
      <c r="AM190" s="15" t="e">
        <f t="shared" si="82"/>
        <v>#VALUE!</v>
      </c>
      <c r="AN190" s="15" t="e">
        <f t="shared" si="83"/>
        <v>#VALUE!</v>
      </c>
      <c r="AO190" s="15" t="e">
        <f t="shared" si="84"/>
        <v>#VALUE!</v>
      </c>
      <c r="AP190" s="15" t="e">
        <f t="shared" si="85"/>
        <v>#VALUE!</v>
      </c>
      <c r="AQ190" s="15" t="e">
        <f t="shared" si="86"/>
        <v>#VALUE!</v>
      </c>
      <c r="AR190" s="15" t="e">
        <f t="shared" si="87"/>
        <v>#VALUE!</v>
      </c>
      <c r="AS190" s="15">
        <f t="shared" si="88"/>
        <v>1</v>
      </c>
    </row>
    <row r="191" spans="1:45" ht="15.75">
      <c r="A191" s="118" t="s">
        <v>486</v>
      </c>
      <c r="B191" s="126"/>
      <c r="C191" s="126"/>
      <c r="D191" s="125"/>
      <c r="E191" s="127"/>
      <c r="F191" s="128"/>
      <c r="G191" s="128"/>
      <c r="H191" s="127"/>
      <c r="I191" s="127"/>
      <c r="J191" s="127"/>
      <c r="K191" s="127"/>
      <c r="L191" s="121" t="str">
        <f t="shared" si="57"/>
        <v/>
      </c>
      <c r="M191" s="121" t="str">
        <f t="shared" si="58"/>
        <v/>
      </c>
      <c r="N191" s="121"/>
      <c r="O191" s="64" t="str">
        <f t="shared" si="59"/>
        <v/>
      </c>
      <c r="P191" s="64" t="str">
        <f t="shared" si="60"/>
        <v/>
      </c>
      <c r="Q191" s="64" t="str">
        <f t="shared" si="61"/>
        <v/>
      </c>
      <c r="R191" s="64" t="str">
        <f t="shared" si="62"/>
        <v/>
      </c>
      <c r="S191" s="64" t="str">
        <f t="shared" si="63"/>
        <v/>
      </c>
      <c r="T191" s="64" t="str">
        <f t="shared" si="64"/>
        <v/>
      </c>
      <c r="U191" s="64" t="str">
        <f t="shared" si="65"/>
        <v/>
      </c>
      <c r="V191" s="64" t="str">
        <f t="shared" si="66"/>
        <v/>
      </c>
      <c r="W191" s="236" t="b">
        <f t="shared" si="67"/>
        <v>0</v>
      </c>
      <c r="Y191" s="14" t="e">
        <f t="shared" si="68"/>
        <v>#VALUE!</v>
      </c>
      <c r="Z191" s="14" t="e">
        <f t="shared" si="69"/>
        <v>#VALUE!</v>
      </c>
      <c r="AA191" s="14" t="e">
        <f t="shared" si="70"/>
        <v>#VALUE!</v>
      </c>
      <c r="AB191" s="14" t="e">
        <f t="shared" si="71"/>
        <v>#VALUE!</v>
      </c>
      <c r="AC191" s="14" t="e">
        <f t="shared" si="72"/>
        <v>#VALUE!</v>
      </c>
      <c r="AD191" s="14" t="e">
        <f t="shared" si="73"/>
        <v>#VALUE!</v>
      </c>
      <c r="AE191" s="14" t="e">
        <f t="shared" si="74"/>
        <v>#VALUE!</v>
      </c>
      <c r="AF191" s="14" t="e">
        <f t="shared" si="75"/>
        <v>#VALUE!</v>
      </c>
      <c r="AG191" s="14" t="e">
        <f t="shared" si="76"/>
        <v>#VALUE!</v>
      </c>
      <c r="AH191" s="14" t="e">
        <f t="shared" si="77"/>
        <v>#VALUE!</v>
      </c>
      <c r="AI191" s="15" t="e">
        <f t="shared" si="78"/>
        <v>#VALUE!</v>
      </c>
      <c r="AJ191" s="15" t="e">
        <f t="shared" si="79"/>
        <v>#VALUE!</v>
      </c>
      <c r="AK191" s="15" t="e">
        <f t="shared" si="80"/>
        <v>#VALUE!</v>
      </c>
      <c r="AL191" s="15" t="e">
        <f t="shared" si="81"/>
        <v>#VALUE!</v>
      </c>
      <c r="AM191" s="15" t="e">
        <f t="shared" si="82"/>
        <v>#VALUE!</v>
      </c>
      <c r="AN191" s="15" t="e">
        <f t="shared" si="83"/>
        <v>#VALUE!</v>
      </c>
      <c r="AO191" s="15" t="e">
        <f t="shared" si="84"/>
        <v>#VALUE!</v>
      </c>
      <c r="AP191" s="15" t="e">
        <f t="shared" si="85"/>
        <v>#VALUE!</v>
      </c>
      <c r="AQ191" s="15" t="e">
        <f t="shared" si="86"/>
        <v>#VALUE!</v>
      </c>
      <c r="AR191" s="15" t="e">
        <f t="shared" si="87"/>
        <v>#VALUE!</v>
      </c>
      <c r="AS191" s="15">
        <f t="shared" si="88"/>
        <v>1</v>
      </c>
    </row>
    <row r="192" spans="1:45" ht="15.75">
      <c r="A192" s="118" t="s">
        <v>487</v>
      </c>
      <c r="B192" s="126"/>
      <c r="C192" s="126"/>
      <c r="D192" s="125"/>
      <c r="E192" s="127"/>
      <c r="F192" s="128"/>
      <c r="G192" s="128"/>
      <c r="H192" s="127"/>
      <c r="I192" s="127"/>
      <c r="J192" s="127"/>
      <c r="K192" s="127"/>
      <c r="L192" s="121" t="str">
        <f t="shared" si="57"/>
        <v/>
      </c>
      <c r="M192" s="121" t="str">
        <f t="shared" si="58"/>
        <v/>
      </c>
      <c r="N192" s="121"/>
      <c r="O192" s="64" t="str">
        <f t="shared" si="59"/>
        <v/>
      </c>
      <c r="P192" s="64" t="str">
        <f t="shared" si="60"/>
        <v/>
      </c>
      <c r="Q192" s="64" t="str">
        <f t="shared" si="61"/>
        <v/>
      </c>
      <c r="R192" s="64" t="str">
        <f t="shared" si="62"/>
        <v/>
      </c>
      <c r="S192" s="64" t="str">
        <f t="shared" si="63"/>
        <v/>
      </c>
      <c r="T192" s="64" t="str">
        <f t="shared" si="64"/>
        <v/>
      </c>
      <c r="U192" s="64" t="str">
        <f t="shared" si="65"/>
        <v/>
      </c>
      <c r="V192" s="64" t="str">
        <f t="shared" si="66"/>
        <v/>
      </c>
      <c r="W192" s="236" t="b">
        <f t="shared" si="67"/>
        <v>0</v>
      </c>
      <c r="Y192" s="14" t="e">
        <f t="shared" si="68"/>
        <v>#VALUE!</v>
      </c>
      <c r="Z192" s="14" t="e">
        <f t="shared" si="69"/>
        <v>#VALUE!</v>
      </c>
      <c r="AA192" s="14" t="e">
        <f t="shared" si="70"/>
        <v>#VALUE!</v>
      </c>
      <c r="AB192" s="14" t="e">
        <f t="shared" si="71"/>
        <v>#VALUE!</v>
      </c>
      <c r="AC192" s="14" t="e">
        <f t="shared" si="72"/>
        <v>#VALUE!</v>
      </c>
      <c r="AD192" s="14" t="e">
        <f t="shared" si="73"/>
        <v>#VALUE!</v>
      </c>
      <c r="AE192" s="14" t="e">
        <f t="shared" si="74"/>
        <v>#VALUE!</v>
      </c>
      <c r="AF192" s="14" t="e">
        <f t="shared" si="75"/>
        <v>#VALUE!</v>
      </c>
      <c r="AG192" s="14" t="e">
        <f t="shared" si="76"/>
        <v>#VALUE!</v>
      </c>
      <c r="AH192" s="14" t="e">
        <f t="shared" si="77"/>
        <v>#VALUE!</v>
      </c>
      <c r="AI192" s="15" t="e">
        <f t="shared" si="78"/>
        <v>#VALUE!</v>
      </c>
      <c r="AJ192" s="15" t="e">
        <f t="shared" si="79"/>
        <v>#VALUE!</v>
      </c>
      <c r="AK192" s="15" t="e">
        <f t="shared" si="80"/>
        <v>#VALUE!</v>
      </c>
      <c r="AL192" s="15" t="e">
        <f t="shared" si="81"/>
        <v>#VALUE!</v>
      </c>
      <c r="AM192" s="15" t="e">
        <f t="shared" si="82"/>
        <v>#VALUE!</v>
      </c>
      <c r="AN192" s="15" t="e">
        <f t="shared" si="83"/>
        <v>#VALUE!</v>
      </c>
      <c r="AO192" s="15" t="e">
        <f t="shared" si="84"/>
        <v>#VALUE!</v>
      </c>
      <c r="AP192" s="15" t="e">
        <f t="shared" si="85"/>
        <v>#VALUE!</v>
      </c>
      <c r="AQ192" s="15" t="e">
        <f t="shared" si="86"/>
        <v>#VALUE!</v>
      </c>
      <c r="AR192" s="15" t="e">
        <f t="shared" si="87"/>
        <v>#VALUE!</v>
      </c>
      <c r="AS192" s="15">
        <f t="shared" si="88"/>
        <v>1</v>
      </c>
    </row>
    <row r="193" spans="1:45" ht="15.75">
      <c r="A193" s="118" t="s">
        <v>488</v>
      </c>
      <c r="B193" s="126"/>
      <c r="C193" s="126"/>
      <c r="D193" s="125"/>
      <c r="E193" s="127"/>
      <c r="F193" s="128"/>
      <c r="G193" s="128"/>
      <c r="H193" s="127"/>
      <c r="I193" s="127"/>
      <c r="J193" s="127"/>
      <c r="K193" s="127"/>
      <c r="L193" s="121" t="str">
        <f t="shared" si="57"/>
        <v/>
      </c>
      <c r="M193" s="121" t="str">
        <f t="shared" si="58"/>
        <v/>
      </c>
      <c r="N193" s="121"/>
      <c r="O193" s="64" t="str">
        <f t="shared" si="59"/>
        <v/>
      </c>
      <c r="P193" s="64" t="str">
        <f t="shared" si="60"/>
        <v/>
      </c>
      <c r="Q193" s="64" t="str">
        <f t="shared" si="61"/>
        <v/>
      </c>
      <c r="R193" s="64" t="str">
        <f t="shared" si="62"/>
        <v/>
      </c>
      <c r="S193" s="64" t="str">
        <f t="shared" si="63"/>
        <v/>
      </c>
      <c r="T193" s="64" t="str">
        <f t="shared" si="64"/>
        <v/>
      </c>
      <c r="U193" s="64" t="str">
        <f t="shared" si="65"/>
        <v/>
      </c>
      <c r="V193" s="64" t="str">
        <f t="shared" si="66"/>
        <v/>
      </c>
      <c r="W193" s="236" t="b">
        <f t="shared" si="67"/>
        <v>0</v>
      </c>
      <c r="Y193" s="14" t="e">
        <f t="shared" si="68"/>
        <v>#VALUE!</v>
      </c>
      <c r="Z193" s="14" t="e">
        <f t="shared" si="69"/>
        <v>#VALUE!</v>
      </c>
      <c r="AA193" s="14" t="e">
        <f t="shared" si="70"/>
        <v>#VALUE!</v>
      </c>
      <c r="AB193" s="14" t="e">
        <f t="shared" si="71"/>
        <v>#VALUE!</v>
      </c>
      <c r="AC193" s="14" t="e">
        <f t="shared" si="72"/>
        <v>#VALUE!</v>
      </c>
      <c r="AD193" s="14" t="e">
        <f t="shared" si="73"/>
        <v>#VALUE!</v>
      </c>
      <c r="AE193" s="14" t="e">
        <f t="shared" si="74"/>
        <v>#VALUE!</v>
      </c>
      <c r="AF193" s="14" t="e">
        <f t="shared" si="75"/>
        <v>#VALUE!</v>
      </c>
      <c r="AG193" s="14" t="e">
        <f t="shared" si="76"/>
        <v>#VALUE!</v>
      </c>
      <c r="AH193" s="14" t="e">
        <f t="shared" si="77"/>
        <v>#VALUE!</v>
      </c>
      <c r="AI193" s="15" t="e">
        <f t="shared" si="78"/>
        <v>#VALUE!</v>
      </c>
      <c r="AJ193" s="15" t="e">
        <f t="shared" si="79"/>
        <v>#VALUE!</v>
      </c>
      <c r="AK193" s="15" t="e">
        <f t="shared" si="80"/>
        <v>#VALUE!</v>
      </c>
      <c r="AL193" s="15" t="e">
        <f t="shared" si="81"/>
        <v>#VALUE!</v>
      </c>
      <c r="AM193" s="15" t="e">
        <f t="shared" si="82"/>
        <v>#VALUE!</v>
      </c>
      <c r="AN193" s="15" t="e">
        <f t="shared" si="83"/>
        <v>#VALUE!</v>
      </c>
      <c r="AO193" s="15" t="e">
        <f t="shared" si="84"/>
        <v>#VALUE!</v>
      </c>
      <c r="AP193" s="15" t="e">
        <f t="shared" si="85"/>
        <v>#VALUE!</v>
      </c>
      <c r="AQ193" s="15" t="e">
        <f t="shared" si="86"/>
        <v>#VALUE!</v>
      </c>
      <c r="AR193" s="15" t="e">
        <f t="shared" si="87"/>
        <v>#VALUE!</v>
      </c>
      <c r="AS193" s="15">
        <f t="shared" si="88"/>
        <v>1</v>
      </c>
    </row>
    <row r="194" spans="1:45" ht="15.75">
      <c r="A194" s="118" t="s">
        <v>489</v>
      </c>
      <c r="B194" s="126"/>
      <c r="C194" s="126"/>
      <c r="D194" s="125"/>
      <c r="E194" s="127"/>
      <c r="F194" s="128"/>
      <c r="G194" s="128"/>
      <c r="H194" s="127"/>
      <c r="I194" s="127"/>
      <c r="J194" s="127"/>
      <c r="K194" s="127"/>
      <c r="L194" s="121" t="str">
        <f t="shared" si="57"/>
        <v/>
      </c>
      <c r="M194" s="121" t="str">
        <f t="shared" si="58"/>
        <v/>
      </c>
      <c r="N194" s="121"/>
      <c r="O194" s="64" t="str">
        <f t="shared" si="59"/>
        <v/>
      </c>
      <c r="P194" s="64" t="str">
        <f t="shared" si="60"/>
        <v/>
      </c>
      <c r="Q194" s="64" t="str">
        <f t="shared" si="61"/>
        <v/>
      </c>
      <c r="R194" s="64" t="str">
        <f t="shared" si="62"/>
        <v/>
      </c>
      <c r="S194" s="64" t="str">
        <f t="shared" si="63"/>
        <v/>
      </c>
      <c r="T194" s="64" t="str">
        <f t="shared" si="64"/>
        <v/>
      </c>
      <c r="U194" s="64" t="str">
        <f t="shared" si="65"/>
        <v/>
      </c>
      <c r="V194" s="64" t="str">
        <f t="shared" si="66"/>
        <v/>
      </c>
      <c r="W194" s="236" t="b">
        <f t="shared" si="67"/>
        <v>0</v>
      </c>
      <c r="Y194" s="14" t="e">
        <f t="shared" si="68"/>
        <v>#VALUE!</v>
      </c>
      <c r="Z194" s="14" t="e">
        <f t="shared" si="69"/>
        <v>#VALUE!</v>
      </c>
      <c r="AA194" s="14" t="e">
        <f t="shared" si="70"/>
        <v>#VALUE!</v>
      </c>
      <c r="AB194" s="14" t="e">
        <f t="shared" si="71"/>
        <v>#VALUE!</v>
      </c>
      <c r="AC194" s="14" t="e">
        <f t="shared" si="72"/>
        <v>#VALUE!</v>
      </c>
      <c r="AD194" s="14" t="e">
        <f t="shared" si="73"/>
        <v>#VALUE!</v>
      </c>
      <c r="AE194" s="14" t="e">
        <f t="shared" si="74"/>
        <v>#VALUE!</v>
      </c>
      <c r="AF194" s="14" t="e">
        <f t="shared" si="75"/>
        <v>#VALUE!</v>
      </c>
      <c r="AG194" s="14" t="e">
        <f t="shared" si="76"/>
        <v>#VALUE!</v>
      </c>
      <c r="AH194" s="14" t="e">
        <f t="shared" si="77"/>
        <v>#VALUE!</v>
      </c>
      <c r="AI194" s="15" t="e">
        <f t="shared" si="78"/>
        <v>#VALUE!</v>
      </c>
      <c r="AJ194" s="15" t="e">
        <f t="shared" si="79"/>
        <v>#VALUE!</v>
      </c>
      <c r="AK194" s="15" t="e">
        <f t="shared" si="80"/>
        <v>#VALUE!</v>
      </c>
      <c r="AL194" s="15" t="e">
        <f t="shared" si="81"/>
        <v>#VALUE!</v>
      </c>
      <c r="AM194" s="15" t="e">
        <f t="shared" si="82"/>
        <v>#VALUE!</v>
      </c>
      <c r="AN194" s="15" t="e">
        <f t="shared" si="83"/>
        <v>#VALUE!</v>
      </c>
      <c r="AO194" s="15" t="e">
        <f t="shared" si="84"/>
        <v>#VALUE!</v>
      </c>
      <c r="AP194" s="15" t="e">
        <f t="shared" si="85"/>
        <v>#VALUE!</v>
      </c>
      <c r="AQ194" s="15" t="e">
        <f t="shared" si="86"/>
        <v>#VALUE!</v>
      </c>
      <c r="AR194" s="15" t="e">
        <f t="shared" si="87"/>
        <v>#VALUE!</v>
      </c>
      <c r="AS194" s="15">
        <f t="shared" si="88"/>
        <v>1</v>
      </c>
    </row>
    <row r="195" spans="1:45" ht="15.75">
      <c r="A195" s="118" t="s">
        <v>490</v>
      </c>
      <c r="B195" s="126"/>
      <c r="C195" s="126"/>
      <c r="D195" s="125"/>
      <c r="E195" s="127"/>
      <c r="F195" s="128"/>
      <c r="G195" s="128"/>
      <c r="H195" s="127"/>
      <c r="I195" s="127"/>
      <c r="J195" s="127"/>
      <c r="K195" s="127"/>
      <c r="L195" s="121" t="str">
        <f t="shared" si="57"/>
        <v/>
      </c>
      <c r="M195" s="121" t="str">
        <f t="shared" si="58"/>
        <v/>
      </c>
      <c r="N195" s="121"/>
      <c r="O195" s="64" t="str">
        <f t="shared" si="59"/>
        <v/>
      </c>
      <c r="P195" s="64" t="str">
        <f t="shared" si="60"/>
        <v/>
      </c>
      <c r="Q195" s="64" t="str">
        <f t="shared" si="61"/>
        <v/>
      </c>
      <c r="R195" s="64" t="str">
        <f t="shared" si="62"/>
        <v/>
      </c>
      <c r="S195" s="64" t="str">
        <f t="shared" si="63"/>
        <v/>
      </c>
      <c r="T195" s="64" t="str">
        <f t="shared" si="64"/>
        <v/>
      </c>
      <c r="U195" s="64" t="str">
        <f t="shared" si="65"/>
        <v/>
      </c>
      <c r="V195" s="64" t="str">
        <f t="shared" si="66"/>
        <v/>
      </c>
      <c r="W195" s="236" t="b">
        <f t="shared" si="67"/>
        <v>0</v>
      </c>
      <c r="Y195" s="14" t="e">
        <f t="shared" si="68"/>
        <v>#VALUE!</v>
      </c>
      <c r="Z195" s="14" t="e">
        <f t="shared" si="69"/>
        <v>#VALUE!</v>
      </c>
      <c r="AA195" s="14" t="e">
        <f t="shared" si="70"/>
        <v>#VALUE!</v>
      </c>
      <c r="AB195" s="14" t="e">
        <f t="shared" si="71"/>
        <v>#VALUE!</v>
      </c>
      <c r="AC195" s="14" t="e">
        <f t="shared" si="72"/>
        <v>#VALUE!</v>
      </c>
      <c r="AD195" s="14" t="e">
        <f t="shared" si="73"/>
        <v>#VALUE!</v>
      </c>
      <c r="AE195" s="14" t="e">
        <f t="shared" si="74"/>
        <v>#VALUE!</v>
      </c>
      <c r="AF195" s="14" t="e">
        <f t="shared" si="75"/>
        <v>#VALUE!</v>
      </c>
      <c r="AG195" s="14" t="e">
        <f t="shared" si="76"/>
        <v>#VALUE!</v>
      </c>
      <c r="AH195" s="14" t="e">
        <f t="shared" si="77"/>
        <v>#VALUE!</v>
      </c>
      <c r="AI195" s="15" t="e">
        <f t="shared" si="78"/>
        <v>#VALUE!</v>
      </c>
      <c r="AJ195" s="15" t="e">
        <f t="shared" si="79"/>
        <v>#VALUE!</v>
      </c>
      <c r="AK195" s="15" t="e">
        <f t="shared" si="80"/>
        <v>#VALUE!</v>
      </c>
      <c r="AL195" s="15" t="e">
        <f t="shared" si="81"/>
        <v>#VALUE!</v>
      </c>
      <c r="AM195" s="15" t="e">
        <f t="shared" si="82"/>
        <v>#VALUE!</v>
      </c>
      <c r="AN195" s="15" t="e">
        <f t="shared" si="83"/>
        <v>#VALUE!</v>
      </c>
      <c r="AO195" s="15" t="e">
        <f t="shared" si="84"/>
        <v>#VALUE!</v>
      </c>
      <c r="AP195" s="15" t="e">
        <f t="shared" si="85"/>
        <v>#VALUE!</v>
      </c>
      <c r="AQ195" s="15" t="e">
        <f t="shared" si="86"/>
        <v>#VALUE!</v>
      </c>
      <c r="AR195" s="15" t="e">
        <f t="shared" si="87"/>
        <v>#VALUE!</v>
      </c>
      <c r="AS195" s="15">
        <f t="shared" si="88"/>
        <v>1</v>
      </c>
    </row>
    <row r="196" spans="1:45" ht="15.75">
      <c r="A196" s="118" t="s">
        <v>491</v>
      </c>
      <c r="B196" s="126"/>
      <c r="C196" s="126"/>
      <c r="D196" s="125"/>
      <c r="E196" s="127"/>
      <c r="F196" s="128"/>
      <c r="G196" s="128"/>
      <c r="H196" s="127"/>
      <c r="I196" s="127"/>
      <c r="J196" s="127"/>
      <c r="K196" s="127"/>
      <c r="L196" s="121" t="str">
        <f t="shared" si="57"/>
        <v/>
      </c>
      <c r="M196" s="121" t="str">
        <f t="shared" si="58"/>
        <v/>
      </c>
      <c r="N196" s="121"/>
      <c r="O196" s="64" t="str">
        <f t="shared" si="59"/>
        <v/>
      </c>
      <c r="P196" s="64" t="str">
        <f t="shared" si="60"/>
        <v/>
      </c>
      <c r="Q196" s="64" t="str">
        <f t="shared" si="61"/>
        <v/>
      </c>
      <c r="R196" s="64" t="str">
        <f t="shared" si="62"/>
        <v/>
      </c>
      <c r="S196" s="64" t="str">
        <f t="shared" si="63"/>
        <v/>
      </c>
      <c r="T196" s="64" t="str">
        <f t="shared" si="64"/>
        <v/>
      </c>
      <c r="U196" s="64" t="str">
        <f t="shared" si="65"/>
        <v/>
      </c>
      <c r="V196" s="64" t="str">
        <f t="shared" si="66"/>
        <v/>
      </c>
      <c r="W196" s="236" t="b">
        <f t="shared" si="67"/>
        <v>0</v>
      </c>
      <c r="Y196" s="14" t="e">
        <f t="shared" si="68"/>
        <v>#VALUE!</v>
      </c>
      <c r="Z196" s="14" t="e">
        <f t="shared" si="69"/>
        <v>#VALUE!</v>
      </c>
      <c r="AA196" s="14" t="e">
        <f t="shared" si="70"/>
        <v>#VALUE!</v>
      </c>
      <c r="AB196" s="14" t="e">
        <f t="shared" si="71"/>
        <v>#VALUE!</v>
      </c>
      <c r="AC196" s="14" t="e">
        <f t="shared" si="72"/>
        <v>#VALUE!</v>
      </c>
      <c r="AD196" s="14" t="e">
        <f t="shared" si="73"/>
        <v>#VALUE!</v>
      </c>
      <c r="AE196" s="14" t="e">
        <f t="shared" si="74"/>
        <v>#VALUE!</v>
      </c>
      <c r="AF196" s="14" t="e">
        <f t="shared" si="75"/>
        <v>#VALUE!</v>
      </c>
      <c r="AG196" s="14" t="e">
        <f t="shared" si="76"/>
        <v>#VALUE!</v>
      </c>
      <c r="AH196" s="14" t="e">
        <f t="shared" si="77"/>
        <v>#VALUE!</v>
      </c>
      <c r="AI196" s="15" t="e">
        <f t="shared" si="78"/>
        <v>#VALUE!</v>
      </c>
      <c r="AJ196" s="15" t="e">
        <f t="shared" si="79"/>
        <v>#VALUE!</v>
      </c>
      <c r="AK196" s="15" t="e">
        <f t="shared" si="80"/>
        <v>#VALUE!</v>
      </c>
      <c r="AL196" s="15" t="e">
        <f t="shared" si="81"/>
        <v>#VALUE!</v>
      </c>
      <c r="AM196" s="15" t="e">
        <f t="shared" si="82"/>
        <v>#VALUE!</v>
      </c>
      <c r="AN196" s="15" t="e">
        <f t="shared" si="83"/>
        <v>#VALUE!</v>
      </c>
      <c r="AO196" s="15" t="e">
        <f t="shared" si="84"/>
        <v>#VALUE!</v>
      </c>
      <c r="AP196" s="15" t="e">
        <f t="shared" si="85"/>
        <v>#VALUE!</v>
      </c>
      <c r="AQ196" s="15" t="e">
        <f t="shared" si="86"/>
        <v>#VALUE!</v>
      </c>
      <c r="AR196" s="15" t="e">
        <f t="shared" si="87"/>
        <v>#VALUE!</v>
      </c>
      <c r="AS196" s="15">
        <f t="shared" si="88"/>
        <v>1</v>
      </c>
    </row>
    <row r="197" spans="1:45" ht="15.75">
      <c r="A197" s="118" t="s">
        <v>492</v>
      </c>
      <c r="B197" s="126"/>
      <c r="C197" s="126"/>
      <c r="D197" s="125"/>
      <c r="E197" s="127"/>
      <c r="F197" s="128"/>
      <c r="G197" s="128"/>
      <c r="H197" s="127"/>
      <c r="I197" s="127"/>
      <c r="J197" s="127"/>
      <c r="K197" s="127"/>
      <c r="L197" s="121" t="str">
        <f t="shared" si="57"/>
        <v/>
      </c>
      <c r="M197" s="121" t="str">
        <f t="shared" si="58"/>
        <v/>
      </c>
      <c r="N197" s="121"/>
      <c r="O197" s="64" t="str">
        <f t="shared" si="59"/>
        <v/>
      </c>
      <c r="P197" s="64" t="str">
        <f t="shared" si="60"/>
        <v/>
      </c>
      <c r="Q197" s="64" t="str">
        <f t="shared" si="61"/>
        <v/>
      </c>
      <c r="R197" s="64" t="str">
        <f t="shared" si="62"/>
        <v/>
      </c>
      <c r="S197" s="64" t="str">
        <f t="shared" si="63"/>
        <v/>
      </c>
      <c r="T197" s="64" t="str">
        <f t="shared" si="64"/>
        <v/>
      </c>
      <c r="U197" s="64" t="str">
        <f t="shared" si="65"/>
        <v/>
      </c>
      <c r="V197" s="64" t="str">
        <f t="shared" si="66"/>
        <v/>
      </c>
      <c r="W197" s="236" t="b">
        <f t="shared" si="67"/>
        <v>0</v>
      </c>
      <c r="Y197" s="14" t="e">
        <f t="shared" si="68"/>
        <v>#VALUE!</v>
      </c>
      <c r="Z197" s="14" t="e">
        <f t="shared" si="69"/>
        <v>#VALUE!</v>
      </c>
      <c r="AA197" s="14" t="e">
        <f t="shared" si="70"/>
        <v>#VALUE!</v>
      </c>
      <c r="AB197" s="14" t="e">
        <f t="shared" si="71"/>
        <v>#VALUE!</v>
      </c>
      <c r="AC197" s="14" t="e">
        <f t="shared" si="72"/>
        <v>#VALUE!</v>
      </c>
      <c r="AD197" s="14" t="e">
        <f t="shared" si="73"/>
        <v>#VALUE!</v>
      </c>
      <c r="AE197" s="14" t="e">
        <f t="shared" si="74"/>
        <v>#VALUE!</v>
      </c>
      <c r="AF197" s="14" t="e">
        <f t="shared" si="75"/>
        <v>#VALUE!</v>
      </c>
      <c r="AG197" s="14" t="e">
        <f t="shared" si="76"/>
        <v>#VALUE!</v>
      </c>
      <c r="AH197" s="14" t="e">
        <f t="shared" si="77"/>
        <v>#VALUE!</v>
      </c>
      <c r="AI197" s="15" t="e">
        <f t="shared" si="78"/>
        <v>#VALUE!</v>
      </c>
      <c r="AJ197" s="15" t="e">
        <f t="shared" si="79"/>
        <v>#VALUE!</v>
      </c>
      <c r="AK197" s="15" t="e">
        <f t="shared" si="80"/>
        <v>#VALUE!</v>
      </c>
      <c r="AL197" s="15" t="e">
        <f t="shared" si="81"/>
        <v>#VALUE!</v>
      </c>
      <c r="AM197" s="15" t="e">
        <f t="shared" si="82"/>
        <v>#VALUE!</v>
      </c>
      <c r="AN197" s="15" t="e">
        <f t="shared" si="83"/>
        <v>#VALUE!</v>
      </c>
      <c r="AO197" s="15" t="e">
        <f t="shared" si="84"/>
        <v>#VALUE!</v>
      </c>
      <c r="AP197" s="15" t="e">
        <f t="shared" si="85"/>
        <v>#VALUE!</v>
      </c>
      <c r="AQ197" s="15" t="e">
        <f t="shared" si="86"/>
        <v>#VALUE!</v>
      </c>
      <c r="AR197" s="15" t="e">
        <f t="shared" si="87"/>
        <v>#VALUE!</v>
      </c>
      <c r="AS197" s="15">
        <f t="shared" si="88"/>
        <v>1</v>
      </c>
    </row>
    <row r="198" spans="1:45" ht="15.75">
      <c r="A198" s="118" t="s">
        <v>493</v>
      </c>
      <c r="B198" s="126"/>
      <c r="C198" s="126"/>
      <c r="D198" s="125"/>
      <c r="E198" s="127"/>
      <c r="F198" s="128"/>
      <c r="G198" s="128"/>
      <c r="H198" s="127"/>
      <c r="I198" s="127"/>
      <c r="J198" s="127"/>
      <c r="K198" s="127"/>
      <c r="L198" s="121" t="str">
        <f t="shared" si="57"/>
        <v/>
      </c>
      <c r="M198" s="121" t="str">
        <f t="shared" si="58"/>
        <v/>
      </c>
      <c r="N198" s="121"/>
      <c r="O198" s="64" t="str">
        <f t="shared" si="59"/>
        <v/>
      </c>
      <c r="P198" s="64" t="str">
        <f t="shared" si="60"/>
        <v/>
      </c>
      <c r="Q198" s="64" t="str">
        <f t="shared" si="61"/>
        <v/>
      </c>
      <c r="R198" s="64" t="str">
        <f t="shared" si="62"/>
        <v/>
      </c>
      <c r="S198" s="64" t="str">
        <f t="shared" si="63"/>
        <v/>
      </c>
      <c r="T198" s="64" t="str">
        <f t="shared" si="64"/>
        <v/>
      </c>
      <c r="U198" s="64" t="str">
        <f t="shared" si="65"/>
        <v/>
      </c>
      <c r="V198" s="64" t="str">
        <f t="shared" si="66"/>
        <v/>
      </c>
      <c r="W198" s="236" t="b">
        <f t="shared" si="67"/>
        <v>0</v>
      </c>
      <c r="Y198" s="14" t="e">
        <f t="shared" si="68"/>
        <v>#VALUE!</v>
      </c>
      <c r="Z198" s="14" t="e">
        <f t="shared" si="69"/>
        <v>#VALUE!</v>
      </c>
      <c r="AA198" s="14" t="e">
        <f t="shared" si="70"/>
        <v>#VALUE!</v>
      </c>
      <c r="AB198" s="14" t="e">
        <f t="shared" si="71"/>
        <v>#VALUE!</v>
      </c>
      <c r="AC198" s="14" t="e">
        <f t="shared" si="72"/>
        <v>#VALUE!</v>
      </c>
      <c r="AD198" s="14" t="e">
        <f t="shared" si="73"/>
        <v>#VALUE!</v>
      </c>
      <c r="AE198" s="14" t="e">
        <f t="shared" si="74"/>
        <v>#VALUE!</v>
      </c>
      <c r="AF198" s="14" t="e">
        <f t="shared" si="75"/>
        <v>#VALUE!</v>
      </c>
      <c r="AG198" s="14" t="e">
        <f t="shared" si="76"/>
        <v>#VALUE!</v>
      </c>
      <c r="AH198" s="14" t="e">
        <f t="shared" si="77"/>
        <v>#VALUE!</v>
      </c>
      <c r="AI198" s="15" t="e">
        <f t="shared" si="78"/>
        <v>#VALUE!</v>
      </c>
      <c r="AJ198" s="15" t="e">
        <f t="shared" si="79"/>
        <v>#VALUE!</v>
      </c>
      <c r="AK198" s="15" t="e">
        <f t="shared" si="80"/>
        <v>#VALUE!</v>
      </c>
      <c r="AL198" s="15" t="e">
        <f t="shared" si="81"/>
        <v>#VALUE!</v>
      </c>
      <c r="AM198" s="15" t="e">
        <f t="shared" si="82"/>
        <v>#VALUE!</v>
      </c>
      <c r="AN198" s="15" t="e">
        <f t="shared" si="83"/>
        <v>#VALUE!</v>
      </c>
      <c r="AO198" s="15" t="e">
        <f t="shared" si="84"/>
        <v>#VALUE!</v>
      </c>
      <c r="AP198" s="15" t="e">
        <f t="shared" si="85"/>
        <v>#VALUE!</v>
      </c>
      <c r="AQ198" s="15" t="e">
        <f t="shared" si="86"/>
        <v>#VALUE!</v>
      </c>
      <c r="AR198" s="15" t="e">
        <f t="shared" si="87"/>
        <v>#VALUE!</v>
      </c>
      <c r="AS198" s="15">
        <f t="shared" si="88"/>
        <v>1</v>
      </c>
    </row>
    <row r="199" spans="1:45" ht="15.75">
      <c r="A199" s="118" t="s">
        <v>494</v>
      </c>
      <c r="B199" s="126"/>
      <c r="C199" s="126"/>
      <c r="D199" s="125"/>
      <c r="E199" s="127"/>
      <c r="F199" s="128"/>
      <c r="G199" s="128"/>
      <c r="H199" s="127"/>
      <c r="I199" s="127"/>
      <c r="J199" s="127"/>
      <c r="K199" s="127"/>
      <c r="L199" s="121" t="str">
        <f t="shared" si="57"/>
        <v/>
      </c>
      <c r="M199" s="121" t="str">
        <f t="shared" si="58"/>
        <v/>
      </c>
      <c r="N199" s="121"/>
      <c r="O199" s="64" t="str">
        <f t="shared" si="59"/>
        <v/>
      </c>
      <c r="P199" s="64" t="str">
        <f t="shared" si="60"/>
        <v/>
      </c>
      <c r="Q199" s="64" t="str">
        <f t="shared" si="61"/>
        <v/>
      </c>
      <c r="R199" s="64" t="str">
        <f t="shared" si="62"/>
        <v/>
      </c>
      <c r="S199" s="64" t="str">
        <f t="shared" si="63"/>
        <v/>
      </c>
      <c r="T199" s="64" t="str">
        <f t="shared" si="64"/>
        <v/>
      </c>
      <c r="U199" s="64" t="str">
        <f t="shared" si="65"/>
        <v/>
      </c>
      <c r="V199" s="64" t="str">
        <f t="shared" si="66"/>
        <v/>
      </c>
      <c r="W199" s="236" t="b">
        <f t="shared" si="67"/>
        <v>0</v>
      </c>
      <c r="Y199" s="14" t="e">
        <f t="shared" si="68"/>
        <v>#VALUE!</v>
      </c>
      <c r="Z199" s="14" t="e">
        <f t="shared" si="69"/>
        <v>#VALUE!</v>
      </c>
      <c r="AA199" s="14" t="e">
        <f t="shared" si="70"/>
        <v>#VALUE!</v>
      </c>
      <c r="AB199" s="14" t="e">
        <f t="shared" si="71"/>
        <v>#VALUE!</v>
      </c>
      <c r="AC199" s="14" t="e">
        <f t="shared" si="72"/>
        <v>#VALUE!</v>
      </c>
      <c r="AD199" s="14" t="e">
        <f t="shared" si="73"/>
        <v>#VALUE!</v>
      </c>
      <c r="AE199" s="14" t="e">
        <f t="shared" si="74"/>
        <v>#VALUE!</v>
      </c>
      <c r="AF199" s="14" t="e">
        <f t="shared" si="75"/>
        <v>#VALUE!</v>
      </c>
      <c r="AG199" s="14" t="e">
        <f t="shared" si="76"/>
        <v>#VALUE!</v>
      </c>
      <c r="AH199" s="14" t="e">
        <f t="shared" si="77"/>
        <v>#VALUE!</v>
      </c>
      <c r="AI199" s="15" t="e">
        <f t="shared" si="78"/>
        <v>#VALUE!</v>
      </c>
      <c r="AJ199" s="15" t="e">
        <f t="shared" si="79"/>
        <v>#VALUE!</v>
      </c>
      <c r="AK199" s="15" t="e">
        <f t="shared" si="80"/>
        <v>#VALUE!</v>
      </c>
      <c r="AL199" s="15" t="e">
        <f t="shared" si="81"/>
        <v>#VALUE!</v>
      </c>
      <c r="AM199" s="15" t="e">
        <f t="shared" si="82"/>
        <v>#VALUE!</v>
      </c>
      <c r="AN199" s="15" t="e">
        <f t="shared" si="83"/>
        <v>#VALUE!</v>
      </c>
      <c r="AO199" s="15" t="e">
        <f t="shared" si="84"/>
        <v>#VALUE!</v>
      </c>
      <c r="AP199" s="15" t="e">
        <f t="shared" si="85"/>
        <v>#VALUE!</v>
      </c>
      <c r="AQ199" s="15" t="e">
        <f t="shared" si="86"/>
        <v>#VALUE!</v>
      </c>
      <c r="AR199" s="15" t="e">
        <f t="shared" si="87"/>
        <v>#VALUE!</v>
      </c>
      <c r="AS199" s="15">
        <f t="shared" si="88"/>
        <v>1</v>
      </c>
    </row>
    <row r="200" spans="1:45" ht="15.75">
      <c r="A200" s="118" t="s">
        <v>495</v>
      </c>
      <c r="B200" s="126"/>
      <c r="C200" s="126"/>
      <c r="D200" s="125"/>
      <c r="E200" s="127"/>
      <c r="F200" s="128"/>
      <c r="G200" s="128"/>
      <c r="H200" s="127"/>
      <c r="I200" s="127"/>
      <c r="J200" s="127"/>
      <c r="K200" s="127"/>
      <c r="L200" s="121" t="str">
        <f t="shared" si="57"/>
        <v/>
      </c>
      <c r="M200" s="121" t="str">
        <f t="shared" si="58"/>
        <v/>
      </c>
      <c r="N200" s="121"/>
      <c r="O200" s="64" t="str">
        <f t="shared" si="59"/>
        <v/>
      </c>
      <c r="P200" s="64" t="str">
        <f t="shared" si="60"/>
        <v/>
      </c>
      <c r="Q200" s="64" t="str">
        <f t="shared" si="61"/>
        <v/>
      </c>
      <c r="R200" s="64" t="str">
        <f t="shared" si="62"/>
        <v/>
      </c>
      <c r="S200" s="64" t="str">
        <f t="shared" si="63"/>
        <v/>
      </c>
      <c r="T200" s="64" t="str">
        <f t="shared" si="64"/>
        <v/>
      </c>
      <c r="U200" s="64" t="str">
        <f t="shared" si="65"/>
        <v/>
      </c>
      <c r="V200" s="64" t="str">
        <f t="shared" si="66"/>
        <v/>
      </c>
      <c r="W200" s="236" t="b">
        <f t="shared" si="67"/>
        <v>0</v>
      </c>
      <c r="Y200" s="14" t="e">
        <f t="shared" si="68"/>
        <v>#VALUE!</v>
      </c>
      <c r="Z200" s="14" t="e">
        <f t="shared" si="69"/>
        <v>#VALUE!</v>
      </c>
      <c r="AA200" s="14" t="e">
        <f t="shared" si="70"/>
        <v>#VALUE!</v>
      </c>
      <c r="AB200" s="14" t="e">
        <f t="shared" si="71"/>
        <v>#VALUE!</v>
      </c>
      <c r="AC200" s="14" t="e">
        <f t="shared" si="72"/>
        <v>#VALUE!</v>
      </c>
      <c r="AD200" s="14" t="e">
        <f t="shared" si="73"/>
        <v>#VALUE!</v>
      </c>
      <c r="AE200" s="14" t="e">
        <f t="shared" si="74"/>
        <v>#VALUE!</v>
      </c>
      <c r="AF200" s="14" t="e">
        <f t="shared" si="75"/>
        <v>#VALUE!</v>
      </c>
      <c r="AG200" s="14" t="e">
        <f t="shared" si="76"/>
        <v>#VALUE!</v>
      </c>
      <c r="AH200" s="14" t="e">
        <f t="shared" si="77"/>
        <v>#VALUE!</v>
      </c>
      <c r="AI200" s="15" t="e">
        <f t="shared" si="78"/>
        <v>#VALUE!</v>
      </c>
      <c r="AJ200" s="15" t="e">
        <f t="shared" si="79"/>
        <v>#VALUE!</v>
      </c>
      <c r="AK200" s="15" t="e">
        <f t="shared" si="80"/>
        <v>#VALUE!</v>
      </c>
      <c r="AL200" s="15" t="e">
        <f t="shared" si="81"/>
        <v>#VALUE!</v>
      </c>
      <c r="AM200" s="15" t="e">
        <f t="shared" si="82"/>
        <v>#VALUE!</v>
      </c>
      <c r="AN200" s="15" t="e">
        <f t="shared" si="83"/>
        <v>#VALUE!</v>
      </c>
      <c r="AO200" s="15" t="e">
        <f t="shared" si="84"/>
        <v>#VALUE!</v>
      </c>
      <c r="AP200" s="15" t="e">
        <f t="shared" si="85"/>
        <v>#VALUE!</v>
      </c>
      <c r="AQ200" s="15" t="e">
        <f t="shared" si="86"/>
        <v>#VALUE!</v>
      </c>
      <c r="AR200" s="15" t="e">
        <f t="shared" si="87"/>
        <v>#VALUE!</v>
      </c>
      <c r="AS200" s="15">
        <f t="shared" si="88"/>
        <v>1</v>
      </c>
    </row>
    <row r="201" spans="1:45" ht="15.75">
      <c r="A201" s="118" t="s">
        <v>496</v>
      </c>
      <c r="B201" s="126"/>
      <c r="C201" s="126"/>
      <c r="D201" s="125"/>
      <c r="E201" s="127"/>
      <c r="F201" s="128"/>
      <c r="G201" s="128"/>
      <c r="H201" s="127"/>
      <c r="I201" s="127"/>
      <c r="J201" s="127"/>
      <c r="K201" s="127"/>
      <c r="L201" s="121" t="str">
        <f t="shared" si="57"/>
        <v/>
      </c>
      <c r="M201" s="121" t="str">
        <f t="shared" si="58"/>
        <v/>
      </c>
      <c r="N201" s="121"/>
      <c r="O201" s="64" t="str">
        <f t="shared" si="59"/>
        <v/>
      </c>
      <c r="P201" s="64" t="str">
        <f t="shared" si="60"/>
        <v/>
      </c>
      <c r="Q201" s="64" t="str">
        <f t="shared" si="61"/>
        <v/>
      </c>
      <c r="R201" s="64" t="str">
        <f t="shared" si="62"/>
        <v/>
      </c>
      <c r="S201" s="64" t="str">
        <f t="shared" si="63"/>
        <v/>
      </c>
      <c r="T201" s="64" t="str">
        <f t="shared" si="64"/>
        <v/>
      </c>
      <c r="U201" s="64" t="str">
        <f t="shared" si="65"/>
        <v/>
      </c>
      <c r="V201" s="64" t="str">
        <f t="shared" si="66"/>
        <v/>
      </c>
      <c r="W201" s="236" t="b">
        <f t="shared" si="67"/>
        <v>0</v>
      </c>
      <c r="Y201" s="14" t="e">
        <f t="shared" si="68"/>
        <v>#VALUE!</v>
      </c>
      <c r="Z201" s="14" t="e">
        <f t="shared" si="69"/>
        <v>#VALUE!</v>
      </c>
      <c r="AA201" s="14" t="e">
        <f t="shared" si="70"/>
        <v>#VALUE!</v>
      </c>
      <c r="AB201" s="14" t="e">
        <f t="shared" si="71"/>
        <v>#VALUE!</v>
      </c>
      <c r="AC201" s="14" t="e">
        <f t="shared" si="72"/>
        <v>#VALUE!</v>
      </c>
      <c r="AD201" s="14" t="e">
        <f t="shared" si="73"/>
        <v>#VALUE!</v>
      </c>
      <c r="AE201" s="14" t="e">
        <f t="shared" si="74"/>
        <v>#VALUE!</v>
      </c>
      <c r="AF201" s="14" t="e">
        <f t="shared" si="75"/>
        <v>#VALUE!</v>
      </c>
      <c r="AG201" s="14" t="e">
        <f t="shared" si="76"/>
        <v>#VALUE!</v>
      </c>
      <c r="AH201" s="14" t="e">
        <f t="shared" si="77"/>
        <v>#VALUE!</v>
      </c>
      <c r="AI201" s="15" t="e">
        <f t="shared" si="78"/>
        <v>#VALUE!</v>
      </c>
      <c r="AJ201" s="15" t="e">
        <f t="shared" si="79"/>
        <v>#VALUE!</v>
      </c>
      <c r="AK201" s="15" t="e">
        <f t="shared" si="80"/>
        <v>#VALUE!</v>
      </c>
      <c r="AL201" s="15" t="e">
        <f t="shared" si="81"/>
        <v>#VALUE!</v>
      </c>
      <c r="AM201" s="15" t="e">
        <f t="shared" si="82"/>
        <v>#VALUE!</v>
      </c>
      <c r="AN201" s="15" t="e">
        <f t="shared" si="83"/>
        <v>#VALUE!</v>
      </c>
      <c r="AO201" s="15" t="e">
        <f t="shared" si="84"/>
        <v>#VALUE!</v>
      </c>
      <c r="AP201" s="15" t="e">
        <f t="shared" si="85"/>
        <v>#VALUE!</v>
      </c>
      <c r="AQ201" s="15" t="e">
        <f t="shared" si="86"/>
        <v>#VALUE!</v>
      </c>
      <c r="AR201" s="15" t="e">
        <f t="shared" si="87"/>
        <v>#VALUE!</v>
      </c>
      <c r="AS201" s="15">
        <f t="shared" si="88"/>
        <v>1</v>
      </c>
    </row>
    <row r="202" spans="1:45" ht="15.75">
      <c r="A202" s="118" t="s">
        <v>497</v>
      </c>
      <c r="B202" s="126"/>
      <c r="C202" s="126"/>
      <c r="D202" s="125"/>
      <c r="E202" s="127"/>
      <c r="F202" s="128"/>
      <c r="G202" s="128"/>
      <c r="H202" s="127"/>
      <c r="I202" s="127"/>
      <c r="J202" s="127"/>
      <c r="K202" s="127"/>
      <c r="L202" s="121" t="str">
        <f t="shared" si="57"/>
        <v/>
      </c>
      <c r="M202" s="121" t="str">
        <f t="shared" si="58"/>
        <v/>
      </c>
      <c r="N202" s="121"/>
      <c r="O202" s="64" t="str">
        <f t="shared" si="59"/>
        <v/>
      </c>
      <c r="P202" s="64" t="str">
        <f t="shared" si="60"/>
        <v/>
      </c>
      <c r="Q202" s="64" t="str">
        <f t="shared" si="61"/>
        <v/>
      </c>
      <c r="R202" s="64" t="str">
        <f t="shared" si="62"/>
        <v/>
      </c>
      <c r="S202" s="64" t="str">
        <f t="shared" si="63"/>
        <v/>
      </c>
      <c r="T202" s="64" t="str">
        <f t="shared" si="64"/>
        <v/>
      </c>
      <c r="U202" s="64" t="str">
        <f t="shared" si="65"/>
        <v/>
      </c>
      <c r="V202" s="64" t="str">
        <f t="shared" si="66"/>
        <v/>
      </c>
      <c r="W202" s="236" t="b">
        <f t="shared" si="67"/>
        <v>0</v>
      </c>
      <c r="Y202" s="14" t="e">
        <f t="shared" si="68"/>
        <v>#VALUE!</v>
      </c>
      <c r="Z202" s="14" t="e">
        <f t="shared" si="69"/>
        <v>#VALUE!</v>
      </c>
      <c r="AA202" s="14" t="e">
        <f t="shared" si="70"/>
        <v>#VALUE!</v>
      </c>
      <c r="AB202" s="14" t="e">
        <f t="shared" si="71"/>
        <v>#VALUE!</v>
      </c>
      <c r="AC202" s="14" t="e">
        <f t="shared" si="72"/>
        <v>#VALUE!</v>
      </c>
      <c r="AD202" s="14" t="e">
        <f t="shared" si="73"/>
        <v>#VALUE!</v>
      </c>
      <c r="AE202" s="14" t="e">
        <f t="shared" si="74"/>
        <v>#VALUE!</v>
      </c>
      <c r="AF202" s="14" t="e">
        <f t="shared" si="75"/>
        <v>#VALUE!</v>
      </c>
      <c r="AG202" s="14" t="e">
        <f t="shared" si="76"/>
        <v>#VALUE!</v>
      </c>
      <c r="AH202" s="14" t="e">
        <f t="shared" si="77"/>
        <v>#VALUE!</v>
      </c>
      <c r="AI202" s="15" t="e">
        <f t="shared" si="78"/>
        <v>#VALUE!</v>
      </c>
      <c r="AJ202" s="15" t="e">
        <f t="shared" si="79"/>
        <v>#VALUE!</v>
      </c>
      <c r="AK202" s="15" t="e">
        <f t="shared" si="80"/>
        <v>#VALUE!</v>
      </c>
      <c r="AL202" s="15" t="e">
        <f t="shared" si="81"/>
        <v>#VALUE!</v>
      </c>
      <c r="AM202" s="15" t="e">
        <f t="shared" si="82"/>
        <v>#VALUE!</v>
      </c>
      <c r="AN202" s="15" t="e">
        <f t="shared" si="83"/>
        <v>#VALUE!</v>
      </c>
      <c r="AO202" s="15" t="e">
        <f t="shared" si="84"/>
        <v>#VALUE!</v>
      </c>
      <c r="AP202" s="15" t="e">
        <f t="shared" si="85"/>
        <v>#VALUE!</v>
      </c>
      <c r="AQ202" s="15" t="e">
        <f t="shared" si="86"/>
        <v>#VALUE!</v>
      </c>
      <c r="AR202" s="15" t="e">
        <f t="shared" si="87"/>
        <v>#VALUE!</v>
      </c>
      <c r="AS202" s="15">
        <f t="shared" si="88"/>
        <v>1</v>
      </c>
    </row>
    <row r="203" spans="1:45" ht="15.75">
      <c r="A203" s="118" t="s">
        <v>498</v>
      </c>
      <c r="B203" s="126"/>
      <c r="C203" s="126"/>
      <c r="D203" s="125"/>
      <c r="E203" s="127"/>
      <c r="F203" s="128"/>
      <c r="G203" s="128"/>
      <c r="H203" s="127"/>
      <c r="I203" s="127"/>
      <c r="J203" s="127"/>
      <c r="K203" s="127"/>
      <c r="L203" s="121" t="str">
        <f t="shared" ref="L203:L260" si="89">IF(OR($B203="",$C203="",$D203="",$E203="",$E203&lt;AN_LIM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M203" s="121" t="str">
        <f t="shared" ref="M203:M260" si="90">IF(OR($B203="",$C203="",$D203="",$E203=""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N203" s="121"/>
      <c r="O203" s="64" t="str">
        <f t="shared" ref="O203:O260" si="91">IF(OR($B203="",$C203="",$D203="",$E203="",$E203&gt;AN_CONCURS,$F203="",$H203="",$W203=FALSE),"",IF(OR($H203="X",$H203="x"),1,0))</f>
        <v/>
      </c>
      <c r="P203" s="64" t="str">
        <f t="shared" ref="P203:P260" si="92">IF(OR($B203="",$C203="",$D203="",$E203="",$E203&gt;AN_CONCURS,$F203="",$I203="",$W203=FALSE),"",IF(OR($I203="X",$I203="x"),1,0))</f>
        <v/>
      </c>
      <c r="Q203" s="64" t="str">
        <f t="shared" ref="Q203:Q260" si="93">IF(OR($B203="",$C203="",$D203="",$E203="",$E203&gt;AN_CONCURS,$F203="",$J203="",$W203=FALSE),"",IF(OR($J203="X",$J203="x"),1,0))</f>
        <v/>
      </c>
      <c r="R203" s="64" t="str">
        <f t="shared" ref="R203:R260" si="94">IF(OR($B203="",$C203="",$D203="",$E203="",$E203&gt;AN_CONCURS,$F203="",$K203="",$W203=FALSE),"",IF(OR($K203="X",$K203="x"),1,0))</f>
        <v/>
      </c>
      <c r="S203" s="64" t="str">
        <f t="shared" ref="S203:S260" si="95">IF(OR($E203&lt;AN_LIM,$E203&gt;AN_CONCURS,$H203="",$W203=FALSE),"",IF(OR($H203="X",$H203="x"),1,0))</f>
        <v/>
      </c>
      <c r="T203" s="64" t="str">
        <f t="shared" ref="T203:T260" si="96">IF(OR($E203&lt;AN_LIM,$E203&gt;AN_CONCURS,$I203="",$W203=FALSE),"",IF(OR($I203="X",$I203="x"),1,0))</f>
        <v/>
      </c>
      <c r="U203" s="64" t="str">
        <f t="shared" ref="U203:U260" si="97">IF(OR($E203&lt;AN_LIM,$E203&gt;AN_CONCURS,$J203="",$W203=FALSE),"",IF(OR($J203="X",$J203="x"),1,0))</f>
        <v/>
      </c>
      <c r="V203" s="64" t="str">
        <f t="shared" ref="V203:V260" si="98">IF(OR($E203&lt;AN_LIM,$E203&gt;AN_CONCURS,$K203="",$W203=FALSE),"",IF(OR($K203="X",$K203="x"),1,0))</f>
        <v/>
      </c>
      <c r="W203" s="236" t="b">
        <f t="shared" ref="W203:W260" si="99">IF(NUME="",FALSE,ISNUMBER(SEARCH(NUME,$B203)))</f>
        <v>0</v>
      </c>
      <c r="Y203" s="14" t="e">
        <f t="shared" ref="Y203:Y260" si="100">FIND(",",$B203,1)</f>
        <v>#VALUE!</v>
      </c>
      <c r="Z203" s="14" t="e">
        <f t="shared" si="69"/>
        <v>#VALUE!</v>
      </c>
      <c r="AA203" s="14" t="e">
        <f t="shared" si="70"/>
        <v>#VALUE!</v>
      </c>
      <c r="AB203" s="14" t="e">
        <f t="shared" si="71"/>
        <v>#VALUE!</v>
      </c>
      <c r="AC203" s="14" t="e">
        <f t="shared" si="72"/>
        <v>#VALUE!</v>
      </c>
      <c r="AD203" s="14" t="e">
        <f t="shared" si="73"/>
        <v>#VALUE!</v>
      </c>
      <c r="AE203" s="14" t="e">
        <f t="shared" si="74"/>
        <v>#VALUE!</v>
      </c>
      <c r="AF203" s="14" t="e">
        <f t="shared" si="75"/>
        <v>#VALUE!</v>
      </c>
      <c r="AG203" s="14" t="e">
        <f t="shared" si="76"/>
        <v>#VALUE!</v>
      </c>
      <c r="AH203" s="14" t="e">
        <f t="shared" si="77"/>
        <v>#VALUE!</v>
      </c>
      <c r="AI203" s="15" t="e">
        <f t="shared" si="78"/>
        <v>#VALUE!</v>
      </c>
      <c r="AJ203" s="15" t="e">
        <f t="shared" si="79"/>
        <v>#VALUE!</v>
      </c>
      <c r="AK203" s="15" t="e">
        <f t="shared" si="80"/>
        <v>#VALUE!</v>
      </c>
      <c r="AL203" s="15" t="e">
        <f t="shared" si="81"/>
        <v>#VALUE!</v>
      </c>
      <c r="AM203" s="15" t="e">
        <f t="shared" si="82"/>
        <v>#VALUE!</v>
      </c>
      <c r="AN203" s="15" t="e">
        <f t="shared" si="83"/>
        <v>#VALUE!</v>
      </c>
      <c r="AO203" s="15" t="e">
        <f t="shared" si="84"/>
        <v>#VALUE!</v>
      </c>
      <c r="AP203" s="15" t="e">
        <f t="shared" si="85"/>
        <v>#VALUE!</v>
      </c>
      <c r="AQ203" s="15" t="e">
        <f t="shared" si="86"/>
        <v>#VALUE!</v>
      </c>
      <c r="AR203" s="15" t="e">
        <f t="shared" si="87"/>
        <v>#VALUE!</v>
      </c>
      <c r="AS203" s="15">
        <f t="shared" si="88"/>
        <v>1</v>
      </c>
    </row>
    <row r="204" spans="1:45" ht="15.75">
      <c r="A204" s="118" t="s">
        <v>499</v>
      </c>
      <c r="B204" s="126"/>
      <c r="C204" s="126"/>
      <c r="D204" s="125"/>
      <c r="E204" s="127"/>
      <c r="F204" s="128"/>
      <c r="G204" s="128"/>
      <c r="H204" s="127"/>
      <c r="I204" s="127"/>
      <c r="J204" s="127"/>
      <c r="K204" s="127"/>
      <c r="L204" s="121" t="str">
        <f t="shared" si="89"/>
        <v/>
      </c>
      <c r="M204" s="121" t="str">
        <f t="shared" si="90"/>
        <v/>
      </c>
      <c r="N204" s="121"/>
      <c r="O204" s="64" t="str">
        <f t="shared" si="91"/>
        <v/>
      </c>
      <c r="P204" s="64" t="str">
        <f t="shared" si="92"/>
        <v/>
      </c>
      <c r="Q204" s="64" t="str">
        <f t="shared" si="93"/>
        <v/>
      </c>
      <c r="R204" s="64" t="str">
        <f t="shared" si="94"/>
        <v/>
      </c>
      <c r="S204" s="64" t="str">
        <f t="shared" si="95"/>
        <v/>
      </c>
      <c r="T204" s="64" t="str">
        <f t="shared" si="96"/>
        <v/>
      </c>
      <c r="U204" s="64" t="str">
        <f t="shared" si="97"/>
        <v/>
      </c>
      <c r="V204" s="64" t="str">
        <f t="shared" si="98"/>
        <v/>
      </c>
      <c r="W204" s="236" t="b">
        <f t="shared" si="99"/>
        <v>0</v>
      </c>
      <c r="Y204" s="14" t="e">
        <f t="shared" si="100"/>
        <v>#VALUE!</v>
      </c>
      <c r="Z204" s="14" t="e">
        <f t="shared" si="69"/>
        <v>#VALUE!</v>
      </c>
      <c r="AA204" s="14" t="e">
        <f t="shared" si="70"/>
        <v>#VALUE!</v>
      </c>
      <c r="AB204" s="14" t="e">
        <f t="shared" si="71"/>
        <v>#VALUE!</v>
      </c>
      <c r="AC204" s="14" t="e">
        <f t="shared" si="72"/>
        <v>#VALUE!</v>
      </c>
      <c r="AD204" s="14" t="e">
        <f t="shared" si="73"/>
        <v>#VALUE!</v>
      </c>
      <c r="AE204" s="14" t="e">
        <f t="shared" si="74"/>
        <v>#VALUE!</v>
      </c>
      <c r="AF204" s="14" t="e">
        <f t="shared" si="75"/>
        <v>#VALUE!</v>
      </c>
      <c r="AG204" s="14" t="e">
        <f t="shared" si="76"/>
        <v>#VALUE!</v>
      </c>
      <c r="AH204" s="14" t="e">
        <f t="shared" si="77"/>
        <v>#VALUE!</v>
      </c>
      <c r="AI204" s="15" t="e">
        <f t="shared" si="78"/>
        <v>#VALUE!</v>
      </c>
      <c r="AJ204" s="15" t="e">
        <f t="shared" si="79"/>
        <v>#VALUE!</v>
      </c>
      <c r="AK204" s="15" t="e">
        <f t="shared" si="80"/>
        <v>#VALUE!</v>
      </c>
      <c r="AL204" s="15" t="e">
        <f t="shared" si="81"/>
        <v>#VALUE!</v>
      </c>
      <c r="AM204" s="15" t="e">
        <f t="shared" si="82"/>
        <v>#VALUE!</v>
      </c>
      <c r="AN204" s="15" t="e">
        <f t="shared" si="83"/>
        <v>#VALUE!</v>
      </c>
      <c r="AO204" s="15" t="e">
        <f t="shared" si="84"/>
        <v>#VALUE!</v>
      </c>
      <c r="AP204" s="15" t="e">
        <f t="shared" si="85"/>
        <v>#VALUE!</v>
      </c>
      <c r="AQ204" s="15" t="e">
        <f t="shared" si="86"/>
        <v>#VALUE!</v>
      </c>
      <c r="AR204" s="15" t="e">
        <f t="shared" si="87"/>
        <v>#VALUE!</v>
      </c>
      <c r="AS204" s="15">
        <f t="shared" si="88"/>
        <v>1</v>
      </c>
    </row>
    <row r="205" spans="1:45" ht="15.75">
      <c r="A205" s="118" t="s">
        <v>500</v>
      </c>
      <c r="B205" s="126"/>
      <c r="C205" s="126"/>
      <c r="D205" s="125"/>
      <c r="E205" s="127"/>
      <c r="F205" s="128"/>
      <c r="G205" s="128"/>
      <c r="H205" s="127"/>
      <c r="I205" s="127"/>
      <c r="J205" s="127"/>
      <c r="K205" s="127"/>
      <c r="L205" s="121" t="str">
        <f t="shared" si="89"/>
        <v/>
      </c>
      <c r="M205" s="121" t="str">
        <f t="shared" si="90"/>
        <v/>
      </c>
      <c r="N205" s="121"/>
      <c r="O205" s="64" t="str">
        <f t="shared" si="91"/>
        <v/>
      </c>
      <c r="P205" s="64" t="str">
        <f t="shared" si="92"/>
        <v/>
      </c>
      <c r="Q205" s="64" t="str">
        <f t="shared" si="93"/>
        <v/>
      </c>
      <c r="R205" s="64" t="str">
        <f t="shared" si="94"/>
        <v/>
      </c>
      <c r="S205" s="64" t="str">
        <f t="shared" si="95"/>
        <v/>
      </c>
      <c r="T205" s="64" t="str">
        <f t="shared" si="96"/>
        <v/>
      </c>
      <c r="U205" s="64" t="str">
        <f t="shared" si="97"/>
        <v/>
      </c>
      <c r="V205" s="64" t="str">
        <f t="shared" si="98"/>
        <v/>
      </c>
      <c r="W205" s="236" t="b">
        <f t="shared" si="99"/>
        <v>0</v>
      </c>
      <c r="Y205" s="14" t="e">
        <f t="shared" si="100"/>
        <v>#VALUE!</v>
      </c>
      <c r="Z205" s="14" t="e">
        <f t="shared" si="69"/>
        <v>#VALUE!</v>
      </c>
      <c r="AA205" s="14" t="e">
        <f t="shared" si="70"/>
        <v>#VALUE!</v>
      </c>
      <c r="AB205" s="14" t="e">
        <f t="shared" si="71"/>
        <v>#VALUE!</v>
      </c>
      <c r="AC205" s="14" t="e">
        <f t="shared" si="72"/>
        <v>#VALUE!</v>
      </c>
      <c r="AD205" s="14" t="e">
        <f t="shared" si="73"/>
        <v>#VALUE!</v>
      </c>
      <c r="AE205" s="14" t="e">
        <f t="shared" si="74"/>
        <v>#VALUE!</v>
      </c>
      <c r="AF205" s="14" t="e">
        <f t="shared" si="75"/>
        <v>#VALUE!</v>
      </c>
      <c r="AG205" s="14" t="e">
        <f t="shared" si="76"/>
        <v>#VALUE!</v>
      </c>
      <c r="AH205" s="14" t="e">
        <f t="shared" si="77"/>
        <v>#VALUE!</v>
      </c>
      <c r="AI205" s="15" t="e">
        <f t="shared" si="78"/>
        <v>#VALUE!</v>
      </c>
      <c r="AJ205" s="15" t="e">
        <f t="shared" si="79"/>
        <v>#VALUE!</v>
      </c>
      <c r="AK205" s="15" t="e">
        <f t="shared" si="80"/>
        <v>#VALUE!</v>
      </c>
      <c r="AL205" s="15" t="e">
        <f t="shared" si="81"/>
        <v>#VALUE!</v>
      </c>
      <c r="AM205" s="15" t="e">
        <f t="shared" si="82"/>
        <v>#VALUE!</v>
      </c>
      <c r="AN205" s="15" t="e">
        <f t="shared" si="83"/>
        <v>#VALUE!</v>
      </c>
      <c r="AO205" s="15" t="e">
        <f t="shared" si="84"/>
        <v>#VALUE!</v>
      </c>
      <c r="AP205" s="15" t="e">
        <f t="shared" si="85"/>
        <v>#VALUE!</v>
      </c>
      <c r="AQ205" s="15" t="e">
        <f t="shared" si="86"/>
        <v>#VALUE!</v>
      </c>
      <c r="AR205" s="15" t="e">
        <f t="shared" si="87"/>
        <v>#VALUE!</v>
      </c>
      <c r="AS205" s="15">
        <f t="shared" si="88"/>
        <v>1</v>
      </c>
    </row>
    <row r="206" spans="1:45" ht="15.75">
      <c r="A206" s="118" t="s">
        <v>501</v>
      </c>
      <c r="B206" s="126"/>
      <c r="C206" s="126"/>
      <c r="D206" s="125"/>
      <c r="E206" s="127"/>
      <c r="F206" s="128"/>
      <c r="G206" s="128"/>
      <c r="H206" s="127"/>
      <c r="I206" s="127"/>
      <c r="J206" s="127"/>
      <c r="K206" s="127"/>
      <c r="L206" s="121" t="str">
        <f t="shared" si="89"/>
        <v/>
      </c>
      <c r="M206" s="121" t="str">
        <f t="shared" si="90"/>
        <v/>
      </c>
      <c r="N206" s="121"/>
      <c r="O206" s="64" t="str">
        <f t="shared" si="91"/>
        <v/>
      </c>
      <c r="P206" s="64" t="str">
        <f t="shared" si="92"/>
        <v/>
      </c>
      <c r="Q206" s="64" t="str">
        <f t="shared" si="93"/>
        <v/>
      </c>
      <c r="R206" s="64" t="str">
        <f t="shared" si="94"/>
        <v/>
      </c>
      <c r="S206" s="64" t="str">
        <f t="shared" si="95"/>
        <v/>
      </c>
      <c r="T206" s="64" t="str">
        <f t="shared" si="96"/>
        <v/>
      </c>
      <c r="U206" s="64" t="str">
        <f t="shared" si="97"/>
        <v/>
      </c>
      <c r="V206" s="64" t="str">
        <f t="shared" si="98"/>
        <v/>
      </c>
      <c r="W206" s="236" t="b">
        <f t="shared" si="99"/>
        <v>0</v>
      </c>
      <c r="Y206" s="14" t="e">
        <f t="shared" si="100"/>
        <v>#VALUE!</v>
      </c>
      <c r="Z206" s="14" t="e">
        <f t="shared" si="69"/>
        <v>#VALUE!</v>
      </c>
      <c r="AA206" s="14" t="e">
        <f t="shared" si="70"/>
        <v>#VALUE!</v>
      </c>
      <c r="AB206" s="14" t="e">
        <f t="shared" si="71"/>
        <v>#VALUE!</v>
      </c>
      <c r="AC206" s="14" t="e">
        <f t="shared" si="72"/>
        <v>#VALUE!</v>
      </c>
      <c r="AD206" s="14" t="e">
        <f t="shared" si="73"/>
        <v>#VALUE!</v>
      </c>
      <c r="AE206" s="14" t="e">
        <f t="shared" si="74"/>
        <v>#VALUE!</v>
      </c>
      <c r="AF206" s="14" t="e">
        <f t="shared" si="75"/>
        <v>#VALUE!</v>
      </c>
      <c r="AG206" s="14" t="e">
        <f t="shared" si="76"/>
        <v>#VALUE!</v>
      </c>
      <c r="AH206" s="14" t="e">
        <f t="shared" si="77"/>
        <v>#VALUE!</v>
      </c>
      <c r="AI206" s="15" t="e">
        <f t="shared" si="78"/>
        <v>#VALUE!</v>
      </c>
      <c r="AJ206" s="15" t="e">
        <f t="shared" si="79"/>
        <v>#VALUE!</v>
      </c>
      <c r="AK206" s="15" t="e">
        <f t="shared" si="80"/>
        <v>#VALUE!</v>
      </c>
      <c r="AL206" s="15" t="e">
        <f t="shared" si="81"/>
        <v>#VALUE!</v>
      </c>
      <c r="AM206" s="15" t="e">
        <f t="shared" si="82"/>
        <v>#VALUE!</v>
      </c>
      <c r="AN206" s="15" t="e">
        <f t="shared" si="83"/>
        <v>#VALUE!</v>
      </c>
      <c r="AO206" s="15" t="e">
        <f t="shared" si="84"/>
        <v>#VALUE!</v>
      </c>
      <c r="AP206" s="15" t="e">
        <f t="shared" si="85"/>
        <v>#VALUE!</v>
      </c>
      <c r="AQ206" s="15" t="e">
        <f t="shared" si="86"/>
        <v>#VALUE!</v>
      </c>
      <c r="AR206" s="15" t="e">
        <f t="shared" si="87"/>
        <v>#VALUE!</v>
      </c>
      <c r="AS206" s="15">
        <f t="shared" si="88"/>
        <v>1</v>
      </c>
    </row>
    <row r="207" spans="1:45" ht="15.75">
      <c r="A207" s="118" t="s">
        <v>502</v>
      </c>
      <c r="B207" s="126"/>
      <c r="C207" s="126"/>
      <c r="D207" s="125"/>
      <c r="E207" s="127"/>
      <c r="F207" s="128"/>
      <c r="G207" s="128"/>
      <c r="H207" s="127"/>
      <c r="I207" s="127"/>
      <c r="J207" s="127"/>
      <c r="K207" s="127"/>
      <c r="L207" s="121" t="str">
        <f t="shared" si="89"/>
        <v/>
      </c>
      <c r="M207" s="121" t="str">
        <f t="shared" si="90"/>
        <v/>
      </c>
      <c r="N207" s="121"/>
      <c r="O207" s="64" t="str">
        <f t="shared" si="91"/>
        <v/>
      </c>
      <c r="P207" s="64" t="str">
        <f t="shared" si="92"/>
        <v/>
      </c>
      <c r="Q207" s="64" t="str">
        <f t="shared" si="93"/>
        <v/>
      </c>
      <c r="R207" s="64" t="str">
        <f t="shared" si="94"/>
        <v/>
      </c>
      <c r="S207" s="64" t="str">
        <f t="shared" si="95"/>
        <v/>
      </c>
      <c r="T207" s="64" t="str">
        <f t="shared" si="96"/>
        <v/>
      </c>
      <c r="U207" s="64" t="str">
        <f t="shared" si="97"/>
        <v/>
      </c>
      <c r="V207" s="64" t="str">
        <f t="shared" si="98"/>
        <v/>
      </c>
      <c r="W207" s="236" t="b">
        <f t="shared" si="99"/>
        <v>0</v>
      </c>
      <c r="Y207" s="14" t="e">
        <f t="shared" si="100"/>
        <v>#VALUE!</v>
      </c>
      <c r="Z207" s="14" t="e">
        <f t="shared" si="69"/>
        <v>#VALUE!</v>
      </c>
      <c r="AA207" s="14" t="e">
        <f t="shared" si="70"/>
        <v>#VALUE!</v>
      </c>
      <c r="AB207" s="14" t="e">
        <f t="shared" si="71"/>
        <v>#VALUE!</v>
      </c>
      <c r="AC207" s="14" t="e">
        <f t="shared" si="72"/>
        <v>#VALUE!</v>
      </c>
      <c r="AD207" s="14" t="e">
        <f t="shared" si="73"/>
        <v>#VALUE!</v>
      </c>
      <c r="AE207" s="14" t="e">
        <f t="shared" si="74"/>
        <v>#VALUE!</v>
      </c>
      <c r="AF207" s="14" t="e">
        <f t="shared" si="75"/>
        <v>#VALUE!</v>
      </c>
      <c r="AG207" s="14" t="e">
        <f t="shared" si="76"/>
        <v>#VALUE!</v>
      </c>
      <c r="AH207" s="14" t="e">
        <f t="shared" si="77"/>
        <v>#VALUE!</v>
      </c>
      <c r="AI207" s="15" t="e">
        <f t="shared" si="78"/>
        <v>#VALUE!</v>
      </c>
      <c r="AJ207" s="15" t="e">
        <f t="shared" si="79"/>
        <v>#VALUE!</v>
      </c>
      <c r="AK207" s="15" t="e">
        <f t="shared" si="80"/>
        <v>#VALUE!</v>
      </c>
      <c r="AL207" s="15" t="e">
        <f t="shared" si="81"/>
        <v>#VALUE!</v>
      </c>
      <c r="AM207" s="15" t="e">
        <f t="shared" si="82"/>
        <v>#VALUE!</v>
      </c>
      <c r="AN207" s="15" t="e">
        <f t="shared" si="83"/>
        <v>#VALUE!</v>
      </c>
      <c r="AO207" s="15" t="e">
        <f t="shared" si="84"/>
        <v>#VALUE!</v>
      </c>
      <c r="AP207" s="15" t="e">
        <f t="shared" si="85"/>
        <v>#VALUE!</v>
      </c>
      <c r="AQ207" s="15" t="e">
        <f t="shared" si="86"/>
        <v>#VALUE!</v>
      </c>
      <c r="AR207" s="15" t="e">
        <f t="shared" si="87"/>
        <v>#VALUE!</v>
      </c>
      <c r="AS207" s="15">
        <f t="shared" si="88"/>
        <v>1</v>
      </c>
    </row>
    <row r="208" spans="1:45" ht="15.75">
      <c r="A208" s="118" t="s">
        <v>503</v>
      </c>
      <c r="B208" s="126"/>
      <c r="C208" s="126"/>
      <c r="D208" s="125"/>
      <c r="E208" s="127"/>
      <c r="F208" s="128"/>
      <c r="G208" s="128"/>
      <c r="H208" s="127"/>
      <c r="I208" s="127"/>
      <c r="J208" s="127"/>
      <c r="K208" s="127"/>
      <c r="L208" s="121" t="str">
        <f t="shared" si="89"/>
        <v/>
      </c>
      <c r="M208" s="121" t="str">
        <f t="shared" si="90"/>
        <v/>
      </c>
      <c r="N208" s="121"/>
      <c r="O208" s="64" t="str">
        <f t="shared" si="91"/>
        <v/>
      </c>
      <c r="P208" s="64" t="str">
        <f t="shared" si="92"/>
        <v/>
      </c>
      <c r="Q208" s="64" t="str">
        <f t="shared" si="93"/>
        <v/>
      </c>
      <c r="R208" s="64" t="str">
        <f t="shared" si="94"/>
        <v/>
      </c>
      <c r="S208" s="64" t="str">
        <f t="shared" si="95"/>
        <v/>
      </c>
      <c r="T208" s="64" t="str">
        <f t="shared" si="96"/>
        <v/>
      </c>
      <c r="U208" s="64" t="str">
        <f t="shared" si="97"/>
        <v/>
      </c>
      <c r="V208" s="64" t="str">
        <f t="shared" si="98"/>
        <v/>
      </c>
      <c r="W208" s="236" t="b">
        <f t="shared" si="99"/>
        <v>0</v>
      </c>
      <c r="Y208" s="14" t="e">
        <f t="shared" si="100"/>
        <v>#VALUE!</v>
      </c>
      <c r="Z208" s="14" t="e">
        <f t="shared" si="69"/>
        <v>#VALUE!</v>
      </c>
      <c r="AA208" s="14" t="e">
        <f t="shared" si="70"/>
        <v>#VALUE!</v>
      </c>
      <c r="AB208" s="14" t="e">
        <f t="shared" si="71"/>
        <v>#VALUE!</v>
      </c>
      <c r="AC208" s="14" t="e">
        <f t="shared" si="72"/>
        <v>#VALUE!</v>
      </c>
      <c r="AD208" s="14" t="e">
        <f t="shared" si="73"/>
        <v>#VALUE!</v>
      </c>
      <c r="AE208" s="14" t="e">
        <f t="shared" si="74"/>
        <v>#VALUE!</v>
      </c>
      <c r="AF208" s="14" t="e">
        <f t="shared" si="75"/>
        <v>#VALUE!</v>
      </c>
      <c r="AG208" s="14" t="e">
        <f t="shared" si="76"/>
        <v>#VALUE!</v>
      </c>
      <c r="AH208" s="14" t="e">
        <f t="shared" si="77"/>
        <v>#VALUE!</v>
      </c>
      <c r="AI208" s="15" t="e">
        <f t="shared" si="78"/>
        <v>#VALUE!</v>
      </c>
      <c r="AJ208" s="15" t="e">
        <f t="shared" si="79"/>
        <v>#VALUE!</v>
      </c>
      <c r="AK208" s="15" t="e">
        <f t="shared" si="80"/>
        <v>#VALUE!</v>
      </c>
      <c r="AL208" s="15" t="e">
        <f t="shared" si="81"/>
        <v>#VALUE!</v>
      </c>
      <c r="AM208" s="15" t="e">
        <f t="shared" si="82"/>
        <v>#VALUE!</v>
      </c>
      <c r="AN208" s="15" t="e">
        <f t="shared" si="83"/>
        <v>#VALUE!</v>
      </c>
      <c r="AO208" s="15" t="e">
        <f t="shared" si="84"/>
        <v>#VALUE!</v>
      </c>
      <c r="AP208" s="15" t="e">
        <f t="shared" si="85"/>
        <v>#VALUE!</v>
      </c>
      <c r="AQ208" s="15" t="e">
        <f t="shared" si="86"/>
        <v>#VALUE!</v>
      </c>
      <c r="AR208" s="15" t="e">
        <f t="shared" si="87"/>
        <v>#VALUE!</v>
      </c>
      <c r="AS208" s="15">
        <f t="shared" si="88"/>
        <v>1</v>
      </c>
    </row>
    <row r="209" spans="1:45" ht="15.75">
      <c r="A209" s="118" t="s">
        <v>504</v>
      </c>
      <c r="B209" s="126"/>
      <c r="C209" s="126"/>
      <c r="D209" s="125"/>
      <c r="E209" s="127"/>
      <c r="F209" s="128"/>
      <c r="G209" s="128"/>
      <c r="H209" s="127"/>
      <c r="I209" s="127"/>
      <c r="J209" s="127"/>
      <c r="K209" s="127"/>
      <c r="L209" s="121" t="str">
        <f t="shared" si="89"/>
        <v/>
      </c>
      <c r="M209" s="121" t="str">
        <f t="shared" si="90"/>
        <v/>
      </c>
      <c r="N209" s="121"/>
      <c r="O209" s="64" t="str">
        <f t="shared" si="91"/>
        <v/>
      </c>
      <c r="P209" s="64" t="str">
        <f t="shared" si="92"/>
        <v/>
      </c>
      <c r="Q209" s="64" t="str">
        <f t="shared" si="93"/>
        <v/>
      </c>
      <c r="R209" s="64" t="str">
        <f t="shared" si="94"/>
        <v/>
      </c>
      <c r="S209" s="64" t="str">
        <f t="shared" si="95"/>
        <v/>
      </c>
      <c r="T209" s="64" t="str">
        <f t="shared" si="96"/>
        <v/>
      </c>
      <c r="U209" s="64" t="str">
        <f t="shared" si="97"/>
        <v/>
      </c>
      <c r="V209" s="64" t="str">
        <f t="shared" si="98"/>
        <v/>
      </c>
      <c r="W209" s="236" t="b">
        <f t="shared" si="99"/>
        <v>0</v>
      </c>
      <c r="Y209" s="14" t="e">
        <f t="shared" si="100"/>
        <v>#VALUE!</v>
      </c>
      <c r="Z209" s="14" t="e">
        <f t="shared" ref="Z209:Z260" si="101">FIND(",",$B209,Y209+1)</f>
        <v>#VALUE!</v>
      </c>
      <c r="AA209" s="14" t="e">
        <f t="shared" ref="AA209:AA260" si="102">FIND(",",$B209,Z209+1)</f>
        <v>#VALUE!</v>
      </c>
      <c r="AB209" s="14" t="e">
        <f t="shared" ref="AB209:AB260" si="103">FIND(",",$B209,AA209+1)</f>
        <v>#VALUE!</v>
      </c>
      <c r="AC209" s="14" t="e">
        <f t="shared" ref="AC209:AC260" si="104">FIND(",",$B209,AB209+1)</f>
        <v>#VALUE!</v>
      </c>
      <c r="AD209" s="14" t="e">
        <f t="shared" ref="AD209:AD260" si="105">FIND(",",$B209,AC209+1)</f>
        <v>#VALUE!</v>
      </c>
      <c r="AE209" s="14" t="e">
        <f t="shared" ref="AE209:AE260" si="106">FIND(",",$B209,AD209+1)</f>
        <v>#VALUE!</v>
      </c>
      <c r="AF209" s="14" t="e">
        <f t="shared" ref="AF209:AF260" si="107">FIND(",",$B209,AE209+1)</f>
        <v>#VALUE!</v>
      </c>
      <c r="AG209" s="14" t="e">
        <f t="shared" ref="AG209:AG260" si="108">FIND(",",$B209,AF209+1)</f>
        <v>#VALUE!</v>
      </c>
      <c r="AH209" s="14" t="e">
        <f t="shared" ref="AH209:AH260" si="109">FIND(",",$B209,AG209+1)</f>
        <v>#VALUE!</v>
      </c>
      <c r="AI209" s="15" t="e">
        <f t="shared" ref="AI209:AI260" si="110">IF(Y209&gt;0,1,0)</f>
        <v>#VALUE!</v>
      </c>
      <c r="AJ209" s="15" t="e">
        <f t="shared" ref="AJ209:AJ260" si="111">IF(Z209&gt;0,1,0)</f>
        <v>#VALUE!</v>
      </c>
      <c r="AK209" s="15" t="e">
        <f t="shared" ref="AK209:AK260" si="112">IF(AA209&gt;0,1,0)</f>
        <v>#VALUE!</v>
      </c>
      <c r="AL209" s="15" t="e">
        <f t="shared" ref="AL209:AL260" si="113">IF(AB209&gt;0,1,0)</f>
        <v>#VALUE!</v>
      </c>
      <c r="AM209" s="15" t="e">
        <f t="shared" ref="AM209:AM260" si="114">IF(AC209&gt;0,1,0)</f>
        <v>#VALUE!</v>
      </c>
      <c r="AN209" s="15" t="e">
        <f t="shared" ref="AN209:AN260" si="115">IF(AD209&gt;0,1,0)</f>
        <v>#VALUE!</v>
      </c>
      <c r="AO209" s="15" t="e">
        <f t="shared" ref="AO209:AO260" si="116">IF(AE209&gt;0,1,0)</f>
        <v>#VALUE!</v>
      </c>
      <c r="AP209" s="15" t="e">
        <f t="shared" ref="AP209:AP260" si="117">IF(AF209&gt;0,1,0)</f>
        <v>#VALUE!</v>
      </c>
      <c r="AQ209" s="15" t="e">
        <f t="shared" ref="AQ209:AQ260" si="118">IF(AG209&gt;0,1,0)</f>
        <v>#VALUE!</v>
      </c>
      <c r="AR209" s="15" t="e">
        <f t="shared" ref="AR209:AR260" si="119">IF(AH209&gt;0,1,0)</f>
        <v>#VALUE!</v>
      </c>
      <c r="AS209" s="15">
        <f t="shared" ref="AS209:AS260" si="120">1+SUMIF(AI209:AR209,"&gt;0",AI209:AR209)</f>
        <v>1</v>
      </c>
    </row>
    <row r="210" spans="1:45" ht="15.75">
      <c r="A210" s="118" t="s">
        <v>505</v>
      </c>
      <c r="B210" s="126"/>
      <c r="C210" s="126"/>
      <c r="D210" s="125"/>
      <c r="E210" s="127"/>
      <c r="F210" s="128"/>
      <c r="G210" s="128"/>
      <c r="H210" s="127"/>
      <c r="I210" s="127"/>
      <c r="J210" s="127"/>
      <c r="K210" s="127"/>
      <c r="L210" s="121" t="str">
        <f t="shared" si="89"/>
        <v/>
      </c>
      <c r="M210" s="121" t="str">
        <f t="shared" si="90"/>
        <v/>
      </c>
      <c r="N210" s="121"/>
      <c r="O210" s="64" t="str">
        <f t="shared" si="91"/>
        <v/>
      </c>
      <c r="P210" s="64" t="str">
        <f t="shared" si="92"/>
        <v/>
      </c>
      <c r="Q210" s="64" t="str">
        <f t="shared" si="93"/>
        <v/>
      </c>
      <c r="R210" s="64" t="str">
        <f t="shared" si="94"/>
        <v/>
      </c>
      <c r="S210" s="64" t="str">
        <f t="shared" si="95"/>
        <v/>
      </c>
      <c r="T210" s="64" t="str">
        <f t="shared" si="96"/>
        <v/>
      </c>
      <c r="U210" s="64" t="str">
        <f t="shared" si="97"/>
        <v/>
      </c>
      <c r="V210" s="64" t="str">
        <f t="shared" si="98"/>
        <v/>
      </c>
      <c r="W210" s="236" t="b">
        <f t="shared" si="99"/>
        <v>0</v>
      </c>
      <c r="Y210" s="14" t="e">
        <f t="shared" si="100"/>
        <v>#VALUE!</v>
      </c>
      <c r="Z210" s="14" t="e">
        <f t="shared" si="101"/>
        <v>#VALUE!</v>
      </c>
      <c r="AA210" s="14" t="e">
        <f t="shared" si="102"/>
        <v>#VALUE!</v>
      </c>
      <c r="AB210" s="14" t="e">
        <f t="shared" si="103"/>
        <v>#VALUE!</v>
      </c>
      <c r="AC210" s="14" t="e">
        <f t="shared" si="104"/>
        <v>#VALUE!</v>
      </c>
      <c r="AD210" s="14" t="e">
        <f t="shared" si="105"/>
        <v>#VALUE!</v>
      </c>
      <c r="AE210" s="14" t="e">
        <f t="shared" si="106"/>
        <v>#VALUE!</v>
      </c>
      <c r="AF210" s="14" t="e">
        <f t="shared" si="107"/>
        <v>#VALUE!</v>
      </c>
      <c r="AG210" s="14" t="e">
        <f t="shared" si="108"/>
        <v>#VALUE!</v>
      </c>
      <c r="AH210" s="14" t="e">
        <f t="shared" si="109"/>
        <v>#VALUE!</v>
      </c>
      <c r="AI210" s="15" t="e">
        <f t="shared" si="110"/>
        <v>#VALUE!</v>
      </c>
      <c r="AJ210" s="15" t="e">
        <f t="shared" si="111"/>
        <v>#VALUE!</v>
      </c>
      <c r="AK210" s="15" t="e">
        <f t="shared" si="112"/>
        <v>#VALUE!</v>
      </c>
      <c r="AL210" s="15" t="e">
        <f t="shared" si="113"/>
        <v>#VALUE!</v>
      </c>
      <c r="AM210" s="15" t="e">
        <f t="shared" si="114"/>
        <v>#VALUE!</v>
      </c>
      <c r="AN210" s="15" t="e">
        <f t="shared" si="115"/>
        <v>#VALUE!</v>
      </c>
      <c r="AO210" s="15" t="e">
        <f t="shared" si="116"/>
        <v>#VALUE!</v>
      </c>
      <c r="AP210" s="15" t="e">
        <f t="shared" si="117"/>
        <v>#VALUE!</v>
      </c>
      <c r="AQ210" s="15" t="e">
        <f t="shared" si="118"/>
        <v>#VALUE!</v>
      </c>
      <c r="AR210" s="15" t="e">
        <f t="shared" si="119"/>
        <v>#VALUE!</v>
      </c>
      <c r="AS210" s="15">
        <f t="shared" si="120"/>
        <v>1</v>
      </c>
    </row>
    <row r="211" spans="1:45" ht="15.75">
      <c r="A211" s="118" t="s">
        <v>506</v>
      </c>
      <c r="B211" s="126"/>
      <c r="C211" s="126"/>
      <c r="D211" s="125"/>
      <c r="E211" s="127"/>
      <c r="F211" s="128"/>
      <c r="G211" s="128"/>
      <c r="H211" s="127"/>
      <c r="I211" s="127"/>
      <c r="J211" s="127"/>
      <c r="K211" s="127"/>
      <c r="L211" s="121" t="str">
        <f t="shared" si="89"/>
        <v/>
      </c>
      <c r="M211" s="121" t="str">
        <f t="shared" si="90"/>
        <v/>
      </c>
      <c r="N211" s="121"/>
      <c r="O211" s="64" t="str">
        <f t="shared" si="91"/>
        <v/>
      </c>
      <c r="P211" s="64" t="str">
        <f t="shared" si="92"/>
        <v/>
      </c>
      <c r="Q211" s="64" t="str">
        <f t="shared" si="93"/>
        <v/>
      </c>
      <c r="R211" s="64" t="str">
        <f t="shared" si="94"/>
        <v/>
      </c>
      <c r="S211" s="64" t="str">
        <f t="shared" si="95"/>
        <v/>
      </c>
      <c r="T211" s="64" t="str">
        <f t="shared" si="96"/>
        <v/>
      </c>
      <c r="U211" s="64" t="str">
        <f t="shared" si="97"/>
        <v/>
      </c>
      <c r="V211" s="64" t="str">
        <f t="shared" si="98"/>
        <v/>
      </c>
      <c r="W211" s="236" t="b">
        <f t="shared" si="99"/>
        <v>0</v>
      </c>
      <c r="Y211" s="14" t="e">
        <f t="shared" si="100"/>
        <v>#VALUE!</v>
      </c>
      <c r="Z211" s="14" t="e">
        <f t="shared" si="101"/>
        <v>#VALUE!</v>
      </c>
      <c r="AA211" s="14" t="e">
        <f t="shared" si="102"/>
        <v>#VALUE!</v>
      </c>
      <c r="AB211" s="14" t="e">
        <f t="shared" si="103"/>
        <v>#VALUE!</v>
      </c>
      <c r="AC211" s="14" t="e">
        <f t="shared" si="104"/>
        <v>#VALUE!</v>
      </c>
      <c r="AD211" s="14" t="e">
        <f t="shared" si="105"/>
        <v>#VALUE!</v>
      </c>
      <c r="AE211" s="14" t="e">
        <f t="shared" si="106"/>
        <v>#VALUE!</v>
      </c>
      <c r="AF211" s="14" t="e">
        <f t="shared" si="107"/>
        <v>#VALUE!</v>
      </c>
      <c r="AG211" s="14" t="e">
        <f t="shared" si="108"/>
        <v>#VALUE!</v>
      </c>
      <c r="AH211" s="14" t="e">
        <f t="shared" si="109"/>
        <v>#VALUE!</v>
      </c>
      <c r="AI211" s="15" t="e">
        <f t="shared" si="110"/>
        <v>#VALUE!</v>
      </c>
      <c r="AJ211" s="15" t="e">
        <f t="shared" si="111"/>
        <v>#VALUE!</v>
      </c>
      <c r="AK211" s="15" t="e">
        <f t="shared" si="112"/>
        <v>#VALUE!</v>
      </c>
      <c r="AL211" s="15" t="e">
        <f t="shared" si="113"/>
        <v>#VALUE!</v>
      </c>
      <c r="AM211" s="15" t="e">
        <f t="shared" si="114"/>
        <v>#VALUE!</v>
      </c>
      <c r="AN211" s="15" t="e">
        <f t="shared" si="115"/>
        <v>#VALUE!</v>
      </c>
      <c r="AO211" s="15" t="e">
        <f t="shared" si="116"/>
        <v>#VALUE!</v>
      </c>
      <c r="AP211" s="15" t="e">
        <f t="shared" si="117"/>
        <v>#VALUE!</v>
      </c>
      <c r="AQ211" s="15" t="e">
        <f t="shared" si="118"/>
        <v>#VALUE!</v>
      </c>
      <c r="AR211" s="15" t="e">
        <f t="shared" si="119"/>
        <v>#VALUE!</v>
      </c>
      <c r="AS211" s="15">
        <f t="shared" si="120"/>
        <v>1</v>
      </c>
    </row>
    <row r="212" spans="1:45" ht="15.75">
      <c r="A212" s="118" t="s">
        <v>507</v>
      </c>
      <c r="B212" s="126"/>
      <c r="C212" s="126"/>
      <c r="D212" s="125"/>
      <c r="E212" s="127"/>
      <c r="F212" s="128"/>
      <c r="G212" s="128"/>
      <c r="H212" s="127"/>
      <c r="I212" s="127"/>
      <c r="J212" s="127"/>
      <c r="K212" s="127"/>
      <c r="L212" s="121" t="str">
        <f t="shared" si="89"/>
        <v/>
      </c>
      <c r="M212" s="121" t="str">
        <f t="shared" si="90"/>
        <v/>
      </c>
      <c r="N212" s="121"/>
      <c r="O212" s="64" t="str">
        <f t="shared" si="91"/>
        <v/>
      </c>
      <c r="P212" s="64" t="str">
        <f t="shared" si="92"/>
        <v/>
      </c>
      <c r="Q212" s="64" t="str">
        <f t="shared" si="93"/>
        <v/>
      </c>
      <c r="R212" s="64" t="str">
        <f t="shared" si="94"/>
        <v/>
      </c>
      <c r="S212" s="64" t="str">
        <f t="shared" si="95"/>
        <v/>
      </c>
      <c r="T212" s="64" t="str">
        <f t="shared" si="96"/>
        <v/>
      </c>
      <c r="U212" s="64" t="str">
        <f t="shared" si="97"/>
        <v/>
      </c>
      <c r="V212" s="64" t="str">
        <f t="shared" si="98"/>
        <v/>
      </c>
      <c r="W212" s="236" t="b">
        <f t="shared" si="99"/>
        <v>0</v>
      </c>
      <c r="Y212" s="14" t="e">
        <f t="shared" si="100"/>
        <v>#VALUE!</v>
      </c>
      <c r="Z212" s="14" t="e">
        <f t="shared" si="101"/>
        <v>#VALUE!</v>
      </c>
      <c r="AA212" s="14" t="e">
        <f t="shared" si="102"/>
        <v>#VALUE!</v>
      </c>
      <c r="AB212" s="14" t="e">
        <f t="shared" si="103"/>
        <v>#VALUE!</v>
      </c>
      <c r="AC212" s="14" t="e">
        <f t="shared" si="104"/>
        <v>#VALUE!</v>
      </c>
      <c r="AD212" s="14" t="e">
        <f t="shared" si="105"/>
        <v>#VALUE!</v>
      </c>
      <c r="AE212" s="14" t="e">
        <f t="shared" si="106"/>
        <v>#VALUE!</v>
      </c>
      <c r="AF212" s="14" t="e">
        <f t="shared" si="107"/>
        <v>#VALUE!</v>
      </c>
      <c r="AG212" s="14" t="e">
        <f t="shared" si="108"/>
        <v>#VALUE!</v>
      </c>
      <c r="AH212" s="14" t="e">
        <f t="shared" si="109"/>
        <v>#VALUE!</v>
      </c>
      <c r="AI212" s="15" t="e">
        <f t="shared" si="110"/>
        <v>#VALUE!</v>
      </c>
      <c r="AJ212" s="15" t="e">
        <f t="shared" si="111"/>
        <v>#VALUE!</v>
      </c>
      <c r="AK212" s="15" t="e">
        <f t="shared" si="112"/>
        <v>#VALUE!</v>
      </c>
      <c r="AL212" s="15" t="e">
        <f t="shared" si="113"/>
        <v>#VALUE!</v>
      </c>
      <c r="AM212" s="15" t="e">
        <f t="shared" si="114"/>
        <v>#VALUE!</v>
      </c>
      <c r="AN212" s="15" t="e">
        <f t="shared" si="115"/>
        <v>#VALUE!</v>
      </c>
      <c r="AO212" s="15" t="e">
        <f t="shared" si="116"/>
        <v>#VALUE!</v>
      </c>
      <c r="AP212" s="15" t="e">
        <f t="shared" si="117"/>
        <v>#VALUE!</v>
      </c>
      <c r="AQ212" s="15" t="e">
        <f t="shared" si="118"/>
        <v>#VALUE!</v>
      </c>
      <c r="AR212" s="15" t="e">
        <f t="shared" si="119"/>
        <v>#VALUE!</v>
      </c>
      <c r="AS212" s="15">
        <f t="shared" si="120"/>
        <v>1</v>
      </c>
    </row>
    <row r="213" spans="1:45" ht="15.75">
      <c r="A213" s="118" t="s">
        <v>508</v>
      </c>
      <c r="B213" s="126"/>
      <c r="C213" s="126"/>
      <c r="D213" s="125"/>
      <c r="E213" s="127"/>
      <c r="F213" s="128"/>
      <c r="G213" s="128"/>
      <c r="H213" s="127"/>
      <c r="I213" s="127"/>
      <c r="J213" s="127"/>
      <c r="K213" s="127"/>
      <c r="L213" s="121" t="str">
        <f t="shared" si="89"/>
        <v/>
      </c>
      <c r="M213" s="121" t="str">
        <f t="shared" si="90"/>
        <v/>
      </c>
      <c r="N213" s="121"/>
      <c r="O213" s="64" t="str">
        <f t="shared" si="91"/>
        <v/>
      </c>
      <c r="P213" s="64" t="str">
        <f t="shared" si="92"/>
        <v/>
      </c>
      <c r="Q213" s="64" t="str">
        <f t="shared" si="93"/>
        <v/>
      </c>
      <c r="R213" s="64" t="str">
        <f t="shared" si="94"/>
        <v/>
      </c>
      <c r="S213" s="64" t="str">
        <f t="shared" si="95"/>
        <v/>
      </c>
      <c r="T213" s="64" t="str">
        <f t="shared" si="96"/>
        <v/>
      </c>
      <c r="U213" s="64" t="str">
        <f t="shared" si="97"/>
        <v/>
      </c>
      <c r="V213" s="64" t="str">
        <f t="shared" si="98"/>
        <v/>
      </c>
      <c r="W213" s="236" t="b">
        <f t="shared" si="99"/>
        <v>0</v>
      </c>
      <c r="Y213" s="14" t="e">
        <f t="shared" si="100"/>
        <v>#VALUE!</v>
      </c>
      <c r="Z213" s="14" t="e">
        <f t="shared" si="101"/>
        <v>#VALUE!</v>
      </c>
      <c r="AA213" s="14" t="e">
        <f t="shared" si="102"/>
        <v>#VALUE!</v>
      </c>
      <c r="AB213" s="14" t="e">
        <f t="shared" si="103"/>
        <v>#VALUE!</v>
      </c>
      <c r="AC213" s="14" t="e">
        <f t="shared" si="104"/>
        <v>#VALUE!</v>
      </c>
      <c r="AD213" s="14" t="e">
        <f t="shared" si="105"/>
        <v>#VALUE!</v>
      </c>
      <c r="AE213" s="14" t="e">
        <f t="shared" si="106"/>
        <v>#VALUE!</v>
      </c>
      <c r="AF213" s="14" t="e">
        <f t="shared" si="107"/>
        <v>#VALUE!</v>
      </c>
      <c r="AG213" s="14" t="e">
        <f t="shared" si="108"/>
        <v>#VALUE!</v>
      </c>
      <c r="AH213" s="14" t="e">
        <f t="shared" si="109"/>
        <v>#VALUE!</v>
      </c>
      <c r="AI213" s="15" t="e">
        <f t="shared" si="110"/>
        <v>#VALUE!</v>
      </c>
      <c r="AJ213" s="15" t="e">
        <f t="shared" si="111"/>
        <v>#VALUE!</v>
      </c>
      <c r="AK213" s="15" t="e">
        <f t="shared" si="112"/>
        <v>#VALUE!</v>
      </c>
      <c r="AL213" s="15" t="e">
        <f t="shared" si="113"/>
        <v>#VALUE!</v>
      </c>
      <c r="AM213" s="15" t="e">
        <f t="shared" si="114"/>
        <v>#VALUE!</v>
      </c>
      <c r="AN213" s="15" t="e">
        <f t="shared" si="115"/>
        <v>#VALUE!</v>
      </c>
      <c r="AO213" s="15" t="e">
        <f t="shared" si="116"/>
        <v>#VALUE!</v>
      </c>
      <c r="AP213" s="15" t="e">
        <f t="shared" si="117"/>
        <v>#VALUE!</v>
      </c>
      <c r="AQ213" s="15" t="e">
        <f t="shared" si="118"/>
        <v>#VALUE!</v>
      </c>
      <c r="AR213" s="15" t="e">
        <f t="shared" si="119"/>
        <v>#VALUE!</v>
      </c>
      <c r="AS213" s="15">
        <f t="shared" si="120"/>
        <v>1</v>
      </c>
    </row>
    <row r="214" spans="1:45" ht="15.75">
      <c r="A214" s="118" t="s">
        <v>509</v>
      </c>
      <c r="B214" s="126"/>
      <c r="C214" s="126"/>
      <c r="D214" s="125"/>
      <c r="E214" s="127"/>
      <c r="F214" s="128"/>
      <c r="G214" s="128"/>
      <c r="H214" s="127"/>
      <c r="I214" s="127"/>
      <c r="J214" s="127"/>
      <c r="K214" s="127"/>
      <c r="L214" s="121" t="str">
        <f t="shared" si="89"/>
        <v/>
      </c>
      <c r="M214" s="121" t="str">
        <f t="shared" si="90"/>
        <v/>
      </c>
      <c r="N214" s="121"/>
      <c r="O214" s="64" t="str">
        <f t="shared" si="91"/>
        <v/>
      </c>
      <c r="P214" s="64" t="str">
        <f t="shared" si="92"/>
        <v/>
      </c>
      <c r="Q214" s="64" t="str">
        <f t="shared" si="93"/>
        <v/>
      </c>
      <c r="R214" s="64" t="str">
        <f t="shared" si="94"/>
        <v/>
      </c>
      <c r="S214" s="64" t="str">
        <f t="shared" si="95"/>
        <v/>
      </c>
      <c r="T214" s="64" t="str">
        <f t="shared" si="96"/>
        <v/>
      </c>
      <c r="U214" s="64" t="str">
        <f t="shared" si="97"/>
        <v/>
      </c>
      <c r="V214" s="64" t="str">
        <f t="shared" si="98"/>
        <v/>
      </c>
      <c r="W214" s="236" t="b">
        <f t="shared" si="99"/>
        <v>0</v>
      </c>
      <c r="Y214" s="14" t="e">
        <f t="shared" si="100"/>
        <v>#VALUE!</v>
      </c>
      <c r="Z214" s="14" t="e">
        <f t="shared" si="101"/>
        <v>#VALUE!</v>
      </c>
      <c r="AA214" s="14" t="e">
        <f t="shared" si="102"/>
        <v>#VALUE!</v>
      </c>
      <c r="AB214" s="14" t="e">
        <f t="shared" si="103"/>
        <v>#VALUE!</v>
      </c>
      <c r="AC214" s="14" t="e">
        <f t="shared" si="104"/>
        <v>#VALUE!</v>
      </c>
      <c r="AD214" s="14" t="e">
        <f t="shared" si="105"/>
        <v>#VALUE!</v>
      </c>
      <c r="AE214" s="14" t="e">
        <f t="shared" si="106"/>
        <v>#VALUE!</v>
      </c>
      <c r="AF214" s="14" t="e">
        <f t="shared" si="107"/>
        <v>#VALUE!</v>
      </c>
      <c r="AG214" s="14" t="e">
        <f t="shared" si="108"/>
        <v>#VALUE!</v>
      </c>
      <c r="AH214" s="14" t="e">
        <f t="shared" si="109"/>
        <v>#VALUE!</v>
      </c>
      <c r="AI214" s="15" t="e">
        <f t="shared" si="110"/>
        <v>#VALUE!</v>
      </c>
      <c r="AJ214" s="15" t="e">
        <f t="shared" si="111"/>
        <v>#VALUE!</v>
      </c>
      <c r="AK214" s="15" t="e">
        <f t="shared" si="112"/>
        <v>#VALUE!</v>
      </c>
      <c r="AL214" s="15" t="e">
        <f t="shared" si="113"/>
        <v>#VALUE!</v>
      </c>
      <c r="AM214" s="15" t="e">
        <f t="shared" si="114"/>
        <v>#VALUE!</v>
      </c>
      <c r="AN214" s="15" t="e">
        <f t="shared" si="115"/>
        <v>#VALUE!</v>
      </c>
      <c r="AO214" s="15" t="e">
        <f t="shared" si="116"/>
        <v>#VALUE!</v>
      </c>
      <c r="AP214" s="15" t="e">
        <f t="shared" si="117"/>
        <v>#VALUE!</v>
      </c>
      <c r="AQ214" s="15" t="e">
        <f t="shared" si="118"/>
        <v>#VALUE!</v>
      </c>
      <c r="AR214" s="15" t="e">
        <f t="shared" si="119"/>
        <v>#VALUE!</v>
      </c>
      <c r="AS214" s="15">
        <f t="shared" si="120"/>
        <v>1</v>
      </c>
    </row>
    <row r="215" spans="1:45" ht="15.75">
      <c r="A215" s="118" t="s">
        <v>510</v>
      </c>
      <c r="B215" s="126"/>
      <c r="C215" s="126"/>
      <c r="D215" s="125"/>
      <c r="E215" s="127"/>
      <c r="F215" s="128"/>
      <c r="G215" s="128"/>
      <c r="H215" s="127"/>
      <c r="I215" s="127"/>
      <c r="J215" s="127"/>
      <c r="K215" s="127"/>
      <c r="L215" s="121" t="str">
        <f t="shared" si="89"/>
        <v/>
      </c>
      <c r="M215" s="121" t="str">
        <f t="shared" si="90"/>
        <v/>
      </c>
      <c r="N215" s="121"/>
      <c r="O215" s="64" t="str">
        <f t="shared" si="91"/>
        <v/>
      </c>
      <c r="P215" s="64" t="str">
        <f t="shared" si="92"/>
        <v/>
      </c>
      <c r="Q215" s="64" t="str">
        <f t="shared" si="93"/>
        <v/>
      </c>
      <c r="R215" s="64" t="str">
        <f t="shared" si="94"/>
        <v/>
      </c>
      <c r="S215" s="64" t="str">
        <f t="shared" si="95"/>
        <v/>
      </c>
      <c r="T215" s="64" t="str">
        <f t="shared" si="96"/>
        <v/>
      </c>
      <c r="U215" s="64" t="str">
        <f t="shared" si="97"/>
        <v/>
      </c>
      <c r="V215" s="64" t="str">
        <f t="shared" si="98"/>
        <v/>
      </c>
      <c r="W215" s="236" t="b">
        <f t="shared" si="99"/>
        <v>0</v>
      </c>
      <c r="Y215" s="14" t="e">
        <f t="shared" si="100"/>
        <v>#VALUE!</v>
      </c>
      <c r="Z215" s="14" t="e">
        <f t="shared" si="101"/>
        <v>#VALUE!</v>
      </c>
      <c r="AA215" s="14" t="e">
        <f t="shared" si="102"/>
        <v>#VALUE!</v>
      </c>
      <c r="AB215" s="14" t="e">
        <f t="shared" si="103"/>
        <v>#VALUE!</v>
      </c>
      <c r="AC215" s="14" t="e">
        <f t="shared" si="104"/>
        <v>#VALUE!</v>
      </c>
      <c r="AD215" s="14" t="e">
        <f t="shared" si="105"/>
        <v>#VALUE!</v>
      </c>
      <c r="AE215" s="14" t="e">
        <f t="shared" si="106"/>
        <v>#VALUE!</v>
      </c>
      <c r="AF215" s="14" t="e">
        <f t="shared" si="107"/>
        <v>#VALUE!</v>
      </c>
      <c r="AG215" s="14" t="e">
        <f t="shared" si="108"/>
        <v>#VALUE!</v>
      </c>
      <c r="AH215" s="14" t="e">
        <f t="shared" si="109"/>
        <v>#VALUE!</v>
      </c>
      <c r="AI215" s="15" t="e">
        <f t="shared" si="110"/>
        <v>#VALUE!</v>
      </c>
      <c r="AJ215" s="15" t="e">
        <f t="shared" si="111"/>
        <v>#VALUE!</v>
      </c>
      <c r="AK215" s="15" t="e">
        <f t="shared" si="112"/>
        <v>#VALUE!</v>
      </c>
      <c r="AL215" s="15" t="e">
        <f t="shared" si="113"/>
        <v>#VALUE!</v>
      </c>
      <c r="AM215" s="15" t="e">
        <f t="shared" si="114"/>
        <v>#VALUE!</v>
      </c>
      <c r="AN215" s="15" t="e">
        <f t="shared" si="115"/>
        <v>#VALUE!</v>
      </c>
      <c r="AO215" s="15" t="e">
        <f t="shared" si="116"/>
        <v>#VALUE!</v>
      </c>
      <c r="AP215" s="15" t="e">
        <f t="shared" si="117"/>
        <v>#VALUE!</v>
      </c>
      <c r="AQ215" s="15" t="e">
        <f t="shared" si="118"/>
        <v>#VALUE!</v>
      </c>
      <c r="AR215" s="15" t="e">
        <f t="shared" si="119"/>
        <v>#VALUE!</v>
      </c>
      <c r="AS215" s="15">
        <f t="shared" si="120"/>
        <v>1</v>
      </c>
    </row>
    <row r="216" spans="1:45" ht="15.75">
      <c r="A216" s="118" t="s">
        <v>511</v>
      </c>
      <c r="B216" s="126"/>
      <c r="C216" s="126"/>
      <c r="D216" s="125"/>
      <c r="E216" s="127"/>
      <c r="F216" s="128"/>
      <c r="G216" s="128"/>
      <c r="H216" s="127"/>
      <c r="I216" s="127"/>
      <c r="J216" s="127"/>
      <c r="K216" s="127"/>
      <c r="L216" s="121" t="str">
        <f t="shared" si="89"/>
        <v/>
      </c>
      <c r="M216" s="121" t="str">
        <f t="shared" si="90"/>
        <v/>
      </c>
      <c r="N216" s="121"/>
      <c r="O216" s="64" t="str">
        <f t="shared" si="91"/>
        <v/>
      </c>
      <c r="P216" s="64" t="str">
        <f t="shared" si="92"/>
        <v/>
      </c>
      <c r="Q216" s="64" t="str">
        <f t="shared" si="93"/>
        <v/>
      </c>
      <c r="R216" s="64" t="str">
        <f t="shared" si="94"/>
        <v/>
      </c>
      <c r="S216" s="64" t="str">
        <f t="shared" si="95"/>
        <v/>
      </c>
      <c r="T216" s="64" t="str">
        <f t="shared" si="96"/>
        <v/>
      </c>
      <c r="U216" s="64" t="str">
        <f t="shared" si="97"/>
        <v/>
      </c>
      <c r="V216" s="64" t="str">
        <f t="shared" si="98"/>
        <v/>
      </c>
      <c r="W216" s="236" t="b">
        <f t="shared" si="99"/>
        <v>0</v>
      </c>
      <c r="Y216" s="14" t="e">
        <f t="shared" si="100"/>
        <v>#VALUE!</v>
      </c>
      <c r="Z216" s="14" t="e">
        <f t="shared" si="101"/>
        <v>#VALUE!</v>
      </c>
      <c r="AA216" s="14" t="e">
        <f t="shared" si="102"/>
        <v>#VALUE!</v>
      </c>
      <c r="AB216" s="14" t="e">
        <f t="shared" si="103"/>
        <v>#VALUE!</v>
      </c>
      <c r="AC216" s="14" t="e">
        <f t="shared" si="104"/>
        <v>#VALUE!</v>
      </c>
      <c r="AD216" s="14" t="e">
        <f t="shared" si="105"/>
        <v>#VALUE!</v>
      </c>
      <c r="AE216" s="14" t="e">
        <f t="shared" si="106"/>
        <v>#VALUE!</v>
      </c>
      <c r="AF216" s="14" t="e">
        <f t="shared" si="107"/>
        <v>#VALUE!</v>
      </c>
      <c r="AG216" s="14" t="e">
        <f t="shared" si="108"/>
        <v>#VALUE!</v>
      </c>
      <c r="AH216" s="14" t="e">
        <f t="shared" si="109"/>
        <v>#VALUE!</v>
      </c>
      <c r="AI216" s="15" t="e">
        <f t="shared" si="110"/>
        <v>#VALUE!</v>
      </c>
      <c r="AJ216" s="15" t="e">
        <f t="shared" si="111"/>
        <v>#VALUE!</v>
      </c>
      <c r="AK216" s="15" t="e">
        <f t="shared" si="112"/>
        <v>#VALUE!</v>
      </c>
      <c r="AL216" s="15" t="e">
        <f t="shared" si="113"/>
        <v>#VALUE!</v>
      </c>
      <c r="AM216" s="15" t="e">
        <f t="shared" si="114"/>
        <v>#VALUE!</v>
      </c>
      <c r="AN216" s="15" t="e">
        <f t="shared" si="115"/>
        <v>#VALUE!</v>
      </c>
      <c r="AO216" s="15" t="e">
        <f t="shared" si="116"/>
        <v>#VALUE!</v>
      </c>
      <c r="AP216" s="15" t="e">
        <f t="shared" si="117"/>
        <v>#VALUE!</v>
      </c>
      <c r="AQ216" s="15" t="e">
        <f t="shared" si="118"/>
        <v>#VALUE!</v>
      </c>
      <c r="AR216" s="15" t="e">
        <f t="shared" si="119"/>
        <v>#VALUE!</v>
      </c>
      <c r="AS216" s="15">
        <f t="shared" si="120"/>
        <v>1</v>
      </c>
    </row>
    <row r="217" spans="1:45" ht="15.75">
      <c r="A217" s="118" t="s">
        <v>512</v>
      </c>
      <c r="B217" s="126"/>
      <c r="C217" s="126"/>
      <c r="D217" s="125"/>
      <c r="E217" s="127"/>
      <c r="F217" s="128"/>
      <c r="G217" s="128"/>
      <c r="H217" s="127"/>
      <c r="I217" s="127"/>
      <c r="J217" s="127"/>
      <c r="K217" s="127"/>
      <c r="L217" s="121" t="str">
        <f t="shared" si="89"/>
        <v/>
      </c>
      <c r="M217" s="121" t="str">
        <f t="shared" si="90"/>
        <v/>
      </c>
      <c r="N217" s="121"/>
      <c r="O217" s="64" t="str">
        <f t="shared" si="91"/>
        <v/>
      </c>
      <c r="P217" s="64" t="str">
        <f t="shared" si="92"/>
        <v/>
      </c>
      <c r="Q217" s="64" t="str">
        <f t="shared" si="93"/>
        <v/>
      </c>
      <c r="R217" s="64" t="str">
        <f t="shared" si="94"/>
        <v/>
      </c>
      <c r="S217" s="64" t="str">
        <f t="shared" si="95"/>
        <v/>
      </c>
      <c r="T217" s="64" t="str">
        <f t="shared" si="96"/>
        <v/>
      </c>
      <c r="U217" s="64" t="str">
        <f t="shared" si="97"/>
        <v/>
      </c>
      <c r="V217" s="64" t="str">
        <f t="shared" si="98"/>
        <v/>
      </c>
      <c r="W217" s="236" t="b">
        <f t="shared" si="99"/>
        <v>0</v>
      </c>
      <c r="Y217" s="14" t="e">
        <f t="shared" si="100"/>
        <v>#VALUE!</v>
      </c>
      <c r="Z217" s="14" t="e">
        <f t="shared" si="101"/>
        <v>#VALUE!</v>
      </c>
      <c r="AA217" s="14" t="e">
        <f t="shared" si="102"/>
        <v>#VALUE!</v>
      </c>
      <c r="AB217" s="14" t="e">
        <f t="shared" si="103"/>
        <v>#VALUE!</v>
      </c>
      <c r="AC217" s="14" t="e">
        <f t="shared" si="104"/>
        <v>#VALUE!</v>
      </c>
      <c r="AD217" s="14" t="e">
        <f t="shared" si="105"/>
        <v>#VALUE!</v>
      </c>
      <c r="AE217" s="14" t="e">
        <f t="shared" si="106"/>
        <v>#VALUE!</v>
      </c>
      <c r="AF217" s="14" t="e">
        <f t="shared" si="107"/>
        <v>#VALUE!</v>
      </c>
      <c r="AG217" s="14" t="e">
        <f t="shared" si="108"/>
        <v>#VALUE!</v>
      </c>
      <c r="AH217" s="14" t="e">
        <f t="shared" si="109"/>
        <v>#VALUE!</v>
      </c>
      <c r="AI217" s="15" t="e">
        <f t="shared" si="110"/>
        <v>#VALUE!</v>
      </c>
      <c r="AJ217" s="15" t="e">
        <f t="shared" si="111"/>
        <v>#VALUE!</v>
      </c>
      <c r="AK217" s="15" t="e">
        <f t="shared" si="112"/>
        <v>#VALUE!</v>
      </c>
      <c r="AL217" s="15" t="e">
        <f t="shared" si="113"/>
        <v>#VALUE!</v>
      </c>
      <c r="AM217" s="15" t="e">
        <f t="shared" si="114"/>
        <v>#VALUE!</v>
      </c>
      <c r="AN217" s="15" t="e">
        <f t="shared" si="115"/>
        <v>#VALUE!</v>
      </c>
      <c r="AO217" s="15" t="e">
        <f t="shared" si="116"/>
        <v>#VALUE!</v>
      </c>
      <c r="AP217" s="15" t="e">
        <f t="shared" si="117"/>
        <v>#VALUE!</v>
      </c>
      <c r="AQ217" s="15" t="e">
        <f t="shared" si="118"/>
        <v>#VALUE!</v>
      </c>
      <c r="AR217" s="15" t="e">
        <f t="shared" si="119"/>
        <v>#VALUE!</v>
      </c>
      <c r="AS217" s="15">
        <f t="shared" si="120"/>
        <v>1</v>
      </c>
    </row>
    <row r="218" spans="1:45" ht="15.75">
      <c r="A218" s="118" t="s">
        <v>513</v>
      </c>
      <c r="B218" s="126"/>
      <c r="C218" s="126"/>
      <c r="D218" s="125"/>
      <c r="E218" s="127"/>
      <c r="F218" s="128"/>
      <c r="G218" s="128"/>
      <c r="H218" s="127"/>
      <c r="I218" s="127"/>
      <c r="J218" s="127"/>
      <c r="K218" s="127"/>
      <c r="L218" s="121" t="str">
        <f t="shared" si="89"/>
        <v/>
      </c>
      <c r="M218" s="121" t="str">
        <f t="shared" si="90"/>
        <v/>
      </c>
      <c r="N218" s="121"/>
      <c r="O218" s="64" t="str">
        <f t="shared" si="91"/>
        <v/>
      </c>
      <c r="P218" s="64" t="str">
        <f t="shared" si="92"/>
        <v/>
      </c>
      <c r="Q218" s="64" t="str">
        <f t="shared" si="93"/>
        <v/>
      </c>
      <c r="R218" s="64" t="str">
        <f t="shared" si="94"/>
        <v/>
      </c>
      <c r="S218" s="64" t="str">
        <f t="shared" si="95"/>
        <v/>
      </c>
      <c r="T218" s="64" t="str">
        <f t="shared" si="96"/>
        <v/>
      </c>
      <c r="U218" s="64" t="str">
        <f t="shared" si="97"/>
        <v/>
      </c>
      <c r="V218" s="64" t="str">
        <f t="shared" si="98"/>
        <v/>
      </c>
      <c r="W218" s="236" t="b">
        <f t="shared" si="99"/>
        <v>0</v>
      </c>
      <c r="Y218" s="14" t="e">
        <f t="shared" si="100"/>
        <v>#VALUE!</v>
      </c>
      <c r="Z218" s="14" t="e">
        <f t="shared" si="101"/>
        <v>#VALUE!</v>
      </c>
      <c r="AA218" s="14" t="e">
        <f t="shared" si="102"/>
        <v>#VALUE!</v>
      </c>
      <c r="AB218" s="14" t="e">
        <f t="shared" si="103"/>
        <v>#VALUE!</v>
      </c>
      <c r="AC218" s="14" t="e">
        <f t="shared" si="104"/>
        <v>#VALUE!</v>
      </c>
      <c r="AD218" s="14" t="e">
        <f t="shared" si="105"/>
        <v>#VALUE!</v>
      </c>
      <c r="AE218" s="14" t="e">
        <f t="shared" si="106"/>
        <v>#VALUE!</v>
      </c>
      <c r="AF218" s="14" t="e">
        <f t="shared" si="107"/>
        <v>#VALUE!</v>
      </c>
      <c r="AG218" s="14" t="e">
        <f t="shared" si="108"/>
        <v>#VALUE!</v>
      </c>
      <c r="AH218" s="14" t="e">
        <f t="shared" si="109"/>
        <v>#VALUE!</v>
      </c>
      <c r="AI218" s="15" t="e">
        <f t="shared" si="110"/>
        <v>#VALUE!</v>
      </c>
      <c r="AJ218" s="15" t="e">
        <f t="shared" si="111"/>
        <v>#VALUE!</v>
      </c>
      <c r="AK218" s="15" t="e">
        <f t="shared" si="112"/>
        <v>#VALUE!</v>
      </c>
      <c r="AL218" s="15" t="e">
        <f t="shared" si="113"/>
        <v>#VALUE!</v>
      </c>
      <c r="AM218" s="15" t="e">
        <f t="shared" si="114"/>
        <v>#VALUE!</v>
      </c>
      <c r="AN218" s="15" t="e">
        <f t="shared" si="115"/>
        <v>#VALUE!</v>
      </c>
      <c r="AO218" s="15" t="e">
        <f t="shared" si="116"/>
        <v>#VALUE!</v>
      </c>
      <c r="AP218" s="15" t="e">
        <f t="shared" si="117"/>
        <v>#VALUE!</v>
      </c>
      <c r="AQ218" s="15" t="e">
        <f t="shared" si="118"/>
        <v>#VALUE!</v>
      </c>
      <c r="AR218" s="15" t="e">
        <f t="shared" si="119"/>
        <v>#VALUE!</v>
      </c>
      <c r="AS218" s="15">
        <f t="shared" si="120"/>
        <v>1</v>
      </c>
    </row>
    <row r="219" spans="1:45" ht="15.75">
      <c r="A219" s="118" t="s">
        <v>514</v>
      </c>
      <c r="B219" s="126"/>
      <c r="C219" s="126"/>
      <c r="D219" s="125"/>
      <c r="E219" s="127"/>
      <c r="F219" s="128"/>
      <c r="G219" s="128"/>
      <c r="H219" s="127"/>
      <c r="I219" s="127"/>
      <c r="J219" s="127"/>
      <c r="K219" s="127"/>
      <c r="L219" s="121" t="str">
        <f t="shared" si="89"/>
        <v/>
      </c>
      <c r="M219" s="121" t="str">
        <f t="shared" si="90"/>
        <v/>
      </c>
      <c r="N219" s="121"/>
      <c r="O219" s="64" t="str">
        <f t="shared" si="91"/>
        <v/>
      </c>
      <c r="P219" s="64" t="str">
        <f t="shared" si="92"/>
        <v/>
      </c>
      <c r="Q219" s="64" t="str">
        <f t="shared" si="93"/>
        <v/>
      </c>
      <c r="R219" s="64" t="str">
        <f t="shared" si="94"/>
        <v/>
      </c>
      <c r="S219" s="64" t="str">
        <f t="shared" si="95"/>
        <v/>
      </c>
      <c r="T219" s="64" t="str">
        <f t="shared" si="96"/>
        <v/>
      </c>
      <c r="U219" s="64" t="str">
        <f t="shared" si="97"/>
        <v/>
      </c>
      <c r="V219" s="64" t="str">
        <f t="shared" si="98"/>
        <v/>
      </c>
      <c r="W219" s="236" t="b">
        <f t="shared" si="99"/>
        <v>0</v>
      </c>
      <c r="Y219" s="14" t="e">
        <f t="shared" si="100"/>
        <v>#VALUE!</v>
      </c>
      <c r="Z219" s="14" t="e">
        <f t="shared" si="101"/>
        <v>#VALUE!</v>
      </c>
      <c r="AA219" s="14" t="e">
        <f t="shared" si="102"/>
        <v>#VALUE!</v>
      </c>
      <c r="AB219" s="14" t="e">
        <f t="shared" si="103"/>
        <v>#VALUE!</v>
      </c>
      <c r="AC219" s="14" t="e">
        <f t="shared" si="104"/>
        <v>#VALUE!</v>
      </c>
      <c r="AD219" s="14" t="e">
        <f t="shared" si="105"/>
        <v>#VALUE!</v>
      </c>
      <c r="AE219" s="14" t="e">
        <f t="shared" si="106"/>
        <v>#VALUE!</v>
      </c>
      <c r="AF219" s="14" t="e">
        <f t="shared" si="107"/>
        <v>#VALUE!</v>
      </c>
      <c r="AG219" s="14" t="e">
        <f t="shared" si="108"/>
        <v>#VALUE!</v>
      </c>
      <c r="AH219" s="14" t="e">
        <f t="shared" si="109"/>
        <v>#VALUE!</v>
      </c>
      <c r="AI219" s="15" t="e">
        <f t="shared" si="110"/>
        <v>#VALUE!</v>
      </c>
      <c r="AJ219" s="15" t="e">
        <f t="shared" si="111"/>
        <v>#VALUE!</v>
      </c>
      <c r="AK219" s="15" t="e">
        <f t="shared" si="112"/>
        <v>#VALUE!</v>
      </c>
      <c r="AL219" s="15" t="e">
        <f t="shared" si="113"/>
        <v>#VALUE!</v>
      </c>
      <c r="AM219" s="15" t="e">
        <f t="shared" si="114"/>
        <v>#VALUE!</v>
      </c>
      <c r="AN219" s="15" t="e">
        <f t="shared" si="115"/>
        <v>#VALUE!</v>
      </c>
      <c r="AO219" s="15" t="e">
        <f t="shared" si="116"/>
        <v>#VALUE!</v>
      </c>
      <c r="AP219" s="15" t="e">
        <f t="shared" si="117"/>
        <v>#VALUE!</v>
      </c>
      <c r="AQ219" s="15" t="e">
        <f t="shared" si="118"/>
        <v>#VALUE!</v>
      </c>
      <c r="AR219" s="15" t="e">
        <f t="shared" si="119"/>
        <v>#VALUE!</v>
      </c>
      <c r="AS219" s="15">
        <f t="shared" si="120"/>
        <v>1</v>
      </c>
    </row>
    <row r="220" spans="1:45" ht="15.75">
      <c r="A220" s="118" t="s">
        <v>515</v>
      </c>
      <c r="B220" s="126"/>
      <c r="C220" s="126"/>
      <c r="D220" s="125"/>
      <c r="E220" s="127"/>
      <c r="F220" s="128"/>
      <c r="G220" s="128"/>
      <c r="H220" s="127"/>
      <c r="I220" s="127"/>
      <c r="J220" s="127"/>
      <c r="K220" s="127"/>
      <c r="L220" s="121" t="str">
        <f t="shared" si="89"/>
        <v/>
      </c>
      <c r="M220" s="121" t="str">
        <f t="shared" si="90"/>
        <v/>
      </c>
      <c r="N220" s="121"/>
      <c r="O220" s="64" t="str">
        <f t="shared" si="91"/>
        <v/>
      </c>
      <c r="P220" s="64" t="str">
        <f t="shared" si="92"/>
        <v/>
      </c>
      <c r="Q220" s="64" t="str">
        <f t="shared" si="93"/>
        <v/>
      </c>
      <c r="R220" s="64" t="str">
        <f t="shared" si="94"/>
        <v/>
      </c>
      <c r="S220" s="64" t="str">
        <f t="shared" si="95"/>
        <v/>
      </c>
      <c r="T220" s="64" t="str">
        <f t="shared" si="96"/>
        <v/>
      </c>
      <c r="U220" s="64" t="str">
        <f t="shared" si="97"/>
        <v/>
      </c>
      <c r="V220" s="64" t="str">
        <f t="shared" si="98"/>
        <v/>
      </c>
      <c r="W220" s="236" t="b">
        <f t="shared" si="99"/>
        <v>0</v>
      </c>
      <c r="Y220" s="14" t="e">
        <f t="shared" si="100"/>
        <v>#VALUE!</v>
      </c>
      <c r="Z220" s="14" t="e">
        <f t="shared" si="101"/>
        <v>#VALUE!</v>
      </c>
      <c r="AA220" s="14" t="e">
        <f t="shared" si="102"/>
        <v>#VALUE!</v>
      </c>
      <c r="AB220" s="14" t="e">
        <f t="shared" si="103"/>
        <v>#VALUE!</v>
      </c>
      <c r="AC220" s="14" t="e">
        <f t="shared" si="104"/>
        <v>#VALUE!</v>
      </c>
      <c r="AD220" s="14" t="e">
        <f t="shared" si="105"/>
        <v>#VALUE!</v>
      </c>
      <c r="AE220" s="14" t="e">
        <f t="shared" si="106"/>
        <v>#VALUE!</v>
      </c>
      <c r="AF220" s="14" t="e">
        <f t="shared" si="107"/>
        <v>#VALUE!</v>
      </c>
      <c r="AG220" s="14" t="e">
        <f t="shared" si="108"/>
        <v>#VALUE!</v>
      </c>
      <c r="AH220" s="14" t="e">
        <f t="shared" si="109"/>
        <v>#VALUE!</v>
      </c>
      <c r="AI220" s="15" t="e">
        <f t="shared" si="110"/>
        <v>#VALUE!</v>
      </c>
      <c r="AJ220" s="15" t="e">
        <f t="shared" si="111"/>
        <v>#VALUE!</v>
      </c>
      <c r="AK220" s="15" t="e">
        <f t="shared" si="112"/>
        <v>#VALUE!</v>
      </c>
      <c r="AL220" s="15" t="e">
        <f t="shared" si="113"/>
        <v>#VALUE!</v>
      </c>
      <c r="AM220" s="15" t="e">
        <f t="shared" si="114"/>
        <v>#VALUE!</v>
      </c>
      <c r="AN220" s="15" t="e">
        <f t="shared" si="115"/>
        <v>#VALUE!</v>
      </c>
      <c r="AO220" s="15" t="e">
        <f t="shared" si="116"/>
        <v>#VALUE!</v>
      </c>
      <c r="AP220" s="15" t="e">
        <f t="shared" si="117"/>
        <v>#VALUE!</v>
      </c>
      <c r="AQ220" s="15" t="e">
        <f t="shared" si="118"/>
        <v>#VALUE!</v>
      </c>
      <c r="AR220" s="15" t="e">
        <f t="shared" si="119"/>
        <v>#VALUE!</v>
      </c>
      <c r="AS220" s="15">
        <f t="shared" si="120"/>
        <v>1</v>
      </c>
    </row>
    <row r="221" spans="1:45" ht="15.75">
      <c r="A221" s="118" t="s">
        <v>516</v>
      </c>
      <c r="B221" s="126"/>
      <c r="C221" s="126"/>
      <c r="D221" s="125"/>
      <c r="E221" s="127"/>
      <c r="F221" s="128"/>
      <c r="G221" s="128"/>
      <c r="H221" s="127"/>
      <c r="I221" s="127"/>
      <c r="J221" s="127"/>
      <c r="K221" s="127"/>
      <c r="L221" s="121" t="str">
        <f t="shared" si="89"/>
        <v/>
      </c>
      <c r="M221" s="121" t="str">
        <f t="shared" si="90"/>
        <v/>
      </c>
      <c r="N221" s="121"/>
      <c r="O221" s="64" t="str">
        <f t="shared" si="91"/>
        <v/>
      </c>
      <c r="P221" s="64" t="str">
        <f t="shared" si="92"/>
        <v/>
      </c>
      <c r="Q221" s="64" t="str">
        <f t="shared" si="93"/>
        <v/>
      </c>
      <c r="R221" s="64" t="str">
        <f t="shared" si="94"/>
        <v/>
      </c>
      <c r="S221" s="64" t="str">
        <f t="shared" si="95"/>
        <v/>
      </c>
      <c r="T221" s="64" t="str">
        <f t="shared" si="96"/>
        <v/>
      </c>
      <c r="U221" s="64" t="str">
        <f t="shared" si="97"/>
        <v/>
      </c>
      <c r="V221" s="64" t="str">
        <f t="shared" si="98"/>
        <v/>
      </c>
      <c r="W221" s="236" t="b">
        <f t="shared" si="99"/>
        <v>0</v>
      </c>
      <c r="Y221" s="14" t="e">
        <f t="shared" si="100"/>
        <v>#VALUE!</v>
      </c>
      <c r="Z221" s="14" t="e">
        <f t="shared" si="101"/>
        <v>#VALUE!</v>
      </c>
      <c r="AA221" s="14" t="e">
        <f t="shared" si="102"/>
        <v>#VALUE!</v>
      </c>
      <c r="AB221" s="14" t="e">
        <f t="shared" si="103"/>
        <v>#VALUE!</v>
      </c>
      <c r="AC221" s="14" t="e">
        <f t="shared" si="104"/>
        <v>#VALUE!</v>
      </c>
      <c r="AD221" s="14" t="e">
        <f t="shared" si="105"/>
        <v>#VALUE!</v>
      </c>
      <c r="AE221" s="14" t="e">
        <f t="shared" si="106"/>
        <v>#VALUE!</v>
      </c>
      <c r="AF221" s="14" t="e">
        <f t="shared" si="107"/>
        <v>#VALUE!</v>
      </c>
      <c r="AG221" s="14" t="e">
        <f t="shared" si="108"/>
        <v>#VALUE!</v>
      </c>
      <c r="AH221" s="14" t="e">
        <f t="shared" si="109"/>
        <v>#VALUE!</v>
      </c>
      <c r="AI221" s="15" t="e">
        <f t="shared" si="110"/>
        <v>#VALUE!</v>
      </c>
      <c r="AJ221" s="15" t="e">
        <f t="shared" si="111"/>
        <v>#VALUE!</v>
      </c>
      <c r="AK221" s="15" t="e">
        <f t="shared" si="112"/>
        <v>#VALUE!</v>
      </c>
      <c r="AL221" s="15" t="e">
        <f t="shared" si="113"/>
        <v>#VALUE!</v>
      </c>
      <c r="AM221" s="15" t="e">
        <f t="shared" si="114"/>
        <v>#VALUE!</v>
      </c>
      <c r="AN221" s="15" t="e">
        <f t="shared" si="115"/>
        <v>#VALUE!</v>
      </c>
      <c r="AO221" s="15" t="e">
        <f t="shared" si="116"/>
        <v>#VALUE!</v>
      </c>
      <c r="AP221" s="15" t="e">
        <f t="shared" si="117"/>
        <v>#VALUE!</v>
      </c>
      <c r="AQ221" s="15" t="e">
        <f t="shared" si="118"/>
        <v>#VALUE!</v>
      </c>
      <c r="AR221" s="15" t="e">
        <f t="shared" si="119"/>
        <v>#VALUE!</v>
      </c>
      <c r="AS221" s="15">
        <f t="shared" si="120"/>
        <v>1</v>
      </c>
    </row>
    <row r="222" spans="1:45" ht="15.75">
      <c r="A222" s="118" t="s">
        <v>517</v>
      </c>
      <c r="B222" s="126"/>
      <c r="C222" s="126"/>
      <c r="D222" s="125"/>
      <c r="E222" s="127"/>
      <c r="F222" s="128"/>
      <c r="G222" s="128"/>
      <c r="H222" s="127"/>
      <c r="I222" s="127"/>
      <c r="J222" s="127"/>
      <c r="K222" s="127"/>
      <c r="L222" s="121" t="str">
        <f t="shared" si="89"/>
        <v/>
      </c>
      <c r="M222" s="121" t="str">
        <f t="shared" si="90"/>
        <v/>
      </c>
      <c r="N222" s="121"/>
      <c r="O222" s="64" t="str">
        <f t="shared" si="91"/>
        <v/>
      </c>
      <c r="P222" s="64" t="str">
        <f t="shared" si="92"/>
        <v/>
      </c>
      <c r="Q222" s="64" t="str">
        <f t="shared" si="93"/>
        <v/>
      </c>
      <c r="R222" s="64" t="str">
        <f t="shared" si="94"/>
        <v/>
      </c>
      <c r="S222" s="64" t="str">
        <f t="shared" si="95"/>
        <v/>
      </c>
      <c r="T222" s="64" t="str">
        <f t="shared" si="96"/>
        <v/>
      </c>
      <c r="U222" s="64" t="str">
        <f t="shared" si="97"/>
        <v/>
      </c>
      <c r="V222" s="64" t="str">
        <f t="shared" si="98"/>
        <v/>
      </c>
      <c r="W222" s="236" t="b">
        <f t="shared" si="99"/>
        <v>0</v>
      </c>
      <c r="Y222" s="14" t="e">
        <f t="shared" si="100"/>
        <v>#VALUE!</v>
      </c>
      <c r="Z222" s="14" t="e">
        <f t="shared" si="101"/>
        <v>#VALUE!</v>
      </c>
      <c r="AA222" s="14" t="e">
        <f t="shared" si="102"/>
        <v>#VALUE!</v>
      </c>
      <c r="AB222" s="14" t="e">
        <f t="shared" si="103"/>
        <v>#VALUE!</v>
      </c>
      <c r="AC222" s="14" t="e">
        <f t="shared" si="104"/>
        <v>#VALUE!</v>
      </c>
      <c r="AD222" s="14" t="e">
        <f t="shared" si="105"/>
        <v>#VALUE!</v>
      </c>
      <c r="AE222" s="14" t="e">
        <f t="shared" si="106"/>
        <v>#VALUE!</v>
      </c>
      <c r="AF222" s="14" t="e">
        <f t="shared" si="107"/>
        <v>#VALUE!</v>
      </c>
      <c r="AG222" s="14" t="e">
        <f t="shared" si="108"/>
        <v>#VALUE!</v>
      </c>
      <c r="AH222" s="14" t="e">
        <f t="shared" si="109"/>
        <v>#VALUE!</v>
      </c>
      <c r="AI222" s="15" t="e">
        <f t="shared" si="110"/>
        <v>#VALUE!</v>
      </c>
      <c r="AJ222" s="15" t="e">
        <f t="shared" si="111"/>
        <v>#VALUE!</v>
      </c>
      <c r="AK222" s="15" t="e">
        <f t="shared" si="112"/>
        <v>#VALUE!</v>
      </c>
      <c r="AL222" s="15" t="e">
        <f t="shared" si="113"/>
        <v>#VALUE!</v>
      </c>
      <c r="AM222" s="15" t="e">
        <f t="shared" si="114"/>
        <v>#VALUE!</v>
      </c>
      <c r="AN222" s="15" t="e">
        <f t="shared" si="115"/>
        <v>#VALUE!</v>
      </c>
      <c r="AO222" s="15" t="e">
        <f t="shared" si="116"/>
        <v>#VALUE!</v>
      </c>
      <c r="AP222" s="15" t="e">
        <f t="shared" si="117"/>
        <v>#VALUE!</v>
      </c>
      <c r="AQ222" s="15" t="e">
        <f t="shared" si="118"/>
        <v>#VALUE!</v>
      </c>
      <c r="AR222" s="15" t="e">
        <f t="shared" si="119"/>
        <v>#VALUE!</v>
      </c>
      <c r="AS222" s="15">
        <f t="shared" si="120"/>
        <v>1</v>
      </c>
    </row>
    <row r="223" spans="1:45" ht="15.75">
      <c r="A223" s="118" t="s">
        <v>518</v>
      </c>
      <c r="B223" s="126"/>
      <c r="C223" s="126"/>
      <c r="D223" s="125"/>
      <c r="E223" s="127"/>
      <c r="F223" s="128"/>
      <c r="G223" s="128"/>
      <c r="H223" s="127"/>
      <c r="I223" s="127"/>
      <c r="J223" s="127"/>
      <c r="K223" s="127"/>
      <c r="L223" s="121" t="str">
        <f t="shared" si="89"/>
        <v/>
      </c>
      <c r="M223" s="121" t="str">
        <f t="shared" si="90"/>
        <v/>
      </c>
      <c r="N223" s="121"/>
      <c r="O223" s="64" t="str">
        <f t="shared" si="91"/>
        <v/>
      </c>
      <c r="P223" s="64" t="str">
        <f t="shared" si="92"/>
        <v/>
      </c>
      <c r="Q223" s="64" t="str">
        <f t="shared" si="93"/>
        <v/>
      </c>
      <c r="R223" s="64" t="str">
        <f t="shared" si="94"/>
        <v/>
      </c>
      <c r="S223" s="64" t="str">
        <f t="shared" si="95"/>
        <v/>
      </c>
      <c r="T223" s="64" t="str">
        <f t="shared" si="96"/>
        <v/>
      </c>
      <c r="U223" s="64" t="str">
        <f t="shared" si="97"/>
        <v/>
      </c>
      <c r="V223" s="64" t="str">
        <f t="shared" si="98"/>
        <v/>
      </c>
      <c r="W223" s="236" t="b">
        <f t="shared" si="99"/>
        <v>0</v>
      </c>
      <c r="Y223" s="14" t="e">
        <f t="shared" si="100"/>
        <v>#VALUE!</v>
      </c>
      <c r="Z223" s="14" t="e">
        <f t="shared" si="101"/>
        <v>#VALUE!</v>
      </c>
      <c r="AA223" s="14" t="e">
        <f t="shared" si="102"/>
        <v>#VALUE!</v>
      </c>
      <c r="AB223" s="14" t="e">
        <f t="shared" si="103"/>
        <v>#VALUE!</v>
      </c>
      <c r="AC223" s="14" t="e">
        <f t="shared" si="104"/>
        <v>#VALUE!</v>
      </c>
      <c r="AD223" s="14" t="e">
        <f t="shared" si="105"/>
        <v>#VALUE!</v>
      </c>
      <c r="AE223" s="14" t="e">
        <f t="shared" si="106"/>
        <v>#VALUE!</v>
      </c>
      <c r="AF223" s="14" t="e">
        <f t="shared" si="107"/>
        <v>#VALUE!</v>
      </c>
      <c r="AG223" s="14" t="e">
        <f t="shared" si="108"/>
        <v>#VALUE!</v>
      </c>
      <c r="AH223" s="14" t="e">
        <f t="shared" si="109"/>
        <v>#VALUE!</v>
      </c>
      <c r="AI223" s="15" t="e">
        <f t="shared" si="110"/>
        <v>#VALUE!</v>
      </c>
      <c r="AJ223" s="15" t="e">
        <f t="shared" si="111"/>
        <v>#VALUE!</v>
      </c>
      <c r="AK223" s="15" t="e">
        <f t="shared" si="112"/>
        <v>#VALUE!</v>
      </c>
      <c r="AL223" s="15" t="e">
        <f t="shared" si="113"/>
        <v>#VALUE!</v>
      </c>
      <c r="AM223" s="15" t="e">
        <f t="shared" si="114"/>
        <v>#VALUE!</v>
      </c>
      <c r="AN223" s="15" t="e">
        <f t="shared" si="115"/>
        <v>#VALUE!</v>
      </c>
      <c r="AO223" s="15" t="e">
        <f t="shared" si="116"/>
        <v>#VALUE!</v>
      </c>
      <c r="AP223" s="15" t="e">
        <f t="shared" si="117"/>
        <v>#VALUE!</v>
      </c>
      <c r="AQ223" s="15" t="e">
        <f t="shared" si="118"/>
        <v>#VALUE!</v>
      </c>
      <c r="AR223" s="15" t="e">
        <f t="shared" si="119"/>
        <v>#VALUE!</v>
      </c>
      <c r="AS223" s="15">
        <f t="shared" si="120"/>
        <v>1</v>
      </c>
    </row>
    <row r="224" spans="1:45" ht="15.75">
      <c r="A224" s="118" t="s">
        <v>519</v>
      </c>
      <c r="B224" s="126"/>
      <c r="C224" s="126"/>
      <c r="D224" s="125"/>
      <c r="E224" s="127"/>
      <c r="F224" s="128"/>
      <c r="G224" s="128"/>
      <c r="H224" s="127"/>
      <c r="I224" s="127"/>
      <c r="J224" s="127"/>
      <c r="K224" s="127"/>
      <c r="L224" s="121" t="str">
        <f t="shared" si="89"/>
        <v/>
      </c>
      <c r="M224" s="121" t="str">
        <f t="shared" si="90"/>
        <v/>
      </c>
      <c r="N224" s="121"/>
      <c r="O224" s="64" t="str">
        <f t="shared" si="91"/>
        <v/>
      </c>
      <c r="P224" s="64" t="str">
        <f t="shared" si="92"/>
        <v/>
      </c>
      <c r="Q224" s="64" t="str">
        <f t="shared" si="93"/>
        <v/>
      </c>
      <c r="R224" s="64" t="str">
        <f t="shared" si="94"/>
        <v/>
      </c>
      <c r="S224" s="64" t="str">
        <f t="shared" si="95"/>
        <v/>
      </c>
      <c r="T224" s="64" t="str">
        <f t="shared" si="96"/>
        <v/>
      </c>
      <c r="U224" s="64" t="str">
        <f t="shared" si="97"/>
        <v/>
      </c>
      <c r="V224" s="64" t="str">
        <f t="shared" si="98"/>
        <v/>
      </c>
      <c r="W224" s="236" t="b">
        <f t="shared" si="99"/>
        <v>0</v>
      </c>
      <c r="Y224" s="14" t="e">
        <f t="shared" si="100"/>
        <v>#VALUE!</v>
      </c>
      <c r="Z224" s="14" t="e">
        <f t="shared" si="101"/>
        <v>#VALUE!</v>
      </c>
      <c r="AA224" s="14" t="e">
        <f t="shared" si="102"/>
        <v>#VALUE!</v>
      </c>
      <c r="AB224" s="14" t="e">
        <f t="shared" si="103"/>
        <v>#VALUE!</v>
      </c>
      <c r="AC224" s="14" t="e">
        <f t="shared" si="104"/>
        <v>#VALUE!</v>
      </c>
      <c r="AD224" s="14" t="e">
        <f t="shared" si="105"/>
        <v>#VALUE!</v>
      </c>
      <c r="AE224" s="14" t="e">
        <f t="shared" si="106"/>
        <v>#VALUE!</v>
      </c>
      <c r="AF224" s="14" t="e">
        <f t="shared" si="107"/>
        <v>#VALUE!</v>
      </c>
      <c r="AG224" s="14" t="e">
        <f t="shared" si="108"/>
        <v>#VALUE!</v>
      </c>
      <c r="AH224" s="14" t="e">
        <f t="shared" si="109"/>
        <v>#VALUE!</v>
      </c>
      <c r="AI224" s="15" t="e">
        <f t="shared" si="110"/>
        <v>#VALUE!</v>
      </c>
      <c r="AJ224" s="15" t="e">
        <f t="shared" si="111"/>
        <v>#VALUE!</v>
      </c>
      <c r="AK224" s="15" t="e">
        <f t="shared" si="112"/>
        <v>#VALUE!</v>
      </c>
      <c r="AL224" s="15" t="e">
        <f t="shared" si="113"/>
        <v>#VALUE!</v>
      </c>
      <c r="AM224" s="15" t="e">
        <f t="shared" si="114"/>
        <v>#VALUE!</v>
      </c>
      <c r="AN224" s="15" t="e">
        <f t="shared" si="115"/>
        <v>#VALUE!</v>
      </c>
      <c r="AO224" s="15" t="e">
        <f t="shared" si="116"/>
        <v>#VALUE!</v>
      </c>
      <c r="AP224" s="15" t="e">
        <f t="shared" si="117"/>
        <v>#VALUE!</v>
      </c>
      <c r="AQ224" s="15" t="e">
        <f t="shared" si="118"/>
        <v>#VALUE!</v>
      </c>
      <c r="AR224" s="15" t="e">
        <f t="shared" si="119"/>
        <v>#VALUE!</v>
      </c>
      <c r="AS224" s="15">
        <f t="shared" si="120"/>
        <v>1</v>
      </c>
    </row>
    <row r="225" spans="1:45" ht="15.75">
      <c r="A225" s="118" t="s">
        <v>520</v>
      </c>
      <c r="B225" s="126"/>
      <c r="C225" s="126"/>
      <c r="D225" s="125"/>
      <c r="E225" s="127"/>
      <c r="F225" s="128"/>
      <c r="G225" s="128"/>
      <c r="H225" s="127"/>
      <c r="I225" s="127"/>
      <c r="J225" s="127"/>
      <c r="K225" s="127"/>
      <c r="L225" s="121" t="str">
        <f t="shared" si="89"/>
        <v/>
      </c>
      <c r="M225" s="121" t="str">
        <f t="shared" si="90"/>
        <v/>
      </c>
      <c r="N225" s="121"/>
      <c r="O225" s="64" t="str">
        <f t="shared" si="91"/>
        <v/>
      </c>
      <c r="P225" s="64" t="str">
        <f t="shared" si="92"/>
        <v/>
      </c>
      <c r="Q225" s="64" t="str">
        <f t="shared" si="93"/>
        <v/>
      </c>
      <c r="R225" s="64" t="str">
        <f t="shared" si="94"/>
        <v/>
      </c>
      <c r="S225" s="64" t="str">
        <f t="shared" si="95"/>
        <v/>
      </c>
      <c r="T225" s="64" t="str">
        <f t="shared" si="96"/>
        <v/>
      </c>
      <c r="U225" s="64" t="str">
        <f t="shared" si="97"/>
        <v/>
      </c>
      <c r="V225" s="64" t="str">
        <f t="shared" si="98"/>
        <v/>
      </c>
      <c r="W225" s="236" t="b">
        <f t="shared" si="99"/>
        <v>0</v>
      </c>
      <c r="Y225" s="14" t="e">
        <f t="shared" si="100"/>
        <v>#VALUE!</v>
      </c>
      <c r="Z225" s="14" t="e">
        <f t="shared" si="101"/>
        <v>#VALUE!</v>
      </c>
      <c r="AA225" s="14" t="e">
        <f t="shared" si="102"/>
        <v>#VALUE!</v>
      </c>
      <c r="AB225" s="14" t="e">
        <f t="shared" si="103"/>
        <v>#VALUE!</v>
      </c>
      <c r="AC225" s="14" t="e">
        <f t="shared" si="104"/>
        <v>#VALUE!</v>
      </c>
      <c r="AD225" s="14" t="e">
        <f t="shared" si="105"/>
        <v>#VALUE!</v>
      </c>
      <c r="AE225" s="14" t="e">
        <f t="shared" si="106"/>
        <v>#VALUE!</v>
      </c>
      <c r="AF225" s="14" t="e">
        <f t="shared" si="107"/>
        <v>#VALUE!</v>
      </c>
      <c r="AG225" s="14" t="e">
        <f t="shared" si="108"/>
        <v>#VALUE!</v>
      </c>
      <c r="AH225" s="14" t="e">
        <f t="shared" si="109"/>
        <v>#VALUE!</v>
      </c>
      <c r="AI225" s="15" t="e">
        <f t="shared" si="110"/>
        <v>#VALUE!</v>
      </c>
      <c r="AJ225" s="15" t="e">
        <f t="shared" si="111"/>
        <v>#VALUE!</v>
      </c>
      <c r="AK225" s="15" t="e">
        <f t="shared" si="112"/>
        <v>#VALUE!</v>
      </c>
      <c r="AL225" s="15" t="e">
        <f t="shared" si="113"/>
        <v>#VALUE!</v>
      </c>
      <c r="AM225" s="15" t="e">
        <f t="shared" si="114"/>
        <v>#VALUE!</v>
      </c>
      <c r="AN225" s="15" t="e">
        <f t="shared" si="115"/>
        <v>#VALUE!</v>
      </c>
      <c r="AO225" s="15" t="e">
        <f t="shared" si="116"/>
        <v>#VALUE!</v>
      </c>
      <c r="AP225" s="15" t="e">
        <f t="shared" si="117"/>
        <v>#VALUE!</v>
      </c>
      <c r="AQ225" s="15" t="e">
        <f t="shared" si="118"/>
        <v>#VALUE!</v>
      </c>
      <c r="AR225" s="15" t="e">
        <f t="shared" si="119"/>
        <v>#VALUE!</v>
      </c>
      <c r="AS225" s="15">
        <f t="shared" si="120"/>
        <v>1</v>
      </c>
    </row>
    <row r="226" spans="1:45" ht="15.75">
      <c r="A226" s="118" t="s">
        <v>521</v>
      </c>
      <c r="B226" s="126"/>
      <c r="C226" s="126"/>
      <c r="D226" s="125"/>
      <c r="E226" s="127"/>
      <c r="F226" s="128"/>
      <c r="G226" s="128"/>
      <c r="H226" s="127"/>
      <c r="I226" s="127"/>
      <c r="J226" s="127"/>
      <c r="K226" s="127"/>
      <c r="L226" s="121" t="str">
        <f t="shared" si="89"/>
        <v/>
      </c>
      <c r="M226" s="121" t="str">
        <f t="shared" si="90"/>
        <v/>
      </c>
      <c r="N226" s="121"/>
      <c r="O226" s="64" t="str">
        <f t="shared" si="91"/>
        <v/>
      </c>
      <c r="P226" s="64" t="str">
        <f t="shared" si="92"/>
        <v/>
      </c>
      <c r="Q226" s="64" t="str">
        <f t="shared" si="93"/>
        <v/>
      </c>
      <c r="R226" s="64" t="str">
        <f t="shared" si="94"/>
        <v/>
      </c>
      <c r="S226" s="64" t="str">
        <f t="shared" si="95"/>
        <v/>
      </c>
      <c r="T226" s="64" t="str">
        <f t="shared" si="96"/>
        <v/>
      </c>
      <c r="U226" s="64" t="str">
        <f t="shared" si="97"/>
        <v/>
      </c>
      <c r="V226" s="64" t="str">
        <f t="shared" si="98"/>
        <v/>
      </c>
      <c r="W226" s="236" t="b">
        <f t="shared" si="99"/>
        <v>0</v>
      </c>
      <c r="Y226" s="14" t="e">
        <f t="shared" si="100"/>
        <v>#VALUE!</v>
      </c>
      <c r="Z226" s="14" t="e">
        <f t="shared" si="101"/>
        <v>#VALUE!</v>
      </c>
      <c r="AA226" s="14" t="e">
        <f t="shared" si="102"/>
        <v>#VALUE!</v>
      </c>
      <c r="AB226" s="14" t="e">
        <f t="shared" si="103"/>
        <v>#VALUE!</v>
      </c>
      <c r="AC226" s="14" t="e">
        <f t="shared" si="104"/>
        <v>#VALUE!</v>
      </c>
      <c r="AD226" s="14" t="e">
        <f t="shared" si="105"/>
        <v>#VALUE!</v>
      </c>
      <c r="AE226" s="14" t="e">
        <f t="shared" si="106"/>
        <v>#VALUE!</v>
      </c>
      <c r="AF226" s="14" t="e">
        <f t="shared" si="107"/>
        <v>#VALUE!</v>
      </c>
      <c r="AG226" s="14" t="e">
        <f t="shared" si="108"/>
        <v>#VALUE!</v>
      </c>
      <c r="AH226" s="14" t="e">
        <f t="shared" si="109"/>
        <v>#VALUE!</v>
      </c>
      <c r="AI226" s="15" t="e">
        <f t="shared" si="110"/>
        <v>#VALUE!</v>
      </c>
      <c r="AJ226" s="15" t="e">
        <f t="shared" si="111"/>
        <v>#VALUE!</v>
      </c>
      <c r="AK226" s="15" t="e">
        <f t="shared" si="112"/>
        <v>#VALUE!</v>
      </c>
      <c r="AL226" s="15" t="e">
        <f t="shared" si="113"/>
        <v>#VALUE!</v>
      </c>
      <c r="AM226" s="15" t="e">
        <f t="shared" si="114"/>
        <v>#VALUE!</v>
      </c>
      <c r="AN226" s="15" t="e">
        <f t="shared" si="115"/>
        <v>#VALUE!</v>
      </c>
      <c r="AO226" s="15" t="e">
        <f t="shared" si="116"/>
        <v>#VALUE!</v>
      </c>
      <c r="AP226" s="15" t="e">
        <f t="shared" si="117"/>
        <v>#VALUE!</v>
      </c>
      <c r="AQ226" s="15" t="e">
        <f t="shared" si="118"/>
        <v>#VALUE!</v>
      </c>
      <c r="AR226" s="15" t="e">
        <f t="shared" si="119"/>
        <v>#VALUE!</v>
      </c>
      <c r="AS226" s="15">
        <f t="shared" si="120"/>
        <v>1</v>
      </c>
    </row>
    <row r="227" spans="1:45" ht="15.75">
      <c r="A227" s="118" t="s">
        <v>522</v>
      </c>
      <c r="B227" s="126"/>
      <c r="C227" s="126"/>
      <c r="D227" s="125"/>
      <c r="E227" s="127"/>
      <c r="F227" s="128"/>
      <c r="G227" s="128"/>
      <c r="H227" s="127"/>
      <c r="I227" s="127"/>
      <c r="J227" s="127"/>
      <c r="K227" s="127"/>
      <c r="L227" s="121" t="str">
        <f t="shared" si="89"/>
        <v/>
      </c>
      <c r="M227" s="121" t="str">
        <f t="shared" si="90"/>
        <v/>
      </c>
      <c r="N227" s="121"/>
      <c r="O227" s="64" t="str">
        <f t="shared" si="91"/>
        <v/>
      </c>
      <c r="P227" s="64" t="str">
        <f t="shared" si="92"/>
        <v/>
      </c>
      <c r="Q227" s="64" t="str">
        <f t="shared" si="93"/>
        <v/>
      </c>
      <c r="R227" s="64" t="str">
        <f t="shared" si="94"/>
        <v/>
      </c>
      <c r="S227" s="64" t="str">
        <f t="shared" si="95"/>
        <v/>
      </c>
      <c r="T227" s="64" t="str">
        <f t="shared" si="96"/>
        <v/>
      </c>
      <c r="U227" s="64" t="str">
        <f t="shared" si="97"/>
        <v/>
      </c>
      <c r="V227" s="64" t="str">
        <f t="shared" si="98"/>
        <v/>
      </c>
      <c r="W227" s="236" t="b">
        <f t="shared" si="99"/>
        <v>0</v>
      </c>
      <c r="Y227" s="14" t="e">
        <f t="shared" si="100"/>
        <v>#VALUE!</v>
      </c>
      <c r="Z227" s="14" t="e">
        <f t="shared" si="101"/>
        <v>#VALUE!</v>
      </c>
      <c r="AA227" s="14" t="e">
        <f t="shared" si="102"/>
        <v>#VALUE!</v>
      </c>
      <c r="AB227" s="14" t="e">
        <f t="shared" si="103"/>
        <v>#VALUE!</v>
      </c>
      <c r="AC227" s="14" t="e">
        <f t="shared" si="104"/>
        <v>#VALUE!</v>
      </c>
      <c r="AD227" s="14" t="e">
        <f t="shared" si="105"/>
        <v>#VALUE!</v>
      </c>
      <c r="AE227" s="14" t="e">
        <f t="shared" si="106"/>
        <v>#VALUE!</v>
      </c>
      <c r="AF227" s="14" t="e">
        <f t="shared" si="107"/>
        <v>#VALUE!</v>
      </c>
      <c r="AG227" s="14" t="e">
        <f t="shared" si="108"/>
        <v>#VALUE!</v>
      </c>
      <c r="AH227" s="14" t="e">
        <f t="shared" si="109"/>
        <v>#VALUE!</v>
      </c>
      <c r="AI227" s="15" t="e">
        <f t="shared" si="110"/>
        <v>#VALUE!</v>
      </c>
      <c r="AJ227" s="15" t="e">
        <f t="shared" si="111"/>
        <v>#VALUE!</v>
      </c>
      <c r="AK227" s="15" t="e">
        <f t="shared" si="112"/>
        <v>#VALUE!</v>
      </c>
      <c r="AL227" s="15" t="e">
        <f t="shared" si="113"/>
        <v>#VALUE!</v>
      </c>
      <c r="AM227" s="15" t="e">
        <f t="shared" si="114"/>
        <v>#VALUE!</v>
      </c>
      <c r="AN227" s="15" t="e">
        <f t="shared" si="115"/>
        <v>#VALUE!</v>
      </c>
      <c r="AO227" s="15" t="e">
        <f t="shared" si="116"/>
        <v>#VALUE!</v>
      </c>
      <c r="AP227" s="15" t="e">
        <f t="shared" si="117"/>
        <v>#VALUE!</v>
      </c>
      <c r="AQ227" s="15" t="e">
        <f t="shared" si="118"/>
        <v>#VALUE!</v>
      </c>
      <c r="AR227" s="15" t="e">
        <f t="shared" si="119"/>
        <v>#VALUE!</v>
      </c>
      <c r="AS227" s="15">
        <f t="shared" si="120"/>
        <v>1</v>
      </c>
    </row>
    <row r="228" spans="1:45" ht="15.75">
      <c r="A228" s="118" t="s">
        <v>523</v>
      </c>
      <c r="B228" s="126"/>
      <c r="C228" s="126"/>
      <c r="D228" s="125"/>
      <c r="E228" s="127"/>
      <c r="F228" s="128"/>
      <c r="G228" s="128"/>
      <c r="H228" s="127"/>
      <c r="I228" s="127"/>
      <c r="J228" s="127"/>
      <c r="K228" s="127"/>
      <c r="L228" s="121" t="str">
        <f t="shared" si="89"/>
        <v/>
      </c>
      <c r="M228" s="121" t="str">
        <f t="shared" si="90"/>
        <v/>
      </c>
      <c r="N228" s="121"/>
      <c r="O228" s="64" t="str">
        <f t="shared" si="91"/>
        <v/>
      </c>
      <c r="P228" s="64" t="str">
        <f t="shared" si="92"/>
        <v/>
      </c>
      <c r="Q228" s="64" t="str">
        <f t="shared" si="93"/>
        <v/>
      </c>
      <c r="R228" s="64" t="str">
        <f t="shared" si="94"/>
        <v/>
      </c>
      <c r="S228" s="64" t="str">
        <f t="shared" si="95"/>
        <v/>
      </c>
      <c r="T228" s="64" t="str">
        <f t="shared" si="96"/>
        <v/>
      </c>
      <c r="U228" s="64" t="str">
        <f t="shared" si="97"/>
        <v/>
      </c>
      <c r="V228" s="64" t="str">
        <f t="shared" si="98"/>
        <v/>
      </c>
      <c r="W228" s="236" t="b">
        <f t="shared" si="99"/>
        <v>0</v>
      </c>
      <c r="Y228" s="14" t="e">
        <f t="shared" si="100"/>
        <v>#VALUE!</v>
      </c>
      <c r="Z228" s="14" t="e">
        <f t="shared" si="101"/>
        <v>#VALUE!</v>
      </c>
      <c r="AA228" s="14" t="e">
        <f t="shared" si="102"/>
        <v>#VALUE!</v>
      </c>
      <c r="AB228" s="14" t="e">
        <f t="shared" si="103"/>
        <v>#VALUE!</v>
      </c>
      <c r="AC228" s="14" t="e">
        <f t="shared" si="104"/>
        <v>#VALUE!</v>
      </c>
      <c r="AD228" s="14" t="e">
        <f t="shared" si="105"/>
        <v>#VALUE!</v>
      </c>
      <c r="AE228" s="14" t="e">
        <f t="shared" si="106"/>
        <v>#VALUE!</v>
      </c>
      <c r="AF228" s="14" t="e">
        <f t="shared" si="107"/>
        <v>#VALUE!</v>
      </c>
      <c r="AG228" s="14" t="e">
        <f t="shared" si="108"/>
        <v>#VALUE!</v>
      </c>
      <c r="AH228" s="14" t="e">
        <f t="shared" si="109"/>
        <v>#VALUE!</v>
      </c>
      <c r="AI228" s="15" t="e">
        <f t="shared" si="110"/>
        <v>#VALUE!</v>
      </c>
      <c r="AJ228" s="15" t="e">
        <f t="shared" si="111"/>
        <v>#VALUE!</v>
      </c>
      <c r="AK228" s="15" t="e">
        <f t="shared" si="112"/>
        <v>#VALUE!</v>
      </c>
      <c r="AL228" s="15" t="e">
        <f t="shared" si="113"/>
        <v>#VALUE!</v>
      </c>
      <c r="AM228" s="15" t="e">
        <f t="shared" si="114"/>
        <v>#VALUE!</v>
      </c>
      <c r="AN228" s="15" t="e">
        <f t="shared" si="115"/>
        <v>#VALUE!</v>
      </c>
      <c r="AO228" s="15" t="e">
        <f t="shared" si="116"/>
        <v>#VALUE!</v>
      </c>
      <c r="AP228" s="15" t="e">
        <f t="shared" si="117"/>
        <v>#VALUE!</v>
      </c>
      <c r="AQ228" s="15" t="e">
        <f t="shared" si="118"/>
        <v>#VALUE!</v>
      </c>
      <c r="AR228" s="15" t="e">
        <f t="shared" si="119"/>
        <v>#VALUE!</v>
      </c>
      <c r="AS228" s="15">
        <f t="shared" si="120"/>
        <v>1</v>
      </c>
    </row>
    <row r="229" spans="1:45" ht="15.75">
      <c r="A229" s="118" t="s">
        <v>524</v>
      </c>
      <c r="B229" s="126"/>
      <c r="C229" s="126"/>
      <c r="D229" s="125"/>
      <c r="E229" s="127"/>
      <c r="F229" s="128"/>
      <c r="G229" s="128"/>
      <c r="H229" s="127"/>
      <c r="I229" s="127"/>
      <c r="J229" s="127"/>
      <c r="K229" s="127"/>
      <c r="L229" s="121" t="str">
        <f t="shared" si="89"/>
        <v/>
      </c>
      <c r="M229" s="121" t="str">
        <f t="shared" si="90"/>
        <v/>
      </c>
      <c r="N229" s="121"/>
      <c r="O229" s="64" t="str">
        <f t="shared" si="91"/>
        <v/>
      </c>
      <c r="P229" s="64" t="str">
        <f t="shared" si="92"/>
        <v/>
      </c>
      <c r="Q229" s="64" t="str">
        <f t="shared" si="93"/>
        <v/>
      </c>
      <c r="R229" s="64" t="str">
        <f t="shared" si="94"/>
        <v/>
      </c>
      <c r="S229" s="64" t="str">
        <f t="shared" si="95"/>
        <v/>
      </c>
      <c r="T229" s="64" t="str">
        <f t="shared" si="96"/>
        <v/>
      </c>
      <c r="U229" s="64" t="str">
        <f t="shared" si="97"/>
        <v/>
      </c>
      <c r="V229" s="64" t="str">
        <f t="shared" si="98"/>
        <v/>
      </c>
      <c r="W229" s="236" t="b">
        <f t="shared" si="99"/>
        <v>0</v>
      </c>
      <c r="Y229" s="14" t="e">
        <f t="shared" si="100"/>
        <v>#VALUE!</v>
      </c>
      <c r="Z229" s="14" t="e">
        <f t="shared" si="101"/>
        <v>#VALUE!</v>
      </c>
      <c r="AA229" s="14" t="e">
        <f t="shared" si="102"/>
        <v>#VALUE!</v>
      </c>
      <c r="AB229" s="14" t="e">
        <f t="shared" si="103"/>
        <v>#VALUE!</v>
      </c>
      <c r="AC229" s="14" t="e">
        <f t="shared" si="104"/>
        <v>#VALUE!</v>
      </c>
      <c r="AD229" s="14" t="e">
        <f t="shared" si="105"/>
        <v>#VALUE!</v>
      </c>
      <c r="AE229" s="14" t="e">
        <f t="shared" si="106"/>
        <v>#VALUE!</v>
      </c>
      <c r="AF229" s="14" t="e">
        <f t="shared" si="107"/>
        <v>#VALUE!</v>
      </c>
      <c r="AG229" s="14" t="e">
        <f t="shared" si="108"/>
        <v>#VALUE!</v>
      </c>
      <c r="AH229" s="14" t="e">
        <f t="shared" si="109"/>
        <v>#VALUE!</v>
      </c>
      <c r="AI229" s="15" t="e">
        <f t="shared" si="110"/>
        <v>#VALUE!</v>
      </c>
      <c r="AJ229" s="15" t="e">
        <f t="shared" si="111"/>
        <v>#VALUE!</v>
      </c>
      <c r="AK229" s="15" t="e">
        <f t="shared" si="112"/>
        <v>#VALUE!</v>
      </c>
      <c r="AL229" s="15" t="e">
        <f t="shared" si="113"/>
        <v>#VALUE!</v>
      </c>
      <c r="AM229" s="15" t="e">
        <f t="shared" si="114"/>
        <v>#VALUE!</v>
      </c>
      <c r="AN229" s="15" t="e">
        <f t="shared" si="115"/>
        <v>#VALUE!</v>
      </c>
      <c r="AO229" s="15" t="e">
        <f t="shared" si="116"/>
        <v>#VALUE!</v>
      </c>
      <c r="AP229" s="15" t="e">
        <f t="shared" si="117"/>
        <v>#VALUE!</v>
      </c>
      <c r="AQ229" s="15" t="e">
        <f t="shared" si="118"/>
        <v>#VALUE!</v>
      </c>
      <c r="AR229" s="15" t="e">
        <f t="shared" si="119"/>
        <v>#VALUE!</v>
      </c>
      <c r="AS229" s="15">
        <f t="shared" si="120"/>
        <v>1</v>
      </c>
    </row>
    <row r="230" spans="1:45" ht="15.75">
      <c r="A230" s="118" t="s">
        <v>525</v>
      </c>
      <c r="B230" s="126"/>
      <c r="C230" s="126"/>
      <c r="D230" s="125"/>
      <c r="E230" s="127"/>
      <c r="F230" s="128"/>
      <c r="G230" s="128"/>
      <c r="H230" s="127"/>
      <c r="I230" s="127"/>
      <c r="J230" s="127"/>
      <c r="K230" s="127"/>
      <c r="L230" s="121" t="str">
        <f t="shared" si="89"/>
        <v/>
      </c>
      <c r="M230" s="121" t="str">
        <f t="shared" si="90"/>
        <v/>
      </c>
      <c r="N230" s="121"/>
      <c r="O230" s="64" t="str">
        <f t="shared" si="91"/>
        <v/>
      </c>
      <c r="P230" s="64" t="str">
        <f t="shared" si="92"/>
        <v/>
      </c>
      <c r="Q230" s="64" t="str">
        <f t="shared" si="93"/>
        <v/>
      </c>
      <c r="R230" s="64" t="str">
        <f t="shared" si="94"/>
        <v/>
      </c>
      <c r="S230" s="64" t="str">
        <f t="shared" si="95"/>
        <v/>
      </c>
      <c r="T230" s="64" t="str">
        <f t="shared" si="96"/>
        <v/>
      </c>
      <c r="U230" s="64" t="str">
        <f t="shared" si="97"/>
        <v/>
      </c>
      <c r="V230" s="64" t="str">
        <f t="shared" si="98"/>
        <v/>
      </c>
      <c r="W230" s="236" t="b">
        <f t="shared" si="99"/>
        <v>0</v>
      </c>
      <c r="Y230" s="14" t="e">
        <f t="shared" si="100"/>
        <v>#VALUE!</v>
      </c>
      <c r="Z230" s="14" t="e">
        <f t="shared" si="101"/>
        <v>#VALUE!</v>
      </c>
      <c r="AA230" s="14" t="e">
        <f t="shared" si="102"/>
        <v>#VALUE!</v>
      </c>
      <c r="AB230" s="14" t="e">
        <f t="shared" si="103"/>
        <v>#VALUE!</v>
      </c>
      <c r="AC230" s="14" t="e">
        <f t="shared" si="104"/>
        <v>#VALUE!</v>
      </c>
      <c r="AD230" s="14" t="e">
        <f t="shared" si="105"/>
        <v>#VALUE!</v>
      </c>
      <c r="AE230" s="14" t="e">
        <f t="shared" si="106"/>
        <v>#VALUE!</v>
      </c>
      <c r="AF230" s="14" t="e">
        <f t="shared" si="107"/>
        <v>#VALUE!</v>
      </c>
      <c r="AG230" s="14" t="e">
        <f t="shared" si="108"/>
        <v>#VALUE!</v>
      </c>
      <c r="AH230" s="14" t="e">
        <f t="shared" si="109"/>
        <v>#VALUE!</v>
      </c>
      <c r="AI230" s="15" t="e">
        <f t="shared" si="110"/>
        <v>#VALUE!</v>
      </c>
      <c r="AJ230" s="15" t="e">
        <f t="shared" si="111"/>
        <v>#VALUE!</v>
      </c>
      <c r="AK230" s="15" t="e">
        <f t="shared" si="112"/>
        <v>#VALUE!</v>
      </c>
      <c r="AL230" s="15" t="e">
        <f t="shared" si="113"/>
        <v>#VALUE!</v>
      </c>
      <c r="AM230" s="15" t="e">
        <f t="shared" si="114"/>
        <v>#VALUE!</v>
      </c>
      <c r="AN230" s="15" t="e">
        <f t="shared" si="115"/>
        <v>#VALUE!</v>
      </c>
      <c r="AO230" s="15" t="e">
        <f t="shared" si="116"/>
        <v>#VALUE!</v>
      </c>
      <c r="AP230" s="15" t="e">
        <f t="shared" si="117"/>
        <v>#VALUE!</v>
      </c>
      <c r="AQ230" s="15" t="e">
        <f t="shared" si="118"/>
        <v>#VALUE!</v>
      </c>
      <c r="AR230" s="15" t="e">
        <f t="shared" si="119"/>
        <v>#VALUE!</v>
      </c>
      <c r="AS230" s="15">
        <f t="shared" si="120"/>
        <v>1</v>
      </c>
    </row>
    <row r="231" spans="1:45" ht="15.75">
      <c r="A231" s="118" t="s">
        <v>526</v>
      </c>
      <c r="B231" s="126"/>
      <c r="C231" s="126"/>
      <c r="D231" s="125"/>
      <c r="E231" s="127"/>
      <c r="F231" s="128"/>
      <c r="G231" s="128"/>
      <c r="H231" s="127"/>
      <c r="I231" s="127"/>
      <c r="J231" s="127"/>
      <c r="K231" s="127"/>
      <c r="L231" s="121" t="str">
        <f t="shared" si="89"/>
        <v/>
      </c>
      <c r="M231" s="121" t="str">
        <f t="shared" si="90"/>
        <v/>
      </c>
      <c r="N231" s="121"/>
      <c r="O231" s="64" t="str">
        <f t="shared" si="91"/>
        <v/>
      </c>
      <c r="P231" s="64" t="str">
        <f t="shared" si="92"/>
        <v/>
      </c>
      <c r="Q231" s="64" t="str">
        <f t="shared" si="93"/>
        <v/>
      </c>
      <c r="R231" s="64" t="str">
        <f t="shared" si="94"/>
        <v/>
      </c>
      <c r="S231" s="64" t="str">
        <f t="shared" si="95"/>
        <v/>
      </c>
      <c r="T231" s="64" t="str">
        <f t="shared" si="96"/>
        <v/>
      </c>
      <c r="U231" s="64" t="str">
        <f t="shared" si="97"/>
        <v/>
      </c>
      <c r="V231" s="64" t="str">
        <f t="shared" si="98"/>
        <v/>
      </c>
      <c r="W231" s="236" t="b">
        <f t="shared" si="99"/>
        <v>0</v>
      </c>
      <c r="Y231" s="14" t="e">
        <f t="shared" si="100"/>
        <v>#VALUE!</v>
      </c>
      <c r="Z231" s="14" t="e">
        <f t="shared" si="101"/>
        <v>#VALUE!</v>
      </c>
      <c r="AA231" s="14" t="e">
        <f t="shared" si="102"/>
        <v>#VALUE!</v>
      </c>
      <c r="AB231" s="14" t="e">
        <f t="shared" si="103"/>
        <v>#VALUE!</v>
      </c>
      <c r="AC231" s="14" t="e">
        <f t="shared" si="104"/>
        <v>#VALUE!</v>
      </c>
      <c r="AD231" s="14" t="e">
        <f t="shared" si="105"/>
        <v>#VALUE!</v>
      </c>
      <c r="AE231" s="14" t="e">
        <f t="shared" si="106"/>
        <v>#VALUE!</v>
      </c>
      <c r="AF231" s="14" t="e">
        <f t="shared" si="107"/>
        <v>#VALUE!</v>
      </c>
      <c r="AG231" s="14" t="e">
        <f t="shared" si="108"/>
        <v>#VALUE!</v>
      </c>
      <c r="AH231" s="14" t="e">
        <f t="shared" si="109"/>
        <v>#VALUE!</v>
      </c>
      <c r="AI231" s="15" t="e">
        <f t="shared" si="110"/>
        <v>#VALUE!</v>
      </c>
      <c r="AJ231" s="15" t="e">
        <f t="shared" si="111"/>
        <v>#VALUE!</v>
      </c>
      <c r="AK231" s="15" t="e">
        <f t="shared" si="112"/>
        <v>#VALUE!</v>
      </c>
      <c r="AL231" s="15" t="e">
        <f t="shared" si="113"/>
        <v>#VALUE!</v>
      </c>
      <c r="AM231" s="15" t="e">
        <f t="shared" si="114"/>
        <v>#VALUE!</v>
      </c>
      <c r="AN231" s="15" t="e">
        <f t="shared" si="115"/>
        <v>#VALUE!</v>
      </c>
      <c r="AO231" s="15" t="e">
        <f t="shared" si="116"/>
        <v>#VALUE!</v>
      </c>
      <c r="AP231" s="15" t="e">
        <f t="shared" si="117"/>
        <v>#VALUE!</v>
      </c>
      <c r="AQ231" s="15" t="e">
        <f t="shared" si="118"/>
        <v>#VALUE!</v>
      </c>
      <c r="AR231" s="15" t="e">
        <f t="shared" si="119"/>
        <v>#VALUE!</v>
      </c>
      <c r="AS231" s="15">
        <f t="shared" si="120"/>
        <v>1</v>
      </c>
    </row>
    <row r="232" spans="1:45" ht="15.75">
      <c r="A232" s="118" t="s">
        <v>527</v>
      </c>
      <c r="B232" s="126"/>
      <c r="C232" s="126"/>
      <c r="D232" s="125"/>
      <c r="E232" s="127"/>
      <c r="F232" s="128"/>
      <c r="G232" s="128"/>
      <c r="H232" s="127"/>
      <c r="I232" s="127"/>
      <c r="J232" s="127"/>
      <c r="K232" s="127"/>
      <c r="L232" s="121" t="str">
        <f t="shared" si="89"/>
        <v/>
      </c>
      <c r="M232" s="121" t="str">
        <f t="shared" si="90"/>
        <v/>
      </c>
      <c r="N232" s="121"/>
      <c r="O232" s="64" t="str">
        <f t="shared" si="91"/>
        <v/>
      </c>
      <c r="P232" s="64" t="str">
        <f t="shared" si="92"/>
        <v/>
      </c>
      <c r="Q232" s="64" t="str">
        <f t="shared" si="93"/>
        <v/>
      </c>
      <c r="R232" s="64" t="str">
        <f t="shared" si="94"/>
        <v/>
      </c>
      <c r="S232" s="64" t="str">
        <f t="shared" si="95"/>
        <v/>
      </c>
      <c r="T232" s="64" t="str">
        <f t="shared" si="96"/>
        <v/>
      </c>
      <c r="U232" s="64" t="str">
        <f t="shared" si="97"/>
        <v/>
      </c>
      <c r="V232" s="64" t="str">
        <f t="shared" si="98"/>
        <v/>
      </c>
      <c r="W232" s="236" t="b">
        <f t="shared" si="99"/>
        <v>0</v>
      </c>
      <c r="Y232" s="14" t="e">
        <f t="shared" si="100"/>
        <v>#VALUE!</v>
      </c>
      <c r="Z232" s="14" t="e">
        <f t="shared" si="101"/>
        <v>#VALUE!</v>
      </c>
      <c r="AA232" s="14" t="e">
        <f t="shared" si="102"/>
        <v>#VALUE!</v>
      </c>
      <c r="AB232" s="14" t="e">
        <f t="shared" si="103"/>
        <v>#VALUE!</v>
      </c>
      <c r="AC232" s="14" t="e">
        <f t="shared" si="104"/>
        <v>#VALUE!</v>
      </c>
      <c r="AD232" s="14" t="e">
        <f t="shared" si="105"/>
        <v>#VALUE!</v>
      </c>
      <c r="AE232" s="14" t="e">
        <f t="shared" si="106"/>
        <v>#VALUE!</v>
      </c>
      <c r="AF232" s="14" t="e">
        <f t="shared" si="107"/>
        <v>#VALUE!</v>
      </c>
      <c r="AG232" s="14" t="e">
        <f t="shared" si="108"/>
        <v>#VALUE!</v>
      </c>
      <c r="AH232" s="14" t="e">
        <f t="shared" si="109"/>
        <v>#VALUE!</v>
      </c>
      <c r="AI232" s="15" t="e">
        <f t="shared" si="110"/>
        <v>#VALUE!</v>
      </c>
      <c r="AJ232" s="15" t="e">
        <f t="shared" si="111"/>
        <v>#VALUE!</v>
      </c>
      <c r="AK232" s="15" t="e">
        <f t="shared" si="112"/>
        <v>#VALUE!</v>
      </c>
      <c r="AL232" s="15" t="e">
        <f t="shared" si="113"/>
        <v>#VALUE!</v>
      </c>
      <c r="AM232" s="15" t="e">
        <f t="shared" si="114"/>
        <v>#VALUE!</v>
      </c>
      <c r="AN232" s="15" t="e">
        <f t="shared" si="115"/>
        <v>#VALUE!</v>
      </c>
      <c r="AO232" s="15" t="e">
        <f t="shared" si="116"/>
        <v>#VALUE!</v>
      </c>
      <c r="AP232" s="15" t="e">
        <f t="shared" si="117"/>
        <v>#VALUE!</v>
      </c>
      <c r="AQ232" s="15" t="e">
        <f t="shared" si="118"/>
        <v>#VALUE!</v>
      </c>
      <c r="AR232" s="15" t="e">
        <f t="shared" si="119"/>
        <v>#VALUE!</v>
      </c>
      <c r="AS232" s="15">
        <f t="shared" si="120"/>
        <v>1</v>
      </c>
    </row>
    <row r="233" spans="1:45" ht="15.75">
      <c r="A233" s="118" t="s">
        <v>528</v>
      </c>
      <c r="B233" s="126"/>
      <c r="C233" s="126"/>
      <c r="D233" s="125"/>
      <c r="E233" s="127"/>
      <c r="F233" s="128"/>
      <c r="G233" s="128"/>
      <c r="H233" s="127"/>
      <c r="I233" s="127"/>
      <c r="J233" s="127"/>
      <c r="K233" s="127"/>
      <c r="L233" s="121" t="str">
        <f t="shared" si="89"/>
        <v/>
      </c>
      <c r="M233" s="121" t="str">
        <f t="shared" si="90"/>
        <v/>
      </c>
      <c r="N233" s="121"/>
      <c r="O233" s="64" t="str">
        <f t="shared" si="91"/>
        <v/>
      </c>
      <c r="P233" s="64" t="str">
        <f t="shared" si="92"/>
        <v/>
      </c>
      <c r="Q233" s="64" t="str">
        <f t="shared" si="93"/>
        <v/>
      </c>
      <c r="R233" s="64" t="str">
        <f t="shared" si="94"/>
        <v/>
      </c>
      <c r="S233" s="64" t="str">
        <f t="shared" si="95"/>
        <v/>
      </c>
      <c r="T233" s="64" t="str">
        <f t="shared" si="96"/>
        <v/>
      </c>
      <c r="U233" s="64" t="str">
        <f t="shared" si="97"/>
        <v/>
      </c>
      <c r="V233" s="64" t="str">
        <f t="shared" si="98"/>
        <v/>
      </c>
      <c r="W233" s="236" t="b">
        <f t="shared" si="99"/>
        <v>0</v>
      </c>
      <c r="Y233" s="14" t="e">
        <f t="shared" si="100"/>
        <v>#VALUE!</v>
      </c>
      <c r="Z233" s="14" t="e">
        <f t="shared" si="101"/>
        <v>#VALUE!</v>
      </c>
      <c r="AA233" s="14" t="e">
        <f t="shared" si="102"/>
        <v>#VALUE!</v>
      </c>
      <c r="AB233" s="14" t="e">
        <f t="shared" si="103"/>
        <v>#VALUE!</v>
      </c>
      <c r="AC233" s="14" t="e">
        <f t="shared" si="104"/>
        <v>#VALUE!</v>
      </c>
      <c r="AD233" s="14" t="e">
        <f t="shared" si="105"/>
        <v>#VALUE!</v>
      </c>
      <c r="AE233" s="14" t="e">
        <f t="shared" si="106"/>
        <v>#VALUE!</v>
      </c>
      <c r="AF233" s="14" t="e">
        <f t="shared" si="107"/>
        <v>#VALUE!</v>
      </c>
      <c r="AG233" s="14" t="e">
        <f t="shared" si="108"/>
        <v>#VALUE!</v>
      </c>
      <c r="AH233" s="14" t="e">
        <f t="shared" si="109"/>
        <v>#VALUE!</v>
      </c>
      <c r="AI233" s="15" t="e">
        <f t="shared" si="110"/>
        <v>#VALUE!</v>
      </c>
      <c r="AJ233" s="15" t="e">
        <f t="shared" si="111"/>
        <v>#VALUE!</v>
      </c>
      <c r="AK233" s="15" t="e">
        <f t="shared" si="112"/>
        <v>#VALUE!</v>
      </c>
      <c r="AL233" s="15" t="e">
        <f t="shared" si="113"/>
        <v>#VALUE!</v>
      </c>
      <c r="AM233" s="15" t="e">
        <f t="shared" si="114"/>
        <v>#VALUE!</v>
      </c>
      <c r="AN233" s="15" t="e">
        <f t="shared" si="115"/>
        <v>#VALUE!</v>
      </c>
      <c r="AO233" s="15" t="e">
        <f t="shared" si="116"/>
        <v>#VALUE!</v>
      </c>
      <c r="AP233" s="15" t="e">
        <f t="shared" si="117"/>
        <v>#VALUE!</v>
      </c>
      <c r="AQ233" s="15" t="e">
        <f t="shared" si="118"/>
        <v>#VALUE!</v>
      </c>
      <c r="AR233" s="15" t="e">
        <f t="shared" si="119"/>
        <v>#VALUE!</v>
      </c>
      <c r="AS233" s="15">
        <f t="shared" si="120"/>
        <v>1</v>
      </c>
    </row>
    <row r="234" spans="1:45" ht="15.75">
      <c r="A234" s="118" t="s">
        <v>529</v>
      </c>
      <c r="B234" s="126"/>
      <c r="C234" s="126"/>
      <c r="D234" s="125"/>
      <c r="E234" s="127"/>
      <c r="F234" s="128"/>
      <c r="G234" s="128"/>
      <c r="H234" s="127"/>
      <c r="I234" s="127"/>
      <c r="J234" s="127"/>
      <c r="K234" s="127"/>
      <c r="L234" s="121" t="str">
        <f t="shared" si="89"/>
        <v/>
      </c>
      <c r="M234" s="121" t="str">
        <f t="shared" si="90"/>
        <v/>
      </c>
      <c r="N234" s="121"/>
      <c r="O234" s="64" t="str">
        <f t="shared" si="91"/>
        <v/>
      </c>
      <c r="P234" s="64" t="str">
        <f t="shared" si="92"/>
        <v/>
      </c>
      <c r="Q234" s="64" t="str">
        <f t="shared" si="93"/>
        <v/>
      </c>
      <c r="R234" s="64" t="str">
        <f t="shared" si="94"/>
        <v/>
      </c>
      <c r="S234" s="64" t="str">
        <f t="shared" si="95"/>
        <v/>
      </c>
      <c r="T234" s="64" t="str">
        <f t="shared" si="96"/>
        <v/>
      </c>
      <c r="U234" s="64" t="str">
        <f t="shared" si="97"/>
        <v/>
      </c>
      <c r="V234" s="64" t="str">
        <f t="shared" si="98"/>
        <v/>
      </c>
      <c r="W234" s="236" t="b">
        <f t="shared" si="99"/>
        <v>0</v>
      </c>
      <c r="Y234" s="14" t="e">
        <f t="shared" si="100"/>
        <v>#VALUE!</v>
      </c>
      <c r="Z234" s="14" t="e">
        <f t="shared" si="101"/>
        <v>#VALUE!</v>
      </c>
      <c r="AA234" s="14" t="e">
        <f t="shared" si="102"/>
        <v>#VALUE!</v>
      </c>
      <c r="AB234" s="14" t="e">
        <f t="shared" si="103"/>
        <v>#VALUE!</v>
      </c>
      <c r="AC234" s="14" t="e">
        <f t="shared" si="104"/>
        <v>#VALUE!</v>
      </c>
      <c r="AD234" s="14" t="e">
        <f t="shared" si="105"/>
        <v>#VALUE!</v>
      </c>
      <c r="AE234" s="14" t="e">
        <f t="shared" si="106"/>
        <v>#VALUE!</v>
      </c>
      <c r="AF234" s="14" t="e">
        <f t="shared" si="107"/>
        <v>#VALUE!</v>
      </c>
      <c r="AG234" s="14" t="e">
        <f t="shared" si="108"/>
        <v>#VALUE!</v>
      </c>
      <c r="AH234" s="14" t="e">
        <f t="shared" si="109"/>
        <v>#VALUE!</v>
      </c>
      <c r="AI234" s="15" t="e">
        <f t="shared" si="110"/>
        <v>#VALUE!</v>
      </c>
      <c r="AJ234" s="15" t="e">
        <f t="shared" si="111"/>
        <v>#VALUE!</v>
      </c>
      <c r="AK234" s="15" t="e">
        <f t="shared" si="112"/>
        <v>#VALUE!</v>
      </c>
      <c r="AL234" s="15" t="e">
        <f t="shared" si="113"/>
        <v>#VALUE!</v>
      </c>
      <c r="AM234" s="15" t="e">
        <f t="shared" si="114"/>
        <v>#VALUE!</v>
      </c>
      <c r="AN234" s="15" t="e">
        <f t="shared" si="115"/>
        <v>#VALUE!</v>
      </c>
      <c r="AO234" s="15" t="e">
        <f t="shared" si="116"/>
        <v>#VALUE!</v>
      </c>
      <c r="AP234" s="15" t="e">
        <f t="shared" si="117"/>
        <v>#VALUE!</v>
      </c>
      <c r="AQ234" s="15" t="e">
        <f t="shared" si="118"/>
        <v>#VALUE!</v>
      </c>
      <c r="AR234" s="15" t="e">
        <f t="shared" si="119"/>
        <v>#VALUE!</v>
      </c>
      <c r="AS234" s="15">
        <f t="shared" si="120"/>
        <v>1</v>
      </c>
    </row>
    <row r="235" spans="1:45" ht="15.75">
      <c r="A235" s="118" t="s">
        <v>530</v>
      </c>
      <c r="B235" s="126"/>
      <c r="C235" s="126"/>
      <c r="D235" s="125"/>
      <c r="E235" s="127"/>
      <c r="F235" s="128"/>
      <c r="G235" s="128"/>
      <c r="H235" s="127"/>
      <c r="I235" s="127"/>
      <c r="J235" s="127"/>
      <c r="K235" s="127"/>
      <c r="L235" s="121" t="str">
        <f t="shared" si="89"/>
        <v/>
      </c>
      <c r="M235" s="121" t="str">
        <f t="shared" si="90"/>
        <v/>
      </c>
      <c r="N235" s="121"/>
      <c r="O235" s="64" t="str">
        <f t="shared" si="91"/>
        <v/>
      </c>
      <c r="P235" s="64" t="str">
        <f t="shared" si="92"/>
        <v/>
      </c>
      <c r="Q235" s="64" t="str">
        <f t="shared" si="93"/>
        <v/>
      </c>
      <c r="R235" s="64" t="str">
        <f t="shared" si="94"/>
        <v/>
      </c>
      <c r="S235" s="64" t="str">
        <f t="shared" si="95"/>
        <v/>
      </c>
      <c r="T235" s="64" t="str">
        <f t="shared" si="96"/>
        <v/>
      </c>
      <c r="U235" s="64" t="str">
        <f t="shared" si="97"/>
        <v/>
      </c>
      <c r="V235" s="64" t="str">
        <f t="shared" si="98"/>
        <v/>
      </c>
      <c r="W235" s="236" t="b">
        <f t="shared" si="99"/>
        <v>0</v>
      </c>
      <c r="Y235" s="14" t="e">
        <f t="shared" si="100"/>
        <v>#VALUE!</v>
      </c>
      <c r="Z235" s="14" t="e">
        <f t="shared" si="101"/>
        <v>#VALUE!</v>
      </c>
      <c r="AA235" s="14" t="e">
        <f t="shared" si="102"/>
        <v>#VALUE!</v>
      </c>
      <c r="AB235" s="14" t="e">
        <f t="shared" si="103"/>
        <v>#VALUE!</v>
      </c>
      <c r="AC235" s="14" t="e">
        <f t="shared" si="104"/>
        <v>#VALUE!</v>
      </c>
      <c r="AD235" s="14" t="e">
        <f t="shared" si="105"/>
        <v>#VALUE!</v>
      </c>
      <c r="AE235" s="14" t="e">
        <f t="shared" si="106"/>
        <v>#VALUE!</v>
      </c>
      <c r="AF235" s="14" t="e">
        <f t="shared" si="107"/>
        <v>#VALUE!</v>
      </c>
      <c r="AG235" s="14" t="e">
        <f t="shared" si="108"/>
        <v>#VALUE!</v>
      </c>
      <c r="AH235" s="14" t="e">
        <f t="shared" si="109"/>
        <v>#VALUE!</v>
      </c>
      <c r="AI235" s="15" t="e">
        <f t="shared" si="110"/>
        <v>#VALUE!</v>
      </c>
      <c r="AJ235" s="15" t="e">
        <f t="shared" si="111"/>
        <v>#VALUE!</v>
      </c>
      <c r="AK235" s="15" t="e">
        <f t="shared" si="112"/>
        <v>#VALUE!</v>
      </c>
      <c r="AL235" s="15" t="e">
        <f t="shared" si="113"/>
        <v>#VALUE!</v>
      </c>
      <c r="AM235" s="15" t="e">
        <f t="shared" si="114"/>
        <v>#VALUE!</v>
      </c>
      <c r="AN235" s="15" t="e">
        <f t="shared" si="115"/>
        <v>#VALUE!</v>
      </c>
      <c r="AO235" s="15" t="e">
        <f t="shared" si="116"/>
        <v>#VALUE!</v>
      </c>
      <c r="AP235" s="15" t="e">
        <f t="shared" si="117"/>
        <v>#VALUE!</v>
      </c>
      <c r="AQ235" s="15" t="e">
        <f t="shared" si="118"/>
        <v>#VALUE!</v>
      </c>
      <c r="AR235" s="15" t="e">
        <f t="shared" si="119"/>
        <v>#VALUE!</v>
      </c>
      <c r="AS235" s="15">
        <f t="shared" si="120"/>
        <v>1</v>
      </c>
    </row>
    <row r="236" spans="1:45" ht="15.75">
      <c r="A236" s="118" t="s">
        <v>531</v>
      </c>
      <c r="B236" s="126"/>
      <c r="C236" s="126"/>
      <c r="D236" s="125"/>
      <c r="E236" s="127"/>
      <c r="F236" s="128"/>
      <c r="G236" s="128"/>
      <c r="H236" s="127"/>
      <c r="I236" s="127"/>
      <c r="J236" s="127"/>
      <c r="K236" s="127"/>
      <c r="L236" s="121" t="str">
        <f t="shared" si="89"/>
        <v/>
      </c>
      <c r="M236" s="121" t="str">
        <f t="shared" si="90"/>
        <v/>
      </c>
      <c r="N236" s="121"/>
      <c r="O236" s="64" t="str">
        <f t="shared" si="91"/>
        <v/>
      </c>
      <c r="P236" s="64" t="str">
        <f t="shared" si="92"/>
        <v/>
      </c>
      <c r="Q236" s="64" t="str">
        <f t="shared" si="93"/>
        <v/>
      </c>
      <c r="R236" s="64" t="str">
        <f t="shared" si="94"/>
        <v/>
      </c>
      <c r="S236" s="64" t="str">
        <f t="shared" si="95"/>
        <v/>
      </c>
      <c r="T236" s="64" t="str">
        <f t="shared" si="96"/>
        <v/>
      </c>
      <c r="U236" s="64" t="str">
        <f t="shared" si="97"/>
        <v/>
      </c>
      <c r="V236" s="64" t="str">
        <f t="shared" si="98"/>
        <v/>
      </c>
      <c r="W236" s="236" t="b">
        <f t="shared" si="99"/>
        <v>0</v>
      </c>
      <c r="Y236" s="14" t="e">
        <f t="shared" si="100"/>
        <v>#VALUE!</v>
      </c>
      <c r="Z236" s="14" t="e">
        <f t="shared" si="101"/>
        <v>#VALUE!</v>
      </c>
      <c r="AA236" s="14" t="e">
        <f t="shared" si="102"/>
        <v>#VALUE!</v>
      </c>
      <c r="AB236" s="14" t="e">
        <f t="shared" si="103"/>
        <v>#VALUE!</v>
      </c>
      <c r="AC236" s="14" t="e">
        <f t="shared" si="104"/>
        <v>#VALUE!</v>
      </c>
      <c r="AD236" s="14" t="e">
        <f t="shared" si="105"/>
        <v>#VALUE!</v>
      </c>
      <c r="AE236" s="14" t="e">
        <f t="shared" si="106"/>
        <v>#VALUE!</v>
      </c>
      <c r="AF236" s="14" t="e">
        <f t="shared" si="107"/>
        <v>#VALUE!</v>
      </c>
      <c r="AG236" s="14" t="e">
        <f t="shared" si="108"/>
        <v>#VALUE!</v>
      </c>
      <c r="AH236" s="14" t="e">
        <f t="shared" si="109"/>
        <v>#VALUE!</v>
      </c>
      <c r="AI236" s="15" t="e">
        <f t="shared" si="110"/>
        <v>#VALUE!</v>
      </c>
      <c r="AJ236" s="15" t="e">
        <f t="shared" si="111"/>
        <v>#VALUE!</v>
      </c>
      <c r="AK236" s="15" t="e">
        <f t="shared" si="112"/>
        <v>#VALUE!</v>
      </c>
      <c r="AL236" s="15" t="e">
        <f t="shared" si="113"/>
        <v>#VALUE!</v>
      </c>
      <c r="AM236" s="15" t="e">
        <f t="shared" si="114"/>
        <v>#VALUE!</v>
      </c>
      <c r="AN236" s="15" t="e">
        <f t="shared" si="115"/>
        <v>#VALUE!</v>
      </c>
      <c r="AO236" s="15" t="e">
        <f t="shared" si="116"/>
        <v>#VALUE!</v>
      </c>
      <c r="AP236" s="15" t="e">
        <f t="shared" si="117"/>
        <v>#VALUE!</v>
      </c>
      <c r="AQ236" s="15" t="e">
        <f t="shared" si="118"/>
        <v>#VALUE!</v>
      </c>
      <c r="AR236" s="15" t="e">
        <f t="shared" si="119"/>
        <v>#VALUE!</v>
      </c>
      <c r="AS236" s="15">
        <f t="shared" si="120"/>
        <v>1</v>
      </c>
    </row>
    <row r="237" spans="1:45" ht="15.75">
      <c r="A237" s="118" t="s">
        <v>532</v>
      </c>
      <c r="B237" s="126"/>
      <c r="C237" s="126"/>
      <c r="D237" s="125"/>
      <c r="E237" s="127"/>
      <c r="F237" s="128"/>
      <c r="G237" s="128"/>
      <c r="H237" s="127"/>
      <c r="I237" s="127"/>
      <c r="J237" s="127"/>
      <c r="K237" s="127"/>
      <c r="L237" s="121" t="str">
        <f t="shared" si="89"/>
        <v/>
      </c>
      <c r="M237" s="121" t="str">
        <f t="shared" si="90"/>
        <v/>
      </c>
      <c r="N237" s="121"/>
      <c r="O237" s="64" t="str">
        <f t="shared" si="91"/>
        <v/>
      </c>
      <c r="P237" s="64" t="str">
        <f t="shared" si="92"/>
        <v/>
      </c>
      <c r="Q237" s="64" t="str">
        <f t="shared" si="93"/>
        <v/>
      </c>
      <c r="R237" s="64" t="str">
        <f t="shared" si="94"/>
        <v/>
      </c>
      <c r="S237" s="64" t="str">
        <f t="shared" si="95"/>
        <v/>
      </c>
      <c r="T237" s="64" t="str">
        <f t="shared" si="96"/>
        <v/>
      </c>
      <c r="U237" s="64" t="str">
        <f t="shared" si="97"/>
        <v/>
      </c>
      <c r="V237" s="64" t="str">
        <f t="shared" si="98"/>
        <v/>
      </c>
      <c r="W237" s="236" t="b">
        <f t="shared" si="99"/>
        <v>0</v>
      </c>
      <c r="Y237" s="14" t="e">
        <f t="shared" si="100"/>
        <v>#VALUE!</v>
      </c>
      <c r="Z237" s="14" t="e">
        <f t="shared" si="101"/>
        <v>#VALUE!</v>
      </c>
      <c r="AA237" s="14" t="e">
        <f t="shared" si="102"/>
        <v>#VALUE!</v>
      </c>
      <c r="AB237" s="14" t="e">
        <f t="shared" si="103"/>
        <v>#VALUE!</v>
      </c>
      <c r="AC237" s="14" t="e">
        <f t="shared" si="104"/>
        <v>#VALUE!</v>
      </c>
      <c r="AD237" s="14" t="e">
        <f t="shared" si="105"/>
        <v>#VALUE!</v>
      </c>
      <c r="AE237" s="14" t="e">
        <f t="shared" si="106"/>
        <v>#VALUE!</v>
      </c>
      <c r="AF237" s="14" t="e">
        <f t="shared" si="107"/>
        <v>#VALUE!</v>
      </c>
      <c r="AG237" s="14" t="e">
        <f t="shared" si="108"/>
        <v>#VALUE!</v>
      </c>
      <c r="AH237" s="14" t="e">
        <f t="shared" si="109"/>
        <v>#VALUE!</v>
      </c>
      <c r="AI237" s="15" t="e">
        <f t="shared" si="110"/>
        <v>#VALUE!</v>
      </c>
      <c r="AJ237" s="15" t="e">
        <f t="shared" si="111"/>
        <v>#VALUE!</v>
      </c>
      <c r="AK237" s="15" t="e">
        <f t="shared" si="112"/>
        <v>#VALUE!</v>
      </c>
      <c r="AL237" s="15" t="e">
        <f t="shared" si="113"/>
        <v>#VALUE!</v>
      </c>
      <c r="AM237" s="15" t="e">
        <f t="shared" si="114"/>
        <v>#VALUE!</v>
      </c>
      <c r="AN237" s="15" t="e">
        <f t="shared" si="115"/>
        <v>#VALUE!</v>
      </c>
      <c r="AO237" s="15" t="e">
        <f t="shared" si="116"/>
        <v>#VALUE!</v>
      </c>
      <c r="AP237" s="15" t="e">
        <f t="shared" si="117"/>
        <v>#VALUE!</v>
      </c>
      <c r="AQ237" s="15" t="e">
        <f t="shared" si="118"/>
        <v>#VALUE!</v>
      </c>
      <c r="AR237" s="15" t="e">
        <f t="shared" si="119"/>
        <v>#VALUE!</v>
      </c>
      <c r="AS237" s="15">
        <f t="shared" si="120"/>
        <v>1</v>
      </c>
    </row>
    <row r="238" spans="1:45" ht="15.75">
      <c r="A238" s="118" t="s">
        <v>533</v>
      </c>
      <c r="B238" s="126"/>
      <c r="C238" s="126"/>
      <c r="D238" s="125"/>
      <c r="E238" s="127"/>
      <c r="F238" s="128"/>
      <c r="G238" s="128"/>
      <c r="H238" s="127"/>
      <c r="I238" s="127"/>
      <c r="J238" s="127"/>
      <c r="K238" s="127"/>
      <c r="L238" s="121" t="str">
        <f t="shared" si="89"/>
        <v/>
      </c>
      <c r="M238" s="121" t="str">
        <f t="shared" si="90"/>
        <v/>
      </c>
      <c r="N238" s="121"/>
      <c r="O238" s="64" t="str">
        <f t="shared" si="91"/>
        <v/>
      </c>
      <c r="P238" s="64" t="str">
        <f t="shared" si="92"/>
        <v/>
      </c>
      <c r="Q238" s="64" t="str">
        <f t="shared" si="93"/>
        <v/>
      </c>
      <c r="R238" s="64" t="str">
        <f t="shared" si="94"/>
        <v/>
      </c>
      <c r="S238" s="64" t="str">
        <f t="shared" si="95"/>
        <v/>
      </c>
      <c r="T238" s="64" t="str">
        <f t="shared" si="96"/>
        <v/>
      </c>
      <c r="U238" s="64" t="str">
        <f t="shared" si="97"/>
        <v/>
      </c>
      <c r="V238" s="64" t="str">
        <f t="shared" si="98"/>
        <v/>
      </c>
      <c r="W238" s="236" t="b">
        <f t="shared" si="99"/>
        <v>0</v>
      </c>
      <c r="Y238" s="14" t="e">
        <f t="shared" si="100"/>
        <v>#VALUE!</v>
      </c>
      <c r="Z238" s="14" t="e">
        <f t="shared" si="101"/>
        <v>#VALUE!</v>
      </c>
      <c r="AA238" s="14" t="e">
        <f t="shared" si="102"/>
        <v>#VALUE!</v>
      </c>
      <c r="AB238" s="14" t="e">
        <f t="shared" si="103"/>
        <v>#VALUE!</v>
      </c>
      <c r="AC238" s="14" t="e">
        <f t="shared" si="104"/>
        <v>#VALUE!</v>
      </c>
      <c r="AD238" s="14" t="e">
        <f t="shared" si="105"/>
        <v>#VALUE!</v>
      </c>
      <c r="AE238" s="14" t="e">
        <f t="shared" si="106"/>
        <v>#VALUE!</v>
      </c>
      <c r="AF238" s="14" t="e">
        <f t="shared" si="107"/>
        <v>#VALUE!</v>
      </c>
      <c r="AG238" s="14" t="e">
        <f t="shared" si="108"/>
        <v>#VALUE!</v>
      </c>
      <c r="AH238" s="14" t="e">
        <f t="shared" si="109"/>
        <v>#VALUE!</v>
      </c>
      <c r="AI238" s="15" t="e">
        <f t="shared" si="110"/>
        <v>#VALUE!</v>
      </c>
      <c r="AJ238" s="15" t="e">
        <f t="shared" si="111"/>
        <v>#VALUE!</v>
      </c>
      <c r="AK238" s="15" t="e">
        <f t="shared" si="112"/>
        <v>#VALUE!</v>
      </c>
      <c r="AL238" s="15" t="e">
        <f t="shared" si="113"/>
        <v>#VALUE!</v>
      </c>
      <c r="AM238" s="15" t="e">
        <f t="shared" si="114"/>
        <v>#VALUE!</v>
      </c>
      <c r="AN238" s="15" t="e">
        <f t="shared" si="115"/>
        <v>#VALUE!</v>
      </c>
      <c r="AO238" s="15" t="e">
        <f t="shared" si="116"/>
        <v>#VALUE!</v>
      </c>
      <c r="AP238" s="15" t="e">
        <f t="shared" si="117"/>
        <v>#VALUE!</v>
      </c>
      <c r="AQ238" s="15" t="e">
        <f t="shared" si="118"/>
        <v>#VALUE!</v>
      </c>
      <c r="AR238" s="15" t="e">
        <f t="shared" si="119"/>
        <v>#VALUE!</v>
      </c>
      <c r="AS238" s="15">
        <f t="shared" si="120"/>
        <v>1</v>
      </c>
    </row>
    <row r="239" spans="1:45" ht="15.75">
      <c r="A239" s="118" t="s">
        <v>534</v>
      </c>
      <c r="B239" s="126"/>
      <c r="C239" s="126"/>
      <c r="D239" s="125"/>
      <c r="E239" s="127"/>
      <c r="F239" s="128"/>
      <c r="G239" s="128"/>
      <c r="H239" s="127"/>
      <c r="I239" s="127"/>
      <c r="J239" s="127"/>
      <c r="K239" s="127"/>
      <c r="L239" s="121" t="str">
        <f t="shared" si="89"/>
        <v/>
      </c>
      <c r="M239" s="121" t="str">
        <f t="shared" si="90"/>
        <v/>
      </c>
      <c r="N239" s="121"/>
      <c r="O239" s="64" t="str">
        <f t="shared" si="91"/>
        <v/>
      </c>
      <c r="P239" s="64" t="str">
        <f t="shared" si="92"/>
        <v/>
      </c>
      <c r="Q239" s="64" t="str">
        <f t="shared" si="93"/>
        <v/>
      </c>
      <c r="R239" s="64" t="str">
        <f t="shared" si="94"/>
        <v/>
      </c>
      <c r="S239" s="64" t="str">
        <f t="shared" si="95"/>
        <v/>
      </c>
      <c r="T239" s="64" t="str">
        <f t="shared" si="96"/>
        <v/>
      </c>
      <c r="U239" s="64" t="str">
        <f t="shared" si="97"/>
        <v/>
      </c>
      <c r="V239" s="64" t="str">
        <f t="shared" si="98"/>
        <v/>
      </c>
      <c r="W239" s="236" t="b">
        <f t="shared" si="99"/>
        <v>0</v>
      </c>
      <c r="Y239" s="14" t="e">
        <f t="shared" si="100"/>
        <v>#VALUE!</v>
      </c>
      <c r="Z239" s="14" t="e">
        <f t="shared" si="101"/>
        <v>#VALUE!</v>
      </c>
      <c r="AA239" s="14" t="e">
        <f t="shared" si="102"/>
        <v>#VALUE!</v>
      </c>
      <c r="AB239" s="14" t="e">
        <f t="shared" si="103"/>
        <v>#VALUE!</v>
      </c>
      <c r="AC239" s="14" t="e">
        <f t="shared" si="104"/>
        <v>#VALUE!</v>
      </c>
      <c r="AD239" s="14" t="e">
        <f t="shared" si="105"/>
        <v>#VALUE!</v>
      </c>
      <c r="AE239" s="14" t="e">
        <f t="shared" si="106"/>
        <v>#VALUE!</v>
      </c>
      <c r="AF239" s="14" t="e">
        <f t="shared" si="107"/>
        <v>#VALUE!</v>
      </c>
      <c r="AG239" s="14" t="e">
        <f t="shared" si="108"/>
        <v>#VALUE!</v>
      </c>
      <c r="AH239" s="14" t="e">
        <f t="shared" si="109"/>
        <v>#VALUE!</v>
      </c>
      <c r="AI239" s="15" t="e">
        <f t="shared" si="110"/>
        <v>#VALUE!</v>
      </c>
      <c r="AJ239" s="15" t="e">
        <f t="shared" si="111"/>
        <v>#VALUE!</v>
      </c>
      <c r="AK239" s="15" t="e">
        <f t="shared" si="112"/>
        <v>#VALUE!</v>
      </c>
      <c r="AL239" s="15" t="e">
        <f t="shared" si="113"/>
        <v>#VALUE!</v>
      </c>
      <c r="AM239" s="15" t="e">
        <f t="shared" si="114"/>
        <v>#VALUE!</v>
      </c>
      <c r="AN239" s="15" t="e">
        <f t="shared" si="115"/>
        <v>#VALUE!</v>
      </c>
      <c r="AO239" s="15" t="e">
        <f t="shared" si="116"/>
        <v>#VALUE!</v>
      </c>
      <c r="AP239" s="15" t="e">
        <f t="shared" si="117"/>
        <v>#VALUE!</v>
      </c>
      <c r="AQ239" s="15" t="e">
        <f t="shared" si="118"/>
        <v>#VALUE!</v>
      </c>
      <c r="AR239" s="15" t="e">
        <f t="shared" si="119"/>
        <v>#VALUE!</v>
      </c>
      <c r="AS239" s="15">
        <f t="shared" si="120"/>
        <v>1</v>
      </c>
    </row>
    <row r="240" spans="1:45" ht="15.75">
      <c r="A240" s="118" t="s">
        <v>535</v>
      </c>
      <c r="B240" s="126"/>
      <c r="C240" s="126"/>
      <c r="D240" s="125"/>
      <c r="E240" s="127"/>
      <c r="F240" s="128"/>
      <c r="G240" s="128"/>
      <c r="H240" s="127"/>
      <c r="I240" s="127"/>
      <c r="J240" s="127"/>
      <c r="K240" s="127"/>
      <c r="L240" s="121" t="str">
        <f t="shared" si="89"/>
        <v/>
      </c>
      <c r="M240" s="121" t="str">
        <f t="shared" si="90"/>
        <v/>
      </c>
      <c r="N240" s="121"/>
      <c r="O240" s="64" t="str">
        <f t="shared" si="91"/>
        <v/>
      </c>
      <c r="P240" s="64" t="str">
        <f t="shared" si="92"/>
        <v/>
      </c>
      <c r="Q240" s="64" t="str">
        <f t="shared" si="93"/>
        <v/>
      </c>
      <c r="R240" s="64" t="str">
        <f t="shared" si="94"/>
        <v/>
      </c>
      <c r="S240" s="64" t="str">
        <f t="shared" si="95"/>
        <v/>
      </c>
      <c r="T240" s="64" t="str">
        <f t="shared" si="96"/>
        <v/>
      </c>
      <c r="U240" s="64" t="str">
        <f t="shared" si="97"/>
        <v/>
      </c>
      <c r="V240" s="64" t="str">
        <f t="shared" si="98"/>
        <v/>
      </c>
      <c r="W240" s="236" t="b">
        <f t="shared" si="99"/>
        <v>0</v>
      </c>
      <c r="Y240" s="14" t="e">
        <f t="shared" si="100"/>
        <v>#VALUE!</v>
      </c>
      <c r="Z240" s="14" t="e">
        <f t="shared" si="101"/>
        <v>#VALUE!</v>
      </c>
      <c r="AA240" s="14" t="e">
        <f t="shared" si="102"/>
        <v>#VALUE!</v>
      </c>
      <c r="AB240" s="14" t="e">
        <f t="shared" si="103"/>
        <v>#VALUE!</v>
      </c>
      <c r="AC240" s="14" t="e">
        <f t="shared" si="104"/>
        <v>#VALUE!</v>
      </c>
      <c r="AD240" s="14" t="e">
        <f t="shared" si="105"/>
        <v>#VALUE!</v>
      </c>
      <c r="AE240" s="14" t="e">
        <f t="shared" si="106"/>
        <v>#VALUE!</v>
      </c>
      <c r="AF240" s="14" t="e">
        <f t="shared" si="107"/>
        <v>#VALUE!</v>
      </c>
      <c r="AG240" s="14" t="e">
        <f t="shared" si="108"/>
        <v>#VALUE!</v>
      </c>
      <c r="AH240" s="14" t="e">
        <f t="shared" si="109"/>
        <v>#VALUE!</v>
      </c>
      <c r="AI240" s="15" t="e">
        <f t="shared" si="110"/>
        <v>#VALUE!</v>
      </c>
      <c r="AJ240" s="15" t="e">
        <f t="shared" si="111"/>
        <v>#VALUE!</v>
      </c>
      <c r="AK240" s="15" t="e">
        <f t="shared" si="112"/>
        <v>#VALUE!</v>
      </c>
      <c r="AL240" s="15" t="e">
        <f t="shared" si="113"/>
        <v>#VALUE!</v>
      </c>
      <c r="AM240" s="15" t="e">
        <f t="shared" si="114"/>
        <v>#VALUE!</v>
      </c>
      <c r="AN240" s="15" t="e">
        <f t="shared" si="115"/>
        <v>#VALUE!</v>
      </c>
      <c r="AO240" s="15" t="e">
        <f t="shared" si="116"/>
        <v>#VALUE!</v>
      </c>
      <c r="AP240" s="15" t="e">
        <f t="shared" si="117"/>
        <v>#VALUE!</v>
      </c>
      <c r="AQ240" s="15" t="e">
        <f t="shared" si="118"/>
        <v>#VALUE!</v>
      </c>
      <c r="AR240" s="15" t="e">
        <f t="shared" si="119"/>
        <v>#VALUE!</v>
      </c>
      <c r="AS240" s="15">
        <f t="shared" si="120"/>
        <v>1</v>
      </c>
    </row>
    <row r="241" spans="1:45" ht="15.75">
      <c r="A241" s="118" t="s">
        <v>536</v>
      </c>
      <c r="B241" s="126"/>
      <c r="C241" s="126"/>
      <c r="D241" s="125"/>
      <c r="E241" s="127"/>
      <c r="F241" s="128"/>
      <c r="G241" s="128"/>
      <c r="H241" s="127"/>
      <c r="I241" s="127"/>
      <c r="J241" s="127"/>
      <c r="K241" s="127"/>
      <c r="L241" s="121" t="str">
        <f t="shared" si="89"/>
        <v/>
      </c>
      <c r="M241" s="121" t="str">
        <f t="shared" si="90"/>
        <v/>
      </c>
      <c r="N241" s="121"/>
      <c r="O241" s="64" t="str">
        <f t="shared" si="91"/>
        <v/>
      </c>
      <c r="P241" s="64" t="str">
        <f t="shared" si="92"/>
        <v/>
      </c>
      <c r="Q241" s="64" t="str">
        <f t="shared" si="93"/>
        <v/>
      </c>
      <c r="R241" s="64" t="str">
        <f t="shared" si="94"/>
        <v/>
      </c>
      <c r="S241" s="64" t="str">
        <f t="shared" si="95"/>
        <v/>
      </c>
      <c r="T241" s="64" t="str">
        <f t="shared" si="96"/>
        <v/>
      </c>
      <c r="U241" s="64" t="str">
        <f t="shared" si="97"/>
        <v/>
      </c>
      <c r="V241" s="64" t="str">
        <f t="shared" si="98"/>
        <v/>
      </c>
      <c r="W241" s="236" t="b">
        <f t="shared" si="99"/>
        <v>0</v>
      </c>
      <c r="Y241" s="14" t="e">
        <f t="shared" si="100"/>
        <v>#VALUE!</v>
      </c>
      <c r="Z241" s="14" t="e">
        <f t="shared" si="101"/>
        <v>#VALUE!</v>
      </c>
      <c r="AA241" s="14" t="e">
        <f t="shared" si="102"/>
        <v>#VALUE!</v>
      </c>
      <c r="AB241" s="14" t="e">
        <f t="shared" si="103"/>
        <v>#VALUE!</v>
      </c>
      <c r="AC241" s="14" t="e">
        <f t="shared" si="104"/>
        <v>#VALUE!</v>
      </c>
      <c r="AD241" s="14" t="e">
        <f t="shared" si="105"/>
        <v>#VALUE!</v>
      </c>
      <c r="AE241" s="14" t="e">
        <f t="shared" si="106"/>
        <v>#VALUE!</v>
      </c>
      <c r="AF241" s="14" t="e">
        <f t="shared" si="107"/>
        <v>#VALUE!</v>
      </c>
      <c r="AG241" s="14" t="e">
        <f t="shared" si="108"/>
        <v>#VALUE!</v>
      </c>
      <c r="AH241" s="14" t="e">
        <f t="shared" si="109"/>
        <v>#VALUE!</v>
      </c>
      <c r="AI241" s="15" t="e">
        <f t="shared" si="110"/>
        <v>#VALUE!</v>
      </c>
      <c r="AJ241" s="15" t="e">
        <f t="shared" si="111"/>
        <v>#VALUE!</v>
      </c>
      <c r="AK241" s="15" t="e">
        <f t="shared" si="112"/>
        <v>#VALUE!</v>
      </c>
      <c r="AL241" s="15" t="e">
        <f t="shared" si="113"/>
        <v>#VALUE!</v>
      </c>
      <c r="AM241" s="15" t="e">
        <f t="shared" si="114"/>
        <v>#VALUE!</v>
      </c>
      <c r="AN241" s="15" t="e">
        <f t="shared" si="115"/>
        <v>#VALUE!</v>
      </c>
      <c r="AO241" s="15" t="e">
        <f t="shared" si="116"/>
        <v>#VALUE!</v>
      </c>
      <c r="AP241" s="15" t="e">
        <f t="shared" si="117"/>
        <v>#VALUE!</v>
      </c>
      <c r="AQ241" s="15" t="e">
        <f t="shared" si="118"/>
        <v>#VALUE!</v>
      </c>
      <c r="AR241" s="15" t="e">
        <f t="shared" si="119"/>
        <v>#VALUE!</v>
      </c>
      <c r="AS241" s="15">
        <f t="shared" si="120"/>
        <v>1</v>
      </c>
    </row>
    <row r="242" spans="1:45" ht="15.75">
      <c r="A242" s="118" t="s">
        <v>537</v>
      </c>
      <c r="B242" s="126"/>
      <c r="C242" s="126"/>
      <c r="D242" s="125"/>
      <c r="E242" s="127"/>
      <c r="F242" s="128"/>
      <c r="G242" s="128"/>
      <c r="H242" s="127"/>
      <c r="I242" s="127"/>
      <c r="J242" s="127"/>
      <c r="K242" s="127"/>
      <c r="L242" s="121" t="str">
        <f t="shared" si="89"/>
        <v/>
      </c>
      <c r="M242" s="121" t="str">
        <f t="shared" si="90"/>
        <v/>
      </c>
      <c r="N242" s="121"/>
      <c r="O242" s="64" t="str">
        <f t="shared" si="91"/>
        <v/>
      </c>
      <c r="P242" s="64" t="str">
        <f t="shared" si="92"/>
        <v/>
      </c>
      <c r="Q242" s="64" t="str">
        <f t="shared" si="93"/>
        <v/>
      </c>
      <c r="R242" s="64" t="str">
        <f t="shared" si="94"/>
        <v/>
      </c>
      <c r="S242" s="64" t="str">
        <f t="shared" si="95"/>
        <v/>
      </c>
      <c r="T242" s="64" t="str">
        <f t="shared" si="96"/>
        <v/>
      </c>
      <c r="U242" s="64" t="str">
        <f t="shared" si="97"/>
        <v/>
      </c>
      <c r="V242" s="64" t="str">
        <f t="shared" si="98"/>
        <v/>
      </c>
      <c r="W242" s="236" t="b">
        <f t="shared" si="99"/>
        <v>0</v>
      </c>
      <c r="Y242" s="14" t="e">
        <f t="shared" si="100"/>
        <v>#VALUE!</v>
      </c>
      <c r="Z242" s="14" t="e">
        <f t="shared" si="101"/>
        <v>#VALUE!</v>
      </c>
      <c r="AA242" s="14" t="e">
        <f t="shared" si="102"/>
        <v>#VALUE!</v>
      </c>
      <c r="AB242" s="14" t="e">
        <f t="shared" si="103"/>
        <v>#VALUE!</v>
      </c>
      <c r="AC242" s="14" t="e">
        <f t="shared" si="104"/>
        <v>#VALUE!</v>
      </c>
      <c r="AD242" s="14" t="e">
        <f t="shared" si="105"/>
        <v>#VALUE!</v>
      </c>
      <c r="AE242" s="14" t="e">
        <f t="shared" si="106"/>
        <v>#VALUE!</v>
      </c>
      <c r="AF242" s="14" t="e">
        <f t="shared" si="107"/>
        <v>#VALUE!</v>
      </c>
      <c r="AG242" s="14" t="e">
        <f t="shared" si="108"/>
        <v>#VALUE!</v>
      </c>
      <c r="AH242" s="14" t="e">
        <f t="shared" si="109"/>
        <v>#VALUE!</v>
      </c>
      <c r="AI242" s="15" t="e">
        <f t="shared" si="110"/>
        <v>#VALUE!</v>
      </c>
      <c r="AJ242" s="15" t="e">
        <f t="shared" si="111"/>
        <v>#VALUE!</v>
      </c>
      <c r="AK242" s="15" t="e">
        <f t="shared" si="112"/>
        <v>#VALUE!</v>
      </c>
      <c r="AL242" s="15" t="e">
        <f t="shared" si="113"/>
        <v>#VALUE!</v>
      </c>
      <c r="AM242" s="15" t="e">
        <f t="shared" si="114"/>
        <v>#VALUE!</v>
      </c>
      <c r="AN242" s="15" t="e">
        <f t="shared" si="115"/>
        <v>#VALUE!</v>
      </c>
      <c r="AO242" s="15" t="e">
        <f t="shared" si="116"/>
        <v>#VALUE!</v>
      </c>
      <c r="AP242" s="15" t="e">
        <f t="shared" si="117"/>
        <v>#VALUE!</v>
      </c>
      <c r="AQ242" s="15" t="e">
        <f t="shared" si="118"/>
        <v>#VALUE!</v>
      </c>
      <c r="AR242" s="15" t="e">
        <f t="shared" si="119"/>
        <v>#VALUE!</v>
      </c>
      <c r="AS242" s="15">
        <f t="shared" si="120"/>
        <v>1</v>
      </c>
    </row>
    <row r="243" spans="1:45" ht="15.75">
      <c r="A243" s="118" t="s">
        <v>538</v>
      </c>
      <c r="B243" s="126"/>
      <c r="C243" s="126"/>
      <c r="D243" s="125"/>
      <c r="E243" s="127"/>
      <c r="F243" s="128"/>
      <c r="G243" s="128"/>
      <c r="H243" s="127"/>
      <c r="I243" s="127"/>
      <c r="J243" s="127"/>
      <c r="K243" s="127"/>
      <c r="L243" s="121" t="str">
        <f t="shared" si="89"/>
        <v/>
      </c>
      <c r="M243" s="121" t="str">
        <f t="shared" si="90"/>
        <v/>
      </c>
      <c r="N243" s="121"/>
      <c r="O243" s="64" t="str">
        <f t="shared" si="91"/>
        <v/>
      </c>
      <c r="P243" s="64" t="str">
        <f t="shared" si="92"/>
        <v/>
      </c>
      <c r="Q243" s="64" t="str">
        <f t="shared" si="93"/>
        <v/>
      </c>
      <c r="R243" s="64" t="str">
        <f t="shared" si="94"/>
        <v/>
      </c>
      <c r="S243" s="64" t="str">
        <f t="shared" si="95"/>
        <v/>
      </c>
      <c r="T243" s="64" t="str">
        <f t="shared" si="96"/>
        <v/>
      </c>
      <c r="U243" s="64" t="str">
        <f t="shared" si="97"/>
        <v/>
      </c>
      <c r="V243" s="64" t="str">
        <f t="shared" si="98"/>
        <v/>
      </c>
      <c r="W243" s="236" t="b">
        <f t="shared" si="99"/>
        <v>0</v>
      </c>
      <c r="Y243" s="14" t="e">
        <f t="shared" si="100"/>
        <v>#VALUE!</v>
      </c>
      <c r="Z243" s="14" t="e">
        <f t="shared" si="101"/>
        <v>#VALUE!</v>
      </c>
      <c r="AA243" s="14" t="e">
        <f t="shared" si="102"/>
        <v>#VALUE!</v>
      </c>
      <c r="AB243" s="14" t="e">
        <f t="shared" si="103"/>
        <v>#VALUE!</v>
      </c>
      <c r="AC243" s="14" t="e">
        <f t="shared" si="104"/>
        <v>#VALUE!</v>
      </c>
      <c r="AD243" s="14" t="e">
        <f t="shared" si="105"/>
        <v>#VALUE!</v>
      </c>
      <c r="AE243" s="14" t="e">
        <f t="shared" si="106"/>
        <v>#VALUE!</v>
      </c>
      <c r="AF243" s="14" t="e">
        <f t="shared" si="107"/>
        <v>#VALUE!</v>
      </c>
      <c r="AG243" s="14" t="e">
        <f t="shared" si="108"/>
        <v>#VALUE!</v>
      </c>
      <c r="AH243" s="14" t="e">
        <f t="shared" si="109"/>
        <v>#VALUE!</v>
      </c>
      <c r="AI243" s="15" t="e">
        <f t="shared" si="110"/>
        <v>#VALUE!</v>
      </c>
      <c r="AJ243" s="15" t="e">
        <f t="shared" si="111"/>
        <v>#VALUE!</v>
      </c>
      <c r="AK243" s="15" t="e">
        <f t="shared" si="112"/>
        <v>#VALUE!</v>
      </c>
      <c r="AL243" s="15" t="e">
        <f t="shared" si="113"/>
        <v>#VALUE!</v>
      </c>
      <c r="AM243" s="15" t="e">
        <f t="shared" si="114"/>
        <v>#VALUE!</v>
      </c>
      <c r="AN243" s="15" t="e">
        <f t="shared" si="115"/>
        <v>#VALUE!</v>
      </c>
      <c r="AO243" s="15" t="e">
        <f t="shared" si="116"/>
        <v>#VALUE!</v>
      </c>
      <c r="AP243" s="15" t="e">
        <f t="shared" si="117"/>
        <v>#VALUE!</v>
      </c>
      <c r="AQ243" s="15" t="e">
        <f t="shared" si="118"/>
        <v>#VALUE!</v>
      </c>
      <c r="AR243" s="15" t="e">
        <f t="shared" si="119"/>
        <v>#VALUE!</v>
      </c>
      <c r="AS243" s="15">
        <f t="shared" si="120"/>
        <v>1</v>
      </c>
    </row>
    <row r="244" spans="1:45" ht="15.75">
      <c r="A244" s="118" t="s">
        <v>539</v>
      </c>
      <c r="B244" s="126"/>
      <c r="C244" s="126"/>
      <c r="D244" s="125"/>
      <c r="E244" s="127"/>
      <c r="F244" s="128"/>
      <c r="G244" s="128"/>
      <c r="H244" s="127"/>
      <c r="I244" s="127"/>
      <c r="J244" s="127"/>
      <c r="K244" s="127"/>
      <c r="L244" s="121" t="str">
        <f t="shared" si="89"/>
        <v/>
      </c>
      <c r="M244" s="121" t="str">
        <f t="shared" si="90"/>
        <v/>
      </c>
      <c r="N244" s="121"/>
      <c r="O244" s="64" t="str">
        <f t="shared" si="91"/>
        <v/>
      </c>
      <c r="P244" s="64" t="str">
        <f t="shared" si="92"/>
        <v/>
      </c>
      <c r="Q244" s="64" t="str">
        <f t="shared" si="93"/>
        <v/>
      </c>
      <c r="R244" s="64" t="str">
        <f t="shared" si="94"/>
        <v/>
      </c>
      <c r="S244" s="64" t="str">
        <f t="shared" si="95"/>
        <v/>
      </c>
      <c r="T244" s="64" t="str">
        <f t="shared" si="96"/>
        <v/>
      </c>
      <c r="U244" s="64" t="str">
        <f t="shared" si="97"/>
        <v/>
      </c>
      <c r="V244" s="64" t="str">
        <f t="shared" si="98"/>
        <v/>
      </c>
      <c r="W244" s="236" t="b">
        <f t="shared" si="99"/>
        <v>0</v>
      </c>
      <c r="Y244" s="14" t="e">
        <f t="shared" si="100"/>
        <v>#VALUE!</v>
      </c>
      <c r="Z244" s="14" t="e">
        <f t="shared" si="101"/>
        <v>#VALUE!</v>
      </c>
      <c r="AA244" s="14" t="e">
        <f t="shared" si="102"/>
        <v>#VALUE!</v>
      </c>
      <c r="AB244" s="14" t="e">
        <f t="shared" si="103"/>
        <v>#VALUE!</v>
      </c>
      <c r="AC244" s="14" t="e">
        <f t="shared" si="104"/>
        <v>#VALUE!</v>
      </c>
      <c r="AD244" s="14" t="e">
        <f t="shared" si="105"/>
        <v>#VALUE!</v>
      </c>
      <c r="AE244" s="14" t="e">
        <f t="shared" si="106"/>
        <v>#VALUE!</v>
      </c>
      <c r="AF244" s="14" t="e">
        <f t="shared" si="107"/>
        <v>#VALUE!</v>
      </c>
      <c r="AG244" s="14" t="e">
        <f t="shared" si="108"/>
        <v>#VALUE!</v>
      </c>
      <c r="AH244" s="14" t="e">
        <f t="shared" si="109"/>
        <v>#VALUE!</v>
      </c>
      <c r="AI244" s="15" t="e">
        <f t="shared" si="110"/>
        <v>#VALUE!</v>
      </c>
      <c r="AJ244" s="15" t="e">
        <f t="shared" si="111"/>
        <v>#VALUE!</v>
      </c>
      <c r="AK244" s="15" t="e">
        <f t="shared" si="112"/>
        <v>#VALUE!</v>
      </c>
      <c r="AL244" s="15" t="e">
        <f t="shared" si="113"/>
        <v>#VALUE!</v>
      </c>
      <c r="AM244" s="15" t="e">
        <f t="shared" si="114"/>
        <v>#VALUE!</v>
      </c>
      <c r="AN244" s="15" t="e">
        <f t="shared" si="115"/>
        <v>#VALUE!</v>
      </c>
      <c r="AO244" s="15" t="e">
        <f t="shared" si="116"/>
        <v>#VALUE!</v>
      </c>
      <c r="AP244" s="15" t="e">
        <f t="shared" si="117"/>
        <v>#VALUE!</v>
      </c>
      <c r="AQ244" s="15" t="e">
        <f t="shared" si="118"/>
        <v>#VALUE!</v>
      </c>
      <c r="AR244" s="15" t="e">
        <f t="shared" si="119"/>
        <v>#VALUE!</v>
      </c>
      <c r="AS244" s="15">
        <f t="shared" si="120"/>
        <v>1</v>
      </c>
    </row>
    <row r="245" spans="1:45" ht="15.75">
      <c r="A245" s="118" t="s">
        <v>540</v>
      </c>
      <c r="B245" s="126"/>
      <c r="C245" s="126"/>
      <c r="D245" s="125"/>
      <c r="E245" s="127"/>
      <c r="F245" s="128"/>
      <c r="G245" s="128"/>
      <c r="H245" s="127"/>
      <c r="I245" s="127"/>
      <c r="J245" s="127"/>
      <c r="K245" s="127"/>
      <c r="L245" s="121" t="str">
        <f t="shared" si="89"/>
        <v/>
      </c>
      <c r="M245" s="121" t="str">
        <f t="shared" si="90"/>
        <v/>
      </c>
      <c r="N245" s="121"/>
      <c r="O245" s="64" t="str">
        <f t="shared" si="91"/>
        <v/>
      </c>
      <c r="P245" s="64" t="str">
        <f t="shared" si="92"/>
        <v/>
      </c>
      <c r="Q245" s="64" t="str">
        <f t="shared" si="93"/>
        <v/>
      </c>
      <c r="R245" s="64" t="str">
        <f t="shared" si="94"/>
        <v/>
      </c>
      <c r="S245" s="64" t="str">
        <f t="shared" si="95"/>
        <v/>
      </c>
      <c r="T245" s="64" t="str">
        <f t="shared" si="96"/>
        <v/>
      </c>
      <c r="U245" s="64" t="str">
        <f t="shared" si="97"/>
        <v/>
      </c>
      <c r="V245" s="64" t="str">
        <f t="shared" si="98"/>
        <v/>
      </c>
      <c r="W245" s="236" t="b">
        <f t="shared" si="99"/>
        <v>0</v>
      </c>
      <c r="Y245" s="14" t="e">
        <f t="shared" si="100"/>
        <v>#VALUE!</v>
      </c>
      <c r="Z245" s="14" t="e">
        <f t="shared" si="101"/>
        <v>#VALUE!</v>
      </c>
      <c r="AA245" s="14" t="e">
        <f t="shared" si="102"/>
        <v>#VALUE!</v>
      </c>
      <c r="AB245" s="14" t="e">
        <f t="shared" si="103"/>
        <v>#VALUE!</v>
      </c>
      <c r="AC245" s="14" t="e">
        <f t="shared" si="104"/>
        <v>#VALUE!</v>
      </c>
      <c r="AD245" s="14" t="e">
        <f t="shared" si="105"/>
        <v>#VALUE!</v>
      </c>
      <c r="AE245" s="14" t="e">
        <f t="shared" si="106"/>
        <v>#VALUE!</v>
      </c>
      <c r="AF245" s="14" t="e">
        <f t="shared" si="107"/>
        <v>#VALUE!</v>
      </c>
      <c r="AG245" s="14" t="e">
        <f t="shared" si="108"/>
        <v>#VALUE!</v>
      </c>
      <c r="AH245" s="14" t="e">
        <f t="shared" si="109"/>
        <v>#VALUE!</v>
      </c>
      <c r="AI245" s="15" t="e">
        <f t="shared" si="110"/>
        <v>#VALUE!</v>
      </c>
      <c r="AJ245" s="15" t="e">
        <f t="shared" si="111"/>
        <v>#VALUE!</v>
      </c>
      <c r="AK245" s="15" t="e">
        <f t="shared" si="112"/>
        <v>#VALUE!</v>
      </c>
      <c r="AL245" s="15" t="e">
        <f t="shared" si="113"/>
        <v>#VALUE!</v>
      </c>
      <c r="AM245" s="15" t="e">
        <f t="shared" si="114"/>
        <v>#VALUE!</v>
      </c>
      <c r="AN245" s="15" t="e">
        <f t="shared" si="115"/>
        <v>#VALUE!</v>
      </c>
      <c r="AO245" s="15" t="e">
        <f t="shared" si="116"/>
        <v>#VALUE!</v>
      </c>
      <c r="AP245" s="15" t="e">
        <f t="shared" si="117"/>
        <v>#VALUE!</v>
      </c>
      <c r="AQ245" s="15" t="e">
        <f t="shared" si="118"/>
        <v>#VALUE!</v>
      </c>
      <c r="AR245" s="15" t="e">
        <f t="shared" si="119"/>
        <v>#VALUE!</v>
      </c>
      <c r="AS245" s="15">
        <f t="shared" si="120"/>
        <v>1</v>
      </c>
    </row>
    <row r="246" spans="1:45" ht="15.75">
      <c r="A246" s="118" t="s">
        <v>541</v>
      </c>
      <c r="B246" s="126"/>
      <c r="C246" s="126"/>
      <c r="D246" s="125"/>
      <c r="E246" s="127"/>
      <c r="F246" s="128"/>
      <c r="G246" s="128"/>
      <c r="H246" s="127"/>
      <c r="I246" s="127"/>
      <c r="J246" s="127"/>
      <c r="K246" s="127"/>
      <c r="L246" s="121" t="str">
        <f t="shared" si="89"/>
        <v/>
      </c>
      <c r="M246" s="121" t="str">
        <f t="shared" si="90"/>
        <v/>
      </c>
      <c r="N246" s="121"/>
      <c r="O246" s="64" t="str">
        <f t="shared" si="91"/>
        <v/>
      </c>
      <c r="P246" s="64" t="str">
        <f t="shared" si="92"/>
        <v/>
      </c>
      <c r="Q246" s="64" t="str">
        <f t="shared" si="93"/>
        <v/>
      </c>
      <c r="R246" s="64" t="str">
        <f t="shared" si="94"/>
        <v/>
      </c>
      <c r="S246" s="64" t="str">
        <f t="shared" si="95"/>
        <v/>
      </c>
      <c r="T246" s="64" t="str">
        <f t="shared" si="96"/>
        <v/>
      </c>
      <c r="U246" s="64" t="str">
        <f t="shared" si="97"/>
        <v/>
      </c>
      <c r="V246" s="64" t="str">
        <f t="shared" si="98"/>
        <v/>
      </c>
      <c r="W246" s="236" t="b">
        <f t="shared" si="99"/>
        <v>0</v>
      </c>
      <c r="Y246" s="14" t="e">
        <f t="shared" si="100"/>
        <v>#VALUE!</v>
      </c>
      <c r="Z246" s="14" t="e">
        <f t="shared" si="101"/>
        <v>#VALUE!</v>
      </c>
      <c r="AA246" s="14" t="e">
        <f t="shared" si="102"/>
        <v>#VALUE!</v>
      </c>
      <c r="AB246" s="14" t="e">
        <f t="shared" si="103"/>
        <v>#VALUE!</v>
      </c>
      <c r="AC246" s="14" t="e">
        <f t="shared" si="104"/>
        <v>#VALUE!</v>
      </c>
      <c r="AD246" s="14" t="e">
        <f t="shared" si="105"/>
        <v>#VALUE!</v>
      </c>
      <c r="AE246" s="14" t="e">
        <f t="shared" si="106"/>
        <v>#VALUE!</v>
      </c>
      <c r="AF246" s="14" t="e">
        <f t="shared" si="107"/>
        <v>#VALUE!</v>
      </c>
      <c r="AG246" s="14" t="e">
        <f t="shared" si="108"/>
        <v>#VALUE!</v>
      </c>
      <c r="AH246" s="14" t="e">
        <f t="shared" si="109"/>
        <v>#VALUE!</v>
      </c>
      <c r="AI246" s="15" t="e">
        <f t="shared" si="110"/>
        <v>#VALUE!</v>
      </c>
      <c r="AJ246" s="15" t="e">
        <f t="shared" si="111"/>
        <v>#VALUE!</v>
      </c>
      <c r="AK246" s="15" t="e">
        <f t="shared" si="112"/>
        <v>#VALUE!</v>
      </c>
      <c r="AL246" s="15" t="e">
        <f t="shared" si="113"/>
        <v>#VALUE!</v>
      </c>
      <c r="AM246" s="15" t="e">
        <f t="shared" si="114"/>
        <v>#VALUE!</v>
      </c>
      <c r="AN246" s="15" t="e">
        <f t="shared" si="115"/>
        <v>#VALUE!</v>
      </c>
      <c r="AO246" s="15" t="e">
        <f t="shared" si="116"/>
        <v>#VALUE!</v>
      </c>
      <c r="AP246" s="15" t="e">
        <f t="shared" si="117"/>
        <v>#VALUE!</v>
      </c>
      <c r="AQ246" s="15" t="e">
        <f t="shared" si="118"/>
        <v>#VALUE!</v>
      </c>
      <c r="AR246" s="15" t="e">
        <f t="shared" si="119"/>
        <v>#VALUE!</v>
      </c>
      <c r="AS246" s="15">
        <f t="shared" si="120"/>
        <v>1</v>
      </c>
    </row>
    <row r="247" spans="1:45" ht="15.75">
      <c r="A247" s="118" t="s">
        <v>542</v>
      </c>
      <c r="B247" s="126"/>
      <c r="C247" s="126"/>
      <c r="D247" s="125"/>
      <c r="E247" s="127"/>
      <c r="F247" s="128"/>
      <c r="G247" s="128"/>
      <c r="H247" s="127"/>
      <c r="I247" s="127"/>
      <c r="J247" s="127"/>
      <c r="K247" s="127"/>
      <c r="L247" s="121" t="str">
        <f t="shared" si="89"/>
        <v/>
      </c>
      <c r="M247" s="121" t="str">
        <f t="shared" si="90"/>
        <v/>
      </c>
      <c r="N247" s="121"/>
      <c r="O247" s="64" t="str">
        <f t="shared" si="91"/>
        <v/>
      </c>
      <c r="P247" s="64" t="str">
        <f t="shared" si="92"/>
        <v/>
      </c>
      <c r="Q247" s="64" t="str">
        <f t="shared" si="93"/>
        <v/>
      </c>
      <c r="R247" s="64" t="str">
        <f t="shared" si="94"/>
        <v/>
      </c>
      <c r="S247" s="64" t="str">
        <f t="shared" si="95"/>
        <v/>
      </c>
      <c r="T247" s="64" t="str">
        <f t="shared" si="96"/>
        <v/>
      </c>
      <c r="U247" s="64" t="str">
        <f t="shared" si="97"/>
        <v/>
      </c>
      <c r="V247" s="64" t="str">
        <f t="shared" si="98"/>
        <v/>
      </c>
      <c r="W247" s="236" t="b">
        <f t="shared" si="99"/>
        <v>0</v>
      </c>
      <c r="Y247" s="14" t="e">
        <f t="shared" si="100"/>
        <v>#VALUE!</v>
      </c>
      <c r="Z247" s="14" t="e">
        <f t="shared" si="101"/>
        <v>#VALUE!</v>
      </c>
      <c r="AA247" s="14" t="e">
        <f t="shared" si="102"/>
        <v>#VALUE!</v>
      </c>
      <c r="AB247" s="14" t="e">
        <f t="shared" si="103"/>
        <v>#VALUE!</v>
      </c>
      <c r="AC247" s="14" t="e">
        <f t="shared" si="104"/>
        <v>#VALUE!</v>
      </c>
      <c r="AD247" s="14" t="e">
        <f t="shared" si="105"/>
        <v>#VALUE!</v>
      </c>
      <c r="AE247" s="14" t="e">
        <f t="shared" si="106"/>
        <v>#VALUE!</v>
      </c>
      <c r="AF247" s="14" t="e">
        <f t="shared" si="107"/>
        <v>#VALUE!</v>
      </c>
      <c r="AG247" s="14" t="e">
        <f t="shared" si="108"/>
        <v>#VALUE!</v>
      </c>
      <c r="AH247" s="14" t="e">
        <f t="shared" si="109"/>
        <v>#VALUE!</v>
      </c>
      <c r="AI247" s="15" t="e">
        <f t="shared" si="110"/>
        <v>#VALUE!</v>
      </c>
      <c r="AJ247" s="15" t="e">
        <f t="shared" si="111"/>
        <v>#VALUE!</v>
      </c>
      <c r="AK247" s="15" t="e">
        <f t="shared" si="112"/>
        <v>#VALUE!</v>
      </c>
      <c r="AL247" s="15" t="e">
        <f t="shared" si="113"/>
        <v>#VALUE!</v>
      </c>
      <c r="AM247" s="15" t="e">
        <f t="shared" si="114"/>
        <v>#VALUE!</v>
      </c>
      <c r="AN247" s="15" t="e">
        <f t="shared" si="115"/>
        <v>#VALUE!</v>
      </c>
      <c r="AO247" s="15" t="e">
        <f t="shared" si="116"/>
        <v>#VALUE!</v>
      </c>
      <c r="AP247" s="15" t="e">
        <f t="shared" si="117"/>
        <v>#VALUE!</v>
      </c>
      <c r="AQ247" s="15" t="e">
        <f t="shared" si="118"/>
        <v>#VALUE!</v>
      </c>
      <c r="AR247" s="15" t="e">
        <f t="shared" si="119"/>
        <v>#VALUE!</v>
      </c>
      <c r="AS247" s="15">
        <f t="shared" si="120"/>
        <v>1</v>
      </c>
    </row>
    <row r="248" spans="1:45" ht="15.75">
      <c r="A248" s="118" t="s">
        <v>543</v>
      </c>
      <c r="B248" s="126"/>
      <c r="C248" s="126"/>
      <c r="D248" s="125"/>
      <c r="E248" s="127"/>
      <c r="F248" s="128"/>
      <c r="G248" s="128"/>
      <c r="H248" s="127"/>
      <c r="I248" s="127"/>
      <c r="J248" s="127"/>
      <c r="K248" s="127"/>
      <c r="L248" s="121" t="str">
        <f t="shared" si="89"/>
        <v/>
      </c>
      <c r="M248" s="121" t="str">
        <f t="shared" si="90"/>
        <v/>
      </c>
      <c r="N248" s="121"/>
      <c r="O248" s="64" t="str">
        <f t="shared" si="91"/>
        <v/>
      </c>
      <c r="P248" s="64" t="str">
        <f t="shared" si="92"/>
        <v/>
      </c>
      <c r="Q248" s="64" t="str">
        <f t="shared" si="93"/>
        <v/>
      </c>
      <c r="R248" s="64" t="str">
        <f t="shared" si="94"/>
        <v/>
      </c>
      <c r="S248" s="64" t="str">
        <f t="shared" si="95"/>
        <v/>
      </c>
      <c r="T248" s="64" t="str">
        <f t="shared" si="96"/>
        <v/>
      </c>
      <c r="U248" s="64" t="str">
        <f t="shared" si="97"/>
        <v/>
      </c>
      <c r="V248" s="64" t="str">
        <f t="shared" si="98"/>
        <v/>
      </c>
      <c r="W248" s="236" t="b">
        <f t="shared" si="99"/>
        <v>0</v>
      </c>
      <c r="Y248" s="14" t="e">
        <f t="shared" si="100"/>
        <v>#VALUE!</v>
      </c>
      <c r="Z248" s="14" t="e">
        <f t="shared" si="101"/>
        <v>#VALUE!</v>
      </c>
      <c r="AA248" s="14" t="e">
        <f t="shared" si="102"/>
        <v>#VALUE!</v>
      </c>
      <c r="AB248" s="14" t="e">
        <f t="shared" si="103"/>
        <v>#VALUE!</v>
      </c>
      <c r="AC248" s="14" t="e">
        <f t="shared" si="104"/>
        <v>#VALUE!</v>
      </c>
      <c r="AD248" s="14" t="e">
        <f t="shared" si="105"/>
        <v>#VALUE!</v>
      </c>
      <c r="AE248" s="14" t="e">
        <f t="shared" si="106"/>
        <v>#VALUE!</v>
      </c>
      <c r="AF248" s="14" t="e">
        <f t="shared" si="107"/>
        <v>#VALUE!</v>
      </c>
      <c r="AG248" s="14" t="e">
        <f t="shared" si="108"/>
        <v>#VALUE!</v>
      </c>
      <c r="AH248" s="14" t="e">
        <f t="shared" si="109"/>
        <v>#VALUE!</v>
      </c>
      <c r="AI248" s="15" t="e">
        <f t="shared" si="110"/>
        <v>#VALUE!</v>
      </c>
      <c r="AJ248" s="15" t="e">
        <f t="shared" si="111"/>
        <v>#VALUE!</v>
      </c>
      <c r="AK248" s="15" t="e">
        <f t="shared" si="112"/>
        <v>#VALUE!</v>
      </c>
      <c r="AL248" s="15" t="e">
        <f t="shared" si="113"/>
        <v>#VALUE!</v>
      </c>
      <c r="AM248" s="15" t="e">
        <f t="shared" si="114"/>
        <v>#VALUE!</v>
      </c>
      <c r="AN248" s="15" t="e">
        <f t="shared" si="115"/>
        <v>#VALUE!</v>
      </c>
      <c r="AO248" s="15" t="e">
        <f t="shared" si="116"/>
        <v>#VALUE!</v>
      </c>
      <c r="AP248" s="15" t="e">
        <f t="shared" si="117"/>
        <v>#VALUE!</v>
      </c>
      <c r="AQ248" s="15" t="e">
        <f t="shared" si="118"/>
        <v>#VALUE!</v>
      </c>
      <c r="AR248" s="15" t="e">
        <f t="shared" si="119"/>
        <v>#VALUE!</v>
      </c>
      <c r="AS248" s="15">
        <f t="shared" si="120"/>
        <v>1</v>
      </c>
    </row>
    <row r="249" spans="1:45" ht="15.75">
      <c r="A249" s="118" t="s">
        <v>544</v>
      </c>
      <c r="B249" s="126"/>
      <c r="C249" s="126"/>
      <c r="D249" s="125"/>
      <c r="E249" s="127"/>
      <c r="F249" s="128"/>
      <c r="G249" s="128"/>
      <c r="H249" s="127"/>
      <c r="I249" s="127"/>
      <c r="J249" s="127"/>
      <c r="K249" s="127"/>
      <c r="L249" s="121" t="str">
        <f t="shared" si="89"/>
        <v/>
      </c>
      <c r="M249" s="121" t="str">
        <f t="shared" si="90"/>
        <v/>
      </c>
      <c r="N249" s="121"/>
      <c r="O249" s="64" t="str">
        <f t="shared" si="91"/>
        <v/>
      </c>
      <c r="P249" s="64" t="str">
        <f t="shared" si="92"/>
        <v/>
      </c>
      <c r="Q249" s="64" t="str">
        <f t="shared" si="93"/>
        <v/>
      </c>
      <c r="R249" s="64" t="str">
        <f t="shared" si="94"/>
        <v/>
      </c>
      <c r="S249" s="64" t="str">
        <f t="shared" si="95"/>
        <v/>
      </c>
      <c r="T249" s="64" t="str">
        <f t="shared" si="96"/>
        <v/>
      </c>
      <c r="U249" s="64" t="str">
        <f t="shared" si="97"/>
        <v/>
      </c>
      <c r="V249" s="64" t="str">
        <f t="shared" si="98"/>
        <v/>
      </c>
      <c r="W249" s="236" t="b">
        <f t="shared" si="99"/>
        <v>0</v>
      </c>
      <c r="Y249" s="14" t="e">
        <f t="shared" si="100"/>
        <v>#VALUE!</v>
      </c>
      <c r="Z249" s="14" t="e">
        <f t="shared" si="101"/>
        <v>#VALUE!</v>
      </c>
      <c r="AA249" s="14" t="e">
        <f t="shared" si="102"/>
        <v>#VALUE!</v>
      </c>
      <c r="AB249" s="14" t="e">
        <f t="shared" si="103"/>
        <v>#VALUE!</v>
      </c>
      <c r="AC249" s="14" t="e">
        <f t="shared" si="104"/>
        <v>#VALUE!</v>
      </c>
      <c r="AD249" s="14" t="e">
        <f t="shared" si="105"/>
        <v>#VALUE!</v>
      </c>
      <c r="AE249" s="14" t="e">
        <f t="shared" si="106"/>
        <v>#VALUE!</v>
      </c>
      <c r="AF249" s="14" t="e">
        <f t="shared" si="107"/>
        <v>#VALUE!</v>
      </c>
      <c r="AG249" s="14" t="e">
        <f t="shared" si="108"/>
        <v>#VALUE!</v>
      </c>
      <c r="AH249" s="14" t="e">
        <f t="shared" si="109"/>
        <v>#VALUE!</v>
      </c>
      <c r="AI249" s="15" t="e">
        <f t="shared" si="110"/>
        <v>#VALUE!</v>
      </c>
      <c r="AJ249" s="15" t="e">
        <f t="shared" si="111"/>
        <v>#VALUE!</v>
      </c>
      <c r="AK249" s="15" t="e">
        <f t="shared" si="112"/>
        <v>#VALUE!</v>
      </c>
      <c r="AL249" s="15" t="e">
        <f t="shared" si="113"/>
        <v>#VALUE!</v>
      </c>
      <c r="AM249" s="15" t="e">
        <f t="shared" si="114"/>
        <v>#VALUE!</v>
      </c>
      <c r="AN249" s="15" t="e">
        <f t="shared" si="115"/>
        <v>#VALUE!</v>
      </c>
      <c r="AO249" s="15" t="e">
        <f t="shared" si="116"/>
        <v>#VALUE!</v>
      </c>
      <c r="AP249" s="15" t="e">
        <f t="shared" si="117"/>
        <v>#VALUE!</v>
      </c>
      <c r="AQ249" s="15" t="e">
        <f t="shared" si="118"/>
        <v>#VALUE!</v>
      </c>
      <c r="AR249" s="15" t="e">
        <f t="shared" si="119"/>
        <v>#VALUE!</v>
      </c>
      <c r="AS249" s="15">
        <f t="shared" si="120"/>
        <v>1</v>
      </c>
    </row>
    <row r="250" spans="1:45" ht="15.75">
      <c r="A250" s="118" t="s">
        <v>545</v>
      </c>
      <c r="B250" s="126"/>
      <c r="C250" s="126"/>
      <c r="D250" s="125"/>
      <c r="E250" s="127"/>
      <c r="F250" s="128"/>
      <c r="G250" s="128"/>
      <c r="H250" s="127"/>
      <c r="I250" s="127"/>
      <c r="J250" s="127"/>
      <c r="K250" s="127"/>
      <c r="L250" s="121" t="str">
        <f t="shared" si="89"/>
        <v/>
      </c>
      <c r="M250" s="121" t="str">
        <f t="shared" si="90"/>
        <v/>
      </c>
      <c r="N250" s="121"/>
      <c r="O250" s="64" t="str">
        <f t="shared" si="91"/>
        <v/>
      </c>
      <c r="P250" s="64" t="str">
        <f t="shared" si="92"/>
        <v/>
      </c>
      <c r="Q250" s="64" t="str">
        <f t="shared" si="93"/>
        <v/>
      </c>
      <c r="R250" s="64" t="str">
        <f t="shared" si="94"/>
        <v/>
      </c>
      <c r="S250" s="64" t="str">
        <f t="shared" si="95"/>
        <v/>
      </c>
      <c r="T250" s="64" t="str">
        <f t="shared" si="96"/>
        <v/>
      </c>
      <c r="U250" s="64" t="str">
        <f t="shared" si="97"/>
        <v/>
      </c>
      <c r="V250" s="64" t="str">
        <f t="shared" si="98"/>
        <v/>
      </c>
      <c r="W250" s="236" t="b">
        <f t="shared" si="99"/>
        <v>0</v>
      </c>
      <c r="Y250" s="14" t="e">
        <f t="shared" si="100"/>
        <v>#VALUE!</v>
      </c>
      <c r="Z250" s="14" t="e">
        <f t="shared" si="101"/>
        <v>#VALUE!</v>
      </c>
      <c r="AA250" s="14" t="e">
        <f t="shared" si="102"/>
        <v>#VALUE!</v>
      </c>
      <c r="AB250" s="14" t="e">
        <f t="shared" si="103"/>
        <v>#VALUE!</v>
      </c>
      <c r="AC250" s="14" t="e">
        <f t="shared" si="104"/>
        <v>#VALUE!</v>
      </c>
      <c r="AD250" s="14" t="e">
        <f t="shared" si="105"/>
        <v>#VALUE!</v>
      </c>
      <c r="AE250" s="14" t="e">
        <f t="shared" si="106"/>
        <v>#VALUE!</v>
      </c>
      <c r="AF250" s="14" t="e">
        <f t="shared" si="107"/>
        <v>#VALUE!</v>
      </c>
      <c r="AG250" s="14" t="e">
        <f t="shared" si="108"/>
        <v>#VALUE!</v>
      </c>
      <c r="AH250" s="14" t="e">
        <f t="shared" si="109"/>
        <v>#VALUE!</v>
      </c>
      <c r="AI250" s="15" t="e">
        <f t="shared" si="110"/>
        <v>#VALUE!</v>
      </c>
      <c r="AJ250" s="15" t="e">
        <f t="shared" si="111"/>
        <v>#VALUE!</v>
      </c>
      <c r="AK250" s="15" t="e">
        <f t="shared" si="112"/>
        <v>#VALUE!</v>
      </c>
      <c r="AL250" s="15" t="e">
        <f t="shared" si="113"/>
        <v>#VALUE!</v>
      </c>
      <c r="AM250" s="15" t="e">
        <f t="shared" si="114"/>
        <v>#VALUE!</v>
      </c>
      <c r="AN250" s="15" t="e">
        <f t="shared" si="115"/>
        <v>#VALUE!</v>
      </c>
      <c r="AO250" s="15" t="e">
        <f t="shared" si="116"/>
        <v>#VALUE!</v>
      </c>
      <c r="AP250" s="15" t="e">
        <f t="shared" si="117"/>
        <v>#VALUE!</v>
      </c>
      <c r="AQ250" s="15" t="e">
        <f t="shared" si="118"/>
        <v>#VALUE!</v>
      </c>
      <c r="AR250" s="15" t="e">
        <f t="shared" si="119"/>
        <v>#VALUE!</v>
      </c>
      <c r="AS250" s="15">
        <f t="shared" si="120"/>
        <v>1</v>
      </c>
    </row>
    <row r="251" spans="1:45" ht="15.75">
      <c r="A251" s="118" t="s">
        <v>546</v>
      </c>
      <c r="B251" s="126"/>
      <c r="C251" s="126"/>
      <c r="D251" s="125"/>
      <c r="E251" s="127"/>
      <c r="F251" s="128"/>
      <c r="G251" s="128"/>
      <c r="H251" s="127"/>
      <c r="I251" s="127"/>
      <c r="J251" s="127"/>
      <c r="K251" s="127"/>
      <c r="L251" s="121" t="str">
        <f t="shared" si="89"/>
        <v/>
      </c>
      <c r="M251" s="121" t="str">
        <f t="shared" si="90"/>
        <v/>
      </c>
      <c r="N251" s="121"/>
      <c r="O251" s="64" t="str">
        <f t="shared" si="91"/>
        <v/>
      </c>
      <c r="P251" s="64" t="str">
        <f t="shared" si="92"/>
        <v/>
      </c>
      <c r="Q251" s="64" t="str">
        <f t="shared" si="93"/>
        <v/>
      </c>
      <c r="R251" s="64" t="str">
        <f t="shared" si="94"/>
        <v/>
      </c>
      <c r="S251" s="64" t="str">
        <f t="shared" si="95"/>
        <v/>
      </c>
      <c r="T251" s="64" t="str">
        <f t="shared" si="96"/>
        <v/>
      </c>
      <c r="U251" s="64" t="str">
        <f t="shared" si="97"/>
        <v/>
      </c>
      <c r="V251" s="64" t="str">
        <f t="shared" si="98"/>
        <v/>
      </c>
      <c r="W251" s="236" t="b">
        <f t="shared" si="99"/>
        <v>0</v>
      </c>
      <c r="Y251" s="14" t="e">
        <f t="shared" si="100"/>
        <v>#VALUE!</v>
      </c>
      <c r="Z251" s="14" t="e">
        <f t="shared" si="101"/>
        <v>#VALUE!</v>
      </c>
      <c r="AA251" s="14" t="e">
        <f t="shared" si="102"/>
        <v>#VALUE!</v>
      </c>
      <c r="AB251" s="14" t="e">
        <f t="shared" si="103"/>
        <v>#VALUE!</v>
      </c>
      <c r="AC251" s="14" t="e">
        <f t="shared" si="104"/>
        <v>#VALUE!</v>
      </c>
      <c r="AD251" s="14" t="e">
        <f t="shared" si="105"/>
        <v>#VALUE!</v>
      </c>
      <c r="AE251" s="14" t="e">
        <f t="shared" si="106"/>
        <v>#VALUE!</v>
      </c>
      <c r="AF251" s="14" t="e">
        <f t="shared" si="107"/>
        <v>#VALUE!</v>
      </c>
      <c r="AG251" s="14" t="e">
        <f t="shared" si="108"/>
        <v>#VALUE!</v>
      </c>
      <c r="AH251" s="14" t="e">
        <f t="shared" si="109"/>
        <v>#VALUE!</v>
      </c>
      <c r="AI251" s="15" t="e">
        <f t="shared" si="110"/>
        <v>#VALUE!</v>
      </c>
      <c r="AJ251" s="15" t="e">
        <f t="shared" si="111"/>
        <v>#VALUE!</v>
      </c>
      <c r="AK251" s="15" t="e">
        <f t="shared" si="112"/>
        <v>#VALUE!</v>
      </c>
      <c r="AL251" s="15" t="e">
        <f t="shared" si="113"/>
        <v>#VALUE!</v>
      </c>
      <c r="AM251" s="15" t="e">
        <f t="shared" si="114"/>
        <v>#VALUE!</v>
      </c>
      <c r="AN251" s="15" t="e">
        <f t="shared" si="115"/>
        <v>#VALUE!</v>
      </c>
      <c r="AO251" s="15" t="e">
        <f t="shared" si="116"/>
        <v>#VALUE!</v>
      </c>
      <c r="AP251" s="15" t="e">
        <f t="shared" si="117"/>
        <v>#VALUE!</v>
      </c>
      <c r="AQ251" s="15" t="e">
        <f t="shared" si="118"/>
        <v>#VALUE!</v>
      </c>
      <c r="AR251" s="15" t="e">
        <f t="shared" si="119"/>
        <v>#VALUE!</v>
      </c>
      <c r="AS251" s="15">
        <f t="shared" si="120"/>
        <v>1</v>
      </c>
    </row>
    <row r="252" spans="1:45" ht="15.75">
      <c r="A252" s="118" t="s">
        <v>547</v>
      </c>
      <c r="B252" s="126"/>
      <c r="C252" s="126"/>
      <c r="D252" s="125"/>
      <c r="E252" s="127"/>
      <c r="F252" s="128"/>
      <c r="G252" s="128"/>
      <c r="H252" s="127"/>
      <c r="I252" s="127"/>
      <c r="J252" s="127"/>
      <c r="K252" s="127"/>
      <c r="L252" s="121" t="str">
        <f t="shared" si="89"/>
        <v/>
      </c>
      <c r="M252" s="121" t="str">
        <f t="shared" si="90"/>
        <v/>
      </c>
      <c r="N252" s="121"/>
      <c r="O252" s="64" t="str">
        <f t="shared" si="91"/>
        <v/>
      </c>
      <c r="P252" s="64" t="str">
        <f t="shared" si="92"/>
        <v/>
      </c>
      <c r="Q252" s="64" t="str">
        <f t="shared" si="93"/>
        <v/>
      </c>
      <c r="R252" s="64" t="str">
        <f t="shared" si="94"/>
        <v/>
      </c>
      <c r="S252" s="64" t="str">
        <f t="shared" si="95"/>
        <v/>
      </c>
      <c r="T252" s="64" t="str">
        <f t="shared" si="96"/>
        <v/>
      </c>
      <c r="U252" s="64" t="str">
        <f t="shared" si="97"/>
        <v/>
      </c>
      <c r="V252" s="64" t="str">
        <f t="shared" si="98"/>
        <v/>
      </c>
      <c r="W252" s="236" t="b">
        <f t="shared" si="99"/>
        <v>0</v>
      </c>
      <c r="Y252" s="14" t="e">
        <f t="shared" si="100"/>
        <v>#VALUE!</v>
      </c>
      <c r="Z252" s="14" t="e">
        <f t="shared" si="101"/>
        <v>#VALUE!</v>
      </c>
      <c r="AA252" s="14" t="e">
        <f t="shared" si="102"/>
        <v>#VALUE!</v>
      </c>
      <c r="AB252" s="14" t="e">
        <f t="shared" si="103"/>
        <v>#VALUE!</v>
      </c>
      <c r="AC252" s="14" t="e">
        <f t="shared" si="104"/>
        <v>#VALUE!</v>
      </c>
      <c r="AD252" s="14" t="e">
        <f t="shared" si="105"/>
        <v>#VALUE!</v>
      </c>
      <c r="AE252" s="14" t="e">
        <f t="shared" si="106"/>
        <v>#VALUE!</v>
      </c>
      <c r="AF252" s="14" t="e">
        <f t="shared" si="107"/>
        <v>#VALUE!</v>
      </c>
      <c r="AG252" s="14" t="e">
        <f t="shared" si="108"/>
        <v>#VALUE!</v>
      </c>
      <c r="AH252" s="14" t="e">
        <f t="shared" si="109"/>
        <v>#VALUE!</v>
      </c>
      <c r="AI252" s="15" t="e">
        <f t="shared" si="110"/>
        <v>#VALUE!</v>
      </c>
      <c r="AJ252" s="15" t="e">
        <f t="shared" si="111"/>
        <v>#VALUE!</v>
      </c>
      <c r="AK252" s="15" t="e">
        <f t="shared" si="112"/>
        <v>#VALUE!</v>
      </c>
      <c r="AL252" s="15" t="e">
        <f t="shared" si="113"/>
        <v>#VALUE!</v>
      </c>
      <c r="AM252" s="15" t="e">
        <f t="shared" si="114"/>
        <v>#VALUE!</v>
      </c>
      <c r="AN252" s="15" t="e">
        <f t="shared" si="115"/>
        <v>#VALUE!</v>
      </c>
      <c r="AO252" s="15" t="e">
        <f t="shared" si="116"/>
        <v>#VALUE!</v>
      </c>
      <c r="AP252" s="15" t="e">
        <f t="shared" si="117"/>
        <v>#VALUE!</v>
      </c>
      <c r="AQ252" s="15" t="e">
        <f t="shared" si="118"/>
        <v>#VALUE!</v>
      </c>
      <c r="AR252" s="15" t="e">
        <f t="shared" si="119"/>
        <v>#VALUE!</v>
      </c>
      <c r="AS252" s="15">
        <f t="shared" si="120"/>
        <v>1</v>
      </c>
    </row>
    <row r="253" spans="1:45" ht="15.75">
      <c r="A253" s="118" t="s">
        <v>548</v>
      </c>
      <c r="B253" s="126"/>
      <c r="C253" s="126"/>
      <c r="D253" s="125"/>
      <c r="E253" s="127"/>
      <c r="F253" s="128"/>
      <c r="G253" s="128"/>
      <c r="H253" s="127"/>
      <c r="I253" s="127"/>
      <c r="J253" s="127"/>
      <c r="K253" s="127"/>
      <c r="L253" s="121" t="str">
        <f t="shared" si="89"/>
        <v/>
      </c>
      <c r="M253" s="121" t="str">
        <f t="shared" si="90"/>
        <v/>
      </c>
      <c r="N253" s="121"/>
      <c r="O253" s="64" t="str">
        <f t="shared" si="91"/>
        <v/>
      </c>
      <c r="P253" s="64" t="str">
        <f t="shared" si="92"/>
        <v/>
      </c>
      <c r="Q253" s="64" t="str">
        <f t="shared" si="93"/>
        <v/>
      </c>
      <c r="R253" s="64" t="str">
        <f t="shared" si="94"/>
        <v/>
      </c>
      <c r="S253" s="64" t="str">
        <f t="shared" si="95"/>
        <v/>
      </c>
      <c r="T253" s="64" t="str">
        <f t="shared" si="96"/>
        <v/>
      </c>
      <c r="U253" s="64" t="str">
        <f t="shared" si="97"/>
        <v/>
      </c>
      <c r="V253" s="64" t="str">
        <f t="shared" si="98"/>
        <v/>
      </c>
      <c r="W253" s="236" t="b">
        <f t="shared" si="99"/>
        <v>0</v>
      </c>
      <c r="Y253" s="14" t="e">
        <f t="shared" si="100"/>
        <v>#VALUE!</v>
      </c>
      <c r="Z253" s="14" t="e">
        <f t="shared" si="101"/>
        <v>#VALUE!</v>
      </c>
      <c r="AA253" s="14" t="e">
        <f t="shared" si="102"/>
        <v>#VALUE!</v>
      </c>
      <c r="AB253" s="14" t="e">
        <f t="shared" si="103"/>
        <v>#VALUE!</v>
      </c>
      <c r="AC253" s="14" t="e">
        <f t="shared" si="104"/>
        <v>#VALUE!</v>
      </c>
      <c r="AD253" s="14" t="e">
        <f t="shared" si="105"/>
        <v>#VALUE!</v>
      </c>
      <c r="AE253" s="14" t="e">
        <f t="shared" si="106"/>
        <v>#VALUE!</v>
      </c>
      <c r="AF253" s="14" t="e">
        <f t="shared" si="107"/>
        <v>#VALUE!</v>
      </c>
      <c r="AG253" s="14" t="e">
        <f t="shared" si="108"/>
        <v>#VALUE!</v>
      </c>
      <c r="AH253" s="14" t="e">
        <f t="shared" si="109"/>
        <v>#VALUE!</v>
      </c>
      <c r="AI253" s="15" t="e">
        <f t="shared" si="110"/>
        <v>#VALUE!</v>
      </c>
      <c r="AJ253" s="15" t="e">
        <f t="shared" si="111"/>
        <v>#VALUE!</v>
      </c>
      <c r="AK253" s="15" t="e">
        <f t="shared" si="112"/>
        <v>#VALUE!</v>
      </c>
      <c r="AL253" s="15" t="e">
        <f t="shared" si="113"/>
        <v>#VALUE!</v>
      </c>
      <c r="AM253" s="15" t="e">
        <f t="shared" si="114"/>
        <v>#VALUE!</v>
      </c>
      <c r="AN253" s="15" t="e">
        <f t="shared" si="115"/>
        <v>#VALUE!</v>
      </c>
      <c r="AO253" s="15" t="e">
        <f t="shared" si="116"/>
        <v>#VALUE!</v>
      </c>
      <c r="AP253" s="15" t="e">
        <f t="shared" si="117"/>
        <v>#VALUE!</v>
      </c>
      <c r="AQ253" s="15" t="e">
        <f t="shared" si="118"/>
        <v>#VALUE!</v>
      </c>
      <c r="AR253" s="15" t="e">
        <f t="shared" si="119"/>
        <v>#VALUE!</v>
      </c>
      <c r="AS253" s="15">
        <f t="shared" si="120"/>
        <v>1</v>
      </c>
    </row>
    <row r="254" spans="1:45" ht="15.75">
      <c r="A254" s="118" t="s">
        <v>549</v>
      </c>
      <c r="B254" s="126"/>
      <c r="C254" s="126"/>
      <c r="D254" s="125"/>
      <c r="E254" s="127"/>
      <c r="F254" s="128"/>
      <c r="G254" s="128"/>
      <c r="H254" s="127"/>
      <c r="I254" s="127"/>
      <c r="J254" s="127"/>
      <c r="K254" s="127"/>
      <c r="L254" s="121" t="str">
        <f t="shared" si="89"/>
        <v/>
      </c>
      <c r="M254" s="121" t="str">
        <f t="shared" si="90"/>
        <v/>
      </c>
      <c r="N254" s="121"/>
      <c r="O254" s="64" t="str">
        <f t="shared" si="91"/>
        <v/>
      </c>
      <c r="P254" s="64" t="str">
        <f t="shared" si="92"/>
        <v/>
      </c>
      <c r="Q254" s="64" t="str">
        <f t="shared" si="93"/>
        <v/>
      </c>
      <c r="R254" s="64" t="str">
        <f t="shared" si="94"/>
        <v/>
      </c>
      <c r="S254" s="64" t="str">
        <f t="shared" si="95"/>
        <v/>
      </c>
      <c r="T254" s="64" t="str">
        <f t="shared" si="96"/>
        <v/>
      </c>
      <c r="U254" s="64" t="str">
        <f t="shared" si="97"/>
        <v/>
      </c>
      <c r="V254" s="64" t="str">
        <f t="shared" si="98"/>
        <v/>
      </c>
      <c r="W254" s="236" t="b">
        <f t="shared" si="99"/>
        <v>0</v>
      </c>
      <c r="Y254" s="14" t="e">
        <f t="shared" si="100"/>
        <v>#VALUE!</v>
      </c>
      <c r="Z254" s="14" t="e">
        <f t="shared" si="101"/>
        <v>#VALUE!</v>
      </c>
      <c r="AA254" s="14" t="e">
        <f t="shared" si="102"/>
        <v>#VALUE!</v>
      </c>
      <c r="AB254" s="14" t="e">
        <f t="shared" si="103"/>
        <v>#VALUE!</v>
      </c>
      <c r="AC254" s="14" t="e">
        <f t="shared" si="104"/>
        <v>#VALUE!</v>
      </c>
      <c r="AD254" s="14" t="e">
        <f t="shared" si="105"/>
        <v>#VALUE!</v>
      </c>
      <c r="AE254" s="14" t="e">
        <f t="shared" si="106"/>
        <v>#VALUE!</v>
      </c>
      <c r="AF254" s="14" t="e">
        <f t="shared" si="107"/>
        <v>#VALUE!</v>
      </c>
      <c r="AG254" s="14" t="e">
        <f t="shared" si="108"/>
        <v>#VALUE!</v>
      </c>
      <c r="AH254" s="14" t="e">
        <f t="shared" si="109"/>
        <v>#VALUE!</v>
      </c>
      <c r="AI254" s="15" t="e">
        <f t="shared" si="110"/>
        <v>#VALUE!</v>
      </c>
      <c r="AJ254" s="15" t="e">
        <f t="shared" si="111"/>
        <v>#VALUE!</v>
      </c>
      <c r="AK254" s="15" t="e">
        <f t="shared" si="112"/>
        <v>#VALUE!</v>
      </c>
      <c r="AL254" s="15" t="e">
        <f t="shared" si="113"/>
        <v>#VALUE!</v>
      </c>
      <c r="AM254" s="15" t="e">
        <f t="shared" si="114"/>
        <v>#VALUE!</v>
      </c>
      <c r="AN254" s="15" t="e">
        <f t="shared" si="115"/>
        <v>#VALUE!</v>
      </c>
      <c r="AO254" s="15" t="e">
        <f t="shared" si="116"/>
        <v>#VALUE!</v>
      </c>
      <c r="AP254" s="15" t="e">
        <f t="shared" si="117"/>
        <v>#VALUE!</v>
      </c>
      <c r="AQ254" s="15" t="e">
        <f t="shared" si="118"/>
        <v>#VALUE!</v>
      </c>
      <c r="AR254" s="15" t="e">
        <f t="shared" si="119"/>
        <v>#VALUE!</v>
      </c>
      <c r="AS254" s="15">
        <f t="shared" si="120"/>
        <v>1</v>
      </c>
    </row>
    <row r="255" spans="1:45" ht="15.75">
      <c r="A255" s="118" t="s">
        <v>550</v>
      </c>
      <c r="B255" s="126"/>
      <c r="C255" s="126"/>
      <c r="D255" s="125"/>
      <c r="E255" s="127"/>
      <c r="F255" s="128"/>
      <c r="G255" s="128"/>
      <c r="H255" s="127"/>
      <c r="I255" s="127"/>
      <c r="J255" s="127"/>
      <c r="K255" s="127"/>
      <c r="L255" s="121" t="str">
        <f t="shared" si="89"/>
        <v/>
      </c>
      <c r="M255" s="121" t="str">
        <f t="shared" si="90"/>
        <v/>
      </c>
      <c r="N255" s="121"/>
      <c r="O255" s="64" t="str">
        <f t="shared" si="91"/>
        <v/>
      </c>
      <c r="P255" s="64" t="str">
        <f t="shared" si="92"/>
        <v/>
      </c>
      <c r="Q255" s="64" t="str">
        <f t="shared" si="93"/>
        <v/>
      </c>
      <c r="R255" s="64" t="str">
        <f t="shared" si="94"/>
        <v/>
      </c>
      <c r="S255" s="64" t="str">
        <f t="shared" si="95"/>
        <v/>
      </c>
      <c r="T255" s="64" t="str">
        <f t="shared" si="96"/>
        <v/>
      </c>
      <c r="U255" s="64" t="str">
        <f t="shared" si="97"/>
        <v/>
      </c>
      <c r="V255" s="64" t="str">
        <f t="shared" si="98"/>
        <v/>
      </c>
      <c r="W255" s="236" t="b">
        <f t="shared" si="99"/>
        <v>0</v>
      </c>
      <c r="Y255" s="14" t="e">
        <f t="shared" si="100"/>
        <v>#VALUE!</v>
      </c>
      <c r="Z255" s="14" t="e">
        <f t="shared" si="101"/>
        <v>#VALUE!</v>
      </c>
      <c r="AA255" s="14" t="e">
        <f t="shared" si="102"/>
        <v>#VALUE!</v>
      </c>
      <c r="AB255" s="14" t="e">
        <f t="shared" si="103"/>
        <v>#VALUE!</v>
      </c>
      <c r="AC255" s="14" t="e">
        <f t="shared" si="104"/>
        <v>#VALUE!</v>
      </c>
      <c r="AD255" s="14" t="e">
        <f t="shared" si="105"/>
        <v>#VALUE!</v>
      </c>
      <c r="AE255" s="14" t="e">
        <f t="shared" si="106"/>
        <v>#VALUE!</v>
      </c>
      <c r="AF255" s="14" t="e">
        <f t="shared" si="107"/>
        <v>#VALUE!</v>
      </c>
      <c r="AG255" s="14" t="e">
        <f t="shared" si="108"/>
        <v>#VALUE!</v>
      </c>
      <c r="AH255" s="14" t="e">
        <f t="shared" si="109"/>
        <v>#VALUE!</v>
      </c>
      <c r="AI255" s="15" t="e">
        <f t="shared" si="110"/>
        <v>#VALUE!</v>
      </c>
      <c r="AJ255" s="15" t="e">
        <f t="shared" si="111"/>
        <v>#VALUE!</v>
      </c>
      <c r="AK255" s="15" t="e">
        <f t="shared" si="112"/>
        <v>#VALUE!</v>
      </c>
      <c r="AL255" s="15" t="e">
        <f t="shared" si="113"/>
        <v>#VALUE!</v>
      </c>
      <c r="AM255" s="15" t="e">
        <f t="shared" si="114"/>
        <v>#VALUE!</v>
      </c>
      <c r="AN255" s="15" t="e">
        <f t="shared" si="115"/>
        <v>#VALUE!</v>
      </c>
      <c r="AO255" s="15" t="e">
        <f t="shared" si="116"/>
        <v>#VALUE!</v>
      </c>
      <c r="AP255" s="15" t="e">
        <f t="shared" si="117"/>
        <v>#VALUE!</v>
      </c>
      <c r="AQ255" s="15" t="e">
        <f t="shared" si="118"/>
        <v>#VALUE!</v>
      </c>
      <c r="AR255" s="15" t="e">
        <f t="shared" si="119"/>
        <v>#VALUE!</v>
      </c>
      <c r="AS255" s="15">
        <f t="shared" si="120"/>
        <v>1</v>
      </c>
    </row>
    <row r="256" spans="1:45" ht="15.75">
      <c r="A256" s="118" t="s">
        <v>551</v>
      </c>
      <c r="B256" s="126"/>
      <c r="C256" s="126"/>
      <c r="D256" s="125"/>
      <c r="E256" s="127"/>
      <c r="F256" s="128"/>
      <c r="G256" s="128"/>
      <c r="H256" s="127"/>
      <c r="I256" s="127"/>
      <c r="J256" s="127"/>
      <c r="K256" s="127"/>
      <c r="L256" s="121" t="str">
        <f t="shared" si="89"/>
        <v/>
      </c>
      <c r="M256" s="121" t="str">
        <f t="shared" si="90"/>
        <v/>
      </c>
      <c r="N256" s="121"/>
      <c r="O256" s="64" t="str">
        <f t="shared" si="91"/>
        <v/>
      </c>
      <c r="P256" s="64" t="str">
        <f t="shared" si="92"/>
        <v/>
      </c>
      <c r="Q256" s="64" t="str">
        <f t="shared" si="93"/>
        <v/>
      </c>
      <c r="R256" s="64" t="str">
        <f t="shared" si="94"/>
        <v/>
      </c>
      <c r="S256" s="64" t="str">
        <f t="shared" si="95"/>
        <v/>
      </c>
      <c r="T256" s="64" t="str">
        <f t="shared" si="96"/>
        <v/>
      </c>
      <c r="U256" s="64" t="str">
        <f t="shared" si="97"/>
        <v/>
      </c>
      <c r="V256" s="64" t="str">
        <f t="shared" si="98"/>
        <v/>
      </c>
      <c r="W256" s="236" t="b">
        <f t="shared" si="99"/>
        <v>0</v>
      </c>
      <c r="Y256" s="14" t="e">
        <f t="shared" si="100"/>
        <v>#VALUE!</v>
      </c>
      <c r="Z256" s="14" t="e">
        <f t="shared" si="101"/>
        <v>#VALUE!</v>
      </c>
      <c r="AA256" s="14" t="e">
        <f t="shared" si="102"/>
        <v>#VALUE!</v>
      </c>
      <c r="AB256" s="14" t="e">
        <f t="shared" si="103"/>
        <v>#VALUE!</v>
      </c>
      <c r="AC256" s="14" t="e">
        <f t="shared" si="104"/>
        <v>#VALUE!</v>
      </c>
      <c r="AD256" s="14" t="e">
        <f t="shared" si="105"/>
        <v>#VALUE!</v>
      </c>
      <c r="AE256" s="14" t="e">
        <f t="shared" si="106"/>
        <v>#VALUE!</v>
      </c>
      <c r="AF256" s="14" t="e">
        <f t="shared" si="107"/>
        <v>#VALUE!</v>
      </c>
      <c r="AG256" s="14" t="e">
        <f t="shared" si="108"/>
        <v>#VALUE!</v>
      </c>
      <c r="AH256" s="14" t="e">
        <f t="shared" si="109"/>
        <v>#VALUE!</v>
      </c>
      <c r="AI256" s="15" t="e">
        <f t="shared" si="110"/>
        <v>#VALUE!</v>
      </c>
      <c r="AJ256" s="15" t="e">
        <f t="shared" si="111"/>
        <v>#VALUE!</v>
      </c>
      <c r="AK256" s="15" t="e">
        <f t="shared" si="112"/>
        <v>#VALUE!</v>
      </c>
      <c r="AL256" s="15" t="e">
        <f t="shared" si="113"/>
        <v>#VALUE!</v>
      </c>
      <c r="AM256" s="15" t="e">
        <f t="shared" si="114"/>
        <v>#VALUE!</v>
      </c>
      <c r="AN256" s="15" t="e">
        <f t="shared" si="115"/>
        <v>#VALUE!</v>
      </c>
      <c r="AO256" s="15" t="e">
        <f t="shared" si="116"/>
        <v>#VALUE!</v>
      </c>
      <c r="AP256" s="15" t="e">
        <f t="shared" si="117"/>
        <v>#VALUE!</v>
      </c>
      <c r="AQ256" s="15" t="e">
        <f t="shared" si="118"/>
        <v>#VALUE!</v>
      </c>
      <c r="AR256" s="15" t="e">
        <f t="shared" si="119"/>
        <v>#VALUE!</v>
      </c>
      <c r="AS256" s="15">
        <f t="shared" si="120"/>
        <v>1</v>
      </c>
    </row>
    <row r="257" spans="1:45" ht="15.75">
      <c r="A257" s="118" t="s">
        <v>552</v>
      </c>
      <c r="B257" s="126"/>
      <c r="C257" s="126"/>
      <c r="D257" s="125"/>
      <c r="E257" s="127"/>
      <c r="F257" s="128"/>
      <c r="G257" s="128"/>
      <c r="H257" s="127"/>
      <c r="I257" s="127"/>
      <c r="J257" s="127"/>
      <c r="K257" s="127"/>
      <c r="L257" s="121" t="str">
        <f t="shared" si="89"/>
        <v/>
      </c>
      <c r="M257" s="121" t="str">
        <f t="shared" si="90"/>
        <v/>
      </c>
      <c r="N257" s="121"/>
      <c r="O257" s="64" t="str">
        <f t="shared" si="91"/>
        <v/>
      </c>
      <c r="P257" s="64" t="str">
        <f t="shared" si="92"/>
        <v/>
      </c>
      <c r="Q257" s="64" t="str">
        <f t="shared" si="93"/>
        <v/>
      </c>
      <c r="R257" s="64" t="str">
        <f t="shared" si="94"/>
        <v/>
      </c>
      <c r="S257" s="64" t="str">
        <f t="shared" si="95"/>
        <v/>
      </c>
      <c r="T257" s="64" t="str">
        <f t="shared" si="96"/>
        <v/>
      </c>
      <c r="U257" s="64" t="str">
        <f t="shared" si="97"/>
        <v/>
      </c>
      <c r="V257" s="64" t="str">
        <f t="shared" si="98"/>
        <v/>
      </c>
      <c r="W257" s="236" t="b">
        <f t="shared" si="99"/>
        <v>0</v>
      </c>
      <c r="Y257" s="14" t="e">
        <f t="shared" si="100"/>
        <v>#VALUE!</v>
      </c>
      <c r="Z257" s="14" t="e">
        <f t="shared" si="101"/>
        <v>#VALUE!</v>
      </c>
      <c r="AA257" s="14" t="e">
        <f t="shared" si="102"/>
        <v>#VALUE!</v>
      </c>
      <c r="AB257" s="14" t="e">
        <f t="shared" si="103"/>
        <v>#VALUE!</v>
      </c>
      <c r="AC257" s="14" t="e">
        <f t="shared" si="104"/>
        <v>#VALUE!</v>
      </c>
      <c r="AD257" s="14" t="e">
        <f t="shared" si="105"/>
        <v>#VALUE!</v>
      </c>
      <c r="AE257" s="14" t="e">
        <f t="shared" si="106"/>
        <v>#VALUE!</v>
      </c>
      <c r="AF257" s="14" t="e">
        <f t="shared" si="107"/>
        <v>#VALUE!</v>
      </c>
      <c r="AG257" s="14" t="e">
        <f t="shared" si="108"/>
        <v>#VALUE!</v>
      </c>
      <c r="AH257" s="14" t="e">
        <f t="shared" si="109"/>
        <v>#VALUE!</v>
      </c>
      <c r="AI257" s="15" t="e">
        <f t="shared" si="110"/>
        <v>#VALUE!</v>
      </c>
      <c r="AJ257" s="15" t="e">
        <f t="shared" si="111"/>
        <v>#VALUE!</v>
      </c>
      <c r="AK257" s="15" t="e">
        <f t="shared" si="112"/>
        <v>#VALUE!</v>
      </c>
      <c r="AL257" s="15" t="e">
        <f t="shared" si="113"/>
        <v>#VALUE!</v>
      </c>
      <c r="AM257" s="15" t="e">
        <f t="shared" si="114"/>
        <v>#VALUE!</v>
      </c>
      <c r="AN257" s="15" t="e">
        <f t="shared" si="115"/>
        <v>#VALUE!</v>
      </c>
      <c r="AO257" s="15" t="e">
        <f t="shared" si="116"/>
        <v>#VALUE!</v>
      </c>
      <c r="AP257" s="15" t="e">
        <f t="shared" si="117"/>
        <v>#VALUE!</v>
      </c>
      <c r="AQ257" s="15" t="e">
        <f t="shared" si="118"/>
        <v>#VALUE!</v>
      </c>
      <c r="AR257" s="15" t="e">
        <f t="shared" si="119"/>
        <v>#VALUE!</v>
      </c>
      <c r="AS257" s="15">
        <f t="shared" si="120"/>
        <v>1</v>
      </c>
    </row>
    <row r="258" spans="1:45" ht="15.75">
      <c r="A258" s="118" t="s">
        <v>553</v>
      </c>
      <c r="B258" s="126"/>
      <c r="C258" s="126"/>
      <c r="D258" s="125"/>
      <c r="E258" s="127"/>
      <c r="F258" s="128"/>
      <c r="G258" s="128"/>
      <c r="H258" s="127"/>
      <c r="I258" s="127"/>
      <c r="J258" s="127"/>
      <c r="K258" s="127"/>
      <c r="L258" s="121" t="str">
        <f t="shared" si="89"/>
        <v/>
      </c>
      <c r="M258" s="121" t="str">
        <f t="shared" si="90"/>
        <v/>
      </c>
      <c r="N258" s="121"/>
      <c r="O258" s="64" t="str">
        <f t="shared" si="91"/>
        <v/>
      </c>
      <c r="P258" s="64" t="str">
        <f t="shared" si="92"/>
        <v/>
      </c>
      <c r="Q258" s="64" t="str">
        <f t="shared" si="93"/>
        <v/>
      </c>
      <c r="R258" s="64" t="str">
        <f t="shared" si="94"/>
        <v/>
      </c>
      <c r="S258" s="64" t="str">
        <f t="shared" si="95"/>
        <v/>
      </c>
      <c r="T258" s="64" t="str">
        <f t="shared" si="96"/>
        <v/>
      </c>
      <c r="U258" s="64" t="str">
        <f t="shared" si="97"/>
        <v/>
      </c>
      <c r="V258" s="64" t="str">
        <f t="shared" si="98"/>
        <v/>
      </c>
      <c r="W258" s="236" t="b">
        <f t="shared" si="99"/>
        <v>0</v>
      </c>
      <c r="Y258" s="14" t="e">
        <f t="shared" si="100"/>
        <v>#VALUE!</v>
      </c>
      <c r="Z258" s="14" t="e">
        <f t="shared" si="101"/>
        <v>#VALUE!</v>
      </c>
      <c r="AA258" s="14" t="e">
        <f t="shared" si="102"/>
        <v>#VALUE!</v>
      </c>
      <c r="AB258" s="14" t="e">
        <f t="shared" si="103"/>
        <v>#VALUE!</v>
      </c>
      <c r="AC258" s="14" t="e">
        <f t="shared" si="104"/>
        <v>#VALUE!</v>
      </c>
      <c r="AD258" s="14" t="e">
        <f t="shared" si="105"/>
        <v>#VALUE!</v>
      </c>
      <c r="AE258" s="14" t="e">
        <f t="shared" si="106"/>
        <v>#VALUE!</v>
      </c>
      <c r="AF258" s="14" t="e">
        <f t="shared" si="107"/>
        <v>#VALUE!</v>
      </c>
      <c r="AG258" s="14" t="e">
        <f t="shared" si="108"/>
        <v>#VALUE!</v>
      </c>
      <c r="AH258" s="14" t="e">
        <f t="shared" si="109"/>
        <v>#VALUE!</v>
      </c>
      <c r="AI258" s="15" t="e">
        <f t="shared" si="110"/>
        <v>#VALUE!</v>
      </c>
      <c r="AJ258" s="15" t="e">
        <f t="shared" si="111"/>
        <v>#VALUE!</v>
      </c>
      <c r="AK258" s="15" t="e">
        <f t="shared" si="112"/>
        <v>#VALUE!</v>
      </c>
      <c r="AL258" s="15" t="e">
        <f t="shared" si="113"/>
        <v>#VALUE!</v>
      </c>
      <c r="AM258" s="15" t="e">
        <f t="shared" si="114"/>
        <v>#VALUE!</v>
      </c>
      <c r="AN258" s="15" t="e">
        <f t="shared" si="115"/>
        <v>#VALUE!</v>
      </c>
      <c r="AO258" s="15" t="e">
        <f t="shared" si="116"/>
        <v>#VALUE!</v>
      </c>
      <c r="AP258" s="15" t="e">
        <f t="shared" si="117"/>
        <v>#VALUE!</v>
      </c>
      <c r="AQ258" s="15" t="e">
        <f t="shared" si="118"/>
        <v>#VALUE!</v>
      </c>
      <c r="AR258" s="15" t="e">
        <f t="shared" si="119"/>
        <v>#VALUE!</v>
      </c>
      <c r="AS258" s="15">
        <f t="shared" si="120"/>
        <v>1</v>
      </c>
    </row>
    <row r="259" spans="1:45" ht="15.75">
      <c r="A259" s="118" t="s">
        <v>554</v>
      </c>
      <c r="B259" s="126"/>
      <c r="C259" s="126"/>
      <c r="D259" s="125"/>
      <c r="E259" s="127"/>
      <c r="F259" s="128"/>
      <c r="G259" s="128"/>
      <c r="H259" s="127"/>
      <c r="I259" s="127"/>
      <c r="J259" s="127"/>
      <c r="K259" s="127"/>
      <c r="L259" s="121" t="str">
        <f t="shared" si="89"/>
        <v/>
      </c>
      <c r="M259" s="121" t="str">
        <f t="shared" si="90"/>
        <v/>
      </c>
      <c r="N259" s="121"/>
      <c r="O259" s="64" t="str">
        <f t="shared" si="91"/>
        <v/>
      </c>
      <c r="P259" s="64" t="str">
        <f t="shared" si="92"/>
        <v/>
      </c>
      <c r="Q259" s="64" t="str">
        <f t="shared" si="93"/>
        <v/>
      </c>
      <c r="R259" s="64" t="str">
        <f t="shared" si="94"/>
        <v/>
      </c>
      <c r="S259" s="64" t="str">
        <f t="shared" si="95"/>
        <v/>
      </c>
      <c r="T259" s="64" t="str">
        <f t="shared" si="96"/>
        <v/>
      </c>
      <c r="U259" s="64" t="str">
        <f t="shared" si="97"/>
        <v/>
      </c>
      <c r="V259" s="64" t="str">
        <f t="shared" si="98"/>
        <v/>
      </c>
      <c r="W259" s="236" t="b">
        <f t="shared" si="99"/>
        <v>0</v>
      </c>
      <c r="Y259" s="14" t="e">
        <f t="shared" si="100"/>
        <v>#VALUE!</v>
      </c>
      <c r="Z259" s="14" t="e">
        <f t="shared" si="101"/>
        <v>#VALUE!</v>
      </c>
      <c r="AA259" s="14" t="e">
        <f t="shared" si="102"/>
        <v>#VALUE!</v>
      </c>
      <c r="AB259" s="14" t="e">
        <f t="shared" si="103"/>
        <v>#VALUE!</v>
      </c>
      <c r="AC259" s="14" t="e">
        <f t="shared" si="104"/>
        <v>#VALUE!</v>
      </c>
      <c r="AD259" s="14" t="e">
        <f t="shared" si="105"/>
        <v>#VALUE!</v>
      </c>
      <c r="AE259" s="14" t="e">
        <f t="shared" si="106"/>
        <v>#VALUE!</v>
      </c>
      <c r="AF259" s="14" t="e">
        <f t="shared" si="107"/>
        <v>#VALUE!</v>
      </c>
      <c r="AG259" s="14" t="e">
        <f t="shared" si="108"/>
        <v>#VALUE!</v>
      </c>
      <c r="AH259" s="14" t="e">
        <f t="shared" si="109"/>
        <v>#VALUE!</v>
      </c>
      <c r="AI259" s="15" t="e">
        <f t="shared" si="110"/>
        <v>#VALUE!</v>
      </c>
      <c r="AJ259" s="15" t="e">
        <f t="shared" si="111"/>
        <v>#VALUE!</v>
      </c>
      <c r="AK259" s="15" t="e">
        <f t="shared" si="112"/>
        <v>#VALUE!</v>
      </c>
      <c r="AL259" s="15" t="e">
        <f t="shared" si="113"/>
        <v>#VALUE!</v>
      </c>
      <c r="AM259" s="15" t="e">
        <f t="shared" si="114"/>
        <v>#VALUE!</v>
      </c>
      <c r="AN259" s="15" t="e">
        <f t="shared" si="115"/>
        <v>#VALUE!</v>
      </c>
      <c r="AO259" s="15" t="e">
        <f t="shared" si="116"/>
        <v>#VALUE!</v>
      </c>
      <c r="AP259" s="15" t="e">
        <f t="shared" si="117"/>
        <v>#VALUE!</v>
      </c>
      <c r="AQ259" s="15" t="e">
        <f t="shared" si="118"/>
        <v>#VALUE!</v>
      </c>
      <c r="AR259" s="15" t="e">
        <f t="shared" si="119"/>
        <v>#VALUE!</v>
      </c>
      <c r="AS259" s="15">
        <f t="shared" si="120"/>
        <v>1</v>
      </c>
    </row>
    <row r="260" spans="1:45" ht="15.75">
      <c r="A260" s="118" t="s">
        <v>555</v>
      </c>
      <c r="B260" s="126"/>
      <c r="C260" s="126"/>
      <c r="D260" s="125"/>
      <c r="E260" s="127"/>
      <c r="F260" s="128"/>
      <c r="G260" s="128"/>
      <c r="H260" s="127"/>
      <c r="I260" s="127"/>
      <c r="J260" s="127"/>
      <c r="K260" s="127"/>
      <c r="L260" s="121" t="str">
        <f t="shared" si="89"/>
        <v/>
      </c>
      <c r="M260" s="121" t="str">
        <f t="shared" si="90"/>
        <v/>
      </c>
      <c r="N260" s="121"/>
      <c r="O260" s="64" t="str">
        <f t="shared" si="91"/>
        <v/>
      </c>
      <c r="P260" s="64" t="str">
        <f t="shared" si="92"/>
        <v/>
      </c>
      <c r="Q260" s="64" t="str">
        <f t="shared" si="93"/>
        <v/>
      </c>
      <c r="R260" s="64" t="str">
        <f t="shared" si="94"/>
        <v/>
      </c>
      <c r="S260" s="64" t="str">
        <f t="shared" si="95"/>
        <v/>
      </c>
      <c r="T260" s="64" t="str">
        <f t="shared" si="96"/>
        <v/>
      </c>
      <c r="U260" s="64" t="str">
        <f t="shared" si="97"/>
        <v/>
      </c>
      <c r="V260" s="64" t="str">
        <f t="shared" si="98"/>
        <v/>
      </c>
      <c r="W260" s="236" t="b">
        <f t="shared" si="99"/>
        <v>0</v>
      </c>
      <c r="Y260" s="14" t="e">
        <f t="shared" si="100"/>
        <v>#VALUE!</v>
      </c>
      <c r="Z260" s="14" t="e">
        <f t="shared" si="101"/>
        <v>#VALUE!</v>
      </c>
      <c r="AA260" s="14" t="e">
        <f t="shared" si="102"/>
        <v>#VALUE!</v>
      </c>
      <c r="AB260" s="14" t="e">
        <f t="shared" si="103"/>
        <v>#VALUE!</v>
      </c>
      <c r="AC260" s="14" t="e">
        <f t="shared" si="104"/>
        <v>#VALUE!</v>
      </c>
      <c r="AD260" s="14" t="e">
        <f t="shared" si="105"/>
        <v>#VALUE!</v>
      </c>
      <c r="AE260" s="14" t="e">
        <f t="shared" si="106"/>
        <v>#VALUE!</v>
      </c>
      <c r="AF260" s="14" t="e">
        <f t="shared" si="107"/>
        <v>#VALUE!</v>
      </c>
      <c r="AG260" s="14" t="e">
        <f t="shared" si="108"/>
        <v>#VALUE!</v>
      </c>
      <c r="AH260" s="14" t="e">
        <f t="shared" si="109"/>
        <v>#VALUE!</v>
      </c>
      <c r="AI260" s="15" t="e">
        <f t="shared" si="110"/>
        <v>#VALUE!</v>
      </c>
      <c r="AJ260" s="15" t="e">
        <f t="shared" si="111"/>
        <v>#VALUE!</v>
      </c>
      <c r="AK260" s="15" t="e">
        <f t="shared" si="112"/>
        <v>#VALUE!</v>
      </c>
      <c r="AL260" s="15" t="e">
        <f t="shared" si="113"/>
        <v>#VALUE!</v>
      </c>
      <c r="AM260" s="15" t="e">
        <f t="shared" si="114"/>
        <v>#VALUE!</v>
      </c>
      <c r="AN260" s="15" t="e">
        <f t="shared" si="115"/>
        <v>#VALUE!</v>
      </c>
      <c r="AO260" s="15" t="e">
        <f t="shared" si="116"/>
        <v>#VALUE!</v>
      </c>
      <c r="AP260" s="15" t="e">
        <f t="shared" si="117"/>
        <v>#VALUE!</v>
      </c>
      <c r="AQ260" s="15" t="e">
        <f t="shared" si="118"/>
        <v>#VALUE!</v>
      </c>
      <c r="AR260" s="15" t="e">
        <f t="shared" si="119"/>
        <v>#VALUE!</v>
      </c>
      <c r="AS260" s="15">
        <f t="shared" si="120"/>
        <v>1</v>
      </c>
    </row>
  </sheetData>
  <sheetProtection password="C556" sheet="1" objects="1" scenarios="1"/>
  <mergeCells count="19">
    <mergeCell ref="W8:W9"/>
    <mergeCell ref="A5:N5"/>
    <mergeCell ref="A6:N6"/>
    <mergeCell ref="H8:K8"/>
    <mergeCell ref="O8:R8"/>
    <mergeCell ref="S8:V8"/>
    <mergeCell ref="N8:N9"/>
    <mergeCell ref="G8:G9"/>
    <mergeCell ref="L8:M8"/>
    <mergeCell ref="F8:F9"/>
    <mergeCell ref="A1:C1"/>
    <mergeCell ref="A2:C2"/>
    <mergeCell ref="A3:C3"/>
    <mergeCell ref="A4:C4"/>
    <mergeCell ref="E8:E9"/>
    <mergeCell ref="A8:A9"/>
    <mergeCell ref="B8:B9"/>
    <mergeCell ref="C8:C9"/>
    <mergeCell ref="D8:D9"/>
  </mergeCells>
  <phoneticPr fontId="39" type="noConversion"/>
  <pageMargins left="0.39370078740157483" right="0.39370078740157483" top="0.78740157480314965" bottom="1.02" header="0" footer="0.31496062992125984"/>
  <pageSetup paperSize="9" scale="62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C000"/>
  </sheetPr>
  <dimension ref="A1:BP260"/>
  <sheetViews>
    <sheetView view="pageBreakPreview" topLeftCell="A12" zoomScale="70" zoomScaleNormal="81" zoomScaleSheetLayoutView="70" zoomScalePageLayoutView="68" workbookViewId="0">
      <selection activeCell="L21" sqref="L21"/>
    </sheetView>
  </sheetViews>
  <sheetFormatPr defaultRowHeight="15.75"/>
  <cols>
    <col min="1" max="1" width="5.7109375" style="290" customWidth="1"/>
    <col min="2" max="2" width="38" style="103" customWidth="1"/>
    <col min="3" max="3" width="35.7109375" style="103" customWidth="1"/>
    <col min="4" max="4" width="15.28515625" style="102" customWidth="1"/>
    <col min="5" max="5" width="14.85546875" style="102" customWidth="1"/>
    <col min="6" max="6" width="9.7109375" style="141" customWidth="1"/>
    <col min="7" max="7" width="12.5703125" style="141" customWidth="1"/>
    <col min="8" max="8" width="12.7109375" style="141" hidden="1" customWidth="1"/>
    <col min="9" max="9" width="14.42578125" style="141" customWidth="1"/>
    <col min="10" max="11" width="11.7109375" style="141" customWidth="1"/>
    <col min="12" max="12" width="10.7109375" style="192" customWidth="1"/>
    <col min="13" max="13" width="11.28515625" style="192" customWidth="1"/>
    <col min="14" max="14" width="26" style="192" customWidth="1"/>
    <col min="15" max="20" width="6.7109375" style="192" hidden="1" customWidth="1"/>
    <col min="21" max="21" width="16.7109375" style="248" hidden="1" customWidth="1"/>
    <col min="22" max="22" width="10.7109375" style="234" hidden="1" customWidth="1"/>
    <col min="23" max="23" width="8.7109375" style="182" hidden="1" customWidth="1"/>
    <col min="24" max="66" width="9.140625" style="108" hidden="1" customWidth="1"/>
    <col min="67" max="68" width="9.140625" style="108" customWidth="1"/>
    <col min="69" max="16384" width="9.140625" style="103"/>
  </cols>
  <sheetData>
    <row r="1" spans="1:68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T1" s="192"/>
      <c r="U1" s="248"/>
      <c r="V1" s="233"/>
      <c r="W1" s="182"/>
    </row>
    <row r="2" spans="1:68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T2" s="192"/>
      <c r="U2" s="248"/>
      <c r="V2" s="233"/>
      <c r="W2" s="182"/>
    </row>
    <row r="3" spans="1:68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T3" s="192"/>
      <c r="U3" s="248"/>
      <c r="V3" s="246"/>
      <c r="W3" s="182"/>
    </row>
    <row r="4" spans="1:68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T4" s="192"/>
      <c r="U4" s="248"/>
      <c r="V4" s="246"/>
      <c r="W4" s="182"/>
    </row>
    <row r="5" spans="1:68" s="108" customFormat="1">
      <c r="A5" s="761" t="s">
        <v>177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192"/>
      <c r="P5" s="192"/>
      <c r="Q5" s="192"/>
      <c r="R5" s="192"/>
      <c r="S5" s="192"/>
      <c r="T5" s="192"/>
      <c r="U5" s="248"/>
      <c r="V5" s="247"/>
      <c r="W5" s="182"/>
    </row>
    <row r="6" spans="1:68" s="108" customFormat="1">
      <c r="A6" s="761" t="s">
        <v>178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192"/>
      <c r="P6" s="192"/>
      <c r="Q6" s="192"/>
      <c r="R6" s="192"/>
      <c r="S6" s="192"/>
      <c r="T6" s="192"/>
      <c r="U6" s="248"/>
      <c r="V6" s="233"/>
      <c r="W6" s="182"/>
    </row>
    <row r="7" spans="1:68" s="108" customFormat="1">
      <c r="A7" s="289"/>
      <c r="D7" s="192"/>
      <c r="E7" s="192"/>
      <c r="F7" s="191"/>
      <c r="G7" s="191"/>
      <c r="H7" s="191"/>
      <c r="I7" s="191"/>
      <c r="J7" s="191"/>
      <c r="K7" s="191"/>
      <c r="L7" s="192"/>
      <c r="M7" s="192"/>
      <c r="N7" s="30" t="str">
        <f>CONCATENATE('Date initiale'!B7," ",'Date initiale'!B6)</f>
        <v>ASISTENT UNIVERSITAR DĂESCU Alexandru Cosmin</v>
      </c>
      <c r="O7" s="192"/>
      <c r="P7" s="192"/>
      <c r="Q7" s="192"/>
      <c r="R7" s="192"/>
      <c r="S7" s="192"/>
      <c r="T7" s="192"/>
      <c r="U7" s="248"/>
      <c r="V7" s="233"/>
      <c r="W7" s="182"/>
    </row>
    <row r="8" spans="1:68" s="108" customFormat="1">
      <c r="A8" s="773" t="s">
        <v>0</v>
      </c>
      <c r="B8" s="765" t="s">
        <v>235</v>
      </c>
      <c r="C8" s="765" t="s">
        <v>179</v>
      </c>
      <c r="D8" s="762" t="s">
        <v>173</v>
      </c>
      <c r="E8" s="765" t="s">
        <v>96</v>
      </c>
      <c r="F8" s="764" t="s">
        <v>4</v>
      </c>
      <c r="G8" s="788" t="s">
        <v>180</v>
      </c>
      <c r="H8" s="788" t="s">
        <v>95</v>
      </c>
      <c r="I8" s="781" t="s">
        <v>97</v>
      </c>
      <c r="J8" s="782"/>
      <c r="K8" s="783"/>
      <c r="L8" s="765" t="s">
        <v>7</v>
      </c>
      <c r="M8" s="765"/>
      <c r="N8" s="765" t="s">
        <v>174</v>
      </c>
      <c r="O8" s="765" t="s">
        <v>109</v>
      </c>
      <c r="P8" s="765"/>
      <c r="Q8" s="765"/>
      <c r="R8" s="766" t="str">
        <f>CONCATENATE("Nr. ultimii ",PER_EVAL," ani")</f>
        <v>Nr. ultimii 3 ani</v>
      </c>
      <c r="S8" s="792"/>
      <c r="T8" s="767"/>
      <c r="U8" s="790" t="s">
        <v>118</v>
      </c>
      <c r="V8" s="770" t="s">
        <v>240</v>
      </c>
      <c r="W8" s="107"/>
    </row>
    <row r="9" spans="1:68" s="218" customFormat="1" ht="73.5" customHeight="1">
      <c r="A9" s="773"/>
      <c r="B9" s="765"/>
      <c r="C9" s="765"/>
      <c r="D9" s="763"/>
      <c r="E9" s="765"/>
      <c r="F9" s="764"/>
      <c r="G9" s="789"/>
      <c r="H9" s="789"/>
      <c r="I9" s="220" t="s">
        <v>108</v>
      </c>
      <c r="J9" s="220" t="s">
        <v>98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65"/>
      <c r="O9" s="109" t="s">
        <v>51</v>
      </c>
      <c r="P9" s="109" t="s">
        <v>103</v>
      </c>
      <c r="Q9" s="109" t="s">
        <v>105</v>
      </c>
      <c r="R9" s="109" t="s">
        <v>51</v>
      </c>
      <c r="S9" s="109" t="s">
        <v>103</v>
      </c>
      <c r="T9" s="109" t="s">
        <v>105</v>
      </c>
      <c r="U9" s="791"/>
      <c r="V9" s="770"/>
      <c r="W9" s="110"/>
      <c r="X9" s="186">
        <v>1</v>
      </c>
      <c r="Y9" s="186">
        <v>2</v>
      </c>
      <c r="Z9" s="186">
        <v>3</v>
      </c>
      <c r="AA9" s="186">
        <v>4</v>
      </c>
      <c r="AB9" s="186">
        <v>5</v>
      </c>
      <c r="AC9" s="186">
        <v>6</v>
      </c>
      <c r="AD9" s="186">
        <v>7</v>
      </c>
      <c r="AE9" s="186">
        <v>8</v>
      </c>
      <c r="AF9" s="186">
        <v>9</v>
      </c>
      <c r="AG9" s="186">
        <v>10</v>
      </c>
      <c r="AH9" s="186">
        <v>11</v>
      </c>
      <c r="AI9" s="186">
        <v>12</v>
      </c>
      <c r="AJ9" s="186">
        <v>13</v>
      </c>
      <c r="AK9" s="186">
        <v>14</v>
      </c>
      <c r="AL9" s="186">
        <v>15</v>
      </c>
      <c r="AM9" s="186">
        <v>16</v>
      </c>
      <c r="AN9" s="186">
        <v>17</v>
      </c>
      <c r="AO9" s="186">
        <v>18</v>
      </c>
      <c r="AP9" s="186">
        <v>19</v>
      </c>
      <c r="AQ9" s="186">
        <v>20</v>
      </c>
      <c r="AR9" s="186">
        <v>1</v>
      </c>
      <c r="AS9" s="186">
        <v>2</v>
      </c>
      <c r="AT9" s="186">
        <v>3</v>
      </c>
      <c r="AU9" s="186">
        <v>4</v>
      </c>
      <c r="AV9" s="186">
        <v>5</v>
      </c>
      <c r="AW9" s="186">
        <v>6</v>
      </c>
      <c r="AX9" s="186">
        <v>7</v>
      </c>
      <c r="AY9" s="186">
        <v>8</v>
      </c>
      <c r="AZ9" s="186">
        <v>9</v>
      </c>
      <c r="BA9" s="186">
        <v>10</v>
      </c>
      <c r="BB9" s="186">
        <v>11</v>
      </c>
      <c r="BC9" s="186">
        <v>12</v>
      </c>
      <c r="BD9" s="186">
        <v>13</v>
      </c>
      <c r="BE9" s="186">
        <v>14</v>
      </c>
      <c r="BF9" s="186">
        <v>15</v>
      </c>
      <c r="BG9" s="186">
        <v>16</v>
      </c>
      <c r="BH9" s="186">
        <v>17</v>
      </c>
      <c r="BI9" s="186">
        <v>18</v>
      </c>
      <c r="BJ9" s="186">
        <v>19</v>
      </c>
      <c r="BK9" s="186">
        <v>20</v>
      </c>
      <c r="BL9" s="186" t="s">
        <v>11</v>
      </c>
    </row>
    <row r="10" spans="1:68" s="108" customFormat="1">
      <c r="A10" s="194"/>
      <c r="B10" s="195"/>
      <c r="C10" s="195"/>
      <c r="D10" s="196"/>
      <c r="E10" s="196"/>
      <c r="F10" s="221"/>
      <c r="G10" s="221"/>
      <c r="H10" s="221"/>
      <c r="I10" s="221"/>
      <c r="J10" s="221"/>
      <c r="K10" s="221"/>
      <c r="L10" s="114">
        <f>SUM(L11:L64)</f>
        <v>33.42454783062346</v>
      </c>
      <c r="M10" s="114">
        <f>SUM(M11:M64)</f>
        <v>100.76864170035357</v>
      </c>
      <c r="N10" s="114"/>
      <c r="O10" s="115">
        <f t="shared" ref="O10:U10" si="0">SUMIF(O11:O64,"&gt;0")</f>
        <v>0</v>
      </c>
      <c r="P10" s="115">
        <f t="shared" si="0"/>
        <v>2</v>
      </c>
      <c r="Q10" s="115">
        <f t="shared" si="0"/>
        <v>12</v>
      </c>
      <c r="R10" s="115">
        <f t="shared" si="0"/>
        <v>0</v>
      </c>
      <c r="S10" s="115">
        <f t="shared" si="0"/>
        <v>0</v>
      </c>
      <c r="T10" s="115">
        <f t="shared" si="0"/>
        <v>3</v>
      </c>
      <c r="U10" s="116">
        <f t="shared" si="0"/>
        <v>176256.07047994569</v>
      </c>
      <c r="V10" s="235"/>
      <c r="W10" s="117"/>
      <c r="X10" s="114" t="e">
        <f t="shared" ref="X10:BL10" si="1">SUM(X11:X28)</f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 t="e">
        <f t="shared" si="1"/>
        <v>#VALUE!</v>
      </c>
      <c r="AT10" s="114" t="e">
        <f t="shared" si="1"/>
        <v>#VALUE!</v>
      </c>
      <c r="AU10" s="114" t="e">
        <f t="shared" si="1"/>
        <v>#VALUE!</v>
      </c>
      <c r="AV10" s="114" t="e">
        <f t="shared" si="1"/>
        <v>#VALUE!</v>
      </c>
      <c r="AW10" s="114" t="e">
        <f t="shared" si="1"/>
        <v>#VALUE!</v>
      </c>
      <c r="AX10" s="114" t="e">
        <f t="shared" si="1"/>
        <v>#VALUE!</v>
      </c>
      <c r="AY10" s="114" t="e">
        <f t="shared" si="1"/>
        <v>#VALUE!</v>
      </c>
      <c r="AZ10" s="114" t="e">
        <f t="shared" si="1"/>
        <v>#VALUE!</v>
      </c>
      <c r="BA10" s="114" t="e">
        <f t="shared" si="1"/>
        <v>#VALUE!</v>
      </c>
      <c r="BB10" s="114" t="e">
        <f t="shared" si="1"/>
        <v>#VALUE!</v>
      </c>
      <c r="BC10" s="114" t="e">
        <f t="shared" si="1"/>
        <v>#VALUE!</v>
      </c>
      <c r="BD10" s="114" t="e">
        <f t="shared" si="1"/>
        <v>#VALUE!</v>
      </c>
      <c r="BE10" s="114" t="e">
        <f t="shared" si="1"/>
        <v>#VALUE!</v>
      </c>
      <c r="BF10" s="114" t="e">
        <f t="shared" si="1"/>
        <v>#VALUE!</v>
      </c>
      <c r="BG10" s="114" t="e">
        <f t="shared" si="1"/>
        <v>#VALUE!</v>
      </c>
      <c r="BH10" s="114" t="e">
        <f t="shared" si="1"/>
        <v>#VALUE!</v>
      </c>
      <c r="BI10" s="114" t="e">
        <f t="shared" si="1"/>
        <v>#VALUE!</v>
      </c>
      <c r="BJ10" s="114" t="e">
        <f t="shared" si="1"/>
        <v>#VALUE!</v>
      </c>
      <c r="BK10" s="114" t="e">
        <f t="shared" si="1"/>
        <v>#VALUE!</v>
      </c>
      <c r="BL10" s="114">
        <f t="shared" si="1"/>
        <v>77</v>
      </c>
    </row>
    <row r="11" spans="1:68" s="105" customFormat="1" ht="47.25">
      <c r="A11" s="118" t="s">
        <v>121</v>
      </c>
      <c r="B11" s="584" t="s">
        <v>782</v>
      </c>
      <c r="C11" s="587" t="s">
        <v>783</v>
      </c>
      <c r="D11" s="583" t="s">
        <v>784</v>
      </c>
      <c r="E11" s="583" t="s">
        <v>785</v>
      </c>
      <c r="F11" s="585">
        <v>2005</v>
      </c>
      <c r="G11" s="586">
        <v>18500</v>
      </c>
      <c r="H11" s="586"/>
      <c r="I11" s="585"/>
      <c r="J11" s="585"/>
      <c r="K11" s="585" t="s">
        <v>589</v>
      </c>
      <c r="L11" s="121" t="str">
        <f t="shared" ref="L11:L74" si="2">IF(OR($B11="",$C11="",$E11="",$F11="",$F11&lt;AN_LIM,$F11&gt;AN_CONCURS,$V11=FALSE),"",IF($G11="","",IF(OR($I11="X",$I11="x"),COORD_NAT*$U11/10000,IF(OR($J11="X",$J11="x"),DIR_UPT*$U11/10000,IF(OR($K11="X",$K11="x"),MEMBRU_NAT*$U11/10000/$BL11,"")))))</f>
        <v/>
      </c>
      <c r="M11" s="121">
        <f t="shared" ref="M11:M74" si="3">IF(OR($B11="",$C11="",$E11="",$F11="",$F11&gt;AN_CONCURS,$V11=FALSE),"",IF($G11="","",IF(OR($I11="X",$I11="x"),COORD_NAT*$U11/10000,IF(OR($J11="X",$J11="x"),DIR_UPT*$U11/10000,IF(OR($K11="X",$K11="x"),MEMBRU_NAT*$U11/10000/$BL11,"")))))</f>
        <v>2.5528509135066515</v>
      </c>
      <c r="N11" s="121"/>
      <c r="O11" s="122" t="str">
        <f t="shared" ref="O11:O74" si="4">IF(OR($B11="",$C11="",$E11="",$F11="",$F11&gt;AN_CONCURS,$I11="",$V11=FALSE),"",IF(OR($I11="X",$I11="x"),1,0))</f>
        <v/>
      </c>
      <c r="P11" s="122" t="str">
        <f t="shared" ref="P11:P74" si="5">IF(OR($B11="",$C11="",$E11="",$F11="",$F11&gt;AN_CONCURS,$J11="",$V11=FALSE),"",IF(OR($J11="X",$J11="x"),1,0))</f>
        <v/>
      </c>
      <c r="Q11" s="122">
        <f t="shared" ref="Q11:Q74" si="6">IF(OR($B11="",$C11="",$E11="",$F11="",$F11&gt;AN_CONCURS,$K11="",$V11=FALSE),"",IF(OR($K11="X",$K11="x"),1,0))</f>
        <v>1</v>
      </c>
      <c r="R11" s="122" t="str">
        <f t="shared" ref="R11:R74" si="7">IF(OR($F11&lt;AN_LIM,$F11&gt;AN_CONCURS,$I11="",$V11=FALSE),"",IF(OR($I11="X",$I11="x"),1,0))</f>
        <v/>
      </c>
      <c r="S11" s="122" t="str">
        <f t="shared" ref="S11:S74" si="8">IF(OR($F11&lt;AN_LIM,$F11&gt;AN_CONCURS,$J11="",$V11=FALSE),"",IF(OR($J11="X",$J11="x"),1,0))</f>
        <v/>
      </c>
      <c r="T11" s="122" t="str">
        <f t="shared" ref="T11:T74" si="9">IF(OR($F11&lt;AN_LIM,$F11&gt;AN_CONCURS,$K11="",$V11=FALSE),"",IF(OR($K11="X",$K11="x"),1,0))</f>
        <v/>
      </c>
      <c r="U11" s="122">
        <f>IF(OR($B11="",$C11="",$E11="",$F11&gt;AN_CONCURS,$F11=""),"",$G11/VLOOKUP($F11,Euro!$A$6:$C$246,3,FALSE))</f>
        <v>5105.7018270133021</v>
      </c>
      <c r="V11" s="236" t="b">
        <f t="shared" ref="V11:V74" si="10">IF(NUME="",FALSE,ISNUMBER(SEARCH(NUME,$B11)))</f>
        <v>1</v>
      </c>
      <c r="W11" s="138"/>
      <c r="X11" s="133">
        <f t="shared" ref="X11:X58" si="11">FIND(",",$B11,1)</f>
        <v>9</v>
      </c>
      <c r="Y11" s="133">
        <f t="shared" ref="Y11:Y59" si="12">FIND(",",$B11,X11+1)</f>
        <v>20</v>
      </c>
      <c r="Z11" s="133">
        <f t="shared" ref="Z11:Z59" si="13">FIND(",",$B11,Y11+1)</f>
        <v>39</v>
      </c>
      <c r="AA11" s="133">
        <f t="shared" ref="AA11:AA59" si="14">FIND(",",$B11,Z11+1)</f>
        <v>47</v>
      </c>
      <c r="AB11" s="133">
        <f t="shared" ref="AB11:AB59" si="15">FIND(",",$B11,AA11+1)</f>
        <v>72</v>
      </c>
      <c r="AC11" s="133" t="e">
        <f t="shared" ref="AC11:AC59" si="16">FIND(",",$B11,AB11+1)</f>
        <v>#VALUE!</v>
      </c>
      <c r="AD11" s="133" t="e">
        <f t="shared" ref="AD11:AD59" si="17">FIND(",",$B11,AC11+1)</f>
        <v>#VALUE!</v>
      </c>
      <c r="AE11" s="133" t="e">
        <f t="shared" ref="AE11:AE59" si="18">FIND(",",$B11,AD11+1)</f>
        <v>#VALUE!</v>
      </c>
      <c r="AF11" s="133" t="e">
        <f t="shared" ref="AF11:AF59" si="19">FIND(",",$B11,AE11+1)</f>
        <v>#VALUE!</v>
      </c>
      <c r="AG11" s="133" t="e">
        <f t="shared" ref="AG11:AG59" si="20">FIND(",",$B11,AF11+1)</f>
        <v>#VALUE!</v>
      </c>
      <c r="AH11" s="133" t="e">
        <f t="shared" ref="AH11:AH59" si="21">FIND(",",$B11,AG11+1)</f>
        <v>#VALUE!</v>
      </c>
      <c r="AI11" s="133" t="e">
        <f t="shared" ref="AI11:AI59" si="22">FIND(",",$B11,AH11+1)</f>
        <v>#VALUE!</v>
      </c>
      <c r="AJ11" s="133" t="e">
        <f t="shared" ref="AJ11:AJ59" si="23">FIND(",",$B11,AI11+1)</f>
        <v>#VALUE!</v>
      </c>
      <c r="AK11" s="133" t="e">
        <f t="shared" ref="AK11:AK59" si="24">FIND(",",$B11,AJ11+1)</f>
        <v>#VALUE!</v>
      </c>
      <c r="AL11" s="133" t="e">
        <f t="shared" ref="AL11:AL59" si="25">FIND(",",$B11,AK11+1)</f>
        <v>#VALUE!</v>
      </c>
      <c r="AM11" s="133" t="e">
        <f t="shared" ref="AM11:AM59" si="26">FIND(",",$B11,AL11+1)</f>
        <v>#VALUE!</v>
      </c>
      <c r="AN11" s="133" t="e">
        <f t="shared" ref="AN11:AN59" si="27">FIND(",",$B11,AM11+1)</f>
        <v>#VALUE!</v>
      </c>
      <c r="AO11" s="133" t="e">
        <f t="shared" ref="AO11:AO59" si="28">FIND(",",$B11,AN11+1)</f>
        <v>#VALUE!</v>
      </c>
      <c r="AP11" s="133" t="e">
        <f t="shared" ref="AP11:AP59" si="29">FIND(",",$B11,AO11+1)</f>
        <v>#VALUE!</v>
      </c>
      <c r="AQ11" s="133" t="e">
        <f t="shared" ref="AQ11:AQ59" si="30">FIND(",",$B11,AP11+1)</f>
        <v>#VALUE!</v>
      </c>
      <c r="AR11" s="134">
        <f t="shared" ref="AR11:AR59" si="31">IF(X11&gt;0,1,0)</f>
        <v>1</v>
      </c>
      <c r="AS11" s="134">
        <f t="shared" ref="AS11:AS59" si="32">IF(Y11&gt;0,1,0)</f>
        <v>1</v>
      </c>
      <c r="AT11" s="134">
        <f t="shared" ref="AT11:AT59" si="33">IF(Z11&gt;0,1,0)</f>
        <v>1</v>
      </c>
      <c r="AU11" s="134">
        <f t="shared" ref="AU11:AU59" si="34">IF(AA11&gt;0,1,0)</f>
        <v>1</v>
      </c>
      <c r="AV11" s="134">
        <f t="shared" ref="AV11:AV59" si="35">IF(AB11&gt;0,1,0)</f>
        <v>1</v>
      </c>
      <c r="AW11" s="134" t="e">
        <f t="shared" ref="AW11:AW59" si="36">IF(AC11&gt;0,1,0)</f>
        <v>#VALUE!</v>
      </c>
      <c r="AX11" s="134" t="e">
        <f t="shared" ref="AX11:AX59" si="37">IF(AD11&gt;0,1,0)</f>
        <v>#VALUE!</v>
      </c>
      <c r="AY11" s="134" t="e">
        <f t="shared" ref="AY11:AY59" si="38">IF(AE11&gt;0,1,0)</f>
        <v>#VALUE!</v>
      </c>
      <c r="AZ11" s="134" t="e">
        <f t="shared" ref="AZ11:AZ59" si="39">IF(AF11&gt;0,1,0)</f>
        <v>#VALUE!</v>
      </c>
      <c r="BA11" s="134" t="e">
        <f t="shared" ref="BA11:BA59" si="40">IF(AG11&gt;0,1,0)</f>
        <v>#VALUE!</v>
      </c>
      <c r="BB11" s="134" t="e">
        <f t="shared" ref="BB11:BB59" si="41">IF(AH11&gt;0,1,0)</f>
        <v>#VALUE!</v>
      </c>
      <c r="BC11" s="134" t="e">
        <f t="shared" ref="BC11:BC59" si="42">IF(AI11&gt;0,1,0)</f>
        <v>#VALUE!</v>
      </c>
      <c r="BD11" s="134" t="e">
        <f t="shared" ref="BD11:BD59" si="43">IF(AJ11&gt;0,1,0)</f>
        <v>#VALUE!</v>
      </c>
      <c r="BE11" s="134" t="e">
        <f t="shared" ref="BE11:BE59" si="44">IF(AK11&gt;0,1,0)</f>
        <v>#VALUE!</v>
      </c>
      <c r="BF11" s="134" t="e">
        <f t="shared" ref="BF11:BF59" si="45">IF(AL11&gt;0,1,0)</f>
        <v>#VALUE!</v>
      </c>
      <c r="BG11" s="134" t="e">
        <f t="shared" ref="BG11:BG59" si="46">IF(AM11&gt;0,1,0)</f>
        <v>#VALUE!</v>
      </c>
      <c r="BH11" s="134" t="e">
        <f t="shared" ref="BH11:BH59" si="47">IF(AN11&gt;0,1,0)</f>
        <v>#VALUE!</v>
      </c>
      <c r="BI11" s="134" t="e">
        <f t="shared" ref="BI11:BI59" si="48">IF(AO11&gt;0,1,0)</f>
        <v>#VALUE!</v>
      </c>
      <c r="BJ11" s="134" t="e">
        <f t="shared" ref="BJ11:BJ59" si="49">IF(AP11&gt;0,1,0)</f>
        <v>#VALUE!</v>
      </c>
      <c r="BK11" s="134" t="e">
        <f t="shared" ref="BK11:BK59" si="50">IF(AQ11&gt;0,1,0)</f>
        <v>#VALUE!</v>
      </c>
      <c r="BL11" s="134">
        <f t="shared" ref="BL11:BL59" si="51">1+SUMIF(AR11:BK11,"&gt;0",AR11:BK11)</f>
        <v>6</v>
      </c>
      <c r="BM11" s="213"/>
      <c r="BN11" s="213"/>
      <c r="BO11" s="213"/>
      <c r="BP11" s="213"/>
    </row>
    <row r="12" spans="1:68" s="105" customFormat="1" ht="63">
      <c r="A12" s="118" t="s">
        <v>80</v>
      </c>
      <c r="B12" s="584" t="s">
        <v>786</v>
      </c>
      <c r="C12" s="587" t="s">
        <v>787</v>
      </c>
      <c r="D12" s="583" t="s">
        <v>784</v>
      </c>
      <c r="E12" s="583" t="s">
        <v>785</v>
      </c>
      <c r="F12" s="585">
        <v>2005</v>
      </c>
      <c r="G12" s="586">
        <v>25000</v>
      </c>
      <c r="H12" s="586"/>
      <c r="I12" s="585"/>
      <c r="J12" s="585"/>
      <c r="K12" s="588" t="s">
        <v>589</v>
      </c>
      <c r="L12" s="121" t="str">
        <f t="shared" si="2"/>
        <v/>
      </c>
      <c r="M12" s="121">
        <f t="shared" si="3"/>
        <v>4.139758238118894</v>
      </c>
      <c r="N12" s="121"/>
      <c r="O12" s="122" t="str">
        <f t="shared" si="4"/>
        <v/>
      </c>
      <c r="P12" s="122" t="str">
        <f t="shared" si="5"/>
        <v/>
      </c>
      <c r="Q12" s="122">
        <f t="shared" si="6"/>
        <v>1</v>
      </c>
      <c r="R12" s="122" t="str">
        <f t="shared" si="7"/>
        <v/>
      </c>
      <c r="S12" s="122" t="str">
        <f t="shared" si="8"/>
        <v/>
      </c>
      <c r="T12" s="122" t="str">
        <f t="shared" si="9"/>
        <v/>
      </c>
      <c r="U12" s="122">
        <f>IF(OR($B12="",$C12="",$E12="",$F12&gt;AN_CONCURS,$F12=""),"",$G12/VLOOKUP($F12,Euro!$A$6:$C$246,3,FALSE))</f>
        <v>6899.5970635314898</v>
      </c>
      <c r="V12" s="236" t="b">
        <f t="shared" si="10"/>
        <v>1</v>
      </c>
      <c r="W12" s="138"/>
      <c r="X12" s="133">
        <f t="shared" si="11"/>
        <v>10</v>
      </c>
      <c r="Y12" s="133">
        <f t="shared" si="12"/>
        <v>29</v>
      </c>
      <c r="Z12" s="133">
        <f t="shared" si="13"/>
        <v>37</v>
      </c>
      <c r="AA12" s="133">
        <f t="shared" si="14"/>
        <v>62</v>
      </c>
      <c r="AB12" s="133" t="e">
        <f t="shared" si="15"/>
        <v>#VALUE!</v>
      </c>
      <c r="AC12" s="133" t="e">
        <f t="shared" si="16"/>
        <v>#VALUE!</v>
      </c>
      <c r="AD12" s="133" t="e">
        <f t="shared" si="17"/>
        <v>#VALUE!</v>
      </c>
      <c r="AE12" s="133" t="e">
        <f t="shared" si="18"/>
        <v>#VALUE!</v>
      </c>
      <c r="AF12" s="133" t="e">
        <f t="shared" si="19"/>
        <v>#VALUE!</v>
      </c>
      <c r="AG12" s="133" t="e">
        <f t="shared" si="20"/>
        <v>#VALUE!</v>
      </c>
      <c r="AH12" s="133" t="e">
        <f t="shared" si="21"/>
        <v>#VALUE!</v>
      </c>
      <c r="AI12" s="133" t="e">
        <f t="shared" si="22"/>
        <v>#VALUE!</v>
      </c>
      <c r="AJ12" s="133" t="e">
        <f t="shared" si="23"/>
        <v>#VALUE!</v>
      </c>
      <c r="AK12" s="133" t="e">
        <f t="shared" si="24"/>
        <v>#VALUE!</v>
      </c>
      <c r="AL12" s="133" t="e">
        <f t="shared" si="25"/>
        <v>#VALUE!</v>
      </c>
      <c r="AM12" s="133" t="e">
        <f t="shared" si="26"/>
        <v>#VALUE!</v>
      </c>
      <c r="AN12" s="133" t="e">
        <f t="shared" si="27"/>
        <v>#VALUE!</v>
      </c>
      <c r="AO12" s="133" t="e">
        <f t="shared" si="28"/>
        <v>#VALUE!</v>
      </c>
      <c r="AP12" s="133" t="e">
        <f t="shared" si="29"/>
        <v>#VALUE!</v>
      </c>
      <c r="AQ12" s="133" t="e">
        <f t="shared" si="30"/>
        <v>#VALUE!</v>
      </c>
      <c r="AR12" s="134">
        <f t="shared" si="31"/>
        <v>1</v>
      </c>
      <c r="AS12" s="134">
        <f t="shared" si="32"/>
        <v>1</v>
      </c>
      <c r="AT12" s="134">
        <f t="shared" si="33"/>
        <v>1</v>
      </c>
      <c r="AU12" s="134">
        <f t="shared" si="34"/>
        <v>1</v>
      </c>
      <c r="AV12" s="134" t="e">
        <f t="shared" si="35"/>
        <v>#VALUE!</v>
      </c>
      <c r="AW12" s="134" t="e">
        <f t="shared" si="36"/>
        <v>#VALUE!</v>
      </c>
      <c r="AX12" s="134" t="e">
        <f t="shared" si="37"/>
        <v>#VALUE!</v>
      </c>
      <c r="AY12" s="134" t="e">
        <f t="shared" si="38"/>
        <v>#VALUE!</v>
      </c>
      <c r="AZ12" s="134" t="e">
        <f t="shared" si="39"/>
        <v>#VALUE!</v>
      </c>
      <c r="BA12" s="134" t="e">
        <f t="shared" si="40"/>
        <v>#VALUE!</v>
      </c>
      <c r="BB12" s="134" t="e">
        <f t="shared" si="41"/>
        <v>#VALUE!</v>
      </c>
      <c r="BC12" s="134" t="e">
        <f t="shared" si="42"/>
        <v>#VALUE!</v>
      </c>
      <c r="BD12" s="134" t="e">
        <f t="shared" si="43"/>
        <v>#VALUE!</v>
      </c>
      <c r="BE12" s="134" t="e">
        <f t="shared" si="44"/>
        <v>#VALUE!</v>
      </c>
      <c r="BF12" s="134" t="e">
        <f t="shared" si="45"/>
        <v>#VALUE!</v>
      </c>
      <c r="BG12" s="134" t="e">
        <f t="shared" si="46"/>
        <v>#VALUE!</v>
      </c>
      <c r="BH12" s="134" t="e">
        <f t="shared" si="47"/>
        <v>#VALUE!</v>
      </c>
      <c r="BI12" s="134" t="e">
        <f t="shared" si="48"/>
        <v>#VALUE!</v>
      </c>
      <c r="BJ12" s="134" t="e">
        <f t="shared" si="49"/>
        <v>#VALUE!</v>
      </c>
      <c r="BK12" s="134" t="e">
        <f t="shared" si="50"/>
        <v>#VALUE!</v>
      </c>
      <c r="BL12" s="134">
        <f t="shared" si="51"/>
        <v>5</v>
      </c>
      <c r="BM12" s="213"/>
      <c r="BN12" s="213"/>
      <c r="BO12" s="213"/>
      <c r="BP12" s="213"/>
    </row>
    <row r="13" spans="1:68" s="105" customFormat="1" ht="63">
      <c r="A13" s="118" t="s">
        <v>81</v>
      </c>
      <c r="B13" s="584" t="s">
        <v>590</v>
      </c>
      <c r="C13" s="587" t="s">
        <v>788</v>
      </c>
      <c r="D13" s="580" t="s">
        <v>789</v>
      </c>
      <c r="E13" s="580" t="s">
        <v>785</v>
      </c>
      <c r="F13" s="581">
        <v>2005</v>
      </c>
      <c r="G13" s="582">
        <v>12320</v>
      </c>
      <c r="H13" s="586"/>
      <c r="I13" s="585"/>
      <c r="J13" s="585" t="s">
        <v>589</v>
      </c>
      <c r="K13" s="588"/>
      <c r="L13" s="121" t="str">
        <f t="shared" si="2"/>
        <v/>
      </c>
      <c r="M13" s="121">
        <f t="shared" si="3"/>
        <v>6.8002428658166361</v>
      </c>
      <c r="N13" s="121"/>
      <c r="O13" s="122" t="str">
        <f t="shared" si="4"/>
        <v/>
      </c>
      <c r="P13" s="122">
        <f t="shared" si="5"/>
        <v>1</v>
      </c>
      <c r="Q13" s="122" t="str">
        <f t="shared" si="6"/>
        <v/>
      </c>
      <c r="R13" s="122" t="str">
        <f t="shared" si="7"/>
        <v/>
      </c>
      <c r="S13" s="122" t="str">
        <f t="shared" si="8"/>
        <v/>
      </c>
      <c r="T13" s="122" t="str">
        <f t="shared" si="9"/>
        <v/>
      </c>
      <c r="U13" s="122">
        <f>IF(OR($B13="",$C13="",$E13="",$F13&gt;AN_CONCURS,$F13=""),"",$G13/VLOOKUP($F13,Euro!$A$6:$C$246,3,FALSE))</f>
        <v>3400.1214329083182</v>
      </c>
      <c r="V13" s="236" t="b">
        <f t="shared" si="10"/>
        <v>1</v>
      </c>
      <c r="W13" s="138"/>
      <c r="X13" s="133" t="e">
        <f t="shared" si="11"/>
        <v>#VALUE!</v>
      </c>
      <c r="Y13" s="133" t="e">
        <f t="shared" si="12"/>
        <v>#VALUE!</v>
      </c>
      <c r="Z13" s="133" t="e">
        <f t="shared" si="13"/>
        <v>#VALUE!</v>
      </c>
      <c r="AA13" s="133" t="e">
        <f t="shared" si="14"/>
        <v>#VALUE!</v>
      </c>
      <c r="AB13" s="133" t="e">
        <f t="shared" si="15"/>
        <v>#VALUE!</v>
      </c>
      <c r="AC13" s="133" t="e">
        <f t="shared" si="16"/>
        <v>#VALUE!</v>
      </c>
      <c r="AD13" s="133" t="e">
        <f t="shared" si="17"/>
        <v>#VALUE!</v>
      </c>
      <c r="AE13" s="133" t="e">
        <f t="shared" si="18"/>
        <v>#VALUE!</v>
      </c>
      <c r="AF13" s="133" t="e">
        <f t="shared" si="19"/>
        <v>#VALUE!</v>
      </c>
      <c r="AG13" s="133" t="e">
        <f t="shared" si="20"/>
        <v>#VALUE!</v>
      </c>
      <c r="AH13" s="133" t="e">
        <f t="shared" si="21"/>
        <v>#VALUE!</v>
      </c>
      <c r="AI13" s="133" t="e">
        <f t="shared" si="22"/>
        <v>#VALUE!</v>
      </c>
      <c r="AJ13" s="133" t="e">
        <f t="shared" si="23"/>
        <v>#VALUE!</v>
      </c>
      <c r="AK13" s="133" t="e">
        <f t="shared" si="24"/>
        <v>#VALUE!</v>
      </c>
      <c r="AL13" s="133" t="e">
        <f t="shared" si="25"/>
        <v>#VALUE!</v>
      </c>
      <c r="AM13" s="133" t="e">
        <f t="shared" si="26"/>
        <v>#VALUE!</v>
      </c>
      <c r="AN13" s="133" t="e">
        <f t="shared" si="27"/>
        <v>#VALUE!</v>
      </c>
      <c r="AO13" s="133" t="e">
        <f t="shared" si="28"/>
        <v>#VALUE!</v>
      </c>
      <c r="AP13" s="133" t="e">
        <f t="shared" si="29"/>
        <v>#VALUE!</v>
      </c>
      <c r="AQ13" s="133" t="e">
        <f t="shared" si="30"/>
        <v>#VALUE!</v>
      </c>
      <c r="AR13" s="134" t="e">
        <f t="shared" si="31"/>
        <v>#VALUE!</v>
      </c>
      <c r="AS13" s="134" t="e">
        <f t="shared" si="32"/>
        <v>#VALUE!</v>
      </c>
      <c r="AT13" s="134" t="e">
        <f t="shared" si="33"/>
        <v>#VALUE!</v>
      </c>
      <c r="AU13" s="134" t="e">
        <f t="shared" si="34"/>
        <v>#VALUE!</v>
      </c>
      <c r="AV13" s="134" t="e">
        <f t="shared" si="35"/>
        <v>#VALUE!</v>
      </c>
      <c r="AW13" s="134" t="e">
        <f t="shared" si="36"/>
        <v>#VALUE!</v>
      </c>
      <c r="AX13" s="134" t="e">
        <f t="shared" si="37"/>
        <v>#VALUE!</v>
      </c>
      <c r="AY13" s="134" t="e">
        <f t="shared" si="38"/>
        <v>#VALUE!</v>
      </c>
      <c r="AZ13" s="134" t="e">
        <f t="shared" si="39"/>
        <v>#VALUE!</v>
      </c>
      <c r="BA13" s="134" t="e">
        <f t="shared" si="40"/>
        <v>#VALUE!</v>
      </c>
      <c r="BB13" s="134" t="e">
        <f t="shared" si="41"/>
        <v>#VALUE!</v>
      </c>
      <c r="BC13" s="134" t="e">
        <f t="shared" si="42"/>
        <v>#VALUE!</v>
      </c>
      <c r="BD13" s="134" t="e">
        <f t="shared" si="43"/>
        <v>#VALUE!</v>
      </c>
      <c r="BE13" s="134" t="e">
        <f t="shared" si="44"/>
        <v>#VALUE!</v>
      </c>
      <c r="BF13" s="134" t="e">
        <f t="shared" si="45"/>
        <v>#VALUE!</v>
      </c>
      <c r="BG13" s="134" t="e">
        <f t="shared" si="46"/>
        <v>#VALUE!</v>
      </c>
      <c r="BH13" s="134" t="e">
        <f t="shared" si="47"/>
        <v>#VALUE!</v>
      </c>
      <c r="BI13" s="134" t="e">
        <f t="shared" si="48"/>
        <v>#VALUE!</v>
      </c>
      <c r="BJ13" s="134" t="e">
        <f t="shared" si="49"/>
        <v>#VALUE!</v>
      </c>
      <c r="BK13" s="134" t="e">
        <f t="shared" si="50"/>
        <v>#VALUE!</v>
      </c>
      <c r="BL13" s="134">
        <f t="shared" si="51"/>
        <v>1</v>
      </c>
      <c r="BM13" s="213"/>
      <c r="BN13" s="213"/>
      <c r="BO13" s="213"/>
      <c r="BP13" s="213"/>
    </row>
    <row r="14" spans="1:68" s="105" customFormat="1" ht="94.5">
      <c r="A14" s="118" t="s">
        <v>82</v>
      </c>
      <c r="B14" s="584" t="s">
        <v>790</v>
      </c>
      <c r="C14" s="589" t="s">
        <v>791</v>
      </c>
      <c r="D14" s="583" t="s">
        <v>792</v>
      </c>
      <c r="E14" s="583" t="s">
        <v>793</v>
      </c>
      <c r="F14" s="585">
        <v>2006</v>
      </c>
      <c r="G14" s="586">
        <v>45000</v>
      </c>
      <c r="H14" s="586"/>
      <c r="I14" s="585"/>
      <c r="J14" s="585"/>
      <c r="K14" s="585" t="s">
        <v>781</v>
      </c>
      <c r="L14" s="121" t="str">
        <f t="shared" si="2"/>
        <v/>
      </c>
      <c r="M14" s="121">
        <f t="shared" si="3"/>
        <v>7.6606610866789611</v>
      </c>
      <c r="N14" s="121"/>
      <c r="O14" s="122" t="str">
        <f t="shared" si="4"/>
        <v/>
      </c>
      <c r="P14" s="122" t="str">
        <f t="shared" si="5"/>
        <v/>
      </c>
      <c r="Q14" s="122">
        <f t="shared" si="6"/>
        <v>1</v>
      </c>
      <c r="R14" s="122" t="str">
        <f t="shared" si="7"/>
        <v/>
      </c>
      <c r="S14" s="122" t="str">
        <f t="shared" si="8"/>
        <v/>
      </c>
      <c r="T14" s="122" t="str">
        <f t="shared" si="9"/>
        <v/>
      </c>
      <c r="U14" s="122">
        <f>IF(OR($B14="",$C14="",$E14="",$F14&gt;AN_CONCURS,$F14=""),"",$G14/VLOOKUP($F14,Euro!$A$6:$C$246,3,FALSE))</f>
        <v>12767.768477798269</v>
      </c>
      <c r="V14" s="236" t="b">
        <f t="shared" si="10"/>
        <v>1</v>
      </c>
      <c r="W14" s="138"/>
      <c r="X14" s="133">
        <f t="shared" si="11"/>
        <v>18</v>
      </c>
      <c r="Y14" s="133">
        <f t="shared" si="12"/>
        <v>28</v>
      </c>
      <c r="Z14" s="133">
        <f t="shared" si="13"/>
        <v>53</v>
      </c>
      <c r="AA14" s="133">
        <f t="shared" si="14"/>
        <v>65</v>
      </c>
      <c r="AB14" s="133" t="e">
        <f t="shared" si="15"/>
        <v>#VALUE!</v>
      </c>
      <c r="AC14" s="133" t="e">
        <f t="shared" si="16"/>
        <v>#VALUE!</v>
      </c>
      <c r="AD14" s="133" t="e">
        <f t="shared" si="17"/>
        <v>#VALUE!</v>
      </c>
      <c r="AE14" s="133" t="e">
        <f t="shared" si="18"/>
        <v>#VALUE!</v>
      </c>
      <c r="AF14" s="133" t="e">
        <f t="shared" si="19"/>
        <v>#VALUE!</v>
      </c>
      <c r="AG14" s="133" t="e">
        <f t="shared" si="20"/>
        <v>#VALUE!</v>
      </c>
      <c r="AH14" s="133" t="e">
        <f t="shared" si="21"/>
        <v>#VALUE!</v>
      </c>
      <c r="AI14" s="133" t="e">
        <f t="shared" si="22"/>
        <v>#VALUE!</v>
      </c>
      <c r="AJ14" s="133" t="e">
        <f t="shared" si="23"/>
        <v>#VALUE!</v>
      </c>
      <c r="AK14" s="133" t="e">
        <f t="shared" si="24"/>
        <v>#VALUE!</v>
      </c>
      <c r="AL14" s="133" t="e">
        <f t="shared" si="25"/>
        <v>#VALUE!</v>
      </c>
      <c r="AM14" s="133" t="e">
        <f t="shared" si="26"/>
        <v>#VALUE!</v>
      </c>
      <c r="AN14" s="133" t="e">
        <f t="shared" si="27"/>
        <v>#VALUE!</v>
      </c>
      <c r="AO14" s="133" t="e">
        <f t="shared" si="28"/>
        <v>#VALUE!</v>
      </c>
      <c r="AP14" s="133" t="e">
        <f t="shared" si="29"/>
        <v>#VALUE!</v>
      </c>
      <c r="AQ14" s="133" t="e">
        <f t="shared" si="30"/>
        <v>#VALUE!</v>
      </c>
      <c r="AR14" s="134">
        <f t="shared" si="31"/>
        <v>1</v>
      </c>
      <c r="AS14" s="134">
        <f t="shared" si="32"/>
        <v>1</v>
      </c>
      <c r="AT14" s="134">
        <f t="shared" si="33"/>
        <v>1</v>
      </c>
      <c r="AU14" s="134">
        <f t="shared" si="34"/>
        <v>1</v>
      </c>
      <c r="AV14" s="134" t="e">
        <f t="shared" si="35"/>
        <v>#VALUE!</v>
      </c>
      <c r="AW14" s="134" t="e">
        <f t="shared" si="36"/>
        <v>#VALUE!</v>
      </c>
      <c r="AX14" s="134" t="e">
        <f t="shared" si="37"/>
        <v>#VALUE!</v>
      </c>
      <c r="AY14" s="134" t="e">
        <f t="shared" si="38"/>
        <v>#VALUE!</v>
      </c>
      <c r="AZ14" s="134" t="e">
        <f t="shared" si="39"/>
        <v>#VALUE!</v>
      </c>
      <c r="BA14" s="134" t="e">
        <f t="shared" si="40"/>
        <v>#VALUE!</v>
      </c>
      <c r="BB14" s="134" t="e">
        <f t="shared" si="41"/>
        <v>#VALUE!</v>
      </c>
      <c r="BC14" s="134" t="e">
        <f t="shared" si="42"/>
        <v>#VALUE!</v>
      </c>
      <c r="BD14" s="134" t="e">
        <f t="shared" si="43"/>
        <v>#VALUE!</v>
      </c>
      <c r="BE14" s="134" t="e">
        <f t="shared" si="44"/>
        <v>#VALUE!</v>
      </c>
      <c r="BF14" s="134" t="e">
        <f t="shared" si="45"/>
        <v>#VALUE!</v>
      </c>
      <c r="BG14" s="134" t="e">
        <f t="shared" si="46"/>
        <v>#VALUE!</v>
      </c>
      <c r="BH14" s="134" t="e">
        <f t="shared" si="47"/>
        <v>#VALUE!</v>
      </c>
      <c r="BI14" s="134" t="e">
        <f t="shared" si="48"/>
        <v>#VALUE!</v>
      </c>
      <c r="BJ14" s="134" t="e">
        <f t="shared" si="49"/>
        <v>#VALUE!</v>
      </c>
      <c r="BK14" s="134" t="e">
        <f t="shared" si="50"/>
        <v>#VALUE!</v>
      </c>
      <c r="BL14" s="134">
        <f t="shared" si="51"/>
        <v>5</v>
      </c>
      <c r="BM14" s="213"/>
      <c r="BN14" s="213"/>
      <c r="BO14" s="213"/>
      <c r="BP14" s="213"/>
    </row>
    <row r="15" spans="1:68" s="105" customFormat="1" ht="78.75">
      <c r="A15" s="118" t="s">
        <v>186</v>
      </c>
      <c r="B15" s="584" t="s">
        <v>794</v>
      </c>
      <c r="C15" s="589" t="s">
        <v>795</v>
      </c>
      <c r="D15" s="583" t="s">
        <v>784</v>
      </c>
      <c r="E15" s="583" t="s">
        <v>796</v>
      </c>
      <c r="F15" s="585">
        <v>2006</v>
      </c>
      <c r="G15" s="586">
        <v>67000</v>
      </c>
      <c r="H15" s="586"/>
      <c r="I15" s="585"/>
      <c r="J15" s="585"/>
      <c r="K15" s="585" t="s">
        <v>589</v>
      </c>
      <c r="L15" s="121" t="str">
        <f t="shared" si="2"/>
        <v/>
      </c>
      <c r="M15" s="121">
        <f t="shared" si="3"/>
        <v>8.1470522667855629</v>
      </c>
      <c r="N15" s="121"/>
      <c r="O15" s="122" t="str">
        <f t="shared" si="4"/>
        <v/>
      </c>
      <c r="P15" s="122" t="str">
        <f t="shared" si="5"/>
        <v/>
      </c>
      <c r="Q15" s="122">
        <f t="shared" si="6"/>
        <v>1</v>
      </c>
      <c r="R15" s="122" t="str">
        <f t="shared" si="7"/>
        <v/>
      </c>
      <c r="S15" s="122" t="str">
        <f t="shared" si="8"/>
        <v/>
      </c>
      <c r="T15" s="122" t="str">
        <f t="shared" si="9"/>
        <v/>
      </c>
      <c r="U15" s="122">
        <f>IF(OR($B15="",$C15="",$E15="",$F15&gt;AN_CONCURS,$F15=""),"",$G15/VLOOKUP($F15,Euro!$A$6:$C$246,3,FALSE))</f>
        <v>19009.788622499644</v>
      </c>
      <c r="V15" s="236" t="b">
        <f t="shared" si="10"/>
        <v>1</v>
      </c>
      <c r="W15" s="138"/>
      <c r="X15" s="133">
        <f t="shared" si="11"/>
        <v>10</v>
      </c>
      <c r="Y15" s="133">
        <f t="shared" si="12"/>
        <v>29</v>
      </c>
      <c r="Z15" s="133">
        <f t="shared" si="13"/>
        <v>37</v>
      </c>
      <c r="AA15" s="133">
        <f t="shared" si="14"/>
        <v>62</v>
      </c>
      <c r="AB15" s="133">
        <f t="shared" si="15"/>
        <v>74</v>
      </c>
      <c r="AC15" s="133">
        <f t="shared" si="16"/>
        <v>86</v>
      </c>
      <c r="AD15" s="133" t="e">
        <f t="shared" si="17"/>
        <v>#VALUE!</v>
      </c>
      <c r="AE15" s="133" t="e">
        <f t="shared" si="18"/>
        <v>#VALUE!</v>
      </c>
      <c r="AF15" s="133" t="e">
        <f t="shared" si="19"/>
        <v>#VALUE!</v>
      </c>
      <c r="AG15" s="133" t="e">
        <f t="shared" si="20"/>
        <v>#VALUE!</v>
      </c>
      <c r="AH15" s="133" t="e">
        <f t="shared" si="21"/>
        <v>#VALUE!</v>
      </c>
      <c r="AI15" s="133" t="e">
        <f t="shared" si="22"/>
        <v>#VALUE!</v>
      </c>
      <c r="AJ15" s="133" t="e">
        <f t="shared" si="23"/>
        <v>#VALUE!</v>
      </c>
      <c r="AK15" s="133" t="e">
        <f t="shared" si="24"/>
        <v>#VALUE!</v>
      </c>
      <c r="AL15" s="133" t="e">
        <f t="shared" si="25"/>
        <v>#VALUE!</v>
      </c>
      <c r="AM15" s="133" t="e">
        <f t="shared" si="26"/>
        <v>#VALUE!</v>
      </c>
      <c r="AN15" s="133" t="e">
        <f t="shared" si="27"/>
        <v>#VALUE!</v>
      </c>
      <c r="AO15" s="133" t="e">
        <f t="shared" si="28"/>
        <v>#VALUE!</v>
      </c>
      <c r="AP15" s="133" t="e">
        <f t="shared" si="29"/>
        <v>#VALUE!</v>
      </c>
      <c r="AQ15" s="133" t="e">
        <f t="shared" si="30"/>
        <v>#VALUE!</v>
      </c>
      <c r="AR15" s="134">
        <f t="shared" si="31"/>
        <v>1</v>
      </c>
      <c r="AS15" s="134">
        <f t="shared" si="32"/>
        <v>1</v>
      </c>
      <c r="AT15" s="134">
        <f t="shared" si="33"/>
        <v>1</v>
      </c>
      <c r="AU15" s="134">
        <f t="shared" si="34"/>
        <v>1</v>
      </c>
      <c r="AV15" s="134">
        <f t="shared" si="35"/>
        <v>1</v>
      </c>
      <c r="AW15" s="134">
        <f t="shared" si="36"/>
        <v>1</v>
      </c>
      <c r="AX15" s="134" t="e">
        <f t="shared" si="37"/>
        <v>#VALUE!</v>
      </c>
      <c r="AY15" s="134" t="e">
        <f t="shared" si="38"/>
        <v>#VALUE!</v>
      </c>
      <c r="AZ15" s="134" t="e">
        <f t="shared" si="39"/>
        <v>#VALUE!</v>
      </c>
      <c r="BA15" s="134" t="e">
        <f t="shared" si="40"/>
        <v>#VALUE!</v>
      </c>
      <c r="BB15" s="134" t="e">
        <f t="shared" si="41"/>
        <v>#VALUE!</v>
      </c>
      <c r="BC15" s="134" t="e">
        <f t="shared" si="42"/>
        <v>#VALUE!</v>
      </c>
      <c r="BD15" s="134" t="e">
        <f t="shared" si="43"/>
        <v>#VALUE!</v>
      </c>
      <c r="BE15" s="134" t="e">
        <f t="shared" si="44"/>
        <v>#VALUE!</v>
      </c>
      <c r="BF15" s="134" t="e">
        <f t="shared" si="45"/>
        <v>#VALUE!</v>
      </c>
      <c r="BG15" s="134" t="e">
        <f t="shared" si="46"/>
        <v>#VALUE!</v>
      </c>
      <c r="BH15" s="134" t="e">
        <f t="shared" si="47"/>
        <v>#VALUE!</v>
      </c>
      <c r="BI15" s="134" t="e">
        <f t="shared" si="48"/>
        <v>#VALUE!</v>
      </c>
      <c r="BJ15" s="134" t="e">
        <f t="shared" si="49"/>
        <v>#VALUE!</v>
      </c>
      <c r="BK15" s="134" t="e">
        <f t="shared" si="50"/>
        <v>#VALUE!</v>
      </c>
      <c r="BL15" s="134">
        <f t="shared" si="51"/>
        <v>7</v>
      </c>
      <c r="BM15" s="213"/>
      <c r="BN15" s="213"/>
      <c r="BO15" s="213"/>
      <c r="BP15" s="213"/>
    </row>
    <row r="16" spans="1:68" s="105" customFormat="1" ht="47.25">
      <c r="A16" s="118" t="s">
        <v>187</v>
      </c>
      <c r="B16" s="584" t="s">
        <v>782</v>
      </c>
      <c r="C16" s="589" t="s">
        <v>783</v>
      </c>
      <c r="D16" s="583" t="s">
        <v>784</v>
      </c>
      <c r="E16" s="583" t="s">
        <v>797</v>
      </c>
      <c r="F16" s="585">
        <v>2006</v>
      </c>
      <c r="G16" s="586">
        <v>19500</v>
      </c>
      <c r="H16" s="586"/>
      <c r="I16" s="585"/>
      <c r="J16" s="585"/>
      <c r="K16" s="585" t="s">
        <v>781</v>
      </c>
      <c r="L16" s="121" t="str">
        <f t="shared" si="2"/>
        <v/>
      </c>
      <c r="M16" s="121">
        <f t="shared" si="3"/>
        <v>2.7663498368562913</v>
      </c>
      <c r="N16" s="121"/>
      <c r="O16" s="122" t="str">
        <f t="shared" si="4"/>
        <v/>
      </c>
      <c r="P16" s="122" t="str">
        <f t="shared" si="5"/>
        <v/>
      </c>
      <c r="Q16" s="122">
        <f t="shared" si="6"/>
        <v>1</v>
      </c>
      <c r="R16" s="122" t="str">
        <f t="shared" si="7"/>
        <v/>
      </c>
      <c r="S16" s="122" t="str">
        <f t="shared" si="8"/>
        <v/>
      </c>
      <c r="T16" s="122" t="str">
        <f t="shared" si="9"/>
        <v/>
      </c>
      <c r="U16" s="122">
        <f>IF(OR($B16="",$C16="",$E16="",$F16&gt;AN_CONCURS,$F16=""),"",$G16/VLOOKUP($F16,Euro!$A$6:$C$246,3,FALSE))</f>
        <v>5532.6996737125828</v>
      </c>
      <c r="V16" s="236" t="b">
        <f t="shared" si="10"/>
        <v>1</v>
      </c>
      <c r="W16" s="138"/>
      <c r="X16" s="133">
        <f t="shared" si="11"/>
        <v>9</v>
      </c>
      <c r="Y16" s="133">
        <f t="shared" si="12"/>
        <v>20</v>
      </c>
      <c r="Z16" s="133">
        <f t="shared" si="13"/>
        <v>39</v>
      </c>
      <c r="AA16" s="133">
        <f t="shared" si="14"/>
        <v>47</v>
      </c>
      <c r="AB16" s="133">
        <f t="shared" si="15"/>
        <v>72</v>
      </c>
      <c r="AC16" s="133" t="e">
        <f t="shared" si="16"/>
        <v>#VALUE!</v>
      </c>
      <c r="AD16" s="133" t="e">
        <f t="shared" si="17"/>
        <v>#VALUE!</v>
      </c>
      <c r="AE16" s="133" t="e">
        <f t="shared" si="18"/>
        <v>#VALUE!</v>
      </c>
      <c r="AF16" s="133" t="e">
        <f t="shared" si="19"/>
        <v>#VALUE!</v>
      </c>
      <c r="AG16" s="133" t="e">
        <f t="shared" si="20"/>
        <v>#VALUE!</v>
      </c>
      <c r="AH16" s="133" t="e">
        <f t="shared" si="21"/>
        <v>#VALUE!</v>
      </c>
      <c r="AI16" s="133" t="e">
        <f t="shared" si="22"/>
        <v>#VALUE!</v>
      </c>
      <c r="AJ16" s="133" t="e">
        <f t="shared" si="23"/>
        <v>#VALUE!</v>
      </c>
      <c r="AK16" s="133" t="e">
        <f t="shared" si="24"/>
        <v>#VALUE!</v>
      </c>
      <c r="AL16" s="133" t="e">
        <f t="shared" si="25"/>
        <v>#VALUE!</v>
      </c>
      <c r="AM16" s="133" t="e">
        <f t="shared" si="26"/>
        <v>#VALUE!</v>
      </c>
      <c r="AN16" s="133" t="e">
        <f t="shared" si="27"/>
        <v>#VALUE!</v>
      </c>
      <c r="AO16" s="133" t="e">
        <f t="shared" si="28"/>
        <v>#VALUE!</v>
      </c>
      <c r="AP16" s="133" t="e">
        <f t="shared" si="29"/>
        <v>#VALUE!</v>
      </c>
      <c r="AQ16" s="133" t="e">
        <f t="shared" si="30"/>
        <v>#VALUE!</v>
      </c>
      <c r="AR16" s="134">
        <f t="shared" si="31"/>
        <v>1</v>
      </c>
      <c r="AS16" s="134">
        <f t="shared" si="32"/>
        <v>1</v>
      </c>
      <c r="AT16" s="134">
        <f t="shared" si="33"/>
        <v>1</v>
      </c>
      <c r="AU16" s="134">
        <f t="shared" si="34"/>
        <v>1</v>
      </c>
      <c r="AV16" s="134">
        <f t="shared" si="35"/>
        <v>1</v>
      </c>
      <c r="AW16" s="134" t="e">
        <f t="shared" si="36"/>
        <v>#VALUE!</v>
      </c>
      <c r="AX16" s="134" t="e">
        <f t="shared" si="37"/>
        <v>#VALUE!</v>
      </c>
      <c r="AY16" s="134" t="e">
        <f t="shared" si="38"/>
        <v>#VALUE!</v>
      </c>
      <c r="AZ16" s="134" t="e">
        <f t="shared" si="39"/>
        <v>#VALUE!</v>
      </c>
      <c r="BA16" s="134" t="e">
        <f t="shared" si="40"/>
        <v>#VALUE!</v>
      </c>
      <c r="BB16" s="134" t="e">
        <f t="shared" si="41"/>
        <v>#VALUE!</v>
      </c>
      <c r="BC16" s="134" t="e">
        <f t="shared" si="42"/>
        <v>#VALUE!</v>
      </c>
      <c r="BD16" s="134" t="e">
        <f t="shared" si="43"/>
        <v>#VALUE!</v>
      </c>
      <c r="BE16" s="134" t="e">
        <f t="shared" si="44"/>
        <v>#VALUE!</v>
      </c>
      <c r="BF16" s="134" t="e">
        <f t="shared" si="45"/>
        <v>#VALUE!</v>
      </c>
      <c r="BG16" s="134" t="e">
        <f t="shared" si="46"/>
        <v>#VALUE!</v>
      </c>
      <c r="BH16" s="134" t="e">
        <f t="shared" si="47"/>
        <v>#VALUE!</v>
      </c>
      <c r="BI16" s="134" t="e">
        <f t="shared" si="48"/>
        <v>#VALUE!</v>
      </c>
      <c r="BJ16" s="134" t="e">
        <f t="shared" si="49"/>
        <v>#VALUE!</v>
      </c>
      <c r="BK16" s="134" t="e">
        <f t="shared" si="50"/>
        <v>#VALUE!</v>
      </c>
      <c r="BL16" s="134">
        <f t="shared" si="51"/>
        <v>6</v>
      </c>
      <c r="BM16" s="213"/>
      <c r="BN16" s="213"/>
      <c r="BO16" s="213"/>
      <c r="BP16" s="213"/>
    </row>
    <row r="17" spans="1:68" s="105" customFormat="1" ht="63">
      <c r="A17" s="118" t="s">
        <v>188</v>
      </c>
      <c r="B17" s="584" t="s">
        <v>590</v>
      </c>
      <c r="C17" s="589" t="s">
        <v>788</v>
      </c>
      <c r="D17" s="583" t="s">
        <v>789</v>
      </c>
      <c r="E17" s="583" t="s">
        <v>797</v>
      </c>
      <c r="F17" s="585">
        <v>2006</v>
      </c>
      <c r="G17" s="586">
        <v>16150</v>
      </c>
      <c r="H17" s="586"/>
      <c r="I17" s="585"/>
      <c r="J17" s="585" t="s">
        <v>589</v>
      </c>
      <c r="K17" s="585"/>
      <c r="L17" s="121" t="str">
        <f t="shared" si="2"/>
        <v/>
      </c>
      <c r="M17" s="121">
        <f t="shared" si="3"/>
        <v>9.1644204851752011</v>
      </c>
      <c r="N17" s="121"/>
      <c r="O17" s="122" t="str">
        <f t="shared" si="4"/>
        <v/>
      </c>
      <c r="P17" s="122">
        <f t="shared" si="5"/>
        <v>1</v>
      </c>
      <c r="Q17" s="122" t="str">
        <f t="shared" si="6"/>
        <v/>
      </c>
      <c r="R17" s="122" t="str">
        <f t="shared" si="7"/>
        <v/>
      </c>
      <c r="S17" s="122" t="str">
        <f t="shared" si="8"/>
        <v/>
      </c>
      <c r="T17" s="122" t="str">
        <f t="shared" si="9"/>
        <v/>
      </c>
      <c r="U17" s="122">
        <f>IF(OR($B17="",$C17="",$E17="",$F17&gt;AN_CONCURS,$F17=""),"",$G17/VLOOKUP($F17,Euro!$A$6:$C$246,3,FALSE))</f>
        <v>4582.210242587601</v>
      </c>
      <c r="V17" s="236" t="b">
        <f t="shared" si="10"/>
        <v>1</v>
      </c>
      <c r="W17" s="138"/>
      <c r="X17" s="133" t="e">
        <f t="shared" si="11"/>
        <v>#VALUE!</v>
      </c>
      <c r="Y17" s="133" t="e">
        <f t="shared" si="12"/>
        <v>#VALUE!</v>
      </c>
      <c r="Z17" s="133" t="e">
        <f t="shared" si="13"/>
        <v>#VALUE!</v>
      </c>
      <c r="AA17" s="133" t="e">
        <f t="shared" si="14"/>
        <v>#VALUE!</v>
      </c>
      <c r="AB17" s="133" t="e">
        <f t="shared" si="15"/>
        <v>#VALUE!</v>
      </c>
      <c r="AC17" s="133" t="e">
        <f t="shared" si="16"/>
        <v>#VALUE!</v>
      </c>
      <c r="AD17" s="133" t="e">
        <f t="shared" si="17"/>
        <v>#VALUE!</v>
      </c>
      <c r="AE17" s="133" t="e">
        <f t="shared" si="18"/>
        <v>#VALUE!</v>
      </c>
      <c r="AF17" s="133" t="e">
        <f t="shared" si="19"/>
        <v>#VALUE!</v>
      </c>
      <c r="AG17" s="133" t="e">
        <f t="shared" si="20"/>
        <v>#VALUE!</v>
      </c>
      <c r="AH17" s="133" t="e">
        <f t="shared" si="21"/>
        <v>#VALUE!</v>
      </c>
      <c r="AI17" s="133" t="e">
        <f t="shared" si="22"/>
        <v>#VALUE!</v>
      </c>
      <c r="AJ17" s="133" t="e">
        <f t="shared" si="23"/>
        <v>#VALUE!</v>
      </c>
      <c r="AK17" s="133" t="e">
        <f t="shared" si="24"/>
        <v>#VALUE!</v>
      </c>
      <c r="AL17" s="133" t="e">
        <f t="shared" si="25"/>
        <v>#VALUE!</v>
      </c>
      <c r="AM17" s="133" t="e">
        <f t="shared" si="26"/>
        <v>#VALUE!</v>
      </c>
      <c r="AN17" s="133" t="e">
        <f t="shared" si="27"/>
        <v>#VALUE!</v>
      </c>
      <c r="AO17" s="133" t="e">
        <f t="shared" si="28"/>
        <v>#VALUE!</v>
      </c>
      <c r="AP17" s="133" t="e">
        <f t="shared" si="29"/>
        <v>#VALUE!</v>
      </c>
      <c r="AQ17" s="133" t="e">
        <f t="shared" si="30"/>
        <v>#VALUE!</v>
      </c>
      <c r="AR17" s="134" t="e">
        <f t="shared" si="31"/>
        <v>#VALUE!</v>
      </c>
      <c r="AS17" s="134" t="e">
        <f t="shared" si="32"/>
        <v>#VALUE!</v>
      </c>
      <c r="AT17" s="134" t="e">
        <f t="shared" si="33"/>
        <v>#VALUE!</v>
      </c>
      <c r="AU17" s="134" t="e">
        <f t="shared" si="34"/>
        <v>#VALUE!</v>
      </c>
      <c r="AV17" s="134" t="e">
        <f t="shared" si="35"/>
        <v>#VALUE!</v>
      </c>
      <c r="AW17" s="134" t="e">
        <f t="shared" si="36"/>
        <v>#VALUE!</v>
      </c>
      <c r="AX17" s="134" t="e">
        <f t="shared" si="37"/>
        <v>#VALUE!</v>
      </c>
      <c r="AY17" s="134" t="e">
        <f t="shared" si="38"/>
        <v>#VALUE!</v>
      </c>
      <c r="AZ17" s="134" t="e">
        <f t="shared" si="39"/>
        <v>#VALUE!</v>
      </c>
      <c r="BA17" s="134" t="e">
        <f t="shared" si="40"/>
        <v>#VALUE!</v>
      </c>
      <c r="BB17" s="134" t="e">
        <f t="shared" si="41"/>
        <v>#VALUE!</v>
      </c>
      <c r="BC17" s="134" t="e">
        <f t="shared" si="42"/>
        <v>#VALUE!</v>
      </c>
      <c r="BD17" s="134" t="e">
        <f t="shared" si="43"/>
        <v>#VALUE!</v>
      </c>
      <c r="BE17" s="134" t="e">
        <f t="shared" si="44"/>
        <v>#VALUE!</v>
      </c>
      <c r="BF17" s="134" t="e">
        <f t="shared" si="45"/>
        <v>#VALUE!</v>
      </c>
      <c r="BG17" s="134" t="e">
        <f t="shared" si="46"/>
        <v>#VALUE!</v>
      </c>
      <c r="BH17" s="134" t="e">
        <f t="shared" si="47"/>
        <v>#VALUE!</v>
      </c>
      <c r="BI17" s="134" t="e">
        <f t="shared" si="48"/>
        <v>#VALUE!</v>
      </c>
      <c r="BJ17" s="134" t="e">
        <f t="shared" si="49"/>
        <v>#VALUE!</v>
      </c>
      <c r="BK17" s="134" t="e">
        <f t="shared" si="50"/>
        <v>#VALUE!</v>
      </c>
      <c r="BL17" s="134">
        <f t="shared" si="51"/>
        <v>1</v>
      </c>
      <c r="BM17" s="213"/>
      <c r="BN17" s="213"/>
      <c r="BO17" s="213"/>
      <c r="BP17" s="213"/>
    </row>
    <row r="18" spans="1:68" s="105" customFormat="1" ht="94.5">
      <c r="A18" s="118" t="s">
        <v>189</v>
      </c>
      <c r="B18" s="584" t="s">
        <v>790</v>
      </c>
      <c r="C18" s="589" t="s">
        <v>791</v>
      </c>
      <c r="D18" s="583" t="s">
        <v>792</v>
      </c>
      <c r="E18" s="583" t="s">
        <v>798</v>
      </c>
      <c r="F18" s="585">
        <v>2007</v>
      </c>
      <c r="G18" s="586">
        <v>60000</v>
      </c>
      <c r="H18" s="586"/>
      <c r="I18" s="585"/>
      <c r="J18" s="585"/>
      <c r="K18" s="585" t="s">
        <v>781</v>
      </c>
      <c r="L18" s="121" t="str">
        <f t="shared" si="2"/>
        <v/>
      </c>
      <c r="M18" s="121">
        <f t="shared" si="3"/>
        <v>10.787163275701916</v>
      </c>
      <c r="N18" s="121"/>
      <c r="O18" s="122" t="str">
        <f t="shared" si="4"/>
        <v/>
      </c>
      <c r="P18" s="122" t="str">
        <f t="shared" si="5"/>
        <v/>
      </c>
      <c r="Q18" s="122">
        <f t="shared" si="6"/>
        <v>1</v>
      </c>
      <c r="R18" s="122" t="str">
        <f t="shared" si="7"/>
        <v/>
      </c>
      <c r="S18" s="122" t="str">
        <f t="shared" si="8"/>
        <v/>
      </c>
      <c r="T18" s="122" t="str">
        <f t="shared" si="9"/>
        <v/>
      </c>
      <c r="U18" s="122">
        <f>IF(OR($B18="",$C18="",$E18="",$F18&gt;AN_CONCURS,$F18=""),"",$G18/VLOOKUP($F18,Euro!$A$6:$C$246,3,FALSE))</f>
        <v>17978.605459503193</v>
      </c>
      <c r="V18" s="236" t="b">
        <f t="shared" si="10"/>
        <v>1</v>
      </c>
      <c r="W18" s="138"/>
      <c r="X18" s="133">
        <f t="shared" si="11"/>
        <v>18</v>
      </c>
      <c r="Y18" s="133">
        <f t="shared" si="12"/>
        <v>28</v>
      </c>
      <c r="Z18" s="133">
        <f t="shared" si="13"/>
        <v>53</v>
      </c>
      <c r="AA18" s="133">
        <f t="shared" si="14"/>
        <v>65</v>
      </c>
      <c r="AB18" s="133" t="e">
        <f t="shared" si="15"/>
        <v>#VALUE!</v>
      </c>
      <c r="AC18" s="133" t="e">
        <f t="shared" si="16"/>
        <v>#VALUE!</v>
      </c>
      <c r="AD18" s="133" t="e">
        <f t="shared" si="17"/>
        <v>#VALUE!</v>
      </c>
      <c r="AE18" s="133" t="e">
        <f t="shared" si="18"/>
        <v>#VALUE!</v>
      </c>
      <c r="AF18" s="133" t="e">
        <f t="shared" si="19"/>
        <v>#VALUE!</v>
      </c>
      <c r="AG18" s="133" t="e">
        <f t="shared" si="20"/>
        <v>#VALUE!</v>
      </c>
      <c r="AH18" s="133" t="e">
        <f t="shared" si="21"/>
        <v>#VALUE!</v>
      </c>
      <c r="AI18" s="133" t="e">
        <f t="shared" si="22"/>
        <v>#VALUE!</v>
      </c>
      <c r="AJ18" s="133" t="e">
        <f t="shared" si="23"/>
        <v>#VALUE!</v>
      </c>
      <c r="AK18" s="133" t="e">
        <f t="shared" si="24"/>
        <v>#VALUE!</v>
      </c>
      <c r="AL18" s="133" t="e">
        <f t="shared" si="25"/>
        <v>#VALUE!</v>
      </c>
      <c r="AM18" s="133" t="e">
        <f t="shared" si="26"/>
        <v>#VALUE!</v>
      </c>
      <c r="AN18" s="133" t="e">
        <f t="shared" si="27"/>
        <v>#VALUE!</v>
      </c>
      <c r="AO18" s="133" t="e">
        <f t="shared" si="28"/>
        <v>#VALUE!</v>
      </c>
      <c r="AP18" s="133" t="e">
        <f t="shared" si="29"/>
        <v>#VALUE!</v>
      </c>
      <c r="AQ18" s="133" t="e">
        <f t="shared" si="30"/>
        <v>#VALUE!</v>
      </c>
      <c r="AR18" s="134">
        <f t="shared" si="31"/>
        <v>1</v>
      </c>
      <c r="AS18" s="134">
        <f t="shared" si="32"/>
        <v>1</v>
      </c>
      <c r="AT18" s="134">
        <f t="shared" si="33"/>
        <v>1</v>
      </c>
      <c r="AU18" s="134">
        <f t="shared" si="34"/>
        <v>1</v>
      </c>
      <c r="AV18" s="134" t="e">
        <f t="shared" si="35"/>
        <v>#VALUE!</v>
      </c>
      <c r="AW18" s="134" t="e">
        <f t="shared" si="36"/>
        <v>#VALUE!</v>
      </c>
      <c r="AX18" s="134" t="e">
        <f t="shared" si="37"/>
        <v>#VALUE!</v>
      </c>
      <c r="AY18" s="134" t="e">
        <f t="shared" si="38"/>
        <v>#VALUE!</v>
      </c>
      <c r="AZ18" s="134" t="e">
        <f t="shared" si="39"/>
        <v>#VALUE!</v>
      </c>
      <c r="BA18" s="134" t="e">
        <f t="shared" si="40"/>
        <v>#VALUE!</v>
      </c>
      <c r="BB18" s="134" t="e">
        <f t="shared" si="41"/>
        <v>#VALUE!</v>
      </c>
      <c r="BC18" s="134" t="e">
        <f t="shared" si="42"/>
        <v>#VALUE!</v>
      </c>
      <c r="BD18" s="134" t="e">
        <f t="shared" si="43"/>
        <v>#VALUE!</v>
      </c>
      <c r="BE18" s="134" t="e">
        <f t="shared" si="44"/>
        <v>#VALUE!</v>
      </c>
      <c r="BF18" s="134" t="e">
        <f t="shared" si="45"/>
        <v>#VALUE!</v>
      </c>
      <c r="BG18" s="134" t="e">
        <f t="shared" si="46"/>
        <v>#VALUE!</v>
      </c>
      <c r="BH18" s="134" t="e">
        <f t="shared" si="47"/>
        <v>#VALUE!</v>
      </c>
      <c r="BI18" s="134" t="e">
        <f t="shared" si="48"/>
        <v>#VALUE!</v>
      </c>
      <c r="BJ18" s="134" t="e">
        <f t="shared" si="49"/>
        <v>#VALUE!</v>
      </c>
      <c r="BK18" s="134" t="e">
        <f t="shared" si="50"/>
        <v>#VALUE!</v>
      </c>
      <c r="BL18" s="134">
        <f t="shared" si="51"/>
        <v>5</v>
      </c>
      <c r="BM18" s="213"/>
      <c r="BN18" s="213"/>
      <c r="BO18" s="213"/>
      <c r="BP18" s="213"/>
    </row>
    <row r="19" spans="1:68" s="105" customFormat="1" ht="78.75">
      <c r="A19" s="118" t="s">
        <v>190</v>
      </c>
      <c r="B19" s="584" t="s">
        <v>794</v>
      </c>
      <c r="C19" s="589" t="s">
        <v>795</v>
      </c>
      <c r="D19" s="583" t="s">
        <v>784</v>
      </c>
      <c r="E19" s="583" t="s">
        <v>799</v>
      </c>
      <c r="F19" s="585">
        <v>2007</v>
      </c>
      <c r="G19" s="586">
        <v>55000</v>
      </c>
      <c r="H19" s="586"/>
      <c r="I19" s="585"/>
      <c r="J19" s="585"/>
      <c r="K19" s="585" t="s">
        <v>589</v>
      </c>
      <c r="L19" s="121" t="str">
        <f t="shared" si="2"/>
        <v/>
      </c>
      <c r="M19" s="121">
        <f t="shared" si="3"/>
        <v>7.0630235733762534</v>
      </c>
      <c r="N19" s="121"/>
      <c r="O19" s="122" t="str">
        <f t="shared" si="4"/>
        <v/>
      </c>
      <c r="P19" s="122" t="str">
        <f t="shared" si="5"/>
        <v/>
      </c>
      <c r="Q19" s="122">
        <f t="shared" si="6"/>
        <v>1</v>
      </c>
      <c r="R19" s="122" t="str">
        <f t="shared" si="7"/>
        <v/>
      </c>
      <c r="S19" s="122" t="str">
        <f t="shared" si="8"/>
        <v/>
      </c>
      <c r="T19" s="122" t="str">
        <f t="shared" si="9"/>
        <v/>
      </c>
      <c r="U19" s="122">
        <f>IF(OR($B19="",$C19="",$E19="",$F19&gt;AN_CONCURS,$F19=""),"",$G19/VLOOKUP($F19,Euro!$A$6:$C$246,3,FALSE))</f>
        <v>16480.388337877925</v>
      </c>
      <c r="V19" s="236" t="b">
        <f t="shared" si="10"/>
        <v>1</v>
      </c>
      <c r="W19" s="138"/>
      <c r="X19" s="133">
        <f t="shared" si="11"/>
        <v>10</v>
      </c>
      <c r="Y19" s="133">
        <f t="shared" si="12"/>
        <v>29</v>
      </c>
      <c r="Z19" s="133">
        <f t="shared" si="13"/>
        <v>37</v>
      </c>
      <c r="AA19" s="133">
        <f t="shared" si="14"/>
        <v>62</v>
      </c>
      <c r="AB19" s="133">
        <f t="shared" si="15"/>
        <v>74</v>
      </c>
      <c r="AC19" s="133">
        <f t="shared" si="16"/>
        <v>86</v>
      </c>
      <c r="AD19" s="133" t="e">
        <f t="shared" si="17"/>
        <v>#VALUE!</v>
      </c>
      <c r="AE19" s="133" t="e">
        <f t="shared" si="18"/>
        <v>#VALUE!</v>
      </c>
      <c r="AF19" s="133" t="e">
        <f t="shared" si="19"/>
        <v>#VALUE!</v>
      </c>
      <c r="AG19" s="133" t="e">
        <f t="shared" si="20"/>
        <v>#VALUE!</v>
      </c>
      <c r="AH19" s="133" t="e">
        <f t="shared" si="21"/>
        <v>#VALUE!</v>
      </c>
      <c r="AI19" s="133" t="e">
        <f t="shared" si="22"/>
        <v>#VALUE!</v>
      </c>
      <c r="AJ19" s="133" t="e">
        <f t="shared" si="23"/>
        <v>#VALUE!</v>
      </c>
      <c r="AK19" s="133" t="e">
        <f t="shared" si="24"/>
        <v>#VALUE!</v>
      </c>
      <c r="AL19" s="133" t="e">
        <f t="shared" si="25"/>
        <v>#VALUE!</v>
      </c>
      <c r="AM19" s="133" t="e">
        <f t="shared" si="26"/>
        <v>#VALUE!</v>
      </c>
      <c r="AN19" s="133" t="e">
        <f t="shared" si="27"/>
        <v>#VALUE!</v>
      </c>
      <c r="AO19" s="133" t="e">
        <f t="shared" si="28"/>
        <v>#VALUE!</v>
      </c>
      <c r="AP19" s="133" t="e">
        <f t="shared" si="29"/>
        <v>#VALUE!</v>
      </c>
      <c r="AQ19" s="133" t="e">
        <f t="shared" si="30"/>
        <v>#VALUE!</v>
      </c>
      <c r="AR19" s="134">
        <f t="shared" si="31"/>
        <v>1</v>
      </c>
      <c r="AS19" s="134">
        <f t="shared" si="32"/>
        <v>1</v>
      </c>
      <c r="AT19" s="134">
        <f t="shared" si="33"/>
        <v>1</v>
      </c>
      <c r="AU19" s="134">
        <f t="shared" si="34"/>
        <v>1</v>
      </c>
      <c r="AV19" s="134">
        <f t="shared" si="35"/>
        <v>1</v>
      </c>
      <c r="AW19" s="134">
        <f t="shared" si="36"/>
        <v>1</v>
      </c>
      <c r="AX19" s="134" t="e">
        <f t="shared" si="37"/>
        <v>#VALUE!</v>
      </c>
      <c r="AY19" s="134" t="e">
        <f t="shared" si="38"/>
        <v>#VALUE!</v>
      </c>
      <c r="AZ19" s="134" t="e">
        <f t="shared" si="39"/>
        <v>#VALUE!</v>
      </c>
      <c r="BA19" s="134" t="e">
        <f t="shared" si="40"/>
        <v>#VALUE!</v>
      </c>
      <c r="BB19" s="134" t="e">
        <f t="shared" si="41"/>
        <v>#VALUE!</v>
      </c>
      <c r="BC19" s="134" t="e">
        <f t="shared" si="42"/>
        <v>#VALUE!</v>
      </c>
      <c r="BD19" s="134" t="e">
        <f t="shared" si="43"/>
        <v>#VALUE!</v>
      </c>
      <c r="BE19" s="134" t="e">
        <f t="shared" si="44"/>
        <v>#VALUE!</v>
      </c>
      <c r="BF19" s="134" t="e">
        <f t="shared" si="45"/>
        <v>#VALUE!</v>
      </c>
      <c r="BG19" s="134" t="e">
        <f t="shared" si="46"/>
        <v>#VALUE!</v>
      </c>
      <c r="BH19" s="134" t="e">
        <f t="shared" si="47"/>
        <v>#VALUE!</v>
      </c>
      <c r="BI19" s="134" t="e">
        <f t="shared" si="48"/>
        <v>#VALUE!</v>
      </c>
      <c r="BJ19" s="134" t="e">
        <f t="shared" si="49"/>
        <v>#VALUE!</v>
      </c>
      <c r="BK19" s="134" t="e">
        <f t="shared" si="50"/>
        <v>#VALUE!</v>
      </c>
      <c r="BL19" s="134">
        <f t="shared" si="51"/>
        <v>7</v>
      </c>
      <c r="BM19" s="213"/>
      <c r="BN19" s="213"/>
      <c r="BO19" s="213"/>
      <c r="BP19" s="213"/>
    </row>
    <row r="20" spans="1:68" s="105" customFormat="1" ht="94.5">
      <c r="A20" s="118" t="s">
        <v>191</v>
      </c>
      <c r="B20" s="584" t="s">
        <v>790</v>
      </c>
      <c r="C20" s="589" t="s">
        <v>791</v>
      </c>
      <c r="D20" s="583" t="s">
        <v>792</v>
      </c>
      <c r="E20" s="583" t="s">
        <v>800</v>
      </c>
      <c r="F20" s="585">
        <v>2008</v>
      </c>
      <c r="G20" s="586">
        <v>15000</v>
      </c>
      <c r="H20" s="586"/>
      <c r="I20" s="585"/>
      <c r="J20" s="585"/>
      <c r="K20" s="585" t="s">
        <v>781</v>
      </c>
      <c r="L20" s="121" t="str">
        <f t="shared" si="2"/>
        <v/>
      </c>
      <c r="M20" s="121">
        <f t="shared" si="3"/>
        <v>2.4438591250984332</v>
      </c>
      <c r="N20" s="121"/>
      <c r="O20" s="122" t="str">
        <f t="shared" si="4"/>
        <v/>
      </c>
      <c r="P20" s="122" t="str">
        <f t="shared" si="5"/>
        <v/>
      </c>
      <c r="Q20" s="122">
        <f t="shared" si="6"/>
        <v>1</v>
      </c>
      <c r="R20" s="122" t="str">
        <f t="shared" si="7"/>
        <v/>
      </c>
      <c r="S20" s="122" t="str">
        <f t="shared" si="8"/>
        <v/>
      </c>
      <c r="T20" s="122" t="str">
        <f t="shared" si="9"/>
        <v/>
      </c>
      <c r="U20" s="122">
        <f>IF(OR($B20="",$C20="",$E20="",$F20&gt;AN_CONCURS,$F20=""),"",$G20/VLOOKUP($F20,Euro!$A$6:$C$246,3,FALSE))</f>
        <v>4073.0985418307218</v>
      </c>
      <c r="V20" s="236" t="b">
        <f t="shared" si="10"/>
        <v>1</v>
      </c>
      <c r="W20" s="138"/>
      <c r="X20" s="133">
        <f t="shared" si="11"/>
        <v>18</v>
      </c>
      <c r="Y20" s="133">
        <f t="shared" si="12"/>
        <v>28</v>
      </c>
      <c r="Z20" s="133">
        <f t="shared" si="13"/>
        <v>53</v>
      </c>
      <c r="AA20" s="133">
        <f t="shared" si="14"/>
        <v>65</v>
      </c>
      <c r="AB20" s="133" t="e">
        <f t="shared" si="15"/>
        <v>#VALUE!</v>
      </c>
      <c r="AC20" s="133" t="e">
        <f t="shared" si="16"/>
        <v>#VALUE!</v>
      </c>
      <c r="AD20" s="133" t="e">
        <f t="shared" si="17"/>
        <v>#VALUE!</v>
      </c>
      <c r="AE20" s="133" t="e">
        <f t="shared" si="18"/>
        <v>#VALUE!</v>
      </c>
      <c r="AF20" s="133" t="e">
        <f t="shared" si="19"/>
        <v>#VALUE!</v>
      </c>
      <c r="AG20" s="133" t="e">
        <f t="shared" si="20"/>
        <v>#VALUE!</v>
      </c>
      <c r="AH20" s="133" t="e">
        <f t="shared" si="21"/>
        <v>#VALUE!</v>
      </c>
      <c r="AI20" s="133" t="e">
        <f t="shared" si="22"/>
        <v>#VALUE!</v>
      </c>
      <c r="AJ20" s="133" t="e">
        <f t="shared" si="23"/>
        <v>#VALUE!</v>
      </c>
      <c r="AK20" s="133" t="e">
        <f t="shared" si="24"/>
        <v>#VALUE!</v>
      </c>
      <c r="AL20" s="133" t="e">
        <f t="shared" si="25"/>
        <v>#VALUE!</v>
      </c>
      <c r="AM20" s="133" t="e">
        <f t="shared" si="26"/>
        <v>#VALUE!</v>
      </c>
      <c r="AN20" s="133" t="e">
        <f t="shared" si="27"/>
        <v>#VALUE!</v>
      </c>
      <c r="AO20" s="133" t="e">
        <f t="shared" si="28"/>
        <v>#VALUE!</v>
      </c>
      <c r="AP20" s="133" t="e">
        <f t="shared" si="29"/>
        <v>#VALUE!</v>
      </c>
      <c r="AQ20" s="133" t="e">
        <f t="shared" si="30"/>
        <v>#VALUE!</v>
      </c>
      <c r="AR20" s="134">
        <f t="shared" si="31"/>
        <v>1</v>
      </c>
      <c r="AS20" s="134">
        <f t="shared" si="32"/>
        <v>1</v>
      </c>
      <c r="AT20" s="134">
        <f t="shared" si="33"/>
        <v>1</v>
      </c>
      <c r="AU20" s="134">
        <f t="shared" si="34"/>
        <v>1</v>
      </c>
      <c r="AV20" s="134" t="e">
        <f t="shared" si="35"/>
        <v>#VALUE!</v>
      </c>
      <c r="AW20" s="134" t="e">
        <f t="shared" si="36"/>
        <v>#VALUE!</v>
      </c>
      <c r="AX20" s="134" t="e">
        <f t="shared" si="37"/>
        <v>#VALUE!</v>
      </c>
      <c r="AY20" s="134" t="e">
        <f t="shared" si="38"/>
        <v>#VALUE!</v>
      </c>
      <c r="AZ20" s="134" t="e">
        <f t="shared" si="39"/>
        <v>#VALUE!</v>
      </c>
      <c r="BA20" s="134" t="e">
        <f t="shared" si="40"/>
        <v>#VALUE!</v>
      </c>
      <c r="BB20" s="134" t="e">
        <f t="shared" si="41"/>
        <v>#VALUE!</v>
      </c>
      <c r="BC20" s="134" t="e">
        <f t="shared" si="42"/>
        <v>#VALUE!</v>
      </c>
      <c r="BD20" s="134" t="e">
        <f t="shared" si="43"/>
        <v>#VALUE!</v>
      </c>
      <c r="BE20" s="134" t="e">
        <f t="shared" si="44"/>
        <v>#VALUE!</v>
      </c>
      <c r="BF20" s="134" t="e">
        <f t="shared" si="45"/>
        <v>#VALUE!</v>
      </c>
      <c r="BG20" s="134" t="e">
        <f t="shared" si="46"/>
        <v>#VALUE!</v>
      </c>
      <c r="BH20" s="134" t="e">
        <f t="shared" si="47"/>
        <v>#VALUE!</v>
      </c>
      <c r="BI20" s="134" t="e">
        <f t="shared" si="48"/>
        <v>#VALUE!</v>
      </c>
      <c r="BJ20" s="134" t="e">
        <f t="shared" si="49"/>
        <v>#VALUE!</v>
      </c>
      <c r="BK20" s="134" t="e">
        <f t="shared" si="50"/>
        <v>#VALUE!</v>
      </c>
      <c r="BL20" s="134">
        <f t="shared" si="51"/>
        <v>5</v>
      </c>
      <c r="BM20" s="213"/>
      <c r="BN20" s="213"/>
      <c r="BO20" s="213"/>
      <c r="BP20" s="213"/>
    </row>
    <row r="21" spans="1:68" s="105" customFormat="1" ht="78.75">
      <c r="A21" s="118" t="s">
        <v>192</v>
      </c>
      <c r="B21" s="584" t="s">
        <v>794</v>
      </c>
      <c r="C21" s="589" t="s">
        <v>795</v>
      </c>
      <c r="D21" s="583" t="s">
        <v>784</v>
      </c>
      <c r="E21" s="583" t="s">
        <v>801</v>
      </c>
      <c r="F21" s="585">
        <v>2008</v>
      </c>
      <c r="G21" s="586">
        <v>50000</v>
      </c>
      <c r="H21" s="586"/>
      <c r="I21" s="585"/>
      <c r="J21" s="585"/>
      <c r="K21" s="585" t="s">
        <v>589</v>
      </c>
      <c r="L21" s="121" t="str">
        <f t="shared" si="2"/>
        <v/>
      </c>
      <c r="M21" s="121">
        <f t="shared" si="3"/>
        <v>5.8187122026153162</v>
      </c>
      <c r="N21" s="121"/>
      <c r="O21" s="122" t="str">
        <f t="shared" si="4"/>
        <v/>
      </c>
      <c r="P21" s="122" t="str">
        <f t="shared" si="5"/>
        <v/>
      </c>
      <c r="Q21" s="122">
        <f t="shared" si="6"/>
        <v>1</v>
      </c>
      <c r="R21" s="122" t="str">
        <f t="shared" si="7"/>
        <v/>
      </c>
      <c r="S21" s="122" t="str">
        <f t="shared" si="8"/>
        <v/>
      </c>
      <c r="T21" s="122" t="str">
        <f t="shared" si="9"/>
        <v/>
      </c>
      <c r="U21" s="122">
        <f>IF(OR($B21="",$C21="",$E21="",$F21&gt;AN_CONCURS,$F21=""),"",$G21/VLOOKUP($F21,Euro!$A$6:$C$246,3,FALSE))</f>
        <v>13576.995139435739</v>
      </c>
      <c r="V21" s="236" t="b">
        <f t="shared" si="10"/>
        <v>1</v>
      </c>
      <c r="W21" s="138"/>
      <c r="X21" s="133">
        <f t="shared" si="11"/>
        <v>10</v>
      </c>
      <c r="Y21" s="133">
        <f t="shared" si="12"/>
        <v>29</v>
      </c>
      <c r="Z21" s="133">
        <f t="shared" si="13"/>
        <v>37</v>
      </c>
      <c r="AA21" s="133">
        <f t="shared" si="14"/>
        <v>62</v>
      </c>
      <c r="AB21" s="133">
        <f t="shared" si="15"/>
        <v>74</v>
      </c>
      <c r="AC21" s="133">
        <f t="shared" si="16"/>
        <v>86</v>
      </c>
      <c r="AD21" s="133" t="e">
        <f t="shared" si="17"/>
        <v>#VALUE!</v>
      </c>
      <c r="AE21" s="133" t="e">
        <f t="shared" si="18"/>
        <v>#VALUE!</v>
      </c>
      <c r="AF21" s="133" t="e">
        <f t="shared" si="19"/>
        <v>#VALUE!</v>
      </c>
      <c r="AG21" s="133" t="e">
        <f t="shared" si="20"/>
        <v>#VALUE!</v>
      </c>
      <c r="AH21" s="133" t="e">
        <f t="shared" si="21"/>
        <v>#VALUE!</v>
      </c>
      <c r="AI21" s="133" t="e">
        <f t="shared" si="22"/>
        <v>#VALUE!</v>
      </c>
      <c r="AJ21" s="133" t="e">
        <f t="shared" si="23"/>
        <v>#VALUE!</v>
      </c>
      <c r="AK21" s="133" t="e">
        <f t="shared" si="24"/>
        <v>#VALUE!</v>
      </c>
      <c r="AL21" s="133" t="e">
        <f t="shared" si="25"/>
        <v>#VALUE!</v>
      </c>
      <c r="AM21" s="133" t="e">
        <f t="shared" si="26"/>
        <v>#VALUE!</v>
      </c>
      <c r="AN21" s="133" t="e">
        <f t="shared" si="27"/>
        <v>#VALUE!</v>
      </c>
      <c r="AO21" s="133" t="e">
        <f t="shared" si="28"/>
        <v>#VALUE!</v>
      </c>
      <c r="AP21" s="133" t="e">
        <f t="shared" si="29"/>
        <v>#VALUE!</v>
      </c>
      <c r="AQ21" s="133" t="e">
        <f t="shared" si="30"/>
        <v>#VALUE!</v>
      </c>
      <c r="AR21" s="134">
        <f t="shared" si="31"/>
        <v>1</v>
      </c>
      <c r="AS21" s="134">
        <f t="shared" si="32"/>
        <v>1</v>
      </c>
      <c r="AT21" s="134">
        <f t="shared" si="33"/>
        <v>1</v>
      </c>
      <c r="AU21" s="134">
        <f t="shared" si="34"/>
        <v>1</v>
      </c>
      <c r="AV21" s="134">
        <f t="shared" si="35"/>
        <v>1</v>
      </c>
      <c r="AW21" s="134">
        <f t="shared" si="36"/>
        <v>1</v>
      </c>
      <c r="AX21" s="134" t="e">
        <f t="shared" si="37"/>
        <v>#VALUE!</v>
      </c>
      <c r="AY21" s="134" t="e">
        <f t="shared" si="38"/>
        <v>#VALUE!</v>
      </c>
      <c r="AZ21" s="134" t="e">
        <f t="shared" si="39"/>
        <v>#VALUE!</v>
      </c>
      <c r="BA21" s="134" t="e">
        <f t="shared" si="40"/>
        <v>#VALUE!</v>
      </c>
      <c r="BB21" s="134" t="e">
        <f t="shared" si="41"/>
        <v>#VALUE!</v>
      </c>
      <c r="BC21" s="134" t="e">
        <f t="shared" si="42"/>
        <v>#VALUE!</v>
      </c>
      <c r="BD21" s="134" t="e">
        <f t="shared" si="43"/>
        <v>#VALUE!</v>
      </c>
      <c r="BE21" s="134" t="e">
        <f t="shared" si="44"/>
        <v>#VALUE!</v>
      </c>
      <c r="BF21" s="134" t="e">
        <f t="shared" si="45"/>
        <v>#VALUE!</v>
      </c>
      <c r="BG21" s="134" t="e">
        <f t="shared" si="46"/>
        <v>#VALUE!</v>
      </c>
      <c r="BH21" s="134" t="e">
        <f t="shared" si="47"/>
        <v>#VALUE!</v>
      </c>
      <c r="BI21" s="134" t="e">
        <f t="shared" si="48"/>
        <v>#VALUE!</v>
      </c>
      <c r="BJ21" s="134" t="e">
        <f t="shared" si="49"/>
        <v>#VALUE!</v>
      </c>
      <c r="BK21" s="134" t="e">
        <f t="shared" si="50"/>
        <v>#VALUE!</v>
      </c>
      <c r="BL21" s="134">
        <f t="shared" si="51"/>
        <v>7</v>
      </c>
      <c r="BM21" s="213"/>
      <c r="BN21" s="213"/>
      <c r="BO21" s="213"/>
      <c r="BP21" s="213"/>
    </row>
    <row r="22" spans="1:68" s="105" customFormat="1" ht="47.25">
      <c r="A22" s="118" t="s">
        <v>193</v>
      </c>
      <c r="B22" s="587" t="s">
        <v>802</v>
      </c>
      <c r="C22" s="587" t="s">
        <v>803</v>
      </c>
      <c r="D22" s="583" t="s">
        <v>804</v>
      </c>
      <c r="E22" s="583">
        <v>1004</v>
      </c>
      <c r="F22" s="585">
        <v>2009</v>
      </c>
      <c r="G22" s="586">
        <v>51995</v>
      </c>
      <c r="H22" s="586"/>
      <c r="I22" s="585"/>
      <c r="J22" s="585"/>
      <c r="K22" s="585" t="s">
        <v>781</v>
      </c>
      <c r="L22" s="121">
        <f t="shared" si="2"/>
        <v>6.2937274553949694</v>
      </c>
      <c r="M22" s="121">
        <f t="shared" si="3"/>
        <v>6.2937274553949694</v>
      </c>
      <c r="N22" s="121"/>
      <c r="O22" s="122" t="str">
        <f t="shared" si="4"/>
        <v/>
      </c>
      <c r="P22" s="122" t="str">
        <f t="shared" si="5"/>
        <v/>
      </c>
      <c r="Q22" s="122">
        <f t="shared" si="6"/>
        <v>1</v>
      </c>
      <c r="R22" s="122" t="str">
        <f t="shared" si="7"/>
        <v/>
      </c>
      <c r="S22" s="122" t="str">
        <f t="shared" si="8"/>
        <v/>
      </c>
      <c r="T22" s="122">
        <f t="shared" si="9"/>
        <v>1</v>
      </c>
      <c r="U22" s="122">
        <f>IF(OR($B22="",$C22="",$E22="",$F22&gt;AN_CONCURS,$F22=""),"",$G22/VLOOKUP($F22,Euro!$A$6:$C$246,3,FALSE))</f>
        <v>12587.454910789938</v>
      </c>
      <c r="V22" s="236" t="b">
        <f t="shared" si="10"/>
        <v>1</v>
      </c>
      <c r="W22" s="138"/>
      <c r="X22" s="133">
        <f t="shared" si="11"/>
        <v>7</v>
      </c>
      <c r="Y22" s="133">
        <f t="shared" si="12"/>
        <v>18</v>
      </c>
      <c r="Z22" s="133">
        <f t="shared" si="13"/>
        <v>37</v>
      </c>
      <c r="AA22" s="133">
        <f t="shared" si="14"/>
        <v>62</v>
      </c>
      <c r="AB22" s="133">
        <f t="shared" si="15"/>
        <v>73</v>
      </c>
      <c r="AC22" s="133" t="e">
        <f t="shared" si="16"/>
        <v>#VALUE!</v>
      </c>
      <c r="AD22" s="133" t="e">
        <f t="shared" si="17"/>
        <v>#VALUE!</v>
      </c>
      <c r="AE22" s="133" t="e">
        <f t="shared" si="18"/>
        <v>#VALUE!</v>
      </c>
      <c r="AF22" s="133" t="e">
        <f t="shared" si="19"/>
        <v>#VALUE!</v>
      </c>
      <c r="AG22" s="133" t="e">
        <f t="shared" si="20"/>
        <v>#VALUE!</v>
      </c>
      <c r="AH22" s="133" t="e">
        <f t="shared" si="21"/>
        <v>#VALUE!</v>
      </c>
      <c r="AI22" s="133" t="e">
        <f t="shared" si="22"/>
        <v>#VALUE!</v>
      </c>
      <c r="AJ22" s="133" t="e">
        <f t="shared" si="23"/>
        <v>#VALUE!</v>
      </c>
      <c r="AK22" s="133" t="e">
        <f t="shared" si="24"/>
        <v>#VALUE!</v>
      </c>
      <c r="AL22" s="133" t="e">
        <f t="shared" si="25"/>
        <v>#VALUE!</v>
      </c>
      <c r="AM22" s="133" t="e">
        <f t="shared" si="26"/>
        <v>#VALUE!</v>
      </c>
      <c r="AN22" s="133" t="e">
        <f t="shared" si="27"/>
        <v>#VALUE!</v>
      </c>
      <c r="AO22" s="133" t="e">
        <f t="shared" si="28"/>
        <v>#VALUE!</v>
      </c>
      <c r="AP22" s="133" t="e">
        <f t="shared" si="29"/>
        <v>#VALUE!</v>
      </c>
      <c r="AQ22" s="133" t="e">
        <f t="shared" si="30"/>
        <v>#VALUE!</v>
      </c>
      <c r="AR22" s="134">
        <f t="shared" si="31"/>
        <v>1</v>
      </c>
      <c r="AS22" s="134">
        <f t="shared" si="32"/>
        <v>1</v>
      </c>
      <c r="AT22" s="134">
        <f t="shared" si="33"/>
        <v>1</v>
      </c>
      <c r="AU22" s="134">
        <f t="shared" si="34"/>
        <v>1</v>
      </c>
      <c r="AV22" s="134">
        <f t="shared" si="35"/>
        <v>1</v>
      </c>
      <c r="AW22" s="134" t="e">
        <f t="shared" si="36"/>
        <v>#VALUE!</v>
      </c>
      <c r="AX22" s="134" t="e">
        <f t="shared" si="37"/>
        <v>#VALUE!</v>
      </c>
      <c r="AY22" s="134" t="e">
        <f t="shared" si="38"/>
        <v>#VALUE!</v>
      </c>
      <c r="AZ22" s="134" t="e">
        <f t="shared" si="39"/>
        <v>#VALUE!</v>
      </c>
      <c r="BA22" s="134" t="e">
        <f t="shared" si="40"/>
        <v>#VALUE!</v>
      </c>
      <c r="BB22" s="134" t="e">
        <f t="shared" si="41"/>
        <v>#VALUE!</v>
      </c>
      <c r="BC22" s="134" t="e">
        <f t="shared" si="42"/>
        <v>#VALUE!</v>
      </c>
      <c r="BD22" s="134" t="e">
        <f t="shared" si="43"/>
        <v>#VALUE!</v>
      </c>
      <c r="BE22" s="134" t="e">
        <f t="shared" si="44"/>
        <v>#VALUE!</v>
      </c>
      <c r="BF22" s="134" t="e">
        <f t="shared" si="45"/>
        <v>#VALUE!</v>
      </c>
      <c r="BG22" s="134" t="e">
        <f t="shared" si="46"/>
        <v>#VALUE!</v>
      </c>
      <c r="BH22" s="134" t="e">
        <f t="shared" si="47"/>
        <v>#VALUE!</v>
      </c>
      <c r="BI22" s="134" t="e">
        <f t="shared" si="48"/>
        <v>#VALUE!</v>
      </c>
      <c r="BJ22" s="134" t="e">
        <f t="shared" si="49"/>
        <v>#VALUE!</v>
      </c>
      <c r="BK22" s="134" t="e">
        <f t="shared" si="50"/>
        <v>#VALUE!</v>
      </c>
      <c r="BL22" s="134">
        <f t="shared" si="51"/>
        <v>6</v>
      </c>
      <c r="BM22" s="213"/>
      <c r="BN22" s="213"/>
      <c r="BO22" s="213"/>
      <c r="BP22" s="213"/>
    </row>
    <row r="23" spans="1:68" s="105" customFormat="1" ht="47.25">
      <c r="A23" s="118" t="s">
        <v>194</v>
      </c>
      <c r="B23" s="587" t="s">
        <v>802</v>
      </c>
      <c r="C23" s="587" t="s">
        <v>803</v>
      </c>
      <c r="D23" s="583" t="s">
        <v>804</v>
      </c>
      <c r="E23" s="583">
        <v>1004</v>
      </c>
      <c r="F23" s="585">
        <v>2010</v>
      </c>
      <c r="G23" s="586">
        <v>132000</v>
      </c>
      <c r="H23" s="586"/>
      <c r="I23" s="585"/>
      <c r="J23" s="585"/>
      <c r="K23" s="585" t="s">
        <v>589</v>
      </c>
      <c r="L23" s="121">
        <f t="shared" si="2"/>
        <v>15.677332003135463</v>
      </c>
      <c r="M23" s="121">
        <f t="shared" si="3"/>
        <v>15.677332003135463</v>
      </c>
      <c r="N23" s="121"/>
      <c r="O23" s="122" t="str">
        <f t="shared" si="4"/>
        <v/>
      </c>
      <c r="P23" s="122" t="str">
        <f t="shared" si="5"/>
        <v/>
      </c>
      <c r="Q23" s="122">
        <f t="shared" si="6"/>
        <v>1</v>
      </c>
      <c r="R23" s="122" t="str">
        <f t="shared" si="7"/>
        <v/>
      </c>
      <c r="S23" s="122" t="str">
        <f t="shared" si="8"/>
        <v/>
      </c>
      <c r="T23" s="122">
        <f t="shared" si="9"/>
        <v>1</v>
      </c>
      <c r="U23" s="122">
        <f>IF(OR($B23="",$C23="",$E23="",$F23&gt;AN_CONCURS,$F23=""),"",$G23/VLOOKUP($F23,Euro!$A$6:$C$246,3,FALSE))</f>
        <v>31354.66400627093</v>
      </c>
      <c r="V23" s="236" t="b">
        <f t="shared" si="10"/>
        <v>1</v>
      </c>
      <c r="W23" s="138"/>
      <c r="X23" s="133">
        <f t="shared" si="11"/>
        <v>7</v>
      </c>
      <c r="Y23" s="133">
        <f t="shared" si="12"/>
        <v>18</v>
      </c>
      <c r="Z23" s="133">
        <f t="shared" si="13"/>
        <v>37</v>
      </c>
      <c r="AA23" s="133">
        <f t="shared" si="14"/>
        <v>62</v>
      </c>
      <c r="AB23" s="133">
        <f t="shared" si="15"/>
        <v>73</v>
      </c>
      <c r="AC23" s="133" t="e">
        <f t="shared" si="16"/>
        <v>#VALUE!</v>
      </c>
      <c r="AD23" s="133" t="e">
        <f t="shared" si="17"/>
        <v>#VALUE!</v>
      </c>
      <c r="AE23" s="133" t="e">
        <f t="shared" si="18"/>
        <v>#VALUE!</v>
      </c>
      <c r="AF23" s="133" t="e">
        <f t="shared" si="19"/>
        <v>#VALUE!</v>
      </c>
      <c r="AG23" s="133" t="e">
        <f t="shared" si="20"/>
        <v>#VALUE!</v>
      </c>
      <c r="AH23" s="133" t="e">
        <f t="shared" si="21"/>
        <v>#VALUE!</v>
      </c>
      <c r="AI23" s="133" t="e">
        <f t="shared" si="22"/>
        <v>#VALUE!</v>
      </c>
      <c r="AJ23" s="133" t="e">
        <f t="shared" si="23"/>
        <v>#VALUE!</v>
      </c>
      <c r="AK23" s="133" t="e">
        <f t="shared" si="24"/>
        <v>#VALUE!</v>
      </c>
      <c r="AL23" s="133" t="e">
        <f t="shared" si="25"/>
        <v>#VALUE!</v>
      </c>
      <c r="AM23" s="133" t="e">
        <f t="shared" si="26"/>
        <v>#VALUE!</v>
      </c>
      <c r="AN23" s="133" t="e">
        <f t="shared" si="27"/>
        <v>#VALUE!</v>
      </c>
      <c r="AO23" s="133" t="e">
        <f t="shared" si="28"/>
        <v>#VALUE!</v>
      </c>
      <c r="AP23" s="133" t="e">
        <f t="shared" si="29"/>
        <v>#VALUE!</v>
      </c>
      <c r="AQ23" s="133" t="e">
        <f t="shared" si="30"/>
        <v>#VALUE!</v>
      </c>
      <c r="AR23" s="134">
        <f t="shared" si="31"/>
        <v>1</v>
      </c>
      <c r="AS23" s="134">
        <f t="shared" si="32"/>
        <v>1</v>
      </c>
      <c r="AT23" s="134">
        <f t="shared" si="33"/>
        <v>1</v>
      </c>
      <c r="AU23" s="134">
        <f t="shared" si="34"/>
        <v>1</v>
      </c>
      <c r="AV23" s="134">
        <f t="shared" si="35"/>
        <v>1</v>
      </c>
      <c r="AW23" s="134" t="e">
        <f t="shared" si="36"/>
        <v>#VALUE!</v>
      </c>
      <c r="AX23" s="134" t="e">
        <f t="shared" si="37"/>
        <v>#VALUE!</v>
      </c>
      <c r="AY23" s="134" t="e">
        <f t="shared" si="38"/>
        <v>#VALUE!</v>
      </c>
      <c r="AZ23" s="134" t="e">
        <f t="shared" si="39"/>
        <v>#VALUE!</v>
      </c>
      <c r="BA23" s="134" t="e">
        <f t="shared" si="40"/>
        <v>#VALUE!</v>
      </c>
      <c r="BB23" s="134" t="e">
        <f t="shared" si="41"/>
        <v>#VALUE!</v>
      </c>
      <c r="BC23" s="134" t="e">
        <f t="shared" si="42"/>
        <v>#VALUE!</v>
      </c>
      <c r="BD23" s="134" t="e">
        <f t="shared" si="43"/>
        <v>#VALUE!</v>
      </c>
      <c r="BE23" s="134" t="e">
        <f t="shared" si="44"/>
        <v>#VALUE!</v>
      </c>
      <c r="BF23" s="134" t="e">
        <f t="shared" si="45"/>
        <v>#VALUE!</v>
      </c>
      <c r="BG23" s="134" t="e">
        <f t="shared" si="46"/>
        <v>#VALUE!</v>
      </c>
      <c r="BH23" s="134" t="e">
        <f t="shared" si="47"/>
        <v>#VALUE!</v>
      </c>
      <c r="BI23" s="134" t="e">
        <f t="shared" si="48"/>
        <v>#VALUE!</v>
      </c>
      <c r="BJ23" s="134" t="e">
        <f t="shared" si="49"/>
        <v>#VALUE!</v>
      </c>
      <c r="BK23" s="134" t="e">
        <f t="shared" si="50"/>
        <v>#VALUE!</v>
      </c>
      <c r="BL23" s="134">
        <f t="shared" si="51"/>
        <v>6</v>
      </c>
      <c r="BM23" s="213"/>
      <c r="BN23" s="213"/>
      <c r="BO23" s="213"/>
      <c r="BP23" s="213"/>
    </row>
    <row r="24" spans="1:68" s="105" customFormat="1" ht="47.25">
      <c r="A24" s="118" t="s">
        <v>195</v>
      </c>
      <c r="B24" s="587" t="s">
        <v>802</v>
      </c>
      <c r="C24" s="587" t="s">
        <v>803</v>
      </c>
      <c r="D24" s="583" t="s">
        <v>804</v>
      </c>
      <c r="E24" s="583">
        <v>1004</v>
      </c>
      <c r="F24" s="585">
        <v>2011</v>
      </c>
      <c r="G24" s="586">
        <v>98500</v>
      </c>
      <c r="H24" s="586"/>
      <c r="I24" s="585"/>
      <c r="J24" s="585"/>
      <c r="K24" s="585" t="s">
        <v>589</v>
      </c>
      <c r="L24" s="121">
        <f t="shared" si="2"/>
        <v>11.453488372093025</v>
      </c>
      <c r="M24" s="121">
        <f t="shared" si="3"/>
        <v>11.453488372093025</v>
      </c>
      <c r="N24" s="121"/>
      <c r="O24" s="122" t="str">
        <f t="shared" si="4"/>
        <v/>
      </c>
      <c r="P24" s="122" t="str">
        <f t="shared" si="5"/>
        <v/>
      </c>
      <c r="Q24" s="122">
        <f t="shared" si="6"/>
        <v>1</v>
      </c>
      <c r="R24" s="122" t="str">
        <f t="shared" si="7"/>
        <v/>
      </c>
      <c r="S24" s="122" t="str">
        <f t="shared" si="8"/>
        <v/>
      </c>
      <c r="T24" s="122">
        <f t="shared" si="9"/>
        <v>1</v>
      </c>
      <c r="U24" s="122">
        <f>IF(OR($B24="",$C24="",$E24="",$F24&gt;AN_CONCURS,$F24=""),"",$G24/VLOOKUP($F24,Euro!$A$6:$C$246,3,FALSE))</f>
        <v>22906.976744186046</v>
      </c>
      <c r="V24" s="236" t="b">
        <f t="shared" si="10"/>
        <v>1</v>
      </c>
      <c r="W24" s="138"/>
      <c r="X24" s="133">
        <f t="shared" si="11"/>
        <v>7</v>
      </c>
      <c r="Y24" s="133">
        <f t="shared" si="12"/>
        <v>18</v>
      </c>
      <c r="Z24" s="133">
        <f t="shared" si="13"/>
        <v>37</v>
      </c>
      <c r="AA24" s="133">
        <f t="shared" si="14"/>
        <v>62</v>
      </c>
      <c r="AB24" s="133">
        <f t="shared" si="15"/>
        <v>73</v>
      </c>
      <c r="AC24" s="133" t="e">
        <f t="shared" si="16"/>
        <v>#VALUE!</v>
      </c>
      <c r="AD24" s="133" t="e">
        <f t="shared" si="17"/>
        <v>#VALUE!</v>
      </c>
      <c r="AE24" s="133" t="e">
        <f t="shared" si="18"/>
        <v>#VALUE!</v>
      </c>
      <c r="AF24" s="133" t="e">
        <f t="shared" si="19"/>
        <v>#VALUE!</v>
      </c>
      <c r="AG24" s="133" t="e">
        <f t="shared" si="20"/>
        <v>#VALUE!</v>
      </c>
      <c r="AH24" s="133" t="e">
        <f t="shared" si="21"/>
        <v>#VALUE!</v>
      </c>
      <c r="AI24" s="133" t="e">
        <f t="shared" si="22"/>
        <v>#VALUE!</v>
      </c>
      <c r="AJ24" s="133" t="e">
        <f t="shared" si="23"/>
        <v>#VALUE!</v>
      </c>
      <c r="AK24" s="133" t="e">
        <f t="shared" si="24"/>
        <v>#VALUE!</v>
      </c>
      <c r="AL24" s="133" t="e">
        <f t="shared" si="25"/>
        <v>#VALUE!</v>
      </c>
      <c r="AM24" s="133" t="e">
        <f t="shared" si="26"/>
        <v>#VALUE!</v>
      </c>
      <c r="AN24" s="133" t="e">
        <f t="shared" si="27"/>
        <v>#VALUE!</v>
      </c>
      <c r="AO24" s="133" t="e">
        <f t="shared" si="28"/>
        <v>#VALUE!</v>
      </c>
      <c r="AP24" s="133" t="e">
        <f t="shared" si="29"/>
        <v>#VALUE!</v>
      </c>
      <c r="AQ24" s="133" t="e">
        <f t="shared" si="30"/>
        <v>#VALUE!</v>
      </c>
      <c r="AR24" s="134">
        <f t="shared" si="31"/>
        <v>1</v>
      </c>
      <c r="AS24" s="134">
        <f t="shared" si="32"/>
        <v>1</v>
      </c>
      <c r="AT24" s="134">
        <f t="shared" si="33"/>
        <v>1</v>
      </c>
      <c r="AU24" s="134">
        <f t="shared" si="34"/>
        <v>1</v>
      </c>
      <c r="AV24" s="134">
        <f t="shared" si="35"/>
        <v>1</v>
      </c>
      <c r="AW24" s="134" t="e">
        <f t="shared" si="36"/>
        <v>#VALUE!</v>
      </c>
      <c r="AX24" s="134" t="e">
        <f t="shared" si="37"/>
        <v>#VALUE!</v>
      </c>
      <c r="AY24" s="134" t="e">
        <f t="shared" si="38"/>
        <v>#VALUE!</v>
      </c>
      <c r="AZ24" s="134" t="e">
        <f t="shared" si="39"/>
        <v>#VALUE!</v>
      </c>
      <c r="BA24" s="134" t="e">
        <f t="shared" si="40"/>
        <v>#VALUE!</v>
      </c>
      <c r="BB24" s="134" t="e">
        <f t="shared" si="41"/>
        <v>#VALUE!</v>
      </c>
      <c r="BC24" s="134" t="e">
        <f t="shared" si="42"/>
        <v>#VALUE!</v>
      </c>
      <c r="BD24" s="134" t="e">
        <f t="shared" si="43"/>
        <v>#VALUE!</v>
      </c>
      <c r="BE24" s="134" t="e">
        <f t="shared" si="44"/>
        <v>#VALUE!</v>
      </c>
      <c r="BF24" s="134" t="e">
        <f t="shared" si="45"/>
        <v>#VALUE!</v>
      </c>
      <c r="BG24" s="134" t="e">
        <f t="shared" si="46"/>
        <v>#VALUE!</v>
      </c>
      <c r="BH24" s="134" t="e">
        <f t="shared" si="47"/>
        <v>#VALUE!</v>
      </c>
      <c r="BI24" s="134" t="e">
        <f t="shared" si="48"/>
        <v>#VALUE!</v>
      </c>
      <c r="BJ24" s="134" t="e">
        <f t="shared" si="49"/>
        <v>#VALUE!</v>
      </c>
      <c r="BK24" s="134" t="e">
        <f t="shared" si="50"/>
        <v>#VALUE!</v>
      </c>
      <c r="BL24" s="134">
        <f t="shared" si="51"/>
        <v>6</v>
      </c>
      <c r="BM24" s="213"/>
      <c r="BN24" s="213"/>
      <c r="BO24" s="213"/>
      <c r="BP24" s="213"/>
    </row>
    <row r="25" spans="1:68" s="105" customFormat="1">
      <c r="A25" s="118" t="s">
        <v>196</v>
      </c>
      <c r="B25" s="135"/>
      <c r="C25" s="135"/>
      <c r="D25" s="125"/>
      <c r="E25" s="371"/>
      <c r="F25" s="127"/>
      <c r="G25" s="128"/>
      <c r="H25" s="128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 t="shared" si="7"/>
        <v/>
      </c>
      <c r="S25" s="122" t="str">
        <f t="shared" si="8"/>
        <v/>
      </c>
      <c r="T25" s="122" t="str">
        <f t="shared" si="9"/>
        <v/>
      </c>
      <c r="U25" s="122" t="str">
        <f>IF(OR($B25="",$C25="",$E25="",$F25&gt;AN_CONCURS,$F25=""),"",$G25/VLOOKUP($F25,Euro!$A$6:$C$246,3,FALSE))</f>
        <v/>
      </c>
      <c r="V25" s="236" t="b">
        <f t="shared" si="10"/>
        <v>0</v>
      </c>
      <c r="W25" s="138"/>
      <c r="X25" s="133" t="e">
        <f t="shared" si="11"/>
        <v>#VALUE!</v>
      </c>
      <c r="Y25" s="133" t="e">
        <f t="shared" si="12"/>
        <v>#VALUE!</v>
      </c>
      <c r="Z25" s="133" t="e">
        <f t="shared" si="13"/>
        <v>#VALUE!</v>
      </c>
      <c r="AA25" s="133" t="e">
        <f t="shared" si="14"/>
        <v>#VALUE!</v>
      </c>
      <c r="AB25" s="133" t="e">
        <f t="shared" si="15"/>
        <v>#VALUE!</v>
      </c>
      <c r="AC25" s="133" t="e">
        <f t="shared" si="16"/>
        <v>#VALUE!</v>
      </c>
      <c r="AD25" s="133" t="e">
        <f t="shared" si="17"/>
        <v>#VALUE!</v>
      </c>
      <c r="AE25" s="133" t="e">
        <f t="shared" si="18"/>
        <v>#VALUE!</v>
      </c>
      <c r="AF25" s="133" t="e">
        <f t="shared" si="19"/>
        <v>#VALUE!</v>
      </c>
      <c r="AG25" s="133" t="e">
        <f t="shared" si="20"/>
        <v>#VALUE!</v>
      </c>
      <c r="AH25" s="133" t="e">
        <f t="shared" si="21"/>
        <v>#VALUE!</v>
      </c>
      <c r="AI25" s="133" t="e">
        <f t="shared" si="22"/>
        <v>#VALUE!</v>
      </c>
      <c r="AJ25" s="133" t="e">
        <f t="shared" si="23"/>
        <v>#VALUE!</v>
      </c>
      <c r="AK25" s="133" t="e">
        <f t="shared" si="24"/>
        <v>#VALUE!</v>
      </c>
      <c r="AL25" s="133" t="e">
        <f t="shared" si="25"/>
        <v>#VALUE!</v>
      </c>
      <c r="AM25" s="133" t="e">
        <f t="shared" si="26"/>
        <v>#VALUE!</v>
      </c>
      <c r="AN25" s="133" t="e">
        <f t="shared" si="27"/>
        <v>#VALUE!</v>
      </c>
      <c r="AO25" s="133" t="e">
        <f t="shared" si="28"/>
        <v>#VALUE!</v>
      </c>
      <c r="AP25" s="133" t="e">
        <f t="shared" si="29"/>
        <v>#VALUE!</v>
      </c>
      <c r="AQ25" s="133" t="e">
        <f t="shared" si="30"/>
        <v>#VALUE!</v>
      </c>
      <c r="AR25" s="134" t="e">
        <f t="shared" si="31"/>
        <v>#VALUE!</v>
      </c>
      <c r="AS25" s="134" t="e">
        <f t="shared" si="32"/>
        <v>#VALUE!</v>
      </c>
      <c r="AT25" s="134" t="e">
        <f t="shared" si="33"/>
        <v>#VALUE!</v>
      </c>
      <c r="AU25" s="134" t="e">
        <f t="shared" si="34"/>
        <v>#VALUE!</v>
      </c>
      <c r="AV25" s="134" t="e">
        <f t="shared" si="35"/>
        <v>#VALUE!</v>
      </c>
      <c r="AW25" s="134" t="e">
        <f t="shared" si="36"/>
        <v>#VALUE!</v>
      </c>
      <c r="AX25" s="134" t="e">
        <f t="shared" si="37"/>
        <v>#VALUE!</v>
      </c>
      <c r="AY25" s="134" t="e">
        <f t="shared" si="38"/>
        <v>#VALUE!</v>
      </c>
      <c r="AZ25" s="134" t="e">
        <f t="shared" si="39"/>
        <v>#VALUE!</v>
      </c>
      <c r="BA25" s="134" t="e">
        <f t="shared" si="40"/>
        <v>#VALUE!</v>
      </c>
      <c r="BB25" s="134" t="e">
        <f t="shared" si="41"/>
        <v>#VALUE!</v>
      </c>
      <c r="BC25" s="134" t="e">
        <f t="shared" si="42"/>
        <v>#VALUE!</v>
      </c>
      <c r="BD25" s="134" t="e">
        <f t="shared" si="43"/>
        <v>#VALUE!</v>
      </c>
      <c r="BE25" s="134" t="e">
        <f t="shared" si="44"/>
        <v>#VALUE!</v>
      </c>
      <c r="BF25" s="134" t="e">
        <f t="shared" si="45"/>
        <v>#VALUE!</v>
      </c>
      <c r="BG25" s="134" t="e">
        <f t="shared" si="46"/>
        <v>#VALUE!</v>
      </c>
      <c r="BH25" s="134" t="e">
        <f t="shared" si="47"/>
        <v>#VALUE!</v>
      </c>
      <c r="BI25" s="134" t="e">
        <f t="shared" si="48"/>
        <v>#VALUE!</v>
      </c>
      <c r="BJ25" s="134" t="e">
        <f t="shared" si="49"/>
        <v>#VALUE!</v>
      </c>
      <c r="BK25" s="134" t="e">
        <f t="shared" si="50"/>
        <v>#VALUE!</v>
      </c>
      <c r="BL25" s="134">
        <f t="shared" si="51"/>
        <v>1</v>
      </c>
      <c r="BM25" s="213"/>
      <c r="BN25" s="213"/>
      <c r="BO25" s="213"/>
      <c r="BP25" s="213"/>
    </row>
    <row r="26" spans="1:68" s="105" customFormat="1">
      <c r="A26" s="118" t="s">
        <v>197</v>
      </c>
      <c r="B26" s="135"/>
      <c r="C26" s="135"/>
      <c r="D26" s="125"/>
      <c r="E26" s="125"/>
      <c r="F26" s="127"/>
      <c r="G26" s="128"/>
      <c r="H26" s="128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 t="shared" si="7"/>
        <v/>
      </c>
      <c r="S26" s="122" t="str">
        <f t="shared" si="8"/>
        <v/>
      </c>
      <c r="T26" s="122" t="str">
        <f t="shared" si="9"/>
        <v/>
      </c>
      <c r="U26" s="122" t="str">
        <f>IF(OR($B26="",$C26="",$E26="",$F26&gt;AN_CONCURS,$F26=""),"",$G26/VLOOKUP($F26,Euro!$A$6:$C$246,3,FALSE))</f>
        <v/>
      </c>
      <c r="V26" s="236" t="b">
        <f t="shared" si="10"/>
        <v>0</v>
      </c>
      <c r="W26" s="138"/>
      <c r="X26" s="133" t="e">
        <f t="shared" si="11"/>
        <v>#VALUE!</v>
      </c>
      <c r="Y26" s="133" t="e">
        <f t="shared" si="12"/>
        <v>#VALUE!</v>
      </c>
      <c r="Z26" s="133" t="e">
        <f t="shared" si="13"/>
        <v>#VALUE!</v>
      </c>
      <c r="AA26" s="133" t="e">
        <f t="shared" si="14"/>
        <v>#VALUE!</v>
      </c>
      <c r="AB26" s="133" t="e">
        <f t="shared" si="15"/>
        <v>#VALUE!</v>
      </c>
      <c r="AC26" s="133" t="e">
        <f t="shared" si="16"/>
        <v>#VALUE!</v>
      </c>
      <c r="AD26" s="133" t="e">
        <f t="shared" si="17"/>
        <v>#VALUE!</v>
      </c>
      <c r="AE26" s="133" t="e">
        <f t="shared" si="18"/>
        <v>#VALUE!</v>
      </c>
      <c r="AF26" s="133" t="e">
        <f t="shared" si="19"/>
        <v>#VALUE!</v>
      </c>
      <c r="AG26" s="133" t="e">
        <f t="shared" si="20"/>
        <v>#VALUE!</v>
      </c>
      <c r="AH26" s="133" t="e">
        <f t="shared" si="21"/>
        <v>#VALUE!</v>
      </c>
      <c r="AI26" s="133" t="e">
        <f t="shared" si="22"/>
        <v>#VALUE!</v>
      </c>
      <c r="AJ26" s="133" t="e">
        <f t="shared" si="23"/>
        <v>#VALUE!</v>
      </c>
      <c r="AK26" s="133" t="e">
        <f t="shared" si="24"/>
        <v>#VALUE!</v>
      </c>
      <c r="AL26" s="133" t="e">
        <f t="shared" si="25"/>
        <v>#VALUE!</v>
      </c>
      <c r="AM26" s="133" t="e">
        <f t="shared" si="26"/>
        <v>#VALUE!</v>
      </c>
      <c r="AN26" s="133" t="e">
        <f t="shared" si="27"/>
        <v>#VALUE!</v>
      </c>
      <c r="AO26" s="133" t="e">
        <f t="shared" si="28"/>
        <v>#VALUE!</v>
      </c>
      <c r="AP26" s="133" t="e">
        <f t="shared" si="29"/>
        <v>#VALUE!</v>
      </c>
      <c r="AQ26" s="133" t="e">
        <f t="shared" si="30"/>
        <v>#VALUE!</v>
      </c>
      <c r="AR26" s="134" t="e">
        <f t="shared" si="31"/>
        <v>#VALUE!</v>
      </c>
      <c r="AS26" s="134" t="e">
        <f t="shared" si="32"/>
        <v>#VALUE!</v>
      </c>
      <c r="AT26" s="134" t="e">
        <f t="shared" si="33"/>
        <v>#VALUE!</v>
      </c>
      <c r="AU26" s="134" t="e">
        <f t="shared" si="34"/>
        <v>#VALUE!</v>
      </c>
      <c r="AV26" s="134" t="e">
        <f t="shared" si="35"/>
        <v>#VALUE!</v>
      </c>
      <c r="AW26" s="134" t="e">
        <f t="shared" si="36"/>
        <v>#VALUE!</v>
      </c>
      <c r="AX26" s="134" t="e">
        <f t="shared" si="37"/>
        <v>#VALUE!</v>
      </c>
      <c r="AY26" s="134" t="e">
        <f t="shared" si="38"/>
        <v>#VALUE!</v>
      </c>
      <c r="AZ26" s="134" t="e">
        <f t="shared" si="39"/>
        <v>#VALUE!</v>
      </c>
      <c r="BA26" s="134" t="e">
        <f t="shared" si="40"/>
        <v>#VALUE!</v>
      </c>
      <c r="BB26" s="134" t="e">
        <f t="shared" si="41"/>
        <v>#VALUE!</v>
      </c>
      <c r="BC26" s="134" t="e">
        <f t="shared" si="42"/>
        <v>#VALUE!</v>
      </c>
      <c r="BD26" s="134" t="e">
        <f t="shared" si="43"/>
        <v>#VALUE!</v>
      </c>
      <c r="BE26" s="134" t="e">
        <f t="shared" si="44"/>
        <v>#VALUE!</v>
      </c>
      <c r="BF26" s="134" t="e">
        <f t="shared" si="45"/>
        <v>#VALUE!</v>
      </c>
      <c r="BG26" s="134" t="e">
        <f t="shared" si="46"/>
        <v>#VALUE!</v>
      </c>
      <c r="BH26" s="134" t="e">
        <f t="shared" si="47"/>
        <v>#VALUE!</v>
      </c>
      <c r="BI26" s="134" t="e">
        <f t="shared" si="48"/>
        <v>#VALUE!</v>
      </c>
      <c r="BJ26" s="134" t="e">
        <f t="shared" si="49"/>
        <v>#VALUE!</v>
      </c>
      <c r="BK26" s="134" t="e">
        <f t="shared" si="50"/>
        <v>#VALUE!</v>
      </c>
      <c r="BL26" s="134">
        <f t="shared" si="51"/>
        <v>1</v>
      </c>
      <c r="BM26" s="213"/>
      <c r="BN26" s="213"/>
      <c r="BO26" s="213"/>
      <c r="BP26" s="213"/>
    </row>
    <row r="27" spans="1:68" s="105" customFormat="1">
      <c r="A27" s="118" t="s">
        <v>198</v>
      </c>
      <c r="B27" s="135"/>
      <c r="C27" s="135"/>
      <c r="D27" s="125"/>
      <c r="E27" s="125"/>
      <c r="F27" s="127"/>
      <c r="G27" s="128"/>
      <c r="H27" s="128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 t="shared" si="7"/>
        <v/>
      </c>
      <c r="S27" s="122" t="str">
        <f t="shared" si="8"/>
        <v/>
      </c>
      <c r="T27" s="122" t="str">
        <f t="shared" si="9"/>
        <v/>
      </c>
      <c r="U27" s="122" t="str">
        <f>IF(OR($B27="",$C27="",$E27="",$F27&gt;AN_CONCURS,$F27=""),"",$G27/VLOOKUP($F27,Euro!$A$6:$C$246,3,FALSE))</f>
        <v/>
      </c>
      <c r="V27" s="236" t="b">
        <f t="shared" si="10"/>
        <v>0</v>
      </c>
      <c r="W27" s="138"/>
      <c r="X27" s="133" t="e">
        <f t="shared" si="11"/>
        <v>#VALUE!</v>
      </c>
      <c r="Y27" s="133" t="e">
        <f t="shared" si="12"/>
        <v>#VALUE!</v>
      </c>
      <c r="Z27" s="133" t="e">
        <f t="shared" si="13"/>
        <v>#VALUE!</v>
      </c>
      <c r="AA27" s="133" t="e">
        <f t="shared" si="14"/>
        <v>#VALUE!</v>
      </c>
      <c r="AB27" s="133" t="e">
        <f t="shared" si="15"/>
        <v>#VALUE!</v>
      </c>
      <c r="AC27" s="133" t="e">
        <f t="shared" si="16"/>
        <v>#VALUE!</v>
      </c>
      <c r="AD27" s="133" t="e">
        <f t="shared" si="17"/>
        <v>#VALUE!</v>
      </c>
      <c r="AE27" s="133" t="e">
        <f t="shared" si="18"/>
        <v>#VALUE!</v>
      </c>
      <c r="AF27" s="133" t="e">
        <f t="shared" si="19"/>
        <v>#VALUE!</v>
      </c>
      <c r="AG27" s="133" t="e">
        <f t="shared" si="20"/>
        <v>#VALUE!</v>
      </c>
      <c r="AH27" s="133" t="e">
        <f t="shared" si="21"/>
        <v>#VALUE!</v>
      </c>
      <c r="AI27" s="133" t="e">
        <f t="shared" si="22"/>
        <v>#VALUE!</v>
      </c>
      <c r="AJ27" s="133" t="e">
        <f t="shared" si="23"/>
        <v>#VALUE!</v>
      </c>
      <c r="AK27" s="133" t="e">
        <f t="shared" si="24"/>
        <v>#VALUE!</v>
      </c>
      <c r="AL27" s="133" t="e">
        <f t="shared" si="25"/>
        <v>#VALUE!</v>
      </c>
      <c r="AM27" s="133" t="e">
        <f t="shared" si="26"/>
        <v>#VALUE!</v>
      </c>
      <c r="AN27" s="133" t="e">
        <f t="shared" si="27"/>
        <v>#VALUE!</v>
      </c>
      <c r="AO27" s="133" t="e">
        <f t="shared" si="28"/>
        <v>#VALUE!</v>
      </c>
      <c r="AP27" s="133" t="e">
        <f t="shared" si="29"/>
        <v>#VALUE!</v>
      </c>
      <c r="AQ27" s="133" t="e">
        <f t="shared" si="30"/>
        <v>#VALUE!</v>
      </c>
      <c r="AR27" s="134" t="e">
        <f t="shared" si="31"/>
        <v>#VALUE!</v>
      </c>
      <c r="AS27" s="134" t="e">
        <f t="shared" si="32"/>
        <v>#VALUE!</v>
      </c>
      <c r="AT27" s="134" t="e">
        <f t="shared" si="33"/>
        <v>#VALUE!</v>
      </c>
      <c r="AU27" s="134" t="e">
        <f t="shared" si="34"/>
        <v>#VALUE!</v>
      </c>
      <c r="AV27" s="134" t="e">
        <f t="shared" si="35"/>
        <v>#VALUE!</v>
      </c>
      <c r="AW27" s="134" t="e">
        <f t="shared" si="36"/>
        <v>#VALUE!</v>
      </c>
      <c r="AX27" s="134" t="e">
        <f t="shared" si="37"/>
        <v>#VALUE!</v>
      </c>
      <c r="AY27" s="134" t="e">
        <f t="shared" si="38"/>
        <v>#VALUE!</v>
      </c>
      <c r="AZ27" s="134" t="e">
        <f t="shared" si="39"/>
        <v>#VALUE!</v>
      </c>
      <c r="BA27" s="134" t="e">
        <f t="shared" si="40"/>
        <v>#VALUE!</v>
      </c>
      <c r="BB27" s="134" t="e">
        <f t="shared" si="41"/>
        <v>#VALUE!</v>
      </c>
      <c r="BC27" s="134" t="e">
        <f t="shared" si="42"/>
        <v>#VALUE!</v>
      </c>
      <c r="BD27" s="134" t="e">
        <f t="shared" si="43"/>
        <v>#VALUE!</v>
      </c>
      <c r="BE27" s="134" t="e">
        <f t="shared" si="44"/>
        <v>#VALUE!</v>
      </c>
      <c r="BF27" s="134" t="e">
        <f t="shared" si="45"/>
        <v>#VALUE!</v>
      </c>
      <c r="BG27" s="134" t="e">
        <f t="shared" si="46"/>
        <v>#VALUE!</v>
      </c>
      <c r="BH27" s="134" t="e">
        <f t="shared" si="47"/>
        <v>#VALUE!</v>
      </c>
      <c r="BI27" s="134" t="e">
        <f t="shared" si="48"/>
        <v>#VALUE!</v>
      </c>
      <c r="BJ27" s="134" t="e">
        <f t="shared" si="49"/>
        <v>#VALUE!</v>
      </c>
      <c r="BK27" s="134" t="e">
        <f t="shared" si="50"/>
        <v>#VALUE!</v>
      </c>
      <c r="BL27" s="134">
        <f t="shared" si="51"/>
        <v>1</v>
      </c>
      <c r="BM27" s="213"/>
      <c r="BN27" s="213"/>
      <c r="BO27" s="213"/>
      <c r="BP27" s="213"/>
    </row>
    <row r="28" spans="1:68" s="105" customFormat="1">
      <c r="A28" s="118" t="s">
        <v>199</v>
      </c>
      <c r="B28" s="135"/>
      <c r="C28" s="135"/>
      <c r="D28" s="125"/>
      <c r="E28" s="125"/>
      <c r="F28" s="127"/>
      <c r="G28" s="128"/>
      <c r="H28" s="128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 t="shared" si="7"/>
        <v/>
      </c>
      <c r="S28" s="122" t="str">
        <f t="shared" si="8"/>
        <v/>
      </c>
      <c r="T28" s="122" t="str">
        <f t="shared" si="9"/>
        <v/>
      </c>
      <c r="U28" s="122" t="str">
        <f>IF(OR($B28="",$C28="",$E28="",$F28&gt;AN_CONCURS,$F28=""),"",$G28/VLOOKUP($F28,Euro!$A$6:$C$246,3,FALSE))</f>
        <v/>
      </c>
      <c r="V28" s="236" t="b">
        <f t="shared" si="10"/>
        <v>0</v>
      </c>
      <c r="W28" s="138"/>
      <c r="X28" s="133" t="e">
        <f t="shared" si="11"/>
        <v>#VALUE!</v>
      </c>
      <c r="Y28" s="133" t="e">
        <f t="shared" si="12"/>
        <v>#VALUE!</v>
      </c>
      <c r="Z28" s="133" t="e">
        <f t="shared" si="13"/>
        <v>#VALUE!</v>
      </c>
      <c r="AA28" s="133" t="e">
        <f t="shared" si="14"/>
        <v>#VALUE!</v>
      </c>
      <c r="AB28" s="133" t="e">
        <f t="shared" si="15"/>
        <v>#VALUE!</v>
      </c>
      <c r="AC28" s="133" t="e">
        <f t="shared" si="16"/>
        <v>#VALUE!</v>
      </c>
      <c r="AD28" s="133" t="e">
        <f t="shared" si="17"/>
        <v>#VALUE!</v>
      </c>
      <c r="AE28" s="133" t="e">
        <f t="shared" si="18"/>
        <v>#VALUE!</v>
      </c>
      <c r="AF28" s="133" t="e">
        <f t="shared" si="19"/>
        <v>#VALUE!</v>
      </c>
      <c r="AG28" s="133" t="e">
        <f t="shared" si="20"/>
        <v>#VALUE!</v>
      </c>
      <c r="AH28" s="133" t="e">
        <f t="shared" si="21"/>
        <v>#VALUE!</v>
      </c>
      <c r="AI28" s="133" t="e">
        <f t="shared" si="22"/>
        <v>#VALUE!</v>
      </c>
      <c r="AJ28" s="133" t="e">
        <f t="shared" si="23"/>
        <v>#VALUE!</v>
      </c>
      <c r="AK28" s="133" t="e">
        <f t="shared" si="24"/>
        <v>#VALUE!</v>
      </c>
      <c r="AL28" s="133" t="e">
        <f t="shared" si="25"/>
        <v>#VALUE!</v>
      </c>
      <c r="AM28" s="133" t="e">
        <f t="shared" si="26"/>
        <v>#VALUE!</v>
      </c>
      <c r="AN28" s="133" t="e">
        <f t="shared" si="27"/>
        <v>#VALUE!</v>
      </c>
      <c r="AO28" s="133" t="e">
        <f t="shared" si="28"/>
        <v>#VALUE!</v>
      </c>
      <c r="AP28" s="133" t="e">
        <f t="shared" si="29"/>
        <v>#VALUE!</v>
      </c>
      <c r="AQ28" s="133" t="e">
        <f t="shared" si="30"/>
        <v>#VALUE!</v>
      </c>
      <c r="AR28" s="134" t="e">
        <f t="shared" si="31"/>
        <v>#VALUE!</v>
      </c>
      <c r="AS28" s="134" t="e">
        <f t="shared" si="32"/>
        <v>#VALUE!</v>
      </c>
      <c r="AT28" s="134" t="e">
        <f t="shared" si="33"/>
        <v>#VALUE!</v>
      </c>
      <c r="AU28" s="134" t="e">
        <f t="shared" si="34"/>
        <v>#VALUE!</v>
      </c>
      <c r="AV28" s="134" t="e">
        <f t="shared" si="35"/>
        <v>#VALUE!</v>
      </c>
      <c r="AW28" s="134" t="e">
        <f t="shared" si="36"/>
        <v>#VALUE!</v>
      </c>
      <c r="AX28" s="134" t="e">
        <f t="shared" si="37"/>
        <v>#VALUE!</v>
      </c>
      <c r="AY28" s="134" t="e">
        <f t="shared" si="38"/>
        <v>#VALUE!</v>
      </c>
      <c r="AZ28" s="134" t="e">
        <f t="shared" si="39"/>
        <v>#VALUE!</v>
      </c>
      <c r="BA28" s="134" t="e">
        <f t="shared" si="40"/>
        <v>#VALUE!</v>
      </c>
      <c r="BB28" s="134" t="e">
        <f t="shared" si="41"/>
        <v>#VALUE!</v>
      </c>
      <c r="BC28" s="134" t="e">
        <f t="shared" si="42"/>
        <v>#VALUE!</v>
      </c>
      <c r="BD28" s="134" t="e">
        <f t="shared" si="43"/>
        <v>#VALUE!</v>
      </c>
      <c r="BE28" s="134" t="e">
        <f t="shared" si="44"/>
        <v>#VALUE!</v>
      </c>
      <c r="BF28" s="134" t="e">
        <f t="shared" si="45"/>
        <v>#VALUE!</v>
      </c>
      <c r="BG28" s="134" t="e">
        <f t="shared" si="46"/>
        <v>#VALUE!</v>
      </c>
      <c r="BH28" s="134" t="e">
        <f t="shared" si="47"/>
        <v>#VALUE!</v>
      </c>
      <c r="BI28" s="134" t="e">
        <f t="shared" si="48"/>
        <v>#VALUE!</v>
      </c>
      <c r="BJ28" s="134" t="e">
        <f t="shared" si="49"/>
        <v>#VALUE!</v>
      </c>
      <c r="BK28" s="134" t="e">
        <f t="shared" si="50"/>
        <v>#VALUE!</v>
      </c>
      <c r="BL28" s="134">
        <f t="shared" si="51"/>
        <v>1</v>
      </c>
      <c r="BM28" s="213"/>
      <c r="BN28" s="213"/>
      <c r="BO28" s="213"/>
      <c r="BP28" s="213"/>
    </row>
    <row r="29" spans="1:68" s="105" customFormat="1">
      <c r="A29" s="118" t="s">
        <v>200</v>
      </c>
      <c r="B29" s="135"/>
      <c r="C29" s="135"/>
      <c r="D29" s="125"/>
      <c r="E29" s="125"/>
      <c r="F29" s="127"/>
      <c r="G29" s="128"/>
      <c r="H29" s="128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 t="shared" si="7"/>
        <v/>
      </c>
      <c r="S29" s="122" t="str">
        <f t="shared" si="8"/>
        <v/>
      </c>
      <c r="T29" s="122" t="str">
        <f t="shared" si="9"/>
        <v/>
      </c>
      <c r="U29" s="122" t="str">
        <f>IF(OR($B29="",$C29="",$E29="",$F29&gt;AN_CONCURS,$F29=""),"",$G29/VLOOKUP($F29,Euro!$A$6:$C$246,3,FALSE))</f>
        <v/>
      </c>
      <c r="V29" s="236" t="b">
        <f t="shared" si="10"/>
        <v>0</v>
      </c>
      <c r="W29" s="219"/>
      <c r="X29" s="133" t="e">
        <f t="shared" si="11"/>
        <v>#VALUE!</v>
      </c>
      <c r="Y29" s="133" t="e">
        <f t="shared" si="12"/>
        <v>#VALUE!</v>
      </c>
      <c r="Z29" s="133" t="e">
        <f t="shared" si="13"/>
        <v>#VALUE!</v>
      </c>
      <c r="AA29" s="133" t="e">
        <f t="shared" si="14"/>
        <v>#VALUE!</v>
      </c>
      <c r="AB29" s="133" t="e">
        <f t="shared" si="15"/>
        <v>#VALUE!</v>
      </c>
      <c r="AC29" s="133" t="e">
        <f t="shared" si="16"/>
        <v>#VALUE!</v>
      </c>
      <c r="AD29" s="133" t="e">
        <f t="shared" si="17"/>
        <v>#VALUE!</v>
      </c>
      <c r="AE29" s="133" t="e">
        <f t="shared" si="18"/>
        <v>#VALUE!</v>
      </c>
      <c r="AF29" s="133" t="e">
        <f t="shared" si="19"/>
        <v>#VALUE!</v>
      </c>
      <c r="AG29" s="133" t="e">
        <f t="shared" si="20"/>
        <v>#VALUE!</v>
      </c>
      <c r="AH29" s="133" t="e">
        <f t="shared" si="21"/>
        <v>#VALUE!</v>
      </c>
      <c r="AI29" s="133" t="e">
        <f t="shared" si="22"/>
        <v>#VALUE!</v>
      </c>
      <c r="AJ29" s="133" t="e">
        <f t="shared" si="23"/>
        <v>#VALUE!</v>
      </c>
      <c r="AK29" s="133" t="e">
        <f t="shared" si="24"/>
        <v>#VALUE!</v>
      </c>
      <c r="AL29" s="133" t="e">
        <f t="shared" si="25"/>
        <v>#VALUE!</v>
      </c>
      <c r="AM29" s="133" t="e">
        <f t="shared" si="26"/>
        <v>#VALUE!</v>
      </c>
      <c r="AN29" s="133" t="e">
        <f t="shared" si="27"/>
        <v>#VALUE!</v>
      </c>
      <c r="AO29" s="133" t="e">
        <f t="shared" si="28"/>
        <v>#VALUE!</v>
      </c>
      <c r="AP29" s="133" t="e">
        <f t="shared" si="29"/>
        <v>#VALUE!</v>
      </c>
      <c r="AQ29" s="133" t="e">
        <f t="shared" si="30"/>
        <v>#VALUE!</v>
      </c>
      <c r="AR29" s="134" t="e">
        <f t="shared" si="31"/>
        <v>#VALUE!</v>
      </c>
      <c r="AS29" s="134" t="e">
        <f t="shared" si="32"/>
        <v>#VALUE!</v>
      </c>
      <c r="AT29" s="134" t="e">
        <f t="shared" si="33"/>
        <v>#VALUE!</v>
      </c>
      <c r="AU29" s="134" t="e">
        <f t="shared" si="34"/>
        <v>#VALUE!</v>
      </c>
      <c r="AV29" s="134" t="e">
        <f t="shared" si="35"/>
        <v>#VALUE!</v>
      </c>
      <c r="AW29" s="134" t="e">
        <f t="shared" si="36"/>
        <v>#VALUE!</v>
      </c>
      <c r="AX29" s="134" t="e">
        <f t="shared" si="37"/>
        <v>#VALUE!</v>
      </c>
      <c r="AY29" s="134" t="e">
        <f t="shared" si="38"/>
        <v>#VALUE!</v>
      </c>
      <c r="AZ29" s="134" t="e">
        <f t="shared" si="39"/>
        <v>#VALUE!</v>
      </c>
      <c r="BA29" s="134" t="e">
        <f t="shared" si="40"/>
        <v>#VALUE!</v>
      </c>
      <c r="BB29" s="134" t="e">
        <f t="shared" si="41"/>
        <v>#VALUE!</v>
      </c>
      <c r="BC29" s="134" t="e">
        <f t="shared" si="42"/>
        <v>#VALUE!</v>
      </c>
      <c r="BD29" s="134" t="e">
        <f t="shared" si="43"/>
        <v>#VALUE!</v>
      </c>
      <c r="BE29" s="134" t="e">
        <f t="shared" si="44"/>
        <v>#VALUE!</v>
      </c>
      <c r="BF29" s="134" t="e">
        <f t="shared" si="45"/>
        <v>#VALUE!</v>
      </c>
      <c r="BG29" s="134" t="e">
        <f t="shared" si="46"/>
        <v>#VALUE!</v>
      </c>
      <c r="BH29" s="134" t="e">
        <f t="shared" si="47"/>
        <v>#VALUE!</v>
      </c>
      <c r="BI29" s="134" t="e">
        <f t="shared" si="48"/>
        <v>#VALUE!</v>
      </c>
      <c r="BJ29" s="134" t="e">
        <f t="shared" si="49"/>
        <v>#VALUE!</v>
      </c>
      <c r="BK29" s="134" t="e">
        <f t="shared" si="50"/>
        <v>#VALUE!</v>
      </c>
      <c r="BL29" s="134">
        <f t="shared" si="51"/>
        <v>1</v>
      </c>
      <c r="BM29" s="213"/>
      <c r="BN29" s="213"/>
      <c r="BO29" s="213"/>
      <c r="BP29" s="213"/>
    </row>
    <row r="30" spans="1:68" s="105" customFormat="1">
      <c r="A30" s="118" t="s">
        <v>201</v>
      </c>
      <c r="B30" s="137"/>
      <c r="C30" s="137"/>
      <c r="D30" s="130"/>
      <c r="E30" s="130"/>
      <c r="F30" s="131"/>
      <c r="G30" s="132"/>
      <c r="H30" s="132"/>
      <c r="I30" s="131"/>
      <c r="J30" s="131"/>
      <c r="K30" s="127"/>
      <c r="L30" s="121" t="str">
        <f t="shared" si="2"/>
        <v/>
      </c>
      <c r="M30" s="121" t="str">
        <f t="shared" si="3"/>
        <v/>
      </c>
      <c r="N30" s="121"/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 t="shared" si="7"/>
        <v/>
      </c>
      <c r="S30" s="122" t="str">
        <f t="shared" si="8"/>
        <v/>
      </c>
      <c r="T30" s="122" t="str">
        <f t="shared" si="9"/>
        <v/>
      </c>
      <c r="U30" s="122" t="str">
        <f>IF(OR($B30="",$C30="",$E30="",$F30&gt;AN_CONCURS,$F30=""),"",$G30/VLOOKUP($F30,Euro!$A$6:$C$246,3,FALSE))</f>
        <v/>
      </c>
      <c r="V30" s="236" t="b">
        <f t="shared" si="10"/>
        <v>0</v>
      </c>
      <c r="W30" s="219"/>
      <c r="X30" s="133" t="e">
        <f t="shared" si="11"/>
        <v>#VALUE!</v>
      </c>
      <c r="Y30" s="133" t="e">
        <f t="shared" si="12"/>
        <v>#VALUE!</v>
      </c>
      <c r="Z30" s="133" t="e">
        <f t="shared" si="13"/>
        <v>#VALUE!</v>
      </c>
      <c r="AA30" s="133" t="e">
        <f t="shared" si="14"/>
        <v>#VALUE!</v>
      </c>
      <c r="AB30" s="133" t="e">
        <f t="shared" si="15"/>
        <v>#VALUE!</v>
      </c>
      <c r="AC30" s="133" t="e">
        <f t="shared" si="16"/>
        <v>#VALUE!</v>
      </c>
      <c r="AD30" s="133" t="e">
        <f t="shared" si="17"/>
        <v>#VALUE!</v>
      </c>
      <c r="AE30" s="133" t="e">
        <f t="shared" si="18"/>
        <v>#VALUE!</v>
      </c>
      <c r="AF30" s="133" t="e">
        <f t="shared" si="19"/>
        <v>#VALUE!</v>
      </c>
      <c r="AG30" s="133" t="e">
        <f t="shared" si="20"/>
        <v>#VALUE!</v>
      </c>
      <c r="AH30" s="133" t="e">
        <f t="shared" si="21"/>
        <v>#VALUE!</v>
      </c>
      <c r="AI30" s="133" t="e">
        <f t="shared" si="22"/>
        <v>#VALUE!</v>
      </c>
      <c r="AJ30" s="133" t="e">
        <f t="shared" si="23"/>
        <v>#VALUE!</v>
      </c>
      <c r="AK30" s="133" t="e">
        <f t="shared" si="24"/>
        <v>#VALUE!</v>
      </c>
      <c r="AL30" s="133" t="e">
        <f t="shared" si="25"/>
        <v>#VALUE!</v>
      </c>
      <c r="AM30" s="133" t="e">
        <f t="shared" si="26"/>
        <v>#VALUE!</v>
      </c>
      <c r="AN30" s="133" t="e">
        <f t="shared" si="27"/>
        <v>#VALUE!</v>
      </c>
      <c r="AO30" s="133" t="e">
        <f t="shared" si="28"/>
        <v>#VALUE!</v>
      </c>
      <c r="AP30" s="133" t="e">
        <f t="shared" si="29"/>
        <v>#VALUE!</v>
      </c>
      <c r="AQ30" s="133" t="e">
        <f t="shared" si="30"/>
        <v>#VALUE!</v>
      </c>
      <c r="AR30" s="134" t="e">
        <f t="shared" si="31"/>
        <v>#VALUE!</v>
      </c>
      <c r="AS30" s="134" t="e">
        <f t="shared" si="32"/>
        <v>#VALUE!</v>
      </c>
      <c r="AT30" s="134" t="e">
        <f t="shared" si="33"/>
        <v>#VALUE!</v>
      </c>
      <c r="AU30" s="134" t="e">
        <f t="shared" si="34"/>
        <v>#VALUE!</v>
      </c>
      <c r="AV30" s="134" t="e">
        <f t="shared" si="35"/>
        <v>#VALUE!</v>
      </c>
      <c r="AW30" s="134" t="e">
        <f t="shared" si="36"/>
        <v>#VALUE!</v>
      </c>
      <c r="AX30" s="134" t="e">
        <f t="shared" si="37"/>
        <v>#VALUE!</v>
      </c>
      <c r="AY30" s="134" t="e">
        <f t="shared" si="38"/>
        <v>#VALUE!</v>
      </c>
      <c r="AZ30" s="134" t="e">
        <f t="shared" si="39"/>
        <v>#VALUE!</v>
      </c>
      <c r="BA30" s="134" t="e">
        <f t="shared" si="40"/>
        <v>#VALUE!</v>
      </c>
      <c r="BB30" s="134" t="e">
        <f t="shared" si="41"/>
        <v>#VALUE!</v>
      </c>
      <c r="BC30" s="134" t="e">
        <f t="shared" si="42"/>
        <v>#VALUE!</v>
      </c>
      <c r="BD30" s="134" t="e">
        <f t="shared" si="43"/>
        <v>#VALUE!</v>
      </c>
      <c r="BE30" s="134" t="e">
        <f t="shared" si="44"/>
        <v>#VALUE!</v>
      </c>
      <c r="BF30" s="134" t="e">
        <f t="shared" si="45"/>
        <v>#VALUE!</v>
      </c>
      <c r="BG30" s="134" t="e">
        <f t="shared" si="46"/>
        <v>#VALUE!</v>
      </c>
      <c r="BH30" s="134" t="e">
        <f t="shared" si="47"/>
        <v>#VALUE!</v>
      </c>
      <c r="BI30" s="134" t="e">
        <f t="shared" si="48"/>
        <v>#VALUE!</v>
      </c>
      <c r="BJ30" s="134" t="e">
        <f t="shared" si="49"/>
        <v>#VALUE!</v>
      </c>
      <c r="BK30" s="134" t="e">
        <f t="shared" si="50"/>
        <v>#VALUE!</v>
      </c>
      <c r="BL30" s="134">
        <f t="shared" si="51"/>
        <v>1</v>
      </c>
      <c r="BM30" s="213"/>
      <c r="BN30" s="213"/>
      <c r="BO30" s="213"/>
      <c r="BP30" s="213"/>
    </row>
    <row r="31" spans="1:68" s="105" customFormat="1">
      <c r="A31" s="118" t="s">
        <v>202</v>
      </c>
      <c r="B31" s="135"/>
      <c r="C31" s="135"/>
      <c r="D31" s="125"/>
      <c r="E31" s="125"/>
      <c r="F31" s="127"/>
      <c r="G31" s="128"/>
      <c r="H31" s="128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 t="shared" si="7"/>
        <v/>
      </c>
      <c r="S31" s="122" t="str">
        <f t="shared" si="8"/>
        <v/>
      </c>
      <c r="T31" s="122" t="str">
        <f t="shared" si="9"/>
        <v/>
      </c>
      <c r="U31" s="122" t="str">
        <f>IF(OR($B31="",$C31="",$E31="",$F31&gt;AN_CONCURS,$F31=""),"",$G31/VLOOKUP($F31,Euro!$A$6:$C$246,3,FALSE))</f>
        <v/>
      </c>
      <c r="V31" s="236" t="b">
        <f t="shared" si="10"/>
        <v>0</v>
      </c>
      <c r="W31" s="219"/>
      <c r="X31" s="133" t="e">
        <f t="shared" si="11"/>
        <v>#VALUE!</v>
      </c>
      <c r="Y31" s="133" t="e">
        <f t="shared" si="12"/>
        <v>#VALUE!</v>
      </c>
      <c r="Z31" s="133" t="e">
        <f t="shared" si="13"/>
        <v>#VALUE!</v>
      </c>
      <c r="AA31" s="133" t="e">
        <f t="shared" si="14"/>
        <v>#VALUE!</v>
      </c>
      <c r="AB31" s="133" t="e">
        <f t="shared" si="15"/>
        <v>#VALUE!</v>
      </c>
      <c r="AC31" s="133" t="e">
        <f t="shared" si="16"/>
        <v>#VALUE!</v>
      </c>
      <c r="AD31" s="133" t="e">
        <f t="shared" si="17"/>
        <v>#VALUE!</v>
      </c>
      <c r="AE31" s="133" t="e">
        <f t="shared" si="18"/>
        <v>#VALUE!</v>
      </c>
      <c r="AF31" s="133" t="e">
        <f t="shared" si="19"/>
        <v>#VALUE!</v>
      </c>
      <c r="AG31" s="133" t="e">
        <f t="shared" si="20"/>
        <v>#VALUE!</v>
      </c>
      <c r="AH31" s="133" t="e">
        <f t="shared" si="21"/>
        <v>#VALUE!</v>
      </c>
      <c r="AI31" s="133" t="e">
        <f t="shared" si="22"/>
        <v>#VALUE!</v>
      </c>
      <c r="AJ31" s="133" t="e">
        <f t="shared" si="23"/>
        <v>#VALUE!</v>
      </c>
      <c r="AK31" s="133" t="e">
        <f t="shared" si="24"/>
        <v>#VALUE!</v>
      </c>
      <c r="AL31" s="133" t="e">
        <f t="shared" si="25"/>
        <v>#VALUE!</v>
      </c>
      <c r="AM31" s="133" t="e">
        <f t="shared" si="26"/>
        <v>#VALUE!</v>
      </c>
      <c r="AN31" s="133" t="e">
        <f t="shared" si="27"/>
        <v>#VALUE!</v>
      </c>
      <c r="AO31" s="133" t="e">
        <f t="shared" si="28"/>
        <v>#VALUE!</v>
      </c>
      <c r="AP31" s="133" t="e">
        <f t="shared" si="29"/>
        <v>#VALUE!</v>
      </c>
      <c r="AQ31" s="133" t="e">
        <f t="shared" si="30"/>
        <v>#VALUE!</v>
      </c>
      <c r="AR31" s="134" t="e">
        <f t="shared" si="31"/>
        <v>#VALUE!</v>
      </c>
      <c r="AS31" s="134" t="e">
        <f t="shared" si="32"/>
        <v>#VALUE!</v>
      </c>
      <c r="AT31" s="134" t="e">
        <f t="shared" si="33"/>
        <v>#VALUE!</v>
      </c>
      <c r="AU31" s="134" t="e">
        <f t="shared" si="34"/>
        <v>#VALUE!</v>
      </c>
      <c r="AV31" s="134" t="e">
        <f t="shared" si="35"/>
        <v>#VALUE!</v>
      </c>
      <c r="AW31" s="134" t="e">
        <f t="shared" si="36"/>
        <v>#VALUE!</v>
      </c>
      <c r="AX31" s="134" t="e">
        <f t="shared" si="37"/>
        <v>#VALUE!</v>
      </c>
      <c r="AY31" s="134" t="e">
        <f t="shared" si="38"/>
        <v>#VALUE!</v>
      </c>
      <c r="AZ31" s="134" t="e">
        <f t="shared" si="39"/>
        <v>#VALUE!</v>
      </c>
      <c r="BA31" s="134" t="e">
        <f t="shared" si="40"/>
        <v>#VALUE!</v>
      </c>
      <c r="BB31" s="134" t="e">
        <f t="shared" si="41"/>
        <v>#VALUE!</v>
      </c>
      <c r="BC31" s="134" t="e">
        <f t="shared" si="42"/>
        <v>#VALUE!</v>
      </c>
      <c r="BD31" s="134" t="e">
        <f t="shared" si="43"/>
        <v>#VALUE!</v>
      </c>
      <c r="BE31" s="134" t="e">
        <f t="shared" si="44"/>
        <v>#VALUE!</v>
      </c>
      <c r="BF31" s="134" t="e">
        <f t="shared" si="45"/>
        <v>#VALUE!</v>
      </c>
      <c r="BG31" s="134" t="e">
        <f t="shared" si="46"/>
        <v>#VALUE!</v>
      </c>
      <c r="BH31" s="134" t="e">
        <f t="shared" si="47"/>
        <v>#VALUE!</v>
      </c>
      <c r="BI31" s="134" t="e">
        <f t="shared" si="48"/>
        <v>#VALUE!</v>
      </c>
      <c r="BJ31" s="134" t="e">
        <f t="shared" si="49"/>
        <v>#VALUE!</v>
      </c>
      <c r="BK31" s="134" t="e">
        <f t="shared" si="50"/>
        <v>#VALUE!</v>
      </c>
      <c r="BL31" s="134">
        <f t="shared" si="51"/>
        <v>1</v>
      </c>
      <c r="BM31" s="213"/>
      <c r="BN31" s="213"/>
      <c r="BO31" s="213"/>
      <c r="BP31" s="213"/>
    </row>
    <row r="32" spans="1:68" s="105" customFormat="1">
      <c r="A32" s="118" t="s">
        <v>203</v>
      </c>
      <c r="B32" s="135"/>
      <c r="C32" s="135"/>
      <c r="D32" s="125"/>
      <c r="E32" s="125"/>
      <c r="F32" s="127"/>
      <c r="G32" s="128"/>
      <c r="H32" s="128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 t="shared" si="7"/>
        <v/>
      </c>
      <c r="S32" s="122" t="str">
        <f t="shared" si="8"/>
        <v/>
      </c>
      <c r="T32" s="122" t="str">
        <f t="shared" si="9"/>
        <v/>
      </c>
      <c r="U32" s="122" t="str">
        <f>IF(OR($B32="",$C32="",$E32="",$F32&gt;AN_CONCURS,$F32=""),"",$G32/VLOOKUP($F32,Euro!$A$6:$C$246,3,FALSE))</f>
        <v/>
      </c>
      <c r="V32" s="236" t="b">
        <f t="shared" si="10"/>
        <v>0</v>
      </c>
      <c r="W32" s="219"/>
      <c r="X32" s="133" t="e">
        <f t="shared" si="11"/>
        <v>#VALUE!</v>
      </c>
      <c r="Y32" s="133" t="e">
        <f t="shared" si="12"/>
        <v>#VALUE!</v>
      </c>
      <c r="Z32" s="133" t="e">
        <f t="shared" si="13"/>
        <v>#VALUE!</v>
      </c>
      <c r="AA32" s="133" t="e">
        <f t="shared" si="14"/>
        <v>#VALUE!</v>
      </c>
      <c r="AB32" s="133" t="e">
        <f t="shared" si="15"/>
        <v>#VALUE!</v>
      </c>
      <c r="AC32" s="133" t="e">
        <f t="shared" si="16"/>
        <v>#VALUE!</v>
      </c>
      <c r="AD32" s="133" t="e">
        <f t="shared" si="17"/>
        <v>#VALUE!</v>
      </c>
      <c r="AE32" s="133" t="e">
        <f t="shared" si="18"/>
        <v>#VALUE!</v>
      </c>
      <c r="AF32" s="133" t="e">
        <f t="shared" si="19"/>
        <v>#VALUE!</v>
      </c>
      <c r="AG32" s="133" t="e">
        <f t="shared" si="20"/>
        <v>#VALUE!</v>
      </c>
      <c r="AH32" s="133" t="e">
        <f t="shared" si="21"/>
        <v>#VALUE!</v>
      </c>
      <c r="AI32" s="133" t="e">
        <f t="shared" si="22"/>
        <v>#VALUE!</v>
      </c>
      <c r="AJ32" s="133" t="e">
        <f t="shared" si="23"/>
        <v>#VALUE!</v>
      </c>
      <c r="AK32" s="133" t="e">
        <f t="shared" si="24"/>
        <v>#VALUE!</v>
      </c>
      <c r="AL32" s="133" t="e">
        <f t="shared" si="25"/>
        <v>#VALUE!</v>
      </c>
      <c r="AM32" s="133" t="e">
        <f t="shared" si="26"/>
        <v>#VALUE!</v>
      </c>
      <c r="AN32" s="133" t="e">
        <f t="shared" si="27"/>
        <v>#VALUE!</v>
      </c>
      <c r="AO32" s="133" t="e">
        <f t="shared" si="28"/>
        <v>#VALUE!</v>
      </c>
      <c r="AP32" s="133" t="e">
        <f t="shared" si="29"/>
        <v>#VALUE!</v>
      </c>
      <c r="AQ32" s="133" t="e">
        <f t="shared" si="30"/>
        <v>#VALUE!</v>
      </c>
      <c r="AR32" s="134" t="e">
        <f t="shared" si="31"/>
        <v>#VALUE!</v>
      </c>
      <c r="AS32" s="134" t="e">
        <f t="shared" si="32"/>
        <v>#VALUE!</v>
      </c>
      <c r="AT32" s="134" t="e">
        <f t="shared" si="33"/>
        <v>#VALUE!</v>
      </c>
      <c r="AU32" s="134" t="e">
        <f t="shared" si="34"/>
        <v>#VALUE!</v>
      </c>
      <c r="AV32" s="134" t="e">
        <f t="shared" si="35"/>
        <v>#VALUE!</v>
      </c>
      <c r="AW32" s="134" t="e">
        <f t="shared" si="36"/>
        <v>#VALUE!</v>
      </c>
      <c r="AX32" s="134" t="e">
        <f t="shared" si="37"/>
        <v>#VALUE!</v>
      </c>
      <c r="AY32" s="134" t="e">
        <f t="shared" si="38"/>
        <v>#VALUE!</v>
      </c>
      <c r="AZ32" s="134" t="e">
        <f t="shared" si="39"/>
        <v>#VALUE!</v>
      </c>
      <c r="BA32" s="134" t="e">
        <f t="shared" si="40"/>
        <v>#VALUE!</v>
      </c>
      <c r="BB32" s="134" t="e">
        <f t="shared" si="41"/>
        <v>#VALUE!</v>
      </c>
      <c r="BC32" s="134" t="e">
        <f t="shared" si="42"/>
        <v>#VALUE!</v>
      </c>
      <c r="BD32" s="134" t="e">
        <f t="shared" si="43"/>
        <v>#VALUE!</v>
      </c>
      <c r="BE32" s="134" t="e">
        <f t="shared" si="44"/>
        <v>#VALUE!</v>
      </c>
      <c r="BF32" s="134" t="e">
        <f t="shared" si="45"/>
        <v>#VALUE!</v>
      </c>
      <c r="BG32" s="134" t="e">
        <f t="shared" si="46"/>
        <v>#VALUE!</v>
      </c>
      <c r="BH32" s="134" t="e">
        <f t="shared" si="47"/>
        <v>#VALUE!</v>
      </c>
      <c r="BI32" s="134" t="e">
        <f t="shared" si="48"/>
        <v>#VALUE!</v>
      </c>
      <c r="BJ32" s="134" t="e">
        <f t="shared" si="49"/>
        <v>#VALUE!</v>
      </c>
      <c r="BK32" s="134" t="e">
        <f t="shared" si="50"/>
        <v>#VALUE!</v>
      </c>
      <c r="BL32" s="134">
        <f t="shared" si="51"/>
        <v>1</v>
      </c>
      <c r="BM32" s="213"/>
      <c r="BN32" s="213"/>
      <c r="BO32" s="213"/>
      <c r="BP32" s="213"/>
    </row>
    <row r="33" spans="1:68" s="105" customFormat="1">
      <c r="A33" s="118" t="s">
        <v>204</v>
      </c>
      <c r="B33" s="135"/>
      <c r="C33" s="135"/>
      <c r="D33" s="125"/>
      <c r="E33" s="125"/>
      <c r="F33" s="127"/>
      <c r="G33" s="128"/>
      <c r="H33" s="128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 t="shared" si="7"/>
        <v/>
      </c>
      <c r="S33" s="122" t="str">
        <f t="shared" si="8"/>
        <v/>
      </c>
      <c r="T33" s="122" t="str">
        <f t="shared" si="9"/>
        <v/>
      </c>
      <c r="U33" s="122" t="str">
        <f>IF(OR($B33="",$C33="",$E33="",$F33&gt;AN_CONCURS,$F33=""),"",$G33/VLOOKUP($F33,Euro!$A$6:$C$246,3,FALSE))</f>
        <v/>
      </c>
      <c r="V33" s="236" t="b">
        <f t="shared" si="10"/>
        <v>0</v>
      </c>
      <c r="W33" s="219"/>
      <c r="X33" s="133" t="e">
        <f t="shared" si="11"/>
        <v>#VALUE!</v>
      </c>
      <c r="Y33" s="133" t="e">
        <f t="shared" si="12"/>
        <v>#VALUE!</v>
      </c>
      <c r="Z33" s="133" t="e">
        <f t="shared" si="13"/>
        <v>#VALUE!</v>
      </c>
      <c r="AA33" s="133" t="e">
        <f t="shared" si="14"/>
        <v>#VALUE!</v>
      </c>
      <c r="AB33" s="133" t="e">
        <f t="shared" si="15"/>
        <v>#VALUE!</v>
      </c>
      <c r="AC33" s="133" t="e">
        <f t="shared" si="16"/>
        <v>#VALUE!</v>
      </c>
      <c r="AD33" s="133" t="e">
        <f t="shared" si="17"/>
        <v>#VALUE!</v>
      </c>
      <c r="AE33" s="133" t="e">
        <f t="shared" si="18"/>
        <v>#VALUE!</v>
      </c>
      <c r="AF33" s="133" t="e">
        <f t="shared" si="19"/>
        <v>#VALUE!</v>
      </c>
      <c r="AG33" s="133" t="e">
        <f t="shared" si="20"/>
        <v>#VALUE!</v>
      </c>
      <c r="AH33" s="133" t="e">
        <f t="shared" si="21"/>
        <v>#VALUE!</v>
      </c>
      <c r="AI33" s="133" t="e">
        <f t="shared" si="22"/>
        <v>#VALUE!</v>
      </c>
      <c r="AJ33" s="133" t="e">
        <f t="shared" si="23"/>
        <v>#VALUE!</v>
      </c>
      <c r="AK33" s="133" t="e">
        <f t="shared" si="24"/>
        <v>#VALUE!</v>
      </c>
      <c r="AL33" s="133" t="e">
        <f t="shared" si="25"/>
        <v>#VALUE!</v>
      </c>
      <c r="AM33" s="133" t="e">
        <f t="shared" si="26"/>
        <v>#VALUE!</v>
      </c>
      <c r="AN33" s="133" t="e">
        <f t="shared" si="27"/>
        <v>#VALUE!</v>
      </c>
      <c r="AO33" s="133" t="e">
        <f t="shared" si="28"/>
        <v>#VALUE!</v>
      </c>
      <c r="AP33" s="133" t="e">
        <f t="shared" si="29"/>
        <v>#VALUE!</v>
      </c>
      <c r="AQ33" s="133" t="e">
        <f t="shared" si="30"/>
        <v>#VALUE!</v>
      </c>
      <c r="AR33" s="134" t="e">
        <f t="shared" si="31"/>
        <v>#VALUE!</v>
      </c>
      <c r="AS33" s="134" t="e">
        <f t="shared" si="32"/>
        <v>#VALUE!</v>
      </c>
      <c r="AT33" s="134" t="e">
        <f t="shared" si="33"/>
        <v>#VALUE!</v>
      </c>
      <c r="AU33" s="134" t="e">
        <f t="shared" si="34"/>
        <v>#VALUE!</v>
      </c>
      <c r="AV33" s="134" t="e">
        <f t="shared" si="35"/>
        <v>#VALUE!</v>
      </c>
      <c r="AW33" s="134" t="e">
        <f t="shared" si="36"/>
        <v>#VALUE!</v>
      </c>
      <c r="AX33" s="134" t="e">
        <f t="shared" si="37"/>
        <v>#VALUE!</v>
      </c>
      <c r="AY33" s="134" t="e">
        <f t="shared" si="38"/>
        <v>#VALUE!</v>
      </c>
      <c r="AZ33" s="134" t="e">
        <f t="shared" si="39"/>
        <v>#VALUE!</v>
      </c>
      <c r="BA33" s="134" t="e">
        <f t="shared" si="40"/>
        <v>#VALUE!</v>
      </c>
      <c r="BB33" s="134" t="e">
        <f t="shared" si="41"/>
        <v>#VALUE!</v>
      </c>
      <c r="BC33" s="134" t="e">
        <f t="shared" si="42"/>
        <v>#VALUE!</v>
      </c>
      <c r="BD33" s="134" t="e">
        <f t="shared" si="43"/>
        <v>#VALUE!</v>
      </c>
      <c r="BE33" s="134" t="e">
        <f t="shared" si="44"/>
        <v>#VALUE!</v>
      </c>
      <c r="BF33" s="134" t="e">
        <f t="shared" si="45"/>
        <v>#VALUE!</v>
      </c>
      <c r="BG33" s="134" t="e">
        <f t="shared" si="46"/>
        <v>#VALUE!</v>
      </c>
      <c r="BH33" s="134" t="e">
        <f t="shared" si="47"/>
        <v>#VALUE!</v>
      </c>
      <c r="BI33" s="134" t="e">
        <f t="shared" si="48"/>
        <v>#VALUE!</v>
      </c>
      <c r="BJ33" s="134" t="e">
        <f t="shared" si="49"/>
        <v>#VALUE!</v>
      </c>
      <c r="BK33" s="134" t="e">
        <f t="shared" si="50"/>
        <v>#VALUE!</v>
      </c>
      <c r="BL33" s="134">
        <f t="shared" si="51"/>
        <v>1</v>
      </c>
      <c r="BM33" s="213"/>
      <c r="BN33" s="213"/>
      <c r="BO33" s="213"/>
      <c r="BP33" s="213"/>
    </row>
    <row r="34" spans="1:68" s="105" customFormat="1">
      <c r="A34" s="118" t="s">
        <v>205</v>
      </c>
      <c r="B34" s="135"/>
      <c r="C34" s="135"/>
      <c r="D34" s="125"/>
      <c r="E34" s="125"/>
      <c r="F34" s="127"/>
      <c r="G34" s="128"/>
      <c r="H34" s="128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 t="shared" si="7"/>
        <v/>
      </c>
      <c r="S34" s="122" t="str">
        <f t="shared" si="8"/>
        <v/>
      </c>
      <c r="T34" s="122" t="str">
        <f t="shared" si="9"/>
        <v/>
      </c>
      <c r="U34" s="122" t="str">
        <f>IF(OR($B34="",$C34="",$E34="",$F34&gt;AN_CONCURS,$F34=""),"",$G34/VLOOKUP($F34,Euro!$A$6:$C$246,3,FALSE))</f>
        <v/>
      </c>
      <c r="V34" s="236" t="b">
        <f t="shared" si="10"/>
        <v>0</v>
      </c>
      <c r="W34" s="219"/>
      <c r="X34" s="133" t="e">
        <f t="shared" si="11"/>
        <v>#VALUE!</v>
      </c>
      <c r="Y34" s="133" t="e">
        <f t="shared" si="12"/>
        <v>#VALUE!</v>
      </c>
      <c r="Z34" s="133" t="e">
        <f t="shared" si="13"/>
        <v>#VALUE!</v>
      </c>
      <c r="AA34" s="133" t="e">
        <f t="shared" si="14"/>
        <v>#VALUE!</v>
      </c>
      <c r="AB34" s="133" t="e">
        <f t="shared" si="15"/>
        <v>#VALUE!</v>
      </c>
      <c r="AC34" s="133" t="e">
        <f t="shared" si="16"/>
        <v>#VALUE!</v>
      </c>
      <c r="AD34" s="133" t="e">
        <f t="shared" si="17"/>
        <v>#VALUE!</v>
      </c>
      <c r="AE34" s="133" t="e">
        <f t="shared" si="18"/>
        <v>#VALUE!</v>
      </c>
      <c r="AF34" s="133" t="e">
        <f t="shared" si="19"/>
        <v>#VALUE!</v>
      </c>
      <c r="AG34" s="133" t="e">
        <f t="shared" si="20"/>
        <v>#VALUE!</v>
      </c>
      <c r="AH34" s="133" t="e">
        <f t="shared" si="21"/>
        <v>#VALUE!</v>
      </c>
      <c r="AI34" s="133" t="e">
        <f t="shared" si="22"/>
        <v>#VALUE!</v>
      </c>
      <c r="AJ34" s="133" t="e">
        <f t="shared" si="23"/>
        <v>#VALUE!</v>
      </c>
      <c r="AK34" s="133" t="e">
        <f t="shared" si="24"/>
        <v>#VALUE!</v>
      </c>
      <c r="AL34" s="133" t="e">
        <f t="shared" si="25"/>
        <v>#VALUE!</v>
      </c>
      <c r="AM34" s="133" t="e">
        <f t="shared" si="26"/>
        <v>#VALUE!</v>
      </c>
      <c r="AN34" s="133" t="e">
        <f t="shared" si="27"/>
        <v>#VALUE!</v>
      </c>
      <c r="AO34" s="133" t="e">
        <f t="shared" si="28"/>
        <v>#VALUE!</v>
      </c>
      <c r="AP34" s="133" t="e">
        <f t="shared" si="29"/>
        <v>#VALUE!</v>
      </c>
      <c r="AQ34" s="133" t="e">
        <f t="shared" si="30"/>
        <v>#VALUE!</v>
      </c>
      <c r="AR34" s="134" t="e">
        <f t="shared" si="31"/>
        <v>#VALUE!</v>
      </c>
      <c r="AS34" s="134" t="e">
        <f t="shared" si="32"/>
        <v>#VALUE!</v>
      </c>
      <c r="AT34" s="134" t="e">
        <f t="shared" si="33"/>
        <v>#VALUE!</v>
      </c>
      <c r="AU34" s="134" t="e">
        <f t="shared" si="34"/>
        <v>#VALUE!</v>
      </c>
      <c r="AV34" s="134" t="e">
        <f t="shared" si="35"/>
        <v>#VALUE!</v>
      </c>
      <c r="AW34" s="134" t="e">
        <f t="shared" si="36"/>
        <v>#VALUE!</v>
      </c>
      <c r="AX34" s="134" t="e">
        <f t="shared" si="37"/>
        <v>#VALUE!</v>
      </c>
      <c r="AY34" s="134" t="e">
        <f t="shared" si="38"/>
        <v>#VALUE!</v>
      </c>
      <c r="AZ34" s="134" t="e">
        <f t="shared" si="39"/>
        <v>#VALUE!</v>
      </c>
      <c r="BA34" s="134" t="e">
        <f t="shared" si="40"/>
        <v>#VALUE!</v>
      </c>
      <c r="BB34" s="134" t="e">
        <f t="shared" si="41"/>
        <v>#VALUE!</v>
      </c>
      <c r="BC34" s="134" t="e">
        <f t="shared" si="42"/>
        <v>#VALUE!</v>
      </c>
      <c r="BD34" s="134" t="e">
        <f t="shared" si="43"/>
        <v>#VALUE!</v>
      </c>
      <c r="BE34" s="134" t="e">
        <f t="shared" si="44"/>
        <v>#VALUE!</v>
      </c>
      <c r="BF34" s="134" t="e">
        <f t="shared" si="45"/>
        <v>#VALUE!</v>
      </c>
      <c r="BG34" s="134" t="e">
        <f t="shared" si="46"/>
        <v>#VALUE!</v>
      </c>
      <c r="BH34" s="134" t="e">
        <f t="shared" si="47"/>
        <v>#VALUE!</v>
      </c>
      <c r="BI34" s="134" t="e">
        <f t="shared" si="48"/>
        <v>#VALUE!</v>
      </c>
      <c r="BJ34" s="134" t="e">
        <f t="shared" si="49"/>
        <v>#VALUE!</v>
      </c>
      <c r="BK34" s="134" t="e">
        <f t="shared" si="50"/>
        <v>#VALUE!</v>
      </c>
      <c r="BL34" s="134">
        <f t="shared" si="51"/>
        <v>1</v>
      </c>
      <c r="BM34" s="213"/>
      <c r="BN34" s="213"/>
      <c r="BO34" s="213"/>
      <c r="BP34" s="213"/>
    </row>
    <row r="35" spans="1:68" s="105" customFormat="1">
      <c r="A35" s="118" t="s">
        <v>206</v>
      </c>
      <c r="B35" s="135"/>
      <c r="C35" s="135"/>
      <c r="D35" s="125"/>
      <c r="E35" s="125"/>
      <c r="F35" s="127"/>
      <c r="G35" s="128"/>
      <c r="H35" s="128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 t="shared" si="7"/>
        <v/>
      </c>
      <c r="S35" s="122" t="str">
        <f t="shared" si="8"/>
        <v/>
      </c>
      <c r="T35" s="122" t="str">
        <f t="shared" si="9"/>
        <v/>
      </c>
      <c r="U35" s="122" t="str">
        <f>IF(OR($B35="",$C35="",$E35="",$F35&gt;AN_CONCURS,$F35=""),"",$G35/VLOOKUP($F35,Euro!$A$6:$C$246,3,FALSE))</f>
        <v/>
      </c>
      <c r="V35" s="236" t="b">
        <f t="shared" si="10"/>
        <v>0</v>
      </c>
      <c r="W35" s="219"/>
      <c r="X35" s="133" t="e">
        <f t="shared" si="11"/>
        <v>#VALUE!</v>
      </c>
      <c r="Y35" s="133" t="e">
        <f t="shared" si="12"/>
        <v>#VALUE!</v>
      </c>
      <c r="Z35" s="133" t="e">
        <f t="shared" si="13"/>
        <v>#VALUE!</v>
      </c>
      <c r="AA35" s="133" t="e">
        <f t="shared" si="14"/>
        <v>#VALUE!</v>
      </c>
      <c r="AB35" s="133" t="e">
        <f t="shared" si="15"/>
        <v>#VALUE!</v>
      </c>
      <c r="AC35" s="133" t="e">
        <f t="shared" si="16"/>
        <v>#VALUE!</v>
      </c>
      <c r="AD35" s="133" t="e">
        <f t="shared" si="17"/>
        <v>#VALUE!</v>
      </c>
      <c r="AE35" s="133" t="e">
        <f t="shared" si="18"/>
        <v>#VALUE!</v>
      </c>
      <c r="AF35" s="133" t="e">
        <f t="shared" si="19"/>
        <v>#VALUE!</v>
      </c>
      <c r="AG35" s="133" t="e">
        <f t="shared" si="20"/>
        <v>#VALUE!</v>
      </c>
      <c r="AH35" s="133" t="e">
        <f t="shared" si="21"/>
        <v>#VALUE!</v>
      </c>
      <c r="AI35" s="133" t="e">
        <f t="shared" si="22"/>
        <v>#VALUE!</v>
      </c>
      <c r="AJ35" s="133" t="e">
        <f t="shared" si="23"/>
        <v>#VALUE!</v>
      </c>
      <c r="AK35" s="133" t="e">
        <f t="shared" si="24"/>
        <v>#VALUE!</v>
      </c>
      <c r="AL35" s="133" t="e">
        <f t="shared" si="25"/>
        <v>#VALUE!</v>
      </c>
      <c r="AM35" s="133" t="e">
        <f t="shared" si="26"/>
        <v>#VALUE!</v>
      </c>
      <c r="AN35" s="133" t="e">
        <f t="shared" si="27"/>
        <v>#VALUE!</v>
      </c>
      <c r="AO35" s="133" t="e">
        <f t="shared" si="28"/>
        <v>#VALUE!</v>
      </c>
      <c r="AP35" s="133" t="e">
        <f t="shared" si="29"/>
        <v>#VALUE!</v>
      </c>
      <c r="AQ35" s="133" t="e">
        <f t="shared" si="30"/>
        <v>#VALUE!</v>
      </c>
      <c r="AR35" s="134" t="e">
        <f t="shared" si="31"/>
        <v>#VALUE!</v>
      </c>
      <c r="AS35" s="134" t="e">
        <f t="shared" si="32"/>
        <v>#VALUE!</v>
      </c>
      <c r="AT35" s="134" t="e">
        <f t="shared" si="33"/>
        <v>#VALUE!</v>
      </c>
      <c r="AU35" s="134" t="e">
        <f t="shared" si="34"/>
        <v>#VALUE!</v>
      </c>
      <c r="AV35" s="134" t="e">
        <f t="shared" si="35"/>
        <v>#VALUE!</v>
      </c>
      <c r="AW35" s="134" t="e">
        <f t="shared" si="36"/>
        <v>#VALUE!</v>
      </c>
      <c r="AX35" s="134" t="e">
        <f t="shared" si="37"/>
        <v>#VALUE!</v>
      </c>
      <c r="AY35" s="134" t="e">
        <f t="shared" si="38"/>
        <v>#VALUE!</v>
      </c>
      <c r="AZ35" s="134" t="e">
        <f t="shared" si="39"/>
        <v>#VALUE!</v>
      </c>
      <c r="BA35" s="134" t="e">
        <f t="shared" si="40"/>
        <v>#VALUE!</v>
      </c>
      <c r="BB35" s="134" t="e">
        <f t="shared" si="41"/>
        <v>#VALUE!</v>
      </c>
      <c r="BC35" s="134" t="e">
        <f t="shared" si="42"/>
        <v>#VALUE!</v>
      </c>
      <c r="BD35" s="134" t="e">
        <f t="shared" si="43"/>
        <v>#VALUE!</v>
      </c>
      <c r="BE35" s="134" t="e">
        <f t="shared" si="44"/>
        <v>#VALUE!</v>
      </c>
      <c r="BF35" s="134" t="e">
        <f t="shared" si="45"/>
        <v>#VALUE!</v>
      </c>
      <c r="BG35" s="134" t="e">
        <f t="shared" si="46"/>
        <v>#VALUE!</v>
      </c>
      <c r="BH35" s="134" t="e">
        <f t="shared" si="47"/>
        <v>#VALUE!</v>
      </c>
      <c r="BI35" s="134" t="e">
        <f t="shared" si="48"/>
        <v>#VALUE!</v>
      </c>
      <c r="BJ35" s="134" t="e">
        <f t="shared" si="49"/>
        <v>#VALUE!</v>
      </c>
      <c r="BK35" s="134" t="e">
        <f t="shared" si="50"/>
        <v>#VALUE!</v>
      </c>
      <c r="BL35" s="134">
        <f t="shared" si="51"/>
        <v>1</v>
      </c>
      <c r="BM35" s="213"/>
      <c r="BN35" s="213"/>
      <c r="BO35" s="213"/>
      <c r="BP35" s="213"/>
    </row>
    <row r="36" spans="1:68" s="105" customFormat="1">
      <c r="A36" s="118" t="s">
        <v>207</v>
      </c>
      <c r="B36" s="135"/>
      <c r="C36" s="135"/>
      <c r="D36" s="125"/>
      <c r="E36" s="125"/>
      <c r="F36" s="127"/>
      <c r="G36" s="128"/>
      <c r="H36" s="128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 t="shared" si="7"/>
        <v/>
      </c>
      <c r="S36" s="122" t="str">
        <f t="shared" si="8"/>
        <v/>
      </c>
      <c r="T36" s="122" t="str">
        <f t="shared" si="9"/>
        <v/>
      </c>
      <c r="U36" s="122" t="str">
        <f>IF(OR($B36="",$C36="",$E36="",$F36&gt;AN_CONCURS,$F36=""),"",$G36/VLOOKUP($F36,Euro!$A$6:$C$246,3,FALSE))</f>
        <v/>
      </c>
      <c r="V36" s="236" t="b">
        <f t="shared" si="10"/>
        <v>0</v>
      </c>
      <c r="W36" s="219"/>
      <c r="X36" s="133" t="e">
        <f t="shared" si="11"/>
        <v>#VALUE!</v>
      </c>
      <c r="Y36" s="133" t="e">
        <f t="shared" si="12"/>
        <v>#VALUE!</v>
      </c>
      <c r="Z36" s="133" t="e">
        <f t="shared" si="13"/>
        <v>#VALUE!</v>
      </c>
      <c r="AA36" s="133" t="e">
        <f t="shared" si="14"/>
        <v>#VALUE!</v>
      </c>
      <c r="AB36" s="133" t="e">
        <f t="shared" si="15"/>
        <v>#VALUE!</v>
      </c>
      <c r="AC36" s="133" t="e">
        <f t="shared" si="16"/>
        <v>#VALUE!</v>
      </c>
      <c r="AD36" s="133" t="e">
        <f t="shared" si="17"/>
        <v>#VALUE!</v>
      </c>
      <c r="AE36" s="133" t="e">
        <f t="shared" si="18"/>
        <v>#VALUE!</v>
      </c>
      <c r="AF36" s="133" t="e">
        <f t="shared" si="19"/>
        <v>#VALUE!</v>
      </c>
      <c r="AG36" s="133" t="e">
        <f t="shared" si="20"/>
        <v>#VALUE!</v>
      </c>
      <c r="AH36" s="133" t="e">
        <f t="shared" si="21"/>
        <v>#VALUE!</v>
      </c>
      <c r="AI36" s="133" t="e">
        <f t="shared" si="22"/>
        <v>#VALUE!</v>
      </c>
      <c r="AJ36" s="133" t="e">
        <f t="shared" si="23"/>
        <v>#VALUE!</v>
      </c>
      <c r="AK36" s="133" t="e">
        <f t="shared" si="24"/>
        <v>#VALUE!</v>
      </c>
      <c r="AL36" s="133" t="e">
        <f t="shared" si="25"/>
        <v>#VALUE!</v>
      </c>
      <c r="AM36" s="133" t="e">
        <f t="shared" si="26"/>
        <v>#VALUE!</v>
      </c>
      <c r="AN36" s="133" t="e">
        <f t="shared" si="27"/>
        <v>#VALUE!</v>
      </c>
      <c r="AO36" s="133" t="e">
        <f t="shared" si="28"/>
        <v>#VALUE!</v>
      </c>
      <c r="AP36" s="133" t="e">
        <f t="shared" si="29"/>
        <v>#VALUE!</v>
      </c>
      <c r="AQ36" s="133" t="e">
        <f t="shared" si="30"/>
        <v>#VALUE!</v>
      </c>
      <c r="AR36" s="134" t="e">
        <f t="shared" si="31"/>
        <v>#VALUE!</v>
      </c>
      <c r="AS36" s="134" t="e">
        <f t="shared" si="32"/>
        <v>#VALUE!</v>
      </c>
      <c r="AT36" s="134" t="e">
        <f t="shared" si="33"/>
        <v>#VALUE!</v>
      </c>
      <c r="AU36" s="134" t="e">
        <f t="shared" si="34"/>
        <v>#VALUE!</v>
      </c>
      <c r="AV36" s="134" t="e">
        <f t="shared" si="35"/>
        <v>#VALUE!</v>
      </c>
      <c r="AW36" s="134" t="e">
        <f t="shared" si="36"/>
        <v>#VALUE!</v>
      </c>
      <c r="AX36" s="134" t="e">
        <f t="shared" si="37"/>
        <v>#VALUE!</v>
      </c>
      <c r="AY36" s="134" t="e">
        <f t="shared" si="38"/>
        <v>#VALUE!</v>
      </c>
      <c r="AZ36" s="134" t="e">
        <f t="shared" si="39"/>
        <v>#VALUE!</v>
      </c>
      <c r="BA36" s="134" t="e">
        <f t="shared" si="40"/>
        <v>#VALUE!</v>
      </c>
      <c r="BB36" s="134" t="e">
        <f t="shared" si="41"/>
        <v>#VALUE!</v>
      </c>
      <c r="BC36" s="134" t="e">
        <f t="shared" si="42"/>
        <v>#VALUE!</v>
      </c>
      <c r="BD36" s="134" t="e">
        <f t="shared" si="43"/>
        <v>#VALUE!</v>
      </c>
      <c r="BE36" s="134" t="e">
        <f t="shared" si="44"/>
        <v>#VALUE!</v>
      </c>
      <c r="BF36" s="134" t="e">
        <f t="shared" si="45"/>
        <v>#VALUE!</v>
      </c>
      <c r="BG36" s="134" t="e">
        <f t="shared" si="46"/>
        <v>#VALUE!</v>
      </c>
      <c r="BH36" s="134" t="e">
        <f t="shared" si="47"/>
        <v>#VALUE!</v>
      </c>
      <c r="BI36" s="134" t="e">
        <f t="shared" si="48"/>
        <v>#VALUE!</v>
      </c>
      <c r="BJ36" s="134" t="e">
        <f t="shared" si="49"/>
        <v>#VALUE!</v>
      </c>
      <c r="BK36" s="134" t="e">
        <f t="shared" si="50"/>
        <v>#VALUE!</v>
      </c>
      <c r="BL36" s="134">
        <f t="shared" si="51"/>
        <v>1</v>
      </c>
      <c r="BM36" s="213"/>
      <c r="BN36" s="213"/>
      <c r="BO36" s="213"/>
      <c r="BP36" s="213"/>
    </row>
    <row r="37" spans="1:68" s="105" customFormat="1">
      <c r="A37" s="118" t="s">
        <v>208</v>
      </c>
      <c r="B37" s="135"/>
      <c r="C37" s="135"/>
      <c r="D37" s="125"/>
      <c r="E37" s="125"/>
      <c r="F37" s="127"/>
      <c r="G37" s="128"/>
      <c r="H37" s="128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 t="shared" si="7"/>
        <v/>
      </c>
      <c r="S37" s="122" t="str">
        <f t="shared" si="8"/>
        <v/>
      </c>
      <c r="T37" s="122" t="str">
        <f t="shared" si="9"/>
        <v/>
      </c>
      <c r="U37" s="122" t="str">
        <f>IF(OR($B37="",$C37="",$E37="",$F37&gt;AN_CONCURS,$F37=""),"",$G37/VLOOKUP($F37,Euro!$A$6:$C$246,3,FALSE))</f>
        <v/>
      </c>
      <c r="V37" s="236" t="b">
        <f t="shared" si="10"/>
        <v>0</v>
      </c>
      <c r="W37" s="219"/>
      <c r="X37" s="133" t="e">
        <f t="shared" si="11"/>
        <v>#VALUE!</v>
      </c>
      <c r="Y37" s="133" t="e">
        <f t="shared" si="12"/>
        <v>#VALUE!</v>
      </c>
      <c r="Z37" s="133" t="e">
        <f t="shared" si="13"/>
        <v>#VALUE!</v>
      </c>
      <c r="AA37" s="133" t="e">
        <f t="shared" si="14"/>
        <v>#VALUE!</v>
      </c>
      <c r="AB37" s="133" t="e">
        <f t="shared" si="15"/>
        <v>#VALUE!</v>
      </c>
      <c r="AC37" s="133" t="e">
        <f t="shared" si="16"/>
        <v>#VALUE!</v>
      </c>
      <c r="AD37" s="133" t="e">
        <f t="shared" si="17"/>
        <v>#VALUE!</v>
      </c>
      <c r="AE37" s="133" t="e">
        <f t="shared" si="18"/>
        <v>#VALUE!</v>
      </c>
      <c r="AF37" s="133" t="e">
        <f t="shared" si="19"/>
        <v>#VALUE!</v>
      </c>
      <c r="AG37" s="133" t="e">
        <f t="shared" si="20"/>
        <v>#VALUE!</v>
      </c>
      <c r="AH37" s="133" t="e">
        <f t="shared" si="21"/>
        <v>#VALUE!</v>
      </c>
      <c r="AI37" s="133" t="e">
        <f t="shared" si="22"/>
        <v>#VALUE!</v>
      </c>
      <c r="AJ37" s="133" t="e">
        <f t="shared" si="23"/>
        <v>#VALUE!</v>
      </c>
      <c r="AK37" s="133" t="e">
        <f t="shared" si="24"/>
        <v>#VALUE!</v>
      </c>
      <c r="AL37" s="133" t="e">
        <f t="shared" si="25"/>
        <v>#VALUE!</v>
      </c>
      <c r="AM37" s="133" t="e">
        <f t="shared" si="26"/>
        <v>#VALUE!</v>
      </c>
      <c r="AN37" s="133" t="e">
        <f t="shared" si="27"/>
        <v>#VALUE!</v>
      </c>
      <c r="AO37" s="133" t="e">
        <f t="shared" si="28"/>
        <v>#VALUE!</v>
      </c>
      <c r="AP37" s="133" t="e">
        <f t="shared" si="29"/>
        <v>#VALUE!</v>
      </c>
      <c r="AQ37" s="133" t="e">
        <f t="shared" si="30"/>
        <v>#VALUE!</v>
      </c>
      <c r="AR37" s="134" t="e">
        <f t="shared" si="31"/>
        <v>#VALUE!</v>
      </c>
      <c r="AS37" s="134" t="e">
        <f t="shared" si="32"/>
        <v>#VALUE!</v>
      </c>
      <c r="AT37" s="134" t="e">
        <f t="shared" si="33"/>
        <v>#VALUE!</v>
      </c>
      <c r="AU37" s="134" t="e">
        <f t="shared" si="34"/>
        <v>#VALUE!</v>
      </c>
      <c r="AV37" s="134" t="e">
        <f t="shared" si="35"/>
        <v>#VALUE!</v>
      </c>
      <c r="AW37" s="134" t="e">
        <f t="shared" si="36"/>
        <v>#VALUE!</v>
      </c>
      <c r="AX37" s="134" t="e">
        <f t="shared" si="37"/>
        <v>#VALUE!</v>
      </c>
      <c r="AY37" s="134" t="e">
        <f t="shared" si="38"/>
        <v>#VALUE!</v>
      </c>
      <c r="AZ37" s="134" t="e">
        <f t="shared" si="39"/>
        <v>#VALUE!</v>
      </c>
      <c r="BA37" s="134" t="e">
        <f t="shared" si="40"/>
        <v>#VALUE!</v>
      </c>
      <c r="BB37" s="134" t="e">
        <f t="shared" si="41"/>
        <v>#VALUE!</v>
      </c>
      <c r="BC37" s="134" t="e">
        <f t="shared" si="42"/>
        <v>#VALUE!</v>
      </c>
      <c r="BD37" s="134" t="e">
        <f t="shared" si="43"/>
        <v>#VALUE!</v>
      </c>
      <c r="BE37" s="134" t="e">
        <f t="shared" si="44"/>
        <v>#VALUE!</v>
      </c>
      <c r="BF37" s="134" t="e">
        <f t="shared" si="45"/>
        <v>#VALUE!</v>
      </c>
      <c r="BG37" s="134" t="e">
        <f t="shared" si="46"/>
        <v>#VALUE!</v>
      </c>
      <c r="BH37" s="134" t="e">
        <f t="shared" si="47"/>
        <v>#VALUE!</v>
      </c>
      <c r="BI37" s="134" t="e">
        <f t="shared" si="48"/>
        <v>#VALUE!</v>
      </c>
      <c r="BJ37" s="134" t="e">
        <f t="shared" si="49"/>
        <v>#VALUE!</v>
      </c>
      <c r="BK37" s="134" t="e">
        <f t="shared" si="50"/>
        <v>#VALUE!</v>
      </c>
      <c r="BL37" s="134">
        <f t="shared" si="51"/>
        <v>1</v>
      </c>
      <c r="BM37" s="213"/>
      <c r="BN37" s="213"/>
      <c r="BO37" s="213"/>
      <c r="BP37" s="213"/>
    </row>
    <row r="38" spans="1:68" s="105" customFormat="1">
      <c r="A38" s="118" t="s">
        <v>209</v>
      </c>
      <c r="B38" s="135"/>
      <c r="C38" s="135"/>
      <c r="D38" s="125"/>
      <c r="E38" s="125"/>
      <c r="F38" s="127"/>
      <c r="G38" s="128"/>
      <c r="H38" s="128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 t="shared" si="7"/>
        <v/>
      </c>
      <c r="S38" s="122" t="str">
        <f t="shared" si="8"/>
        <v/>
      </c>
      <c r="T38" s="122" t="str">
        <f t="shared" si="9"/>
        <v/>
      </c>
      <c r="U38" s="122" t="str">
        <f>IF(OR($B38="",$C38="",$E38="",$F38&gt;AN_CONCURS,$F38=""),"",$G38/VLOOKUP($F38,Euro!$A$6:$C$246,3,FALSE))</f>
        <v/>
      </c>
      <c r="V38" s="236" t="b">
        <f t="shared" si="10"/>
        <v>0</v>
      </c>
      <c r="W38" s="219"/>
      <c r="X38" s="133" t="e">
        <f t="shared" si="11"/>
        <v>#VALUE!</v>
      </c>
      <c r="Y38" s="133" t="e">
        <f t="shared" si="12"/>
        <v>#VALUE!</v>
      </c>
      <c r="Z38" s="133" t="e">
        <f t="shared" si="13"/>
        <v>#VALUE!</v>
      </c>
      <c r="AA38" s="133" t="e">
        <f t="shared" si="14"/>
        <v>#VALUE!</v>
      </c>
      <c r="AB38" s="133" t="e">
        <f t="shared" si="15"/>
        <v>#VALUE!</v>
      </c>
      <c r="AC38" s="133" t="e">
        <f t="shared" si="16"/>
        <v>#VALUE!</v>
      </c>
      <c r="AD38" s="133" t="e">
        <f t="shared" si="17"/>
        <v>#VALUE!</v>
      </c>
      <c r="AE38" s="133" t="e">
        <f t="shared" si="18"/>
        <v>#VALUE!</v>
      </c>
      <c r="AF38" s="133" t="e">
        <f t="shared" si="19"/>
        <v>#VALUE!</v>
      </c>
      <c r="AG38" s="133" t="e">
        <f t="shared" si="20"/>
        <v>#VALUE!</v>
      </c>
      <c r="AH38" s="133" t="e">
        <f t="shared" si="21"/>
        <v>#VALUE!</v>
      </c>
      <c r="AI38" s="133" t="e">
        <f t="shared" si="22"/>
        <v>#VALUE!</v>
      </c>
      <c r="AJ38" s="133" t="e">
        <f t="shared" si="23"/>
        <v>#VALUE!</v>
      </c>
      <c r="AK38" s="133" t="e">
        <f t="shared" si="24"/>
        <v>#VALUE!</v>
      </c>
      <c r="AL38" s="133" t="e">
        <f t="shared" si="25"/>
        <v>#VALUE!</v>
      </c>
      <c r="AM38" s="133" t="e">
        <f t="shared" si="26"/>
        <v>#VALUE!</v>
      </c>
      <c r="AN38" s="133" t="e">
        <f t="shared" si="27"/>
        <v>#VALUE!</v>
      </c>
      <c r="AO38" s="133" t="e">
        <f t="shared" si="28"/>
        <v>#VALUE!</v>
      </c>
      <c r="AP38" s="133" t="e">
        <f t="shared" si="29"/>
        <v>#VALUE!</v>
      </c>
      <c r="AQ38" s="133" t="e">
        <f t="shared" si="30"/>
        <v>#VALUE!</v>
      </c>
      <c r="AR38" s="134" t="e">
        <f t="shared" si="31"/>
        <v>#VALUE!</v>
      </c>
      <c r="AS38" s="134" t="e">
        <f t="shared" si="32"/>
        <v>#VALUE!</v>
      </c>
      <c r="AT38" s="134" t="e">
        <f t="shared" si="33"/>
        <v>#VALUE!</v>
      </c>
      <c r="AU38" s="134" t="e">
        <f t="shared" si="34"/>
        <v>#VALUE!</v>
      </c>
      <c r="AV38" s="134" t="e">
        <f t="shared" si="35"/>
        <v>#VALUE!</v>
      </c>
      <c r="AW38" s="134" t="e">
        <f t="shared" si="36"/>
        <v>#VALUE!</v>
      </c>
      <c r="AX38" s="134" t="e">
        <f t="shared" si="37"/>
        <v>#VALUE!</v>
      </c>
      <c r="AY38" s="134" t="e">
        <f t="shared" si="38"/>
        <v>#VALUE!</v>
      </c>
      <c r="AZ38" s="134" t="e">
        <f t="shared" si="39"/>
        <v>#VALUE!</v>
      </c>
      <c r="BA38" s="134" t="e">
        <f t="shared" si="40"/>
        <v>#VALUE!</v>
      </c>
      <c r="BB38" s="134" t="e">
        <f t="shared" si="41"/>
        <v>#VALUE!</v>
      </c>
      <c r="BC38" s="134" t="e">
        <f t="shared" si="42"/>
        <v>#VALUE!</v>
      </c>
      <c r="BD38" s="134" t="e">
        <f t="shared" si="43"/>
        <v>#VALUE!</v>
      </c>
      <c r="BE38" s="134" t="e">
        <f t="shared" si="44"/>
        <v>#VALUE!</v>
      </c>
      <c r="BF38" s="134" t="e">
        <f t="shared" si="45"/>
        <v>#VALUE!</v>
      </c>
      <c r="BG38" s="134" t="e">
        <f t="shared" si="46"/>
        <v>#VALUE!</v>
      </c>
      <c r="BH38" s="134" t="e">
        <f t="shared" si="47"/>
        <v>#VALUE!</v>
      </c>
      <c r="BI38" s="134" t="e">
        <f t="shared" si="48"/>
        <v>#VALUE!</v>
      </c>
      <c r="BJ38" s="134" t="e">
        <f t="shared" si="49"/>
        <v>#VALUE!</v>
      </c>
      <c r="BK38" s="134" t="e">
        <f t="shared" si="50"/>
        <v>#VALUE!</v>
      </c>
      <c r="BL38" s="134">
        <f t="shared" si="51"/>
        <v>1</v>
      </c>
      <c r="BM38" s="213"/>
      <c r="BN38" s="213"/>
      <c r="BO38" s="213"/>
      <c r="BP38" s="213"/>
    </row>
    <row r="39" spans="1:68" s="105" customFormat="1">
      <c r="A39" s="118" t="s">
        <v>210</v>
      </c>
      <c r="B39" s="135"/>
      <c r="C39" s="135"/>
      <c r="D39" s="125"/>
      <c r="E39" s="125"/>
      <c r="F39" s="127"/>
      <c r="G39" s="128"/>
      <c r="H39" s="128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 t="shared" si="7"/>
        <v/>
      </c>
      <c r="S39" s="122" t="str">
        <f t="shared" si="8"/>
        <v/>
      </c>
      <c r="T39" s="122" t="str">
        <f t="shared" si="9"/>
        <v/>
      </c>
      <c r="U39" s="122" t="str">
        <f>IF(OR($B39="",$C39="",$E39="",$F39&gt;AN_CONCURS,$F39=""),"",$G39/VLOOKUP($F39,Euro!$A$6:$C$246,3,FALSE))</f>
        <v/>
      </c>
      <c r="V39" s="236" t="b">
        <f t="shared" si="10"/>
        <v>0</v>
      </c>
      <c r="W39" s="219"/>
      <c r="X39" s="133" t="e">
        <f t="shared" si="11"/>
        <v>#VALUE!</v>
      </c>
      <c r="Y39" s="133" t="e">
        <f t="shared" si="12"/>
        <v>#VALUE!</v>
      </c>
      <c r="Z39" s="133" t="e">
        <f t="shared" si="13"/>
        <v>#VALUE!</v>
      </c>
      <c r="AA39" s="133" t="e">
        <f t="shared" si="14"/>
        <v>#VALUE!</v>
      </c>
      <c r="AB39" s="133" t="e">
        <f t="shared" si="15"/>
        <v>#VALUE!</v>
      </c>
      <c r="AC39" s="133" t="e">
        <f t="shared" si="16"/>
        <v>#VALUE!</v>
      </c>
      <c r="AD39" s="133" t="e">
        <f t="shared" si="17"/>
        <v>#VALUE!</v>
      </c>
      <c r="AE39" s="133" t="e">
        <f t="shared" si="18"/>
        <v>#VALUE!</v>
      </c>
      <c r="AF39" s="133" t="e">
        <f t="shared" si="19"/>
        <v>#VALUE!</v>
      </c>
      <c r="AG39" s="133" t="e">
        <f t="shared" si="20"/>
        <v>#VALUE!</v>
      </c>
      <c r="AH39" s="133" t="e">
        <f t="shared" si="21"/>
        <v>#VALUE!</v>
      </c>
      <c r="AI39" s="133" t="e">
        <f t="shared" si="22"/>
        <v>#VALUE!</v>
      </c>
      <c r="AJ39" s="133" t="e">
        <f t="shared" si="23"/>
        <v>#VALUE!</v>
      </c>
      <c r="AK39" s="133" t="e">
        <f t="shared" si="24"/>
        <v>#VALUE!</v>
      </c>
      <c r="AL39" s="133" t="e">
        <f t="shared" si="25"/>
        <v>#VALUE!</v>
      </c>
      <c r="AM39" s="133" t="e">
        <f t="shared" si="26"/>
        <v>#VALUE!</v>
      </c>
      <c r="AN39" s="133" t="e">
        <f t="shared" si="27"/>
        <v>#VALUE!</v>
      </c>
      <c r="AO39" s="133" t="e">
        <f t="shared" si="28"/>
        <v>#VALUE!</v>
      </c>
      <c r="AP39" s="133" t="e">
        <f t="shared" si="29"/>
        <v>#VALUE!</v>
      </c>
      <c r="AQ39" s="133" t="e">
        <f t="shared" si="30"/>
        <v>#VALUE!</v>
      </c>
      <c r="AR39" s="134" t="e">
        <f t="shared" si="31"/>
        <v>#VALUE!</v>
      </c>
      <c r="AS39" s="134" t="e">
        <f t="shared" si="32"/>
        <v>#VALUE!</v>
      </c>
      <c r="AT39" s="134" t="e">
        <f t="shared" si="33"/>
        <v>#VALUE!</v>
      </c>
      <c r="AU39" s="134" t="e">
        <f t="shared" si="34"/>
        <v>#VALUE!</v>
      </c>
      <c r="AV39" s="134" t="e">
        <f t="shared" si="35"/>
        <v>#VALUE!</v>
      </c>
      <c r="AW39" s="134" t="e">
        <f t="shared" si="36"/>
        <v>#VALUE!</v>
      </c>
      <c r="AX39" s="134" t="e">
        <f t="shared" si="37"/>
        <v>#VALUE!</v>
      </c>
      <c r="AY39" s="134" t="e">
        <f t="shared" si="38"/>
        <v>#VALUE!</v>
      </c>
      <c r="AZ39" s="134" t="e">
        <f t="shared" si="39"/>
        <v>#VALUE!</v>
      </c>
      <c r="BA39" s="134" t="e">
        <f t="shared" si="40"/>
        <v>#VALUE!</v>
      </c>
      <c r="BB39" s="134" t="e">
        <f t="shared" si="41"/>
        <v>#VALUE!</v>
      </c>
      <c r="BC39" s="134" t="e">
        <f t="shared" si="42"/>
        <v>#VALUE!</v>
      </c>
      <c r="BD39" s="134" t="e">
        <f t="shared" si="43"/>
        <v>#VALUE!</v>
      </c>
      <c r="BE39" s="134" t="e">
        <f t="shared" si="44"/>
        <v>#VALUE!</v>
      </c>
      <c r="BF39" s="134" t="e">
        <f t="shared" si="45"/>
        <v>#VALUE!</v>
      </c>
      <c r="BG39" s="134" t="e">
        <f t="shared" si="46"/>
        <v>#VALUE!</v>
      </c>
      <c r="BH39" s="134" t="e">
        <f t="shared" si="47"/>
        <v>#VALUE!</v>
      </c>
      <c r="BI39" s="134" t="e">
        <f t="shared" si="48"/>
        <v>#VALUE!</v>
      </c>
      <c r="BJ39" s="134" t="e">
        <f t="shared" si="49"/>
        <v>#VALUE!</v>
      </c>
      <c r="BK39" s="134" t="e">
        <f t="shared" si="50"/>
        <v>#VALUE!</v>
      </c>
      <c r="BL39" s="134">
        <f t="shared" si="51"/>
        <v>1</v>
      </c>
      <c r="BM39" s="213"/>
      <c r="BN39" s="213"/>
      <c r="BO39" s="213"/>
      <c r="BP39" s="213"/>
    </row>
    <row r="40" spans="1:68" s="105" customFormat="1">
      <c r="A40" s="118" t="s">
        <v>211</v>
      </c>
      <c r="B40" s="135"/>
      <c r="C40" s="135"/>
      <c r="D40" s="125"/>
      <c r="E40" s="125"/>
      <c r="F40" s="127"/>
      <c r="G40" s="128"/>
      <c r="H40" s="128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 t="shared" si="7"/>
        <v/>
      </c>
      <c r="S40" s="122" t="str">
        <f t="shared" si="8"/>
        <v/>
      </c>
      <c r="T40" s="122" t="str">
        <f t="shared" si="9"/>
        <v/>
      </c>
      <c r="U40" s="122" t="str">
        <f>IF(OR($B40="",$C40="",$E40="",$F40&gt;AN_CONCURS,$F40=""),"",$G40/VLOOKUP($F40,Euro!$A$6:$C$246,3,FALSE))</f>
        <v/>
      </c>
      <c r="V40" s="236" t="b">
        <f t="shared" si="10"/>
        <v>0</v>
      </c>
      <c r="W40" s="219"/>
      <c r="X40" s="133" t="e">
        <f t="shared" si="11"/>
        <v>#VALUE!</v>
      </c>
      <c r="Y40" s="133" t="e">
        <f t="shared" si="12"/>
        <v>#VALUE!</v>
      </c>
      <c r="Z40" s="133" t="e">
        <f t="shared" si="13"/>
        <v>#VALUE!</v>
      </c>
      <c r="AA40" s="133" t="e">
        <f t="shared" si="14"/>
        <v>#VALUE!</v>
      </c>
      <c r="AB40" s="133" t="e">
        <f t="shared" si="15"/>
        <v>#VALUE!</v>
      </c>
      <c r="AC40" s="133" t="e">
        <f t="shared" si="16"/>
        <v>#VALUE!</v>
      </c>
      <c r="AD40" s="133" t="e">
        <f t="shared" si="17"/>
        <v>#VALUE!</v>
      </c>
      <c r="AE40" s="133" t="e">
        <f t="shared" si="18"/>
        <v>#VALUE!</v>
      </c>
      <c r="AF40" s="133" t="e">
        <f t="shared" si="19"/>
        <v>#VALUE!</v>
      </c>
      <c r="AG40" s="133" t="e">
        <f t="shared" si="20"/>
        <v>#VALUE!</v>
      </c>
      <c r="AH40" s="133" t="e">
        <f t="shared" si="21"/>
        <v>#VALUE!</v>
      </c>
      <c r="AI40" s="133" t="e">
        <f t="shared" si="22"/>
        <v>#VALUE!</v>
      </c>
      <c r="AJ40" s="133" t="e">
        <f t="shared" si="23"/>
        <v>#VALUE!</v>
      </c>
      <c r="AK40" s="133" t="e">
        <f t="shared" si="24"/>
        <v>#VALUE!</v>
      </c>
      <c r="AL40" s="133" t="e">
        <f t="shared" si="25"/>
        <v>#VALUE!</v>
      </c>
      <c r="AM40" s="133" t="e">
        <f t="shared" si="26"/>
        <v>#VALUE!</v>
      </c>
      <c r="AN40" s="133" t="e">
        <f t="shared" si="27"/>
        <v>#VALUE!</v>
      </c>
      <c r="AO40" s="133" t="e">
        <f t="shared" si="28"/>
        <v>#VALUE!</v>
      </c>
      <c r="AP40" s="133" t="e">
        <f t="shared" si="29"/>
        <v>#VALUE!</v>
      </c>
      <c r="AQ40" s="133" t="e">
        <f t="shared" si="30"/>
        <v>#VALUE!</v>
      </c>
      <c r="AR40" s="134" t="e">
        <f t="shared" si="31"/>
        <v>#VALUE!</v>
      </c>
      <c r="AS40" s="134" t="e">
        <f t="shared" si="32"/>
        <v>#VALUE!</v>
      </c>
      <c r="AT40" s="134" t="e">
        <f t="shared" si="33"/>
        <v>#VALUE!</v>
      </c>
      <c r="AU40" s="134" t="e">
        <f t="shared" si="34"/>
        <v>#VALUE!</v>
      </c>
      <c r="AV40" s="134" t="e">
        <f t="shared" si="35"/>
        <v>#VALUE!</v>
      </c>
      <c r="AW40" s="134" t="e">
        <f t="shared" si="36"/>
        <v>#VALUE!</v>
      </c>
      <c r="AX40" s="134" t="e">
        <f t="shared" si="37"/>
        <v>#VALUE!</v>
      </c>
      <c r="AY40" s="134" t="e">
        <f t="shared" si="38"/>
        <v>#VALUE!</v>
      </c>
      <c r="AZ40" s="134" t="e">
        <f t="shared" si="39"/>
        <v>#VALUE!</v>
      </c>
      <c r="BA40" s="134" t="e">
        <f t="shared" si="40"/>
        <v>#VALUE!</v>
      </c>
      <c r="BB40" s="134" t="e">
        <f t="shared" si="41"/>
        <v>#VALUE!</v>
      </c>
      <c r="BC40" s="134" t="e">
        <f t="shared" si="42"/>
        <v>#VALUE!</v>
      </c>
      <c r="BD40" s="134" t="e">
        <f t="shared" si="43"/>
        <v>#VALUE!</v>
      </c>
      <c r="BE40" s="134" t="e">
        <f t="shared" si="44"/>
        <v>#VALUE!</v>
      </c>
      <c r="BF40" s="134" t="e">
        <f t="shared" si="45"/>
        <v>#VALUE!</v>
      </c>
      <c r="BG40" s="134" t="e">
        <f t="shared" si="46"/>
        <v>#VALUE!</v>
      </c>
      <c r="BH40" s="134" t="e">
        <f t="shared" si="47"/>
        <v>#VALUE!</v>
      </c>
      <c r="BI40" s="134" t="e">
        <f t="shared" si="48"/>
        <v>#VALUE!</v>
      </c>
      <c r="BJ40" s="134" t="e">
        <f t="shared" si="49"/>
        <v>#VALUE!</v>
      </c>
      <c r="BK40" s="134" t="e">
        <f t="shared" si="50"/>
        <v>#VALUE!</v>
      </c>
      <c r="BL40" s="134">
        <f t="shared" si="51"/>
        <v>1</v>
      </c>
      <c r="BM40" s="213"/>
      <c r="BN40" s="213"/>
      <c r="BO40" s="213"/>
      <c r="BP40" s="213"/>
    </row>
    <row r="41" spans="1:68" s="105" customFormat="1">
      <c r="A41" s="118" t="s">
        <v>266</v>
      </c>
      <c r="B41" s="135"/>
      <c r="C41" s="135"/>
      <c r="D41" s="125"/>
      <c r="E41" s="125"/>
      <c r="F41" s="127"/>
      <c r="G41" s="128"/>
      <c r="H41" s="128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 t="shared" si="7"/>
        <v/>
      </c>
      <c r="S41" s="122" t="str">
        <f t="shared" si="8"/>
        <v/>
      </c>
      <c r="T41" s="122" t="str">
        <f t="shared" si="9"/>
        <v/>
      </c>
      <c r="U41" s="122" t="str">
        <f>IF(OR($B41="",$C41="",$E41="",$F41&gt;AN_CONCURS,$F41=""),"",$G41/VLOOKUP($F41,Euro!$A$6:$C$246,3,FALSE))</f>
        <v/>
      </c>
      <c r="V41" s="236" t="b">
        <f t="shared" si="10"/>
        <v>0</v>
      </c>
      <c r="W41" s="219"/>
      <c r="X41" s="133" t="e">
        <f t="shared" si="11"/>
        <v>#VALUE!</v>
      </c>
      <c r="Y41" s="133" t="e">
        <f t="shared" si="12"/>
        <v>#VALUE!</v>
      </c>
      <c r="Z41" s="133" t="e">
        <f t="shared" si="13"/>
        <v>#VALUE!</v>
      </c>
      <c r="AA41" s="133" t="e">
        <f t="shared" si="14"/>
        <v>#VALUE!</v>
      </c>
      <c r="AB41" s="133" t="e">
        <f t="shared" si="15"/>
        <v>#VALUE!</v>
      </c>
      <c r="AC41" s="133" t="e">
        <f t="shared" si="16"/>
        <v>#VALUE!</v>
      </c>
      <c r="AD41" s="133" t="e">
        <f t="shared" si="17"/>
        <v>#VALUE!</v>
      </c>
      <c r="AE41" s="133" t="e">
        <f t="shared" si="18"/>
        <v>#VALUE!</v>
      </c>
      <c r="AF41" s="133" t="e">
        <f t="shared" si="19"/>
        <v>#VALUE!</v>
      </c>
      <c r="AG41" s="133" t="e">
        <f t="shared" si="20"/>
        <v>#VALUE!</v>
      </c>
      <c r="AH41" s="133" t="e">
        <f t="shared" si="21"/>
        <v>#VALUE!</v>
      </c>
      <c r="AI41" s="133" t="e">
        <f t="shared" si="22"/>
        <v>#VALUE!</v>
      </c>
      <c r="AJ41" s="133" t="e">
        <f t="shared" si="23"/>
        <v>#VALUE!</v>
      </c>
      <c r="AK41" s="133" t="e">
        <f t="shared" si="24"/>
        <v>#VALUE!</v>
      </c>
      <c r="AL41" s="133" t="e">
        <f t="shared" si="25"/>
        <v>#VALUE!</v>
      </c>
      <c r="AM41" s="133" t="e">
        <f t="shared" si="26"/>
        <v>#VALUE!</v>
      </c>
      <c r="AN41" s="133" t="e">
        <f t="shared" si="27"/>
        <v>#VALUE!</v>
      </c>
      <c r="AO41" s="133" t="e">
        <f t="shared" si="28"/>
        <v>#VALUE!</v>
      </c>
      <c r="AP41" s="133" t="e">
        <f t="shared" si="29"/>
        <v>#VALUE!</v>
      </c>
      <c r="AQ41" s="133" t="e">
        <f t="shared" si="30"/>
        <v>#VALUE!</v>
      </c>
      <c r="AR41" s="134" t="e">
        <f t="shared" si="31"/>
        <v>#VALUE!</v>
      </c>
      <c r="AS41" s="134" t="e">
        <f t="shared" si="32"/>
        <v>#VALUE!</v>
      </c>
      <c r="AT41" s="134" t="e">
        <f t="shared" si="33"/>
        <v>#VALUE!</v>
      </c>
      <c r="AU41" s="134" t="e">
        <f t="shared" si="34"/>
        <v>#VALUE!</v>
      </c>
      <c r="AV41" s="134" t="e">
        <f t="shared" si="35"/>
        <v>#VALUE!</v>
      </c>
      <c r="AW41" s="134" t="e">
        <f t="shared" si="36"/>
        <v>#VALUE!</v>
      </c>
      <c r="AX41" s="134" t="e">
        <f t="shared" si="37"/>
        <v>#VALUE!</v>
      </c>
      <c r="AY41" s="134" t="e">
        <f t="shared" si="38"/>
        <v>#VALUE!</v>
      </c>
      <c r="AZ41" s="134" t="e">
        <f t="shared" si="39"/>
        <v>#VALUE!</v>
      </c>
      <c r="BA41" s="134" t="e">
        <f t="shared" si="40"/>
        <v>#VALUE!</v>
      </c>
      <c r="BB41" s="134" t="e">
        <f t="shared" si="41"/>
        <v>#VALUE!</v>
      </c>
      <c r="BC41" s="134" t="e">
        <f t="shared" si="42"/>
        <v>#VALUE!</v>
      </c>
      <c r="BD41" s="134" t="e">
        <f t="shared" si="43"/>
        <v>#VALUE!</v>
      </c>
      <c r="BE41" s="134" t="e">
        <f t="shared" si="44"/>
        <v>#VALUE!</v>
      </c>
      <c r="BF41" s="134" t="e">
        <f t="shared" si="45"/>
        <v>#VALUE!</v>
      </c>
      <c r="BG41" s="134" t="e">
        <f t="shared" si="46"/>
        <v>#VALUE!</v>
      </c>
      <c r="BH41" s="134" t="e">
        <f t="shared" si="47"/>
        <v>#VALUE!</v>
      </c>
      <c r="BI41" s="134" t="e">
        <f t="shared" si="48"/>
        <v>#VALUE!</v>
      </c>
      <c r="BJ41" s="134" t="e">
        <f t="shared" si="49"/>
        <v>#VALUE!</v>
      </c>
      <c r="BK41" s="134" t="e">
        <f t="shared" si="50"/>
        <v>#VALUE!</v>
      </c>
      <c r="BL41" s="134">
        <f t="shared" si="51"/>
        <v>1</v>
      </c>
      <c r="BM41" s="213"/>
      <c r="BN41" s="213"/>
      <c r="BO41" s="213"/>
      <c r="BP41" s="213"/>
    </row>
    <row r="42" spans="1:68" s="105" customFormat="1">
      <c r="A42" s="118" t="s">
        <v>267</v>
      </c>
      <c r="B42" s="135"/>
      <c r="C42" s="135"/>
      <c r="D42" s="125"/>
      <c r="E42" s="125"/>
      <c r="F42" s="127"/>
      <c r="G42" s="128"/>
      <c r="H42" s="128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 t="shared" si="7"/>
        <v/>
      </c>
      <c r="S42" s="122" t="str">
        <f t="shared" si="8"/>
        <v/>
      </c>
      <c r="T42" s="122" t="str">
        <f t="shared" si="9"/>
        <v/>
      </c>
      <c r="U42" s="122" t="str">
        <f>IF(OR($B42="",$C42="",$E42="",$F42&gt;AN_CONCURS,$F42=""),"",$G42/VLOOKUP($F42,Euro!$A$6:$C$246,3,FALSE))</f>
        <v/>
      </c>
      <c r="V42" s="236" t="b">
        <f t="shared" si="10"/>
        <v>0</v>
      </c>
      <c r="W42" s="219"/>
      <c r="X42" s="133" t="e">
        <f t="shared" si="11"/>
        <v>#VALUE!</v>
      </c>
      <c r="Y42" s="133" t="e">
        <f t="shared" si="12"/>
        <v>#VALUE!</v>
      </c>
      <c r="Z42" s="133" t="e">
        <f t="shared" si="13"/>
        <v>#VALUE!</v>
      </c>
      <c r="AA42" s="133" t="e">
        <f t="shared" si="14"/>
        <v>#VALUE!</v>
      </c>
      <c r="AB42" s="133" t="e">
        <f t="shared" si="15"/>
        <v>#VALUE!</v>
      </c>
      <c r="AC42" s="133" t="e">
        <f t="shared" si="16"/>
        <v>#VALUE!</v>
      </c>
      <c r="AD42" s="133" t="e">
        <f t="shared" si="17"/>
        <v>#VALUE!</v>
      </c>
      <c r="AE42" s="133" t="e">
        <f t="shared" si="18"/>
        <v>#VALUE!</v>
      </c>
      <c r="AF42" s="133" t="e">
        <f t="shared" si="19"/>
        <v>#VALUE!</v>
      </c>
      <c r="AG42" s="133" t="e">
        <f t="shared" si="20"/>
        <v>#VALUE!</v>
      </c>
      <c r="AH42" s="133" t="e">
        <f t="shared" si="21"/>
        <v>#VALUE!</v>
      </c>
      <c r="AI42" s="133" t="e">
        <f t="shared" si="22"/>
        <v>#VALUE!</v>
      </c>
      <c r="AJ42" s="133" t="e">
        <f t="shared" si="23"/>
        <v>#VALUE!</v>
      </c>
      <c r="AK42" s="133" t="e">
        <f t="shared" si="24"/>
        <v>#VALUE!</v>
      </c>
      <c r="AL42" s="133" t="e">
        <f t="shared" si="25"/>
        <v>#VALUE!</v>
      </c>
      <c r="AM42" s="133" t="e">
        <f t="shared" si="26"/>
        <v>#VALUE!</v>
      </c>
      <c r="AN42" s="133" t="e">
        <f t="shared" si="27"/>
        <v>#VALUE!</v>
      </c>
      <c r="AO42" s="133" t="e">
        <f t="shared" si="28"/>
        <v>#VALUE!</v>
      </c>
      <c r="AP42" s="133" t="e">
        <f t="shared" si="29"/>
        <v>#VALUE!</v>
      </c>
      <c r="AQ42" s="133" t="e">
        <f t="shared" si="30"/>
        <v>#VALUE!</v>
      </c>
      <c r="AR42" s="134" t="e">
        <f t="shared" si="31"/>
        <v>#VALUE!</v>
      </c>
      <c r="AS42" s="134" t="e">
        <f t="shared" si="32"/>
        <v>#VALUE!</v>
      </c>
      <c r="AT42" s="134" t="e">
        <f t="shared" si="33"/>
        <v>#VALUE!</v>
      </c>
      <c r="AU42" s="134" t="e">
        <f t="shared" si="34"/>
        <v>#VALUE!</v>
      </c>
      <c r="AV42" s="134" t="e">
        <f t="shared" si="35"/>
        <v>#VALUE!</v>
      </c>
      <c r="AW42" s="134" t="e">
        <f t="shared" si="36"/>
        <v>#VALUE!</v>
      </c>
      <c r="AX42" s="134" t="e">
        <f t="shared" si="37"/>
        <v>#VALUE!</v>
      </c>
      <c r="AY42" s="134" t="e">
        <f t="shared" si="38"/>
        <v>#VALUE!</v>
      </c>
      <c r="AZ42" s="134" t="e">
        <f t="shared" si="39"/>
        <v>#VALUE!</v>
      </c>
      <c r="BA42" s="134" t="e">
        <f t="shared" si="40"/>
        <v>#VALUE!</v>
      </c>
      <c r="BB42" s="134" t="e">
        <f t="shared" si="41"/>
        <v>#VALUE!</v>
      </c>
      <c r="BC42" s="134" t="e">
        <f t="shared" si="42"/>
        <v>#VALUE!</v>
      </c>
      <c r="BD42" s="134" t="e">
        <f t="shared" si="43"/>
        <v>#VALUE!</v>
      </c>
      <c r="BE42" s="134" t="e">
        <f t="shared" si="44"/>
        <v>#VALUE!</v>
      </c>
      <c r="BF42" s="134" t="e">
        <f t="shared" si="45"/>
        <v>#VALUE!</v>
      </c>
      <c r="BG42" s="134" t="e">
        <f t="shared" si="46"/>
        <v>#VALUE!</v>
      </c>
      <c r="BH42" s="134" t="e">
        <f t="shared" si="47"/>
        <v>#VALUE!</v>
      </c>
      <c r="BI42" s="134" t="e">
        <f t="shared" si="48"/>
        <v>#VALUE!</v>
      </c>
      <c r="BJ42" s="134" t="e">
        <f t="shared" si="49"/>
        <v>#VALUE!</v>
      </c>
      <c r="BK42" s="134" t="e">
        <f t="shared" si="50"/>
        <v>#VALUE!</v>
      </c>
      <c r="BL42" s="134">
        <f t="shared" si="51"/>
        <v>1</v>
      </c>
      <c r="BM42" s="213"/>
      <c r="BN42" s="213"/>
      <c r="BO42" s="213"/>
      <c r="BP42" s="213"/>
    </row>
    <row r="43" spans="1:68" s="105" customFormat="1">
      <c r="A43" s="118" t="s">
        <v>268</v>
      </c>
      <c r="B43" s="135"/>
      <c r="C43" s="135"/>
      <c r="D43" s="125"/>
      <c r="E43" s="125"/>
      <c r="F43" s="127"/>
      <c r="G43" s="128"/>
      <c r="H43" s="128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 t="shared" si="7"/>
        <v/>
      </c>
      <c r="S43" s="122" t="str">
        <f t="shared" si="8"/>
        <v/>
      </c>
      <c r="T43" s="122" t="str">
        <f t="shared" si="9"/>
        <v/>
      </c>
      <c r="U43" s="122" t="str">
        <f>IF(OR($B43="",$C43="",$E43="",$F43&gt;AN_CONCURS,$F43=""),"",$G43/VLOOKUP($F43,Euro!$A$6:$C$246,3,FALSE))</f>
        <v/>
      </c>
      <c r="V43" s="236" t="b">
        <f t="shared" si="10"/>
        <v>0</v>
      </c>
      <c r="W43" s="219"/>
      <c r="X43" s="133" t="e">
        <f t="shared" si="11"/>
        <v>#VALUE!</v>
      </c>
      <c r="Y43" s="133" t="e">
        <f t="shared" si="12"/>
        <v>#VALUE!</v>
      </c>
      <c r="Z43" s="133" t="e">
        <f t="shared" si="13"/>
        <v>#VALUE!</v>
      </c>
      <c r="AA43" s="133" t="e">
        <f t="shared" si="14"/>
        <v>#VALUE!</v>
      </c>
      <c r="AB43" s="133" t="e">
        <f t="shared" si="15"/>
        <v>#VALUE!</v>
      </c>
      <c r="AC43" s="133" t="e">
        <f t="shared" si="16"/>
        <v>#VALUE!</v>
      </c>
      <c r="AD43" s="133" t="e">
        <f t="shared" si="17"/>
        <v>#VALUE!</v>
      </c>
      <c r="AE43" s="133" t="e">
        <f t="shared" si="18"/>
        <v>#VALUE!</v>
      </c>
      <c r="AF43" s="133" t="e">
        <f t="shared" si="19"/>
        <v>#VALUE!</v>
      </c>
      <c r="AG43" s="133" t="e">
        <f t="shared" si="20"/>
        <v>#VALUE!</v>
      </c>
      <c r="AH43" s="133" t="e">
        <f t="shared" si="21"/>
        <v>#VALUE!</v>
      </c>
      <c r="AI43" s="133" t="e">
        <f t="shared" si="22"/>
        <v>#VALUE!</v>
      </c>
      <c r="AJ43" s="133" t="e">
        <f t="shared" si="23"/>
        <v>#VALUE!</v>
      </c>
      <c r="AK43" s="133" t="e">
        <f t="shared" si="24"/>
        <v>#VALUE!</v>
      </c>
      <c r="AL43" s="133" t="e">
        <f t="shared" si="25"/>
        <v>#VALUE!</v>
      </c>
      <c r="AM43" s="133" t="e">
        <f t="shared" si="26"/>
        <v>#VALUE!</v>
      </c>
      <c r="AN43" s="133" t="e">
        <f t="shared" si="27"/>
        <v>#VALUE!</v>
      </c>
      <c r="AO43" s="133" t="e">
        <f t="shared" si="28"/>
        <v>#VALUE!</v>
      </c>
      <c r="AP43" s="133" t="e">
        <f t="shared" si="29"/>
        <v>#VALUE!</v>
      </c>
      <c r="AQ43" s="133" t="e">
        <f t="shared" si="30"/>
        <v>#VALUE!</v>
      </c>
      <c r="AR43" s="134" t="e">
        <f t="shared" si="31"/>
        <v>#VALUE!</v>
      </c>
      <c r="AS43" s="134" t="e">
        <f t="shared" si="32"/>
        <v>#VALUE!</v>
      </c>
      <c r="AT43" s="134" t="e">
        <f t="shared" si="33"/>
        <v>#VALUE!</v>
      </c>
      <c r="AU43" s="134" t="e">
        <f t="shared" si="34"/>
        <v>#VALUE!</v>
      </c>
      <c r="AV43" s="134" t="e">
        <f t="shared" si="35"/>
        <v>#VALUE!</v>
      </c>
      <c r="AW43" s="134" t="e">
        <f t="shared" si="36"/>
        <v>#VALUE!</v>
      </c>
      <c r="AX43" s="134" t="e">
        <f t="shared" si="37"/>
        <v>#VALUE!</v>
      </c>
      <c r="AY43" s="134" t="e">
        <f t="shared" si="38"/>
        <v>#VALUE!</v>
      </c>
      <c r="AZ43" s="134" t="e">
        <f t="shared" si="39"/>
        <v>#VALUE!</v>
      </c>
      <c r="BA43" s="134" t="e">
        <f t="shared" si="40"/>
        <v>#VALUE!</v>
      </c>
      <c r="BB43" s="134" t="e">
        <f t="shared" si="41"/>
        <v>#VALUE!</v>
      </c>
      <c r="BC43" s="134" t="e">
        <f t="shared" si="42"/>
        <v>#VALUE!</v>
      </c>
      <c r="BD43" s="134" t="e">
        <f t="shared" si="43"/>
        <v>#VALUE!</v>
      </c>
      <c r="BE43" s="134" t="e">
        <f t="shared" si="44"/>
        <v>#VALUE!</v>
      </c>
      <c r="BF43" s="134" t="e">
        <f t="shared" si="45"/>
        <v>#VALUE!</v>
      </c>
      <c r="BG43" s="134" t="e">
        <f t="shared" si="46"/>
        <v>#VALUE!</v>
      </c>
      <c r="BH43" s="134" t="e">
        <f t="shared" si="47"/>
        <v>#VALUE!</v>
      </c>
      <c r="BI43" s="134" t="e">
        <f t="shared" si="48"/>
        <v>#VALUE!</v>
      </c>
      <c r="BJ43" s="134" t="e">
        <f t="shared" si="49"/>
        <v>#VALUE!</v>
      </c>
      <c r="BK43" s="134" t="e">
        <f t="shared" si="50"/>
        <v>#VALUE!</v>
      </c>
      <c r="BL43" s="134">
        <f t="shared" si="51"/>
        <v>1</v>
      </c>
      <c r="BM43" s="213"/>
      <c r="BN43" s="213"/>
      <c r="BO43" s="213"/>
      <c r="BP43" s="213"/>
    </row>
    <row r="44" spans="1:68" s="105" customFormat="1">
      <c r="A44" s="118" t="s">
        <v>269</v>
      </c>
      <c r="B44" s="135"/>
      <c r="C44" s="135"/>
      <c r="D44" s="125"/>
      <c r="E44" s="125"/>
      <c r="F44" s="127"/>
      <c r="G44" s="128"/>
      <c r="H44" s="128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 t="shared" si="7"/>
        <v/>
      </c>
      <c r="S44" s="122" t="str">
        <f t="shared" si="8"/>
        <v/>
      </c>
      <c r="T44" s="122" t="str">
        <f t="shared" si="9"/>
        <v/>
      </c>
      <c r="U44" s="122" t="str">
        <f>IF(OR($B44="",$C44="",$E44="",$F44&gt;AN_CONCURS,$F44=""),"",$G44/VLOOKUP($F44,Euro!$A$6:$C$246,3,FALSE))</f>
        <v/>
      </c>
      <c r="V44" s="236" t="b">
        <f t="shared" si="10"/>
        <v>0</v>
      </c>
      <c r="W44" s="219"/>
      <c r="X44" s="133" t="e">
        <f t="shared" si="11"/>
        <v>#VALUE!</v>
      </c>
      <c r="Y44" s="133" t="e">
        <f t="shared" si="12"/>
        <v>#VALUE!</v>
      </c>
      <c r="Z44" s="133" t="e">
        <f t="shared" si="13"/>
        <v>#VALUE!</v>
      </c>
      <c r="AA44" s="133" t="e">
        <f t="shared" si="14"/>
        <v>#VALUE!</v>
      </c>
      <c r="AB44" s="133" t="e">
        <f t="shared" si="15"/>
        <v>#VALUE!</v>
      </c>
      <c r="AC44" s="133" t="e">
        <f t="shared" si="16"/>
        <v>#VALUE!</v>
      </c>
      <c r="AD44" s="133" t="e">
        <f t="shared" si="17"/>
        <v>#VALUE!</v>
      </c>
      <c r="AE44" s="133" t="e">
        <f t="shared" si="18"/>
        <v>#VALUE!</v>
      </c>
      <c r="AF44" s="133" t="e">
        <f t="shared" si="19"/>
        <v>#VALUE!</v>
      </c>
      <c r="AG44" s="133" t="e">
        <f t="shared" si="20"/>
        <v>#VALUE!</v>
      </c>
      <c r="AH44" s="133" t="e">
        <f t="shared" si="21"/>
        <v>#VALUE!</v>
      </c>
      <c r="AI44" s="133" t="e">
        <f t="shared" si="22"/>
        <v>#VALUE!</v>
      </c>
      <c r="AJ44" s="133" t="e">
        <f t="shared" si="23"/>
        <v>#VALUE!</v>
      </c>
      <c r="AK44" s="133" t="e">
        <f t="shared" si="24"/>
        <v>#VALUE!</v>
      </c>
      <c r="AL44" s="133" t="e">
        <f t="shared" si="25"/>
        <v>#VALUE!</v>
      </c>
      <c r="AM44" s="133" t="e">
        <f t="shared" si="26"/>
        <v>#VALUE!</v>
      </c>
      <c r="AN44" s="133" t="e">
        <f t="shared" si="27"/>
        <v>#VALUE!</v>
      </c>
      <c r="AO44" s="133" t="e">
        <f t="shared" si="28"/>
        <v>#VALUE!</v>
      </c>
      <c r="AP44" s="133" t="e">
        <f t="shared" si="29"/>
        <v>#VALUE!</v>
      </c>
      <c r="AQ44" s="133" t="e">
        <f t="shared" si="30"/>
        <v>#VALUE!</v>
      </c>
      <c r="AR44" s="134" t="e">
        <f t="shared" si="31"/>
        <v>#VALUE!</v>
      </c>
      <c r="AS44" s="134" t="e">
        <f t="shared" si="32"/>
        <v>#VALUE!</v>
      </c>
      <c r="AT44" s="134" t="e">
        <f t="shared" si="33"/>
        <v>#VALUE!</v>
      </c>
      <c r="AU44" s="134" t="e">
        <f t="shared" si="34"/>
        <v>#VALUE!</v>
      </c>
      <c r="AV44" s="134" t="e">
        <f t="shared" si="35"/>
        <v>#VALUE!</v>
      </c>
      <c r="AW44" s="134" t="e">
        <f t="shared" si="36"/>
        <v>#VALUE!</v>
      </c>
      <c r="AX44" s="134" t="e">
        <f t="shared" si="37"/>
        <v>#VALUE!</v>
      </c>
      <c r="AY44" s="134" t="e">
        <f t="shared" si="38"/>
        <v>#VALUE!</v>
      </c>
      <c r="AZ44" s="134" t="e">
        <f t="shared" si="39"/>
        <v>#VALUE!</v>
      </c>
      <c r="BA44" s="134" t="e">
        <f t="shared" si="40"/>
        <v>#VALUE!</v>
      </c>
      <c r="BB44" s="134" t="e">
        <f t="shared" si="41"/>
        <v>#VALUE!</v>
      </c>
      <c r="BC44" s="134" t="e">
        <f t="shared" si="42"/>
        <v>#VALUE!</v>
      </c>
      <c r="BD44" s="134" t="e">
        <f t="shared" si="43"/>
        <v>#VALUE!</v>
      </c>
      <c r="BE44" s="134" t="e">
        <f t="shared" si="44"/>
        <v>#VALUE!</v>
      </c>
      <c r="BF44" s="134" t="e">
        <f t="shared" si="45"/>
        <v>#VALUE!</v>
      </c>
      <c r="BG44" s="134" t="e">
        <f t="shared" si="46"/>
        <v>#VALUE!</v>
      </c>
      <c r="BH44" s="134" t="e">
        <f t="shared" si="47"/>
        <v>#VALUE!</v>
      </c>
      <c r="BI44" s="134" t="e">
        <f t="shared" si="48"/>
        <v>#VALUE!</v>
      </c>
      <c r="BJ44" s="134" t="e">
        <f t="shared" si="49"/>
        <v>#VALUE!</v>
      </c>
      <c r="BK44" s="134" t="e">
        <f t="shared" si="50"/>
        <v>#VALUE!</v>
      </c>
      <c r="BL44" s="134">
        <f t="shared" si="51"/>
        <v>1</v>
      </c>
      <c r="BM44" s="213"/>
      <c r="BN44" s="213"/>
      <c r="BO44" s="213"/>
      <c r="BP44" s="213"/>
    </row>
    <row r="45" spans="1:68" s="105" customFormat="1">
      <c r="A45" s="118" t="s">
        <v>270</v>
      </c>
      <c r="B45" s="135"/>
      <c r="C45" s="135"/>
      <c r="D45" s="125"/>
      <c r="E45" s="125"/>
      <c r="F45" s="127"/>
      <c r="G45" s="128"/>
      <c r="H45" s="128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 t="shared" si="7"/>
        <v/>
      </c>
      <c r="S45" s="122" t="str">
        <f t="shared" si="8"/>
        <v/>
      </c>
      <c r="T45" s="122" t="str">
        <f t="shared" si="9"/>
        <v/>
      </c>
      <c r="U45" s="122" t="str">
        <f>IF(OR($B45="",$C45="",$E45="",$F45&gt;AN_CONCURS,$F45=""),"",$G45/VLOOKUP($F45,Euro!$A$6:$C$246,3,FALSE))</f>
        <v/>
      </c>
      <c r="V45" s="236" t="b">
        <f t="shared" si="10"/>
        <v>0</v>
      </c>
      <c r="W45" s="219"/>
      <c r="X45" s="133" t="e">
        <f t="shared" si="11"/>
        <v>#VALUE!</v>
      </c>
      <c r="Y45" s="133" t="e">
        <f t="shared" si="12"/>
        <v>#VALUE!</v>
      </c>
      <c r="Z45" s="133" t="e">
        <f t="shared" si="13"/>
        <v>#VALUE!</v>
      </c>
      <c r="AA45" s="133" t="e">
        <f t="shared" si="14"/>
        <v>#VALUE!</v>
      </c>
      <c r="AB45" s="133" t="e">
        <f t="shared" si="15"/>
        <v>#VALUE!</v>
      </c>
      <c r="AC45" s="133" t="e">
        <f t="shared" si="16"/>
        <v>#VALUE!</v>
      </c>
      <c r="AD45" s="133" t="e">
        <f t="shared" si="17"/>
        <v>#VALUE!</v>
      </c>
      <c r="AE45" s="133" t="e">
        <f t="shared" si="18"/>
        <v>#VALUE!</v>
      </c>
      <c r="AF45" s="133" t="e">
        <f t="shared" si="19"/>
        <v>#VALUE!</v>
      </c>
      <c r="AG45" s="133" t="e">
        <f t="shared" si="20"/>
        <v>#VALUE!</v>
      </c>
      <c r="AH45" s="133" t="e">
        <f t="shared" si="21"/>
        <v>#VALUE!</v>
      </c>
      <c r="AI45" s="133" t="e">
        <f t="shared" si="22"/>
        <v>#VALUE!</v>
      </c>
      <c r="AJ45" s="133" t="e">
        <f t="shared" si="23"/>
        <v>#VALUE!</v>
      </c>
      <c r="AK45" s="133" t="e">
        <f t="shared" si="24"/>
        <v>#VALUE!</v>
      </c>
      <c r="AL45" s="133" t="e">
        <f t="shared" si="25"/>
        <v>#VALUE!</v>
      </c>
      <c r="AM45" s="133" t="e">
        <f t="shared" si="26"/>
        <v>#VALUE!</v>
      </c>
      <c r="AN45" s="133" t="e">
        <f t="shared" si="27"/>
        <v>#VALUE!</v>
      </c>
      <c r="AO45" s="133" t="e">
        <f t="shared" si="28"/>
        <v>#VALUE!</v>
      </c>
      <c r="AP45" s="133" t="e">
        <f t="shared" si="29"/>
        <v>#VALUE!</v>
      </c>
      <c r="AQ45" s="133" t="e">
        <f t="shared" si="30"/>
        <v>#VALUE!</v>
      </c>
      <c r="AR45" s="134" t="e">
        <f t="shared" si="31"/>
        <v>#VALUE!</v>
      </c>
      <c r="AS45" s="134" t="e">
        <f t="shared" si="32"/>
        <v>#VALUE!</v>
      </c>
      <c r="AT45" s="134" t="e">
        <f t="shared" si="33"/>
        <v>#VALUE!</v>
      </c>
      <c r="AU45" s="134" t="e">
        <f t="shared" si="34"/>
        <v>#VALUE!</v>
      </c>
      <c r="AV45" s="134" t="e">
        <f t="shared" si="35"/>
        <v>#VALUE!</v>
      </c>
      <c r="AW45" s="134" t="e">
        <f t="shared" si="36"/>
        <v>#VALUE!</v>
      </c>
      <c r="AX45" s="134" t="e">
        <f t="shared" si="37"/>
        <v>#VALUE!</v>
      </c>
      <c r="AY45" s="134" t="e">
        <f t="shared" si="38"/>
        <v>#VALUE!</v>
      </c>
      <c r="AZ45" s="134" t="e">
        <f t="shared" si="39"/>
        <v>#VALUE!</v>
      </c>
      <c r="BA45" s="134" t="e">
        <f t="shared" si="40"/>
        <v>#VALUE!</v>
      </c>
      <c r="BB45" s="134" t="e">
        <f t="shared" si="41"/>
        <v>#VALUE!</v>
      </c>
      <c r="BC45" s="134" t="e">
        <f t="shared" si="42"/>
        <v>#VALUE!</v>
      </c>
      <c r="BD45" s="134" t="e">
        <f t="shared" si="43"/>
        <v>#VALUE!</v>
      </c>
      <c r="BE45" s="134" t="e">
        <f t="shared" si="44"/>
        <v>#VALUE!</v>
      </c>
      <c r="BF45" s="134" t="e">
        <f t="shared" si="45"/>
        <v>#VALUE!</v>
      </c>
      <c r="BG45" s="134" t="e">
        <f t="shared" si="46"/>
        <v>#VALUE!</v>
      </c>
      <c r="BH45" s="134" t="e">
        <f t="shared" si="47"/>
        <v>#VALUE!</v>
      </c>
      <c r="BI45" s="134" t="e">
        <f t="shared" si="48"/>
        <v>#VALUE!</v>
      </c>
      <c r="BJ45" s="134" t="e">
        <f t="shared" si="49"/>
        <v>#VALUE!</v>
      </c>
      <c r="BK45" s="134" t="e">
        <f t="shared" si="50"/>
        <v>#VALUE!</v>
      </c>
      <c r="BL45" s="134">
        <f t="shared" si="51"/>
        <v>1</v>
      </c>
      <c r="BM45" s="213"/>
      <c r="BN45" s="213"/>
      <c r="BO45" s="213"/>
      <c r="BP45" s="213"/>
    </row>
    <row r="46" spans="1:68" s="105" customFormat="1">
      <c r="A46" s="118" t="s">
        <v>271</v>
      </c>
      <c r="B46" s="135"/>
      <c r="C46" s="135"/>
      <c r="D46" s="125"/>
      <c r="E46" s="125"/>
      <c r="F46" s="127"/>
      <c r="G46" s="128"/>
      <c r="H46" s="128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 t="shared" si="7"/>
        <v/>
      </c>
      <c r="S46" s="122" t="str">
        <f t="shared" si="8"/>
        <v/>
      </c>
      <c r="T46" s="122" t="str">
        <f t="shared" si="9"/>
        <v/>
      </c>
      <c r="U46" s="122" t="str">
        <f>IF(OR($B46="",$C46="",$E46="",$F46&gt;AN_CONCURS,$F46=""),"",$G46/VLOOKUP($F46,Euro!$A$6:$C$246,3,FALSE))</f>
        <v/>
      </c>
      <c r="V46" s="236" t="b">
        <f t="shared" si="10"/>
        <v>0</v>
      </c>
      <c r="W46" s="219"/>
      <c r="X46" s="133" t="e">
        <f t="shared" si="11"/>
        <v>#VALUE!</v>
      </c>
      <c r="Y46" s="133" t="e">
        <f t="shared" si="12"/>
        <v>#VALUE!</v>
      </c>
      <c r="Z46" s="133" t="e">
        <f t="shared" si="13"/>
        <v>#VALUE!</v>
      </c>
      <c r="AA46" s="133" t="e">
        <f t="shared" si="14"/>
        <v>#VALUE!</v>
      </c>
      <c r="AB46" s="133" t="e">
        <f t="shared" si="15"/>
        <v>#VALUE!</v>
      </c>
      <c r="AC46" s="133" t="e">
        <f t="shared" si="16"/>
        <v>#VALUE!</v>
      </c>
      <c r="AD46" s="133" t="e">
        <f t="shared" si="17"/>
        <v>#VALUE!</v>
      </c>
      <c r="AE46" s="133" t="e">
        <f t="shared" si="18"/>
        <v>#VALUE!</v>
      </c>
      <c r="AF46" s="133" t="e">
        <f t="shared" si="19"/>
        <v>#VALUE!</v>
      </c>
      <c r="AG46" s="133" t="e">
        <f t="shared" si="20"/>
        <v>#VALUE!</v>
      </c>
      <c r="AH46" s="133" t="e">
        <f t="shared" si="21"/>
        <v>#VALUE!</v>
      </c>
      <c r="AI46" s="133" t="e">
        <f t="shared" si="22"/>
        <v>#VALUE!</v>
      </c>
      <c r="AJ46" s="133" t="e">
        <f t="shared" si="23"/>
        <v>#VALUE!</v>
      </c>
      <c r="AK46" s="133" t="e">
        <f t="shared" si="24"/>
        <v>#VALUE!</v>
      </c>
      <c r="AL46" s="133" t="e">
        <f t="shared" si="25"/>
        <v>#VALUE!</v>
      </c>
      <c r="AM46" s="133" t="e">
        <f t="shared" si="26"/>
        <v>#VALUE!</v>
      </c>
      <c r="AN46" s="133" t="e">
        <f t="shared" si="27"/>
        <v>#VALUE!</v>
      </c>
      <c r="AO46" s="133" t="e">
        <f t="shared" si="28"/>
        <v>#VALUE!</v>
      </c>
      <c r="AP46" s="133" t="e">
        <f t="shared" si="29"/>
        <v>#VALUE!</v>
      </c>
      <c r="AQ46" s="133" t="e">
        <f t="shared" si="30"/>
        <v>#VALUE!</v>
      </c>
      <c r="AR46" s="134" t="e">
        <f t="shared" si="31"/>
        <v>#VALUE!</v>
      </c>
      <c r="AS46" s="134" t="e">
        <f t="shared" si="32"/>
        <v>#VALUE!</v>
      </c>
      <c r="AT46" s="134" t="e">
        <f t="shared" si="33"/>
        <v>#VALUE!</v>
      </c>
      <c r="AU46" s="134" t="e">
        <f t="shared" si="34"/>
        <v>#VALUE!</v>
      </c>
      <c r="AV46" s="134" t="e">
        <f t="shared" si="35"/>
        <v>#VALUE!</v>
      </c>
      <c r="AW46" s="134" t="e">
        <f t="shared" si="36"/>
        <v>#VALUE!</v>
      </c>
      <c r="AX46" s="134" t="e">
        <f t="shared" si="37"/>
        <v>#VALUE!</v>
      </c>
      <c r="AY46" s="134" t="e">
        <f t="shared" si="38"/>
        <v>#VALUE!</v>
      </c>
      <c r="AZ46" s="134" t="e">
        <f t="shared" si="39"/>
        <v>#VALUE!</v>
      </c>
      <c r="BA46" s="134" t="e">
        <f t="shared" si="40"/>
        <v>#VALUE!</v>
      </c>
      <c r="BB46" s="134" t="e">
        <f t="shared" si="41"/>
        <v>#VALUE!</v>
      </c>
      <c r="BC46" s="134" t="e">
        <f t="shared" si="42"/>
        <v>#VALUE!</v>
      </c>
      <c r="BD46" s="134" t="e">
        <f t="shared" si="43"/>
        <v>#VALUE!</v>
      </c>
      <c r="BE46" s="134" t="e">
        <f t="shared" si="44"/>
        <v>#VALUE!</v>
      </c>
      <c r="BF46" s="134" t="e">
        <f t="shared" si="45"/>
        <v>#VALUE!</v>
      </c>
      <c r="BG46" s="134" t="e">
        <f t="shared" si="46"/>
        <v>#VALUE!</v>
      </c>
      <c r="BH46" s="134" t="e">
        <f t="shared" si="47"/>
        <v>#VALUE!</v>
      </c>
      <c r="BI46" s="134" t="e">
        <f t="shared" si="48"/>
        <v>#VALUE!</v>
      </c>
      <c r="BJ46" s="134" t="e">
        <f t="shared" si="49"/>
        <v>#VALUE!</v>
      </c>
      <c r="BK46" s="134" t="e">
        <f t="shared" si="50"/>
        <v>#VALUE!</v>
      </c>
      <c r="BL46" s="134">
        <f t="shared" si="51"/>
        <v>1</v>
      </c>
      <c r="BM46" s="213"/>
      <c r="BN46" s="213"/>
      <c r="BO46" s="213"/>
      <c r="BP46" s="213"/>
    </row>
    <row r="47" spans="1:68" s="105" customFormat="1">
      <c r="A47" s="118" t="s">
        <v>284</v>
      </c>
      <c r="B47" s="135"/>
      <c r="C47" s="135"/>
      <c r="D47" s="125"/>
      <c r="E47" s="125"/>
      <c r="F47" s="127"/>
      <c r="G47" s="128"/>
      <c r="H47" s="128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 t="shared" si="7"/>
        <v/>
      </c>
      <c r="S47" s="122" t="str">
        <f t="shared" si="8"/>
        <v/>
      </c>
      <c r="T47" s="122" t="str">
        <f t="shared" si="9"/>
        <v/>
      </c>
      <c r="U47" s="122" t="str">
        <f>IF(OR($B47="",$C47="",$E47="",$F47&gt;AN_CONCURS,$F47=""),"",$G47/VLOOKUP($F47,Euro!$A$6:$C$246,3,FALSE))</f>
        <v/>
      </c>
      <c r="V47" s="236" t="b">
        <f t="shared" si="10"/>
        <v>0</v>
      </c>
      <c r="W47" s="219"/>
      <c r="X47" s="133" t="e">
        <f t="shared" si="11"/>
        <v>#VALUE!</v>
      </c>
      <c r="Y47" s="133" t="e">
        <f t="shared" si="12"/>
        <v>#VALUE!</v>
      </c>
      <c r="Z47" s="133" t="e">
        <f t="shared" si="13"/>
        <v>#VALUE!</v>
      </c>
      <c r="AA47" s="133" t="e">
        <f t="shared" si="14"/>
        <v>#VALUE!</v>
      </c>
      <c r="AB47" s="133" t="e">
        <f t="shared" si="15"/>
        <v>#VALUE!</v>
      </c>
      <c r="AC47" s="133" t="e">
        <f t="shared" si="16"/>
        <v>#VALUE!</v>
      </c>
      <c r="AD47" s="133" t="e">
        <f t="shared" si="17"/>
        <v>#VALUE!</v>
      </c>
      <c r="AE47" s="133" t="e">
        <f t="shared" si="18"/>
        <v>#VALUE!</v>
      </c>
      <c r="AF47" s="133" t="e">
        <f t="shared" si="19"/>
        <v>#VALUE!</v>
      </c>
      <c r="AG47" s="133" t="e">
        <f t="shared" si="20"/>
        <v>#VALUE!</v>
      </c>
      <c r="AH47" s="133" t="e">
        <f t="shared" si="21"/>
        <v>#VALUE!</v>
      </c>
      <c r="AI47" s="133" t="e">
        <f t="shared" si="22"/>
        <v>#VALUE!</v>
      </c>
      <c r="AJ47" s="133" t="e">
        <f t="shared" si="23"/>
        <v>#VALUE!</v>
      </c>
      <c r="AK47" s="133" t="e">
        <f t="shared" si="24"/>
        <v>#VALUE!</v>
      </c>
      <c r="AL47" s="133" t="e">
        <f t="shared" si="25"/>
        <v>#VALUE!</v>
      </c>
      <c r="AM47" s="133" t="e">
        <f t="shared" si="26"/>
        <v>#VALUE!</v>
      </c>
      <c r="AN47" s="133" t="e">
        <f t="shared" si="27"/>
        <v>#VALUE!</v>
      </c>
      <c r="AO47" s="133" t="e">
        <f t="shared" si="28"/>
        <v>#VALUE!</v>
      </c>
      <c r="AP47" s="133" t="e">
        <f t="shared" si="29"/>
        <v>#VALUE!</v>
      </c>
      <c r="AQ47" s="133" t="e">
        <f t="shared" si="30"/>
        <v>#VALUE!</v>
      </c>
      <c r="AR47" s="134" t="e">
        <f t="shared" si="31"/>
        <v>#VALUE!</v>
      </c>
      <c r="AS47" s="134" t="e">
        <f t="shared" si="32"/>
        <v>#VALUE!</v>
      </c>
      <c r="AT47" s="134" t="e">
        <f t="shared" si="33"/>
        <v>#VALUE!</v>
      </c>
      <c r="AU47" s="134" t="e">
        <f t="shared" si="34"/>
        <v>#VALUE!</v>
      </c>
      <c r="AV47" s="134" t="e">
        <f t="shared" si="35"/>
        <v>#VALUE!</v>
      </c>
      <c r="AW47" s="134" t="e">
        <f t="shared" si="36"/>
        <v>#VALUE!</v>
      </c>
      <c r="AX47" s="134" t="e">
        <f t="shared" si="37"/>
        <v>#VALUE!</v>
      </c>
      <c r="AY47" s="134" t="e">
        <f t="shared" si="38"/>
        <v>#VALUE!</v>
      </c>
      <c r="AZ47" s="134" t="e">
        <f t="shared" si="39"/>
        <v>#VALUE!</v>
      </c>
      <c r="BA47" s="134" t="e">
        <f t="shared" si="40"/>
        <v>#VALUE!</v>
      </c>
      <c r="BB47" s="134" t="e">
        <f t="shared" si="41"/>
        <v>#VALUE!</v>
      </c>
      <c r="BC47" s="134" t="e">
        <f t="shared" si="42"/>
        <v>#VALUE!</v>
      </c>
      <c r="BD47" s="134" t="e">
        <f t="shared" si="43"/>
        <v>#VALUE!</v>
      </c>
      <c r="BE47" s="134" t="e">
        <f t="shared" si="44"/>
        <v>#VALUE!</v>
      </c>
      <c r="BF47" s="134" t="e">
        <f t="shared" si="45"/>
        <v>#VALUE!</v>
      </c>
      <c r="BG47" s="134" t="e">
        <f t="shared" si="46"/>
        <v>#VALUE!</v>
      </c>
      <c r="BH47" s="134" t="e">
        <f t="shared" si="47"/>
        <v>#VALUE!</v>
      </c>
      <c r="BI47" s="134" t="e">
        <f t="shared" si="48"/>
        <v>#VALUE!</v>
      </c>
      <c r="BJ47" s="134" t="e">
        <f t="shared" si="49"/>
        <v>#VALUE!</v>
      </c>
      <c r="BK47" s="134" t="e">
        <f t="shared" si="50"/>
        <v>#VALUE!</v>
      </c>
      <c r="BL47" s="134">
        <f t="shared" si="51"/>
        <v>1</v>
      </c>
      <c r="BM47" s="213"/>
      <c r="BN47" s="213"/>
      <c r="BO47" s="213"/>
      <c r="BP47" s="213"/>
    </row>
    <row r="48" spans="1:68" s="105" customFormat="1">
      <c r="A48" s="118" t="s">
        <v>343</v>
      </c>
      <c r="B48" s="135"/>
      <c r="C48" s="135"/>
      <c r="D48" s="125"/>
      <c r="E48" s="125"/>
      <c r="F48" s="127"/>
      <c r="G48" s="128"/>
      <c r="H48" s="128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 t="shared" si="7"/>
        <v/>
      </c>
      <c r="S48" s="122" t="str">
        <f t="shared" si="8"/>
        <v/>
      </c>
      <c r="T48" s="122" t="str">
        <f t="shared" si="9"/>
        <v/>
      </c>
      <c r="U48" s="122" t="str">
        <f>IF(OR($B48="",$C48="",$E48="",$F48&gt;AN_CONCURS,$F48=""),"",$G48/VLOOKUP($F48,Euro!$A$6:$C$246,3,FALSE))</f>
        <v/>
      </c>
      <c r="V48" s="236" t="b">
        <f t="shared" si="10"/>
        <v>0</v>
      </c>
      <c r="W48" s="219"/>
      <c r="X48" s="133" t="e">
        <f t="shared" si="11"/>
        <v>#VALUE!</v>
      </c>
      <c r="Y48" s="133" t="e">
        <f t="shared" si="12"/>
        <v>#VALUE!</v>
      </c>
      <c r="Z48" s="133" t="e">
        <f t="shared" si="13"/>
        <v>#VALUE!</v>
      </c>
      <c r="AA48" s="133" t="e">
        <f t="shared" si="14"/>
        <v>#VALUE!</v>
      </c>
      <c r="AB48" s="133" t="e">
        <f t="shared" si="15"/>
        <v>#VALUE!</v>
      </c>
      <c r="AC48" s="133" t="e">
        <f t="shared" si="16"/>
        <v>#VALUE!</v>
      </c>
      <c r="AD48" s="133" t="e">
        <f t="shared" si="17"/>
        <v>#VALUE!</v>
      </c>
      <c r="AE48" s="133" t="e">
        <f t="shared" si="18"/>
        <v>#VALUE!</v>
      </c>
      <c r="AF48" s="133" t="e">
        <f t="shared" si="19"/>
        <v>#VALUE!</v>
      </c>
      <c r="AG48" s="133" t="e">
        <f t="shared" si="20"/>
        <v>#VALUE!</v>
      </c>
      <c r="AH48" s="133" t="e">
        <f t="shared" si="21"/>
        <v>#VALUE!</v>
      </c>
      <c r="AI48" s="133" t="e">
        <f t="shared" si="22"/>
        <v>#VALUE!</v>
      </c>
      <c r="AJ48" s="133" t="e">
        <f t="shared" si="23"/>
        <v>#VALUE!</v>
      </c>
      <c r="AK48" s="133" t="e">
        <f t="shared" si="24"/>
        <v>#VALUE!</v>
      </c>
      <c r="AL48" s="133" t="e">
        <f t="shared" si="25"/>
        <v>#VALUE!</v>
      </c>
      <c r="AM48" s="133" t="e">
        <f t="shared" si="26"/>
        <v>#VALUE!</v>
      </c>
      <c r="AN48" s="133" t="e">
        <f t="shared" si="27"/>
        <v>#VALUE!</v>
      </c>
      <c r="AO48" s="133" t="e">
        <f t="shared" si="28"/>
        <v>#VALUE!</v>
      </c>
      <c r="AP48" s="133" t="e">
        <f t="shared" si="29"/>
        <v>#VALUE!</v>
      </c>
      <c r="AQ48" s="133" t="e">
        <f t="shared" si="30"/>
        <v>#VALUE!</v>
      </c>
      <c r="AR48" s="134" t="e">
        <f t="shared" si="31"/>
        <v>#VALUE!</v>
      </c>
      <c r="AS48" s="134" t="e">
        <f t="shared" si="32"/>
        <v>#VALUE!</v>
      </c>
      <c r="AT48" s="134" t="e">
        <f t="shared" si="33"/>
        <v>#VALUE!</v>
      </c>
      <c r="AU48" s="134" t="e">
        <f t="shared" si="34"/>
        <v>#VALUE!</v>
      </c>
      <c r="AV48" s="134" t="e">
        <f t="shared" si="35"/>
        <v>#VALUE!</v>
      </c>
      <c r="AW48" s="134" t="e">
        <f t="shared" si="36"/>
        <v>#VALUE!</v>
      </c>
      <c r="AX48" s="134" t="e">
        <f t="shared" si="37"/>
        <v>#VALUE!</v>
      </c>
      <c r="AY48" s="134" t="e">
        <f t="shared" si="38"/>
        <v>#VALUE!</v>
      </c>
      <c r="AZ48" s="134" t="e">
        <f t="shared" si="39"/>
        <v>#VALUE!</v>
      </c>
      <c r="BA48" s="134" t="e">
        <f t="shared" si="40"/>
        <v>#VALUE!</v>
      </c>
      <c r="BB48" s="134" t="e">
        <f t="shared" si="41"/>
        <v>#VALUE!</v>
      </c>
      <c r="BC48" s="134" t="e">
        <f t="shared" si="42"/>
        <v>#VALUE!</v>
      </c>
      <c r="BD48" s="134" t="e">
        <f t="shared" si="43"/>
        <v>#VALUE!</v>
      </c>
      <c r="BE48" s="134" t="e">
        <f t="shared" si="44"/>
        <v>#VALUE!</v>
      </c>
      <c r="BF48" s="134" t="e">
        <f t="shared" si="45"/>
        <v>#VALUE!</v>
      </c>
      <c r="BG48" s="134" t="e">
        <f t="shared" si="46"/>
        <v>#VALUE!</v>
      </c>
      <c r="BH48" s="134" t="e">
        <f t="shared" si="47"/>
        <v>#VALUE!</v>
      </c>
      <c r="BI48" s="134" t="e">
        <f t="shared" si="48"/>
        <v>#VALUE!</v>
      </c>
      <c r="BJ48" s="134" t="e">
        <f t="shared" si="49"/>
        <v>#VALUE!</v>
      </c>
      <c r="BK48" s="134" t="e">
        <f t="shared" si="50"/>
        <v>#VALUE!</v>
      </c>
      <c r="BL48" s="134">
        <f t="shared" si="51"/>
        <v>1</v>
      </c>
      <c r="BM48" s="213"/>
      <c r="BN48" s="213"/>
      <c r="BO48" s="213"/>
      <c r="BP48" s="213"/>
    </row>
    <row r="49" spans="1:68" s="105" customFormat="1">
      <c r="A49" s="118" t="s">
        <v>344</v>
      </c>
      <c r="B49" s="135"/>
      <c r="C49" s="135"/>
      <c r="D49" s="125"/>
      <c r="E49" s="125"/>
      <c r="F49" s="127"/>
      <c r="G49" s="128"/>
      <c r="H49" s="128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 t="shared" si="7"/>
        <v/>
      </c>
      <c r="S49" s="122" t="str">
        <f t="shared" si="8"/>
        <v/>
      </c>
      <c r="T49" s="122" t="str">
        <f t="shared" si="9"/>
        <v/>
      </c>
      <c r="U49" s="122" t="str">
        <f>IF(OR($B49="",$C49="",$E49="",$F49&gt;AN_CONCURS,$F49=""),"",$G49/VLOOKUP($F49,Euro!$A$6:$C$246,3,FALSE))</f>
        <v/>
      </c>
      <c r="V49" s="236" t="b">
        <f t="shared" si="10"/>
        <v>0</v>
      </c>
      <c r="W49" s="219"/>
      <c r="X49" s="133" t="e">
        <f t="shared" si="11"/>
        <v>#VALUE!</v>
      </c>
      <c r="Y49" s="133" t="e">
        <f t="shared" si="12"/>
        <v>#VALUE!</v>
      </c>
      <c r="Z49" s="133" t="e">
        <f t="shared" si="13"/>
        <v>#VALUE!</v>
      </c>
      <c r="AA49" s="133" t="e">
        <f t="shared" si="14"/>
        <v>#VALUE!</v>
      </c>
      <c r="AB49" s="133" t="e">
        <f t="shared" si="15"/>
        <v>#VALUE!</v>
      </c>
      <c r="AC49" s="133" t="e">
        <f t="shared" si="16"/>
        <v>#VALUE!</v>
      </c>
      <c r="AD49" s="133" t="e">
        <f t="shared" si="17"/>
        <v>#VALUE!</v>
      </c>
      <c r="AE49" s="133" t="e">
        <f t="shared" si="18"/>
        <v>#VALUE!</v>
      </c>
      <c r="AF49" s="133" t="e">
        <f t="shared" si="19"/>
        <v>#VALUE!</v>
      </c>
      <c r="AG49" s="133" t="e">
        <f t="shared" si="20"/>
        <v>#VALUE!</v>
      </c>
      <c r="AH49" s="133" t="e">
        <f t="shared" si="21"/>
        <v>#VALUE!</v>
      </c>
      <c r="AI49" s="133" t="e">
        <f t="shared" si="22"/>
        <v>#VALUE!</v>
      </c>
      <c r="AJ49" s="133" t="e">
        <f t="shared" si="23"/>
        <v>#VALUE!</v>
      </c>
      <c r="AK49" s="133" t="e">
        <f t="shared" si="24"/>
        <v>#VALUE!</v>
      </c>
      <c r="AL49" s="133" t="e">
        <f t="shared" si="25"/>
        <v>#VALUE!</v>
      </c>
      <c r="AM49" s="133" t="e">
        <f t="shared" si="26"/>
        <v>#VALUE!</v>
      </c>
      <c r="AN49" s="133" t="e">
        <f t="shared" si="27"/>
        <v>#VALUE!</v>
      </c>
      <c r="AO49" s="133" t="e">
        <f t="shared" si="28"/>
        <v>#VALUE!</v>
      </c>
      <c r="AP49" s="133" t="e">
        <f t="shared" si="29"/>
        <v>#VALUE!</v>
      </c>
      <c r="AQ49" s="133" t="e">
        <f t="shared" si="30"/>
        <v>#VALUE!</v>
      </c>
      <c r="AR49" s="134" t="e">
        <f t="shared" si="31"/>
        <v>#VALUE!</v>
      </c>
      <c r="AS49" s="134" t="e">
        <f t="shared" si="32"/>
        <v>#VALUE!</v>
      </c>
      <c r="AT49" s="134" t="e">
        <f t="shared" si="33"/>
        <v>#VALUE!</v>
      </c>
      <c r="AU49" s="134" t="e">
        <f t="shared" si="34"/>
        <v>#VALUE!</v>
      </c>
      <c r="AV49" s="134" t="e">
        <f t="shared" si="35"/>
        <v>#VALUE!</v>
      </c>
      <c r="AW49" s="134" t="e">
        <f t="shared" si="36"/>
        <v>#VALUE!</v>
      </c>
      <c r="AX49" s="134" t="e">
        <f t="shared" si="37"/>
        <v>#VALUE!</v>
      </c>
      <c r="AY49" s="134" t="e">
        <f t="shared" si="38"/>
        <v>#VALUE!</v>
      </c>
      <c r="AZ49" s="134" t="e">
        <f t="shared" si="39"/>
        <v>#VALUE!</v>
      </c>
      <c r="BA49" s="134" t="e">
        <f t="shared" si="40"/>
        <v>#VALUE!</v>
      </c>
      <c r="BB49" s="134" t="e">
        <f t="shared" si="41"/>
        <v>#VALUE!</v>
      </c>
      <c r="BC49" s="134" t="e">
        <f t="shared" si="42"/>
        <v>#VALUE!</v>
      </c>
      <c r="BD49" s="134" t="e">
        <f t="shared" si="43"/>
        <v>#VALUE!</v>
      </c>
      <c r="BE49" s="134" t="e">
        <f t="shared" si="44"/>
        <v>#VALUE!</v>
      </c>
      <c r="BF49" s="134" t="e">
        <f t="shared" si="45"/>
        <v>#VALUE!</v>
      </c>
      <c r="BG49" s="134" t="e">
        <f t="shared" si="46"/>
        <v>#VALUE!</v>
      </c>
      <c r="BH49" s="134" t="e">
        <f t="shared" si="47"/>
        <v>#VALUE!</v>
      </c>
      <c r="BI49" s="134" t="e">
        <f t="shared" si="48"/>
        <v>#VALUE!</v>
      </c>
      <c r="BJ49" s="134" t="e">
        <f t="shared" si="49"/>
        <v>#VALUE!</v>
      </c>
      <c r="BK49" s="134" t="e">
        <f t="shared" si="50"/>
        <v>#VALUE!</v>
      </c>
      <c r="BL49" s="134">
        <f t="shared" si="51"/>
        <v>1</v>
      </c>
      <c r="BM49" s="213"/>
      <c r="BN49" s="213"/>
      <c r="BO49" s="213"/>
      <c r="BP49" s="213"/>
    </row>
    <row r="50" spans="1:68" s="105" customFormat="1">
      <c r="A50" s="118" t="s">
        <v>345</v>
      </c>
      <c r="B50" s="135"/>
      <c r="C50" s="135"/>
      <c r="D50" s="125"/>
      <c r="E50" s="125"/>
      <c r="F50" s="127"/>
      <c r="G50" s="128"/>
      <c r="H50" s="128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 t="shared" si="7"/>
        <v/>
      </c>
      <c r="S50" s="122" t="str">
        <f t="shared" si="8"/>
        <v/>
      </c>
      <c r="T50" s="122" t="str">
        <f t="shared" si="9"/>
        <v/>
      </c>
      <c r="U50" s="122" t="str">
        <f>IF(OR($B50="",$C50="",$E50="",$F50&gt;AN_CONCURS,$F50=""),"",$G50/VLOOKUP($F50,Euro!$A$6:$C$246,3,FALSE))</f>
        <v/>
      </c>
      <c r="V50" s="236" t="b">
        <f t="shared" si="10"/>
        <v>0</v>
      </c>
      <c r="W50" s="219"/>
      <c r="X50" s="133" t="e">
        <f t="shared" si="11"/>
        <v>#VALUE!</v>
      </c>
      <c r="Y50" s="133" t="e">
        <f t="shared" si="12"/>
        <v>#VALUE!</v>
      </c>
      <c r="Z50" s="133" t="e">
        <f t="shared" si="13"/>
        <v>#VALUE!</v>
      </c>
      <c r="AA50" s="133" t="e">
        <f t="shared" si="14"/>
        <v>#VALUE!</v>
      </c>
      <c r="AB50" s="133" t="e">
        <f t="shared" si="15"/>
        <v>#VALUE!</v>
      </c>
      <c r="AC50" s="133" t="e">
        <f t="shared" si="16"/>
        <v>#VALUE!</v>
      </c>
      <c r="AD50" s="133" t="e">
        <f t="shared" si="17"/>
        <v>#VALUE!</v>
      </c>
      <c r="AE50" s="133" t="e">
        <f t="shared" si="18"/>
        <v>#VALUE!</v>
      </c>
      <c r="AF50" s="133" t="e">
        <f t="shared" si="19"/>
        <v>#VALUE!</v>
      </c>
      <c r="AG50" s="133" t="e">
        <f t="shared" si="20"/>
        <v>#VALUE!</v>
      </c>
      <c r="AH50" s="133" t="e">
        <f t="shared" si="21"/>
        <v>#VALUE!</v>
      </c>
      <c r="AI50" s="133" t="e">
        <f t="shared" si="22"/>
        <v>#VALUE!</v>
      </c>
      <c r="AJ50" s="133" t="e">
        <f t="shared" si="23"/>
        <v>#VALUE!</v>
      </c>
      <c r="AK50" s="133" t="e">
        <f t="shared" si="24"/>
        <v>#VALUE!</v>
      </c>
      <c r="AL50" s="133" t="e">
        <f t="shared" si="25"/>
        <v>#VALUE!</v>
      </c>
      <c r="AM50" s="133" t="e">
        <f t="shared" si="26"/>
        <v>#VALUE!</v>
      </c>
      <c r="AN50" s="133" t="e">
        <f t="shared" si="27"/>
        <v>#VALUE!</v>
      </c>
      <c r="AO50" s="133" t="e">
        <f t="shared" si="28"/>
        <v>#VALUE!</v>
      </c>
      <c r="AP50" s="133" t="e">
        <f t="shared" si="29"/>
        <v>#VALUE!</v>
      </c>
      <c r="AQ50" s="133" t="e">
        <f t="shared" si="30"/>
        <v>#VALUE!</v>
      </c>
      <c r="AR50" s="134" t="e">
        <f t="shared" si="31"/>
        <v>#VALUE!</v>
      </c>
      <c r="AS50" s="134" t="e">
        <f t="shared" si="32"/>
        <v>#VALUE!</v>
      </c>
      <c r="AT50" s="134" t="e">
        <f t="shared" si="33"/>
        <v>#VALUE!</v>
      </c>
      <c r="AU50" s="134" t="e">
        <f t="shared" si="34"/>
        <v>#VALUE!</v>
      </c>
      <c r="AV50" s="134" t="e">
        <f t="shared" si="35"/>
        <v>#VALUE!</v>
      </c>
      <c r="AW50" s="134" t="e">
        <f t="shared" si="36"/>
        <v>#VALUE!</v>
      </c>
      <c r="AX50" s="134" t="e">
        <f t="shared" si="37"/>
        <v>#VALUE!</v>
      </c>
      <c r="AY50" s="134" t="e">
        <f t="shared" si="38"/>
        <v>#VALUE!</v>
      </c>
      <c r="AZ50" s="134" t="e">
        <f t="shared" si="39"/>
        <v>#VALUE!</v>
      </c>
      <c r="BA50" s="134" t="e">
        <f t="shared" si="40"/>
        <v>#VALUE!</v>
      </c>
      <c r="BB50" s="134" t="e">
        <f t="shared" si="41"/>
        <v>#VALUE!</v>
      </c>
      <c r="BC50" s="134" t="e">
        <f t="shared" si="42"/>
        <v>#VALUE!</v>
      </c>
      <c r="BD50" s="134" t="e">
        <f t="shared" si="43"/>
        <v>#VALUE!</v>
      </c>
      <c r="BE50" s="134" t="e">
        <f t="shared" si="44"/>
        <v>#VALUE!</v>
      </c>
      <c r="BF50" s="134" t="e">
        <f t="shared" si="45"/>
        <v>#VALUE!</v>
      </c>
      <c r="BG50" s="134" t="e">
        <f t="shared" si="46"/>
        <v>#VALUE!</v>
      </c>
      <c r="BH50" s="134" t="e">
        <f t="shared" si="47"/>
        <v>#VALUE!</v>
      </c>
      <c r="BI50" s="134" t="e">
        <f t="shared" si="48"/>
        <v>#VALUE!</v>
      </c>
      <c r="BJ50" s="134" t="e">
        <f t="shared" si="49"/>
        <v>#VALUE!</v>
      </c>
      <c r="BK50" s="134" t="e">
        <f t="shared" si="50"/>
        <v>#VALUE!</v>
      </c>
      <c r="BL50" s="134">
        <f t="shared" si="51"/>
        <v>1</v>
      </c>
      <c r="BM50" s="213"/>
      <c r="BN50" s="213"/>
      <c r="BO50" s="213"/>
      <c r="BP50" s="213"/>
    </row>
    <row r="51" spans="1:68" s="105" customFormat="1">
      <c r="A51" s="118" t="s">
        <v>346</v>
      </c>
      <c r="B51" s="135"/>
      <c r="C51" s="135"/>
      <c r="D51" s="125"/>
      <c r="E51" s="125"/>
      <c r="F51" s="127"/>
      <c r="G51" s="128"/>
      <c r="H51" s="128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 t="shared" si="7"/>
        <v/>
      </c>
      <c r="S51" s="122" t="str">
        <f t="shared" si="8"/>
        <v/>
      </c>
      <c r="T51" s="122" t="str">
        <f t="shared" si="9"/>
        <v/>
      </c>
      <c r="U51" s="122" t="str">
        <f>IF(OR($B51="",$C51="",$E51="",$F51&gt;AN_CONCURS,$F51=""),"",$G51/VLOOKUP($F51,Euro!$A$6:$C$246,3,FALSE))</f>
        <v/>
      </c>
      <c r="V51" s="236" t="b">
        <f t="shared" si="10"/>
        <v>0</v>
      </c>
      <c r="W51" s="219"/>
      <c r="X51" s="133" t="e">
        <f t="shared" si="11"/>
        <v>#VALUE!</v>
      </c>
      <c r="Y51" s="133" t="e">
        <f t="shared" si="12"/>
        <v>#VALUE!</v>
      </c>
      <c r="Z51" s="133" t="e">
        <f t="shared" si="13"/>
        <v>#VALUE!</v>
      </c>
      <c r="AA51" s="133" t="e">
        <f t="shared" si="14"/>
        <v>#VALUE!</v>
      </c>
      <c r="AB51" s="133" t="e">
        <f t="shared" si="15"/>
        <v>#VALUE!</v>
      </c>
      <c r="AC51" s="133" t="e">
        <f t="shared" si="16"/>
        <v>#VALUE!</v>
      </c>
      <c r="AD51" s="133" t="e">
        <f t="shared" si="17"/>
        <v>#VALUE!</v>
      </c>
      <c r="AE51" s="133" t="e">
        <f t="shared" si="18"/>
        <v>#VALUE!</v>
      </c>
      <c r="AF51" s="133" t="e">
        <f t="shared" si="19"/>
        <v>#VALUE!</v>
      </c>
      <c r="AG51" s="133" t="e">
        <f t="shared" si="20"/>
        <v>#VALUE!</v>
      </c>
      <c r="AH51" s="133" t="e">
        <f t="shared" si="21"/>
        <v>#VALUE!</v>
      </c>
      <c r="AI51" s="133" t="e">
        <f t="shared" si="22"/>
        <v>#VALUE!</v>
      </c>
      <c r="AJ51" s="133" t="e">
        <f t="shared" si="23"/>
        <v>#VALUE!</v>
      </c>
      <c r="AK51" s="133" t="e">
        <f t="shared" si="24"/>
        <v>#VALUE!</v>
      </c>
      <c r="AL51" s="133" t="e">
        <f t="shared" si="25"/>
        <v>#VALUE!</v>
      </c>
      <c r="AM51" s="133" t="e">
        <f t="shared" si="26"/>
        <v>#VALUE!</v>
      </c>
      <c r="AN51" s="133" t="e">
        <f t="shared" si="27"/>
        <v>#VALUE!</v>
      </c>
      <c r="AO51" s="133" t="e">
        <f t="shared" si="28"/>
        <v>#VALUE!</v>
      </c>
      <c r="AP51" s="133" t="e">
        <f t="shared" si="29"/>
        <v>#VALUE!</v>
      </c>
      <c r="AQ51" s="133" t="e">
        <f t="shared" si="30"/>
        <v>#VALUE!</v>
      </c>
      <c r="AR51" s="134" t="e">
        <f t="shared" si="31"/>
        <v>#VALUE!</v>
      </c>
      <c r="AS51" s="134" t="e">
        <f t="shared" si="32"/>
        <v>#VALUE!</v>
      </c>
      <c r="AT51" s="134" t="e">
        <f t="shared" si="33"/>
        <v>#VALUE!</v>
      </c>
      <c r="AU51" s="134" t="e">
        <f t="shared" si="34"/>
        <v>#VALUE!</v>
      </c>
      <c r="AV51" s="134" t="e">
        <f t="shared" si="35"/>
        <v>#VALUE!</v>
      </c>
      <c r="AW51" s="134" t="e">
        <f t="shared" si="36"/>
        <v>#VALUE!</v>
      </c>
      <c r="AX51" s="134" t="e">
        <f t="shared" si="37"/>
        <v>#VALUE!</v>
      </c>
      <c r="AY51" s="134" t="e">
        <f t="shared" si="38"/>
        <v>#VALUE!</v>
      </c>
      <c r="AZ51" s="134" t="e">
        <f t="shared" si="39"/>
        <v>#VALUE!</v>
      </c>
      <c r="BA51" s="134" t="e">
        <f t="shared" si="40"/>
        <v>#VALUE!</v>
      </c>
      <c r="BB51" s="134" t="e">
        <f t="shared" si="41"/>
        <v>#VALUE!</v>
      </c>
      <c r="BC51" s="134" t="e">
        <f t="shared" si="42"/>
        <v>#VALUE!</v>
      </c>
      <c r="BD51" s="134" t="e">
        <f t="shared" si="43"/>
        <v>#VALUE!</v>
      </c>
      <c r="BE51" s="134" t="e">
        <f t="shared" si="44"/>
        <v>#VALUE!</v>
      </c>
      <c r="BF51" s="134" t="e">
        <f t="shared" si="45"/>
        <v>#VALUE!</v>
      </c>
      <c r="BG51" s="134" t="e">
        <f t="shared" si="46"/>
        <v>#VALUE!</v>
      </c>
      <c r="BH51" s="134" t="e">
        <f t="shared" si="47"/>
        <v>#VALUE!</v>
      </c>
      <c r="BI51" s="134" t="e">
        <f t="shared" si="48"/>
        <v>#VALUE!</v>
      </c>
      <c r="BJ51" s="134" t="e">
        <f t="shared" si="49"/>
        <v>#VALUE!</v>
      </c>
      <c r="BK51" s="134" t="e">
        <f t="shared" si="50"/>
        <v>#VALUE!</v>
      </c>
      <c r="BL51" s="134">
        <f t="shared" si="51"/>
        <v>1</v>
      </c>
      <c r="BM51" s="213"/>
      <c r="BN51" s="213"/>
      <c r="BO51" s="213"/>
      <c r="BP51" s="213"/>
    </row>
    <row r="52" spans="1:68" s="105" customFormat="1">
      <c r="A52" s="118" t="s">
        <v>347</v>
      </c>
      <c r="B52" s="135"/>
      <c r="C52" s="135"/>
      <c r="D52" s="125"/>
      <c r="E52" s="125"/>
      <c r="F52" s="127"/>
      <c r="G52" s="128"/>
      <c r="H52" s="128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 t="shared" si="7"/>
        <v/>
      </c>
      <c r="S52" s="122" t="str">
        <f t="shared" si="8"/>
        <v/>
      </c>
      <c r="T52" s="122" t="str">
        <f t="shared" si="9"/>
        <v/>
      </c>
      <c r="U52" s="122" t="str">
        <f>IF(OR($B52="",$C52="",$E52="",$F52&gt;AN_CONCURS,$F52=""),"",$G52/VLOOKUP($F52,Euro!$A$6:$C$246,3,FALSE))</f>
        <v/>
      </c>
      <c r="V52" s="236" t="b">
        <f t="shared" si="10"/>
        <v>0</v>
      </c>
      <c r="W52" s="219"/>
      <c r="X52" s="133" t="e">
        <f t="shared" si="11"/>
        <v>#VALUE!</v>
      </c>
      <c r="Y52" s="133" t="e">
        <f t="shared" si="12"/>
        <v>#VALUE!</v>
      </c>
      <c r="Z52" s="133" t="e">
        <f t="shared" si="13"/>
        <v>#VALUE!</v>
      </c>
      <c r="AA52" s="133" t="e">
        <f t="shared" si="14"/>
        <v>#VALUE!</v>
      </c>
      <c r="AB52" s="133" t="e">
        <f t="shared" si="15"/>
        <v>#VALUE!</v>
      </c>
      <c r="AC52" s="133" t="e">
        <f t="shared" si="16"/>
        <v>#VALUE!</v>
      </c>
      <c r="AD52" s="133" t="e">
        <f t="shared" si="17"/>
        <v>#VALUE!</v>
      </c>
      <c r="AE52" s="133" t="e">
        <f t="shared" si="18"/>
        <v>#VALUE!</v>
      </c>
      <c r="AF52" s="133" t="e">
        <f t="shared" si="19"/>
        <v>#VALUE!</v>
      </c>
      <c r="AG52" s="133" t="e">
        <f t="shared" si="20"/>
        <v>#VALUE!</v>
      </c>
      <c r="AH52" s="133" t="e">
        <f t="shared" si="21"/>
        <v>#VALUE!</v>
      </c>
      <c r="AI52" s="133" t="e">
        <f t="shared" si="22"/>
        <v>#VALUE!</v>
      </c>
      <c r="AJ52" s="133" t="e">
        <f t="shared" si="23"/>
        <v>#VALUE!</v>
      </c>
      <c r="AK52" s="133" t="e">
        <f t="shared" si="24"/>
        <v>#VALUE!</v>
      </c>
      <c r="AL52" s="133" t="e">
        <f t="shared" si="25"/>
        <v>#VALUE!</v>
      </c>
      <c r="AM52" s="133" t="e">
        <f t="shared" si="26"/>
        <v>#VALUE!</v>
      </c>
      <c r="AN52" s="133" t="e">
        <f t="shared" si="27"/>
        <v>#VALUE!</v>
      </c>
      <c r="AO52" s="133" t="e">
        <f t="shared" si="28"/>
        <v>#VALUE!</v>
      </c>
      <c r="AP52" s="133" t="e">
        <f t="shared" si="29"/>
        <v>#VALUE!</v>
      </c>
      <c r="AQ52" s="133" t="e">
        <f t="shared" si="30"/>
        <v>#VALUE!</v>
      </c>
      <c r="AR52" s="134" t="e">
        <f t="shared" si="31"/>
        <v>#VALUE!</v>
      </c>
      <c r="AS52" s="134" t="e">
        <f t="shared" si="32"/>
        <v>#VALUE!</v>
      </c>
      <c r="AT52" s="134" t="e">
        <f t="shared" si="33"/>
        <v>#VALUE!</v>
      </c>
      <c r="AU52" s="134" t="e">
        <f t="shared" si="34"/>
        <v>#VALUE!</v>
      </c>
      <c r="AV52" s="134" t="e">
        <f t="shared" si="35"/>
        <v>#VALUE!</v>
      </c>
      <c r="AW52" s="134" t="e">
        <f t="shared" si="36"/>
        <v>#VALUE!</v>
      </c>
      <c r="AX52" s="134" t="e">
        <f t="shared" si="37"/>
        <v>#VALUE!</v>
      </c>
      <c r="AY52" s="134" t="e">
        <f t="shared" si="38"/>
        <v>#VALUE!</v>
      </c>
      <c r="AZ52" s="134" t="e">
        <f t="shared" si="39"/>
        <v>#VALUE!</v>
      </c>
      <c r="BA52" s="134" t="e">
        <f t="shared" si="40"/>
        <v>#VALUE!</v>
      </c>
      <c r="BB52" s="134" t="e">
        <f t="shared" si="41"/>
        <v>#VALUE!</v>
      </c>
      <c r="BC52" s="134" t="e">
        <f t="shared" si="42"/>
        <v>#VALUE!</v>
      </c>
      <c r="BD52" s="134" t="e">
        <f t="shared" si="43"/>
        <v>#VALUE!</v>
      </c>
      <c r="BE52" s="134" t="e">
        <f t="shared" si="44"/>
        <v>#VALUE!</v>
      </c>
      <c r="BF52" s="134" t="e">
        <f t="shared" si="45"/>
        <v>#VALUE!</v>
      </c>
      <c r="BG52" s="134" t="e">
        <f t="shared" si="46"/>
        <v>#VALUE!</v>
      </c>
      <c r="BH52" s="134" t="e">
        <f t="shared" si="47"/>
        <v>#VALUE!</v>
      </c>
      <c r="BI52" s="134" t="e">
        <f t="shared" si="48"/>
        <v>#VALUE!</v>
      </c>
      <c r="BJ52" s="134" t="e">
        <f t="shared" si="49"/>
        <v>#VALUE!</v>
      </c>
      <c r="BK52" s="134" t="e">
        <f t="shared" si="50"/>
        <v>#VALUE!</v>
      </c>
      <c r="BL52" s="134">
        <f t="shared" si="51"/>
        <v>1</v>
      </c>
      <c r="BM52" s="213"/>
      <c r="BN52" s="213"/>
      <c r="BO52" s="213"/>
      <c r="BP52" s="213"/>
    </row>
    <row r="53" spans="1:68" s="105" customFormat="1">
      <c r="A53" s="118" t="s">
        <v>348</v>
      </c>
      <c r="B53" s="135"/>
      <c r="C53" s="135"/>
      <c r="D53" s="125"/>
      <c r="E53" s="125"/>
      <c r="F53" s="127"/>
      <c r="G53" s="128"/>
      <c r="H53" s="128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 t="shared" si="7"/>
        <v/>
      </c>
      <c r="S53" s="122" t="str">
        <f t="shared" si="8"/>
        <v/>
      </c>
      <c r="T53" s="122" t="str">
        <f t="shared" si="9"/>
        <v/>
      </c>
      <c r="U53" s="122" t="str">
        <f>IF(OR($B53="",$C53="",$E53="",$F53&gt;AN_CONCURS,$F53=""),"",$G53/VLOOKUP($F53,Euro!$A$6:$C$246,3,FALSE))</f>
        <v/>
      </c>
      <c r="V53" s="236" t="b">
        <f t="shared" si="10"/>
        <v>0</v>
      </c>
      <c r="W53" s="219"/>
      <c r="X53" s="133" t="e">
        <f t="shared" si="11"/>
        <v>#VALUE!</v>
      </c>
      <c r="Y53" s="133" t="e">
        <f t="shared" si="12"/>
        <v>#VALUE!</v>
      </c>
      <c r="Z53" s="133" t="e">
        <f t="shared" si="13"/>
        <v>#VALUE!</v>
      </c>
      <c r="AA53" s="133" t="e">
        <f t="shared" si="14"/>
        <v>#VALUE!</v>
      </c>
      <c r="AB53" s="133" t="e">
        <f t="shared" si="15"/>
        <v>#VALUE!</v>
      </c>
      <c r="AC53" s="133" t="e">
        <f t="shared" si="16"/>
        <v>#VALUE!</v>
      </c>
      <c r="AD53" s="133" t="e">
        <f t="shared" si="17"/>
        <v>#VALUE!</v>
      </c>
      <c r="AE53" s="133" t="e">
        <f t="shared" si="18"/>
        <v>#VALUE!</v>
      </c>
      <c r="AF53" s="133" t="e">
        <f t="shared" si="19"/>
        <v>#VALUE!</v>
      </c>
      <c r="AG53" s="133" t="e">
        <f t="shared" si="20"/>
        <v>#VALUE!</v>
      </c>
      <c r="AH53" s="133" t="e">
        <f t="shared" si="21"/>
        <v>#VALUE!</v>
      </c>
      <c r="AI53" s="133" t="e">
        <f t="shared" si="22"/>
        <v>#VALUE!</v>
      </c>
      <c r="AJ53" s="133" t="e">
        <f t="shared" si="23"/>
        <v>#VALUE!</v>
      </c>
      <c r="AK53" s="133" t="e">
        <f t="shared" si="24"/>
        <v>#VALUE!</v>
      </c>
      <c r="AL53" s="133" t="e">
        <f t="shared" si="25"/>
        <v>#VALUE!</v>
      </c>
      <c r="AM53" s="133" t="e">
        <f t="shared" si="26"/>
        <v>#VALUE!</v>
      </c>
      <c r="AN53" s="133" t="e">
        <f t="shared" si="27"/>
        <v>#VALUE!</v>
      </c>
      <c r="AO53" s="133" t="e">
        <f t="shared" si="28"/>
        <v>#VALUE!</v>
      </c>
      <c r="AP53" s="133" t="e">
        <f t="shared" si="29"/>
        <v>#VALUE!</v>
      </c>
      <c r="AQ53" s="133" t="e">
        <f t="shared" si="30"/>
        <v>#VALUE!</v>
      </c>
      <c r="AR53" s="134" t="e">
        <f t="shared" si="31"/>
        <v>#VALUE!</v>
      </c>
      <c r="AS53" s="134" t="e">
        <f t="shared" si="32"/>
        <v>#VALUE!</v>
      </c>
      <c r="AT53" s="134" t="e">
        <f t="shared" si="33"/>
        <v>#VALUE!</v>
      </c>
      <c r="AU53" s="134" t="e">
        <f t="shared" si="34"/>
        <v>#VALUE!</v>
      </c>
      <c r="AV53" s="134" t="e">
        <f t="shared" si="35"/>
        <v>#VALUE!</v>
      </c>
      <c r="AW53" s="134" t="e">
        <f t="shared" si="36"/>
        <v>#VALUE!</v>
      </c>
      <c r="AX53" s="134" t="e">
        <f t="shared" si="37"/>
        <v>#VALUE!</v>
      </c>
      <c r="AY53" s="134" t="e">
        <f t="shared" si="38"/>
        <v>#VALUE!</v>
      </c>
      <c r="AZ53" s="134" t="e">
        <f t="shared" si="39"/>
        <v>#VALUE!</v>
      </c>
      <c r="BA53" s="134" t="e">
        <f t="shared" si="40"/>
        <v>#VALUE!</v>
      </c>
      <c r="BB53" s="134" t="e">
        <f t="shared" si="41"/>
        <v>#VALUE!</v>
      </c>
      <c r="BC53" s="134" t="e">
        <f t="shared" si="42"/>
        <v>#VALUE!</v>
      </c>
      <c r="BD53" s="134" t="e">
        <f t="shared" si="43"/>
        <v>#VALUE!</v>
      </c>
      <c r="BE53" s="134" t="e">
        <f t="shared" si="44"/>
        <v>#VALUE!</v>
      </c>
      <c r="BF53" s="134" t="e">
        <f t="shared" si="45"/>
        <v>#VALUE!</v>
      </c>
      <c r="BG53" s="134" t="e">
        <f t="shared" si="46"/>
        <v>#VALUE!</v>
      </c>
      <c r="BH53" s="134" t="e">
        <f t="shared" si="47"/>
        <v>#VALUE!</v>
      </c>
      <c r="BI53" s="134" t="e">
        <f t="shared" si="48"/>
        <v>#VALUE!</v>
      </c>
      <c r="BJ53" s="134" t="e">
        <f t="shared" si="49"/>
        <v>#VALUE!</v>
      </c>
      <c r="BK53" s="134" t="e">
        <f t="shared" si="50"/>
        <v>#VALUE!</v>
      </c>
      <c r="BL53" s="134">
        <f t="shared" si="51"/>
        <v>1</v>
      </c>
      <c r="BM53" s="213"/>
      <c r="BN53" s="213"/>
      <c r="BO53" s="213"/>
      <c r="BP53" s="213"/>
    </row>
    <row r="54" spans="1:68" s="105" customFormat="1">
      <c r="A54" s="118" t="s">
        <v>349</v>
      </c>
      <c r="B54" s="135"/>
      <c r="C54" s="135"/>
      <c r="D54" s="125"/>
      <c r="E54" s="125"/>
      <c r="F54" s="127"/>
      <c r="G54" s="128"/>
      <c r="H54" s="128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 t="shared" si="7"/>
        <v/>
      </c>
      <c r="S54" s="122" t="str">
        <f t="shared" si="8"/>
        <v/>
      </c>
      <c r="T54" s="122" t="str">
        <f t="shared" si="9"/>
        <v/>
      </c>
      <c r="U54" s="122" t="str">
        <f>IF(OR($B54="",$C54="",$E54="",$F54&gt;AN_CONCURS,$F54=""),"",$G54/VLOOKUP($F54,Euro!$A$6:$C$246,3,FALSE))</f>
        <v/>
      </c>
      <c r="V54" s="236" t="b">
        <f t="shared" si="10"/>
        <v>0</v>
      </c>
      <c r="W54" s="219"/>
      <c r="X54" s="133" t="e">
        <f t="shared" si="11"/>
        <v>#VALUE!</v>
      </c>
      <c r="Y54" s="133" t="e">
        <f t="shared" si="12"/>
        <v>#VALUE!</v>
      </c>
      <c r="Z54" s="133" t="e">
        <f t="shared" si="13"/>
        <v>#VALUE!</v>
      </c>
      <c r="AA54" s="133" t="e">
        <f t="shared" si="14"/>
        <v>#VALUE!</v>
      </c>
      <c r="AB54" s="133" t="e">
        <f t="shared" si="15"/>
        <v>#VALUE!</v>
      </c>
      <c r="AC54" s="133" t="e">
        <f t="shared" si="16"/>
        <v>#VALUE!</v>
      </c>
      <c r="AD54" s="133" t="e">
        <f t="shared" si="17"/>
        <v>#VALUE!</v>
      </c>
      <c r="AE54" s="133" t="e">
        <f t="shared" si="18"/>
        <v>#VALUE!</v>
      </c>
      <c r="AF54" s="133" t="e">
        <f t="shared" si="19"/>
        <v>#VALUE!</v>
      </c>
      <c r="AG54" s="133" t="e">
        <f t="shared" si="20"/>
        <v>#VALUE!</v>
      </c>
      <c r="AH54" s="133" t="e">
        <f t="shared" si="21"/>
        <v>#VALUE!</v>
      </c>
      <c r="AI54" s="133" t="e">
        <f t="shared" si="22"/>
        <v>#VALUE!</v>
      </c>
      <c r="AJ54" s="133" t="e">
        <f t="shared" si="23"/>
        <v>#VALUE!</v>
      </c>
      <c r="AK54" s="133" t="e">
        <f t="shared" si="24"/>
        <v>#VALUE!</v>
      </c>
      <c r="AL54" s="133" t="e">
        <f t="shared" si="25"/>
        <v>#VALUE!</v>
      </c>
      <c r="AM54" s="133" t="e">
        <f t="shared" si="26"/>
        <v>#VALUE!</v>
      </c>
      <c r="AN54" s="133" t="e">
        <f t="shared" si="27"/>
        <v>#VALUE!</v>
      </c>
      <c r="AO54" s="133" t="e">
        <f t="shared" si="28"/>
        <v>#VALUE!</v>
      </c>
      <c r="AP54" s="133" t="e">
        <f t="shared" si="29"/>
        <v>#VALUE!</v>
      </c>
      <c r="AQ54" s="133" t="e">
        <f t="shared" si="30"/>
        <v>#VALUE!</v>
      </c>
      <c r="AR54" s="134" t="e">
        <f t="shared" si="31"/>
        <v>#VALUE!</v>
      </c>
      <c r="AS54" s="134" t="e">
        <f t="shared" si="32"/>
        <v>#VALUE!</v>
      </c>
      <c r="AT54" s="134" t="e">
        <f t="shared" si="33"/>
        <v>#VALUE!</v>
      </c>
      <c r="AU54" s="134" t="e">
        <f t="shared" si="34"/>
        <v>#VALUE!</v>
      </c>
      <c r="AV54" s="134" t="e">
        <f t="shared" si="35"/>
        <v>#VALUE!</v>
      </c>
      <c r="AW54" s="134" t="e">
        <f t="shared" si="36"/>
        <v>#VALUE!</v>
      </c>
      <c r="AX54" s="134" t="e">
        <f t="shared" si="37"/>
        <v>#VALUE!</v>
      </c>
      <c r="AY54" s="134" t="e">
        <f t="shared" si="38"/>
        <v>#VALUE!</v>
      </c>
      <c r="AZ54" s="134" t="e">
        <f t="shared" si="39"/>
        <v>#VALUE!</v>
      </c>
      <c r="BA54" s="134" t="e">
        <f t="shared" si="40"/>
        <v>#VALUE!</v>
      </c>
      <c r="BB54" s="134" t="e">
        <f t="shared" si="41"/>
        <v>#VALUE!</v>
      </c>
      <c r="BC54" s="134" t="e">
        <f t="shared" si="42"/>
        <v>#VALUE!</v>
      </c>
      <c r="BD54" s="134" t="e">
        <f t="shared" si="43"/>
        <v>#VALUE!</v>
      </c>
      <c r="BE54" s="134" t="e">
        <f t="shared" si="44"/>
        <v>#VALUE!</v>
      </c>
      <c r="BF54" s="134" t="e">
        <f t="shared" si="45"/>
        <v>#VALUE!</v>
      </c>
      <c r="BG54" s="134" t="e">
        <f t="shared" si="46"/>
        <v>#VALUE!</v>
      </c>
      <c r="BH54" s="134" t="e">
        <f t="shared" si="47"/>
        <v>#VALUE!</v>
      </c>
      <c r="BI54" s="134" t="e">
        <f t="shared" si="48"/>
        <v>#VALUE!</v>
      </c>
      <c r="BJ54" s="134" t="e">
        <f t="shared" si="49"/>
        <v>#VALUE!</v>
      </c>
      <c r="BK54" s="134" t="e">
        <f t="shared" si="50"/>
        <v>#VALUE!</v>
      </c>
      <c r="BL54" s="134">
        <f t="shared" si="51"/>
        <v>1</v>
      </c>
      <c r="BM54" s="213"/>
      <c r="BN54" s="213"/>
      <c r="BO54" s="213"/>
      <c r="BP54" s="213"/>
    </row>
    <row r="55" spans="1:68" s="105" customFormat="1">
      <c r="A55" s="118" t="s">
        <v>350</v>
      </c>
      <c r="B55" s="135"/>
      <c r="C55" s="135"/>
      <c r="D55" s="125"/>
      <c r="E55" s="125"/>
      <c r="F55" s="127"/>
      <c r="G55" s="128"/>
      <c r="H55" s="128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 t="shared" si="7"/>
        <v/>
      </c>
      <c r="S55" s="122" t="str">
        <f t="shared" si="8"/>
        <v/>
      </c>
      <c r="T55" s="122" t="str">
        <f t="shared" si="9"/>
        <v/>
      </c>
      <c r="U55" s="122" t="str">
        <f>IF(OR($B55="",$C55="",$E55="",$F55&gt;AN_CONCURS,$F55=""),"",$G55/VLOOKUP($F55,Euro!$A$6:$C$246,3,FALSE))</f>
        <v/>
      </c>
      <c r="V55" s="236" t="b">
        <f t="shared" si="10"/>
        <v>0</v>
      </c>
      <c r="W55" s="219"/>
      <c r="X55" s="133" t="e">
        <f t="shared" si="11"/>
        <v>#VALUE!</v>
      </c>
      <c r="Y55" s="133" t="e">
        <f t="shared" si="12"/>
        <v>#VALUE!</v>
      </c>
      <c r="Z55" s="133" t="e">
        <f t="shared" si="13"/>
        <v>#VALUE!</v>
      </c>
      <c r="AA55" s="133" t="e">
        <f t="shared" si="14"/>
        <v>#VALUE!</v>
      </c>
      <c r="AB55" s="133" t="e">
        <f t="shared" si="15"/>
        <v>#VALUE!</v>
      </c>
      <c r="AC55" s="133" t="e">
        <f t="shared" si="16"/>
        <v>#VALUE!</v>
      </c>
      <c r="AD55" s="133" t="e">
        <f t="shared" si="17"/>
        <v>#VALUE!</v>
      </c>
      <c r="AE55" s="133" t="e">
        <f t="shared" si="18"/>
        <v>#VALUE!</v>
      </c>
      <c r="AF55" s="133" t="e">
        <f t="shared" si="19"/>
        <v>#VALUE!</v>
      </c>
      <c r="AG55" s="133" t="e">
        <f t="shared" si="20"/>
        <v>#VALUE!</v>
      </c>
      <c r="AH55" s="133" t="e">
        <f t="shared" si="21"/>
        <v>#VALUE!</v>
      </c>
      <c r="AI55" s="133" t="e">
        <f t="shared" si="22"/>
        <v>#VALUE!</v>
      </c>
      <c r="AJ55" s="133" t="e">
        <f t="shared" si="23"/>
        <v>#VALUE!</v>
      </c>
      <c r="AK55" s="133" t="e">
        <f t="shared" si="24"/>
        <v>#VALUE!</v>
      </c>
      <c r="AL55" s="133" t="e">
        <f t="shared" si="25"/>
        <v>#VALUE!</v>
      </c>
      <c r="AM55" s="133" t="e">
        <f t="shared" si="26"/>
        <v>#VALUE!</v>
      </c>
      <c r="AN55" s="133" t="e">
        <f t="shared" si="27"/>
        <v>#VALUE!</v>
      </c>
      <c r="AO55" s="133" t="e">
        <f t="shared" si="28"/>
        <v>#VALUE!</v>
      </c>
      <c r="AP55" s="133" t="e">
        <f t="shared" si="29"/>
        <v>#VALUE!</v>
      </c>
      <c r="AQ55" s="133" t="e">
        <f t="shared" si="30"/>
        <v>#VALUE!</v>
      </c>
      <c r="AR55" s="134" t="e">
        <f t="shared" si="31"/>
        <v>#VALUE!</v>
      </c>
      <c r="AS55" s="134" t="e">
        <f t="shared" si="32"/>
        <v>#VALUE!</v>
      </c>
      <c r="AT55" s="134" t="e">
        <f t="shared" si="33"/>
        <v>#VALUE!</v>
      </c>
      <c r="AU55" s="134" t="e">
        <f t="shared" si="34"/>
        <v>#VALUE!</v>
      </c>
      <c r="AV55" s="134" t="e">
        <f t="shared" si="35"/>
        <v>#VALUE!</v>
      </c>
      <c r="AW55" s="134" t="e">
        <f t="shared" si="36"/>
        <v>#VALUE!</v>
      </c>
      <c r="AX55" s="134" t="e">
        <f t="shared" si="37"/>
        <v>#VALUE!</v>
      </c>
      <c r="AY55" s="134" t="e">
        <f t="shared" si="38"/>
        <v>#VALUE!</v>
      </c>
      <c r="AZ55" s="134" t="e">
        <f t="shared" si="39"/>
        <v>#VALUE!</v>
      </c>
      <c r="BA55" s="134" t="e">
        <f t="shared" si="40"/>
        <v>#VALUE!</v>
      </c>
      <c r="BB55" s="134" t="e">
        <f t="shared" si="41"/>
        <v>#VALUE!</v>
      </c>
      <c r="BC55" s="134" t="e">
        <f t="shared" si="42"/>
        <v>#VALUE!</v>
      </c>
      <c r="BD55" s="134" t="e">
        <f t="shared" si="43"/>
        <v>#VALUE!</v>
      </c>
      <c r="BE55" s="134" t="e">
        <f t="shared" si="44"/>
        <v>#VALUE!</v>
      </c>
      <c r="BF55" s="134" t="e">
        <f t="shared" si="45"/>
        <v>#VALUE!</v>
      </c>
      <c r="BG55" s="134" t="e">
        <f t="shared" si="46"/>
        <v>#VALUE!</v>
      </c>
      <c r="BH55" s="134" t="e">
        <f t="shared" si="47"/>
        <v>#VALUE!</v>
      </c>
      <c r="BI55" s="134" t="e">
        <f t="shared" si="48"/>
        <v>#VALUE!</v>
      </c>
      <c r="BJ55" s="134" t="e">
        <f t="shared" si="49"/>
        <v>#VALUE!</v>
      </c>
      <c r="BK55" s="134" t="e">
        <f t="shared" si="50"/>
        <v>#VALUE!</v>
      </c>
      <c r="BL55" s="134">
        <f t="shared" si="51"/>
        <v>1</v>
      </c>
      <c r="BM55" s="213"/>
      <c r="BN55" s="213"/>
      <c r="BO55" s="213"/>
      <c r="BP55" s="213"/>
    </row>
    <row r="56" spans="1:68">
      <c r="A56" s="118" t="s">
        <v>351</v>
      </c>
      <c r="B56" s="126"/>
      <c r="C56" s="126"/>
      <c r="D56" s="125"/>
      <c r="E56" s="125"/>
      <c r="F56" s="127"/>
      <c r="G56" s="128"/>
      <c r="H56" s="128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 t="shared" si="7"/>
        <v/>
      </c>
      <c r="S56" s="122" t="str">
        <f t="shared" si="8"/>
        <v/>
      </c>
      <c r="T56" s="122" t="str">
        <f t="shared" si="9"/>
        <v/>
      </c>
      <c r="U56" s="122" t="str">
        <f>IF(OR($B56="",$C56="",$E56="",$F56&gt;AN_CONCURS,$F56=""),"",$G56/VLOOKUP($F56,Euro!$A$6:$C$246,3,FALSE))</f>
        <v/>
      </c>
      <c r="V56" s="236" t="b">
        <f t="shared" si="10"/>
        <v>0</v>
      </c>
      <c r="X56" s="123" t="e">
        <f t="shared" si="11"/>
        <v>#VALUE!</v>
      </c>
      <c r="Y56" s="123" t="e">
        <f t="shared" si="12"/>
        <v>#VALUE!</v>
      </c>
      <c r="Z56" s="123" t="e">
        <f t="shared" si="13"/>
        <v>#VALUE!</v>
      </c>
      <c r="AA56" s="123" t="e">
        <f t="shared" si="14"/>
        <v>#VALUE!</v>
      </c>
      <c r="AB56" s="123" t="e">
        <f t="shared" si="15"/>
        <v>#VALUE!</v>
      </c>
      <c r="AC56" s="123" t="e">
        <f t="shared" si="16"/>
        <v>#VALUE!</v>
      </c>
      <c r="AD56" s="123" t="e">
        <f t="shared" si="17"/>
        <v>#VALUE!</v>
      </c>
      <c r="AE56" s="123" t="e">
        <f t="shared" si="18"/>
        <v>#VALUE!</v>
      </c>
      <c r="AF56" s="123" t="e">
        <f t="shared" si="19"/>
        <v>#VALUE!</v>
      </c>
      <c r="AG56" s="123" t="e">
        <f t="shared" si="20"/>
        <v>#VALUE!</v>
      </c>
      <c r="AH56" s="123" t="e">
        <f t="shared" si="21"/>
        <v>#VALUE!</v>
      </c>
      <c r="AI56" s="123" t="e">
        <f t="shared" si="22"/>
        <v>#VALUE!</v>
      </c>
      <c r="AJ56" s="123" t="e">
        <f t="shared" si="23"/>
        <v>#VALUE!</v>
      </c>
      <c r="AK56" s="123" t="e">
        <f t="shared" si="24"/>
        <v>#VALUE!</v>
      </c>
      <c r="AL56" s="123" t="e">
        <f t="shared" si="25"/>
        <v>#VALUE!</v>
      </c>
      <c r="AM56" s="123" t="e">
        <f t="shared" si="26"/>
        <v>#VALUE!</v>
      </c>
      <c r="AN56" s="123" t="e">
        <f t="shared" si="27"/>
        <v>#VALUE!</v>
      </c>
      <c r="AO56" s="123" t="e">
        <f t="shared" si="28"/>
        <v>#VALUE!</v>
      </c>
      <c r="AP56" s="123" t="e">
        <f t="shared" si="29"/>
        <v>#VALUE!</v>
      </c>
      <c r="AQ56" s="123" t="e">
        <f t="shared" si="30"/>
        <v>#VALUE!</v>
      </c>
      <c r="AR56" s="124" t="e">
        <f t="shared" si="31"/>
        <v>#VALUE!</v>
      </c>
      <c r="AS56" s="124" t="e">
        <f t="shared" si="32"/>
        <v>#VALUE!</v>
      </c>
      <c r="AT56" s="124" t="e">
        <f t="shared" si="33"/>
        <v>#VALUE!</v>
      </c>
      <c r="AU56" s="124" t="e">
        <f t="shared" si="34"/>
        <v>#VALUE!</v>
      </c>
      <c r="AV56" s="124" t="e">
        <f t="shared" si="35"/>
        <v>#VALUE!</v>
      </c>
      <c r="AW56" s="124" t="e">
        <f t="shared" si="36"/>
        <v>#VALUE!</v>
      </c>
      <c r="AX56" s="124" t="e">
        <f t="shared" si="37"/>
        <v>#VALUE!</v>
      </c>
      <c r="AY56" s="124" t="e">
        <f t="shared" si="38"/>
        <v>#VALUE!</v>
      </c>
      <c r="AZ56" s="124" t="e">
        <f t="shared" si="39"/>
        <v>#VALUE!</v>
      </c>
      <c r="BA56" s="124" t="e">
        <f t="shared" si="40"/>
        <v>#VALUE!</v>
      </c>
      <c r="BB56" s="124" t="e">
        <f t="shared" si="41"/>
        <v>#VALUE!</v>
      </c>
      <c r="BC56" s="124" t="e">
        <f t="shared" si="42"/>
        <v>#VALUE!</v>
      </c>
      <c r="BD56" s="124" t="e">
        <f t="shared" si="43"/>
        <v>#VALUE!</v>
      </c>
      <c r="BE56" s="124" t="e">
        <f t="shared" si="44"/>
        <v>#VALUE!</v>
      </c>
      <c r="BF56" s="124" t="e">
        <f t="shared" si="45"/>
        <v>#VALUE!</v>
      </c>
      <c r="BG56" s="124" t="e">
        <f t="shared" si="46"/>
        <v>#VALUE!</v>
      </c>
      <c r="BH56" s="124" t="e">
        <f t="shared" si="47"/>
        <v>#VALUE!</v>
      </c>
      <c r="BI56" s="124" t="e">
        <f t="shared" si="48"/>
        <v>#VALUE!</v>
      </c>
      <c r="BJ56" s="124" t="e">
        <f t="shared" si="49"/>
        <v>#VALUE!</v>
      </c>
      <c r="BK56" s="124" t="e">
        <f t="shared" si="50"/>
        <v>#VALUE!</v>
      </c>
      <c r="BL56" s="124">
        <f t="shared" si="51"/>
        <v>1</v>
      </c>
    </row>
    <row r="57" spans="1:68">
      <c r="A57" s="118" t="s">
        <v>352</v>
      </c>
      <c r="B57" s="126"/>
      <c r="C57" s="126"/>
      <c r="D57" s="125"/>
      <c r="E57" s="125"/>
      <c r="F57" s="127"/>
      <c r="G57" s="128"/>
      <c r="H57" s="128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 t="shared" si="7"/>
        <v/>
      </c>
      <c r="S57" s="122" t="str">
        <f t="shared" si="8"/>
        <v/>
      </c>
      <c r="T57" s="122" t="str">
        <f t="shared" si="9"/>
        <v/>
      </c>
      <c r="U57" s="122" t="str">
        <f>IF(OR($B57="",$C57="",$E57="",$F57&gt;AN_CONCURS,$F57=""),"",$G57/VLOOKUP($F57,Euro!$A$6:$C$246,3,FALSE))</f>
        <v/>
      </c>
      <c r="V57" s="236" t="b">
        <f t="shared" si="10"/>
        <v>0</v>
      </c>
      <c r="X57" s="123" t="e">
        <f t="shared" si="11"/>
        <v>#VALUE!</v>
      </c>
      <c r="Y57" s="123" t="e">
        <f t="shared" si="12"/>
        <v>#VALUE!</v>
      </c>
      <c r="Z57" s="123" t="e">
        <f t="shared" si="13"/>
        <v>#VALUE!</v>
      </c>
      <c r="AA57" s="123" t="e">
        <f t="shared" si="14"/>
        <v>#VALUE!</v>
      </c>
      <c r="AB57" s="123" t="e">
        <f t="shared" si="15"/>
        <v>#VALUE!</v>
      </c>
      <c r="AC57" s="123" t="e">
        <f t="shared" si="16"/>
        <v>#VALUE!</v>
      </c>
      <c r="AD57" s="123" t="e">
        <f t="shared" si="17"/>
        <v>#VALUE!</v>
      </c>
      <c r="AE57" s="123" t="e">
        <f t="shared" si="18"/>
        <v>#VALUE!</v>
      </c>
      <c r="AF57" s="123" t="e">
        <f t="shared" si="19"/>
        <v>#VALUE!</v>
      </c>
      <c r="AG57" s="123" t="e">
        <f t="shared" si="20"/>
        <v>#VALUE!</v>
      </c>
      <c r="AH57" s="123" t="e">
        <f t="shared" si="21"/>
        <v>#VALUE!</v>
      </c>
      <c r="AI57" s="123" t="e">
        <f t="shared" si="22"/>
        <v>#VALUE!</v>
      </c>
      <c r="AJ57" s="123" t="e">
        <f t="shared" si="23"/>
        <v>#VALUE!</v>
      </c>
      <c r="AK57" s="123" t="e">
        <f t="shared" si="24"/>
        <v>#VALUE!</v>
      </c>
      <c r="AL57" s="123" t="e">
        <f t="shared" si="25"/>
        <v>#VALUE!</v>
      </c>
      <c r="AM57" s="123" t="e">
        <f t="shared" si="26"/>
        <v>#VALUE!</v>
      </c>
      <c r="AN57" s="123" t="e">
        <f t="shared" si="27"/>
        <v>#VALUE!</v>
      </c>
      <c r="AO57" s="123" t="e">
        <f t="shared" si="28"/>
        <v>#VALUE!</v>
      </c>
      <c r="AP57" s="123" t="e">
        <f t="shared" si="29"/>
        <v>#VALUE!</v>
      </c>
      <c r="AQ57" s="123" t="e">
        <f t="shared" si="30"/>
        <v>#VALUE!</v>
      </c>
      <c r="AR57" s="124" t="e">
        <f t="shared" si="31"/>
        <v>#VALUE!</v>
      </c>
      <c r="AS57" s="124" t="e">
        <f t="shared" si="32"/>
        <v>#VALUE!</v>
      </c>
      <c r="AT57" s="124" t="e">
        <f t="shared" si="33"/>
        <v>#VALUE!</v>
      </c>
      <c r="AU57" s="124" t="e">
        <f t="shared" si="34"/>
        <v>#VALUE!</v>
      </c>
      <c r="AV57" s="124" t="e">
        <f t="shared" si="35"/>
        <v>#VALUE!</v>
      </c>
      <c r="AW57" s="124" t="e">
        <f t="shared" si="36"/>
        <v>#VALUE!</v>
      </c>
      <c r="AX57" s="124" t="e">
        <f t="shared" si="37"/>
        <v>#VALUE!</v>
      </c>
      <c r="AY57" s="124" t="e">
        <f t="shared" si="38"/>
        <v>#VALUE!</v>
      </c>
      <c r="AZ57" s="124" t="e">
        <f t="shared" si="39"/>
        <v>#VALUE!</v>
      </c>
      <c r="BA57" s="124" t="e">
        <f t="shared" si="40"/>
        <v>#VALUE!</v>
      </c>
      <c r="BB57" s="124" t="e">
        <f t="shared" si="41"/>
        <v>#VALUE!</v>
      </c>
      <c r="BC57" s="124" t="e">
        <f t="shared" si="42"/>
        <v>#VALUE!</v>
      </c>
      <c r="BD57" s="124" t="e">
        <f t="shared" si="43"/>
        <v>#VALUE!</v>
      </c>
      <c r="BE57" s="124" t="e">
        <f t="shared" si="44"/>
        <v>#VALUE!</v>
      </c>
      <c r="BF57" s="124" t="e">
        <f t="shared" si="45"/>
        <v>#VALUE!</v>
      </c>
      <c r="BG57" s="124" t="e">
        <f t="shared" si="46"/>
        <v>#VALUE!</v>
      </c>
      <c r="BH57" s="124" t="e">
        <f t="shared" si="47"/>
        <v>#VALUE!</v>
      </c>
      <c r="BI57" s="124" t="e">
        <f t="shared" si="48"/>
        <v>#VALUE!</v>
      </c>
      <c r="BJ57" s="124" t="e">
        <f t="shared" si="49"/>
        <v>#VALUE!</v>
      </c>
      <c r="BK57" s="124" t="e">
        <f t="shared" si="50"/>
        <v>#VALUE!</v>
      </c>
      <c r="BL57" s="124">
        <f t="shared" si="51"/>
        <v>1</v>
      </c>
    </row>
    <row r="58" spans="1:68">
      <c r="A58" s="118" t="s">
        <v>353</v>
      </c>
      <c r="B58" s="126"/>
      <c r="C58" s="126"/>
      <c r="D58" s="125"/>
      <c r="E58" s="125"/>
      <c r="F58" s="127"/>
      <c r="G58" s="128"/>
      <c r="H58" s="128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 t="shared" si="7"/>
        <v/>
      </c>
      <c r="S58" s="122" t="str">
        <f t="shared" si="8"/>
        <v/>
      </c>
      <c r="T58" s="122" t="str">
        <f t="shared" si="9"/>
        <v/>
      </c>
      <c r="U58" s="122" t="str">
        <f>IF(OR($B58="",$C58="",$E58="",$F58&gt;AN_CONCURS,$F58=""),"",$G58/VLOOKUP($F58,Euro!$A$6:$C$246,3,FALSE))</f>
        <v/>
      </c>
      <c r="V58" s="236" t="b">
        <f t="shared" si="10"/>
        <v>0</v>
      </c>
      <c r="X58" s="123" t="e">
        <f t="shared" si="11"/>
        <v>#VALUE!</v>
      </c>
      <c r="Y58" s="123" t="e">
        <f t="shared" si="12"/>
        <v>#VALUE!</v>
      </c>
      <c r="Z58" s="123" t="e">
        <f t="shared" si="13"/>
        <v>#VALUE!</v>
      </c>
      <c r="AA58" s="123" t="e">
        <f t="shared" si="14"/>
        <v>#VALUE!</v>
      </c>
      <c r="AB58" s="123" t="e">
        <f t="shared" si="15"/>
        <v>#VALUE!</v>
      </c>
      <c r="AC58" s="123" t="e">
        <f t="shared" si="16"/>
        <v>#VALUE!</v>
      </c>
      <c r="AD58" s="123" t="e">
        <f t="shared" si="17"/>
        <v>#VALUE!</v>
      </c>
      <c r="AE58" s="123" t="e">
        <f t="shared" si="18"/>
        <v>#VALUE!</v>
      </c>
      <c r="AF58" s="123" t="e">
        <f t="shared" si="19"/>
        <v>#VALUE!</v>
      </c>
      <c r="AG58" s="123" t="e">
        <f t="shared" si="20"/>
        <v>#VALUE!</v>
      </c>
      <c r="AH58" s="123" t="e">
        <f t="shared" si="21"/>
        <v>#VALUE!</v>
      </c>
      <c r="AI58" s="123" t="e">
        <f t="shared" si="22"/>
        <v>#VALUE!</v>
      </c>
      <c r="AJ58" s="123" t="e">
        <f t="shared" si="23"/>
        <v>#VALUE!</v>
      </c>
      <c r="AK58" s="123" t="e">
        <f t="shared" si="24"/>
        <v>#VALUE!</v>
      </c>
      <c r="AL58" s="123" t="e">
        <f t="shared" si="25"/>
        <v>#VALUE!</v>
      </c>
      <c r="AM58" s="123" t="e">
        <f t="shared" si="26"/>
        <v>#VALUE!</v>
      </c>
      <c r="AN58" s="123" t="e">
        <f t="shared" si="27"/>
        <v>#VALUE!</v>
      </c>
      <c r="AO58" s="123" t="e">
        <f t="shared" si="28"/>
        <v>#VALUE!</v>
      </c>
      <c r="AP58" s="123" t="e">
        <f t="shared" si="29"/>
        <v>#VALUE!</v>
      </c>
      <c r="AQ58" s="123" t="e">
        <f t="shared" si="30"/>
        <v>#VALUE!</v>
      </c>
      <c r="AR58" s="124" t="e">
        <f t="shared" si="31"/>
        <v>#VALUE!</v>
      </c>
      <c r="AS58" s="124" t="e">
        <f t="shared" si="32"/>
        <v>#VALUE!</v>
      </c>
      <c r="AT58" s="124" t="e">
        <f t="shared" si="33"/>
        <v>#VALUE!</v>
      </c>
      <c r="AU58" s="124" t="e">
        <f t="shared" si="34"/>
        <v>#VALUE!</v>
      </c>
      <c r="AV58" s="124" t="e">
        <f t="shared" si="35"/>
        <v>#VALUE!</v>
      </c>
      <c r="AW58" s="124" t="e">
        <f t="shared" si="36"/>
        <v>#VALUE!</v>
      </c>
      <c r="AX58" s="124" t="e">
        <f t="shared" si="37"/>
        <v>#VALUE!</v>
      </c>
      <c r="AY58" s="124" t="e">
        <f t="shared" si="38"/>
        <v>#VALUE!</v>
      </c>
      <c r="AZ58" s="124" t="e">
        <f t="shared" si="39"/>
        <v>#VALUE!</v>
      </c>
      <c r="BA58" s="124" t="e">
        <f t="shared" si="40"/>
        <v>#VALUE!</v>
      </c>
      <c r="BB58" s="124" t="e">
        <f t="shared" si="41"/>
        <v>#VALUE!</v>
      </c>
      <c r="BC58" s="124" t="e">
        <f t="shared" si="42"/>
        <v>#VALUE!</v>
      </c>
      <c r="BD58" s="124" t="e">
        <f t="shared" si="43"/>
        <v>#VALUE!</v>
      </c>
      <c r="BE58" s="124" t="e">
        <f t="shared" si="44"/>
        <v>#VALUE!</v>
      </c>
      <c r="BF58" s="124" t="e">
        <f t="shared" si="45"/>
        <v>#VALUE!</v>
      </c>
      <c r="BG58" s="124" t="e">
        <f t="shared" si="46"/>
        <v>#VALUE!</v>
      </c>
      <c r="BH58" s="124" t="e">
        <f t="shared" si="47"/>
        <v>#VALUE!</v>
      </c>
      <c r="BI58" s="124" t="e">
        <f t="shared" si="48"/>
        <v>#VALUE!</v>
      </c>
      <c r="BJ58" s="124" t="e">
        <f t="shared" si="49"/>
        <v>#VALUE!</v>
      </c>
      <c r="BK58" s="124" t="e">
        <f t="shared" si="50"/>
        <v>#VALUE!</v>
      </c>
      <c r="BL58" s="124">
        <f t="shared" si="51"/>
        <v>1</v>
      </c>
    </row>
    <row r="59" spans="1:68">
      <c r="A59" s="118" t="s">
        <v>354</v>
      </c>
      <c r="B59" s="126"/>
      <c r="C59" s="126"/>
      <c r="D59" s="125"/>
      <c r="E59" s="125"/>
      <c r="F59" s="127"/>
      <c r="G59" s="128"/>
      <c r="H59" s="128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 t="shared" si="7"/>
        <v/>
      </c>
      <c r="S59" s="122" t="str">
        <f t="shared" si="8"/>
        <v/>
      </c>
      <c r="T59" s="122" t="str">
        <f t="shared" si="9"/>
        <v/>
      </c>
      <c r="U59" s="122" t="str">
        <f>IF(OR($B59="",$C59="",$E59="",$F59&gt;AN_CONCURS,$F59=""),"",$G59/VLOOKUP($F59,Euro!$A$6:$C$246,3,FALSE))</f>
        <v/>
      </c>
      <c r="V59" s="236" t="b">
        <f t="shared" si="10"/>
        <v>0</v>
      </c>
      <c r="X59" s="123" t="e">
        <f t="shared" ref="X59:X122" si="52">FIND(",",$B59,1)</f>
        <v>#VALUE!</v>
      </c>
      <c r="Y59" s="123" t="e">
        <f t="shared" si="12"/>
        <v>#VALUE!</v>
      </c>
      <c r="Z59" s="123" t="e">
        <f t="shared" si="13"/>
        <v>#VALUE!</v>
      </c>
      <c r="AA59" s="123" t="e">
        <f t="shared" si="14"/>
        <v>#VALUE!</v>
      </c>
      <c r="AB59" s="123" t="e">
        <f t="shared" si="15"/>
        <v>#VALUE!</v>
      </c>
      <c r="AC59" s="123" t="e">
        <f t="shared" si="16"/>
        <v>#VALUE!</v>
      </c>
      <c r="AD59" s="123" t="e">
        <f t="shared" si="17"/>
        <v>#VALUE!</v>
      </c>
      <c r="AE59" s="123" t="e">
        <f t="shared" si="18"/>
        <v>#VALUE!</v>
      </c>
      <c r="AF59" s="123" t="e">
        <f t="shared" si="19"/>
        <v>#VALUE!</v>
      </c>
      <c r="AG59" s="123" t="e">
        <f t="shared" si="20"/>
        <v>#VALUE!</v>
      </c>
      <c r="AH59" s="123" t="e">
        <f t="shared" si="21"/>
        <v>#VALUE!</v>
      </c>
      <c r="AI59" s="123" t="e">
        <f t="shared" si="22"/>
        <v>#VALUE!</v>
      </c>
      <c r="AJ59" s="123" t="e">
        <f t="shared" si="23"/>
        <v>#VALUE!</v>
      </c>
      <c r="AK59" s="123" t="e">
        <f t="shared" si="24"/>
        <v>#VALUE!</v>
      </c>
      <c r="AL59" s="123" t="e">
        <f t="shared" si="25"/>
        <v>#VALUE!</v>
      </c>
      <c r="AM59" s="123" t="e">
        <f t="shared" si="26"/>
        <v>#VALUE!</v>
      </c>
      <c r="AN59" s="123" t="e">
        <f t="shared" si="27"/>
        <v>#VALUE!</v>
      </c>
      <c r="AO59" s="123" t="e">
        <f t="shared" si="28"/>
        <v>#VALUE!</v>
      </c>
      <c r="AP59" s="123" t="e">
        <f t="shared" si="29"/>
        <v>#VALUE!</v>
      </c>
      <c r="AQ59" s="123" t="e">
        <f t="shared" si="30"/>
        <v>#VALUE!</v>
      </c>
      <c r="AR59" s="124" t="e">
        <f t="shared" si="31"/>
        <v>#VALUE!</v>
      </c>
      <c r="AS59" s="124" t="e">
        <f t="shared" si="32"/>
        <v>#VALUE!</v>
      </c>
      <c r="AT59" s="124" t="e">
        <f t="shared" si="33"/>
        <v>#VALUE!</v>
      </c>
      <c r="AU59" s="124" t="e">
        <f t="shared" si="34"/>
        <v>#VALUE!</v>
      </c>
      <c r="AV59" s="124" t="e">
        <f t="shared" si="35"/>
        <v>#VALUE!</v>
      </c>
      <c r="AW59" s="124" t="e">
        <f t="shared" si="36"/>
        <v>#VALUE!</v>
      </c>
      <c r="AX59" s="124" t="e">
        <f t="shared" si="37"/>
        <v>#VALUE!</v>
      </c>
      <c r="AY59" s="124" t="e">
        <f t="shared" si="38"/>
        <v>#VALUE!</v>
      </c>
      <c r="AZ59" s="124" t="e">
        <f t="shared" si="39"/>
        <v>#VALUE!</v>
      </c>
      <c r="BA59" s="124" t="e">
        <f t="shared" si="40"/>
        <v>#VALUE!</v>
      </c>
      <c r="BB59" s="124" t="e">
        <f t="shared" si="41"/>
        <v>#VALUE!</v>
      </c>
      <c r="BC59" s="124" t="e">
        <f t="shared" si="42"/>
        <v>#VALUE!</v>
      </c>
      <c r="BD59" s="124" t="e">
        <f t="shared" si="43"/>
        <v>#VALUE!</v>
      </c>
      <c r="BE59" s="124" t="e">
        <f t="shared" si="44"/>
        <v>#VALUE!</v>
      </c>
      <c r="BF59" s="124" t="e">
        <f t="shared" si="45"/>
        <v>#VALUE!</v>
      </c>
      <c r="BG59" s="124" t="e">
        <f t="shared" si="46"/>
        <v>#VALUE!</v>
      </c>
      <c r="BH59" s="124" t="e">
        <f t="shared" si="47"/>
        <v>#VALUE!</v>
      </c>
      <c r="BI59" s="124" t="e">
        <f t="shared" si="48"/>
        <v>#VALUE!</v>
      </c>
      <c r="BJ59" s="124" t="e">
        <f t="shared" si="49"/>
        <v>#VALUE!</v>
      </c>
      <c r="BK59" s="124" t="e">
        <f t="shared" si="50"/>
        <v>#VALUE!</v>
      </c>
      <c r="BL59" s="124">
        <f t="shared" si="51"/>
        <v>1</v>
      </c>
    </row>
    <row r="60" spans="1:68">
      <c r="A60" s="118" t="s">
        <v>355</v>
      </c>
      <c r="B60" s="126"/>
      <c r="C60" s="126"/>
      <c r="D60" s="125"/>
      <c r="E60" s="125"/>
      <c r="F60" s="127"/>
      <c r="G60" s="128"/>
      <c r="H60" s="128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 t="shared" si="7"/>
        <v/>
      </c>
      <c r="S60" s="122" t="str">
        <f t="shared" si="8"/>
        <v/>
      </c>
      <c r="T60" s="122" t="str">
        <f t="shared" si="9"/>
        <v/>
      </c>
      <c r="U60" s="122" t="str">
        <f>IF(OR($B60="",$C60="",$E60="",$F60&gt;AN_CONCURS,$F60=""),"",$G60/VLOOKUP($F60,Euro!$A$6:$C$246,3,FALSE))</f>
        <v/>
      </c>
      <c r="V60" s="236" t="b">
        <f t="shared" si="10"/>
        <v>0</v>
      </c>
      <c r="X60" s="123" t="e">
        <f t="shared" si="52"/>
        <v>#VALUE!</v>
      </c>
      <c r="Y60" s="123" t="e">
        <f t="shared" ref="Y60:AQ60" si="53">FIND(",",$B60,X60+1)</f>
        <v>#VALUE!</v>
      </c>
      <c r="Z60" s="123" t="e">
        <f t="shared" si="53"/>
        <v>#VALUE!</v>
      </c>
      <c r="AA60" s="123" t="e">
        <f t="shared" si="53"/>
        <v>#VALUE!</v>
      </c>
      <c r="AB60" s="123" t="e">
        <f t="shared" si="53"/>
        <v>#VALUE!</v>
      </c>
      <c r="AC60" s="123" t="e">
        <f t="shared" si="53"/>
        <v>#VALUE!</v>
      </c>
      <c r="AD60" s="123" t="e">
        <f t="shared" si="53"/>
        <v>#VALUE!</v>
      </c>
      <c r="AE60" s="123" t="e">
        <f t="shared" si="53"/>
        <v>#VALUE!</v>
      </c>
      <c r="AF60" s="123" t="e">
        <f t="shared" si="53"/>
        <v>#VALUE!</v>
      </c>
      <c r="AG60" s="123" t="e">
        <f t="shared" si="53"/>
        <v>#VALUE!</v>
      </c>
      <c r="AH60" s="123" t="e">
        <f t="shared" si="53"/>
        <v>#VALUE!</v>
      </c>
      <c r="AI60" s="123" t="e">
        <f t="shared" si="53"/>
        <v>#VALUE!</v>
      </c>
      <c r="AJ60" s="123" t="e">
        <f t="shared" si="53"/>
        <v>#VALUE!</v>
      </c>
      <c r="AK60" s="123" t="e">
        <f t="shared" si="53"/>
        <v>#VALUE!</v>
      </c>
      <c r="AL60" s="123" t="e">
        <f t="shared" si="53"/>
        <v>#VALUE!</v>
      </c>
      <c r="AM60" s="123" t="e">
        <f t="shared" si="53"/>
        <v>#VALUE!</v>
      </c>
      <c r="AN60" s="123" t="e">
        <f t="shared" si="53"/>
        <v>#VALUE!</v>
      </c>
      <c r="AO60" s="123" t="e">
        <f t="shared" si="53"/>
        <v>#VALUE!</v>
      </c>
      <c r="AP60" s="123" t="e">
        <f t="shared" si="53"/>
        <v>#VALUE!</v>
      </c>
      <c r="AQ60" s="123" t="e">
        <f t="shared" si="53"/>
        <v>#VALUE!</v>
      </c>
      <c r="AR60" s="124" t="e">
        <f t="shared" ref="AR60:BA64" si="54">IF(X60&gt;0,1,0)</f>
        <v>#VALUE!</v>
      </c>
      <c r="AS60" s="124" t="e">
        <f t="shared" si="54"/>
        <v>#VALUE!</v>
      </c>
      <c r="AT60" s="124" t="e">
        <f t="shared" si="54"/>
        <v>#VALUE!</v>
      </c>
      <c r="AU60" s="124" t="e">
        <f t="shared" si="54"/>
        <v>#VALUE!</v>
      </c>
      <c r="AV60" s="124" t="e">
        <f t="shared" si="54"/>
        <v>#VALUE!</v>
      </c>
      <c r="AW60" s="124" t="e">
        <f t="shared" si="54"/>
        <v>#VALUE!</v>
      </c>
      <c r="AX60" s="124" t="e">
        <f t="shared" si="54"/>
        <v>#VALUE!</v>
      </c>
      <c r="AY60" s="124" t="e">
        <f t="shared" si="54"/>
        <v>#VALUE!</v>
      </c>
      <c r="AZ60" s="124" t="e">
        <f t="shared" si="54"/>
        <v>#VALUE!</v>
      </c>
      <c r="BA60" s="124" t="e">
        <f t="shared" si="54"/>
        <v>#VALUE!</v>
      </c>
      <c r="BB60" s="124" t="e">
        <f t="shared" ref="BB60:BK64" si="55">IF(AH60&gt;0,1,0)</f>
        <v>#VALUE!</v>
      </c>
      <c r="BC60" s="124" t="e">
        <f t="shared" si="55"/>
        <v>#VALUE!</v>
      </c>
      <c r="BD60" s="124" t="e">
        <f t="shared" si="55"/>
        <v>#VALUE!</v>
      </c>
      <c r="BE60" s="124" t="e">
        <f t="shared" si="55"/>
        <v>#VALUE!</v>
      </c>
      <c r="BF60" s="124" t="e">
        <f t="shared" si="55"/>
        <v>#VALUE!</v>
      </c>
      <c r="BG60" s="124" t="e">
        <f t="shared" si="55"/>
        <v>#VALUE!</v>
      </c>
      <c r="BH60" s="124" t="e">
        <f t="shared" si="55"/>
        <v>#VALUE!</v>
      </c>
      <c r="BI60" s="124" t="e">
        <f t="shared" si="55"/>
        <v>#VALUE!</v>
      </c>
      <c r="BJ60" s="124" t="e">
        <f t="shared" si="55"/>
        <v>#VALUE!</v>
      </c>
      <c r="BK60" s="124" t="e">
        <f t="shared" si="55"/>
        <v>#VALUE!</v>
      </c>
      <c r="BL60" s="124">
        <f>1+SUMIF(AR60:BK60,"&gt;0",AR60:BK60)</f>
        <v>1</v>
      </c>
    </row>
    <row r="61" spans="1:68">
      <c r="A61" s="118" t="s">
        <v>356</v>
      </c>
      <c r="B61" s="126"/>
      <c r="C61" s="126"/>
      <c r="D61" s="125"/>
      <c r="E61" s="125"/>
      <c r="F61" s="127"/>
      <c r="G61" s="128"/>
      <c r="H61" s="128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 t="shared" si="7"/>
        <v/>
      </c>
      <c r="S61" s="122" t="str">
        <f t="shared" si="8"/>
        <v/>
      </c>
      <c r="T61" s="122" t="str">
        <f t="shared" si="9"/>
        <v/>
      </c>
      <c r="U61" s="122" t="str">
        <f>IF(OR($B61="",$C61="",$E61="",$F61&gt;AN_CONCURS,$F61=""),"",$G61/VLOOKUP($F61,Euro!$A$6:$C$246,3,FALSE))</f>
        <v/>
      </c>
      <c r="V61" s="236" t="b">
        <f t="shared" si="10"/>
        <v>0</v>
      </c>
      <c r="X61" s="123" t="e">
        <f t="shared" si="52"/>
        <v>#VALUE!</v>
      </c>
      <c r="Y61" s="123" t="e">
        <f t="shared" ref="Y61:AQ61" si="56">FIND(",",$B61,X61+1)</f>
        <v>#VALUE!</v>
      </c>
      <c r="Z61" s="123" t="e">
        <f t="shared" si="56"/>
        <v>#VALUE!</v>
      </c>
      <c r="AA61" s="123" t="e">
        <f t="shared" si="56"/>
        <v>#VALUE!</v>
      </c>
      <c r="AB61" s="123" t="e">
        <f t="shared" si="56"/>
        <v>#VALUE!</v>
      </c>
      <c r="AC61" s="123" t="e">
        <f t="shared" si="56"/>
        <v>#VALUE!</v>
      </c>
      <c r="AD61" s="123" t="e">
        <f t="shared" si="56"/>
        <v>#VALUE!</v>
      </c>
      <c r="AE61" s="123" t="e">
        <f t="shared" si="56"/>
        <v>#VALUE!</v>
      </c>
      <c r="AF61" s="123" t="e">
        <f t="shared" si="56"/>
        <v>#VALUE!</v>
      </c>
      <c r="AG61" s="123" t="e">
        <f t="shared" si="56"/>
        <v>#VALUE!</v>
      </c>
      <c r="AH61" s="123" t="e">
        <f t="shared" si="56"/>
        <v>#VALUE!</v>
      </c>
      <c r="AI61" s="123" t="e">
        <f t="shared" si="56"/>
        <v>#VALUE!</v>
      </c>
      <c r="AJ61" s="123" t="e">
        <f t="shared" si="56"/>
        <v>#VALUE!</v>
      </c>
      <c r="AK61" s="123" t="e">
        <f t="shared" si="56"/>
        <v>#VALUE!</v>
      </c>
      <c r="AL61" s="123" t="e">
        <f t="shared" si="56"/>
        <v>#VALUE!</v>
      </c>
      <c r="AM61" s="123" t="e">
        <f t="shared" si="56"/>
        <v>#VALUE!</v>
      </c>
      <c r="AN61" s="123" t="e">
        <f t="shared" si="56"/>
        <v>#VALUE!</v>
      </c>
      <c r="AO61" s="123" t="e">
        <f t="shared" si="56"/>
        <v>#VALUE!</v>
      </c>
      <c r="AP61" s="123" t="e">
        <f t="shared" si="56"/>
        <v>#VALUE!</v>
      </c>
      <c r="AQ61" s="123" t="e">
        <f t="shared" si="56"/>
        <v>#VALUE!</v>
      </c>
      <c r="AR61" s="124" t="e">
        <f t="shared" si="54"/>
        <v>#VALUE!</v>
      </c>
      <c r="AS61" s="124" t="e">
        <f t="shared" si="54"/>
        <v>#VALUE!</v>
      </c>
      <c r="AT61" s="124" t="e">
        <f t="shared" si="54"/>
        <v>#VALUE!</v>
      </c>
      <c r="AU61" s="124" t="e">
        <f t="shared" si="54"/>
        <v>#VALUE!</v>
      </c>
      <c r="AV61" s="124" t="e">
        <f t="shared" si="54"/>
        <v>#VALUE!</v>
      </c>
      <c r="AW61" s="124" t="e">
        <f t="shared" si="54"/>
        <v>#VALUE!</v>
      </c>
      <c r="AX61" s="124" t="e">
        <f t="shared" si="54"/>
        <v>#VALUE!</v>
      </c>
      <c r="AY61" s="124" t="e">
        <f t="shared" si="54"/>
        <v>#VALUE!</v>
      </c>
      <c r="AZ61" s="124" t="e">
        <f t="shared" si="54"/>
        <v>#VALUE!</v>
      </c>
      <c r="BA61" s="124" t="e">
        <f t="shared" si="54"/>
        <v>#VALUE!</v>
      </c>
      <c r="BB61" s="124" t="e">
        <f t="shared" si="55"/>
        <v>#VALUE!</v>
      </c>
      <c r="BC61" s="124" t="e">
        <f t="shared" si="55"/>
        <v>#VALUE!</v>
      </c>
      <c r="BD61" s="124" t="e">
        <f t="shared" si="55"/>
        <v>#VALUE!</v>
      </c>
      <c r="BE61" s="124" t="e">
        <f t="shared" si="55"/>
        <v>#VALUE!</v>
      </c>
      <c r="BF61" s="124" t="e">
        <f t="shared" si="55"/>
        <v>#VALUE!</v>
      </c>
      <c r="BG61" s="124" t="e">
        <f t="shared" si="55"/>
        <v>#VALUE!</v>
      </c>
      <c r="BH61" s="124" t="e">
        <f t="shared" si="55"/>
        <v>#VALUE!</v>
      </c>
      <c r="BI61" s="124" t="e">
        <f t="shared" si="55"/>
        <v>#VALUE!</v>
      </c>
      <c r="BJ61" s="124" t="e">
        <f t="shared" si="55"/>
        <v>#VALUE!</v>
      </c>
      <c r="BK61" s="124" t="e">
        <f t="shared" si="55"/>
        <v>#VALUE!</v>
      </c>
      <c r="BL61" s="124">
        <f>1+SUMIF(AR61:BK61,"&gt;0",AR61:BK61)</f>
        <v>1</v>
      </c>
    </row>
    <row r="62" spans="1:68">
      <c r="A62" s="118" t="s">
        <v>357</v>
      </c>
      <c r="B62" s="126"/>
      <c r="C62" s="126"/>
      <c r="D62" s="125"/>
      <c r="E62" s="125"/>
      <c r="F62" s="127"/>
      <c r="G62" s="128"/>
      <c r="H62" s="128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 t="shared" si="7"/>
        <v/>
      </c>
      <c r="S62" s="122" t="str">
        <f t="shared" si="8"/>
        <v/>
      </c>
      <c r="T62" s="122" t="str">
        <f t="shared" si="9"/>
        <v/>
      </c>
      <c r="U62" s="122" t="str">
        <f>IF(OR($B62="",$C62="",$E62="",$F62&gt;AN_CONCURS,$F62=""),"",$G62/VLOOKUP($F62,Euro!$A$6:$C$246,3,FALSE))</f>
        <v/>
      </c>
      <c r="V62" s="236" t="b">
        <f t="shared" si="10"/>
        <v>0</v>
      </c>
      <c r="X62" s="123" t="e">
        <f t="shared" si="52"/>
        <v>#VALUE!</v>
      </c>
      <c r="Y62" s="123" t="e">
        <f t="shared" ref="Y62:AQ62" si="57">FIND(",",$B62,X62+1)</f>
        <v>#VALUE!</v>
      </c>
      <c r="Z62" s="123" t="e">
        <f t="shared" si="57"/>
        <v>#VALUE!</v>
      </c>
      <c r="AA62" s="123" t="e">
        <f t="shared" si="57"/>
        <v>#VALUE!</v>
      </c>
      <c r="AB62" s="123" t="e">
        <f t="shared" si="57"/>
        <v>#VALUE!</v>
      </c>
      <c r="AC62" s="123" t="e">
        <f t="shared" si="57"/>
        <v>#VALUE!</v>
      </c>
      <c r="AD62" s="123" t="e">
        <f t="shared" si="57"/>
        <v>#VALUE!</v>
      </c>
      <c r="AE62" s="123" t="e">
        <f t="shared" si="57"/>
        <v>#VALUE!</v>
      </c>
      <c r="AF62" s="123" t="e">
        <f t="shared" si="57"/>
        <v>#VALUE!</v>
      </c>
      <c r="AG62" s="123" t="e">
        <f t="shared" si="57"/>
        <v>#VALUE!</v>
      </c>
      <c r="AH62" s="123" t="e">
        <f t="shared" si="57"/>
        <v>#VALUE!</v>
      </c>
      <c r="AI62" s="123" t="e">
        <f t="shared" si="57"/>
        <v>#VALUE!</v>
      </c>
      <c r="AJ62" s="123" t="e">
        <f t="shared" si="57"/>
        <v>#VALUE!</v>
      </c>
      <c r="AK62" s="123" t="e">
        <f t="shared" si="57"/>
        <v>#VALUE!</v>
      </c>
      <c r="AL62" s="123" t="e">
        <f t="shared" si="57"/>
        <v>#VALUE!</v>
      </c>
      <c r="AM62" s="123" t="e">
        <f t="shared" si="57"/>
        <v>#VALUE!</v>
      </c>
      <c r="AN62" s="123" t="e">
        <f t="shared" si="57"/>
        <v>#VALUE!</v>
      </c>
      <c r="AO62" s="123" t="e">
        <f t="shared" si="57"/>
        <v>#VALUE!</v>
      </c>
      <c r="AP62" s="123" t="e">
        <f t="shared" si="57"/>
        <v>#VALUE!</v>
      </c>
      <c r="AQ62" s="123" t="e">
        <f t="shared" si="57"/>
        <v>#VALUE!</v>
      </c>
      <c r="AR62" s="124" t="e">
        <f t="shared" si="54"/>
        <v>#VALUE!</v>
      </c>
      <c r="AS62" s="124" t="e">
        <f t="shared" si="54"/>
        <v>#VALUE!</v>
      </c>
      <c r="AT62" s="124" t="e">
        <f t="shared" si="54"/>
        <v>#VALUE!</v>
      </c>
      <c r="AU62" s="124" t="e">
        <f t="shared" si="54"/>
        <v>#VALUE!</v>
      </c>
      <c r="AV62" s="124" t="e">
        <f t="shared" si="54"/>
        <v>#VALUE!</v>
      </c>
      <c r="AW62" s="124" t="e">
        <f t="shared" si="54"/>
        <v>#VALUE!</v>
      </c>
      <c r="AX62" s="124" t="e">
        <f t="shared" si="54"/>
        <v>#VALUE!</v>
      </c>
      <c r="AY62" s="124" t="e">
        <f t="shared" si="54"/>
        <v>#VALUE!</v>
      </c>
      <c r="AZ62" s="124" t="e">
        <f t="shared" si="54"/>
        <v>#VALUE!</v>
      </c>
      <c r="BA62" s="124" t="e">
        <f t="shared" si="54"/>
        <v>#VALUE!</v>
      </c>
      <c r="BB62" s="124" t="e">
        <f t="shared" si="55"/>
        <v>#VALUE!</v>
      </c>
      <c r="BC62" s="124" t="e">
        <f t="shared" si="55"/>
        <v>#VALUE!</v>
      </c>
      <c r="BD62" s="124" t="e">
        <f t="shared" si="55"/>
        <v>#VALUE!</v>
      </c>
      <c r="BE62" s="124" t="e">
        <f t="shared" si="55"/>
        <v>#VALUE!</v>
      </c>
      <c r="BF62" s="124" t="e">
        <f t="shared" si="55"/>
        <v>#VALUE!</v>
      </c>
      <c r="BG62" s="124" t="e">
        <f t="shared" si="55"/>
        <v>#VALUE!</v>
      </c>
      <c r="BH62" s="124" t="e">
        <f t="shared" si="55"/>
        <v>#VALUE!</v>
      </c>
      <c r="BI62" s="124" t="e">
        <f t="shared" si="55"/>
        <v>#VALUE!</v>
      </c>
      <c r="BJ62" s="124" t="e">
        <f t="shared" si="55"/>
        <v>#VALUE!</v>
      </c>
      <c r="BK62" s="124" t="e">
        <f t="shared" si="55"/>
        <v>#VALUE!</v>
      </c>
      <c r="BL62" s="124">
        <f>1+SUMIF(AR62:BK62,"&gt;0",AR62:BK62)</f>
        <v>1</v>
      </c>
    </row>
    <row r="63" spans="1:68">
      <c r="A63" s="118" t="s">
        <v>358</v>
      </c>
      <c r="B63" s="126"/>
      <c r="C63" s="126"/>
      <c r="D63" s="125"/>
      <c r="E63" s="125"/>
      <c r="F63" s="127"/>
      <c r="G63" s="128"/>
      <c r="H63" s="128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 t="shared" si="7"/>
        <v/>
      </c>
      <c r="S63" s="122" t="str">
        <f t="shared" si="8"/>
        <v/>
      </c>
      <c r="T63" s="122" t="str">
        <f t="shared" si="9"/>
        <v/>
      </c>
      <c r="U63" s="122" t="str">
        <f>IF(OR($B63="",$C63="",$E63="",$F63&gt;AN_CONCURS,$F63=""),"",$G63/VLOOKUP($F63,Euro!$A$6:$C$246,3,FALSE))</f>
        <v/>
      </c>
      <c r="V63" s="236" t="b">
        <f t="shared" si="10"/>
        <v>0</v>
      </c>
      <c r="X63" s="123" t="e">
        <f t="shared" si="52"/>
        <v>#VALUE!</v>
      </c>
      <c r="Y63" s="123" t="e">
        <f t="shared" ref="Y63:AQ63" si="58">FIND(",",$B63,X63+1)</f>
        <v>#VALUE!</v>
      </c>
      <c r="Z63" s="123" t="e">
        <f t="shared" si="58"/>
        <v>#VALUE!</v>
      </c>
      <c r="AA63" s="123" t="e">
        <f t="shared" si="58"/>
        <v>#VALUE!</v>
      </c>
      <c r="AB63" s="123" t="e">
        <f t="shared" si="58"/>
        <v>#VALUE!</v>
      </c>
      <c r="AC63" s="123" t="e">
        <f t="shared" si="58"/>
        <v>#VALUE!</v>
      </c>
      <c r="AD63" s="123" t="e">
        <f t="shared" si="58"/>
        <v>#VALUE!</v>
      </c>
      <c r="AE63" s="123" t="e">
        <f t="shared" si="58"/>
        <v>#VALUE!</v>
      </c>
      <c r="AF63" s="123" t="e">
        <f t="shared" si="58"/>
        <v>#VALUE!</v>
      </c>
      <c r="AG63" s="123" t="e">
        <f t="shared" si="58"/>
        <v>#VALUE!</v>
      </c>
      <c r="AH63" s="123" t="e">
        <f t="shared" si="58"/>
        <v>#VALUE!</v>
      </c>
      <c r="AI63" s="123" t="e">
        <f t="shared" si="58"/>
        <v>#VALUE!</v>
      </c>
      <c r="AJ63" s="123" t="e">
        <f t="shared" si="58"/>
        <v>#VALUE!</v>
      </c>
      <c r="AK63" s="123" t="e">
        <f t="shared" si="58"/>
        <v>#VALUE!</v>
      </c>
      <c r="AL63" s="123" t="e">
        <f t="shared" si="58"/>
        <v>#VALUE!</v>
      </c>
      <c r="AM63" s="123" t="e">
        <f t="shared" si="58"/>
        <v>#VALUE!</v>
      </c>
      <c r="AN63" s="123" t="e">
        <f t="shared" si="58"/>
        <v>#VALUE!</v>
      </c>
      <c r="AO63" s="123" t="e">
        <f t="shared" si="58"/>
        <v>#VALUE!</v>
      </c>
      <c r="AP63" s="123" t="e">
        <f t="shared" si="58"/>
        <v>#VALUE!</v>
      </c>
      <c r="AQ63" s="123" t="e">
        <f t="shared" si="58"/>
        <v>#VALUE!</v>
      </c>
      <c r="AR63" s="124" t="e">
        <f t="shared" si="54"/>
        <v>#VALUE!</v>
      </c>
      <c r="AS63" s="124" t="e">
        <f t="shared" si="54"/>
        <v>#VALUE!</v>
      </c>
      <c r="AT63" s="124" t="e">
        <f t="shared" si="54"/>
        <v>#VALUE!</v>
      </c>
      <c r="AU63" s="124" t="e">
        <f t="shared" si="54"/>
        <v>#VALUE!</v>
      </c>
      <c r="AV63" s="124" t="e">
        <f t="shared" si="54"/>
        <v>#VALUE!</v>
      </c>
      <c r="AW63" s="124" t="e">
        <f t="shared" si="54"/>
        <v>#VALUE!</v>
      </c>
      <c r="AX63" s="124" t="e">
        <f t="shared" si="54"/>
        <v>#VALUE!</v>
      </c>
      <c r="AY63" s="124" t="e">
        <f t="shared" si="54"/>
        <v>#VALUE!</v>
      </c>
      <c r="AZ63" s="124" t="e">
        <f t="shared" si="54"/>
        <v>#VALUE!</v>
      </c>
      <c r="BA63" s="124" t="e">
        <f t="shared" si="54"/>
        <v>#VALUE!</v>
      </c>
      <c r="BB63" s="124" t="e">
        <f t="shared" si="55"/>
        <v>#VALUE!</v>
      </c>
      <c r="BC63" s="124" t="e">
        <f t="shared" si="55"/>
        <v>#VALUE!</v>
      </c>
      <c r="BD63" s="124" t="e">
        <f t="shared" si="55"/>
        <v>#VALUE!</v>
      </c>
      <c r="BE63" s="124" t="e">
        <f t="shared" si="55"/>
        <v>#VALUE!</v>
      </c>
      <c r="BF63" s="124" t="e">
        <f t="shared" si="55"/>
        <v>#VALUE!</v>
      </c>
      <c r="BG63" s="124" t="e">
        <f t="shared" si="55"/>
        <v>#VALUE!</v>
      </c>
      <c r="BH63" s="124" t="e">
        <f t="shared" si="55"/>
        <v>#VALUE!</v>
      </c>
      <c r="BI63" s="124" t="e">
        <f t="shared" si="55"/>
        <v>#VALUE!</v>
      </c>
      <c r="BJ63" s="124" t="e">
        <f t="shared" si="55"/>
        <v>#VALUE!</v>
      </c>
      <c r="BK63" s="124" t="e">
        <f t="shared" si="55"/>
        <v>#VALUE!</v>
      </c>
      <c r="BL63" s="124">
        <f>1+SUMIF(AR63:BK63,"&gt;0",AR63:BK63)</f>
        <v>1</v>
      </c>
    </row>
    <row r="64" spans="1:68">
      <c r="A64" s="118" t="s">
        <v>359</v>
      </c>
      <c r="B64" s="126"/>
      <c r="C64" s="126"/>
      <c r="D64" s="125"/>
      <c r="E64" s="125"/>
      <c r="F64" s="127"/>
      <c r="G64" s="128"/>
      <c r="H64" s="128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 t="shared" si="7"/>
        <v/>
      </c>
      <c r="S64" s="122" t="str">
        <f t="shared" si="8"/>
        <v/>
      </c>
      <c r="T64" s="122" t="str">
        <f t="shared" si="9"/>
        <v/>
      </c>
      <c r="U64" s="122" t="str">
        <f>IF(OR($B64="",$C64="",$E64="",$F64&gt;AN_CONCURS,$F64=""),"",$G64/VLOOKUP($F64,Euro!$A$6:$C$246,3,FALSE))</f>
        <v/>
      </c>
      <c r="V64" s="236" t="b">
        <f t="shared" si="10"/>
        <v>0</v>
      </c>
      <c r="X64" s="123" t="e">
        <f t="shared" si="52"/>
        <v>#VALUE!</v>
      </c>
      <c r="Y64" s="123" t="e">
        <f t="shared" ref="Y64:AQ64" si="59">FIND(",",$B64,X64+1)</f>
        <v>#VALUE!</v>
      </c>
      <c r="Z64" s="123" t="e">
        <f t="shared" si="59"/>
        <v>#VALUE!</v>
      </c>
      <c r="AA64" s="123" t="e">
        <f t="shared" si="59"/>
        <v>#VALUE!</v>
      </c>
      <c r="AB64" s="123" t="e">
        <f t="shared" si="59"/>
        <v>#VALUE!</v>
      </c>
      <c r="AC64" s="123" t="e">
        <f t="shared" si="59"/>
        <v>#VALUE!</v>
      </c>
      <c r="AD64" s="123" t="e">
        <f t="shared" si="59"/>
        <v>#VALUE!</v>
      </c>
      <c r="AE64" s="123" t="e">
        <f t="shared" si="59"/>
        <v>#VALUE!</v>
      </c>
      <c r="AF64" s="123" t="e">
        <f t="shared" si="59"/>
        <v>#VALUE!</v>
      </c>
      <c r="AG64" s="123" t="e">
        <f t="shared" si="59"/>
        <v>#VALUE!</v>
      </c>
      <c r="AH64" s="123" t="e">
        <f t="shared" si="59"/>
        <v>#VALUE!</v>
      </c>
      <c r="AI64" s="123" t="e">
        <f t="shared" si="59"/>
        <v>#VALUE!</v>
      </c>
      <c r="AJ64" s="123" t="e">
        <f t="shared" si="59"/>
        <v>#VALUE!</v>
      </c>
      <c r="AK64" s="123" t="e">
        <f t="shared" si="59"/>
        <v>#VALUE!</v>
      </c>
      <c r="AL64" s="123" t="e">
        <f t="shared" si="59"/>
        <v>#VALUE!</v>
      </c>
      <c r="AM64" s="123" t="e">
        <f t="shared" si="59"/>
        <v>#VALUE!</v>
      </c>
      <c r="AN64" s="123" t="e">
        <f t="shared" si="59"/>
        <v>#VALUE!</v>
      </c>
      <c r="AO64" s="123" t="e">
        <f t="shared" si="59"/>
        <v>#VALUE!</v>
      </c>
      <c r="AP64" s="123" t="e">
        <f t="shared" si="59"/>
        <v>#VALUE!</v>
      </c>
      <c r="AQ64" s="123" t="e">
        <f t="shared" si="59"/>
        <v>#VALUE!</v>
      </c>
      <c r="AR64" s="124" t="e">
        <f t="shared" si="54"/>
        <v>#VALUE!</v>
      </c>
      <c r="AS64" s="124" t="e">
        <f t="shared" si="54"/>
        <v>#VALUE!</v>
      </c>
      <c r="AT64" s="124" t="e">
        <f t="shared" si="54"/>
        <v>#VALUE!</v>
      </c>
      <c r="AU64" s="124" t="e">
        <f t="shared" si="54"/>
        <v>#VALUE!</v>
      </c>
      <c r="AV64" s="124" t="e">
        <f t="shared" si="54"/>
        <v>#VALUE!</v>
      </c>
      <c r="AW64" s="124" t="e">
        <f t="shared" si="54"/>
        <v>#VALUE!</v>
      </c>
      <c r="AX64" s="124" t="e">
        <f t="shared" si="54"/>
        <v>#VALUE!</v>
      </c>
      <c r="AY64" s="124" t="e">
        <f t="shared" si="54"/>
        <v>#VALUE!</v>
      </c>
      <c r="AZ64" s="124" t="e">
        <f t="shared" si="54"/>
        <v>#VALUE!</v>
      </c>
      <c r="BA64" s="124" t="e">
        <f t="shared" si="54"/>
        <v>#VALUE!</v>
      </c>
      <c r="BB64" s="124" t="e">
        <f t="shared" si="55"/>
        <v>#VALUE!</v>
      </c>
      <c r="BC64" s="124" t="e">
        <f t="shared" si="55"/>
        <v>#VALUE!</v>
      </c>
      <c r="BD64" s="124" t="e">
        <f t="shared" si="55"/>
        <v>#VALUE!</v>
      </c>
      <c r="BE64" s="124" t="e">
        <f t="shared" si="55"/>
        <v>#VALUE!</v>
      </c>
      <c r="BF64" s="124" t="e">
        <f t="shared" si="55"/>
        <v>#VALUE!</v>
      </c>
      <c r="BG64" s="124" t="e">
        <f t="shared" si="55"/>
        <v>#VALUE!</v>
      </c>
      <c r="BH64" s="124" t="e">
        <f t="shared" si="55"/>
        <v>#VALUE!</v>
      </c>
      <c r="BI64" s="124" t="e">
        <f t="shared" si="55"/>
        <v>#VALUE!</v>
      </c>
      <c r="BJ64" s="124" t="e">
        <f t="shared" si="55"/>
        <v>#VALUE!</v>
      </c>
      <c r="BK64" s="124" t="e">
        <f t="shared" si="55"/>
        <v>#VALUE!</v>
      </c>
      <c r="BL64" s="124">
        <f>1+SUMIF(AR64:BK64,"&gt;0",AR64:BK64)</f>
        <v>1</v>
      </c>
    </row>
    <row r="65" spans="1:64">
      <c r="A65" s="118" t="s">
        <v>360</v>
      </c>
      <c r="B65" s="126"/>
      <c r="C65" s="126"/>
      <c r="D65" s="125"/>
      <c r="E65" s="125"/>
      <c r="F65" s="127"/>
      <c r="G65" s="128"/>
      <c r="H65" s="128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 t="shared" si="7"/>
        <v/>
      </c>
      <c r="S65" s="122" t="str">
        <f t="shared" si="8"/>
        <v/>
      </c>
      <c r="T65" s="122" t="str">
        <f t="shared" si="9"/>
        <v/>
      </c>
      <c r="U65" s="122" t="str">
        <f>IF(OR($B65="",$C65="",$E65="",$F65&gt;AN_CONCURS,$F65=""),"",$G65/VLOOKUP($F65,Euro!$A$6:$C$246,3,FALSE))</f>
        <v/>
      </c>
      <c r="V65" s="236" t="b">
        <f t="shared" si="10"/>
        <v>0</v>
      </c>
      <c r="X65" s="123" t="e">
        <f t="shared" si="52"/>
        <v>#VALUE!</v>
      </c>
      <c r="Y65" s="123" t="e">
        <f t="shared" ref="Y65:Y128" si="60">FIND(",",$B65,X65+1)</f>
        <v>#VALUE!</v>
      </c>
      <c r="Z65" s="123" t="e">
        <f t="shared" ref="Z65:Z128" si="61">FIND(",",$B65,Y65+1)</f>
        <v>#VALUE!</v>
      </c>
      <c r="AA65" s="123" t="e">
        <f t="shared" ref="AA65:AA128" si="62">FIND(",",$B65,Z65+1)</f>
        <v>#VALUE!</v>
      </c>
      <c r="AB65" s="123" t="e">
        <f t="shared" ref="AB65:AB128" si="63">FIND(",",$B65,AA65+1)</f>
        <v>#VALUE!</v>
      </c>
      <c r="AC65" s="123" t="e">
        <f t="shared" ref="AC65:AC128" si="64">FIND(",",$B65,AB65+1)</f>
        <v>#VALUE!</v>
      </c>
      <c r="AD65" s="123" t="e">
        <f t="shared" ref="AD65:AD128" si="65">FIND(",",$B65,AC65+1)</f>
        <v>#VALUE!</v>
      </c>
      <c r="AE65" s="123" t="e">
        <f t="shared" ref="AE65:AE128" si="66">FIND(",",$B65,AD65+1)</f>
        <v>#VALUE!</v>
      </c>
      <c r="AF65" s="123" t="e">
        <f t="shared" ref="AF65:AF128" si="67">FIND(",",$B65,AE65+1)</f>
        <v>#VALUE!</v>
      </c>
      <c r="AG65" s="123" t="e">
        <f t="shared" ref="AG65:AG128" si="68">FIND(",",$B65,AF65+1)</f>
        <v>#VALUE!</v>
      </c>
      <c r="AH65" s="123" t="e">
        <f t="shared" ref="AH65:AH128" si="69">FIND(",",$B65,AG65+1)</f>
        <v>#VALUE!</v>
      </c>
      <c r="AI65" s="123" t="e">
        <f t="shared" ref="AI65:AI128" si="70">FIND(",",$B65,AH65+1)</f>
        <v>#VALUE!</v>
      </c>
      <c r="AJ65" s="123" t="e">
        <f t="shared" ref="AJ65:AJ128" si="71">FIND(",",$B65,AI65+1)</f>
        <v>#VALUE!</v>
      </c>
      <c r="AK65" s="123" t="e">
        <f t="shared" ref="AK65:AK128" si="72">FIND(",",$B65,AJ65+1)</f>
        <v>#VALUE!</v>
      </c>
      <c r="AL65" s="123" t="e">
        <f t="shared" ref="AL65:AL128" si="73">FIND(",",$B65,AK65+1)</f>
        <v>#VALUE!</v>
      </c>
      <c r="AM65" s="123" t="e">
        <f t="shared" ref="AM65:AM128" si="74">FIND(",",$B65,AL65+1)</f>
        <v>#VALUE!</v>
      </c>
      <c r="AN65" s="123" t="e">
        <f t="shared" ref="AN65:AN128" si="75">FIND(",",$B65,AM65+1)</f>
        <v>#VALUE!</v>
      </c>
      <c r="AO65" s="123" t="e">
        <f t="shared" ref="AO65:AO128" si="76">FIND(",",$B65,AN65+1)</f>
        <v>#VALUE!</v>
      </c>
      <c r="AP65" s="123" t="e">
        <f t="shared" ref="AP65:AP128" si="77">FIND(",",$B65,AO65+1)</f>
        <v>#VALUE!</v>
      </c>
      <c r="AQ65" s="123" t="e">
        <f t="shared" ref="AQ65:AQ128" si="78">FIND(",",$B65,AP65+1)</f>
        <v>#VALUE!</v>
      </c>
      <c r="AR65" s="124" t="e">
        <f t="shared" ref="AR65:AR128" si="79">IF(X65&gt;0,1,0)</f>
        <v>#VALUE!</v>
      </c>
      <c r="AS65" s="124" t="e">
        <f t="shared" ref="AS65:AS128" si="80">IF(Y65&gt;0,1,0)</f>
        <v>#VALUE!</v>
      </c>
      <c r="AT65" s="124" t="e">
        <f t="shared" ref="AT65:AT128" si="81">IF(Z65&gt;0,1,0)</f>
        <v>#VALUE!</v>
      </c>
      <c r="AU65" s="124" t="e">
        <f t="shared" ref="AU65:AU128" si="82">IF(AA65&gt;0,1,0)</f>
        <v>#VALUE!</v>
      </c>
      <c r="AV65" s="124" t="e">
        <f t="shared" ref="AV65:AV128" si="83">IF(AB65&gt;0,1,0)</f>
        <v>#VALUE!</v>
      </c>
      <c r="AW65" s="124" t="e">
        <f t="shared" ref="AW65:AW128" si="84">IF(AC65&gt;0,1,0)</f>
        <v>#VALUE!</v>
      </c>
      <c r="AX65" s="124" t="e">
        <f t="shared" ref="AX65:AX128" si="85">IF(AD65&gt;0,1,0)</f>
        <v>#VALUE!</v>
      </c>
      <c r="AY65" s="124" t="e">
        <f t="shared" ref="AY65:AY128" si="86">IF(AE65&gt;0,1,0)</f>
        <v>#VALUE!</v>
      </c>
      <c r="AZ65" s="124" t="e">
        <f t="shared" ref="AZ65:AZ128" si="87">IF(AF65&gt;0,1,0)</f>
        <v>#VALUE!</v>
      </c>
      <c r="BA65" s="124" t="e">
        <f t="shared" ref="BA65:BA128" si="88">IF(AG65&gt;0,1,0)</f>
        <v>#VALUE!</v>
      </c>
      <c r="BB65" s="124" t="e">
        <f t="shared" ref="BB65:BB128" si="89">IF(AH65&gt;0,1,0)</f>
        <v>#VALUE!</v>
      </c>
      <c r="BC65" s="124" t="e">
        <f t="shared" ref="BC65:BC128" si="90">IF(AI65&gt;0,1,0)</f>
        <v>#VALUE!</v>
      </c>
      <c r="BD65" s="124" t="e">
        <f t="shared" ref="BD65:BD128" si="91">IF(AJ65&gt;0,1,0)</f>
        <v>#VALUE!</v>
      </c>
      <c r="BE65" s="124" t="e">
        <f t="shared" ref="BE65:BE128" si="92">IF(AK65&gt;0,1,0)</f>
        <v>#VALUE!</v>
      </c>
      <c r="BF65" s="124" t="e">
        <f t="shared" ref="BF65:BF128" si="93">IF(AL65&gt;0,1,0)</f>
        <v>#VALUE!</v>
      </c>
      <c r="BG65" s="124" t="e">
        <f t="shared" ref="BG65:BG128" si="94">IF(AM65&gt;0,1,0)</f>
        <v>#VALUE!</v>
      </c>
      <c r="BH65" s="124" t="e">
        <f t="shared" ref="BH65:BH128" si="95">IF(AN65&gt;0,1,0)</f>
        <v>#VALUE!</v>
      </c>
      <c r="BI65" s="124" t="e">
        <f t="shared" ref="BI65:BI128" si="96">IF(AO65&gt;0,1,0)</f>
        <v>#VALUE!</v>
      </c>
      <c r="BJ65" s="124" t="e">
        <f t="shared" ref="BJ65:BJ128" si="97">IF(AP65&gt;0,1,0)</f>
        <v>#VALUE!</v>
      </c>
      <c r="BK65" s="124" t="e">
        <f t="shared" ref="BK65:BK128" si="98">IF(AQ65&gt;0,1,0)</f>
        <v>#VALUE!</v>
      </c>
      <c r="BL65" s="124">
        <f t="shared" ref="BL65:BL128" si="99">1+SUMIF(AR65:BK65,"&gt;0",AR65:BK65)</f>
        <v>1</v>
      </c>
    </row>
    <row r="66" spans="1:64">
      <c r="A66" s="118" t="s">
        <v>361</v>
      </c>
      <c r="B66" s="126"/>
      <c r="C66" s="126"/>
      <c r="D66" s="125"/>
      <c r="E66" s="125"/>
      <c r="F66" s="127"/>
      <c r="G66" s="128"/>
      <c r="H66" s="128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 t="shared" si="7"/>
        <v/>
      </c>
      <c r="S66" s="122" t="str">
        <f t="shared" si="8"/>
        <v/>
      </c>
      <c r="T66" s="122" t="str">
        <f t="shared" si="9"/>
        <v/>
      </c>
      <c r="U66" s="122" t="str">
        <f>IF(OR($B66="",$C66="",$E66="",$F66&gt;AN_CONCURS,$F66=""),"",$G66/VLOOKUP($F66,Euro!$A$6:$C$246,3,FALSE))</f>
        <v/>
      </c>
      <c r="V66" s="236" t="b">
        <f t="shared" si="10"/>
        <v>0</v>
      </c>
      <c r="X66" s="123" t="e">
        <f t="shared" si="52"/>
        <v>#VALUE!</v>
      </c>
      <c r="Y66" s="123" t="e">
        <f t="shared" si="60"/>
        <v>#VALUE!</v>
      </c>
      <c r="Z66" s="123" t="e">
        <f t="shared" si="61"/>
        <v>#VALUE!</v>
      </c>
      <c r="AA66" s="123" t="e">
        <f t="shared" si="62"/>
        <v>#VALUE!</v>
      </c>
      <c r="AB66" s="123" t="e">
        <f t="shared" si="63"/>
        <v>#VALUE!</v>
      </c>
      <c r="AC66" s="123" t="e">
        <f t="shared" si="64"/>
        <v>#VALUE!</v>
      </c>
      <c r="AD66" s="123" t="e">
        <f t="shared" si="65"/>
        <v>#VALUE!</v>
      </c>
      <c r="AE66" s="123" t="e">
        <f t="shared" si="66"/>
        <v>#VALUE!</v>
      </c>
      <c r="AF66" s="123" t="e">
        <f t="shared" si="67"/>
        <v>#VALUE!</v>
      </c>
      <c r="AG66" s="123" t="e">
        <f t="shared" si="68"/>
        <v>#VALUE!</v>
      </c>
      <c r="AH66" s="123" t="e">
        <f t="shared" si="69"/>
        <v>#VALUE!</v>
      </c>
      <c r="AI66" s="123" t="e">
        <f t="shared" si="70"/>
        <v>#VALUE!</v>
      </c>
      <c r="AJ66" s="123" t="e">
        <f t="shared" si="71"/>
        <v>#VALUE!</v>
      </c>
      <c r="AK66" s="123" t="e">
        <f t="shared" si="72"/>
        <v>#VALUE!</v>
      </c>
      <c r="AL66" s="123" t="e">
        <f t="shared" si="73"/>
        <v>#VALUE!</v>
      </c>
      <c r="AM66" s="123" t="e">
        <f t="shared" si="74"/>
        <v>#VALUE!</v>
      </c>
      <c r="AN66" s="123" t="e">
        <f t="shared" si="75"/>
        <v>#VALUE!</v>
      </c>
      <c r="AO66" s="123" t="e">
        <f t="shared" si="76"/>
        <v>#VALUE!</v>
      </c>
      <c r="AP66" s="123" t="e">
        <f t="shared" si="77"/>
        <v>#VALUE!</v>
      </c>
      <c r="AQ66" s="123" t="e">
        <f t="shared" si="78"/>
        <v>#VALUE!</v>
      </c>
      <c r="AR66" s="124" t="e">
        <f t="shared" si="79"/>
        <v>#VALUE!</v>
      </c>
      <c r="AS66" s="124" t="e">
        <f t="shared" si="80"/>
        <v>#VALUE!</v>
      </c>
      <c r="AT66" s="124" t="e">
        <f t="shared" si="81"/>
        <v>#VALUE!</v>
      </c>
      <c r="AU66" s="124" t="e">
        <f t="shared" si="82"/>
        <v>#VALUE!</v>
      </c>
      <c r="AV66" s="124" t="e">
        <f t="shared" si="83"/>
        <v>#VALUE!</v>
      </c>
      <c r="AW66" s="124" t="e">
        <f t="shared" si="84"/>
        <v>#VALUE!</v>
      </c>
      <c r="AX66" s="124" t="e">
        <f t="shared" si="85"/>
        <v>#VALUE!</v>
      </c>
      <c r="AY66" s="124" t="e">
        <f t="shared" si="86"/>
        <v>#VALUE!</v>
      </c>
      <c r="AZ66" s="124" t="e">
        <f t="shared" si="87"/>
        <v>#VALUE!</v>
      </c>
      <c r="BA66" s="124" t="e">
        <f t="shared" si="88"/>
        <v>#VALUE!</v>
      </c>
      <c r="BB66" s="124" t="e">
        <f t="shared" si="89"/>
        <v>#VALUE!</v>
      </c>
      <c r="BC66" s="124" t="e">
        <f t="shared" si="90"/>
        <v>#VALUE!</v>
      </c>
      <c r="BD66" s="124" t="e">
        <f t="shared" si="91"/>
        <v>#VALUE!</v>
      </c>
      <c r="BE66" s="124" t="e">
        <f t="shared" si="92"/>
        <v>#VALUE!</v>
      </c>
      <c r="BF66" s="124" t="e">
        <f t="shared" si="93"/>
        <v>#VALUE!</v>
      </c>
      <c r="BG66" s="124" t="e">
        <f t="shared" si="94"/>
        <v>#VALUE!</v>
      </c>
      <c r="BH66" s="124" t="e">
        <f t="shared" si="95"/>
        <v>#VALUE!</v>
      </c>
      <c r="BI66" s="124" t="e">
        <f t="shared" si="96"/>
        <v>#VALUE!</v>
      </c>
      <c r="BJ66" s="124" t="e">
        <f t="shared" si="97"/>
        <v>#VALUE!</v>
      </c>
      <c r="BK66" s="124" t="e">
        <f t="shared" si="98"/>
        <v>#VALUE!</v>
      </c>
      <c r="BL66" s="124">
        <f t="shared" si="99"/>
        <v>1</v>
      </c>
    </row>
    <row r="67" spans="1:64">
      <c r="A67" s="118" t="s">
        <v>362</v>
      </c>
      <c r="B67" s="126"/>
      <c r="C67" s="126"/>
      <c r="D67" s="125"/>
      <c r="E67" s="125"/>
      <c r="F67" s="127"/>
      <c r="G67" s="128"/>
      <c r="H67" s="128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 t="shared" si="7"/>
        <v/>
      </c>
      <c r="S67" s="122" t="str">
        <f t="shared" si="8"/>
        <v/>
      </c>
      <c r="T67" s="122" t="str">
        <f t="shared" si="9"/>
        <v/>
      </c>
      <c r="U67" s="122" t="str">
        <f>IF(OR($B67="",$C67="",$E67="",$F67&gt;AN_CONCURS,$F67=""),"",$G67/VLOOKUP($F67,Euro!$A$6:$C$246,3,FALSE))</f>
        <v/>
      </c>
      <c r="V67" s="236" t="b">
        <f t="shared" si="10"/>
        <v>0</v>
      </c>
      <c r="X67" s="123" t="e">
        <f t="shared" si="52"/>
        <v>#VALUE!</v>
      </c>
      <c r="Y67" s="123" t="e">
        <f t="shared" si="60"/>
        <v>#VALUE!</v>
      </c>
      <c r="Z67" s="123" t="e">
        <f t="shared" si="61"/>
        <v>#VALUE!</v>
      </c>
      <c r="AA67" s="123" t="e">
        <f t="shared" si="62"/>
        <v>#VALUE!</v>
      </c>
      <c r="AB67" s="123" t="e">
        <f t="shared" si="63"/>
        <v>#VALUE!</v>
      </c>
      <c r="AC67" s="123" t="e">
        <f t="shared" si="64"/>
        <v>#VALUE!</v>
      </c>
      <c r="AD67" s="123" t="e">
        <f t="shared" si="65"/>
        <v>#VALUE!</v>
      </c>
      <c r="AE67" s="123" t="e">
        <f t="shared" si="66"/>
        <v>#VALUE!</v>
      </c>
      <c r="AF67" s="123" t="e">
        <f t="shared" si="67"/>
        <v>#VALUE!</v>
      </c>
      <c r="AG67" s="123" t="e">
        <f t="shared" si="68"/>
        <v>#VALUE!</v>
      </c>
      <c r="AH67" s="123" t="e">
        <f t="shared" si="69"/>
        <v>#VALUE!</v>
      </c>
      <c r="AI67" s="123" t="e">
        <f t="shared" si="70"/>
        <v>#VALUE!</v>
      </c>
      <c r="AJ67" s="123" t="e">
        <f t="shared" si="71"/>
        <v>#VALUE!</v>
      </c>
      <c r="AK67" s="123" t="e">
        <f t="shared" si="72"/>
        <v>#VALUE!</v>
      </c>
      <c r="AL67" s="123" t="e">
        <f t="shared" si="73"/>
        <v>#VALUE!</v>
      </c>
      <c r="AM67" s="123" t="e">
        <f t="shared" si="74"/>
        <v>#VALUE!</v>
      </c>
      <c r="AN67" s="123" t="e">
        <f t="shared" si="75"/>
        <v>#VALUE!</v>
      </c>
      <c r="AO67" s="123" t="e">
        <f t="shared" si="76"/>
        <v>#VALUE!</v>
      </c>
      <c r="AP67" s="123" t="e">
        <f t="shared" si="77"/>
        <v>#VALUE!</v>
      </c>
      <c r="AQ67" s="123" t="e">
        <f t="shared" si="78"/>
        <v>#VALUE!</v>
      </c>
      <c r="AR67" s="124" t="e">
        <f t="shared" si="79"/>
        <v>#VALUE!</v>
      </c>
      <c r="AS67" s="124" t="e">
        <f t="shared" si="80"/>
        <v>#VALUE!</v>
      </c>
      <c r="AT67" s="124" t="e">
        <f t="shared" si="81"/>
        <v>#VALUE!</v>
      </c>
      <c r="AU67" s="124" t="e">
        <f t="shared" si="82"/>
        <v>#VALUE!</v>
      </c>
      <c r="AV67" s="124" t="e">
        <f t="shared" si="83"/>
        <v>#VALUE!</v>
      </c>
      <c r="AW67" s="124" t="e">
        <f t="shared" si="84"/>
        <v>#VALUE!</v>
      </c>
      <c r="AX67" s="124" t="e">
        <f t="shared" si="85"/>
        <v>#VALUE!</v>
      </c>
      <c r="AY67" s="124" t="e">
        <f t="shared" si="86"/>
        <v>#VALUE!</v>
      </c>
      <c r="AZ67" s="124" t="e">
        <f t="shared" si="87"/>
        <v>#VALUE!</v>
      </c>
      <c r="BA67" s="124" t="e">
        <f t="shared" si="88"/>
        <v>#VALUE!</v>
      </c>
      <c r="BB67" s="124" t="e">
        <f t="shared" si="89"/>
        <v>#VALUE!</v>
      </c>
      <c r="BC67" s="124" t="e">
        <f t="shared" si="90"/>
        <v>#VALUE!</v>
      </c>
      <c r="BD67" s="124" t="e">
        <f t="shared" si="91"/>
        <v>#VALUE!</v>
      </c>
      <c r="BE67" s="124" t="e">
        <f t="shared" si="92"/>
        <v>#VALUE!</v>
      </c>
      <c r="BF67" s="124" t="e">
        <f t="shared" si="93"/>
        <v>#VALUE!</v>
      </c>
      <c r="BG67" s="124" t="e">
        <f t="shared" si="94"/>
        <v>#VALUE!</v>
      </c>
      <c r="BH67" s="124" t="e">
        <f t="shared" si="95"/>
        <v>#VALUE!</v>
      </c>
      <c r="BI67" s="124" t="e">
        <f t="shared" si="96"/>
        <v>#VALUE!</v>
      </c>
      <c r="BJ67" s="124" t="e">
        <f t="shared" si="97"/>
        <v>#VALUE!</v>
      </c>
      <c r="BK67" s="124" t="e">
        <f t="shared" si="98"/>
        <v>#VALUE!</v>
      </c>
      <c r="BL67" s="124">
        <f t="shared" si="99"/>
        <v>1</v>
      </c>
    </row>
    <row r="68" spans="1:64">
      <c r="A68" s="118" t="s">
        <v>363</v>
      </c>
      <c r="B68" s="126"/>
      <c r="C68" s="126"/>
      <c r="D68" s="125"/>
      <c r="E68" s="125"/>
      <c r="F68" s="127"/>
      <c r="G68" s="128"/>
      <c r="H68" s="128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 t="shared" si="7"/>
        <v/>
      </c>
      <c r="S68" s="122" t="str">
        <f t="shared" si="8"/>
        <v/>
      </c>
      <c r="T68" s="122" t="str">
        <f t="shared" si="9"/>
        <v/>
      </c>
      <c r="U68" s="122" t="str">
        <f>IF(OR($B68="",$C68="",$E68="",$F68&gt;AN_CONCURS,$F68=""),"",$G68/VLOOKUP($F68,Euro!$A$6:$C$246,3,FALSE))</f>
        <v/>
      </c>
      <c r="V68" s="236" t="b">
        <f t="shared" si="10"/>
        <v>0</v>
      </c>
      <c r="X68" s="123" t="e">
        <f t="shared" si="52"/>
        <v>#VALUE!</v>
      </c>
      <c r="Y68" s="123" t="e">
        <f t="shared" si="60"/>
        <v>#VALUE!</v>
      </c>
      <c r="Z68" s="123" t="e">
        <f t="shared" si="61"/>
        <v>#VALUE!</v>
      </c>
      <c r="AA68" s="123" t="e">
        <f t="shared" si="62"/>
        <v>#VALUE!</v>
      </c>
      <c r="AB68" s="123" t="e">
        <f t="shared" si="63"/>
        <v>#VALUE!</v>
      </c>
      <c r="AC68" s="123" t="e">
        <f t="shared" si="64"/>
        <v>#VALUE!</v>
      </c>
      <c r="AD68" s="123" t="e">
        <f t="shared" si="65"/>
        <v>#VALUE!</v>
      </c>
      <c r="AE68" s="123" t="e">
        <f t="shared" si="66"/>
        <v>#VALUE!</v>
      </c>
      <c r="AF68" s="123" t="e">
        <f t="shared" si="67"/>
        <v>#VALUE!</v>
      </c>
      <c r="AG68" s="123" t="e">
        <f t="shared" si="68"/>
        <v>#VALUE!</v>
      </c>
      <c r="AH68" s="123" t="e">
        <f t="shared" si="69"/>
        <v>#VALUE!</v>
      </c>
      <c r="AI68" s="123" t="e">
        <f t="shared" si="70"/>
        <v>#VALUE!</v>
      </c>
      <c r="AJ68" s="123" t="e">
        <f t="shared" si="71"/>
        <v>#VALUE!</v>
      </c>
      <c r="AK68" s="123" t="e">
        <f t="shared" si="72"/>
        <v>#VALUE!</v>
      </c>
      <c r="AL68" s="123" t="e">
        <f t="shared" si="73"/>
        <v>#VALUE!</v>
      </c>
      <c r="AM68" s="123" t="e">
        <f t="shared" si="74"/>
        <v>#VALUE!</v>
      </c>
      <c r="AN68" s="123" t="e">
        <f t="shared" si="75"/>
        <v>#VALUE!</v>
      </c>
      <c r="AO68" s="123" t="e">
        <f t="shared" si="76"/>
        <v>#VALUE!</v>
      </c>
      <c r="AP68" s="123" t="e">
        <f t="shared" si="77"/>
        <v>#VALUE!</v>
      </c>
      <c r="AQ68" s="123" t="e">
        <f t="shared" si="78"/>
        <v>#VALUE!</v>
      </c>
      <c r="AR68" s="124" t="e">
        <f t="shared" si="79"/>
        <v>#VALUE!</v>
      </c>
      <c r="AS68" s="124" t="e">
        <f t="shared" si="80"/>
        <v>#VALUE!</v>
      </c>
      <c r="AT68" s="124" t="e">
        <f t="shared" si="81"/>
        <v>#VALUE!</v>
      </c>
      <c r="AU68" s="124" t="e">
        <f t="shared" si="82"/>
        <v>#VALUE!</v>
      </c>
      <c r="AV68" s="124" t="e">
        <f t="shared" si="83"/>
        <v>#VALUE!</v>
      </c>
      <c r="AW68" s="124" t="e">
        <f t="shared" si="84"/>
        <v>#VALUE!</v>
      </c>
      <c r="AX68" s="124" t="e">
        <f t="shared" si="85"/>
        <v>#VALUE!</v>
      </c>
      <c r="AY68" s="124" t="e">
        <f t="shared" si="86"/>
        <v>#VALUE!</v>
      </c>
      <c r="AZ68" s="124" t="e">
        <f t="shared" si="87"/>
        <v>#VALUE!</v>
      </c>
      <c r="BA68" s="124" t="e">
        <f t="shared" si="88"/>
        <v>#VALUE!</v>
      </c>
      <c r="BB68" s="124" t="e">
        <f t="shared" si="89"/>
        <v>#VALUE!</v>
      </c>
      <c r="BC68" s="124" t="e">
        <f t="shared" si="90"/>
        <v>#VALUE!</v>
      </c>
      <c r="BD68" s="124" t="e">
        <f t="shared" si="91"/>
        <v>#VALUE!</v>
      </c>
      <c r="BE68" s="124" t="e">
        <f t="shared" si="92"/>
        <v>#VALUE!</v>
      </c>
      <c r="BF68" s="124" t="e">
        <f t="shared" si="93"/>
        <v>#VALUE!</v>
      </c>
      <c r="BG68" s="124" t="e">
        <f t="shared" si="94"/>
        <v>#VALUE!</v>
      </c>
      <c r="BH68" s="124" t="e">
        <f t="shared" si="95"/>
        <v>#VALUE!</v>
      </c>
      <c r="BI68" s="124" t="e">
        <f t="shared" si="96"/>
        <v>#VALUE!</v>
      </c>
      <c r="BJ68" s="124" t="e">
        <f t="shared" si="97"/>
        <v>#VALUE!</v>
      </c>
      <c r="BK68" s="124" t="e">
        <f t="shared" si="98"/>
        <v>#VALUE!</v>
      </c>
      <c r="BL68" s="124">
        <f t="shared" si="99"/>
        <v>1</v>
      </c>
    </row>
    <row r="69" spans="1:64">
      <c r="A69" s="118" t="s">
        <v>364</v>
      </c>
      <c r="B69" s="126"/>
      <c r="C69" s="126"/>
      <c r="D69" s="125"/>
      <c r="E69" s="125"/>
      <c r="F69" s="127"/>
      <c r="G69" s="128"/>
      <c r="H69" s="128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 t="shared" si="7"/>
        <v/>
      </c>
      <c r="S69" s="122" t="str">
        <f t="shared" si="8"/>
        <v/>
      </c>
      <c r="T69" s="122" t="str">
        <f t="shared" si="9"/>
        <v/>
      </c>
      <c r="U69" s="122" t="str">
        <f>IF(OR($B69="",$C69="",$E69="",$F69&gt;AN_CONCURS,$F69=""),"",$G69/VLOOKUP($F69,Euro!$A$6:$C$246,3,FALSE))</f>
        <v/>
      </c>
      <c r="V69" s="236" t="b">
        <f t="shared" si="10"/>
        <v>0</v>
      </c>
      <c r="X69" s="123" t="e">
        <f t="shared" si="52"/>
        <v>#VALUE!</v>
      </c>
      <c r="Y69" s="123" t="e">
        <f t="shared" si="60"/>
        <v>#VALUE!</v>
      </c>
      <c r="Z69" s="123" t="e">
        <f t="shared" si="61"/>
        <v>#VALUE!</v>
      </c>
      <c r="AA69" s="123" t="e">
        <f t="shared" si="62"/>
        <v>#VALUE!</v>
      </c>
      <c r="AB69" s="123" t="e">
        <f t="shared" si="63"/>
        <v>#VALUE!</v>
      </c>
      <c r="AC69" s="123" t="e">
        <f t="shared" si="64"/>
        <v>#VALUE!</v>
      </c>
      <c r="AD69" s="123" t="e">
        <f t="shared" si="65"/>
        <v>#VALUE!</v>
      </c>
      <c r="AE69" s="123" t="e">
        <f t="shared" si="66"/>
        <v>#VALUE!</v>
      </c>
      <c r="AF69" s="123" t="e">
        <f t="shared" si="67"/>
        <v>#VALUE!</v>
      </c>
      <c r="AG69" s="123" t="e">
        <f t="shared" si="68"/>
        <v>#VALUE!</v>
      </c>
      <c r="AH69" s="123" t="e">
        <f t="shared" si="69"/>
        <v>#VALUE!</v>
      </c>
      <c r="AI69" s="123" t="e">
        <f t="shared" si="70"/>
        <v>#VALUE!</v>
      </c>
      <c r="AJ69" s="123" t="e">
        <f t="shared" si="71"/>
        <v>#VALUE!</v>
      </c>
      <c r="AK69" s="123" t="e">
        <f t="shared" si="72"/>
        <v>#VALUE!</v>
      </c>
      <c r="AL69" s="123" t="e">
        <f t="shared" si="73"/>
        <v>#VALUE!</v>
      </c>
      <c r="AM69" s="123" t="e">
        <f t="shared" si="74"/>
        <v>#VALUE!</v>
      </c>
      <c r="AN69" s="123" t="e">
        <f t="shared" si="75"/>
        <v>#VALUE!</v>
      </c>
      <c r="AO69" s="123" t="e">
        <f t="shared" si="76"/>
        <v>#VALUE!</v>
      </c>
      <c r="AP69" s="123" t="e">
        <f t="shared" si="77"/>
        <v>#VALUE!</v>
      </c>
      <c r="AQ69" s="123" t="e">
        <f t="shared" si="78"/>
        <v>#VALUE!</v>
      </c>
      <c r="AR69" s="124" t="e">
        <f t="shared" si="79"/>
        <v>#VALUE!</v>
      </c>
      <c r="AS69" s="124" t="e">
        <f t="shared" si="80"/>
        <v>#VALUE!</v>
      </c>
      <c r="AT69" s="124" t="e">
        <f t="shared" si="81"/>
        <v>#VALUE!</v>
      </c>
      <c r="AU69" s="124" t="e">
        <f t="shared" si="82"/>
        <v>#VALUE!</v>
      </c>
      <c r="AV69" s="124" t="e">
        <f t="shared" si="83"/>
        <v>#VALUE!</v>
      </c>
      <c r="AW69" s="124" t="e">
        <f t="shared" si="84"/>
        <v>#VALUE!</v>
      </c>
      <c r="AX69" s="124" t="e">
        <f t="shared" si="85"/>
        <v>#VALUE!</v>
      </c>
      <c r="AY69" s="124" t="e">
        <f t="shared" si="86"/>
        <v>#VALUE!</v>
      </c>
      <c r="AZ69" s="124" t="e">
        <f t="shared" si="87"/>
        <v>#VALUE!</v>
      </c>
      <c r="BA69" s="124" t="e">
        <f t="shared" si="88"/>
        <v>#VALUE!</v>
      </c>
      <c r="BB69" s="124" t="e">
        <f t="shared" si="89"/>
        <v>#VALUE!</v>
      </c>
      <c r="BC69" s="124" t="e">
        <f t="shared" si="90"/>
        <v>#VALUE!</v>
      </c>
      <c r="BD69" s="124" t="e">
        <f t="shared" si="91"/>
        <v>#VALUE!</v>
      </c>
      <c r="BE69" s="124" t="e">
        <f t="shared" si="92"/>
        <v>#VALUE!</v>
      </c>
      <c r="BF69" s="124" t="e">
        <f t="shared" si="93"/>
        <v>#VALUE!</v>
      </c>
      <c r="BG69" s="124" t="e">
        <f t="shared" si="94"/>
        <v>#VALUE!</v>
      </c>
      <c r="BH69" s="124" t="e">
        <f t="shared" si="95"/>
        <v>#VALUE!</v>
      </c>
      <c r="BI69" s="124" t="e">
        <f t="shared" si="96"/>
        <v>#VALUE!</v>
      </c>
      <c r="BJ69" s="124" t="e">
        <f t="shared" si="97"/>
        <v>#VALUE!</v>
      </c>
      <c r="BK69" s="124" t="e">
        <f t="shared" si="98"/>
        <v>#VALUE!</v>
      </c>
      <c r="BL69" s="124">
        <f t="shared" si="99"/>
        <v>1</v>
      </c>
    </row>
    <row r="70" spans="1:64">
      <c r="A70" s="118" t="s">
        <v>365</v>
      </c>
      <c r="B70" s="126"/>
      <c r="C70" s="126"/>
      <c r="D70" s="125"/>
      <c r="E70" s="125"/>
      <c r="F70" s="127"/>
      <c r="G70" s="128"/>
      <c r="H70" s="128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 t="shared" si="7"/>
        <v/>
      </c>
      <c r="S70" s="122" t="str">
        <f t="shared" si="8"/>
        <v/>
      </c>
      <c r="T70" s="122" t="str">
        <f t="shared" si="9"/>
        <v/>
      </c>
      <c r="U70" s="122" t="str">
        <f>IF(OR($B70="",$C70="",$E70="",$F70&gt;AN_CONCURS,$F70=""),"",$G70/VLOOKUP($F70,Euro!$A$6:$C$246,3,FALSE))</f>
        <v/>
      </c>
      <c r="V70" s="236" t="b">
        <f t="shared" si="10"/>
        <v>0</v>
      </c>
      <c r="X70" s="123" t="e">
        <f t="shared" si="52"/>
        <v>#VALUE!</v>
      </c>
      <c r="Y70" s="123" t="e">
        <f t="shared" si="60"/>
        <v>#VALUE!</v>
      </c>
      <c r="Z70" s="123" t="e">
        <f t="shared" si="61"/>
        <v>#VALUE!</v>
      </c>
      <c r="AA70" s="123" t="e">
        <f t="shared" si="62"/>
        <v>#VALUE!</v>
      </c>
      <c r="AB70" s="123" t="e">
        <f t="shared" si="63"/>
        <v>#VALUE!</v>
      </c>
      <c r="AC70" s="123" t="e">
        <f t="shared" si="64"/>
        <v>#VALUE!</v>
      </c>
      <c r="AD70" s="123" t="e">
        <f t="shared" si="65"/>
        <v>#VALUE!</v>
      </c>
      <c r="AE70" s="123" t="e">
        <f t="shared" si="66"/>
        <v>#VALUE!</v>
      </c>
      <c r="AF70" s="123" t="e">
        <f t="shared" si="67"/>
        <v>#VALUE!</v>
      </c>
      <c r="AG70" s="123" t="e">
        <f t="shared" si="68"/>
        <v>#VALUE!</v>
      </c>
      <c r="AH70" s="123" t="e">
        <f t="shared" si="69"/>
        <v>#VALUE!</v>
      </c>
      <c r="AI70" s="123" t="e">
        <f t="shared" si="70"/>
        <v>#VALUE!</v>
      </c>
      <c r="AJ70" s="123" t="e">
        <f t="shared" si="71"/>
        <v>#VALUE!</v>
      </c>
      <c r="AK70" s="123" t="e">
        <f t="shared" si="72"/>
        <v>#VALUE!</v>
      </c>
      <c r="AL70" s="123" t="e">
        <f t="shared" si="73"/>
        <v>#VALUE!</v>
      </c>
      <c r="AM70" s="123" t="e">
        <f t="shared" si="74"/>
        <v>#VALUE!</v>
      </c>
      <c r="AN70" s="123" t="e">
        <f t="shared" si="75"/>
        <v>#VALUE!</v>
      </c>
      <c r="AO70" s="123" t="e">
        <f t="shared" si="76"/>
        <v>#VALUE!</v>
      </c>
      <c r="AP70" s="123" t="e">
        <f t="shared" si="77"/>
        <v>#VALUE!</v>
      </c>
      <c r="AQ70" s="123" t="e">
        <f t="shared" si="78"/>
        <v>#VALUE!</v>
      </c>
      <c r="AR70" s="124" t="e">
        <f t="shared" si="79"/>
        <v>#VALUE!</v>
      </c>
      <c r="AS70" s="124" t="e">
        <f t="shared" si="80"/>
        <v>#VALUE!</v>
      </c>
      <c r="AT70" s="124" t="e">
        <f t="shared" si="81"/>
        <v>#VALUE!</v>
      </c>
      <c r="AU70" s="124" t="e">
        <f t="shared" si="82"/>
        <v>#VALUE!</v>
      </c>
      <c r="AV70" s="124" t="e">
        <f t="shared" si="83"/>
        <v>#VALUE!</v>
      </c>
      <c r="AW70" s="124" t="e">
        <f t="shared" si="84"/>
        <v>#VALUE!</v>
      </c>
      <c r="AX70" s="124" t="e">
        <f t="shared" si="85"/>
        <v>#VALUE!</v>
      </c>
      <c r="AY70" s="124" t="e">
        <f t="shared" si="86"/>
        <v>#VALUE!</v>
      </c>
      <c r="AZ70" s="124" t="e">
        <f t="shared" si="87"/>
        <v>#VALUE!</v>
      </c>
      <c r="BA70" s="124" t="e">
        <f t="shared" si="88"/>
        <v>#VALUE!</v>
      </c>
      <c r="BB70" s="124" t="e">
        <f t="shared" si="89"/>
        <v>#VALUE!</v>
      </c>
      <c r="BC70" s="124" t="e">
        <f t="shared" si="90"/>
        <v>#VALUE!</v>
      </c>
      <c r="BD70" s="124" t="e">
        <f t="shared" si="91"/>
        <v>#VALUE!</v>
      </c>
      <c r="BE70" s="124" t="e">
        <f t="shared" si="92"/>
        <v>#VALUE!</v>
      </c>
      <c r="BF70" s="124" t="e">
        <f t="shared" si="93"/>
        <v>#VALUE!</v>
      </c>
      <c r="BG70" s="124" t="e">
        <f t="shared" si="94"/>
        <v>#VALUE!</v>
      </c>
      <c r="BH70" s="124" t="e">
        <f t="shared" si="95"/>
        <v>#VALUE!</v>
      </c>
      <c r="BI70" s="124" t="e">
        <f t="shared" si="96"/>
        <v>#VALUE!</v>
      </c>
      <c r="BJ70" s="124" t="e">
        <f t="shared" si="97"/>
        <v>#VALUE!</v>
      </c>
      <c r="BK70" s="124" t="e">
        <f t="shared" si="98"/>
        <v>#VALUE!</v>
      </c>
      <c r="BL70" s="124">
        <f t="shared" si="99"/>
        <v>1</v>
      </c>
    </row>
    <row r="71" spans="1:64">
      <c r="A71" s="118" t="s">
        <v>366</v>
      </c>
      <c r="B71" s="126"/>
      <c r="C71" s="126"/>
      <c r="D71" s="125"/>
      <c r="E71" s="125"/>
      <c r="F71" s="127"/>
      <c r="G71" s="128"/>
      <c r="H71" s="128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 t="shared" si="7"/>
        <v/>
      </c>
      <c r="S71" s="122" t="str">
        <f t="shared" si="8"/>
        <v/>
      </c>
      <c r="T71" s="122" t="str">
        <f t="shared" si="9"/>
        <v/>
      </c>
      <c r="U71" s="122" t="str">
        <f>IF(OR($B71="",$C71="",$E71="",$F71&gt;AN_CONCURS,$F71=""),"",$G71/VLOOKUP($F71,Euro!$A$6:$C$246,3,FALSE))</f>
        <v/>
      </c>
      <c r="V71" s="236" t="b">
        <f t="shared" si="10"/>
        <v>0</v>
      </c>
      <c r="X71" s="123" t="e">
        <f t="shared" si="52"/>
        <v>#VALUE!</v>
      </c>
      <c r="Y71" s="123" t="e">
        <f t="shared" si="60"/>
        <v>#VALUE!</v>
      </c>
      <c r="Z71" s="123" t="e">
        <f t="shared" si="61"/>
        <v>#VALUE!</v>
      </c>
      <c r="AA71" s="123" t="e">
        <f t="shared" si="62"/>
        <v>#VALUE!</v>
      </c>
      <c r="AB71" s="123" t="e">
        <f t="shared" si="63"/>
        <v>#VALUE!</v>
      </c>
      <c r="AC71" s="123" t="e">
        <f t="shared" si="64"/>
        <v>#VALUE!</v>
      </c>
      <c r="AD71" s="123" t="e">
        <f t="shared" si="65"/>
        <v>#VALUE!</v>
      </c>
      <c r="AE71" s="123" t="e">
        <f t="shared" si="66"/>
        <v>#VALUE!</v>
      </c>
      <c r="AF71" s="123" t="e">
        <f t="shared" si="67"/>
        <v>#VALUE!</v>
      </c>
      <c r="AG71" s="123" t="e">
        <f t="shared" si="68"/>
        <v>#VALUE!</v>
      </c>
      <c r="AH71" s="123" t="e">
        <f t="shared" si="69"/>
        <v>#VALUE!</v>
      </c>
      <c r="AI71" s="123" t="e">
        <f t="shared" si="70"/>
        <v>#VALUE!</v>
      </c>
      <c r="AJ71" s="123" t="e">
        <f t="shared" si="71"/>
        <v>#VALUE!</v>
      </c>
      <c r="AK71" s="123" t="e">
        <f t="shared" si="72"/>
        <v>#VALUE!</v>
      </c>
      <c r="AL71" s="123" t="e">
        <f t="shared" si="73"/>
        <v>#VALUE!</v>
      </c>
      <c r="AM71" s="123" t="e">
        <f t="shared" si="74"/>
        <v>#VALUE!</v>
      </c>
      <c r="AN71" s="123" t="e">
        <f t="shared" si="75"/>
        <v>#VALUE!</v>
      </c>
      <c r="AO71" s="123" t="e">
        <f t="shared" si="76"/>
        <v>#VALUE!</v>
      </c>
      <c r="AP71" s="123" t="e">
        <f t="shared" si="77"/>
        <v>#VALUE!</v>
      </c>
      <c r="AQ71" s="123" t="e">
        <f t="shared" si="78"/>
        <v>#VALUE!</v>
      </c>
      <c r="AR71" s="124" t="e">
        <f t="shared" si="79"/>
        <v>#VALUE!</v>
      </c>
      <c r="AS71" s="124" t="e">
        <f t="shared" si="80"/>
        <v>#VALUE!</v>
      </c>
      <c r="AT71" s="124" t="e">
        <f t="shared" si="81"/>
        <v>#VALUE!</v>
      </c>
      <c r="AU71" s="124" t="e">
        <f t="shared" si="82"/>
        <v>#VALUE!</v>
      </c>
      <c r="AV71" s="124" t="e">
        <f t="shared" si="83"/>
        <v>#VALUE!</v>
      </c>
      <c r="AW71" s="124" t="e">
        <f t="shared" si="84"/>
        <v>#VALUE!</v>
      </c>
      <c r="AX71" s="124" t="e">
        <f t="shared" si="85"/>
        <v>#VALUE!</v>
      </c>
      <c r="AY71" s="124" t="e">
        <f t="shared" si="86"/>
        <v>#VALUE!</v>
      </c>
      <c r="AZ71" s="124" t="e">
        <f t="shared" si="87"/>
        <v>#VALUE!</v>
      </c>
      <c r="BA71" s="124" t="e">
        <f t="shared" si="88"/>
        <v>#VALUE!</v>
      </c>
      <c r="BB71" s="124" t="e">
        <f t="shared" si="89"/>
        <v>#VALUE!</v>
      </c>
      <c r="BC71" s="124" t="e">
        <f t="shared" si="90"/>
        <v>#VALUE!</v>
      </c>
      <c r="BD71" s="124" t="e">
        <f t="shared" si="91"/>
        <v>#VALUE!</v>
      </c>
      <c r="BE71" s="124" t="e">
        <f t="shared" si="92"/>
        <v>#VALUE!</v>
      </c>
      <c r="BF71" s="124" t="e">
        <f t="shared" si="93"/>
        <v>#VALUE!</v>
      </c>
      <c r="BG71" s="124" t="e">
        <f t="shared" si="94"/>
        <v>#VALUE!</v>
      </c>
      <c r="BH71" s="124" t="e">
        <f t="shared" si="95"/>
        <v>#VALUE!</v>
      </c>
      <c r="BI71" s="124" t="e">
        <f t="shared" si="96"/>
        <v>#VALUE!</v>
      </c>
      <c r="BJ71" s="124" t="e">
        <f t="shared" si="97"/>
        <v>#VALUE!</v>
      </c>
      <c r="BK71" s="124" t="e">
        <f t="shared" si="98"/>
        <v>#VALUE!</v>
      </c>
      <c r="BL71" s="124">
        <f t="shared" si="99"/>
        <v>1</v>
      </c>
    </row>
    <row r="72" spans="1:64">
      <c r="A72" s="118" t="s">
        <v>367</v>
      </c>
      <c r="B72" s="126"/>
      <c r="C72" s="126"/>
      <c r="D72" s="125"/>
      <c r="E72" s="125"/>
      <c r="F72" s="127"/>
      <c r="G72" s="128"/>
      <c r="H72" s="128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 t="shared" si="7"/>
        <v/>
      </c>
      <c r="S72" s="122" t="str">
        <f t="shared" si="8"/>
        <v/>
      </c>
      <c r="T72" s="122" t="str">
        <f t="shared" si="9"/>
        <v/>
      </c>
      <c r="U72" s="122" t="str">
        <f>IF(OR($B72="",$C72="",$E72="",$F72&gt;AN_CONCURS,$F72=""),"",$G72/VLOOKUP($F72,Euro!$A$6:$C$246,3,FALSE))</f>
        <v/>
      </c>
      <c r="V72" s="236" t="b">
        <f t="shared" si="10"/>
        <v>0</v>
      </c>
      <c r="X72" s="123" t="e">
        <f t="shared" si="52"/>
        <v>#VALUE!</v>
      </c>
      <c r="Y72" s="123" t="e">
        <f t="shared" si="60"/>
        <v>#VALUE!</v>
      </c>
      <c r="Z72" s="123" t="e">
        <f t="shared" si="61"/>
        <v>#VALUE!</v>
      </c>
      <c r="AA72" s="123" t="e">
        <f t="shared" si="62"/>
        <v>#VALUE!</v>
      </c>
      <c r="AB72" s="123" t="e">
        <f t="shared" si="63"/>
        <v>#VALUE!</v>
      </c>
      <c r="AC72" s="123" t="e">
        <f t="shared" si="64"/>
        <v>#VALUE!</v>
      </c>
      <c r="AD72" s="123" t="e">
        <f t="shared" si="65"/>
        <v>#VALUE!</v>
      </c>
      <c r="AE72" s="123" t="e">
        <f t="shared" si="66"/>
        <v>#VALUE!</v>
      </c>
      <c r="AF72" s="123" t="e">
        <f t="shared" si="67"/>
        <v>#VALUE!</v>
      </c>
      <c r="AG72" s="123" t="e">
        <f t="shared" si="68"/>
        <v>#VALUE!</v>
      </c>
      <c r="AH72" s="123" t="e">
        <f t="shared" si="69"/>
        <v>#VALUE!</v>
      </c>
      <c r="AI72" s="123" t="e">
        <f t="shared" si="70"/>
        <v>#VALUE!</v>
      </c>
      <c r="AJ72" s="123" t="e">
        <f t="shared" si="71"/>
        <v>#VALUE!</v>
      </c>
      <c r="AK72" s="123" t="e">
        <f t="shared" si="72"/>
        <v>#VALUE!</v>
      </c>
      <c r="AL72" s="123" t="e">
        <f t="shared" si="73"/>
        <v>#VALUE!</v>
      </c>
      <c r="AM72" s="123" t="e">
        <f t="shared" si="74"/>
        <v>#VALUE!</v>
      </c>
      <c r="AN72" s="123" t="e">
        <f t="shared" si="75"/>
        <v>#VALUE!</v>
      </c>
      <c r="AO72" s="123" t="e">
        <f t="shared" si="76"/>
        <v>#VALUE!</v>
      </c>
      <c r="AP72" s="123" t="e">
        <f t="shared" si="77"/>
        <v>#VALUE!</v>
      </c>
      <c r="AQ72" s="123" t="e">
        <f t="shared" si="78"/>
        <v>#VALUE!</v>
      </c>
      <c r="AR72" s="124" t="e">
        <f t="shared" si="79"/>
        <v>#VALUE!</v>
      </c>
      <c r="AS72" s="124" t="e">
        <f t="shared" si="80"/>
        <v>#VALUE!</v>
      </c>
      <c r="AT72" s="124" t="e">
        <f t="shared" si="81"/>
        <v>#VALUE!</v>
      </c>
      <c r="AU72" s="124" t="e">
        <f t="shared" si="82"/>
        <v>#VALUE!</v>
      </c>
      <c r="AV72" s="124" t="e">
        <f t="shared" si="83"/>
        <v>#VALUE!</v>
      </c>
      <c r="AW72" s="124" t="e">
        <f t="shared" si="84"/>
        <v>#VALUE!</v>
      </c>
      <c r="AX72" s="124" t="e">
        <f t="shared" si="85"/>
        <v>#VALUE!</v>
      </c>
      <c r="AY72" s="124" t="e">
        <f t="shared" si="86"/>
        <v>#VALUE!</v>
      </c>
      <c r="AZ72" s="124" t="e">
        <f t="shared" si="87"/>
        <v>#VALUE!</v>
      </c>
      <c r="BA72" s="124" t="e">
        <f t="shared" si="88"/>
        <v>#VALUE!</v>
      </c>
      <c r="BB72" s="124" t="e">
        <f t="shared" si="89"/>
        <v>#VALUE!</v>
      </c>
      <c r="BC72" s="124" t="e">
        <f t="shared" si="90"/>
        <v>#VALUE!</v>
      </c>
      <c r="BD72" s="124" t="e">
        <f t="shared" si="91"/>
        <v>#VALUE!</v>
      </c>
      <c r="BE72" s="124" t="e">
        <f t="shared" si="92"/>
        <v>#VALUE!</v>
      </c>
      <c r="BF72" s="124" t="e">
        <f t="shared" si="93"/>
        <v>#VALUE!</v>
      </c>
      <c r="BG72" s="124" t="e">
        <f t="shared" si="94"/>
        <v>#VALUE!</v>
      </c>
      <c r="BH72" s="124" t="e">
        <f t="shared" si="95"/>
        <v>#VALUE!</v>
      </c>
      <c r="BI72" s="124" t="e">
        <f t="shared" si="96"/>
        <v>#VALUE!</v>
      </c>
      <c r="BJ72" s="124" t="e">
        <f t="shared" si="97"/>
        <v>#VALUE!</v>
      </c>
      <c r="BK72" s="124" t="e">
        <f t="shared" si="98"/>
        <v>#VALUE!</v>
      </c>
      <c r="BL72" s="124">
        <f t="shared" si="99"/>
        <v>1</v>
      </c>
    </row>
    <row r="73" spans="1:64">
      <c r="A73" s="118" t="s">
        <v>368</v>
      </c>
      <c r="B73" s="126"/>
      <c r="C73" s="126"/>
      <c r="D73" s="125"/>
      <c r="E73" s="125"/>
      <c r="F73" s="127"/>
      <c r="G73" s="128"/>
      <c r="H73" s="128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 t="shared" si="7"/>
        <v/>
      </c>
      <c r="S73" s="122" t="str">
        <f t="shared" si="8"/>
        <v/>
      </c>
      <c r="T73" s="122" t="str">
        <f t="shared" si="9"/>
        <v/>
      </c>
      <c r="U73" s="122" t="str">
        <f>IF(OR($B73="",$C73="",$E73="",$F73&gt;AN_CONCURS,$F73=""),"",$G73/VLOOKUP($F73,Euro!$A$6:$C$246,3,FALSE))</f>
        <v/>
      </c>
      <c r="V73" s="236" t="b">
        <f t="shared" si="10"/>
        <v>0</v>
      </c>
      <c r="X73" s="123" t="e">
        <f t="shared" si="52"/>
        <v>#VALUE!</v>
      </c>
      <c r="Y73" s="123" t="e">
        <f t="shared" si="60"/>
        <v>#VALUE!</v>
      </c>
      <c r="Z73" s="123" t="e">
        <f t="shared" si="61"/>
        <v>#VALUE!</v>
      </c>
      <c r="AA73" s="123" t="e">
        <f t="shared" si="62"/>
        <v>#VALUE!</v>
      </c>
      <c r="AB73" s="123" t="e">
        <f t="shared" si="63"/>
        <v>#VALUE!</v>
      </c>
      <c r="AC73" s="123" t="e">
        <f t="shared" si="64"/>
        <v>#VALUE!</v>
      </c>
      <c r="AD73" s="123" t="e">
        <f t="shared" si="65"/>
        <v>#VALUE!</v>
      </c>
      <c r="AE73" s="123" t="e">
        <f t="shared" si="66"/>
        <v>#VALUE!</v>
      </c>
      <c r="AF73" s="123" t="e">
        <f t="shared" si="67"/>
        <v>#VALUE!</v>
      </c>
      <c r="AG73" s="123" t="e">
        <f t="shared" si="68"/>
        <v>#VALUE!</v>
      </c>
      <c r="AH73" s="123" t="e">
        <f t="shared" si="69"/>
        <v>#VALUE!</v>
      </c>
      <c r="AI73" s="123" t="e">
        <f t="shared" si="70"/>
        <v>#VALUE!</v>
      </c>
      <c r="AJ73" s="123" t="e">
        <f t="shared" si="71"/>
        <v>#VALUE!</v>
      </c>
      <c r="AK73" s="123" t="e">
        <f t="shared" si="72"/>
        <v>#VALUE!</v>
      </c>
      <c r="AL73" s="123" t="e">
        <f t="shared" si="73"/>
        <v>#VALUE!</v>
      </c>
      <c r="AM73" s="123" t="e">
        <f t="shared" si="74"/>
        <v>#VALUE!</v>
      </c>
      <c r="AN73" s="123" t="e">
        <f t="shared" si="75"/>
        <v>#VALUE!</v>
      </c>
      <c r="AO73" s="123" t="e">
        <f t="shared" si="76"/>
        <v>#VALUE!</v>
      </c>
      <c r="AP73" s="123" t="e">
        <f t="shared" si="77"/>
        <v>#VALUE!</v>
      </c>
      <c r="AQ73" s="123" t="e">
        <f t="shared" si="78"/>
        <v>#VALUE!</v>
      </c>
      <c r="AR73" s="124" t="e">
        <f t="shared" si="79"/>
        <v>#VALUE!</v>
      </c>
      <c r="AS73" s="124" t="e">
        <f t="shared" si="80"/>
        <v>#VALUE!</v>
      </c>
      <c r="AT73" s="124" t="e">
        <f t="shared" si="81"/>
        <v>#VALUE!</v>
      </c>
      <c r="AU73" s="124" t="e">
        <f t="shared" si="82"/>
        <v>#VALUE!</v>
      </c>
      <c r="AV73" s="124" t="e">
        <f t="shared" si="83"/>
        <v>#VALUE!</v>
      </c>
      <c r="AW73" s="124" t="e">
        <f t="shared" si="84"/>
        <v>#VALUE!</v>
      </c>
      <c r="AX73" s="124" t="e">
        <f t="shared" si="85"/>
        <v>#VALUE!</v>
      </c>
      <c r="AY73" s="124" t="e">
        <f t="shared" si="86"/>
        <v>#VALUE!</v>
      </c>
      <c r="AZ73" s="124" t="e">
        <f t="shared" si="87"/>
        <v>#VALUE!</v>
      </c>
      <c r="BA73" s="124" t="e">
        <f t="shared" si="88"/>
        <v>#VALUE!</v>
      </c>
      <c r="BB73" s="124" t="e">
        <f t="shared" si="89"/>
        <v>#VALUE!</v>
      </c>
      <c r="BC73" s="124" t="e">
        <f t="shared" si="90"/>
        <v>#VALUE!</v>
      </c>
      <c r="BD73" s="124" t="e">
        <f t="shared" si="91"/>
        <v>#VALUE!</v>
      </c>
      <c r="BE73" s="124" t="e">
        <f t="shared" si="92"/>
        <v>#VALUE!</v>
      </c>
      <c r="BF73" s="124" t="e">
        <f t="shared" si="93"/>
        <v>#VALUE!</v>
      </c>
      <c r="BG73" s="124" t="e">
        <f t="shared" si="94"/>
        <v>#VALUE!</v>
      </c>
      <c r="BH73" s="124" t="e">
        <f t="shared" si="95"/>
        <v>#VALUE!</v>
      </c>
      <c r="BI73" s="124" t="e">
        <f t="shared" si="96"/>
        <v>#VALUE!</v>
      </c>
      <c r="BJ73" s="124" t="e">
        <f t="shared" si="97"/>
        <v>#VALUE!</v>
      </c>
      <c r="BK73" s="124" t="e">
        <f t="shared" si="98"/>
        <v>#VALUE!</v>
      </c>
      <c r="BL73" s="124">
        <f t="shared" si="99"/>
        <v>1</v>
      </c>
    </row>
    <row r="74" spans="1:64">
      <c r="A74" s="118" t="s">
        <v>369</v>
      </c>
      <c r="B74" s="126"/>
      <c r="C74" s="126"/>
      <c r="D74" s="125"/>
      <c r="E74" s="125"/>
      <c r="F74" s="127"/>
      <c r="G74" s="128"/>
      <c r="H74" s="128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 t="shared" si="7"/>
        <v/>
      </c>
      <c r="S74" s="122" t="str">
        <f t="shared" si="8"/>
        <v/>
      </c>
      <c r="T74" s="122" t="str">
        <f t="shared" si="9"/>
        <v/>
      </c>
      <c r="U74" s="122" t="str">
        <f>IF(OR($B74="",$C74="",$E74="",$F74&gt;AN_CONCURS,$F74=""),"",$G74/VLOOKUP($F74,Euro!$A$6:$C$246,3,FALSE))</f>
        <v/>
      </c>
      <c r="V74" s="236" t="b">
        <f t="shared" si="10"/>
        <v>0</v>
      </c>
      <c r="X74" s="123" t="e">
        <f t="shared" si="52"/>
        <v>#VALUE!</v>
      </c>
      <c r="Y74" s="123" t="e">
        <f t="shared" si="60"/>
        <v>#VALUE!</v>
      </c>
      <c r="Z74" s="123" t="e">
        <f t="shared" si="61"/>
        <v>#VALUE!</v>
      </c>
      <c r="AA74" s="123" t="e">
        <f t="shared" si="62"/>
        <v>#VALUE!</v>
      </c>
      <c r="AB74" s="123" t="e">
        <f t="shared" si="63"/>
        <v>#VALUE!</v>
      </c>
      <c r="AC74" s="123" t="e">
        <f t="shared" si="64"/>
        <v>#VALUE!</v>
      </c>
      <c r="AD74" s="123" t="e">
        <f t="shared" si="65"/>
        <v>#VALUE!</v>
      </c>
      <c r="AE74" s="123" t="e">
        <f t="shared" si="66"/>
        <v>#VALUE!</v>
      </c>
      <c r="AF74" s="123" t="e">
        <f t="shared" si="67"/>
        <v>#VALUE!</v>
      </c>
      <c r="AG74" s="123" t="e">
        <f t="shared" si="68"/>
        <v>#VALUE!</v>
      </c>
      <c r="AH74" s="123" t="e">
        <f t="shared" si="69"/>
        <v>#VALUE!</v>
      </c>
      <c r="AI74" s="123" t="e">
        <f t="shared" si="70"/>
        <v>#VALUE!</v>
      </c>
      <c r="AJ74" s="123" t="e">
        <f t="shared" si="71"/>
        <v>#VALUE!</v>
      </c>
      <c r="AK74" s="123" t="e">
        <f t="shared" si="72"/>
        <v>#VALUE!</v>
      </c>
      <c r="AL74" s="123" t="e">
        <f t="shared" si="73"/>
        <v>#VALUE!</v>
      </c>
      <c r="AM74" s="123" t="e">
        <f t="shared" si="74"/>
        <v>#VALUE!</v>
      </c>
      <c r="AN74" s="123" t="e">
        <f t="shared" si="75"/>
        <v>#VALUE!</v>
      </c>
      <c r="AO74" s="123" t="e">
        <f t="shared" si="76"/>
        <v>#VALUE!</v>
      </c>
      <c r="AP74" s="123" t="e">
        <f t="shared" si="77"/>
        <v>#VALUE!</v>
      </c>
      <c r="AQ74" s="123" t="e">
        <f t="shared" si="78"/>
        <v>#VALUE!</v>
      </c>
      <c r="AR74" s="124" t="e">
        <f t="shared" si="79"/>
        <v>#VALUE!</v>
      </c>
      <c r="AS74" s="124" t="e">
        <f t="shared" si="80"/>
        <v>#VALUE!</v>
      </c>
      <c r="AT74" s="124" t="e">
        <f t="shared" si="81"/>
        <v>#VALUE!</v>
      </c>
      <c r="AU74" s="124" t="e">
        <f t="shared" si="82"/>
        <v>#VALUE!</v>
      </c>
      <c r="AV74" s="124" t="e">
        <f t="shared" si="83"/>
        <v>#VALUE!</v>
      </c>
      <c r="AW74" s="124" t="e">
        <f t="shared" si="84"/>
        <v>#VALUE!</v>
      </c>
      <c r="AX74" s="124" t="e">
        <f t="shared" si="85"/>
        <v>#VALUE!</v>
      </c>
      <c r="AY74" s="124" t="e">
        <f t="shared" si="86"/>
        <v>#VALUE!</v>
      </c>
      <c r="AZ74" s="124" t="e">
        <f t="shared" si="87"/>
        <v>#VALUE!</v>
      </c>
      <c r="BA74" s="124" t="e">
        <f t="shared" si="88"/>
        <v>#VALUE!</v>
      </c>
      <c r="BB74" s="124" t="e">
        <f t="shared" si="89"/>
        <v>#VALUE!</v>
      </c>
      <c r="BC74" s="124" t="e">
        <f t="shared" si="90"/>
        <v>#VALUE!</v>
      </c>
      <c r="BD74" s="124" t="e">
        <f t="shared" si="91"/>
        <v>#VALUE!</v>
      </c>
      <c r="BE74" s="124" t="e">
        <f t="shared" si="92"/>
        <v>#VALUE!</v>
      </c>
      <c r="BF74" s="124" t="e">
        <f t="shared" si="93"/>
        <v>#VALUE!</v>
      </c>
      <c r="BG74" s="124" t="e">
        <f t="shared" si="94"/>
        <v>#VALUE!</v>
      </c>
      <c r="BH74" s="124" t="e">
        <f t="shared" si="95"/>
        <v>#VALUE!</v>
      </c>
      <c r="BI74" s="124" t="e">
        <f t="shared" si="96"/>
        <v>#VALUE!</v>
      </c>
      <c r="BJ74" s="124" t="e">
        <f t="shared" si="97"/>
        <v>#VALUE!</v>
      </c>
      <c r="BK74" s="124" t="e">
        <f t="shared" si="98"/>
        <v>#VALUE!</v>
      </c>
      <c r="BL74" s="124">
        <f t="shared" si="99"/>
        <v>1</v>
      </c>
    </row>
    <row r="75" spans="1:64">
      <c r="A75" s="118" t="s">
        <v>370</v>
      </c>
      <c r="B75" s="126"/>
      <c r="C75" s="126"/>
      <c r="D75" s="125"/>
      <c r="E75" s="125"/>
      <c r="F75" s="127"/>
      <c r="G75" s="128"/>
      <c r="H75" s="128"/>
      <c r="I75" s="127"/>
      <c r="J75" s="127"/>
      <c r="K75" s="127"/>
      <c r="L75" s="121" t="str">
        <f t="shared" ref="L75:L138" si="100">IF(OR($B75="",$C75="",$E75="",$F75="",$F75&lt;AN_LIM,$F75&gt;AN_CONCURS,$V75=FALSE),"",IF($G75="","",IF(OR($I75="X",$I75="x"),COORD_NAT*$U75/10000,IF(OR($J75="X",$J75="x"),DIR_UPT*$U75/10000,IF(OR($K75="X",$K75="x"),MEMBRU_NAT*$U75/10000/$BL75,"")))))</f>
        <v/>
      </c>
      <c r="M75" s="121" t="str">
        <f t="shared" ref="M75:M138" si="101">IF(OR($B75="",$C75="",$E75="",$F75="",$F75&gt;AN_CONCURS,$V75=FALSE),"",IF($G75="","",IF(OR($I75="X",$I75="x"),COORD_NAT*$U75/10000,IF(OR($J75="X",$J75="x"),DIR_UPT*$U75/10000,IF(OR($K75="X",$K75="x"),MEMBRU_NAT*$U75/10000/$BL75,"")))))</f>
        <v/>
      </c>
      <c r="N75" s="121"/>
      <c r="O75" s="122" t="str">
        <f t="shared" ref="O75:O138" si="102">IF(OR($B75="",$C75="",$E75="",$F75="",$F75&gt;AN_CONCURS,$I75="",$V75=FALSE),"",IF(OR($I75="X",$I75="x"),1,0))</f>
        <v/>
      </c>
      <c r="P75" s="122" t="str">
        <f t="shared" ref="P75:P138" si="103">IF(OR($B75="",$C75="",$E75="",$F75="",$F75&gt;AN_CONCURS,$J75="",$V75=FALSE),"",IF(OR($J75="X",$J75="x"),1,0))</f>
        <v/>
      </c>
      <c r="Q75" s="122" t="str">
        <f t="shared" ref="Q75:Q138" si="104">IF(OR($B75="",$C75="",$E75="",$F75="",$F75&gt;AN_CONCURS,$K75="",$V75=FALSE),"",IF(OR($K75="X",$K75="x"),1,0))</f>
        <v/>
      </c>
      <c r="R75" s="122" t="str">
        <f t="shared" ref="R75:R138" si="105">IF(OR($F75&lt;AN_LIM,$F75&gt;AN_CONCURS,$I75="",$V75=FALSE),"",IF(OR($I75="X",$I75="x"),1,0))</f>
        <v/>
      </c>
      <c r="S75" s="122" t="str">
        <f t="shared" ref="S75:S138" si="106">IF(OR($F75&lt;AN_LIM,$F75&gt;AN_CONCURS,$J75="",$V75=FALSE),"",IF(OR($J75="X",$J75="x"),1,0))</f>
        <v/>
      </c>
      <c r="T75" s="122" t="str">
        <f t="shared" ref="T75:T138" si="107">IF(OR($F75&lt;AN_LIM,$F75&gt;AN_CONCURS,$K75="",$V75=FALSE),"",IF(OR($K75="X",$K75="x"),1,0))</f>
        <v/>
      </c>
      <c r="U75" s="122" t="str">
        <f>IF(OR($B75="",$C75="",$E75="",$F75&gt;AN_CONCURS,$F75=""),"",$G75/VLOOKUP($F75,Euro!$A$6:$C$246,3,FALSE))</f>
        <v/>
      </c>
      <c r="V75" s="236" t="b">
        <f t="shared" ref="V75:V138" si="108">IF(NUME="",FALSE,ISNUMBER(SEARCH(NUME,$B75)))</f>
        <v>0</v>
      </c>
      <c r="X75" s="123" t="e">
        <f t="shared" si="52"/>
        <v>#VALUE!</v>
      </c>
      <c r="Y75" s="123" t="e">
        <f t="shared" si="60"/>
        <v>#VALUE!</v>
      </c>
      <c r="Z75" s="123" t="e">
        <f t="shared" si="61"/>
        <v>#VALUE!</v>
      </c>
      <c r="AA75" s="123" t="e">
        <f t="shared" si="62"/>
        <v>#VALUE!</v>
      </c>
      <c r="AB75" s="123" t="e">
        <f t="shared" si="63"/>
        <v>#VALUE!</v>
      </c>
      <c r="AC75" s="123" t="e">
        <f t="shared" si="64"/>
        <v>#VALUE!</v>
      </c>
      <c r="AD75" s="123" t="e">
        <f t="shared" si="65"/>
        <v>#VALUE!</v>
      </c>
      <c r="AE75" s="123" t="e">
        <f t="shared" si="66"/>
        <v>#VALUE!</v>
      </c>
      <c r="AF75" s="123" t="e">
        <f t="shared" si="67"/>
        <v>#VALUE!</v>
      </c>
      <c r="AG75" s="123" t="e">
        <f t="shared" si="68"/>
        <v>#VALUE!</v>
      </c>
      <c r="AH75" s="123" t="e">
        <f t="shared" si="69"/>
        <v>#VALUE!</v>
      </c>
      <c r="AI75" s="123" t="e">
        <f t="shared" si="70"/>
        <v>#VALUE!</v>
      </c>
      <c r="AJ75" s="123" t="e">
        <f t="shared" si="71"/>
        <v>#VALUE!</v>
      </c>
      <c r="AK75" s="123" t="e">
        <f t="shared" si="72"/>
        <v>#VALUE!</v>
      </c>
      <c r="AL75" s="123" t="e">
        <f t="shared" si="73"/>
        <v>#VALUE!</v>
      </c>
      <c r="AM75" s="123" t="e">
        <f t="shared" si="74"/>
        <v>#VALUE!</v>
      </c>
      <c r="AN75" s="123" t="e">
        <f t="shared" si="75"/>
        <v>#VALUE!</v>
      </c>
      <c r="AO75" s="123" t="e">
        <f t="shared" si="76"/>
        <v>#VALUE!</v>
      </c>
      <c r="AP75" s="123" t="e">
        <f t="shared" si="77"/>
        <v>#VALUE!</v>
      </c>
      <c r="AQ75" s="123" t="e">
        <f t="shared" si="78"/>
        <v>#VALUE!</v>
      </c>
      <c r="AR75" s="124" t="e">
        <f t="shared" si="79"/>
        <v>#VALUE!</v>
      </c>
      <c r="AS75" s="124" t="e">
        <f t="shared" si="80"/>
        <v>#VALUE!</v>
      </c>
      <c r="AT75" s="124" t="e">
        <f t="shared" si="81"/>
        <v>#VALUE!</v>
      </c>
      <c r="AU75" s="124" t="e">
        <f t="shared" si="82"/>
        <v>#VALUE!</v>
      </c>
      <c r="AV75" s="124" t="e">
        <f t="shared" si="83"/>
        <v>#VALUE!</v>
      </c>
      <c r="AW75" s="124" t="e">
        <f t="shared" si="84"/>
        <v>#VALUE!</v>
      </c>
      <c r="AX75" s="124" t="e">
        <f t="shared" si="85"/>
        <v>#VALUE!</v>
      </c>
      <c r="AY75" s="124" t="e">
        <f t="shared" si="86"/>
        <v>#VALUE!</v>
      </c>
      <c r="AZ75" s="124" t="e">
        <f t="shared" si="87"/>
        <v>#VALUE!</v>
      </c>
      <c r="BA75" s="124" t="e">
        <f t="shared" si="88"/>
        <v>#VALUE!</v>
      </c>
      <c r="BB75" s="124" t="e">
        <f t="shared" si="89"/>
        <v>#VALUE!</v>
      </c>
      <c r="BC75" s="124" t="e">
        <f t="shared" si="90"/>
        <v>#VALUE!</v>
      </c>
      <c r="BD75" s="124" t="e">
        <f t="shared" si="91"/>
        <v>#VALUE!</v>
      </c>
      <c r="BE75" s="124" t="e">
        <f t="shared" si="92"/>
        <v>#VALUE!</v>
      </c>
      <c r="BF75" s="124" t="e">
        <f t="shared" si="93"/>
        <v>#VALUE!</v>
      </c>
      <c r="BG75" s="124" t="e">
        <f t="shared" si="94"/>
        <v>#VALUE!</v>
      </c>
      <c r="BH75" s="124" t="e">
        <f t="shared" si="95"/>
        <v>#VALUE!</v>
      </c>
      <c r="BI75" s="124" t="e">
        <f t="shared" si="96"/>
        <v>#VALUE!</v>
      </c>
      <c r="BJ75" s="124" t="e">
        <f t="shared" si="97"/>
        <v>#VALUE!</v>
      </c>
      <c r="BK75" s="124" t="e">
        <f t="shared" si="98"/>
        <v>#VALUE!</v>
      </c>
      <c r="BL75" s="124">
        <f t="shared" si="99"/>
        <v>1</v>
      </c>
    </row>
    <row r="76" spans="1:64">
      <c r="A76" s="118" t="s">
        <v>371</v>
      </c>
      <c r="B76" s="126"/>
      <c r="C76" s="126"/>
      <c r="D76" s="125"/>
      <c r="E76" s="125"/>
      <c r="F76" s="127"/>
      <c r="G76" s="128"/>
      <c r="H76" s="128"/>
      <c r="I76" s="127"/>
      <c r="J76" s="127"/>
      <c r="K76" s="127"/>
      <c r="L76" s="121" t="str">
        <f t="shared" si="100"/>
        <v/>
      </c>
      <c r="M76" s="121" t="str">
        <f t="shared" si="101"/>
        <v/>
      </c>
      <c r="N76" s="121"/>
      <c r="O76" s="122" t="str">
        <f t="shared" si="102"/>
        <v/>
      </c>
      <c r="P76" s="122" t="str">
        <f t="shared" si="103"/>
        <v/>
      </c>
      <c r="Q76" s="122" t="str">
        <f t="shared" si="104"/>
        <v/>
      </c>
      <c r="R76" s="122" t="str">
        <f t="shared" si="105"/>
        <v/>
      </c>
      <c r="S76" s="122" t="str">
        <f t="shared" si="106"/>
        <v/>
      </c>
      <c r="T76" s="122" t="str">
        <f t="shared" si="107"/>
        <v/>
      </c>
      <c r="U76" s="122" t="str">
        <f>IF(OR($B76="",$C76="",$E76="",$F76&gt;AN_CONCURS,$F76=""),"",$G76/VLOOKUP($F76,Euro!$A$6:$C$246,3,FALSE))</f>
        <v/>
      </c>
      <c r="V76" s="236" t="b">
        <f t="shared" si="108"/>
        <v>0</v>
      </c>
      <c r="X76" s="123" t="e">
        <f t="shared" si="52"/>
        <v>#VALUE!</v>
      </c>
      <c r="Y76" s="123" t="e">
        <f t="shared" si="60"/>
        <v>#VALUE!</v>
      </c>
      <c r="Z76" s="123" t="e">
        <f t="shared" si="61"/>
        <v>#VALUE!</v>
      </c>
      <c r="AA76" s="123" t="e">
        <f t="shared" si="62"/>
        <v>#VALUE!</v>
      </c>
      <c r="AB76" s="123" t="e">
        <f t="shared" si="63"/>
        <v>#VALUE!</v>
      </c>
      <c r="AC76" s="123" t="e">
        <f t="shared" si="64"/>
        <v>#VALUE!</v>
      </c>
      <c r="AD76" s="123" t="e">
        <f t="shared" si="65"/>
        <v>#VALUE!</v>
      </c>
      <c r="AE76" s="123" t="e">
        <f t="shared" si="66"/>
        <v>#VALUE!</v>
      </c>
      <c r="AF76" s="123" t="e">
        <f t="shared" si="67"/>
        <v>#VALUE!</v>
      </c>
      <c r="AG76" s="123" t="e">
        <f t="shared" si="68"/>
        <v>#VALUE!</v>
      </c>
      <c r="AH76" s="123" t="e">
        <f t="shared" si="69"/>
        <v>#VALUE!</v>
      </c>
      <c r="AI76" s="123" t="e">
        <f t="shared" si="70"/>
        <v>#VALUE!</v>
      </c>
      <c r="AJ76" s="123" t="e">
        <f t="shared" si="71"/>
        <v>#VALUE!</v>
      </c>
      <c r="AK76" s="123" t="e">
        <f t="shared" si="72"/>
        <v>#VALUE!</v>
      </c>
      <c r="AL76" s="123" t="e">
        <f t="shared" si="73"/>
        <v>#VALUE!</v>
      </c>
      <c r="AM76" s="123" t="e">
        <f t="shared" si="74"/>
        <v>#VALUE!</v>
      </c>
      <c r="AN76" s="123" t="e">
        <f t="shared" si="75"/>
        <v>#VALUE!</v>
      </c>
      <c r="AO76" s="123" t="e">
        <f t="shared" si="76"/>
        <v>#VALUE!</v>
      </c>
      <c r="AP76" s="123" t="e">
        <f t="shared" si="77"/>
        <v>#VALUE!</v>
      </c>
      <c r="AQ76" s="123" t="e">
        <f t="shared" si="78"/>
        <v>#VALUE!</v>
      </c>
      <c r="AR76" s="124" t="e">
        <f t="shared" si="79"/>
        <v>#VALUE!</v>
      </c>
      <c r="AS76" s="124" t="e">
        <f t="shared" si="80"/>
        <v>#VALUE!</v>
      </c>
      <c r="AT76" s="124" t="e">
        <f t="shared" si="81"/>
        <v>#VALUE!</v>
      </c>
      <c r="AU76" s="124" t="e">
        <f t="shared" si="82"/>
        <v>#VALUE!</v>
      </c>
      <c r="AV76" s="124" t="e">
        <f t="shared" si="83"/>
        <v>#VALUE!</v>
      </c>
      <c r="AW76" s="124" t="e">
        <f t="shared" si="84"/>
        <v>#VALUE!</v>
      </c>
      <c r="AX76" s="124" t="e">
        <f t="shared" si="85"/>
        <v>#VALUE!</v>
      </c>
      <c r="AY76" s="124" t="e">
        <f t="shared" si="86"/>
        <v>#VALUE!</v>
      </c>
      <c r="AZ76" s="124" t="e">
        <f t="shared" si="87"/>
        <v>#VALUE!</v>
      </c>
      <c r="BA76" s="124" t="e">
        <f t="shared" si="88"/>
        <v>#VALUE!</v>
      </c>
      <c r="BB76" s="124" t="e">
        <f t="shared" si="89"/>
        <v>#VALUE!</v>
      </c>
      <c r="BC76" s="124" t="e">
        <f t="shared" si="90"/>
        <v>#VALUE!</v>
      </c>
      <c r="BD76" s="124" t="e">
        <f t="shared" si="91"/>
        <v>#VALUE!</v>
      </c>
      <c r="BE76" s="124" t="e">
        <f t="shared" si="92"/>
        <v>#VALUE!</v>
      </c>
      <c r="BF76" s="124" t="e">
        <f t="shared" si="93"/>
        <v>#VALUE!</v>
      </c>
      <c r="BG76" s="124" t="e">
        <f t="shared" si="94"/>
        <v>#VALUE!</v>
      </c>
      <c r="BH76" s="124" t="e">
        <f t="shared" si="95"/>
        <v>#VALUE!</v>
      </c>
      <c r="BI76" s="124" t="e">
        <f t="shared" si="96"/>
        <v>#VALUE!</v>
      </c>
      <c r="BJ76" s="124" t="e">
        <f t="shared" si="97"/>
        <v>#VALUE!</v>
      </c>
      <c r="BK76" s="124" t="e">
        <f t="shared" si="98"/>
        <v>#VALUE!</v>
      </c>
      <c r="BL76" s="124">
        <f t="shared" si="99"/>
        <v>1</v>
      </c>
    </row>
    <row r="77" spans="1:64">
      <c r="A77" s="118" t="s">
        <v>372</v>
      </c>
      <c r="B77" s="126"/>
      <c r="C77" s="126"/>
      <c r="D77" s="125"/>
      <c r="E77" s="125"/>
      <c r="F77" s="127"/>
      <c r="G77" s="128"/>
      <c r="H77" s="128"/>
      <c r="I77" s="127"/>
      <c r="J77" s="127"/>
      <c r="K77" s="127"/>
      <c r="L77" s="121" t="str">
        <f t="shared" si="100"/>
        <v/>
      </c>
      <c r="M77" s="121" t="str">
        <f t="shared" si="101"/>
        <v/>
      </c>
      <c r="N77" s="121"/>
      <c r="O77" s="122" t="str">
        <f t="shared" si="102"/>
        <v/>
      </c>
      <c r="P77" s="122" t="str">
        <f t="shared" si="103"/>
        <v/>
      </c>
      <c r="Q77" s="122" t="str">
        <f t="shared" si="104"/>
        <v/>
      </c>
      <c r="R77" s="122" t="str">
        <f t="shared" si="105"/>
        <v/>
      </c>
      <c r="S77" s="122" t="str">
        <f t="shared" si="106"/>
        <v/>
      </c>
      <c r="T77" s="122" t="str">
        <f t="shared" si="107"/>
        <v/>
      </c>
      <c r="U77" s="122" t="str">
        <f>IF(OR($B77="",$C77="",$E77="",$F77&gt;AN_CONCURS,$F77=""),"",$G77/VLOOKUP($F77,Euro!$A$6:$C$246,3,FALSE))</f>
        <v/>
      </c>
      <c r="V77" s="236" t="b">
        <f t="shared" si="108"/>
        <v>0</v>
      </c>
      <c r="X77" s="123" t="e">
        <f t="shared" si="52"/>
        <v>#VALUE!</v>
      </c>
      <c r="Y77" s="123" t="e">
        <f t="shared" si="60"/>
        <v>#VALUE!</v>
      </c>
      <c r="Z77" s="123" t="e">
        <f t="shared" si="61"/>
        <v>#VALUE!</v>
      </c>
      <c r="AA77" s="123" t="e">
        <f t="shared" si="62"/>
        <v>#VALUE!</v>
      </c>
      <c r="AB77" s="123" t="e">
        <f t="shared" si="63"/>
        <v>#VALUE!</v>
      </c>
      <c r="AC77" s="123" t="e">
        <f t="shared" si="64"/>
        <v>#VALUE!</v>
      </c>
      <c r="AD77" s="123" t="e">
        <f t="shared" si="65"/>
        <v>#VALUE!</v>
      </c>
      <c r="AE77" s="123" t="e">
        <f t="shared" si="66"/>
        <v>#VALUE!</v>
      </c>
      <c r="AF77" s="123" t="e">
        <f t="shared" si="67"/>
        <v>#VALUE!</v>
      </c>
      <c r="AG77" s="123" t="e">
        <f t="shared" si="68"/>
        <v>#VALUE!</v>
      </c>
      <c r="AH77" s="123" t="e">
        <f t="shared" si="69"/>
        <v>#VALUE!</v>
      </c>
      <c r="AI77" s="123" t="e">
        <f t="shared" si="70"/>
        <v>#VALUE!</v>
      </c>
      <c r="AJ77" s="123" t="e">
        <f t="shared" si="71"/>
        <v>#VALUE!</v>
      </c>
      <c r="AK77" s="123" t="e">
        <f t="shared" si="72"/>
        <v>#VALUE!</v>
      </c>
      <c r="AL77" s="123" t="e">
        <f t="shared" si="73"/>
        <v>#VALUE!</v>
      </c>
      <c r="AM77" s="123" t="e">
        <f t="shared" si="74"/>
        <v>#VALUE!</v>
      </c>
      <c r="AN77" s="123" t="e">
        <f t="shared" si="75"/>
        <v>#VALUE!</v>
      </c>
      <c r="AO77" s="123" t="e">
        <f t="shared" si="76"/>
        <v>#VALUE!</v>
      </c>
      <c r="AP77" s="123" t="e">
        <f t="shared" si="77"/>
        <v>#VALUE!</v>
      </c>
      <c r="AQ77" s="123" t="e">
        <f t="shared" si="78"/>
        <v>#VALUE!</v>
      </c>
      <c r="AR77" s="124" t="e">
        <f t="shared" si="79"/>
        <v>#VALUE!</v>
      </c>
      <c r="AS77" s="124" t="e">
        <f t="shared" si="80"/>
        <v>#VALUE!</v>
      </c>
      <c r="AT77" s="124" t="e">
        <f t="shared" si="81"/>
        <v>#VALUE!</v>
      </c>
      <c r="AU77" s="124" t="e">
        <f t="shared" si="82"/>
        <v>#VALUE!</v>
      </c>
      <c r="AV77" s="124" t="e">
        <f t="shared" si="83"/>
        <v>#VALUE!</v>
      </c>
      <c r="AW77" s="124" t="e">
        <f t="shared" si="84"/>
        <v>#VALUE!</v>
      </c>
      <c r="AX77" s="124" t="e">
        <f t="shared" si="85"/>
        <v>#VALUE!</v>
      </c>
      <c r="AY77" s="124" t="e">
        <f t="shared" si="86"/>
        <v>#VALUE!</v>
      </c>
      <c r="AZ77" s="124" t="e">
        <f t="shared" si="87"/>
        <v>#VALUE!</v>
      </c>
      <c r="BA77" s="124" t="e">
        <f t="shared" si="88"/>
        <v>#VALUE!</v>
      </c>
      <c r="BB77" s="124" t="e">
        <f t="shared" si="89"/>
        <v>#VALUE!</v>
      </c>
      <c r="BC77" s="124" t="e">
        <f t="shared" si="90"/>
        <v>#VALUE!</v>
      </c>
      <c r="BD77" s="124" t="e">
        <f t="shared" si="91"/>
        <v>#VALUE!</v>
      </c>
      <c r="BE77" s="124" t="e">
        <f t="shared" si="92"/>
        <v>#VALUE!</v>
      </c>
      <c r="BF77" s="124" t="e">
        <f t="shared" si="93"/>
        <v>#VALUE!</v>
      </c>
      <c r="BG77" s="124" t="e">
        <f t="shared" si="94"/>
        <v>#VALUE!</v>
      </c>
      <c r="BH77" s="124" t="e">
        <f t="shared" si="95"/>
        <v>#VALUE!</v>
      </c>
      <c r="BI77" s="124" t="e">
        <f t="shared" si="96"/>
        <v>#VALUE!</v>
      </c>
      <c r="BJ77" s="124" t="e">
        <f t="shared" si="97"/>
        <v>#VALUE!</v>
      </c>
      <c r="BK77" s="124" t="e">
        <f t="shared" si="98"/>
        <v>#VALUE!</v>
      </c>
      <c r="BL77" s="124">
        <f t="shared" si="99"/>
        <v>1</v>
      </c>
    </row>
    <row r="78" spans="1:64">
      <c r="A78" s="118" t="s">
        <v>373</v>
      </c>
      <c r="B78" s="126"/>
      <c r="C78" s="126"/>
      <c r="D78" s="125"/>
      <c r="E78" s="125"/>
      <c r="F78" s="127"/>
      <c r="G78" s="128"/>
      <c r="H78" s="128"/>
      <c r="I78" s="127"/>
      <c r="J78" s="127"/>
      <c r="K78" s="127"/>
      <c r="L78" s="121" t="str">
        <f t="shared" si="100"/>
        <v/>
      </c>
      <c r="M78" s="121" t="str">
        <f t="shared" si="101"/>
        <v/>
      </c>
      <c r="N78" s="121"/>
      <c r="O78" s="122" t="str">
        <f t="shared" si="102"/>
        <v/>
      </c>
      <c r="P78" s="122" t="str">
        <f t="shared" si="103"/>
        <v/>
      </c>
      <c r="Q78" s="122" t="str">
        <f t="shared" si="104"/>
        <v/>
      </c>
      <c r="R78" s="122" t="str">
        <f t="shared" si="105"/>
        <v/>
      </c>
      <c r="S78" s="122" t="str">
        <f t="shared" si="106"/>
        <v/>
      </c>
      <c r="T78" s="122" t="str">
        <f t="shared" si="107"/>
        <v/>
      </c>
      <c r="U78" s="122" t="str">
        <f>IF(OR($B78="",$C78="",$E78="",$F78&gt;AN_CONCURS,$F78=""),"",$G78/VLOOKUP($F78,Euro!$A$6:$C$246,3,FALSE))</f>
        <v/>
      </c>
      <c r="V78" s="236" t="b">
        <f t="shared" si="108"/>
        <v>0</v>
      </c>
      <c r="X78" s="123" t="e">
        <f t="shared" si="52"/>
        <v>#VALUE!</v>
      </c>
      <c r="Y78" s="123" t="e">
        <f t="shared" si="60"/>
        <v>#VALUE!</v>
      </c>
      <c r="Z78" s="123" t="e">
        <f t="shared" si="61"/>
        <v>#VALUE!</v>
      </c>
      <c r="AA78" s="123" t="e">
        <f t="shared" si="62"/>
        <v>#VALUE!</v>
      </c>
      <c r="AB78" s="123" t="e">
        <f t="shared" si="63"/>
        <v>#VALUE!</v>
      </c>
      <c r="AC78" s="123" t="e">
        <f t="shared" si="64"/>
        <v>#VALUE!</v>
      </c>
      <c r="AD78" s="123" t="e">
        <f t="shared" si="65"/>
        <v>#VALUE!</v>
      </c>
      <c r="AE78" s="123" t="e">
        <f t="shared" si="66"/>
        <v>#VALUE!</v>
      </c>
      <c r="AF78" s="123" t="e">
        <f t="shared" si="67"/>
        <v>#VALUE!</v>
      </c>
      <c r="AG78" s="123" t="e">
        <f t="shared" si="68"/>
        <v>#VALUE!</v>
      </c>
      <c r="AH78" s="123" t="e">
        <f t="shared" si="69"/>
        <v>#VALUE!</v>
      </c>
      <c r="AI78" s="123" t="e">
        <f t="shared" si="70"/>
        <v>#VALUE!</v>
      </c>
      <c r="AJ78" s="123" t="e">
        <f t="shared" si="71"/>
        <v>#VALUE!</v>
      </c>
      <c r="AK78" s="123" t="e">
        <f t="shared" si="72"/>
        <v>#VALUE!</v>
      </c>
      <c r="AL78" s="123" t="e">
        <f t="shared" si="73"/>
        <v>#VALUE!</v>
      </c>
      <c r="AM78" s="123" t="e">
        <f t="shared" si="74"/>
        <v>#VALUE!</v>
      </c>
      <c r="AN78" s="123" t="e">
        <f t="shared" si="75"/>
        <v>#VALUE!</v>
      </c>
      <c r="AO78" s="123" t="e">
        <f t="shared" si="76"/>
        <v>#VALUE!</v>
      </c>
      <c r="AP78" s="123" t="e">
        <f t="shared" si="77"/>
        <v>#VALUE!</v>
      </c>
      <c r="AQ78" s="123" t="e">
        <f t="shared" si="78"/>
        <v>#VALUE!</v>
      </c>
      <c r="AR78" s="124" t="e">
        <f t="shared" si="79"/>
        <v>#VALUE!</v>
      </c>
      <c r="AS78" s="124" t="e">
        <f t="shared" si="80"/>
        <v>#VALUE!</v>
      </c>
      <c r="AT78" s="124" t="e">
        <f t="shared" si="81"/>
        <v>#VALUE!</v>
      </c>
      <c r="AU78" s="124" t="e">
        <f t="shared" si="82"/>
        <v>#VALUE!</v>
      </c>
      <c r="AV78" s="124" t="e">
        <f t="shared" si="83"/>
        <v>#VALUE!</v>
      </c>
      <c r="AW78" s="124" t="e">
        <f t="shared" si="84"/>
        <v>#VALUE!</v>
      </c>
      <c r="AX78" s="124" t="e">
        <f t="shared" si="85"/>
        <v>#VALUE!</v>
      </c>
      <c r="AY78" s="124" t="e">
        <f t="shared" si="86"/>
        <v>#VALUE!</v>
      </c>
      <c r="AZ78" s="124" t="e">
        <f t="shared" si="87"/>
        <v>#VALUE!</v>
      </c>
      <c r="BA78" s="124" t="e">
        <f t="shared" si="88"/>
        <v>#VALUE!</v>
      </c>
      <c r="BB78" s="124" t="e">
        <f t="shared" si="89"/>
        <v>#VALUE!</v>
      </c>
      <c r="BC78" s="124" t="e">
        <f t="shared" si="90"/>
        <v>#VALUE!</v>
      </c>
      <c r="BD78" s="124" t="e">
        <f t="shared" si="91"/>
        <v>#VALUE!</v>
      </c>
      <c r="BE78" s="124" t="e">
        <f t="shared" si="92"/>
        <v>#VALUE!</v>
      </c>
      <c r="BF78" s="124" t="e">
        <f t="shared" si="93"/>
        <v>#VALUE!</v>
      </c>
      <c r="BG78" s="124" t="e">
        <f t="shared" si="94"/>
        <v>#VALUE!</v>
      </c>
      <c r="BH78" s="124" t="e">
        <f t="shared" si="95"/>
        <v>#VALUE!</v>
      </c>
      <c r="BI78" s="124" t="e">
        <f t="shared" si="96"/>
        <v>#VALUE!</v>
      </c>
      <c r="BJ78" s="124" t="e">
        <f t="shared" si="97"/>
        <v>#VALUE!</v>
      </c>
      <c r="BK78" s="124" t="e">
        <f t="shared" si="98"/>
        <v>#VALUE!</v>
      </c>
      <c r="BL78" s="124">
        <f t="shared" si="99"/>
        <v>1</v>
      </c>
    </row>
    <row r="79" spans="1:64">
      <c r="A79" s="118" t="s">
        <v>374</v>
      </c>
      <c r="B79" s="126"/>
      <c r="C79" s="126"/>
      <c r="D79" s="125"/>
      <c r="E79" s="125"/>
      <c r="F79" s="127"/>
      <c r="G79" s="128"/>
      <c r="H79" s="128"/>
      <c r="I79" s="127"/>
      <c r="J79" s="127"/>
      <c r="K79" s="127"/>
      <c r="L79" s="121" t="str">
        <f t="shared" si="100"/>
        <v/>
      </c>
      <c r="M79" s="121" t="str">
        <f t="shared" si="101"/>
        <v/>
      </c>
      <c r="N79" s="121"/>
      <c r="O79" s="122" t="str">
        <f t="shared" si="102"/>
        <v/>
      </c>
      <c r="P79" s="122" t="str">
        <f t="shared" si="103"/>
        <v/>
      </c>
      <c r="Q79" s="122" t="str">
        <f t="shared" si="104"/>
        <v/>
      </c>
      <c r="R79" s="122" t="str">
        <f t="shared" si="105"/>
        <v/>
      </c>
      <c r="S79" s="122" t="str">
        <f t="shared" si="106"/>
        <v/>
      </c>
      <c r="T79" s="122" t="str">
        <f t="shared" si="107"/>
        <v/>
      </c>
      <c r="U79" s="122" t="str">
        <f>IF(OR($B79="",$C79="",$E79="",$F79&gt;AN_CONCURS,$F79=""),"",$G79/VLOOKUP($F79,Euro!$A$6:$C$246,3,FALSE))</f>
        <v/>
      </c>
      <c r="V79" s="236" t="b">
        <f t="shared" si="108"/>
        <v>0</v>
      </c>
      <c r="X79" s="123" t="e">
        <f t="shared" si="52"/>
        <v>#VALUE!</v>
      </c>
      <c r="Y79" s="123" t="e">
        <f t="shared" si="60"/>
        <v>#VALUE!</v>
      </c>
      <c r="Z79" s="123" t="e">
        <f t="shared" si="61"/>
        <v>#VALUE!</v>
      </c>
      <c r="AA79" s="123" t="e">
        <f t="shared" si="62"/>
        <v>#VALUE!</v>
      </c>
      <c r="AB79" s="123" t="e">
        <f t="shared" si="63"/>
        <v>#VALUE!</v>
      </c>
      <c r="AC79" s="123" t="e">
        <f t="shared" si="64"/>
        <v>#VALUE!</v>
      </c>
      <c r="AD79" s="123" t="e">
        <f t="shared" si="65"/>
        <v>#VALUE!</v>
      </c>
      <c r="AE79" s="123" t="e">
        <f t="shared" si="66"/>
        <v>#VALUE!</v>
      </c>
      <c r="AF79" s="123" t="e">
        <f t="shared" si="67"/>
        <v>#VALUE!</v>
      </c>
      <c r="AG79" s="123" t="e">
        <f t="shared" si="68"/>
        <v>#VALUE!</v>
      </c>
      <c r="AH79" s="123" t="e">
        <f t="shared" si="69"/>
        <v>#VALUE!</v>
      </c>
      <c r="AI79" s="123" t="e">
        <f t="shared" si="70"/>
        <v>#VALUE!</v>
      </c>
      <c r="AJ79" s="123" t="e">
        <f t="shared" si="71"/>
        <v>#VALUE!</v>
      </c>
      <c r="AK79" s="123" t="e">
        <f t="shared" si="72"/>
        <v>#VALUE!</v>
      </c>
      <c r="AL79" s="123" t="e">
        <f t="shared" si="73"/>
        <v>#VALUE!</v>
      </c>
      <c r="AM79" s="123" t="e">
        <f t="shared" si="74"/>
        <v>#VALUE!</v>
      </c>
      <c r="AN79" s="123" t="e">
        <f t="shared" si="75"/>
        <v>#VALUE!</v>
      </c>
      <c r="AO79" s="123" t="e">
        <f t="shared" si="76"/>
        <v>#VALUE!</v>
      </c>
      <c r="AP79" s="123" t="e">
        <f t="shared" si="77"/>
        <v>#VALUE!</v>
      </c>
      <c r="AQ79" s="123" t="e">
        <f t="shared" si="78"/>
        <v>#VALUE!</v>
      </c>
      <c r="AR79" s="124" t="e">
        <f t="shared" si="79"/>
        <v>#VALUE!</v>
      </c>
      <c r="AS79" s="124" t="e">
        <f t="shared" si="80"/>
        <v>#VALUE!</v>
      </c>
      <c r="AT79" s="124" t="e">
        <f t="shared" si="81"/>
        <v>#VALUE!</v>
      </c>
      <c r="AU79" s="124" t="e">
        <f t="shared" si="82"/>
        <v>#VALUE!</v>
      </c>
      <c r="AV79" s="124" t="e">
        <f t="shared" si="83"/>
        <v>#VALUE!</v>
      </c>
      <c r="AW79" s="124" t="e">
        <f t="shared" si="84"/>
        <v>#VALUE!</v>
      </c>
      <c r="AX79" s="124" t="e">
        <f t="shared" si="85"/>
        <v>#VALUE!</v>
      </c>
      <c r="AY79" s="124" t="e">
        <f t="shared" si="86"/>
        <v>#VALUE!</v>
      </c>
      <c r="AZ79" s="124" t="e">
        <f t="shared" si="87"/>
        <v>#VALUE!</v>
      </c>
      <c r="BA79" s="124" t="e">
        <f t="shared" si="88"/>
        <v>#VALUE!</v>
      </c>
      <c r="BB79" s="124" t="e">
        <f t="shared" si="89"/>
        <v>#VALUE!</v>
      </c>
      <c r="BC79" s="124" t="e">
        <f t="shared" si="90"/>
        <v>#VALUE!</v>
      </c>
      <c r="BD79" s="124" t="e">
        <f t="shared" si="91"/>
        <v>#VALUE!</v>
      </c>
      <c r="BE79" s="124" t="e">
        <f t="shared" si="92"/>
        <v>#VALUE!</v>
      </c>
      <c r="BF79" s="124" t="e">
        <f t="shared" si="93"/>
        <v>#VALUE!</v>
      </c>
      <c r="BG79" s="124" t="e">
        <f t="shared" si="94"/>
        <v>#VALUE!</v>
      </c>
      <c r="BH79" s="124" t="e">
        <f t="shared" si="95"/>
        <v>#VALUE!</v>
      </c>
      <c r="BI79" s="124" t="e">
        <f t="shared" si="96"/>
        <v>#VALUE!</v>
      </c>
      <c r="BJ79" s="124" t="e">
        <f t="shared" si="97"/>
        <v>#VALUE!</v>
      </c>
      <c r="BK79" s="124" t="e">
        <f t="shared" si="98"/>
        <v>#VALUE!</v>
      </c>
      <c r="BL79" s="124">
        <f t="shared" si="99"/>
        <v>1</v>
      </c>
    </row>
    <row r="80" spans="1:64">
      <c r="A80" s="118" t="s">
        <v>375</v>
      </c>
      <c r="B80" s="126"/>
      <c r="C80" s="126"/>
      <c r="D80" s="125"/>
      <c r="E80" s="125"/>
      <c r="F80" s="127"/>
      <c r="G80" s="128"/>
      <c r="H80" s="128"/>
      <c r="I80" s="127"/>
      <c r="J80" s="127"/>
      <c r="K80" s="127"/>
      <c r="L80" s="121" t="str">
        <f t="shared" si="100"/>
        <v/>
      </c>
      <c r="M80" s="121" t="str">
        <f t="shared" si="101"/>
        <v/>
      </c>
      <c r="N80" s="121"/>
      <c r="O80" s="122" t="str">
        <f t="shared" si="102"/>
        <v/>
      </c>
      <c r="P80" s="122" t="str">
        <f t="shared" si="103"/>
        <v/>
      </c>
      <c r="Q80" s="122" t="str">
        <f t="shared" si="104"/>
        <v/>
      </c>
      <c r="R80" s="122" t="str">
        <f t="shared" si="105"/>
        <v/>
      </c>
      <c r="S80" s="122" t="str">
        <f t="shared" si="106"/>
        <v/>
      </c>
      <c r="T80" s="122" t="str">
        <f t="shared" si="107"/>
        <v/>
      </c>
      <c r="U80" s="122" t="str">
        <f>IF(OR($B80="",$C80="",$E80="",$F80&gt;AN_CONCURS,$F80=""),"",$G80/VLOOKUP($F80,Euro!$A$6:$C$246,3,FALSE))</f>
        <v/>
      </c>
      <c r="V80" s="236" t="b">
        <f t="shared" si="108"/>
        <v>0</v>
      </c>
      <c r="X80" s="123" t="e">
        <f t="shared" si="52"/>
        <v>#VALUE!</v>
      </c>
      <c r="Y80" s="123" t="e">
        <f t="shared" si="60"/>
        <v>#VALUE!</v>
      </c>
      <c r="Z80" s="123" t="e">
        <f t="shared" si="61"/>
        <v>#VALUE!</v>
      </c>
      <c r="AA80" s="123" t="e">
        <f t="shared" si="62"/>
        <v>#VALUE!</v>
      </c>
      <c r="AB80" s="123" t="e">
        <f t="shared" si="63"/>
        <v>#VALUE!</v>
      </c>
      <c r="AC80" s="123" t="e">
        <f t="shared" si="64"/>
        <v>#VALUE!</v>
      </c>
      <c r="AD80" s="123" t="e">
        <f t="shared" si="65"/>
        <v>#VALUE!</v>
      </c>
      <c r="AE80" s="123" t="e">
        <f t="shared" si="66"/>
        <v>#VALUE!</v>
      </c>
      <c r="AF80" s="123" t="e">
        <f t="shared" si="67"/>
        <v>#VALUE!</v>
      </c>
      <c r="AG80" s="123" t="e">
        <f t="shared" si="68"/>
        <v>#VALUE!</v>
      </c>
      <c r="AH80" s="123" t="e">
        <f t="shared" si="69"/>
        <v>#VALUE!</v>
      </c>
      <c r="AI80" s="123" t="e">
        <f t="shared" si="70"/>
        <v>#VALUE!</v>
      </c>
      <c r="AJ80" s="123" t="e">
        <f t="shared" si="71"/>
        <v>#VALUE!</v>
      </c>
      <c r="AK80" s="123" t="e">
        <f t="shared" si="72"/>
        <v>#VALUE!</v>
      </c>
      <c r="AL80" s="123" t="e">
        <f t="shared" si="73"/>
        <v>#VALUE!</v>
      </c>
      <c r="AM80" s="123" t="e">
        <f t="shared" si="74"/>
        <v>#VALUE!</v>
      </c>
      <c r="AN80" s="123" t="e">
        <f t="shared" si="75"/>
        <v>#VALUE!</v>
      </c>
      <c r="AO80" s="123" t="e">
        <f t="shared" si="76"/>
        <v>#VALUE!</v>
      </c>
      <c r="AP80" s="123" t="e">
        <f t="shared" si="77"/>
        <v>#VALUE!</v>
      </c>
      <c r="AQ80" s="123" t="e">
        <f t="shared" si="78"/>
        <v>#VALUE!</v>
      </c>
      <c r="AR80" s="124" t="e">
        <f t="shared" si="79"/>
        <v>#VALUE!</v>
      </c>
      <c r="AS80" s="124" t="e">
        <f t="shared" si="80"/>
        <v>#VALUE!</v>
      </c>
      <c r="AT80" s="124" t="e">
        <f t="shared" si="81"/>
        <v>#VALUE!</v>
      </c>
      <c r="AU80" s="124" t="e">
        <f t="shared" si="82"/>
        <v>#VALUE!</v>
      </c>
      <c r="AV80" s="124" t="e">
        <f t="shared" si="83"/>
        <v>#VALUE!</v>
      </c>
      <c r="AW80" s="124" t="e">
        <f t="shared" si="84"/>
        <v>#VALUE!</v>
      </c>
      <c r="AX80" s="124" t="e">
        <f t="shared" si="85"/>
        <v>#VALUE!</v>
      </c>
      <c r="AY80" s="124" t="e">
        <f t="shared" si="86"/>
        <v>#VALUE!</v>
      </c>
      <c r="AZ80" s="124" t="e">
        <f t="shared" si="87"/>
        <v>#VALUE!</v>
      </c>
      <c r="BA80" s="124" t="e">
        <f t="shared" si="88"/>
        <v>#VALUE!</v>
      </c>
      <c r="BB80" s="124" t="e">
        <f t="shared" si="89"/>
        <v>#VALUE!</v>
      </c>
      <c r="BC80" s="124" t="e">
        <f t="shared" si="90"/>
        <v>#VALUE!</v>
      </c>
      <c r="BD80" s="124" t="e">
        <f t="shared" si="91"/>
        <v>#VALUE!</v>
      </c>
      <c r="BE80" s="124" t="e">
        <f t="shared" si="92"/>
        <v>#VALUE!</v>
      </c>
      <c r="BF80" s="124" t="e">
        <f t="shared" si="93"/>
        <v>#VALUE!</v>
      </c>
      <c r="BG80" s="124" t="e">
        <f t="shared" si="94"/>
        <v>#VALUE!</v>
      </c>
      <c r="BH80" s="124" t="e">
        <f t="shared" si="95"/>
        <v>#VALUE!</v>
      </c>
      <c r="BI80" s="124" t="e">
        <f t="shared" si="96"/>
        <v>#VALUE!</v>
      </c>
      <c r="BJ80" s="124" t="e">
        <f t="shared" si="97"/>
        <v>#VALUE!</v>
      </c>
      <c r="BK80" s="124" t="e">
        <f t="shared" si="98"/>
        <v>#VALUE!</v>
      </c>
      <c r="BL80" s="124">
        <f t="shared" si="99"/>
        <v>1</v>
      </c>
    </row>
    <row r="81" spans="1:64">
      <c r="A81" s="118" t="s">
        <v>376</v>
      </c>
      <c r="B81" s="126"/>
      <c r="C81" s="126"/>
      <c r="D81" s="125"/>
      <c r="E81" s="125"/>
      <c r="F81" s="127"/>
      <c r="G81" s="128"/>
      <c r="H81" s="128"/>
      <c r="I81" s="127"/>
      <c r="J81" s="127"/>
      <c r="K81" s="127"/>
      <c r="L81" s="121" t="str">
        <f t="shared" si="100"/>
        <v/>
      </c>
      <c r="M81" s="121" t="str">
        <f t="shared" si="101"/>
        <v/>
      </c>
      <c r="N81" s="121"/>
      <c r="O81" s="122" t="str">
        <f t="shared" si="102"/>
        <v/>
      </c>
      <c r="P81" s="122" t="str">
        <f t="shared" si="103"/>
        <v/>
      </c>
      <c r="Q81" s="122" t="str">
        <f t="shared" si="104"/>
        <v/>
      </c>
      <c r="R81" s="122" t="str">
        <f t="shared" si="105"/>
        <v/>
      </c>
      <c r="S81" s="122" t="str">
        <f t="shared" si="106"/>
        <v/>
      </c>
      <c r="T81" s="122" t="str">
        <f t="shared" si="107"/>
        <v/>
      </c>
      <c r="U81" s="122" t="str">
        <f>IF(OR($B81="",$C81="",$E81="",$F81&gt;AN_CONCURS,$F81=""),"",$G81/VLOOKUP($F81,Euro!$A$6:$C$246,3,FALSE))</f>
        <v/>
      </c>
      <c r="V81" s="236" t="b">
        <f t="shared" si="108"/>
        <v>0</v>
      </c>
      <c r="X81" s="123" t="e">
        <f t="shared" si="52"/>
        <v>#VALUE!</v>
      </c>
      <c r="Y81" s="123" t="e">
        <f t="shared" si="60"/>
        <v>#VALUE!</v>
      </c>
      <c r="Z81" s="123" t="e">
        <f t="shared" si="61"/>
        <v>#VALUE!</v>
      </c>
      <c r="AA81" s="123" t="e">
        <f t="shared" si="62"/>
        <v>#VALUE!</v>
      </c>
      <c r="AB81" s="123" t="e">
        <f t="shared" si="63"/>
        <v>#VALUE!</v>
      </c>
      <c r="AC81" s="123" t="e">
        <f t="shared" si="64"/>
        <v>#VALUE!</v>
      </c>
      <c r="AD81" s="123" t="e">
        <f t="shared" si="65"/>
        <v>#VALUE!</v>
      </c>
      <c r="AE81" s="123" t="e">
        <f t="shared" si="66"/>
        <v>#VALUE!</v>
      </c>
      <c r="AF81" s="123" t="e">
        <f t="shared" si="67"/>
        <v>#VALUE!</v>
      </c>
      <c r="AG81" s="123" t="e">
        <f t="shared" si="68"/>
        <v>#VALUE!</v>
      </c>
      <c r="AH81" s="123" t="e">
        <f t="shared" si="69"/>
        <v>#VALUE!</v>
      </c>
      <c r="AI81" s="123" t="e">
        <f t="shared" si="70"/>
        <v>#VALUE!</v>
      </c>
      <c r="AJ81" s="123" t="e">
        <f t="shared" si="71"/>
        <v>#VALUE!</v>
      </c>
      <c r="AK81" s="123" t="e">
        <f t="shared" si="72"/>
        <v>#VALUE!</v>
      </c>
      <c r="AL81" s="123" t="e">
        <f t="shared" si="73"/>
        <v>#VALUE!</v>
      </c>
      <c r="AM81" s="123" t="e">
        <f t="shared" si="74"/>
        <v>#VALUE!</v>
      </c>
      <c r="AN81" s="123" t="e">
        <f t="shared" si="75"/>
        <v>#VALUE!</v>
      </c>
      <c r="AO81" s="123" t="e">
        <f t="shared" si="76"/>
        <v>#VALUE!</v>
      </c>
      <c r="AP81" s="123" t="e">
        <f t="shared" si="77"/>
        <v>#VALUE!</v>
      </c>
      <c r="AQ81" s="123" t="e">
        <f t="shared" si="78"/>
        <v>#VALUE!</v>
      </c>
      <c r="AR81" s="124" t="e">
        <f t="shared" si="79"/>
        <v>#VALUE!</v>
      </c>
      <c r="AS81" s="124" t="e">
        <f t="shared" si="80"/>
        <v>#VALUE!</v>
      </c>
      <c r="AT81" s="124" t="e">
        <f t="shared" si="81"/>
        <v>#VALUE!</v>
      </c>
      <c r="AU81" s="124" t="e">
        <f t="shared" si="82"/>
        <v>#VALUE!</v>
      </c>
      <c r="AV81" s="124" t="e">
        <f t="shared" si="83"/>
        <v>#VALUE!</v>
      </c>
      <c r="AW81" s="124" t="e">
        <f t="shared" si="84"/>
        <v>#VALUE!</v>
      </c>
      <c r="AX81" s="124" t="e">
        <f t="shared" si="85"/>
        <v>#VALUE!</v>
      </c>
      <c r="AY81" s="124" t="e">
        <f t="shared" si="86"/>
        <v>#VALUE!</v>
      </c>
      <c r="AZ81" s="124" t="e">
        <f t="shared" si="87"/>
        <v>#VALUE!</v>
      </c>
      <c r="BA81" s="124" t="e">
        <f t="shared" si="88"/>
        <v>#VALUE!</v>
      </c>
      <c r="BB81" s="124" t="e">
        <f t="shared" si="89"/>
        <v>#VALUE!</v>
      </c>
      <c r="BC81" s="124" t="e">
        <f t="shared" si="90"/>
        <v>#VALUE!</v>
      </c>
      <c r="BD81" s="124" t="e">
        <f t="shared" si="91"/>
        <v>#VALUE!</v>
      </c>
      <c r="BE81" s="124" t="e">
        <f t="shared" si="92"/>
        <v>#VALUE!</v>
      </c>
      <c r="BF81" s="124" t="e">
        <f t="shared" si="93"/>
        <v>#VALUE!</v>
      </c>
      <c r="BG81" s="124" t="e">
        <f t="shared" si="94"/>
        <v>#VALUE!</v>
      </c>
      <c r="BH81" s="124" t="e">
        <f t="shared" si="95"/>
        <v>#VALUE!</v>
      </c>
      <c r="BI81" s="124" t="e">
        <f t="shared" si="96"/>
        <v>#VALUE!</v>
      </c>
      <c r="BJ81" s="124" t="e">
        <f t="shared" si="97"/>
        <v>#VALUE!</v>
      </c>
      <c r="BK81" s="124" t="e">
        <f t="shared" si="98"/>
        <v>#VALUE!</v>
      </c>
      <c r="BL81" s="124">
        <f t="shared" si="99"/>
        <v>1</v>
      </c>
    </row>
    <row r="82" spans="1:64">
      <c r="A82" s="118" t="s">
        <v>377</v>
      </c>
      <c r="B82" s="126"/>
      <c r="C82" s="126"/>
      <c r="D82" s="125"/>
      <c r="E82" s="125"/>
      <c r="F82" s="127"/>
      <c r="G82" s="128"/>
      <c r="H82" s="128"/>
      <c r="I82" s="127"/>
      <c r="J82" s="127"/>
      <c r="K82" s="127"/>
      <c r="L82" s="121" t="str">
        <f t="shared" si="100"/>
        <v/>
      </c>
      <c r="M82" s="121" t="str">
        <f t="shared" si="101"/>
        <v/>
      </c>
      <c r="N82" s="121"/>
      <c r="O82" s="122" t="str">
        <f t="shared" si="102"/>
        <v/>
      </c>
      <c r="P82" s="122" t="str">
        <f t="shared" si="103"/>
        <v/>
      </c>
      <c r="Q82" s="122" t="str">
        <f t="shared" si="104"/>
        <v/>
      </c>
      <c r="R82" s="122" t="str">
        <f t="shared" si="105"/>
        <v/>
      </c>
      <c r="S82" s="122" t="str">
        <f t="shared" si="106"/>
        <v/>
      </c>
      <c r="T82" s="122" t="str">
        <f t="shared" si="107"/>
        <v/>
      </c>
      <c r="U82" s="122" t="str">
        <f>IF(OR($B82="",$C82="",$E82="",$F82&gt;AN_CONCURS,$F82=""),"",$G82/VLOOKUP($F82,Euro!$A$6:$C$246,3,FALSE))</f>
        <v/>
      </c>
      <c r="V82" s="236" t="b">
        <f t="shared" si="108"/>
        <v>0</v>
      </c>
      <c r="X82" s="123" t="e">
        <f t="shared" si="52"/>
        <v>#VALUE!</v>
      </c>
      <c r="Y82" s="123" t="e">
        <f t="shared" si="60"/>
        <v>#VALUE!</v>
      </c>
      <c r="Z82" s="123" t="e">
        <f t="shared" si="61"/>
        <v>#VALUE!</v>
      </c>
      <c r="AA82" s="123" t="e">
        <f t="shared" si="62"/>
        <v>#VALUE!</v>
      </c>
      <c r="AB82" s="123" t="e">
        <f t="shared" si="63"/>
        <v>#VALUE!</v>
      </c>
      <c r="AC82" s="123" t="e">
        <f t="shared" si="64"/>
        <v>#VALUE!</v>
      </c>
      <c r="AD82" s="123" t="e">
        <f t="shared" si="65"/>
        <v>#VALUE!</v>
      </c>
      <c r="AE82" s="123" t="e">
        <f t="shared" si="66"/>
        <v>#VALUE!</v>
      </c>
      <c r="AF82" s="123" t="e">
        <f t="shared" si="67"/>
        <v>#VALUE!</v>
      </c>
      <c r="AG82" s="123" t="e">
        <f t="shared" si="68"/>
        <v>#VALUE!</v>
      </c>
      <c r="AH82" s="123" t="e">
        <f t="shared" si="69"/>
        <v>#VALUE!</v>
      </c>
      <c r="AI82" s="123" t="e">
        <f t="shared" si="70"/>
        <v>#VALUE!</v>
      </c>
      <c r="AJ82" s="123" t="e">
        <f t="shared" si="71"/>
        <v>#VALUE!</v>
      </c>
      <c r="AK82" s="123" t="e">
        <f t="shared" si="72"/>
        <v>#VALUE!</v>
      </c>
      <c r="AL82" s="123" t="e">
        <f t="shared" si="73"/>
        <v>#VALUE!</v>
      </c>
      <c r="AM82" s="123" t="e">
        <f t="shared" si="74"/>
        <v>#VALUE!</v>
      </c>
      <c r="AN82" s="123" t="e">
        <f t="shared" si="75"/>
        <v>#VALUE!</v>
      </c>
      <c r="AO82" s="123" t="e">
        <f t="shared" si="76"/>
        <v>#VALUE!</v>
      </c>
      <c r="AP82" s="123" t="e">
        <f t="shared" si="77"/>
        <v>#VALUE!</v>
      </c>
      <c r="AQ82" s="123" t="e">
        <f t="shared" si="78"/>
        <v>#VALUE!</v>
      </c>
      <c r="AR82" s="124" t="e">
        <f t="shared" si="79"/>
        <v>#VALUE!</v>
      </c>
      <c r="AS82" s="124" t="e">
        <f t="shared" si="80"/>
        <v>#VALUE!</v>
      </c>
      <c r="AT82" s="124" t="e">
        <f t="shared" si="81"/>
        <v>#VALUE!</v>
      </c>
      <c r="AU82" s="124" t="e">
        <f t="shared" si="82"/>
        <v>#VALUE!</v>
      </c>
      <c r="AV82" s="124" t="e">
        <f t="shared" si="83"/>
        <v>#VALUE!</v>
      </c>
      <c r="AW82" s="124" t="e">
        <f t="shared" si="84"/>
        <v>#VALUE!</v>
      </c>
      <c r="AX82" s="124" t="e">
        <f t="shared" si="85"/>
        <v>#VALUE!</v>
      </c>
      <c r="AY82" s="124" t="e">
        <f t="shared" si="86"/>
        <v>#VALUE!</v>
      </c>
      <c r="AZ82" s="124" t="e">
        <f t="shared" si="87"/>
        <v>#VALUE!</v>
      </c>
      <c r="BA82" s="124" t="e">
        <f t="shared" si="88"/>
        <v>#VALUE!</v>
      </c>
      <c r="BB82" s="124" t="e">
        <f t="shared" si="89"/>
        <v>#VALUE!</v>
      </c>
      <c r="BC82" s="124" t="e">
        <f t="shared" si="90"/>
        <v>#VALUE!</v>
      </c>
      <c r="BD82" s="124" t="e">
        <f t="shared" si="91"/>
        <v>#VALUE!</v>
      </c>
      <c r="BE82" s="124" t="e">
        <f t="shared" si="92"/>
        <v>#VALUE!</v>
      </c>
      <c r="BF82" s="124" t="e">
        <f t="shared" si="93"/>
        <v>#VALUE!</v>
      </c>
      <c r="BG82" s="124" t="e">
        <f t="shared" si="94"/>
        <v>#VALUE!</v>
      </c>
      <c r="BH82" s="124" t="e">
        <f t="shared" si="95"/>
        <v>#VALUE!</v>
      </c>
      <c r="BI82" s="124" t="e">
        <f t="shared" si="96"/>
        <v>#VALUE!</v>
      </c>
      <c r="BJ82" s="124" t="e">
        <f t="shared" si="97"/>
        <v>#VALUE!</v>
      </c>
      <c r="BK82" s="124" t="e">
        <f t="shared" si="98"/>
        <v>#VALUE!</v>
      </c>
      <c r="BL82" s="124">
        <f t="shared" si="99"/>
        <v>1</v>
      </c>
    </row>
    <row r="83" spans="1:64">
      <c r="A83" s="118" t="s">
        <v>378</v>
      </c>
      <c r="B83" s="126"/>
      <c r="C83" s="126"/>
      <c r="D83" s="125"/>
      <c r="E83" s="125"/>
      <c r="F83" s="127"/>
      <c r="G83" s="128"/>
      <c r="H83" s="128"/>
      <c r="I83" s="127"/>
      <c r="J83" s="127"/>
      <c r="K83" s="127"/>
      <c r="L83" s="121" t="str">
        <f t="shared" si="100"/>
        <v/>
      </c>
      <c r="M83" s="121" t="str">
        <f t="shared" si="101"/>
        <v/>
      </c>
      <c r="N83" s="121"/>
      <c r="O83" s="122" t="str">
        <f t="shared" si="102"/>
        <v/>
      </c>
      <c r="P83" s="122" t="str">
        <f t="shared" si="103"/>
        <v/>
      </c>
      <c r="Q83" s="122" t="str">
        <f t="shared" si="104"/>
        <v/>
      </c>
      <c r="R83" s="122" t="str">
        <f t="shared" si="105"/>
        <v/>
      </c>
      <c r="S83" s="122" t="str">
        <f t="shared" si="106"/>
        <v/>
      </c>
      <c r="T83" s="122" t="str">
        <f t="shared" si="107"/>
        <v/>
      </c>
      <c r="U83" s="122" t="str">
        <f>IF(OR($B83="",$C83="",$E83="",$F83&gt;AN_CONCURS,$F83=""),"",$G83/VLOOKUP($F83,Euro!$A$6:$C$246,3,FALSE))</f>
        <v/>
      </c>
      <c r="V83" s="236" t="b">
        <f t="shared" si="108"/>
        <v>0</v>
      </c>
      <c r="X83" s="123" t="e">
        <f t="shared" si="52"/>
        <v>#VALUE!</v>
      </c>
      <c r="Y83" s="123" t="e">
        <f t="shared" si="60"/>
        <v>#VALUE!</v>
      </c>
      <c r="Z83" s="123" t="e">
        <f t="shared" si="61"/>
        <v>#VALUE!</v>
      </c>
      <c r="AA83" s="123" t="e">
        <f t="shared" si="62"/>
        <v>#VALUE!</v>
      </c>
      <c r="AB83" s="123" t="e">
        <f t="shared" si="63"/>
        <v>#VALUE!</v>
      </c>
      <c r="AC83" s="123" t="e">
        <f t="shared" si="64"/>
        <v>#VALUE!</v>
      </c>
      <c r="AD83" s="123" t="e">
        <f t="shared" si="65"/>
        <v>#VALUE!</v>
      </c>
      <c r="AE83" s="123" t="e">
        <f t="shared" si="66"/>
        <v>#VALUE!</v>
      </c>
      <c r="AF83" s="123" t="e">
        <f t="shared" si="67"/>
        <v>#VALUE!</v>
      </c>
      <c r="AG83" s="123" t="e">
        <f t="shared" si="68"/>
        <v>#VALUE!</v>
      </c>
      <c r="AH83" s="123" t="e">
        <f t="shared" si="69"/>
        <v>#VALUE!</v>
      </c>
      <c r="AI83" s="123" t="e">
        <f t="shared" si="70"/>
        <v>#VALUE!</v>
      </c>
      <c r="AJ83" s="123" t="e">
        <f t="shared" si="71"/>
        <v>#VALUE!</v>
      </c>
      <c r="AK83" s="123" t="e">
        <f t="shared" si="72"/>
        <v>#VALUE!</v>
      </c>
      <c r="AL83" s="123" t="e">
        <f t="shared" si="73"/>
        <v>#VALUE!</v>
      </c>
      <c r="AM83" s="123" t="e">
        <f t="shared" si="74"/>
        <v>#VALUE!</v>
      </c>
      <c r="AN83" s="123" t="e">
        <f t="shared" si="75"/>
        <v>#VALUE!</v>
      </c>
      <c r="AO83" s="123" t="e">
        <f t="shared" si="76"/>
        <v>#VALUE!</v>
      </c>
      <c r="AP83" s="123" t="e">
        <f t="shared" si="77"/>
        <v>#VALUE!</v>
      </c>
      <c r="AQ83" s="123" t="e">
        <f t="shared" si="78"/>
        <v>#VALUE!</v>
      </c>
      <c r="AR83" s="124" t="e">
        <f t="shared" si="79"/>
        <v>#VALUE!</v>
      </c>
      <c r="AS83" s="124" t="e">
        <f t="shared" si="80"/>
        <v>#VALUE!</v>
      </c>
      <c r="AT83" s="124" t="e">
        <f t="shared" si="81"/>
        <v>#VALUE!</v>
      </c>
      <c r="AU83" s="124" t="e">
        <f t="shared" si="82"/>
        <v>#VALUE!</v>
      </c>
      <c r="AV83" s="124" t="e">
        <f t="shared" si="83"/>
        <v>#VALUE!</v>
      </c>
      <c r="AW83" s="124" t="e">
        <f t="shared" si="84"/>
        <v>#VALUE!</v>
      </c>
      <c r="AX83" s="124" t="e">
        <f t="shared" si="85"/>
        <v>#VALUE!</v>
      </c>
      <c r="AY83" s="124" t="e">
        <f t="shared" si="86"/>
        <v>#VALUE!</v>
      </c>
      <c r="AZ83" s="124" t="e">
        <f t="shared" si="87"/>
        <v>#VALUE!</v>
      </c>
      <c r="BA83" s="124" t="e">
        <f t="shared" si="88"/>
        <v>#VALUE!</v>
      </c>
      <c r="BB83" s="124" t="e">
        <f t="shared" si="89"/>
        <v>#VALUE!</v>
      </c>
      <c r="BC83" s="124" t="e">
        <f t="shared" si="90"/>
        <v>#VALUE!</v>
      </c>
      <c r="BD83" s="124" t="e">
        <f t="shared" si="91"/>
        <v>#VALUE!</v>
      </c>
      <c r="BE83" s="124" t="e">
        <f t="shared" si="92"/>
        <v>#VALUE!</v>
      </c>
      <c r="BF83" s="124" t="e">
        <f t="shared" si="93"/>
        <v>#VALUE!</v>
      </c>
      <c r="BG83" s="124" t="e">
        <f t="shared" si="94"/>
        <v>#VALUE!</v>
      </c>
      <c r="BH83" s="124" t="e">
        <f t="shared" si="95"/>
        <v>#VALUE!</v>
      </c>
      <c r="BI83" s="124" t="e">
        <f t="shared" si="96"/>
        <v>#VALUE!</v>
      </c>
      <c r="BJ83" s="124" t="e">
        <f t="shared" si="97"/>
        <v>#VALUE!</v>
      </c>
      <c r="BK83" s="124" t="e">
        <f t="shared" si="98"/>
        <v>#VALUE!</v>
      </c>
      <c r="BL83" s="124">
        <f t="shared" si="99"/>
        <v>1</v>
      </c>
    </row>
    <row r="84" spans="1:64">
      <c r="A84" s="118" t="s">
        <v>379</v>
      </c>
      <c r="B84" s="126"/>
      <c r="C84" s="126"/>
      <c r="D84" s="125"/>
      <c r="E84" s="125"/>
      <c r="F84" s="127"/>
      <c r="G84" s="128"/>
      <c r="H84" s="128"/>
      <c r="I84" s="127"/>
      <c r="J84" s="127"/>
      <c r="K84" s="127"/>
      <c r="L84" s="121" t="str">
        <f t="shared" si="100"/>
        <v/>
      </c>
      <c r="M84" s="121" t="str">
        <f t="shared" si="101"/>
        <v/>
      </c>
      <c r="N84" s="121"/>
      <c r="O84" s="122" t="str">
        <f t="shared" si="102"/>
        <v/>
      </c>
      <c r="P84" s="122" t="str">
        <f t="shared" si="103"/>
        <v/>
      </c>
      <c r="Q84" s="122" t="str">
        <f t="shared" si="104"/>
        <v/>
      </c>
      <c r="R84" s="122" t="str">
        <f t="shared" si="105"/>
        <v/>
      </c>
      <c r="S84" s="122" t="str">
        <f t="shared" si="106"/>
        <v/>
      </c>
      <c r="T84" s="122" t="str">
        <f t="shared" si="107"/>
        <v/>
      </c>
      <c r="U84" s="122" t="str">
        <f>IF(OR($B84="",$C84="",$E84="",$F84&gt;AN_CONCURS,$F84=""),"",$G84/VLOOKUP($F84,Euro!$A$6:$C$246,3,FALSE))</f>
        <v/>
      </c>
      <c r="V84" s="236" t="b">
        <f t="shared" si="108"/>
        <v>0</v>
      </c>
      <c r="X84" s="123" t="e">
        <f t="shared" si="52"/>
        <v>#VALUE!</v>
      </c>
      <c r="Y84" s="123" t="e">
        <f t="shared" si="60"/>
        <v>#VALUE!</v>
      </c>
      <c r="Z84" s="123" t="e">
        <f t="shared" si="61"/>
        <v>#VALUE!</v>
      </c>
      <c r="AA84" s="123" t="e">
        <f t="shared" si="62"/>
        <v>#VALUE!</v>
      </c>
      <c r="AB84" s="123" t="e">
        <f t="shared" si="63"/>
        <v>#VALUE!</v>
      </c>
      <c r="AC84" s="123" t="e">
        <f t="shared" si="64"/>
        <v>#VALUE!</v>
      </c>
      <c r="AD84" s="123" t="e">
        <f t="shared" si="65"/>
        <v>#VALUE!</v>
      </c>
      <c r="AE84" s="123" t="e">
        <f t="shared" si="66"/>
        <v>#VALUE!</v>
      </c>
      <c r="AF84" s="123" t="e">
        <f t="shared" si="67"/>
        <v>#VALUE!</v>
      </c>
      <c r="AG84" s="123" t="e">
        <f t="shared" si="68"/>
        <v>#VALUE!</v>
      </c>
      <c r="AH84" s="123" t="e">
        <f t="shared" si="69"/>
        <v>#VALUE!</v>
      </c>
      <c r="AI84" s="123" t="e">
        <f t="shared" si="70"/>
        <v>#VALUE!</v>
      </c>
      <c r="AJ84" s="123" t="e">
        <f t="shared" si="71"/>
        <v>#VALUE!</v>
      </c>
      <c r="AK84" s="123" t="e">
        <f t="shared" si="72"/>
        <v>#VALUE!</v>
      </c>
      <c r="AL84" s="123" t="e">
        <f t="shared" si="73"/>
        <v>#VALUE!</v>
      </c>
      <c r="AM84" s="123" t="e">
        <f t="shared" si="74"/>
        <v>#VALUE!</v>
      </c>
      <c r="AN84" s="123" t="e">
        <f t="shared" si="75"/>
        <v>#VALUE!</v>
      </c>
      <c r="AO84" s="123" t="e">
        <f t="shared" si="76"/>
        <v>#VALUE!</v>
      </c>
      <c r="AP84" s="123" t="e">
        <f t="shared" si="77"/>
        <v>#VALUE!</v>
      </c>
      <c r="AQ84" s="123" t="e">
        <f t="shared" si="78"/>
        <v>#VALUE!</v>
      </c>
      <c r="AR84" s="124" t="e">
        <f t="shared" si="79"/>
        <v>#VALUE!</v>
      </c>
      <c r="AS84" s="124" t="e">
        <f t="shared" si="80"/>
        <v>#VALUE!</v>
      </c>
      <c r="AT84" s="124" t="e">
        <f t="shared" si="81"/>
        <v>#VALUE!</v>
      </c>
      <c r="AU84" s="124" t="e">
        <f t="shared" si="82"/>
        <v>#VALUE!</v>
      </c>
      <c r="AV84" s="124" t="e">
        <f t="shared" si="83"/>
        <v>#VALUE!</v>
      </c>
      <c r="AW84" s="124" t="e">
        <f t="shared" si="84"/>
        <v>#VALUE!</v>
      </c>
      <c r="AX84" s="124" t="e">
        <f t="shared" si="85"/>
        <v>#VALUE!</v>
      </c>
      <c r="AY84" s="124" t="e">
        <f t="shared" si="86"/>
        <v>#VALUE!</v>
      </c>
      <c r="AZ84" s="124" t="e">
        <f t="shared" si="87"/>
        <v>#VALUE!</v>
      </c>
      <c r="BA84" s="124" t="e">
        <f t="shared" si="88"/>
        <v>#VALUE!</v>
      </c>
      <c r="BB84" s="124" t="e">
        <f t="shared" si="89"/>
        <v>#VALUE!</v>
      </c>
      <c r="BC84" s="124" t="e">
        <f t="shared" si="90"/>
        <v>#VALUE!</v>
      </c>
      <c r="BD84" s="124" t="e">
        <f t="shared" si="91"/>
        <v>#VALUE!</v>
      </c>
      <c r="BE84" s="124" t="e">
        <f t="shared" si="92"/>
        <v>#VALUE!</v>
      </c>
      <c r="BF84" s="124" t="e">
        <f t="shared" si="93"/>
        <v>#VALUE!</v>
      </c>
      <c r="BG84" s="124" t="e">
        <f t="shared" si="94"/>
        <v>#VALUE!</v>
      </c>
      <c r="BH84" s="124" t="e">
        <f t="shared" si="95"/>
        <v>#VALUE!</v>
      </c>
      <c r="BI84" s="124" t="e">
        <f t="shared" si="96"/>
        <v>#VALUE!</v>
      </c>
      <c r="BJ84" s="124" t="e">
        <f t="shared" si="97"/>
        <v>#VALUE!</v>
      </c>
      <c r="BK84" s="124" t="e">
        <f t="shared" si="98"/>
        <v>#VALUE!</v>
      </c>
      <c r="BL84" s="124">
        <f t="shared" si="99"/>
        <v>1</v>
      </c>
    </row>
    <row r="85" spans="1:64">
      <c r="A85" s="118" t="s">
        <v>380</v>
      </c>
      <c r="B85" s="126"/>
      <c r="C85" s="126"/>
      <c r="D85" s="125"/>
      <c r="E85" s="125"/>
      <c r="F85" s="127"/>
      <c r="G85" s="128"/>
      <c r="H85" s="128"/>
      <c r="I85" s="127"/>
      <c r="J85" s="127"/>
      <c r="K85" s="127"/>
      <c r="L85" s="121" t="str">
        <f t="shared" si="100"/>
        <v/>
      </c>
      <c r="M85" s="121" t="str">
        <f t="shared" si="101"/>
        <v/>
      </c>
      <c r="N85" s="121"/>
      <c r="O85" s="122" t="str">
        <f t="shared" si="102"/>
        <v/>
      </c>
      <c r="P85" s="122" t="str">
        <f t="shared" si="103"/>
        <v/>
      </c>
      <c r="Q85" s="122" t="str">
        <f t="shared" si="104"/>
        <v/>
      </c>
      <c r="R85" s="122" t="str">
        <f t="shared" si="105"/>
        <v/>
      </c>
      <c r="S85" s="122" t="str">
        <f t="shared" si="106"/>
        <v/>
      </c>
      <c r="T85" s="122" t="str">
        <f t="shared" si="107"/>
        <v/>
      </c>
      <c r="U85" s="122" t="str">
        <f>IF(OR($B85="",$C85="",$E85="",$F85&gt;AN_CONCURS,$F85=""),"",$G85/VLOOKUP($F85,Euro!$A$6:$C$246,3,FALSE))</f>
        <v/>
      </c>
      <c r="V85" s="236" t="b">
        <f t="shared" si="108"/>
        <v>0</v>
      </c>
      <c r="X85" s="123" t="e">
        <f t="shared" si="52"/>
        <v>#VALUE!</v>
      </c>
      <c r="Y85" s="123" t="e">
        <f t="shared" si="60"/>
        <v>#VALUE!</v>
      </c>
      <c r="Z85" s="123" t="e">
        <f t="shared" si="61"/>
        <v>#VALUE!</v>
      </c>
      <c r="AA85" s="123" t="e">
        <f t="shared" si="62"/>
        <v>#VALUE!</v>
      </c>
      <c r="AB85" s="123" t="e">
        <f t="shared" si="63"/>
        <v>#VALUE!</v>
      </c>
      <c r="AC85" s="123" t="e">
        <f t="shared" si="64"/>
        <v>#VALUE!</v>
      </c>
      <c r="AD85" s="123" t="e">
        <f t="shared" si="65"/>
        <v>#VALUE!</v>
      </c>
      <c r="AE85" s="123" t="e">
        <f t="shared" si="66"/>
        <v>#VALUE!</v>
      </c>
      <c r="AF85" s="123" t="e">
        <f t="shared" si="67"/>
        <v>#VALUE!</v>
      </c>
      <c r="AG85" s="123" t="e">
        <f t="shared" si="68"/>
        <v>#VALUE!</v>
      </c>
      <c r="AH85" s="123" t="e">
        <f t="shared" si="69"/>
        <v>#VALUE!</v>
      </c>
      <c r="AI85" s="123" t="e">
        <f t="shared" si="70"/>
        <v>#VALUE!</v>
      </c>
      <c r="AJ85" s="123" t="e">
        <f t="shared" si="71"/>
        <v>#VALUE!</v>
      </c>
      <c r="AK85" s="123" t="e">
        <f t="shared" si="72"/>
        <v>#VALUE!</v>
      </c>
      <c r="AL85" s="123" t="e">
        <f t="shared" si="73"/>
        <v>#VALUE!</v>
      </c>
      <c r="AM85" s="123" t="e">
        <f t="shared" si="74"/>
        <v>#VALUE!</v>
      </c>
      <c r="AN85" s="123" t="e">
        <f t="shared" si="75"/>
        <v>#VALUE!</v>
      </c>
      <c r="AO85" s="123" t="e">
        <f t="shared" si="76"/>
        <v>#VALUE!</v>
      </c>
      <c r="AP85" s="123" t="e">
        <f t="shared" si="77"/>
        <v>#VALUE!</v>
      </c>
      <c r="AQ85" s="123" t="e">
        <f t="shared" si="78"/>
        <v>#VALUE!</v>
      </c>
      <c r="AR85" s="124" t="e">
        <f t="shared" si="79"/>
        <v>#VALUE!</v>
      </c>
      <c r="AS85" s="124" t="e">
        <f t="shared" si="80"/>
        <v>#VALUE!</v>
      </c>
      <c r="AT85" s="124" t="e">
        <f t="shared" si="81"/>
        <v>#VALUE!</v>
      </c>
      <c r="AU85" s="124" t="e">
        <f t="shared" si="82"/>
        <v>#VALUE!</v>
      </c>
      <c r="AV85" s="124" t="e">
        <f t="shared" si="83"/>
        <v>#VALUE!</v>
      </c>
      <c r="AW85" s="124" t="e">
        <f t="shared" si="84"/>
        <v>#VALUE!</v>
      </c>
      <c r="AX85" s="124" t="e">
        <f t="shared" si="85"/>
        <v>#VALUE!</v>
      </c>
      <c r="AY85" s="124" t="e">
        <f t="shared" si="86"/>
        <v>#VALUE!</v>
      </c>
      <c r="AZ85" s="124" t="e">
        <f t="shared" si="87"/>
        <v>#VALUE!</v>
      </c>
      <c r="BA85" s="124" t="e">
        <f t="shared" si="88"/>
        <v>#VALUE!</v>
      </c>
      <c r="BB85" s="124" t="e">
        <f t="shared" si="89"/>
        <v>#VALUE!</v>
      </c>
      <c r="BC85" s="124" t="e">
        <f t="shared" si="90"/>
        <v>#VALUE!</v>
      </c>
      <c r="BD85" s="124" t="e">
        <f t="shared" si="91"/>
        <v>#VALUE!</v>
      </c>
      <c r="BE85" s="124" t="e">
        <f t="shared" si="92"/>
        <v>#VALUE!</v>
      </c>
      <c r="BF85" s="124" t="e">
        <f t="shared" si="93"/>
        <v>#VALUE!</v>
      </c>
      <c r="BG85" s="124" t="e">
        <f t="shared" si="94"/>
        <v>#VALUE!</v>
      </c>
      <c r="BH85" s="124" t="e">
        <f t="shared" si="95"/>
        <v>#VALUE!</v>
      </c>
      <c r="BI85" s="124" t="e">
        <f t="shared" si="96"/>
        <v>#VALUE!</v>
      </c>
      <c r="BJ85" s="124" t="e">
        <f t="shared" si="97"/>
        <v>#VALUE!</v>
      </c>
      <c r="BK85" s="124" t="e">
        <f t="shared" si="98"/>
        <v>#VALUE!</v>
      </c>
      <c r="BL85" s="124">
        <f t="shared" si="99"/>
        <v>1</v>
      </c>
    </row>
    <row r="86" spans="1:64">
      <c r="A86" s="118" t="s">
        <v>381</v>
      </c>
      <c r="B86" s="126"/>
      <c r="C86" s="126"/>
      <c r="D86" s="125"/>
      <c r="E86" s="125"/>
      <c r="F86" s="127"/>
      <c r="G86" s="128"/>
      <c r="H86" s="128"/>
      <c r="I86" s="127"/>
      <c r="J86" s="127"/>
      <c r="K86" s="127"/>
      <c r="L86" s="121" t="str">
        <f t="shared" si="100"/>
        <v/>
      </c>
      <c r="M86" s="121" t="str">
        <f t="shared" si="101"/>
        <v/>
      </c>
      <c r="N86" s="121"/>
      <c r="O86" s="122" t="str">
        <f t="shared" si="102"/>
        <v/>
      </c>
      <c r="P86" s="122" t="str">
        <f t="shared" si="103"/>
        <v/>
      </c>
      <c r="Q86" s="122" t="str">
        <f t="shared" si="104"/>
        <v/>
      </c>
      <c r="R86" s="122" t="str">
        <f t="shared" si="105"/>
        <v/>
      </c>
      <c r="S86" s="122" t="str">
        <f t="shared" si="106"/>
        <v/>
      </c>
      <c r="T86" s="122" t="str">
        <f t="shared" si="107"/>
        <v/>
      </c>
      <c r="U86" s="122" t="str">
        <f>IF(OR($B86="",$C86="",$E86="",$F86&gt;AN_CONCURS,$F86=""),"",$G86/VLOOKUP($F86,Euro!$A$6:$C$246,3,FALSE))</f>
        <v/>
      </c>
      <c r="V86" s="236" t="b">
        <f t="shared" si="108"/>
        <v>0</v>
      </c>
      <c r="X86" s="123" t="e">
        <f t="shared" si="52"/>
        <v>#VALUE!</v>
      </c>
      <c r="Y86" s="123" t="e">
        <f t="shared" si="60"/>
        <v>#VALUE!</v>
      </c>
      <c r="Z86" s="123" t="e">
        <f t="shared" si="61"/>
        <v>#VALUE!</v>
      </c>
      <c r="AA86" s="123" t="e">
        <f t="shared" si="62"/>
        <v>#VALUE!</v>
      </c>
      <c r="AB86" s="123" t="e">
        <f t="shared" si="63"/>
        <v>#VALUE!</v>
      </c>
      <c r="AC86" s="123" t="e">
        <f t="shared" si="64"/>
        <v>#VALUE!</v>
      </c>
      <c r="AD86" s="123" t="e">
        <f t="shared" si="65"/>
        <v>#VALUE!</v>
      </c>
      <c r="AE86" s="123" t="e">
        <f t="shared" si="66"/>
        <v>#VALUE!</v>
      </c>
      <c r="AF86" s="123" t="e">
        <f t="shared" si="67"/>
        <v>#VALUE!</v>
      </c>
      <c r="AG86" s="123" t="e">
        <f t="shared" si="68"/>
        <v>#VALUE!</v>
      </c>
      <c r="AH86" s="123" t="e">
        <f t="shared" si="69"/>
        <v>#VALUE!</v>
      </c>
      <c r="AI86" s="123" t="e">
        <f t="shared" si="70"/>
        <v>#VALUE!</v>
      </c>
      <c r="AJ86" s="123" t="e">
        <f t="shared" si="71"/>
        <v>#VALUE!</v>
      </c>
      <c r="AK86" s="123" t="e">
        <f t="shared" si="72"/>
        <v>#VALUE!</v>
      </c>
      <c r="AL86" s="123" t="e">
        <f t="shared" si="73"/>
        <v>#VALUE!</v>
      </c>
      <c r="AM86" s="123" t="e">
        <f t="shared" si="74"/>
        <v>#VALUE!</v>
      </c>
      <c r="AN86" s="123" t="e">
        <f t="shared" si="75"/>
        <v>#VALUE!</v>
      </c>
      <c r="AO86" s="123" t="e">
        <f t="shared" si="76"/>
        <v>#VALUE!</v>
      </c>
      <c r="AP86" s="123" t="e">
        <f t="shared" si="77"/>
        <v>#VALUE!</v>
      </c>
      <c r="AQ86" s="123" t="e">
        <f t="shared" si="78"/>
        <v>#VALUE!</v>
      </c>
      <c r="AR86" s="124" t="e">
        <f t="shared" si="79"/>
        <v>#VALUE!</v>
      </c>
      <c r="AS86" s="124" t="e">
        <f t="shared" si="80"/>
        <v>#VALUE!</v>
      </c>
      <c r="AT86" s="124" t="e">
        <f t="shared" si="81"/>
        <v>#VALUE!</v>
      </c>
      <c r="AU86" s="124" t="e">
        <f t="shared" si="82"/>
        <v>#VALUE!</v>
      </c>
      <c r="AV86" s="124" t="e">
        <f t="shared" si="83"/>
        <v>#VALUE!</v>
      </c>
      <c r="AW86" s="124" t="e">
        <f t="shared" si="84"/>
        <v>#VALUE!</v>
      </c>
      <c r="AX86" s="124" t="e">
        <f t="shared" si="85"/>
        <v>#VALUE!</v>
      </c>
      <c r="AY86" s="124" t="e">
        <f t="shared" si="86"/>
        <v>#VALUE!</v>
      </c>
      <c r="AZ86" s="124" t="e">
        <f t="shared" si="87"/>
        <v>#VALUE!</v>
      </c>
      <c r="BA86" s="124" t="e">
        <f t="shared" si="88"/>
        <v>#VALUE!</v>
      </c>
      <c r="BB86" s="124" t="e">
        <f t="shared" si="89"/>
        <v>#VALUE!</v>
      </c>
      <c r="BC86" s="124" t="e">
        <f t="shared" si="90"/>
        <v>#VALUE!</v>
      </c>
      <c r="BD86" s="124" t="e">
        <f t="shared" si="91"/>
        <v>#VALUE!</v>
      </c>
      <c r="BE86" s="124" t="e">
        <f t="shared" si="92"/>
        <v>#VALUE!</v>
      </c>
      <c r="BF86" s="124" t="e">
        <f t="shared" si="93"/>
        <v>#VALUE!</v>
      </c>
      <c r="BG86" s="124" t="e">
        <f t="shared" si="94"/>
        <v>#VALUE!</v>
      </c>
      <c r="BH86" s="124" t="e">
        <f t="shared" si="95"/>
        <v>#VALUE!</v>
      </c>
      <c r="BI86" s="124" t="e">
        <f t="shared" si="96"/>
        <v>#VALUE!</v>
      </c>
      <c r="BJ86" s="124" t="e">
        <f t="shared" si="97"/>
        <v>#VALUE!</v>
      </c>
      <c r="BK86" s="124" t="e">
        <f t="shared" si="98"/>
        <v>#VALUE!</v>
      </c>
      <c r="BL86" s="124">
        <f t="shared" si="99"/>
        <v>1</v>
      </c>
    </row>
    <row r="87" spans="1:64">
      <c r="A87" s="118" t="s">
        <v>382</v>
      </c>
      <c r="B87" s="126"/>
      <c r="C87" s="126"/>
      <c r="D87" s="125"/>
      <c r="E87" s="125"/>
      <c r="F87" s="127"/>
      <c r="G87" s="128"/>
      <c r="H87" s="128"/>
      <c r="I87" s="127"/>
      <c r="J87" s="127"/>
      <c r="K87" s="127"/>
      <c r="L87" s="121" t="str">
        <f t="shared" si="100"/>
        <v/>
      </c>
      <c r="M87" s="121" t="str">
        <f t="shared" si="101"/>
        <v/>
      </c>
      <c r="N87" s="121"/>
      <c r="O87" s="122" t="str">
        <f t="shared" si="102"/>
        <v/>
      </c>
      <c r="P87" s="122" t="str">
        <f t="shared" si="103"/>
        <v/>
      </c>
      <c r="Q87" s="122" t="str">
        <f t="shared" si="104"/>
        <v/>
      </c>
      <c r="R87" s="122" t="str">
        <f t="shared" si="105"/>
        <v/>
      </c>
      <c r="S87" s="122" t="str">
        <f t="shared" si="106"/>
        <v/>
      </c>
      <c r="T87" s="122" t="str">
        <f t="shared" si="107"/>
        <v/>
      </c>
      <c r="U87" s="122" t="str">
        <f>IF(OR($B87="",$C87="",$E87="",$F87&gt;AN_CONCURS,$F87=""),"",$G87/VLOOKUP($F87,Euro!$A$6:$C$246,3,FALSE))</f>
        <v/>
      </c>
      <c r="V87" s="236" t="b">
        <f t="shared" si="108"/>
        <v>0</v>
      </c>
      <c r="X87" s="123" t="e">
        <f t="shared" si="52"/>
        <v>#VALUE!</v>
      </c>
      <c r="Y87" s="123" t="e">
        <f t="shared" si="60"/>
        <v>#VALUE!</v>
      </c>
      <c r="Z87" s="123" t="e">
        <f t="shared" si="61"/>
        <v>#VALUE!</v>
      </c>
      <c r="AA87" s="123" t="e">
        <f t="shared" si="62"/>
        <v>#VALUE!</v>
      </c>
      <c r="AB87" s="123" t="e">
        <f t="shared" si="63"/>
        <v>#VALUE!</v>
      </c>
      <c r="AC87" s="123" t="e">
        <f t="shared" si="64"/>
        <v>#VALUE!</v>
      </c>
      <c r="AD87" s="123" t="e">
        <f t="shared" si="65"/>
        <v>#VALUE!</v>
      </c>
      <c r="AE87" s="123" t="e">
        <f t="shared" si="66"/>
        <v>#VALUE!</v>
      </c>
      <c r="AF87" s="123" t="e">
        <f t="shared" si="67"/>
        <v>#VALUE!</v>
      </c>
      <c r="AG87" s="123" t="e">
        <f t="shared" si="68"/>
        <v>#VALUE!</v>
      </c>
      <c r="AH87" s="123" t="e">
        <f t="shared" si="69"/>
        <v>#VALUE!</v>
      </c>
      <c r="AI87" s="123" t="e">
        <f t="shared" si="70"/>
        <v>#VALUE!</v>
      </c>
      <c r="AJ87" s="123" t="e">
        <f t="shared" si="71"/>
        <v>#VALUE!</v>
      </c>
      <c r="AK87" s="123" t="e">
        <f t="shared" si="72"/>
        <v>#VALUE!</v>
      </c>
      <c r="AL87" s="123" t="e">
        <f t="shared" si="73"/>
        <v>#VALUE!</v>
      </c>
      <c r="AM87" s="123" t="e">
        <f t="shared" si="74"/>
        <v>#VALUE!</v>
      </c>
      <c r="AN87" s="123" t="e">
        <f t="shared" si="75"/>
        <v>#VALUE!</v>
      </c>
      <c r="AO87" s="123" t="e">
        <f t="shared" si="76"/>
        <v>#VALUE!</v>
      </c>
      <c r="AP87" s="123" t="e">
        <f t="shared" si="77"/>
        <v>#VALUE!</v>
      </c>
      <c r="AQ87" s="123" t="e">
        <f t="shared" si="78"/>
        <v>#VALUE!</v>
      </c>
      <c r="AR87" s="124" t="e">
        <f t="shared" si="79"/>
        <v>#VALUE!</v>
      </c>
      <c r="AS87" s="124" t="e">
        <f t="shared" si="80"/>
        <v>#VALUE!</v>
      </c>
      <c r="AT87" s="124" t="e">
        <f t="shared" si="81"/>
        <v>#VALUE!</v>
      </c>
      <c r="AU87" s="124" t="e">
        <f t="shared" si="82"/>
        <v>#VALUE!</v>
      </c>
      <c r="AV87" s="124" t="e">
        <f t="shared" si="83"/>
        <v>#VALUE!</v>
      </c>
      <c r="AW87" s="124" t="e">
        <f t="shared" si="84"/>
        <v>#VALUE!</v>
      </c>
      <c r="AX87" s="124" t="e">
        <f t="shared" si="85"/>
        <v>#VALUE!</v>
      </c>
      <c r="AY87" s="124" t="e">
        <f t="shared" si="86"/>
        <v>#VALUE!</v>
      </c>
      <c r="AZ87" s="124" t="e">
        <f t="shared" si="87"/>
        <v>#VALUE!</v>
      </c>
      <c r="BA87" s="124" t="e">
        <f t="shared" si="88"/>
        <v>#VALUE!</v>
      </c>
      <c r="BB87" s="124" t="e">
        <f t="shared" si="89"/>
        <v>#VALUE!</v>
      </c>
      <c r="BC87" s="124" t="e">
        <f t="shared" si="90"/>
        <v>#VALUE!</v>
      </c>
      <c r="BD87" s="124" t="e">
        <f t="shared" si="91"/>
        <v>#VALUE!</v>
      </c>
      <c r="BE87" s="124" t="e">
        <f t="shared" si="92"/>
        <v>#VALUE!</v>
      </c>
      <c r="BF87" s="124" t="e">
        <f t="shared" si="93"/>
        <v>#VALUE!</v>
      </c>
      <c r="BG87" s="124" t="e">
        <f t="shared" si="94"/>
        <v>#VALUE!</v>
      </c>
      <c r="BH87" s="124" t="e">
        <f t="shared" si="95"/>
        <v>#VALUE!</v>
      </c>
      <c r="BI87" s="124" t="e">
        <f t="shared" si="96"/>
        <v>#VALUE!</v>
      </c>
      <c r="BJ87" s="124" t="e">
        <f t="shared" si="97"/>
        <v>#VALUE!</v>
      </c>
      <c r="BK87" s="124" t="e">
        <f t="shared" si="98"/>
        <v>#VALUE!</v>
      </c>
      <c r="BL87" s="124">
        <f t="shared" si="99"/>
        <v>1</v>
      </c>
    </row>
    <row r="88" spans="1:64">
      <c r="A88" s="118" t="s">
        <v>383</v>
      </c>
      <c r="B88" s="126"/>
      <c r="C88" s="126"/>
      <c r="D88" s="125"/>
      <c r="E88" s="125"/>
      <c r="F88" s="127"/>
      <c r="G88" s="128"/>
      <c r="H88" s="128"/>
      <c r="I88" s="127"/>
      <c r="J88" s="127"/>
      <c r="K88" s="127"/>
      <c r="L88" s="121" t="str">
        <f t="shared" si="100"/>
        <v/>
      </c>
      <c r="M88" s="121" t="str">
        <f t="shared" si="101"/>
        <v/>
      </c>
      <c r="N88" s="121"/>
      <c r="O88" s="122" t="str">
        <f t="shared" si="102"/>
        <v/>
      </c>
      <c r="P88" s="122" t="str">
        <f t="shared" si="103"/>
        <v/>
      </c>
      <c r="Q88" s="122" t="str">
        <f t="shared" si="104"/>
        <v/>
      </c>
      <c r="R88" s="122" t="str">
        <f t="shared" si="105"/>
        <v/>
      </c>
      <c r="S88" s="122" t="str">
        <f t="shared" si="106"/>
        <v/>
      </c>
      <c r="T88" s="122" t="str">
        <f t="shared" si="107"/>
        <v/>
      </c>
      <c r="U88" s="122" t="str">
        <f>IF(OR($B88="",$C88="",$E88="",$F88&gt;AN_CONCURS,$F88=""),"",$G88/VLOOKUP($F88,Euro!$A$6:$C$246,3,FALSE))</f>
        <v/>
      </c>
      <c r="V88" s="236" t="b">
        <f t="shared" si="108"/>
        <v>0</v>
      </c>
      <c r="X88" s="123" t="e">
        <f t="shared" si="52"/>
        <v>#VALUE!</v>
      </c>
      <c r="Y88" s="123" t="e">
        <f t="shared" si="60"/>
        <v>#VALUE!</v>
      </c>
      <c r="Z88" s="123" t="e">
        <f t="shared" si="61"/>
        <v>#VALUE!</v>
      </c>
      <c r="AA88" s="123" t="e">
        <f t="shared" si="62"/>
        <v>#VALUE!</v>
      </c>
      <c r="AB88" s="123" t="e">
        <f t="shared" si="63"/>
        <v>#VALUE!</v>
      </c>
      <c r="AC88" s="123" t="e">
        <f t="shared" si="64"/>
        <v>#VALUE!</v>
      </c>
      <c r="AD88" s="123" t="e">
        <f t="shared" si="65"/>
        <v>#VALUE!</v>
      </c>
      <c r="AE88" s="123" t="e">
        <f t="shared" si="66"/>
        <v>#VALUE!</v>
      </c>
      <c r="AF88" s="123" t="e">
        <f t="shared" si="67"/>
        <v>#VALUE!</v>
      </c>
      <c r="AG88" s="123" t="e">
        <f t="shared" si="68"/>
        <v>#VALUE!</v>
      </c>
      <c r="AH88" s="123" t="e">
        <f t="shared" si="69"/>
        <v>#VALUE!</v>
      </c>
      <c r="AI88" s="123" t="e">
        <f t="shared" si="70"/>
        <v>#VALUE!</v>
      </c>
      <c r="AJ88" s="123" t="e">
        <f t="shared" si="71"/>
        <v>#VALUE!</v>
      </c>
      <c r="AK88" s="123" t="e">
        <f t="shared" si="72"/>
        <v>#VALUE!</v>
      </c>
      <c r="AL88" s="123" t="e">
        <f t="shared" si="73"/>
        <v>#VALUE!</v>
      </c>
      <c r="AM88" s="123" t="e">
        <f t="shared" si="74"/>
        <v>#VALUE!</v>
      </c>
      <c r="AN88" s="123" t="e">
        <f t="shared" si="75"/>
        <v>#VALUE!</v>
      </c>
      <c r="AO88" s="123" t="e">
        <f t="shared" si="76"/>
        <v>#VALUE!</v>
      </c>
      <c r="AP88" s="123" t="e">
        <f t="shared" si="77"/>
        <v>#VALUE!</v>
      </c>
      <c r="AQ88" s="123" t="e">
        <f t="shared" si="78"/>
        <v>#VALUE!</v>
      </c>
      <c r="AR88" s="124" t="e">
        <f t="shared" si="79"/>
        <v>#VALUE!</v>
      </c>
      <c r="AS88" s="124" t="e">
        <f t="shared" si="80"/>
        <v>#VALUE!</v>
      </c>
      <c r="AT88" s="124" t="e">
        <f t="shared" si="81"/>
        <v>#VALUE!</v>
      </c>
      <c r="AU88" s="124" t="e">
        <f t="shared" si="82"/>
        <v>#VALUE!</v>
      </c>
      <c r="AV88" s="124" t="e">
        <f t="shared" si="83"/>
        <v>#VALUE!</v>
      </c>
      <c r="AW88" s="124" t="e">
        <f t="shared" si="84"/>
        <v>#VALUE!</v>
      </c>
      <c r="AX88" s="124" t="e">
        <f t="shared" si="85"/>
        <v>#VALUE!</v>
      </c>
      <c r="AY88" s="124" t="e">
        <f t="shared" si="86"/>
        <v>#VALUE!</v>
      </c>
      <c r="AZ88" s="124" t="e">
        <f t="shared" si="87"/>
        <v>#VALUE!</v>
      </c>
      <c r="BA88" s="124" t="e">
        <f t="shared" si="88"/>
        <v>#VALUE!</v>
      </c>
      <c r="BB88" s="124" t="e">
        <f t="shared" si="89"/>
        <v>#VALUE!</v>
      </c>
      <c r="BC88" s="124" t="e">
        <f t="shared" si="90"/>
        <v>#VALUE!</v>
      </c>
      <c r="BD88" s="124" t="e">
        <f t="shared" si="91"/>
        <v>#VALUE!</v>
      </c>
      <c r="BE88" s="124" t="e">
        <f t="shared" si="92"/>
        <v>#VALUE!</v>
      </c>
      <c r="BF88" s="124" t="e">
        <f t="shared" si="93"/>
        <v>#VALUE!</v>
      </c>
      <c r="BG88" s="124" t="e">
        <f t="shared" si="94"/>
        <v>#VALUE!</v>
      </c>
      <c r="BH88" s="124" t="e">
        <f t="shared" si="95"/>
        <v>#VALUE!</v>
      </c>
      <c r="BI88" s="124" t="e">
        <f t="shared" si="96"/>
        <v>#VALUE!</v>
      </c>
      <c r="BJ88" s="124" t="e">
        <f t="shared" si="97"/>
        <v>#VALUE!</v>
      </c>
      <c r="BK88" s="124" t="e">
        <f t="shared" si="98"/>
        <v>#VALUE!</v>
      </c>
      <c r="BL88" s="124">
        <f t="shared" si="99"/>
        <v>1</v>
      </c>
    </row>
    <row r="89" spans="1:64">
      <c r="A89" s="118" t="s">
        <v>384</v>
      </c>
      <c r="B89" s="126"/>
      <c r="C89" s="126"/>
      <c r="D89" s="125"/>
      <c r="E89" s="125"/>
      <c r="F89" s="127"/>
      <c r="G89" s="128"/>
      <c r="H89" s="128"/>
      <c r="I89" s="127"/>
      <c r="J89" s="127"/>
      <c r="K89" s="127"/>
      <c r="L89" s="121" t="str">
        <f t="shared" si="100"/>
        <v/>
      </c>
      <c r="M89" s="121" t="str">
        <f t="shared" si="101"/>
        <v/>
      </c>
      <c r="N89" s="121"/>
      <c r="O89" s="122" t="str">
        <f t="shared" si="102"/>
        <v/>
      </c>
      <c r="P89" s="122" t="str">
        <f t="shared" si="103"/>
        <v/>
      </c>
      <c r="Q89" s="122" t="str">
        <f t="shared" si="104"/>
        <v/>
      </c>
      <c r="R89" s="122" t="str">
        <f t="shared" si="105"/>
        <v/>
      </c>
      <c r="S89" s="122" t="str">
        <f t="shared" si="106"/>
        <v/>
      </c>
      <c r="T89" s="122" t="str">
        <f t="shared" si="107"/>
        <v/>
      </c>
      <c r="U89" s="122" t="str">
        <f>IF(OR($B89="",$C89="",$E89="",$F89&gt;AN_CONCURS,$F89=""),"",$G89/VLOOKUP($F89,Euro!$A$6:$C$246,3,FALSE))</f>
        <v/>
      </c>
      <c r="V89" s="236" t="b">
        <f t="shared" si="108"/>
        <v>0</v>
      </c>
      <c r="X89" s="123" t="e">
        <f t="shared" si="52"/>
        <v>#VALUE!</v>
      </c>
      <c r="Y89" s="123" t="e">
        <f t="shared" si="60"/>
        <v>#VALUE!</v>
      </c>
      <c r="Z89" s="123" t="e">
        <f t="shared" si="61"/>
        <v>#VALUE!</v>
      </c>
      <c r="AA89" s="123" t="e">
        <f t="shared" si="62"/>
        <v>#VALUE!</v>
      </c>
      <c r="AB89" s="123" t="e">
        <f t="shared" si="63"/>
        <v>#VALUE!</v>
      </c>
      <c r="AC89" s="123" t="e">
        <f t="shared" si="64"/>
        <v>#VALUE!</v>
      </c>
      <c r="AD89" s="123" t="e">
        <f t="shared" si="65"/>
        <v>#VALUE!</v>
      </c>
      <c r="AE89" s="123" t="e">
        <f t="shared" si="66"/>
        <v>#VALUE!</v>
      </c>
      <c r="AF89" s="123" t="e">
        <f t="shared" si="67"/>
        <v>#VALUE!</v>
      </c>
      <c r="AG89" s="123" t="e">
        <f t="shared" si="68"/>
        <v>#VALUE!</v>
      </c>
      <c r="AH89" s="123" t="e">
        <f t="shared" si="69"/>
        <v>#VALUE!</v>
      </c>
      <c r="AI89" s="123" t="e">
        <f t="shared" si="70"/>
        <v>#VALUE!</v>
      </c>
      <c r="AJ89" s="123" t="e">
        <f t="shared" si="71"/>
        <v>#VALUE!</v>
      </c>
      <c r="AK89" s="123" t="e">
        <f t="shared" si="72"/>
        <v>#VALUE!</v>
      </c>
      <c r="AL89" s="123" t="e">
        <f t="shared" si="73"/>
        <v>#VALUE!</v>
      </c>
      <c r="AM89" s="123" t="e">
        <f t="shared" si="74"/>
        <v>#VALUE!</v>
      </c>
      <c r="AN89" s="123" t="e">
        <f t="shared" si="75"/>
        <v>#VALUE!</v>
      </c>
      <c r="AO89" s="123" t="e">
        <f t="shared" si="76"/>
        <v>#VALUE!</v>
      </c>
      <c r="AP89" s="123" t="e">
        <f t="shared" si="77"/>
        <v>#VALUE!</v>
      </c>
      <c r="AQ89" s="123" t="e">
        <f t="shared" si="78"/>
        <v>#VALUE!</v>
      </c>
      <c r="AR89" s="124" t="e">
        <f t="shared" si="79"/>
        <v>#VALUE!</v>
      </c>
      <c r="AS89" s="124" t="e">
        <f t="shared" si="80"/>
        <v>#VALUE!</v>
      </c>
      <c r="AT89" s="124" t="e">
        <f t="shared" si="81"/>
        <v>#VALUE!</v>
      </c>
      <c r="AU89" s="124" t="e">
        <f t="shared" si="82"/>
        <v>#VALUE!</v>
      </c>
      <c r="AV89" s="124" t="e">
        <f t="shared" si="83"/>
        <v>#VALUE!</v>
      </c>
      <c r="AW89" s="124" t="e">
        <f t="shared" si="84"/>
        <v>#VALUE!</v>
      </c>
      <c r="AX89" s="124" t="e">
        <f t="shared" si="85"/>
        <v>#VALUE!</v>
      </c>
      <c r="AY89" s="124" t="e">
        <f t="shared" si="86"/>
        <v>#VALUE!</v>
      </c>
      <c r="AZ89" s="124" t="e">
        <f t="shared" si="87"/>
        <v>#VALUE!</v>
      </c>
      <c r="BA89" s="124" t="e">
        <f t="shared" si="88"/>
        <v>#VALUE!</v>
      </c>
      <c r="BB89" s="124" t="e">
        <f t="shared" si="89"/>
        <v>#VALUE!</v>
      </c>
      <c r="BC89" s="124" t="e">
        <f t="shared" si="90"/>
        <v>#VALUE!</v>
      </c>
      <c r="BD89" s="124" t="e">
        <f t="shared" si="91"/>
        <v>#VALUE!</v>
      </c>
      <c r="BE89" s="124" t="e">
        <f t="shared" si="92"/>
        <v>#VALUE!</v>
      </c>
      <c r="BF89" s="124" t="e">
        <f t="shared" si="93"/>
        <v>#VALUE!</v>
      </c>
      <c r="BG89" s="124" t="e">
        <f t="shared" si="94"/>
        <v>#VALUE!</v>
      </c>
      <c r="BH89" s="124" t="e">
        <f t="shared" si="95"/>
        <v>#VALUE!</v>
      </c>
      <c r="BI89" s="124" t="e">
        <f t="shared" si="96"/>
        <v>#VALUE!</v>
      </c>
      <c r="BJ89" s="124" t="e">
        <f t="shared" si="97"/>
        <v>#VALUE!</v>
      </c>
      <c r="BK89" s="124" t="e">
        <f t="shared" si="98"/>
        <v>#VALUE!</v>
      </c>
      <c r="BL89" s="124">
        <f t="shared" si="99"/>
        <v>1</v>
      </c>
    </row>
    <row r="90" spans="1:64">
      <c r="A90" s="118" t="s">
        <v>385</v>
      </c>
      <c r="B90" s="126"/>
      <c r="C90" s="126"/>
      <c r="D90" s="125"/>
      <c r="E90" s="125"/>
      <c r="F90" s="127"/>
      <c r="G90" s="128"/>
      <c r="H90" s="128"/>
      <c r="I90" s="127"/>
      <c r="J90" s="127"/>
      <c r="K90" s="127"/>
      <c r="L90" s="121" t="str">
        <f t="shared" si="100"/>
        <v/>
      </c>
      <c r="M90" s="121" t="str">
        <f t="shared" si="101"/>
        <v/>
      </c>
      <c r="N90" s="121"/>
      <c r="O90" s="122" t="str">
        <f t="shared" si="102"/>
        <v/>
      </c>
      <c r="P90" s="122" t="str">
        <f t="shared" si="103"/>
        <v/>
      </c>
      <c r="Q90" s="122" t="str">
        <f t="shared" si="104"/>
        <v/>
      </c>
      <c r="R90" s="122" t="str">
        <f t="shared" si="105"/>
        <v/>
      </c>
      <c r="S90" s="122" t="str">
        <f t="shared" si="106"/>
        <v/>
      </c>
      <c r="T90" s="122" t="str">
        <f t="shared" si="107"/>
        <v/>
      </c>
      <c r="U90" s="122" t="str">
        <f>IF(OR($B90="",$C90="",$E90="",$F90&gt;AN_CONCURS,$F90=""),"",$G90/VLOOKUP($F90,Euro!$A$6:$C$246,3,FALSE))</f>
        <v/>
      </c>
      <c r="V90" s="236" t="b">
        <f t="shared" si="108"/>
        <v>0</v>
      </c>
      <c r="X90" s="123" t="e">
        <f t="shared" si="52"/>
        <v>#VALUE!</v>
      </c>
      <c r="Y90" s="123" t="e">
        <f t="shared" si="60"/>
        <v>#VALUE!</v>
      </c>
      <c r="Z90" s="123" t="e">
        <f t="shared" si="61"/>
        <v>#VALUE!</v>
      </c>
      <c r="AA90" s="123" t="e">
        <f t="shared" si="62"/>
        <v>#VALUE!</v>
      </c>
      <c r="AB90" s="123" t="e">
        <f t="shared" si="63"/>
        <v>#VALUE!</v>
      </c>
      <c r="AC90" s="123" t="e">
        <f t="shared" si="64"/>
        <v>#VALUE!</v>
      </c>
      <c r="AD90" s="123" t="e">
        <f t="shared" si="65"/>
        <v>#VALUE!</v>
      </c>
      <c r="AE90" s="123" t="e">
        <f t="shared" si="66"/>
        <v>#VALUE!</v>
      </c>
      <c r="AF90" s="123" t="e">
        <f t="shared" si="67"/>
        <v>#VALUE!</v>
      </c>
      <c r="AG90" s="123" t="e">
        <f t="shared" si="68"/>
        <v>#VALUE!</v>
      </c>
      <c r="AH90" s="123" t="e">
        <f t="shared" si="69"/>
        <v>#VALUE!</v>
      </c>
      <c r="AI90" s="123" t="e">
        <f t="shared" si="70"/>
        <v>#VALUE!</v>
      </c>
      <c r="AJ90" s="123" t="e">
        <f t="shared" si="71"/>
        <v>#VALUE!</v>
      </c>
      <c r="AK90" s="123" t="e">
        <f t="shared" si="72"/>
        <v>#VALUE!</v>
      </c>
      <c r="AL90" s="123" t="e">
        <f t="shared" si="73"/>
        <v>#VALUE!</v>
      </c>
      <c r="AM90" s="123" t="e">
        <f t="shared" si="74"/>
        <v>#VALUE!</v>
      </c>
      <c r="AN90" s="123" t="e">
        <f t="shared" si="75"/>
        <v>#VALUE!</v>
      </c>
      <c r="AO90" s="123" t="e">
        <f t="shared" si="76"/>
        <v>#VALUE!</v>
      </c>
      <c r="AP90" s="123" t="e">
        <f t="shared" si="77"/>
        <v>#VALUE!</v>
      </c>
      <c r="AQ90" s="123" t="e">
        <f t="shared" si="78"/>
        <v>#VALUE!</v>
      </c>
      <c r="AR90" s="124" t="e">
        <f t="shared" si="79"/>
        <v>#VALUE!</v>
      </c>
      <c r="AS90" s="124" t="e">
        <f t="shared" si="80"/>
        <v>#VALUE!</v>
      </c>
      <c r="AT90" s="124" t="e">
        <f t="shared" si="81"/>
        <v>#VALUE!</v>
      </c>
      <c r="AU90" s="124" t="e">
        <f t="shared" si="82"/>
        <v>#VALUE!</v>
      </c>
      <c r="AV90" s="124" t="e">
        <f t="shared" si="83"/>
        <v>#VALUE!</v>
      </c>
      <c r="AW90" s="124" t="e">
        <f t="shared" si="84"/>
        <v>#VALUE!</v>
      </c>
      <c r="AX90" s="124" t="e">
        <f t="shared" si="85"/>
        <v>#VALUE!</v>
      </c>
      <c r="AY90" s="124" t="e">
        <f t="shared" si="86"/>
        <v>#VALUE!</v>
      </c>
      <c r="AZ90" s="124" t="e">
        <f t="shared" si="87"/>
        <v>#VALUE!</v>
      </c>
      <c r="BA90" s="124" t="e">
        <f t="shared" si="88"/>
        <v>#VALUE!</v>
      </c>
      <c r="BB90" s="124" t="e">
        <f t="shared" si="89"/>
        <v>#VALUE!</v>
      </c>
      <c r="BC90" s="124" t="e">
        <f t="shared" si="90"/>
        <v>#VALUE!</v>
      </c>
      <c r="BD90" s="124" t="e">
        <f t="shared" si="91"/>
        <v>#VALUE!</v>
      </c>
      <c r="BE90" s="124" t="e">
        <f t="shared" si="92"/>
        <v>#VALUE!</v>
      </c>
      <c r="BF90" s="124" t="e">
        <f t="shared" si="93"/>
        <v>#VALUE!</v>
      </c>
      <c r="BG90" s="124" t="e">
        <f t="shared" si="94"/>
        <v>#VALUE!</v>
      </c>
      <c r="BH90" s="124" t="e">
        <f t="shared" si="95"/>
        <v>#VALUE!</v>
      </c>
      <c r="BI90" s="124" t="e">
        <f t="shared" si="96"/>
        <v>#VALUE!</v>
      </c>
      <c r="BJ90" s="124" t="e">
        <f t="shared" si="97"/>
        <v>#VALUE!</v>
      </c>
      <c r="BK90" s="124" t="e">
        <f t="shared" si="98"/>
        <v>#VALUE!</v>
      </c>
      <c r="BL90" s="124">
        <f t="shared" si="99"/>
        <v>1</v>
      </c>
    </row>
    <row r="91" spans="1:64">
      <c r="A91" s="118" t="s">
        <v>386</v>
      </c>
      <c r="B91" s="126"/>
      <c r="C91" s="126"/>
      <c r="D91" s="125"/>
      <c r="E91" s="125"/>
      <c r="F91" s="127"/>
      <c r="G91" s="128"/>
      <c r="H91" s="128"/>
      <c r="I91" s="127"/>
      <c r="J91" s="127"/>
      <c r="K91" s="127"/>
      <c r="L91" s="121" t="str">
        <f t="shared" si="100"/>
        <v/>
      </c>
      <c r="M91" s="121" t="str">
        <f t="shared" si="101"/>
        <v/>
      </c>
      <c r="N91" s="121"/>
      <c r="O91" s="122" t="str">
        <f t="shared" si="102"/>
        <v/>
      </c>
      <c r="P91" s="122" t="str">
        <f t="shared" si="103"/>
        <v/>
      </c>
      <c r="Q91" s="122" t="str">
        <f t="shared" si="104"/>
        <v/>
      </c>
      <c r="R91" s="122" t="str">
        <f t="shared" si="105"/>
        <v/>
      </c>
      <c r="S91" s="122" t="str">
        <f t="shared" si="106"/>
        <v/>
      </c>
      <c r="T91" s="122" t="str">
        <f t="shared" si="107"/>
        <v/>
      </c>
      <c r="U91" s="122" t="str">
        <f>IF(OR($B91="",$C91="",$E91="",$F91&gt;AN_CONCURS,$F91=""),"",$G91/VLOOKUP($F91,Euro!$A$6:$C$246,3,FALSE))</f>
        <v/>
      </c>
      <c r="V91" s="236" t="b">
        <f t="shared" si="108"/>
        <v>0</v>
      </c>
      <c r="X91" s="123" t="e">
        <f t="shared" si="52"/>
        <v>#VALUE!</v>
      </c>
      <c r="Y91" s="123" t="e">
        <f t="shared" si="60"/>
        <v>#VALUE!</v>
      </c>
      <c r="Z91" s="123" t="e">
        <f t="shared" si="61"/>
        <v>#VALUE!</v>
      </c>
      <c r="AA91" s="123" t="e">
        <f t="shared" si="62"/>
        <v>#VALUE!</v>
      </c>
      <c r="AB91" s="123" t="e">
        <f t="shared" si="63"/>
        <v>#VALUE!</v>
      </c>
      <c r="AC91" s="123" t="e">
        <f t="shared" si="64"/>
        <v>#VALUE!</v>
      </c>
      <c r="AD91" s="123" t="e">
        <f t="shared" si="65"/>
        <v>#VALUE!</v>
      </c>
      <c r="AE91" s="123" t="e">
        <f t="shared" si="66"/>
        <v>#VALUE!</v>
      </c>
      <c r="AF91" s="123" t="e">
        <f t="shared" si="67"/>
        <v>#VALUE!</v>
      </c>
      <c r="AG91" s="123" t="e">
        <f t="shared" si="68"/>
        <v>#VALUE!</v>
      </c>
      <c r="AH91" s="123" t="e">
        <f t="shared" si="69"/>
        <v>#VALUE!</v>
      </c>
      <c r="AI91" s="123" t="e">
        <f t="shared" si="70"/>
        <v>#VALUE!</v>
      </c>
      <c r="AJ91" s="123" t="e">
        <f t="shared" si="71"/>
        <v>#VALUE!</v>
      </c>
      <c r="AK91" s="123" t="e">
        <f t="shared" si="72"/>
        <v>#VALUE!</v>
      </c>
      <c r="AL91" s="123" t="e">
        <f t="shared" si="73"/>
        <v>#VALUE!</v>
      </c>
      <c r="AM91" s="123" t="e">
        <f t="shared" si="74"/>
        <v>#VALUE!</v>
      </c>
      <c r="AN91" s="123" t="e">
        <f t="shared" si="75"/>
        <v>#VALUE!</v>
      </c>
      <c r="AO91" s="123" t="e">
        <f t="shared" si="76"/>
        <v>#VALUE!</v>
      </c>
      <c r="AP91" s="123" t="e">
        <f t="shared" si="77"/>
        <v>#VALUE!</v>
      </c>
      <c r="AQ91" s="123" t="e">
        <f t="shared" si="78"/>
        <v>#VALUE!</v>
      </c>
      <c r="AR91" s="124" t="e">
        <f t="shared" si="79"/>
        <v>#VALUE!</v>
      </c>
      <c r="AS91" s="124" t="e">
        <f t="shared" si="80"/>
        <v>#VALUE!</v>
      </c>
      <c r="AT91" s="124" t="e">
        <f t="shared" si="81"/>
        <v>#VALUE!</v>
      </c>
      <c r="AU91" s="124" t="e">
        <f t="shared" si="82"/>
        <v>#VALUE!</v>
      </c>
      <c r="AV91" s="124" t="e">
        <f t="shared" si="83"/>
        <v>#VALUE!</v>
      </c>
      <c r="AW91" s="124" t="e">
        <f t="shared" si="84"/>
        <v>#VALUE!</v>
      </c>
      <c r="AX91" s="124" t="e">
        <f t="shared" si="85"/>
        <v>#VALUE!</v>
      </c>
      <c r="AY91" s="124" t="e">
        <f t="shared" si="86"/>
        <v>#VALUE!</v>
      </c>
      <c r="AZ91" s="124" t="e">
        <f t="shared" si="87"/>
        <v>#VALUE!</v>
      </c>
      <c r="BA91" s="124" t="e">
        <f t="shared" si="88"/>
        <v>#VALUE!</v>
      </c>
      <c r="BB91" s="124" t="e">
        <f t="shared" si="89"/>
        <v>#VALUE!</v>
      </c>
      <c r="BC91" s="124" t="e">
        <f t="shared" si="90"/>
        <v>#VALUE!</v>
      </c>
      <c r="BD91" s="124" t="e">
        <f t="shared" si="91"/>
        <v>#VALUE!</v>
      </c>
      <c r="BE91" s="124" t="e">
        <f t="shared" si="92"/>
        <v>#VALUE!</v>
      </c>
      <c r="BF91" s="124" t="e">
        <f t="shared" si="93"/>
        <v>#VALUE!</v>
      </c>
      <c r="BG91" s="124" t="e">
        <f t="shared" si="94"/>
        <v>#VALUE!</v>
      </c>
      <c r="BH91" s="124" t="e">
        <f t="shared" si="95"/>
        <v>#VALUE!</v>
      </c>
      <c r="BI91" s="124" t="e">
        <f t="shared" si="96"/>
        <v>#VALUE!</v>
      </c>
      <c r="BJ91" s="124" t="e">
        <f t="shared" si="97"/>
        <v>#VALUE!</v>
      </c>
      <c r="BK91" s="124" t="e">
        <f t="shared" si="98"/>
        <v>#VALUE!</v>
      </c>
      <c r="BL91" s="124">
        <f t="shared" si="99"/>
        <v>1</v>
      </c>
    </row>
    <row r="92" spans="1:64">
      <c r="A92" s="118" t="s">
        <v>387</v>
      </c>
      <c r="B92" s="126"/>
      <c r="C92" s="126"/>
      <c r="D92" s="125"/>
      <c r="E92" s="125"/>
      <c r="F92" s="127"/>
      <c r="G92" s="128"/>
      <c r="H92" s="128"/>
      <c r="I92" s="127"/>
      <c r="J92" s="127"/>
      <c r="K92" s="127"/>
      <c r="L92" s="121" t="str">
        <f t="shared" si="100"/>
        <v/>
      </c>
      <c r="M92" s="121" t="str">
        <f t="shared" si="101"/>
        <v/>
      </c>
      <c r="N92" s="121"/>
      <c r="O92" s="122" t="str">
        <f t="shared" si="102"/>
        <v/>
      </c>
      <c r="P92" s="122" t="str">
        <f t="shared" si="103"/>
        <v/>
      </c>
      <c r="Q92" s="122" t="str">
        <f t="shared" si="104"/>
        <v/>
      </c>
      <c r="R92" s="122" t="str">
        <f t="shared" si="105"/>
        <v/>
      </c>
      <c r="S92" s="122" t="str">
        <f t="shared" si="106"/>
        <v/>
      </c>
      <c r="T92" s="122" t="str">
        <f t="shared" si="107"/>
        <v/>
      </c>
      <c r="U92" s="122" t="str">
        <f>IF(OR($B92="",$C92="",$E92="",$F92&gt;AN_CONCURS,$F92=""),"",$G92/VLOOKUP($F92,Euro!$A$6:$C$246,3,FALSE))</f>
        <v/>
      </c>
      <c r="V92" s="236" t="b">
        <f t="shared" si="108"/>
        <v>0</v>
      </c>
      <c r="X92" s="123" t="e">
        <f t="shared" si="52"/>
        <v>#VALUE!</v>
      </c>
      <c r="Y92" s="123" t="e">
        <f t="shared" si="60"/>
        <v>#VALUE!</v>
      </c>
      <c r="Z92" s="123" t="e">
        <f t="shared" si="61"/>
        <v>#VALUE!</v>
      </c>
      <c r="AA92" s="123" t="e">
        <f t="shared" si="62"/>
        <v>#VALUE!</v>
      </c>
      <c r="AB92" s="123" t="e">
        <f t="shared" si="63"/>
        <v>#VALUE!</v>
      </c>
      <c r="AC92" s="123" t="e">
        <f t="shared" si="64"/>
        <v>#VALUE!</v>
      </c>
      <c r="AD92" s="123" t="e">
        <f t="shared" si="65"/>
        <v>#VALUE!</v>
      </c>
      <c r="AE92" s="123" t="e">
        <f t="shared" si="66"/>
        <v>#VALUE!</v>
      </c>
      <c r="AF92" s="123" t="e">
        <f t="shared" si="67"/>
        <v>#VALUE!</v>
      </c>
      <c r="AG92" s="123" t="e">
        <f t="shared" si="68"/>
        <v>#VALUE!</v>
      </c>
      <c r="AH92" s="123" t="e">
        <f t="shared" si="69"/>
        <v>#VALUE!</v>
      </c>
      <c r="AI92" s="123" t="e">
        <f t="shared" si="70"/>
        <v>#VALUE!</v>
      </c>
      <c r="AJ92" s="123" t="e">
        <f t="shared" si="71"/>
        <v>#VALUE!</v>
      </c>
      <c r="AK92" s="123" t="e">
        <f t="shared" si="72"/>
        <v>#VALUE!</v>
      </c>
      <c r="AL92" s="123" t="e">
        <f t="shared" si="73"/>
        <v>#VALUE!</v>
      </c>
      <c r="AM92" s="123" t="e">
        <f t="shared" si="74"/>
        <v>#VALUE!</v>
      </c>
      <c r="AN92" s="123" t="e">
        <f t="shared" si="75"/>
        <v>#VALUE!</v>
      </c>
      <c r="AO92" s="123" t="e">
        <f t="shared" si="76"/>
        <v>#VALUE!</v>
      </c>
      <c r="AP92" s="123" t="e">
        <f t="shared" si="77"/>
        <v>#VALUE!</v>
      </c>
      <c r="AQ92" s="123" t="e">
        <f t="shared" si="78"/>
        <v>#VALUE!</v>
      </c>
      <c r="AR92" s="124" t="e">
        <f t="shared" si="79"/>
        <v>#VALUE!</v>
      </c>
      <c r="AS92" s="124" t="e">
        <f t="shared" si="80"/>
        <v>#VALUE!</v>
      </c>
      <c r="AT92" s="124" t="e">
        <f t="shared" si="81"/>
        <v>#VALUE!</v>
      </c>
      <c r="AU92" s="124" t="e">
        <f t="shared" si="82"/>
        <v>#VALUE!</v>
      </c>
      <c r="AV92" s="124" t="e">
        <f t="shared" si="83"/>
        <v>#VALUE!</v>
      </c>
      <c r="AW92" s="124" t="e">
        <f t="shared" si="84"/>
        <v>#VALUE!</v>
      </c>
      <c r="AX92" s="124" t="e">
        <f t="shared" si="85"/>
        <v>#VALUE!</v>
      </c>
      <c r="AY92" s="124" t="e">
        <f t="shared" si="86"/>
        <v>#VALUE!</v>
      </c>
      <c r="AZ92" s="124" t="e">
        <f t="shared" si="87"/>
        <v>#VALUE!</v>
      </c>
      <c r="BA92" s="124" t="e">
        <f t="shared" si="88"/>
        <v>#VALUE!</v>
      </c>
      <c r="BB92" s="124" t="e">
        <f t="shared" si="89"/>
        <v>#VALUE!</v>
      </c>
      <c r="BC92" s="124" t="e">
        <f t="shared" si="90"/>
        <v>#VALUE!</v>
      </c>
      <c r="BD92" s="124" t="e">
        <f t="shared" si="91"/>
        <v>#VALUE!</v>
      </c>
      <c r="BE92" s="124" t="e">
        <f t="shared" si="92"/>
        <v>#VALUE!</v>
      </c>
      <c r="BF92" s="124" t="e">
        <f t="shared" si="93"/>
        <v>#VALUE!</v>
      </c>
      <c r="BG92" s="124" t="e">
        <f t="shared" si="94"/>
        <v>#VALUE!</v>
      </c>
      <c r="BH92" s="124" t="e">
        <f t="shared" si="95"/>
        <v>#VALUE!</v>
      </c>
      <c r="BI92" s="124" t="e">
        <f t="shared" si="96"/>
        <v>#VALUE!</v>
      </c>
      <c r="BJ92" s="124" t="e">
        <f t="shared" si="97"/>
        <v>#VALUE!</v>
      </c>
      <c r="BK92" s="124" t="e">
        <f t="shared" si="98"/>
        <v>#VALUE!</v>
      </c>
      <c r="BL92" s="124">
        <f t="shared" si="99"/>
        <v>1</v>
      </c>
    </row>
    <row r="93" spans="1:64">
      <c r="A93" s="118" t="s">
        <v>388</v>
      </c>
      <c r="B93" s="126"/>
      <c r="C93" s="126"/>
      <c r="D93" s="125"/>
      <c r="E93" s="125"/>
      <c r="F93" s="127"/>
      <c r="G93" s="128"/>
      <c r="H93" s="128"/>
      <c r="I93" s="127"/>
      <c r="J93" s="127"/>
      <c r="K93" s="127"/>
      <c r="L93" s="121" t="str">
        <f t="shared" si="100"/>
        <v/>
      </c>
      <c r="M93" s="121" t="str">
        <f t="shared" si="101"/>
        <v/>
      </c>
      <c r="N93" s="121"/>
      <c r="O93" s="122" t="str">
        <f t="shared" si="102"/>
        <v/>
      </c>
      <c r="P93" s="122" t="str">
        <f t="shared" si="103"/>
        <v/>
      </c>
      <c r="Q93" s="122" t="str">
        <f t="shared" si="104"/>
        <v/>
      </c>
      <c r="R93" s="122" t="str">
        <f t="shared" si="105"/>
        <v/>
      </c>
      <c r="S93" s="122" t="str">
        <f t="shared" si="106"/>
        <v/>
      </c>
      <c r="T93" s="122" t="str">
        <f t="shared" si="107"/>
        <v/>
      </c>
      <c r="U93" s="122" t="str">
        <f>IF(OR($B93="",$C93="",$E93="",$F93&gt;AN_CONCURS,$F93=""),"",$G93/VLOOKUP($F93,Euro!$A$6:$C$246,3,FALSE))</f>
        <v/>
      </c>
      <c r="V93" s="236" t="b">
        <f t="shared" si="108"/>
        <v>0</v>
      </c>
      <c r="X93" s="123" t="e">
        <f t="shared" si="52"/>
        <v>#VALUE!</v>
      </c>
      <c r="Y93" s="123" t="e">
        <f t="shared" si="60"/>
        <v>#VALUE!</v>
      </c>
      <c r="Z93" s="123" t="e">
        <f t="shared" si="61"/>
        <v>#VALUE!</v>
      </c>
      <c r="AA93" s="123" t="e">
        <f t="shared" si="62"/>
        <v>#VALUE!</v>
      </c>
      <c r="AB93" s="123" t="e">
        <f t="shared" si="63"/>
        <v>#VALUE!</v>
      </c>
      <c r="AC93" s="123" t="e">
        <f t="shared" si="64"/>
        <v>#VALUE!</v>
      </c>
      <c r="AD93" s="123" t="e">
        <f t="shared" si="65"/>
        <v>#VALUE!</v>
      </c>
      <c r="AE93" s="123" t="e">
        <f t="shared" si="66"/>
        <v>#VALUE!</v>
      </c>
      <c r="AF93" s="123" t="e">
        <f t="shared" si="67"/>
        <v>#VALUE!</v>
      </c>
      <c r="AG93" s="123" t="e">
        <f t="shared" si="68"/>
        <v>#VALUE!</v>
      </c>
      <c r="AH93" s="123" t="e">
        <f t="shared" si="69"/>
        <v>#VALUE!</v>
      </c>
      <c r="AI93" s="123" t="e">
        <f t="shared" si="70"/>
        <v>#VALUE!</v>
      </c>
      <c r="AJ93" s="123" t="e">
        <f t="shared" si="71"/>
        <v>#VALUE!</v>
      </c>
      <c r="AK93" s="123" t="e">
        <f t="shared" si="72"/>
        <v>#VALUE!</v>
      </c>
      <c r="AL93" s="123" t="e">
        <f t="shared" si="73"/>
        <v>#VALUE!</v>
      </c>
      <c r="AM93" s="123" t="e">
        <f t="shared" si="74"/>
        <v>#VALUE!</v>
      </c>
      <c r="AN93" s="123" t="e">
        <f t="shared" si="75"/>
        <v>#VALUE!</v>
      </c>
      <c r="AO93" s="123" t="e">
        <f t="shared" si="76"/>
        <v>#VALUE!</v>
      </c>
      <c r="AP93" s="123" t="e">
        <f t="shared" si="77"/>
        <v>#VALUE!</v>
      </c>
      <c r="AQ93" s="123" t="e">
        <f t="shared" si="78"/>
        <v>#VALUE!</v>
      </c>
      <c r="AR93" s="124" t="e">
        <f t="shared" si="79"/>
        <v>#VALUE!</v>
      </c>
      <c r="AS93" s="124" t="e">
        <f t="shared" si="80"/>
        <v>#VALUE!</v>
      </c>
      <c r="AT93" s="124" t="e">
        <f t="shared" si="81"/>
        <v>#VALUE!</v>
      </c>
      <c r="AU93" s="124" t="e">
        <f t="shared" si="82"/>
        <v>#VALUE!</v>
      </c>
      <c r="AV93" s="124" t="e">
        <f t="shared" si="83"/>
        <v>#VALUE!</v>
      </c>
      <c r="AW93" s="124" t="e">
        <f t="shared" si="84"/>
        <v>#VALUE!</v>
      </c>
      <c r="AX93" s="124" t="e">
        <f t="shared" si="85"/>
        <v>#VALUE!</v>
      </c>
      <c r="AY93" s="124" t="e">
        <f t="shared" si="86"/>
        <v>#VALUE!</v>
      </c>
      <c r="AZ93" s="124" t="e">
        <f t="shared" si="87"/>
        <v>#VALUE!</v>
      </c>
      <c r="BA93" s="124" t="e">
        <f t="shared" si="88"/>
        <v>#VALUE!</v>
      </c>
      <c r="BB93" s="124" t="e">
        <f t="shared" si="89"/>
        <v>#VALUE!</v>
      </c>
      <c r="BC93" s="124" t="e">
        <f t="shared" si="90"/>
        <v>#VALUE!</v>
      </c>
      <c r="BD93" s="124" t="e">
        <f t="shared" si="91"/>
        <v>#VALUE!</v>
      </c>
      <c r="BE93" s="124" t="e">
        <f t="shared" si="92"/>
        <v>#VALUE!</v>
      </c>
      <c r="BF93" s="124" t="e">
        <f t="shared" si="93"/>
        <v>#VALUE!</v>
      </c>
      <c r="BG93" s="124" t="e">
        <f t="shared" si="94"/>
        <v>#VALUE!</v>
      </c>
      <c r="BH93" s="124" t="e">
        <f t="shared" si="95"/>
        <v>#VALUE!</v>
      </c>
      <c r="BI93" s="124" t="e">
        <f t="shared" si="96"/>
        <v>#VALUE!</v>
      </c>
      <c r="BJ93" s="124" t="e">
        <f t="shared" si="97"/>
        <v>#VALUE!</v>
      </c>
      <c r="BK93" s="124" t="e">
        <f t="shared" si="98"/>
        <v>#VALUE!</v>
      </c>
      <c r="BL93" s="124">
        <f t="shared" si="99"/>
        <v>1</v>
      </c>
    </row>
    <row r="94" spans="1:64">
      <c r="A94" s="118" t="s">
        <v>389</v>
      </c>
      <c r="B94" s="126"/>
      <c r="C94" s="126"/>
      <c r="D94" s="125"/>
      <c r="E94" s="125"/>
      <c r="F94" s="127"/>
      <c r="G94" s="128"/>
      <c r="H94" s="128"/>
      <c r="I94" s="127"/>
      <c r="J94" s="127"/>
      <c r="K94" s="127"/>
      <c r="L94" s="121" t="str">
        <f t="shared" si="100"/>
        <v/>
      </c>
      <c r="M94" s="121" t="str">
        <f t="shared" si="101"/>
        <v/>
      </c>
      <c r="N94" s="121"/>
      <c r="O94" s="122" t="str">
        <f t="shared" si="102"/>
        <v/>
      </c>
      <c r="P94" s="122" t="str">
        <f t="shared" si="103"/>
        <v/>
      </c>
      <c r="Q94" s="122" t="str">
        <f t="shared" si="104"/>
        <v/>
      </c>
      <c r="R94" s="122" t="str">
        <f t="shared" si="105"/>
        <v/>
      </c>
      <c r="S94" s="122" t="str">
        <f t="shared" si="106"/>
        <v/>
      </c>
      <c r="T94" s="122" t="str">
        <f t="shared" si="107"/>
        <v/>
      </c>
      <c r="U94" s="122" t="str">
        <f>IF(OR($B94="",$C94="",$E94="",$F94&gt;AN_CONCURS,$F94=""),"",$G94/VLOOKUP($F94,Euro!$A$6:$C$246,3,FALSE))</f>
        <v/>
      </c>
      <c r="V94" s="236" t="b">
        <f t="shared" si="108"/>
        <v>0</v>
      </c>
      <c r="X94" s="123" t="e">
        <f t="shared" si="52"/>
        <v>#VALUE!</v>
      </c>
      <c r="Y94" s="123" t="e">
        <f t="shared" si="60"/>
        <v>#VALUE!</v>
      </c>
      <c r="Z94" s="123" t="e">
        <f t="shared" si="61"/>
        <v>#VALUE!</v>
      </c>
      <c r="AA94" s="123" t="e">
        <f t="shared" si="62"/>
        <v>#VALUE!</v>
      </c>
      <c r="AB94" s="123" t="e">
        <f t="shared" si="63"/>
        <v>#VALUE!</v>
      </c>
      <c r="AC94" s="123" t="e">
        <f t="shared" si="64"/>
        <v>#VALUE!</v>
      </c>
      <c r="AD94" s="123" t="e">
        <f t="shared" si="65"/>
        <v>#VALUE!</v>
      </c>
      <c r="AE94" s="123" t="e">
        <f t="shared" si="66"/>
        <v>#VALUE!</v>
      </c>
      <c r="AF94" s="123" t="e">
        <f t="shared" si="67"/>
        <v>#VALUE!</v>
      </c>
      <c r="AG94" s="123" t="e">
        <f t="shared" si="68"/>
        <v>#VALUE!</v>
      </c>
      <c r="AH94" s="123" t="e">
        <f t="shared" si="69"/>
        <v>#VALUE!</v>
      </c>
      <c r="AI94" s="123" t="e">
        <f t="shared" si="70"/>
        <v>#VALUE!</v>
      </c>
      <c r="AJ94" s="123" t="e">
        <f t="shared" si="71"/>
        <v>#VALUE!</v>
      </c>
      <c r="AK94" s="123" t="e">
        <f t="shared" si="72"/>
        <v>#VALUE!</v>
      </c>
      <c r="AL94" s="123" t="e">
        <f t="shared" si="73"/>
        <v>#VALUE!</v>
      </c>
      <c r="AM94" s="123" t="e">
        <f t="shared" si="74"/>
        <v>#VALUE!</v>
      </c>
      <c r="AN94" s="123" t="e">
        <f t="shared" si="75"/>
        <v>#VALUE!</v>
      </c>
      <c r="AO94" s="123" t="e">
        <f t="shared" si="76"/>
        <v>#VALUE!</v>
      </c>
      <c r="AP94" s="123" t="e">
        <f t="shared" si="77"/>
        <v>#VALUE!</v>
      </c>
      <c r="AQ94" s="123" t="e">
        <f t="shared" si="78"/>
        <v>#VALUE!</v>
      </c>
      <c r="AR94" s="124" t="e">
        <f t="shared" si="79"/>
        <v>#VALUE!</v>
      </c>
      <c r="AS94" s="124" t="e">
        <f t="shared" si="80"/>
        <v>#VALUE!</v>
      </c>
      <c r="AT94" s="124" t="e">
        <f t="shared" si="81"/>
        <v>#VALUE!</v>
      </c>
      <c r="AU94" s="124" t="e">
        <f t="shared" si="82"/>
        <v>#VALUE!</v>
      </c>
      <c r="AV94" s="124" t="e">
        <f t="shared" si="83"/>
        <v>#VALUE!</v>
      </c>
      <c r="AW94" s="124" t="e">
        <f t="shared" si="84"/>
        <v>#VALUE!</v>
      </c>
      <c r="AX94" s="124" t="e">
        <f t="shared" si="85"/>
        <v>#VALUE!</v>
      </c>
      <c r="AY94" s="124" t="e">
        <f t="shared" si="86"/>
        <v>#VALUE!</v>
      </c>
      <c r="AZ94" s="124" t="e">
        <f t="shared" si="87"/>
        <v>#VALUE!</v>
      </c>
      <c r="BA94" s="124" t="e">
        <f t="shared" si="88"/>
        <v>#VALUE!</v>
      </c>
      <c r="BB94" s="124" t="e">
        <f t="shared" si="89"/>
        <v>#VALUE!</v>
      </c>
      <c r="BC94" s="124" t="e">
        <f t="shared" si="90"/>
        <v>#VALUE!</v>
      </c>
      <c r="BD94" s="124" t="e">
        <f t="shared" si="91"/>
        <v>#VALUE!</v>
      </c>
      <c r="BE94" s="124" t="e">
        <f t="shared" si="92"/>
        <v>#VALUE!</v>
      </c>
      <c r="BF94" s="124" t="e">
        <f t="shared" si="93"/>
        <v>#VALUE!</v>
      </c>
      <c r="BG94" s="124" t="e">
        <f t="shared" si="94"/>
        <v>#VALUE!</v>
      </c>
      <c r="BH94" s="124" t="e">
        <f t="shared" si="95"/>
        <v>#VALUE!</v>
      </c>
      <c r="BI94" s="124" t="e">
        <f t="shared" si="96"/>
        <v>#VALUE!</v>
      </c>
      <c r="BJ94" s="124" t="e">
        <f t="shared" si="97"/>
        <v>#VALUE!</v>
      </c>
      <c r="BK94" s="124" t="e">
        <f t="shared" si="98"/>
        <v>#VALUE!</v>
      </c>
      <c r="BL94" s="124">
        <f t="shared" si="99"/>
        <v>1</v>
      </c>
    </row>
    <row r="95" spans="1:64">
      <c r="A95" s="118" t="s">
        <v>390</v>
      </c>
      <c r="B95" s="126"/>
      <c r="C95" s="126"/>
      <c r="D95" s="125"/>
      <c r="E95" s="125"/>
      <c r="F95" s="127"/>
      <c r="G95" s="128"/>
      <c r="H95" s="128"/>
      <c r="I95" s="127"/>
      <c r="J95" s="127"/>
      <c r="K95" s="127"/>
      <c r="L95" s="121" t="str">
        <f t="shared" si="100"/>
        <v/>
      </c>
      <c r="M95" s="121" t="str">
        <f t="shared" si="101"/>
        <v/>
      </c>
      <c r="N95" s="121"/>
      <c r="O95" s="122" t="str">
        <f t="shared" si="102"/>
        <v/>
      </c>
      <c r="P95" s="122" t="str">
        <f t="shared" si="103"/>
        <v/>
      </c>
      <c r="Q95" s="122" t="str">
        <f t="shared" si="104"/>
        <v/>
      </c>
      <c r="R95" s="122" t="str">
        <f t="shared" si="105"/>
        <v/>
      </c>
      <c r="S95" s="122" t="str">
        <f t="shared" si="106"/>
        <v/>
      </c>
      <c r="T95" s="122" t="str">
        <f t="shared" si="107"/>
        <v/>
      </c>
      <c r="U95" s="122" t="str">
        <f>IF(OR($B95="",$C95="",$E95="",$F95&gt;AN_CONCURS,$F95=""),"",$G95/VLOOKUP($F95,Euro!$A$6:$C$246,3,FALSE))</f>
        <v/>
      </c>
      <c r="V95" s="236" t="b">
        <f t="shared" si="108"/>
        <v>0</v>
      </c>
      <c r="X95" s="123" t="e">
        <f t="shared" si="52"/>
        <v>#VALUE!</v>
      </c>
      <c r="Y95" s="123" t="e">
        <f t="shared" si="60"/>
        <v>#VALUE!</v>
      </c>
      <c r="Z95" s="123" t="e">
        <f t="shared" si="61"/>
        <v>#VALUE!</v>
      </c>
      <c r="AA95" s="123" t="e">
        <f t="shared" si="62"/>
        <v>#VALUE!</v>
      </c>
      <c r="AB95" s="123" t="e">
        <f t="shared" si="63"/>
        <v>#VALUE!</v>
      </c>
      <c r="AC95" s="123" t="e">
        <f t="shared" si="64"/>
        <v>#VALUE!</v>
      </c>
      <c r="AD95" s="123" t="e">
        <f t="shared" si="65"/>
        <v>#VALUE!</v>
      </c>
      <c r="AE95" s="123" t="e">
        <f t="shared" si="66"/>
        <v>#VALUE!</v>
      </c>
      <c r="AF95" s="123" t="e">
        <f t="shared" si="67"/>
        <v>#VALUE!</v>
      </c>
      <c r="AG95" s="123" t="e">
        <f t="shared" si="68"/>
        <v>#VALUE!</v>
      </c>
      <c r="AH95" s="123" t="e">
        <f t="shared" si="69"/>
        <v>#VALUE!</v>
      </c>
      <c r="AI95" s="123" t="e">
        <f t="shared" si="70"/>
        <v>#VALUE!</v>
      </c>
      <c r="AJ95" s="123" t="e">
        <f t="shared" si="71"/>
        <v>#VALUE!</v>
      </c>
      <c r="AK95" s="123" t="e">
        <f t="shared" si="72"/>
        <v>#VALUE!</v>
      </c>
      <c r="AL95" s="123" t="e">
        <f t="shared" si="73"/>
        <v>#VALUE!</v>
      </c>
      <c r="AM95" s="123" t="e">
        <f t="shared" si="74"/>
        <v>#VALUE!</v>
      </c>
      <c r="AN95" s="123" t="e">
        <f t="shared" si="75"/>
        <v>#VALUE!</v>
      </c>
      <c r="AO95" s="123" t="e">
        <f t="shared" si="76"/>
        <v>#VALUE!</v>
      </c>
      <c r="AP95" s="123" t="e">
        <f t="shared" si="77"/>
        <v>#VALUE!</v>
      </c>
      <c r="AQ95" s="123" t="e">
        <f t="shared" si="78"/>
        <v>#VALUE!</v>
      </c>
      <c r="AR95" s="124" t="e">
        <f t="shared" si="79"/>
        <v>#VALUE!</v>
      </c>
      <c r="AS95" s="124" t="e">
        <f t="shared" si="80"/>
        <v>#VALUE!</v>
      </c>
      <c r="AT95" s="124" t="e">
        <f t="shared" si="81"/>
        <v>#VALUE!</v>
      </c>
      <c r="AU95" s="124" t="e">
        <f t="shared" si="82"/>
        <v>#VALUE!</v>
      </c>
      <c r="AV95" s="124" t="e">
        <f t="shared" si="83"/>
        <v>#VALUE!</v>
      </c>
      <c r="AW95" s="124" t="e">
        <f t="shared" si="84"/>
        <v>#VALUE!</v>
      </c>
      <c r="AX95" s="124" t="e">
        <f t="shared" si="85"/>
        <v>#VALUE!</v>
      </c>
      <c r="AY95" s="124" t="e">
        <f t="shared" si="86"/>
        <v>#VALUE!</v>
      </c>
      <c r="AZ95" s="124" t="e">
        <f t="shared" si="87"/>
        <v>#VALUE!</v>
      </c>
      <c r="BA95" s="124" t="e">
        <f t="shared" si="88"/>
        <v>#VALUE!</v>
      </c>
      <c r="BB95" s="124" t="e">
        <f t="shared" si="89"/>
        <v>#VALUE!</v>
      </c>
      <c r="BC95" s="124" t="e">
        <f t="shared" si="90"/>
        <v>#VALUE!</v>
      </c>
      <c r="BD95" s="124" t="e">
        <f t="shared" si="91"/>
        <v>#VALUE!</v>
      </c>
      <c r="BE95" s="124" t="e">
        <f t="shared" si="92"/>
        <v>#VALUE!</v>
      </c>
      <c r="BF95" s="124" t="e">
        <f t="shared" si="93"/>
        <v>#VALUE!</v>
      </c>
      <c r="BG95" s="124" t="e">
        <f t="shared" si="94"/>
        <v>#VALUE!</v>
      </c>
      <c r="BH95" s="124" t="e">
        <f t="shared" si="95"/>
        <v>#VALUE!</v>
      </c>
      <c r="BI95" s="124" t="e">
        <f t="shared" si="96"/>
        <v>#VALUE!</v>
      </c>
      <c r="BJ95" s="124" t="e">
        <f t="shared" si="97"/>
        <v>#VALUE!</v>
      </c>
      <c r="BK95" s="124" t="e">
        <f t="shared" si="98"/>
        <v>#VALUE!</v>
      </c>
      <c r="BL95" s="124">
        <f t="shared" si="99"/>
        <v>1</v>
      </c>
    </row>
    <row r="96" spans="1:64">
      <c r="A96" s="118" t="s">
        <v>391</v>
      </c>
      <c r="B96" s="126"/>
      <c r="C96" s="126"/>
      <c r="D96" s="125"/>
      <c r="E96" s="125"/>
      <c r="F96" s="127"/>
      <c r="G96" s="128"/>
      <c r="H96" s="128"/>
      <c r="I96" s="127"/>
      <c r="J96" s="127"/>
      <c r="K96" s="127"/>
      <c r="L96" s="121" t="str">
        <f t="shared" si="100"/>
        <v/>
      </c>
      <c r="M96" s="121" t="str">
        <f t="shared" si="101"/>
        <v/>
      </c>
      <c r="N96" s="121"/>
      <c r="O96" s="122" t="str">
        <f t="shared" si="102"/>
        <v/>
      </c>
      <c r="P96" s="122" t="str">
        <f t="shared" si="103"/>
        <v/>
      </c>
      <c r="Q96" s="122" t="str">
        <f t="shared" si="104"/>
        <v/>
      </c>
      <c r="R96" s="122" t="str">
        <f t="shared" si="105"/>
        <v/>
      </c>
      <c r="S96" s="122" t="str">
        <f t="shared" si="106"/>
        <v/>
      </c>
      <c r="T96" s="122" t="str">
        <f t="shared" si="107"/>
        <v/>
      </c>
      <c r="U96" s="122" t="str">
        <f>IF(OR($B96="",$C96="",$E96="",$F96&gt;AN_CONCURS,$F96=""),"",$G96/VLOOKUP($F96,Euro!$A$6:$C$246,3,FALSE))</f>
        <v/>
      </c>
      <c r="V96" s="236" t="b">
        <f t="shared" si="108"/>
        <v>0</v>
      </c>
      <c r="X96" s="123" t="e">
        <f t="shared" si="52"/>
        <v>#VALUE!</v>
      </c>
      <c r="Y96" s="123" t="e">
        <f t="shared" si="60"/>
        <v>#VALUE!</v>
      </c>
      <c r="Z96" s="123" t="e">
        <f t="shared" si="61"/>
        <v>#VALUE!</v>
      </c>
      <c r="AA96" s="123" t="e">
        <f t="shared" si="62"/>
        <v>#VALUE!</v>
      </c>
      <c r="AB96" s="123" t="e">
        <f t="shared" si="63"/>
        <v>#VALUE!</v>
      </c>
      <c r="AC96" s="123" t="e">
        <f t="shared" si="64"/>
        <v>#VALUE!</v>
      </c>
      <c r="AD96" s="123" t="e">
        <f t="shared" si="65"/>
        <v>#VALUE!</v>
      </c>
      <c r="AE96" s="123" t="e">
        <f t="shared" si="66"/>
        <v>#VALUE!</v>
      </c>
      <c r="AF96" s="123" t="e">
        <f t="shared" si="67"/>
        <v>#VALUE!</v>
      </c>
      <c r="AG96" s="123" t="e">
        <f t="shared" si="68"/>
        <v>#VALUE!</v>
      </c>
      <c r="AH96" s="123" t="e">
        <f t="shared" si="69"/>
        <v>#VALUE!</v>
      </c>
      <c r="AI96" s="123" t="e">
        <f t="shared" si="70"/>
        <v>#VALUE!</v>
      </c>
      <c r="AJ96" s="123" t="e">
        <f t="shared" si="71"/>
        <v>#VALUE!</v>
      </c>
      <c r="AK96" s="123" t="e">
        <f t="shared" si="72"/>
        <v>#VALUE!</v>
      </c>
      <c r="AL96" s="123" t="e">
        <f t="shared" si="73"/>
        <v>#VALUE!</v>
      </c>
      <c r="AM96" s="123" t="e">
        <f t="shared" si="74"/>
        <v>#VALUE!</v>
      </c>
      <c r="AN96" s="123" t="e">
        <f t="shared" si="75"/>
        <v>#VALUE!</v>
      </c>
      <c r="AO96" s="123" t="e">
        <f t="shared" si="76"/>
        <v>#VALUE!</v>
      </c>
      <c r="AP96" s="123" t="e">
        <f t="shared" si="77"/>
        <v>#VALUE!</v>
      </c>
      <c r="AQ96" s="123" t="e">
        <f t="shared" si="78"/>
        <v>#VALUE!</v>
      </c>
      <c r="AR96" s="124" t="e">
        <f t="shared" si="79"/>
        <v>#VALUE!</v>
      </c>
      <c r="AS96" s="124" t="e">
        <f t="shared" si="80"/>
        <v>#VALUE!</v>
      </c>
      <c r="AT96" s="124" t="e">
        <f t="shared" si="81"/>
        <v>#VALUE!</v>
      </c>
      <c r="AU96" s="124" t="e">
        <f t="shared" si="82"/>
        <v>#VALUE!</v>
      </c>
      <c r="AV96" s="124" t="e">
        <f t="shared" si="83"/>
        <v>#VALUE!</v>
      </c>
      <c r="AW96" s="124" t="e">
        <f t="shared" si="84"/>
        <v>#VALUE!</v>
      </c>
      <c r="AX96" s="124" t="e">
        <f t="shared" si="85"/>
        <v>#VALUE!</v>
      </c>
      <c r="AY96" s="124" t="e">
        <f t="shared" si="86"/>
        <v>#VALUE!</v>
      </c>
      <c r="AZ96" s="124" t="e">
        <f t="shared" si="87"/>
        <v>#VALUE!</v>
      </c>
      <c r="BA96" s="124" t="e">
        <f t="shared" si="88"/>
        <v>#VALUE!</v>
      </c>
      <c r="BB96" s="124" t="e">
        <f t="shared" si="89"/>
        <v>#VALUE!</v>
      </c>
      <c r="BC96" s="124" t="e">
        <f t="shared" si="90"/>
        <v>#VALUE!</v>
      </c>
      <c r="BD96" s="124" t="e">
        <f t="shared" si="91"/>
        <v>#VALUE!</v>
      </c>
      <c r="BE96" s="124" t="e">
        <f t="shared" si="92"/>
        <v>#VALUE!</v>
      </c>
      <c r="BF96" s="124" t="e">
        <f t="shared" si="93"/>
        <v>#VALUE!</v>
      </c>
      <c r="BG96" s="124" t="e">
        <f t="shared" si="94"/>
        <v>#VALUE!</v>
      </c>
      <c r="BH96" s="124" t="e">
        <f t="shared" si="95"/>
        <v>#VALUE!</v>
      </c>
      <c r="BI96" s="124" t="e">
        <f t="shared" si="96"/>
        <v>#VALUE!</v>
      </c>
      <c r="BJ96" s="124" t="e">
        <f t="shared" si="97"/>
        <v>#VALUE!</v>
      </c>
      <c r="BK96" s="124" t="e">
        <f t="shared" si="98"/>
        <v>#VALUE!</v>
      </c>
      <c r="BL96" s="124">
        <f t="shared" si="99"/>
        <v>1</v>
      </c>
    </row>
    <row r="97" spans="1:64">
      <c r="A97" s="118" t="s">
        <v>392</v>
      </c>
      <c r="B97" s="126"/>
      <c r="C97" s="126"/>
      <c r="D97" s="125"/>
      <c r="E97" s="125"/>
      <c r="F97" s="127"/>
      <c r="G97" s="128"/>
      <c r="H97" s="128"/>
      <c r="I97" s="127"/>
      <c r="J97" s="127"/>
      <c r="K97" s="127"/>
      <c r="L97" s="121" t="str">
        <f t="shared" si="100"/>
        <v/>
      </c>
      <c r="M97" s="121" t="str">
        <f t="shared" si="101"/>
        <v/>
      </c>
      <c r="N97" s="121"/>
      <c r="O97" s="122" t="str">
        <f t="shared" si="102"/>
        <v/>
      </c>
      <c r="P97" s="122" t="str">
        <f t="shared" si="103"/>
        <v/>
      </c>
      <c r="Q97" s="122" t="str">
        <f t="shared" si="104"/>
        <v/>
      </c>
      <c r="R97" s="122" t="str">
        <f t="shared" si="105"/>
        <v/>
      </c>
      <c r="S97" s="122" t="str">
        <f t="shared" si="106"/>
        <v/>
      </c>
      <c r="T97" s="122" t="str">
        <f t="shared" si="107"/>
        <v/>
      </c>
      <c r="U97" s="122" t="str">
        <f>IF(OR($B97="",$C97="",$E97="",$F97&gt;AN_CONCURS,$F97=""),"",$G97/VLOOKUP($F97,Euro!$A$6:$C$246,3,FALSE))</f>
        <v/>
      </c>
      <c r="V97" s="236" t="b">
        <f t="shared" si="108"/>
        <v>0</v>
      </c>
      <c r="X97" s="123" t="e">
        <f t="shared" si="52"/>
        <v>#VALUE!</v>
      </c>
      <c r="Y97" s="123" t="e">
        <f t="shared" si="60"/>
        <v>#VALUE!</v>
      </c>
      <c r="Z97" s="123" t="e">
        <f t="shared" si="61"/>
        <v>#VALUE!</v>
      </c>
      <c r="AA97" s="123" t="e">
        <f t="shared" si="62"/>
        <v>#VALUE!</v>
      </c>
      <c r="AB97" s="123" t="e">
        <f t="shared" si="63"/>
        <v>#VALUE!</v>
      </c>
      <c r="AC97" s="123" t="e">
        <f t="shared" si="64"/>
        <v>#VALUE!</v>
      </c>
      <c r="AD97" s="123" t="e">
        <f t="shared" si="65"/>
        <v>#VALUE!</v>
      </c>
      <c r="AE97" s="123" t="e">
        <f t="shared" si="66"/>
        <v>#VALUE!</v>
      </c>
      <c r="AF97" s="123" t="e">
        <f t="shared" si="67"/>
        <v>#VALUE!</v>
      </c>
      <c r="AG97" s="123" t="e">
        <f t="shared" si="68"/>
        <v>#VALUE!</v>
      </c>
      <c r="AH97" s="123" t="e">
        <f t="shared" si="69"/>
        <v>#VALUE!</v>
      </c>
      <c r="AI97" s="123" t="e">
        <f t="shared" si="70"/>
        <v>#VALUE!</v>
      </c>
      <c r="AJ97" s="123" t="e">
        <f t="shared" si="71"/>
        <v>#VALUE!</v>
      </c>
      <c r="AK97" s="123" t="e">
        <f t="shared" si="72"/>
        <v>#VALUE!</v>
      </c>
      <c r="AL97" s="123" t="e">
        <f t="shared" si="73"/>
        <v>#VALUE!</v>
      </c>
      <c r="AM97" s="123" t="e">
        <f t="shared" si="74"/>
        <v>#VALUE!</v>
      </c>
      <c r="AN97" s="123" t="e">
        <f t="shared" si="75"/>
        <v>#VALUE!</v>
      </c>
      <c r="AO97" s="123" t="e">
        <f t="shared" si="76"/>
        <v>#VALUE!</v>
      </c>
      <c r="AP97" s="123" t="e">
        <f t="shared" si="77"/>
        <v>#VALUE!</v>
      </c>
      <c r="AQ97" s="123" t="e">
        <f t="shared" si="78"/>
        <v>#VALUE!</v>
      </c>
      <c r="AR97" s="124" t="e">
        <f t="shared" si="79"/>
        <v>#VALUE!</v>
      </c>
      <c r="AS97" s="124" t="e">
        <f t="shared" si="80"/>
        <v>#VALUE!</v>
      </c>
      <c r="AT97" s="124" t="e">
        <f t="shared" si="81"/>
        <v>#VALUE!</v>
      </c>
      <c r="AU97" s="124" t="e">
        <f t="shared" si="82"/>
        <v>#VALUE!</v>
      </c>
      <c r="AV97" s="124" t="e">
        <f t="shared" si="83"/>
        <v>#VALUE!</v>
      </c>
      <c r="AW97" s="124" t="e">
        <f t="shared" si="84"/>
        <v>#VALUE!</v>
      </c>
      <c r="AX97" s="124" t="e">
        <f t="shared" si="85"/>
        <v>#VALUE!</v>
      </c>
      <c r="AY97" s="124" t="e">
        <f t="shared" si="86"/>
        <v>#VALUE!</v>
      </c>
      <c r="AZ97" s="124" t="e">
        <f t="shared" si="87"/>
        <v>#VALUE!</v>
      </c>
      <c r="BA97" s="124" t="e">
        <f t="shared" si="88"/>
        <v>#VALUE!</v>
      </c>
      <c r="BB97" s="124" t="e">
        <f t="shared" si="89"/>
        <v>#VALUE!</v>
      </c>
      <c r="BC97" s="124" t="e">
        <f t="shared" si="90"/>
        <v>#VALUE!</v>
      </c>
      <c r="BD97" s="124" t="e">
        <f t="shared" si="91"/>
        <v>#VALUE!</v>
      </c>
      <c r="BE97" s="124" t="e">
        <f t="shared" si="92"/>
        <v>#VALUE!</v>
      </c>
      <c r="BF97" s="124" t="e">
        <f t="shared" si="93"/>
        <v>#VALUE!</v>
      </c>
      <c r="BG97" s="124" t="e">
        <f t="shared" si="94"/>
        <v>#VALUE!</v>
      </c>
      <c r="BH97" s="124" t="e">
        <f t="shared" si="95"/>
        <v>#VALUE!</v>
      </c>
      <c r="BI97" s="124" t="e">
        <f t="shared" si="96"/>
        <v>#VALUE!</v>
      </c>
      <c r="BJ97" s="124" t="e">
        <f t="shared" si="97"/>
        <v>#VALUE!</v>
      </c>
      <c r="BK97" s="124" t="e">
        <f t="shared" si="98"/>
        <v>#VALUE!</v>
      </c>
      <c r="BL97" s="124">
        <f t="shared" si="99"/>
        <v>1</v>
      </c>
    </row>
    <row r="98" spans="1:64">
      <c r="A98" s="118" t="s">
        <v>393</v>
      </c>
      <c r="B98" s="126"/>
      <c r="C98" s="126"/>
      <c r="D98" s="125"/>
      <c r="E98" s="125"/>
      <c r="F98" s="127"/>
      <c r="G98" s="128"/>
      <c r="H98" s="128"/>
      <c r="I98" s="127"/>
      <c r="J98" s="127"/>
      <c r="K98" s="127"/>
      <c r="L98" s="121" t="str">
        <f t="shared" si="100"/>
        <v/>
      </c>
      <c r="M98" s="121" t="str">
        <f t="shared" si="101"/>
        <v/>
      </c>
      <c r="N98" s="121"/>
      <c r="O98" s="122" t="str">
        <f t="shared" si="102"/>
        <v/>
      </c>
      <c r="P98" s="122" t="str">
        <f t="shared" si="103"/>
        <v/>
      </c>
      <c r="Q98" s="122" t="str">
        <f t="shared" si="104"/>
        <v/>
      </c>
      <c r="R98" s="122" t="str">
        <f t="shared" si="105"/>
        <v/>
      </c>
      <c r="S98" s="122" t="str">
        <f t="shared" si="106"/>
        <v/>
      </c>
      <c r="T98" s="122" t="str">
        <f t="shared" si="107"/>
        <v/>
      </c>
      <c r="U98" s="122" t="str">
        <f>IF(OR($B98="",$C98="",$E98="",$F98&gt;AN_CONCURS,$F98=""),"",$G98/VLOOKUP($F98,Euro!$A$6:$C$246,3,FALSE))</f>
        <v/>
      </c>
      <c r="V98" s="236" t="b">
        <f t="shared" si="108"/>
        <v>0</v>
      </c>
      <c r="X98" s="123" t="e">
        <f t="shared" si="52"/>
        <v>#VALUE!</v>
      </c>
      <c r="Y98" s="123" t="e">
        <f t="shared" si="60"/>
        <v>#VALUE!</v>
      </c>
      <c r="Z98" s="123" t="e">
        <f t="shared" si="61"/>
        <v>#VALUE!</v>
      </c>
      <c r="AA98" s="123" t="e">
        <f t="shared" si="62"/>
        <v>#VALUE!</v>
      </c>
      <c r="AB98" s="123" t="e">
        <f t="shared" si="63"/>
        <v>#VALUE!</v>
      </c>
      <c r="AC98" s="123" t="e">
        <f t="shared" si="64"/>
        <v>#VALUE!</v>
      </c>
      <c r="AD98" s="123" t="e">
        <f t="shared" si="65"/>
        <v>#VALUE!</v>
      </c>
      <c r="AE98" s="123" t="e">
        <f t="shared" si="66"/>
        <v>#VALUE!</v>
      </c>
      <c r="AF98" s="123" t="e">
        <f t="shared" si="67"/>
        <v>#VALUE!</v>
      </c>
      <c r="AG98" s="123" t="e">
        <f t="shared" si="68"/>
        <v>#VALUE!</v>
      </c>
      <c r="AH98" s="123" t="e">
        <f t="shared" si="69"/>
        <v>#VALUE!</v>
      </c>
      <c r="AI98" s="123" t="e">
        <f t="shared" si="70"/>
        <v>#VALUE!</v>
      </c>
      <c r="AJ98" s="123" t="e">
        <f t="shared" si="71"/>
        <v>#VALUE!</v>
      </c>
      <c r="AK98" s="123" t="e">
        <f t="shared" si="72"/>
        <v>#VALUE!</v>
      </c>
      <c r="AL98" s="123" t="e">
        <f t="shared" si="73"/>
        <v>#VALUE!</v>
      </c>
      <c r="AM98" s="123" t="e">
        <f t="shared" si="74"/>
        <v>#VALUE!</v>
      </c>
      <c r="AN98" s="123" t="e">
        <f t="shared" si="75"/>
        <v>#VALUE!</v>
      </c>
      <c r="AO98" s="123" t="e">
        <f t="shared" si="76"/>
        <v>#VALUE!</v>
      </c>
      <c r="AP98" s="123" t="e">
        <f t="shared" si="77"/>
        <v>#VALUE!</v>
      </c>
      <c r="AQ98" s="123" t="e">
        <f t="shared" si="78"/>
        <v>#VALUE!</v>
      </c>
      <c r="AR98" s="124" t="e">
        <f t="shared" si="79"/>
        <v>#VALUE!</v>
      </c>
      <c r="AS98" s="124" t="e">
        <f t="shared" si="80"/>
        <v>#VALUE!</v>
      </c>
      <c r="AT98" s="124" t="e">
        <f t="shared" si="81"/>
        <v>#VALUE!</v>
      </c>
      <c r="AU98" s="124" t="e">
        <f t="shared" si="82"/>
        <v>#VALUE!</v>
      </c>
      <c r="AV98" s="124" t="e">
        <f t="shared" si="83"/>
        <v>#VALUE!</v>
      </c>
      <c r="AW98" s="124" t="e">
        <f t="shared" si="84"/>
        <v>#VALUE!</v>
      </c>
      <c r="AX98" s="124" t="e">
        <f t="shared" si="85"/>
        <v>#VALUE!</v>
      </c>
      <c r="AY98" s="124" t="e">
        <f t="shared" si="86"/>
        <v>#VALUE!</v>
      </c>
      <c r="AZ98" s="124" t="e">
        <f t="shared" si="87"/>
        <v>#VALUE!</v>
      </c>
      <c r="BA98" s="124" t="e">
        <f t="shared" si="88"/>
        <v>#VALUE!</v>
      </c>
      <c r="BB98" s="124" t="e">
        <f t="shared" si="89"/>
        <v>#VALUE!</v>
      </c>
      <c r="BC98" s="124" t="e">
        <f t="shared" si="90"/>
        <v>#VALUE!</v>
      </c>
      <c r="BD98" s="124" t="e">
        <f t="shared" si="91"/>
        <v>#VALUE!</v>
      </c>
      <c r="BE98" s="124" t="e">
        <f t="shared" si="92"/>
        <v>#VALUE!</v>
      </c>
      <c r="BF98" s="124" t="e">
        <f t="shared" si="93"/>
        <v>#VALUE!</v>
      </c>
      <c r="BG98" s="124" t="e">
        <f t="shared" si="94"/>
        <v>#VALUE!</v>
      </c>
      <c r="BH98" s="124" t="e">
        <f t="shared" si="95"/>
        <v>#VALUE!</v>
      </c>
      <c r="BI98" s="124" t="e">
        <f t="shared" si="96"/>
        <v>#VALUE!</v>
      </c>
      <c r="BJ98" s="124" t="e">
        <f t="shared" si="97"/>
        <v>#VALUE!</v>
      </c>
      <c r="BK98" s="124" t="e">
        <f t="shared" si="98"/>
        <v>#VALUE!</v>
      </c>
      <c r="BL98" s="124">
        <f t="shared" si="99"/>
        <v>1</v>
      </c>
    </row>
    <row r="99" spans="1:64">
      <c r="A99" s="118" t="s">
        <v>394</v>
      </c>
      <c r="B99" s="126"/>
      <c r="C99" s="126"/>
      <c r="D99" s="125"/>
      <c r="E99" s="125"/>
      <c r="F99" s="127"/>
      <c r="G99" s="128"/>
      <c r="H99" s="128"/>
      <c r="I99" s="127"/>
      <c r="J99" s="127"/>
      <c r="K99" s="127"/>
      <c r="L99" s="121" t="str">
        <f t="shared" si="100"/>
        <v/>
      </c>
      <c r="M99" s="121" t="str">
        <f t="shared" si="101"/>
        <v/>
      </c>
      <c r="N99" s="121"/>
      <c r="O99" s="122" t="str">
        <f t="shared" si="102"/>
        <v/>
      </c>
      <c r="P99" s="122" t="str">
        <f t="shared" si="103"/>
        <v/>
      </c>
      <c r="Q99" s="122" t="str">
        <f t="shared" si="104"/>
        <v/>
      </c>
      <c r="R99" s="122" t="str">
        <f t="shared" si="105"/>
        <v/>
      </c>
      <c r="S99" s="122" t="str">
        <f t="shared" si="106"/>
        <v/>
      </c>
      <c r="T99" s="122" t="str">
        <f t="shared" si="107"/>
        <v/>
      </c>
      <c r="U99" s="122" t="str">
        <f>IF(OR($B99="",$C99="",$E99="",$F99&gt;AN_CONCURS,$F99=""),"",$G99/VLOOKUP($F99,Euro!$A$6:$C$246,3,FALSE))</f>
        <v/>
      </c>
      <c r="V99" s="236" t="b">
        <f t="shared" si="108"/>
        <v>0</v>
      </c>
      <c r="X99" s="123" t="e">
        <f t="shared" si="52"/>
        <v>#VALUE!</v>
      </c>
      <c r="Y99" s="123" t="e">
        <f t="shared" si="60"/>
        <v>#VALUE!</v>
      </c>
      <c r="Z99" s="123" t="e">
        <f t="shared" si="61"/>
        <v>#VALUE!</v>
      </c>
      <c r="AA99" s="123" t="e">
        <f t="shared" si="62"/>
        <v>#VALUE!</v>
      </c>
      <c r="AB99" s="123" t="e">
        <f t="shared" si="63"/>
        <v>#VALUE!</v>
      </c>
      <c r="AC99" s="123" t="e">
        <f t="shared" si="64"/>
        <v>#VALUE!</v>
      </c>
      <c r="AD99" s="123" t="e">
        <f t="shared" si="65"/>
        <v>#VALUE!</v>
      </c>
      <c r="AE99" s="123" t="e">
        <f t="shared" si="66"/>
        <v>#VALUE!</v>
      </c>
      <c r="AF99" s="123" t="e">
        <f t="shared" si="67"/>
        <v>#VALUE!</v>
      </c>
      <c r="AG99" s="123" t="e">
        <f t="shared" si="68"/>
        <v>#VALUE!</v>
      </c>
      <c r="AH99" s="123" t="e">
        <f t="shared" si="69"/>
        <v>#VALUE!</v>
      </c>
      <c r="AI99" s="123" t="e">
        <f t="shared" si="70"/>
        <v>#VALUE!</v>
      </c>
      <c r="AJ99" s="123" t="e">
        <f t="shared" si="71"/>
        <v>#VALUE!</v>
      </c>
      <c r="AK99" s="123" t="e">
        <f t="shared" si="72"/>
        <v>#VALUE!</v>
      </c>
      <c r="AL99" s="123" t="e">
        <f t="shared" si="73"/>
        <v>#VALUE!</v>
      </c>
      <c r="AM99" s="123" t="e">
        <f t="shared" si="74"/>
        <v>#VALUE!</v>
      </c>
      <c r="AN99" s="123" t="e">
        <f t="shared" si="75"/>
        <v>#VALUE!</v>
      </c>
      <c r="AO99" s="123" t="e">
        <f t="shared" si="76"/>
        <v>#VALUE!</v>
      </c>
      <c r="AP99" s="123" t="e">
        <f t="shared" si="77"/>
        <v>#VALUE!</v>
      </c>
      <c r="AQ99" s="123" t="e">
        <f t="shared" si="78"/>
        <v>#VALUE!</v>
      </c>
      <c r="AR99" s="124" t="e">
        <f t="shared" si="79"/>
        <v>#VALUE!</v>
      </c>
      <c r="AS99" s="124" t="e">
        <f t="shared" si="80"/>
        <v>#VALUE!</v>
      </c>
      <c r="AT99" s="124" t="e">
        <f t="shared" si="81"/>
        <v>#VALUE!</v>
      </c>
      <c r="AU99" s="124" t="e">
        <f t="shared" si="82"/>
        <v>#VALUE!</v>
      </c>
      <c r="AV99" s="124" t="e">
        <f t="shared" si="83"/>
        <v>#VALUE!</v>
      </c>
      <c r="AW99" s="124" t="e">
        <f t="shared" si="84"/>
        <v>#VALUE!</v>
      </c>
      <c r="AX99" s="124" t="e">
        <f t="shared" si="85"/>
        <v>#VALUE!</v>
      </c>
      <c r="AY99" s="124" t="e">
        <f t="shared" si="86"/>
        <v>#VALUE!</v>
      </c>
      <c r="AZ99" s="124" t="e">
        <f t="shared" si="87"/>
        <v>#VALUE!</v>
      </c>
      <c r="BA99" s="124" t="e">
        <f t="shared" si="88"/>
        <v>#VALUE!</v>
      </c>
      <c r="BB99" s="124" t="e">
        <f t="shared" si="89"/>
        <v>#VALUE!</v>
      </c>
      <c r="BC99" s="124" t="e">
        <f t="shared" si="90"/>
        <v>#VALUE!</v>
      </c>
      <c r="BD99" s="124" t="e">
        <f t="shared" si="91"/>
        <v>#VALUE!</v>
      </c>
      <c r="BE99" s="124" t="e">
        <f t="shared" si="92"/>
        <v>#VALUE!</v>
      </c>
      <c r="BF99" s="124" t="e">
        <f t="shared" si="93"/>
        <v>#VALUE!</v>
      </c>
      <c r="BG99" s="124" t="e">
        <f t="shared" si="94"/>
        <v>#VALUE!</v>
      </c>
      <c r="BH99" s="124" t="e">
        <f t="shared" si="95"/>
        <v>#VALUE!</v>
      </c>
      <c r="BI99" s="124" t="e">
        <f t="shared" si="96"/>
        <v>#VALUE!</v>
      </c>
      <c r="BJ99" s="124" t="e">
        <f t="shared" si="97"/>
        <v>#VALUE!</v>
      </c>
      <c r="BK99" s="124" t="e">
        <f t="shared" si="98"/>
        <v>#VALUE!</v>
      </c>
      <c r="BL99" s="124">
        <f t="shared" si="99"/>
        <v>1</v>
      </c>
    </row>
    <row r="100" spans="1:64">
      <c r="A100" s="118" t="s">
        <v>395</v>
      </c>
      <c r="B100" s="126"/>
      <c r="C100" s="126"/>
      <c r="D100" s="125"/>
      <c r="E100" s="125"/>
      <c r="F100" s="127"/>
      <c r="G100" s="128"/>
      <c r="H100" s="128"/>
      <c r="I100" s="127"/>
      <c r="J100" s="127"/>
      <c r="K100" s="127"/>
      <c r="L100" s="121" t="str">
        <f t="shared" si="100"/>
        <v/>
      </c>
      <c r="M100" s="121" t="str">
        <f t="shared" si="101"/>
        <v/>
      </c>
      <c r="N100" s="121"/>
      <c r="O100" s="122" t="str">
        <f t="shared" si="102"/>
        <v/>
      </c>
      <c r="P100" s="122" t="str">
        <f t="shared" si="103"/>
        <v/>
      </c>
      <c r="Q100" s="122" t="str">
        <f t="shared" si="104"/>
        <v/>
      </c>
      <c r="R100" s="122" t="str">
        <f t="shared" si="105"/>
        <v/>
      </c>
      <c r="S100" s="122" t="str">
        <f t="shared" si="106"/>
        <v/>
      </c>
      <c r="T100" s="122" t="str">
        <f t="shared" si="107"/>
        <v/>
      </c>
      <c r="U100" s="122" t="str">
        <f>IF(OR($B100="",$C100="",$E100="",$F100&gt;AN_CONCURS,$F100=""),"",$G100/VLOOKUP($F100,Euro!$A$6:$C$246,3,FALSE))</f>
        <v/>
      </c>
      <c r="V100" s="236" t="b">
        <f t="shared" si="108"/>
        <v>0</v>
      </c>
      <c r="X100" s="123" t="e">
        <f t="shared" si="52"/>
        <v>#VALUE!</v>
      </c>
      <c r="Y100" s="123" t="e">
        <f t="shared" si="60"/>
        <v>#VALUE!</v>
      </c>
      <c r="Z100" s="123" t="e">
        <f t="shared" si="61"/>
        <v>#VALUE!</v>
      </c>
      <c r="AA100" s="123" t="e">
        <f t="shared" si="62"/>
        <v>#VALUE!</v>
      </c>
      <c r="AB100" s="123" t="e">
        <f t="shared" si="63"/>
        <v>#VALUE!</v>
      </c>
      <c r="AC100" s="123" t="e">
        <f t="shared" si="64"/>
        <v>#VALUE!</v>
      </c>
      <c r="AD100" s="123" t="e">
        <f t="shared" si="65"/>
        <v>#VALUE!</v>
      </c>
      <c r="AE100" s="123" t="e">
        <f t="shared" si="66"/>
        <v>#VALUE!</v>
      </c>
      <c r="AF100" s="123" t="e">
        <f t="shared" si="67"/>
        <v>#VALUE!</v>
      </c>
      <c r="AG100" s="123" t="e">
        <f t="shared" si="68"/>
        <v>#VALUE!</v>
      </c>
      <c r="AH100" s="123" t="e">
        <f t="shared" si="69"/>
        <v>#VALUE!</v>
      </c>
      <c r="AI100" s="123" t="e">
        <f t="shared" si="70"/>
        <v>#VALUE!</v>
      </c>
      <c r="AJ100" s="123" t="e">
        <f t="shared" si="71"/>
        <v>#VALUE!</v>
      </c>
      <c r="AK100" s="123" t="e">
        <f t="shared" si="72"/>
        <v>#VALUE!</v>
      </c>
      <c r="AL100" s="123" t="e">
        <f t="shared" si="73"/>
        <v>#VALUE!</v>
      </c>
      <c r="AM100" s="123" t="e">
        <f t="shared" si="74"/>
        <v>#VALUE!</v>
      </c>
      <c r="AN100" s="123" t="e">
        <f t="shared" si="75"/>
        <v>#VALUE!</v>
      </c>
      <c r="AO100" s="123" t="e">
        <f t="shared" si="76"/>
        <v>#VALUE!</v>
      </c>
      <c r="AP100" s="123" t="e">
        <f t="shared" si="77"/>
        <v>#VALUE!</v>
      </c>
      <c r="AQ100" s="123" t="e">
        <f t="shared" si="78"/>
        <v>#VALUE!</v>
      </c>
      <c r="AR100" s="124" t="e">
        <f t="shared" si="79"/>
        <v>#VALUE!</v>
      </c>
      <c r="AS100" s="124" t="e">
        <f t="shared" si="80"/>
        <v>#VALUE!</v>
      </c>
      <c r="AT100" s="124" t="e">
        <f t="shared" si="81"/>
        <v>#VALUE!</v>
      </c>
      <c r="AU100" s="124" t="e">
        <f t="shared" si="82"/>
        <v>#VALUE!</v>
      </c>
      <c r="AV100" s="124" t="e">
        <f t="shared" si="83"/>
        <v>#VALUE!</v>
      </c>
      <c r="AW100" s="124" t="e">
        <f t="shared" si="84"/>
        <v>#VALUE!</v>
      </c>
      <c r="AX100" s="124" t="e">
        <f t="shared" si="85"/>
        <v>#VALUE!</v>
      </c>
      <c r="AY100" s="124" t="e">
        <f t="shared" si="86"/>
        <v>#VALUE!</v>
      </c>
      <c r="AZ100" s="124" t="e">
        <f t="shared" si="87"/>
        <v>#VALUE!</v>
      </c>
      <c r="BA100" s="124" t="e">
        <f t="shared" si="88"/>
        <v>#VALUE!</v>
      </c>
      <c r="BB100" s="124" t="e">
        <f t="shared" si="89"/>
        <v>#VALUE!</v>
      </c>
      <c r="BC100" s="124" t="e">
        <f t="shared" si="90"/>
        <v>#VALUE!</v>
      </c>
      <c r="BD100" s="124" t="e">
        <f t="shared" si="91"/>
        <v>#VALUE!</v>
      </c>
      <c r="BE100" s="124" t="e">
        <f t="shared" si="92"/>
        <v>#VALUE!</v>
      </c>
      <c r="BF100" s="124" t="e">
        <f t="shared" si="93"/>
        <v>#VALUE!</v>
      </c>
      <c r="BG100" s="124" t="e">
        <f t="shared" si="94"/>
        <v>#VALUE!</v>
      </c>
      <c r="BH100" s="124" t="e">
        <f t="shared" si="95"/>
        <v>#VALUE!</v>
      </c>
      <c r="BI100" s="124" t="e">
        <f t="shared" si="96"/>
        <v>#VALUE!</v>
      </c>
      <c r="BJ100" s="124" t="e">
        <f t="shared" si="97"/>
        <v>#VALUE!</v>
      </c>
      <c r="BK100" s="124" t="e">
        <f t="shared" si="98"/>
        <v>#VALUE!</v>
      </c>
      <c r="BL100" s="124">
        <f t="shared" si="99"/>
        <v>1</v>
      </c>
    </row>
    <row r="101" spans="1:64">
      <c r="A101" s="118" t="s">
        <v>396</v>
      </c>
      <c r="B101" s="126"/>
      <c r="C101" s="126"/>
      <c r="D101" s="125"/>
      <c r="E101" s="125"/>
      <c r="F101" s="127"/>
      <c r="G101" s="128"/>
      <c r="H101" s="128"/>
      <c r="I101" s="127"/>
      <c r="J101" s="127"/>
      <c r="K101" s="127"/>
      <c r="L101" s="121" t="str">
        <f t="shared" si="100"/>
        <v/>
      </c>
      <c r="M101" s="121" t="str">
        <f t="shared" si="101"/>
        <v/>
      </c>
      <c r="N101" s="121"/>
      <c r="O101" s="122" t="str">
        <f t="shared" si="102"/>
        <v/>
      </c>
      <c r="P101" s="122" t="str">
        <f t="shared" si="103"/>
        <v/>
      </c>
      <c r="Q101" s="122" t="str">
        <f t="shared" si="104"/>
        <v/>
      </c>
      <c r="R101" s="122" t="str">
        <f t="shared" si="105"/>
        <v/>
      </c>
      <c r="S101" s="122" t="str">
        <f t="shared" si="106"/>
        <v/>
      </c>
      <c r="T101" s="122" t="str">
        <f t="shared" si="107"/>
        <v/>
      </c>
      <c r="U101" s="122" t="str">
        <f>IF(OR($B101="",$C101="",$E101="",$F101&gt;AN_CONCURS,$F101=""),"",$G101/VLOOKUP($F101,Euro!$A$6:$C$246,3,FALSE))</f>
        <v/>
      </c>
      <c r="V101" s="236" t="b">
        <f t="shared" si="108"/>
        <v>0</v>
      </c>
      <c r="X101" s="123" t="e">
        <f t="shared" si="52"/>
        <v>#VALUE!</v>
      </c>
      <c r="Y101" s="123" t="e">
        <f t="shared" si="60"/>
        <v>#VALUE!</v>
      </c>
      <c r="Z101" s="123" t="e">
        <f t="shared" si="61"/>
        <v>#VALUE!</v>
      </c>
      <c r="AA101" s="123" t="e">
        <f t="shared" si="62"/>
        <v>#VALUE!</v>
      </c>
      <c r="AB101" s="123" t="e">
        <f t="shared" si="63"/>
        <v>#VALUE!</v>
      </c>
      <c r="AC101" s="123" t="e">
        <f t="shared" si="64"/>
        <v>#VALUE!</v>
      </c>
      <c r="AD101" s="123" t="e">
        <f t="shared" si="65"/>
        <v>#VALUE!</v>
      </c>
      <c r="AE101" s="123" t="e">
        <f t="shared" si="66"/>
        <v>#VALUE!</v>
      </c>
      <c r="AF101" s="123" t="e">
        <f t="shared" si="67"/>
        <v>#VALUE!</v>
      </c>
      <c r="AG101" s="123" t="e">
        <f t="shared" si="68"/>
        <v>#VALUE!</v>
      </c>
      <c r="AH101" s="123" t="e">
        <f t="shared" si="69"/>
        <v>#VALUE!</v>
      </c>
      <c r="AI101" s="123" t="e">
        <f t="shared" si="70"/>
        <v>#VALUE!</v>
      </c>
      <c r="AJ101" s="123" t="e">
        <f t="shared" si="71"/>
        <v>#VALUE!</v>
      </c>
      <c r="AK101" s="123" t="e">
        <f t="shared" si="72"/>
        <v>#VALUE!</v>
      </c>
      <c r="AL101" s="123" t="e">
        <f t="shared" si="73"/>
        <v>#VALUE!</v>
      </c>
      <c r="AM101" s="123" t="e">
        <f t="shared" si="74"/>
        <v>#VALUE!</v>
      </c>
      <c r="AN101" s="123" t="e">
        <f t="shared" si="75"/>
        <v>#VALUE!</v>
      </c>
      <c r="AO101" s="123" t="e">
        <f t="shared" si="76"/>
        <v>#VALUE!</v>
      </c>
      <c r="AP101" s="123" t="e">
        <f t="shared" si="77"/>
        <v>#VALUE!</v>
      </c>
      <c r="AQ101" s="123" t="e">
        <f t="shared" si="78"/>
        <v>#VALUE!</v>
      </c>
      <c r="AR101" s="124" t="e">
        <f t="shared" si="79"/>
        <v>#VALUE!</v>
      </c>
      <c r="AS101" s="124" t="e">
        <f t="shared" si="80"/>
        <v>#VALUE!</v>
      </c>
      <c r="AT101" s="124" t="e">
        <f t="shared" si="81"/>
        <v>#VALUE!</v>
      </c>
      <c r="AU101" s="124" t="e">
        <f t="shared" si="82"/>
        <v>#VALUE!</v>
      </c>
      <c r="AV101" s="124" t="e">
        <f t="shared" si="83"/>
        <v>#VALUE!</v>
      </c>
      <c r="AW101" s="124" t="e">
        <f t="shared" si="84"/>
        <v>#VALUE!</v>
      </c>
      <c r="AX101" s="124" t="e">
        <f t="shared" si="85"/>
        <v>#VALUE!</v>
      </c>
      <c r="AY101" s="124" t="e">
        <f t="shared" si="86"/>
        <v>#VALUE!</v>
      </c>
      <c r="AZ101" s="124" t="e">
        <f t="shared" si="87"/>
        <v>#VALUE!</v>
      </c>
      <c r="BA101" s="124" t="e">
        <f t="shared" si="88"/>
        <v>#VALUE!</v>
      </c>
      <c r="BB101" s="124" t="e">
        <f t="shared" si="89"/>
        <v>#VALUE!</v>
      </c>
      <c r="BC101" s="124" t="e">
        <f t="shared" si="90"/>
        <v>#VALUE!</v>
      </c>
      <c r="BD101" s="124" t="e">
        <f t="shared" si="91"/>
        <v>#VALUE!</v>
      </c>
      <c r="BE101" s="124" t="e">
        <f t="shared" si="92"/>
        <v>#VALUE!</v>
      </c>
      <c r="BF101" s="124" t="e">
        <f t="shared" si="93"/>
        <v>#VALUE!</v>
      </c>
      <c r="BG101" s="124" t="e">
        <f t="shared" si="94"/>
        <v>#VALUE!</v>
      </c>
      <c r="BH101" s="124" t="e">
        <f t="shared" si="95"/>
        <v>#VALUE!</v>
      </c>
      <c r="BI101" s="124" t="e">
        <f t="shared" si="96"/>
        <v>#VALUE!</v>
      </c>
      <c r="BJ101" s="124" t="e">
        <f t="shared" si="97"/>
        <v>#VALUE!</v>
      </c>
      <c r="BK101" s="124" t="e">
        <f t="shared" si="98"/>
        <v>#VALUE!</v>
      </c>
      <c r="BL101" s="124">
        <f t="shared" si="99"/>
        <v>1</v>
      </c>
    </row>
    <row r="102" spans="1:64">
      <c r="A102" s="118" t="s">
        <v>397</v>
      </c>
      <c r="B102" s="126"/>
      <c r="C102" s="126"/>
      <c r="D102" s="125"/>
      <c r="E102" s="125"/>
      <c r="F102" s="127"/>
      <c r="G102" s="128"/>
      <c r="H102" s="128"/>
      <c r="I102" s="127"/>
      <c r="J102" s="127"/>
      <c r="K102" s="127"/>
      <c r="L102" s="121" t="str">
        <f t="shared" si="100"/>
        <v/>
      </c>
      <c r="M102" s="121" t="str">
        <f t="shared" si="101"/>
        <v/>
      </c>
      <c r="N102" s="121"/>
      <c r="O102" s="122" t="str">
        <f t="shared" si="102"/>
        <v/>
      </c>
      <c r="P102" s="122" t="str">
        <f t="shared" si="103"/>
        <v/>
      </c>
      <c r="Q102" s="122" t="str">
        <f t="shared" si="104"/>
        <v/>
      </c>
      <c r="R102" s="122" t="str">
        <f t="shared" si="105"/>
        <v/>
      </c>
      <c r="S102" s="122" t="str">
        <f t="shared" si="106"/>
        <v/>
      </c>
      <c r="T102" s="122" t="str">
        <f t="shared" si="107"/>
        <v/>
      </c>
      <c r="U102" s="122" t="str">
        <f>IF(OR($B102="",$C102="",$E102="",$F102&gt;AN_CONCURS,$F102=""),"",$G102/VLOOKUP($F102,Euro!$A$6:$C$246,3,FALSE))</f>
        <v/>
      </c>
      <c r="V102" s="236" t="b">
        <f t="shared" si="108"/>
        <v>0</v>
      </c>
      <c r="X102" s="123" t="e">
        <f t="shared" si="52"/>
        <v>#VALUE!</v>
      </c>
      <c r="Y102" s="123" t="e">
        <f t="shared" si="60"/>
        <v>#VALUE!</v>
      </c>
      <c r="Z102" s="123" t="e">
        <f t="shared" si="61"/>
        <v>#VALUE!</v>
      </c>
      <c r="AA102" s="123" t="e">
        <f t="shared" si="62"/>
        <v>#VALUE!</v>
      </c>
      <c r="AB102" s="123" t="e">
        <f t="shared" si="63"/>
        <v>#VALUE!</v>
      </c>
      <c r="AC102" s="123" t="e">
        <f t="shared" si="64"/>
        <v>#VALUE!</v>
      </c>
      <c r="AD102" s="123" t="e">
        <f t="shared" si="65"/>
        <v>#VALUE!</v>
      </c>
      <c r="AE102" s="123" t="e">
        <f t="shared" si="66"/>
        <v>#VALUE!</v>
      </c>
      <c r="AF102" s="123" t="e">
        <f t="shared" si="67"/>
        <v>#VALUE!</v>
      </c>
      <c r="AG102" s="123" t="e">
        <f t="shared" si="68"/>
        <v>#VALUE!</v>
      </c>
      <c r="AH102" s="123" t="e">
        <f t="shared" si="69"/>
        <v>#VALUE!</v>
      </c>
      <c r="AI102" s="123" t="e">
        <f t="shared" si="70"/>
        <v>#VALUE!</v>
      </c>
      <c r="AJ102" s="123" t="e">
        <f t="shared" si="71"/>
        <v>#VALUE!</v>
      </c>
      <c r="AK102" s="123" t="e">
        <f t="shared" si="72"/>
        <v>#VALUE!</v>
      </c>
      <c r="AL102" s="123" t="e">
        <f t="shared" si="73"/>
        <v>#VALUE!</v>
      </c>
      <c r="AM102" s="123" t="e">
        <f t="shared" si="74"/>
        <v>#VALUE!</v>
      </c>
      <c r="AN102" s="123" t="e">
        <f t="shared" si="75"/>
        <v>#VALUE!</v>
      </c>
      <c r="AO102" s="123" t="e">
        <f t="shared" si="76"/>
        <v>#VALUE!</v>
      </c>
      <c r="AP102" s="123" t="e">
        <f t="shared" si="77"/>
        <v>#VALUE!</v>
      </c>
      <c r="AQ102" s="123" t="e">
        <f t="shared" si="78"/>
        <v>#VALUE!</v>
      </c>
      <c r="AR102" s="124" t="e">
        <f t="shared" si="79"/>
        <v>#VALUE!</v>
      </c>
      <c r="AS102" s="124" t="e">
        <f t="shared" si="80"/>
        <v>#VALUE!</v>
      </c>
      <c r="AT102" s="124" t="e">
        <f t="shared" si="81"/>
        <v>#VALUE!</v>
      </c>
      <c r="AU102" s="124" t="e">
        <f t="shared" si="82"/>
        <v>#VALUE!</v>
      </c>
      <c r="AV102" s="124" t="e">
        <f t="shared" si="83"/>
        <v>#VALUE!</v>
      </c>
      <c r="AW102" s="124" t="e">
        <f t="shared" si="84"/>
        <v>#VALUE!</v>
      </c>
      <c r="AX102" s="124" t="e">
        <f t="shared" si="85"/>
        <v>#VALUE!</v>
      </c>
      <c r="AY102" s="124" t="e">
        <f t="shared" si="86"/>
        <v>#VALUE!</v>
      </c>
      <c r="AZ102" s="124" t="e">
        <f t="shared" si="87"/>
        <v>#VALUE!</v>
      </c>
      <c r="BA102" s="124" t="e">
        <f t="shared" si="88"/>
        <v>#VALUE!</v>
      </c>
      <c r="BB102" s="124" t="e">
        <f t="shared" si="89"/>
        <v>#VALUE!</v>
      </c>
      <c r="BC102" s="124" t="e">
        <f t="shared" si="90"/>
        <v>#VALUE!</v>
      </c>
      <c r="BD102" s="124" t="e">
        <f t="shared" si="91"/>
        <v>#VALUE!</v>
      </c>
      <c r="BE102" s="124" t="e">
        <f t="shared" si="92"/>
        <v>#VALUE!</v>
      </c>
      <c r="BF102" s="124" t="e">
        <f t="shared" si="93"/>
        <v>#VALUE!</v>
      </c>
      <c r="BG102" s="124" t="e">
        <f t="shared" si="94"/>
        <v>#VALUE!</v>
      </c>
      <c r="BH102" s="124" t="e">
        <f t="shared" si="95"/>
        <v>#VALUE!</v>
      </c>
      <c r="BI102" s="124" t="e">
        <f t="shared" si="96"/>
        <v>#VALUE!</v>
      </c>
      <c r="BJ102" s="124" t="e">
        <f t="shared" si="97"/>
        <v>#VALUE!</v>
      </c>
      <c r="BK102" s="124" t="e">
        <f t="shared" si="98"/>
        <v>#VALUE!</v>
      </c>
      <c r="BL102" s="124">
        <f t="shared" si="99"/>
        <v>1</v>
      </c>
    </row>
    <row r="103" spans="1:64">
      <c r="A103" s="118" t="s">
        <v>398</v>
      </c>
      <c r="B103" s="126"/>
      <c r="C103" s="126"/>
      <c r="D103" s="125"/>
      <c r="E103" s="125"/>
      <c r="F103" s="127"/>
      <c r="G103" s="128"/>
      <c r="H103" s="128"/>
      <c r="I103" s="127"/>
      <c r="J103" s="127"/>
      <c r="K103" s="127"/>
      <c r="L103" s="121" t="str">
        <f t="shared" si="100"/>
        <v/>
      </c>
      <c r="M103" s="121" t="str">
        <f t="shared" si="101"/>
        <v/>
      </c>
      <c r="N103" s="121"/>
      <c r="O103" s="122" t="str">
        <f t="shared" si="102"/>
        <v/>
      </c>
      <c r="P103" s="122" t="str">
        <f t="shared" si="103"/>
        <v/>
      </c>
      <c r="Q103" s="122" t="str">
        <f t="shared" si="104"/>
        <v/>
      </c>
      <c r="R103" s="122" t="str">
        <f t="shared" si="105"/>
        <v/>
      </c>
      <c r="S103" s="122" t="str">
        <f t="shared" si="106"/>
        <v/>
      </c>
      <c r="T103" s="122" t="str">
        <f t="shared" si="107"/>
        <v/>
      </c>
      <c r="U103" s="122" t="str">
        <f>IF(OR($B103="",$C103="",$E103="",$F103&gt;AN_CONCURS,$F103=""),"",$G103/VLOOKUP($F103,Euro!$A$6:$C$246,3,FALSE))</f>
        <v/>
      </c>
      <c r="V103" s="236" t="b">
        <f t="shared" si="108"/>
        <v>0</v>
      </c>
      <c r="X103" s="123" t="e">
        <f t="shared" si="52"/>
        <v>#VALUE!</v>
      </c>
      <c r="Y103" s="123" t="e">
        <f t="shared" si="60"/>
        <v>#VALUE!</v>
      </c>
      <c r="Z103" s="123" t="e">
        <f t="shared" si="61"/>
        <v>#VALUE!</v>
      </c>
      <c r="AA103" s="123" t="e">
        <f t="shared" si="62"/>
        <v>#VALUE!</v>
      </c>
      <c r="AB103" s="123" t="e">
        <f t="shared" si="63"/>
        <v>#VALUE!</v>
      </c>
      <c r="AC103" s="123" t="e">
        <f t="shared" si="64"/>
        <v>#VALUE!</v>
      </c>
      <c r="AD103" s="123" t="e">
        <f t="shared" si="65"/>
        <v>#VALUE!</v>
      </c>
      <c r="AE103" s="123" t="e">
        <f t="shared" si="66"/>
        <v>#VALUE!</v>
      </c>
      <c r="AF103" s="123" t="e">
        <f t="shared" si="67"/>
        <v>#VALUE!</v>
      </c>
      <c r="AG103" s="123" t="e">
        <f t="shared" si="68"/>
        <v>#VALUE!</v>
      </c>
      <c r="AH103" s="123" t="e">
        <f t="shared" si="69"/>
        <v>#VALUE!</v>
      </c>
      <c r="AI103" s="123" t="e">
        <f t="shared" si="70"/>
        <v>#VALUE!</v>
      </c>
      <c r="AJ103" s="123" t="e">
        <f t="shared" si="71"/>
        <v>#VALUE!</v>
      </c>
      <c r="AK103" s="123" t="e">
        <f t="shared" si="72"/>
        <v>#VALUE!</v>
      </c>
      <c r="AL103" s="123" t="e">
        <f t="shared" si="73"/>
        <v>#VALUE!</v>
      </c>
      <c r="AM103" s="123" t="e">
        <f t="shared" si="74"/>
        <v>#VALUE!</v>
      </c>
      <c r="AN103" s="123" t="e">
        <f t="shared" si="75"/>
        <v>#VALUE!</v>
      </c>
      <c r="AO103" s="123" t="e">
        <f t="shared" si="76"/>
        <v>#VALUE!</v>
      </c>
      <c r="AP103" s="123" t="e">
        <f t="shared" si="77"/>
        <v>#VALUE!</v>
      </c>
      <c r="AQ103" s="123" t="e">
        <f t="shared" si="78"/>
        <v>#VALUE!</v>
      </c>
      <c r="AR103" s="124" t="e">
        <f t="shared" si="79"/>
        <v>#VALUE!</v>
      </c>
      <c r="AS103" s="124" t="e">
        <f t="shared" si="80"/>
        <v>#VALUE!</v>
      </c>
      <c r="AT103" s="124" t="e">
        <f t="shared" si="81"/>
        <v>#VALUE!</v>
      </c>
      <c r="AU103" s="124" t="e">
        <f t="shared" si="82"/>
        <v>#VALUE!</v>
      </c>
      <c r="AV103" s="124" t="e">
        <f t="shared" si="83"/>
        <v>#VALUE!</v>
      </c>
      <c r="AW103" s="124" t="e">
        <f t="shared" si="84"/>
        <v>#VALUE!</v>
      </c>
      <c r="AX103" s="124" t="e">
        <f t="shared" si="85"/>
        <v>#VALUE!</v>
      </c>
      <c r="AY103" s="124" t="e">
        <f t="shared" si="86"/>
        <v>#VALUE!</v>
      </c>
      <c r="AZ103" s="124" t="e">
        <f t="shared" si="87"/>
        <v>#VALUE!</v>
      </c>
      <c r="BA103" s="124" t="e">
        <f t="shared" si="88"/>
        <v>#VALUE!</v>
      </c>
      <c r="BB103" s="124" t="e">
        <f t="shared" si="89"/>
        <v>#VALUE!</v>
      </c>
      <c r="BC103" s="124" t="e">
        <f t="shared" si="90"/>
        <v>#VALUE!</v>
      </c>
      <c r="BD103" s="124" t="e">
        <f t="shared" si="91"/>
        <v>#VALUE!</v>
      </c>
      <c r="BE103" s="124" t="e">
        <f t="shared" si="92"/>
        <v>#VALUE!</v>
      </c>
      <c r="BF103" s="124" t="e">
        <f t="shared" si="93"/>
        <v>#VALUE!</v>
      </c>
      <c r="BG103" s="124" t="e">
        <f t="shared" si="94"/>
        <v>#VALUE!</v>
      </c>
      <c r="BH103" s="124" t="e">
        <f t="shared" si="95"/>
        <v>#VALUE!</v>
      </c>
      <c r="BI103" s="124" t="e">
        <f t="shared" si="96"/>
        <v>#VALUE!</v>
      </c>
      <c r="BJ103" s="124" t="e">
        <f t="shared" si="97"/>
        <v>#VALUE!</v>
      </c>
      <c r="BK103" s="124" t="e">
        <f t="shared" si="98"/>
        <v>#VALUE!</v>
      </c>
      <c r="BL103" s="124">
        <f t="shared" si="99"/>
        <v>1</v>
      </c>
    </row>
    <row r="104" spans="1:64">
      <c r="A104" s="118" t="s">
        <v>399</v>
      </c>
      <c r="B104" s="126"/>
      <c r="C104" s="126"/>
      <c r="D104" s="125"/>
      <c r="E104" s="125"/>
      <c r="F104" s="127"/>
      <c r="G104" s="128"/>
      <c r="H104" s="128"/>
      <c r="I104" s="127"/>
      <c r="J104" s="127"/>
      <c r="K104" s="127"/>
      <c r="L104" s="121" t="str">
        <f t="shared" si="100"/>
        <v/>
      </c>
      <c r="M104" s="121" t="str">
        <f t="shared" si="101"/>
        <v/>
      </c>
      <c r="N104" s="121"/>
      <c r="O104" s="122" t="str">
        <f t="shared" si="102"/>
        <v/>
      </c>
      <c r="P104" s="122" t="str">
        <f t="shared" si="103"/>
        <v/>
      </c>
      <c r="Q104" s="122" t="str">
        <f t="shared" si="104"/>
        <v/>
      </c>
      <c r="R104" s="122" t="str">
        <f t="shared" si="105"/>
        <v/>
      </c>
      <c r="S104" s="122" t="str">
        <f t="shared" si="106"/>
        <v/>
      </c>
      <c r="T104" s="122" t="str">
        <f t="shared" si="107"/>
        <v/>
      </c>
      <c r="U104" s="122" t="str">
        <f>IF(OR($B104="",$C104="",$E104="",$F104&gt;AN_CONCURS,$F104=""),"",$G104/VLOOKUP($F104,Euro!$A$6:$C$246,3,FALSE))</f>
        <v/>
      </c>
      <c r="V104" s="236" t="b">
        <f t="shared" si="108"/>
        <v>0</v>
      </c>
      <c r="X104" s="123" t="e">
        <f t="shared" si="52"/>
        <v>#VALUE!</v>
      </c>
      <c r="Y104" s="123" t="e">
        <f t="shared" si="60"/>
        <v>#VALUE!</v>
      </c>
      <c r="Z104" s="123" t="e">
        <f t="shared" si="61"/>
        <v>#VALUE!</v>
      </c>
      <c r="AA104" s="123" t="e">
        <f t="shared" si="62"/>
        <v>#VALUE!</v>
      </c>
      <c r="AB104" s="123" t="e">
        <f t="shared" si="63"/>
        <v>#VALUE!</v>
      </c>
      <c r="AC104" s="123" t="e">
        <f t="shared" si="64"/>
        <v>#VALUE!</v>
      </c>
      <c r="AD104" s="123" t="e">
        <f t="shared" si="65"/>
        <v>#VALUE!</v>
      </c>
      <c r="AE104" s="123" t="e">
        <f t="shared" si="66"/>
        <v>#VALUE!</v>
      </c>
      <c r="AF104" s="123" t="e">
        <f t="shared" si="67"/>
        <v>#VALUE!</v>
      </c>
      <c r="AG104" s="123" t="e">
        <f t="shared" si="68"/>
        <v>#VALUE!</v>
      </c>
      <c r="AH104" s="123" t="e">
        <f t="shared" si="69"/>
        <v>#VALUE!</v>
      </c>
      <c r="AI104" s="123" t="e">
        <f t="shared" si="70"/>
        <v>#VALUE!</v>
      </c>
      <c r="AJ104" s="123" t="e">
        <f t="shared" si="71"/>
        <v>#VALUE!</v>
      </c>
      <c r="AK104" s="123" t="e">
        <f t="shared" si="72"/>
        <v>#VALUE!</v>
      </c>
      <c r="AL104" s="123" t="e">
        <f t="shared" si="73"/>
        <v>#VALUE!</v>
      </c>
      <c r="AM104" s="123" t="e">
        <f t="shared" si="74"/>
        <v>#VALUE!</v>
      </c>
      <c r="AN104" s="123" t="e">
        <f t="shared" si="75"/>
        <v>#VALUE!</v>
      </c>
      <c r="AO104" s="123" t="e">
        <f t="shared" si="76"/>
        <v>#VALUE!</v>
      </c>
      <c r="AP104" s="123" t="e">
        <f t="shared" si="77"/>
        <v>#VALUE!</v>
      </c>
      <c r="AQ104" s="123" t="e">
        <f t="shared" si="78"/>
        <v>#VALUE!</v>
      </c>
      <c r="AR104" s="124" t="e">
        <f t="shared" si="79"/>
        <v>#VALUE!</v>
      </c>
      <c r="AS104" s="124" t="e">
        <f t="shared" si="80"/>
        <v>#VALUE!</v>
      </c>
      <c r="AT104" s="124" t="e">
        <f t="shared" si="81"/>
        <v>#VALUE!</v>
      </c>
      <c r="AU104" s="124" t="e">
        <f t="shared" si="82"/>
        <v>#VALUE!</v>
      </c>
      <c r="AV104" s="124" t="e">
        <f t="shared" si="83"/>
        <v>#VALUE!</v>
      </c>
      <c r="AW104" s="124" t="e">
        <f t="shared" si="84"/>
        <v>#VALUE!</v>
      </c>
      <c r="AX104" s="124" t="e">
        <f t="shared" si="85"/>
        <v>#VALUE!</v>
      </c>
      <c r="AY104" s="124" t="e">
        <f t="shared" si="86"/>
        <v>#VALUE!</v>
      </c>
      <c r="AZ104" s="124" t="e">
        <f t="shared" si="87"/>
        <v>#VALUE!</v>
      </c>
      <c r="BA104" s="124" t="e">
        <f t="shared" si="88"/>
        <v>#VALUE!</v>
      </c>
      <c r="BB104" s="124" t="e">
        <f t="shared" si="89"/>
        <v>#VALUE!</v>
      </c>
      <c r="BC104" s="124" t="e">
        <f t="shared" si="90"/>
        <v>#VALUE!</v>
      </c>
      <c r="BD104" s="124" t="e">
        <f t="shared" si="91"/>
        <v>#VALUE!</v>
      </c>
      <c r="BE104" s="124" t="e">
        <f t="shared" si="92"/>
        <v>#VALUE!</v>
      </c>
      <c r="BF104" s="124" t="e">
        <f t="shared" si="93"/>
        <v>#VALUE!</v>
      </c>
      <c r="BG104" s="124" t="e">
        <f t="shared" si="94"/>
        <v>#VALUE!</v>
      </c>
      <c r="BH104" s="124" t="e">
        <f t="shared" si="95"/>
        <v>#VALUE!</v>
      </c>
      <c r="BI104" s="124" t="e">
        <f t="shared" si="96"/>
        <v>#VALUE!</v>
      </c>
      <c r="BJ104" s="124" t="e">
        <f t="shared" si="97"/>
        <v>#VALUE!</v>
      </c>
      <c r="BK104" s="124" t="e">
        <f t="shared" si="98"/>
        <v>#VALUE!</v>
      </c>
      <c r="BL104" s="124">
        <f t="shared" si="99"/>
        <v>1</v>
      </c>
    </row>
    <row r="105" spans="1:64">
      <c r="A105" s="118" t="s">
        <v>400</v>
      </c>
      <c r="B105" s="126"/>
      <c r="C105" s="126"/>
      <c r="D105" s="125"/>
      <c r="E105" s="125"/>
      <c r="F105" s="127"/>
      <c r="G105" s="128"/>
      <c r="H105" s="128"/>
      <c r="I105" s="127"/>
      <c r="J105" s="127"/>
      <c r="K105" s="127"/>
      <c r="L105" s="121" t="str">
        <f t="shared" si="100"/>
        <v/>
      </c>
      <c r="M105" s="121" t="str">
        <f t="shared" si="101"/>
        <v/>
      </c>
      <c r="N105" s="121"/>
      <c r="O105" s="122" t="str">
        <f t="shared" si="102"/>
        <v/>
      </c>
      <c r="P105" s="122" t="str">
        <f t="shared" si="103"/>
        <v/>
      </c>
      <c r="Q105" s="122" t="str">
        <f t="shared" si="104"/>
        <v/>
      </c>
      <c r="R105" s="122" t="str">
        <f t="shared" si="105"/>
        <v/>
      </c>
      <c r="S105" s="122" t="str">
        <f t="shared" si="106"/>
        <v/>
      </c>
      <c r="T105" s="122" t="str">
        <f t="shared" si="107"/>
        <v/>
      </c>
      <c r="U105" s="122" t="str">
        <f>IF(OR($B105="",$C105="",$E105="",$F105&gt;AN_CONCURS,$F105=""),"",$G105/VLOOKUP($F105,Euro!$A$6:$C$246,3,FALSE))</f>
        <v/>
      </c>
      <c r="V105" s="236" t="b">
        <f t="shared" si="108"/>
        <v>0</v>
      </c>
      <c r="X105" s="123" t="e">
        <f t="shared" si="52"/>
        <v>#VALUE!</v>
      </c>
      <c r="Y105" s="123" t="e">
        <f t="shared" si="60"/>
        <v>#VALUE!</v>
      </c>
      <c r="Z105" s="123" t="e">
        <f t="shared" si="61"/>
        <v>#VALUE!</v>
      </c>
      <c r="AA105" s="123" t="e">
        <f t="shared" si="62"/>
        <v>#VALUE!</v>
      </c>
      <c r="AB105" s="123" t="e">
        <f t="shared" si="63"/>
        <v>#VALUE!</v>
      </c>
      <c r="AC105" s="123" t="e">
        <f t="shared" si="64"/>
        <v>#VALUE!</v>
      </c>
      <c r="AD105" s="123" t="e">
        <f t="shared" si="65"/>
        <v>#VALUE!</v>
      </c>
      <c r="AE105" s="123" t="e">
        <f t="shared" si="66"/>
        <v>#VALUE!</v>
      </c>
      <c r="AF105" s="123" t="e">
        <f t="shared" si="67"/>
        <v>#VALUE!</v>
      </c>
      <c r="AG105" s="123" t="e">
        <f t="shared" si="68"/>
        <v>#VALUE!</v>
      </c>
      <c r="AH105" s="123" t="e">
        <f t="shared" si="69"/>
        <v>#VALUE!</v>
      </c>
      <c r="AI105" s="123" t="e">
        <f t="shared" si="70"/>
        <v>#VALUE!</v>
      </c>
      <c r="AJ105" s="123" t="e">
        <f t="shared" si="71"/>
        <v>#VALUE!</v>
      </c>
      <c r="AK105" s="123" t="e">
        <f t="shared" si="72"/>
        <v>#VALUE!</v>
      </c>
      <c r="AL105" s="123" t="e">
        <f t="shared" si="73"/>
        <v>#VALUE!</v>
      </c>
      <c r="AM105" s="123" t="e">
        <f t="shared" si="74"/>
        <v>#VALUE!</v>
      </c>
      <c r="AN105" s="123" t="e">
        <f t="shared" si="75"/>
        <v>#VALUE!</v>
      </c>
      <c r="AO105" s="123" t="e">
        <f t="shared" si="76"/>
        <v>#VALUE!</v>
      </c>
      <c r="AP105" s="123" t="e">
        <f t="shared" si="77"/>
        <v>#VALUE!</v>
      </c>
      <c r="AQ105" s="123" t="e">
        <f t="shared" si="78"/>
        <v>#VALUE!</v>
      </c>
      <c r="AR105" s="124" t="e">
        <f t="shared" si="79"/>
        <v>#VALUE!</v>
      </c>
      <c r="AS105" s="124" t="e">
        <f t="shared" si="80"/>
        <v>#VALUE!</v>
      </c>
      <c r="AT105" s="124" t="e">
        <f t="shared" si="81"/>
        <v>#VALUE!</v>
      </c>
      <c r="AU105" s="124" t="e">
        <f t="shared" si="82"/>
        <v>#VALUE!</v>
      </c>
      <c r="AV105" s="124" t="e">
        <f t="shared" si="83"/>
        <v>#VALUE!</v>
      </c>
      <c r="AW105" s="124" t="e">
        <f t="shared" si="84"/>
        <v>#VALUE!</v>
      </c>
      <c r="AX105" s="124" t="e">
        <f t="shared" si="85"/>
        <v>#VALUE!</v>
      </c>
      <c r="AY105" s="124" t="e">
        <f t="shared" si="86"/>
        <v>#VALUE!</v>
      </c>
      <c r="AZ105" s="124" t="e">
        <f t="shared" si="87"/>
        <v>#VALUE!</v>
      </c>
      <c r="BA105" s="124" t="e">
        <f t="shared" si="88"/>
        <v>#VALUE!</v>
      </c>
      <c r="BB105" s="124" t="e">
        <f t="shared" si="89"/>
        <v>#VALUE!</v>
      </c>
      <c r="BC105" s="124" t="e">
        <f t="shared" si="90"/>
        <v>#VALUE!</v>
      </c>
      <c r="BD105" s="124" t="e">
        <f t="shared" si="91"/>
        <v>#VALUE!</v>
      </c>
      <c r="BE105" s="124" t="e">
        <f t="shared" si="92"/>
        <v>#VALUE!</v>
      </c>
      <c r="BF105" s="124" t="e">
        <f t="shared" si="93"/>
        <v>#VALUE!</v>
      </c>
      <c r="BG105" s="124" t="e">
        <f t="shared" si="94"/>
        <v>#VALUE!</v>
      </c>
      <c r="BH105" s="124" t="e">
        <f t="shared" si="95"/>
        <v>#VALUE!</v>
      </c>
      <c r="BI105" s="124" t="e">
        <f t="shared" si="96"/>
        <v>#VALUE!</v>
      </c>
      <c r="BJ105" s="124" t="e">
        <f t="shared" si="97"/>
        <v>#VALUE!</v>
      </c>
      <c r="BK105" s="124" t="e">
        <f t="shared" si="98"/>
        <v>#VALUE!</v>
      </c>
      <c r="BL105" s="124">
        <f t="shared" si="99"/>
        <v>1</v>
      </c>
    </row>
    <row r="106" spans="1:64">
      <c r="A106" s="118" t="s">
        <v>401</v>
      </c>
      <c r="B106" s="126"/>
      <c r="C106" s="126"/>
      <c r="D106" s="125"/>
      <c r="E106" s="125"/>
      <c r="F106" s="127"/>
      <c r="G106" s="128"/>
      <c r="H106" s="128"/>
      <c r="I106" s="127"/>
      <c r="J106" s="127"/>
      <c r="K106" s="127"/>
      <c r="L106" s="121" t="str">
        <f t="shared" si="100"/>
        <v/>
      </c>
      <c r="M106" s="121" t="str">
        <f t="shared" si="101"/>
        <v/>
      </c>
      <c r="N106" s="121"/>
      <c r="O106" s="122" t="str">
        <f t="shared" si="102"/>
        <v/>
      </c>
      <c r="P106" s="122" t="str">
        <f t="shared" si="103"/>
        <v/>
      </c>
      <c r="Q106" s="122" t="str">
        <f t="shared" si="104"/>
        <v/>
      </c>
      <c r="R106" s="122" t="str">
        <f t="shared" si="105"/>
        <v/>
      </c>
      <c r="S106" s="122" t="str">
        <f t="shared" si="106"/>
        <v/>
      </c>
      <c r="T106" s="122" t="str">
        <f t="shared" si="107"/>
        <v/>
      </c>
      <c r="U106" s="122" t="str">
        <f>IF(OR($B106="",$C106="",$E106="",$F106&gt;AN_CONCURS,$F106=""),"",$G106/VLOOKUP($F106,Euro!$A$6:$C$246,3,FALSE))</f>
        <v/>
      </c>
      <c r="V106" s="236" t="b">
        <f t="shared" si="108"/>
        <v>0</v>
      </c>
      <c r="X106" s="123" t="e">
        <f t="shared" si="52"/>
        <v>#VALUE!</v>
      </c>
      <c r="Y106" s="123" t="e">
        <f t="shared" si="60"/>
        <v>#VALUE!</v>
      </c>
      <c r="Z106" s="123" t="e">
        <f t="shared" si="61"/>
        <v>#VALUE!</v>
      </c>
      <c r="AA106" s="123" t="e">
        <f t="shared" si="62"/>
        <v>#VALUE!</v>
      </c>
      <c r="AB106" s="123" t="e">
        <f t="shared" si="63"/>
        <v>#VALUE!</v>
      </c>
      <c r="AC106" s="123" t="e">
        <f t="shared" si="64"/>
        <v>#VALUE!</v>
      </c>
      <c r="AD106" s="123" t="e">
        <f t="shared" si="65"/>
        <v>#VALUE!</v>
      </c>
      <c r="AE106" s="123" t="e">
        <f t="shared" si="66"/>
        <v>#VALUE!</v>
      </c>
      <c r="AF106" s="123" t="e">
        <f t="shared" si="67"/>
        <v>#VALUE!</v>
      </c>
      <c r="AG106" s="123" t="e">
        <f t="shared" si="68"/>
        <v>#VALUE!</v>
      </c>
      <c r="AH106" s="123" t="e">
        <f t="shared" si="69"/>
        <v>#VALUE!</v>
      </c>
      <c r="AI106" s="123" t="e">
        <f t="shared" si="70"/>
        <v>#VALUE!</v>
      </c>
      <c r="AJ106" s="123" t="e">
        <f t="shared" si="71"/>
        <v>#VALUE!</v>
      </c>
      <c r="AK106" s="123" t="e">
        <f t="shared" si="72"/>
        <v>#VALUE!</v>
      </c>
      <c r="AL106" s="123" t="e">
        <f t="shared" si="73"/>
        <v>#VALUE!</v>
      </c>
      <c r="AM106" s="123" t="e">
        <f t="shared" si="74"/>
        <v>#VALUE!</v>
      </c>
      <c r="AN106" s="123" t="e">
        <f t="shared" si="75"/>
        <v>#VALUE!</v>
      </c>
      <c r="AO106" s="123" t="e">
        <f t="shared" si="76"/>
        <v>#VALUE!</v>
      </c>
      <c r="AP106" s="123" t="e">
        <f t="shared" si="77"/>
        <v>#VALUE!</v>
      </c>
      <c r="AQ106" s="123" t="e">
        <f t="shared" si="78"/>
        <v>#VALUE!</v>
      </c>
      <c r="AR106" s="124" t="e">
        <f t="shared" si="79"/>
        <v>#VALUE!</v>
      </c>
      <c r="AS106" s="124" t="e">
        <f t="shared" si="80"/>
        <v>#VALUE!</v>
      </c>
      <c r="AT106" s="124" t="e">
        <f t="shared" si="81"/>
        <v>#VALUE!</v>
      </c>
      <c r="AU106" s="124" t="e">
        <f t="shared" si="82"/>
        <v>#VALUE!</v>
      </c>
      <c r="AV106" s="124" t="e">
        <f t="shared" si="83"/>
        <v>#VALUE!</v>
      </c>
      <c r="AW106" s="124" t="e">
        <f t="shared" si="84"/>
        <v>#VALUE!</v>
      </c>
      <c r="AX106" s="124" t="e">
        <f t="shared" si="85"/>
        <v>#VALUE!</v>
      </c>
      <c r="AY106" s="124" t="e">
        <f t="shared" si="86"/>
        <v>#VALUE!</v>
      </c>
      <c r="AZ106" s="124" t="e">
        <f t="shared" si="87"/>
        <v>#VALUE!</v>
      </c>
      <c r="BA106" s="124" t="e">
        <f t="shared" si="88"/>
        <v>#VALUE!</v>
      </c>
      <c r="BB106" s="124" t="e">
        <f t="shared" si="89"/>
        <v>#VALUE!</v>
      </c>
      <c r="BC106" s="124" t="e">
        <f t="shared" si="90"/>
        <v>#VALUE!</v>
      </c>
      <c r="BD106" s="124" t="e">
        <f t="shared" si="91"/>
        <v>#VALUE!</v>
      </c>
      <c r="BE106" s="124" t="e">
        <f t="shared" si="92"/>
        <v>#VALUE!</v>
      </c>
      <c r="BF106" s="124" t="e">
        <f t="shared" si="93"/>
        <v>#VALUE!</v>
      </c>
      <c r="BG106" s="124" t="e">
        <f t="shared" si="94"/>
        <v>#VALUE!</v>
      </c>
      <c r="BH106" s="124" t="e">
        <f t="shared" si="95"/>
        <v>#VALUE!</v>
      </c>
      <c r="BI106" s="124" t="e">
        <f t="shared" si="96"/>
        <v>#VALUE!</v>
      </c>
      <c r="BJ106" s="124" t="e">
        <f t="shared" si="97"/>
        <v>#VALUE!</v>
      </c>
      <c r="BK106" s="124" t="e">
        <f t="shared" si="98"/>
        <v>#VALUE!</v>
      </c>
      <c r="BL106" s="124">
        <f t="shared" si="99"/>
        <v>1</v>
      </c>
    </row>
    <row r="107" spans="1:64">
      <c r="A107" s="118" t="s">
        <v>402</v>
      </c>
      <c r="B107" s="126"/>
      <c r="C107" s="126"/>
      <c r="D107" s="125"/>
      <c r="E107" s="125"/>
      <c r="F107" s="127"/>
      <c r="G107" s="128"/>
      <c r="H107" s="128"/>
      <c r="I107" s="127"/>
      <c r="J107" s="127"/>
      <c r="K107" s="127"/>
      <c r="L107" s="121" t="str">
        <f t="shared" si="100"/>
        <v/>
      </c>
      <c r="M107" s="121" t="str">
        <f t="shared" si="101"/>
        <v/>
      </c>
      <c r="N107" s="121"/>
      <c r="O107" s="122" t="str">
        <f t="shared" si="102"/>
        <v/>
      </c>
      <c r="P107" s="122" t="str">
        <f t="shared" si="103"/>
        <v/>
      </c>
      <c r="Q107" s="122" t="str">
        <f t="shared" si="104"/>
        <v/>
      </c>
      <c r="R107" s="122" t="str">
        <f t="shared" si="105"/>
        <v/>
      </c>
      <c r="S107" s="122" t="str">
        <f t="shared" si="106"/>
        <v/>
      </c>
      <c r="T107" s="122" t="str">
        <f t="shared" si="107"/>
        <v/>
      </c>
      <c r="U107" s="122" t="str">
        <f>IF(OR($B107="",$C107="",$E107="",$F107&gt;AN_CONCURS,$F107=""),"",$G107/VLOOKUP($F107,Euro!$A$6:$C$246,3,FALSE))</f>
        <v/>
      </c>
      <c r="V107" s="236" t="b">
        <f t="shared" si="108"/>
        <v>0</v>
      </c>
      <c r="X107" s="123" t="e">
        <f t="shared" si="52"/>
        <v>#VALUE!</v>
      </c>
      <c r="Y107" s="123" t="e">
        <f t="shared" si="60"/>
        <v>#VALUE!</v>
      </c>
      <c r="Z107" s="123" t="e">
        <f t="shared" si="61"/>
        <v>#VALUE!</v>
      </c>
      <c r="AA107" s="123" t="e">
        <f t="shared" si="62"/>
        <v>#VALUE!</v>
      </c>
      <c r="AB107" s="123" t="e">
        <f t="shared" si="63"/>
        <v>#VALUE!</v>
      </c>
      <c r="AC107" s="123" t="e">
        <f t="shared" si="64"/>
        <v>#VALUE!</v>
      </c>
      <c r="AD107" s="123" t="e">
        <f t="shared" si="65"/>
        <v>#VALUE!</v>
      </c>
      <c r="AE107" s="123" t="e">
        <f t="shared" si="66"/>
        <v>#VALUE!</v>
      </c>
      <c r="AF107" s="123" t="e">
        <f t="shared" si="67"/>
        <v>#VALUE!</v>
      </c>
      <c r="AG107" s="123" t="e">
        <f t="shared" si="68"/>
        <v>#VALUE!</v>
      </c>
      <c r="AH107" s="123" t="e">
        <f t="shared" si="69"/>
        <v>#VALUE!</v>
      </c>
      <c r="AI107" s="123" t="e">
        <f t="shared" si="70"/>
        <v>#VALUE!</v>
      </c>
      <c r="AJ107" s="123" t="e">
        <f t="shared" si="71"/>
        <v>#VALUE!</v>
      </c>
      <c r="AK107" s="123" t="e">
        <f t="shared" si="72"/>
        <v>#VALUE!</v>
      </c>
      <c r="AL107" s="123" t="e">
        <f t="shared" si="73"/>
        <v>#VALUE!</v>
      </c>
      <c r="AM107" s="123" t="e">
        <f t="shared" si="74"/>
        <v>#VALUE!</v>
      </c>
      <c r="AN107" s="123" t="e">
        <f t="shared" si="75"/>
        <v>#VALUE!</v>
      </c>
      <c r="AO107" s="123" t="e">
        <f t="shared" si="76"/>
        <v>#VALUE!</v>
      </c>
      <c r="AP107" s="123" t="e">
        <f t="shared" si="77"/>
        <v>#VALUE!</v>
      </c>
      <c r="AQ107" s="123" t="e">
        <f t="shared" si="78"/>
        <v>#VALUE!</v>
      </c>
      <c r="AR107" s="124" t="e">
        <f t="shared" si="79"/>
        <v>#VALUE!</v>
      </c>
      <c r="AS107" s="124" t="e">
        <f t="shared" si="80"/>
        <v>#VALUE!</v>
      </c>
      <c r="AT107" s="124" t="e">
        <f t="shared" si="81"/>
        <v>#VALUE!</v>
      </c>
      <c r="AU107" s="124" t="e">
        <f t="shared" si="82"/>
        <v>#VALUE!</v>
      </c>
      <c r="AV107" s="124" t="e">
        <f t="shared" si="83"/>
        <v>#VALUE!</v>
      </c>
      <c r="AW107" s="124" t="e">
        <f t="shared" si="84"/>
        <v>#VALUE!</v>
      </c>
      <c r="AX107" s="124" t="e">
        <f t="shared" si="85"/>
        <v>#VALUE!</v>
      </c>
      <c r="AY107" s="124" t="e">
        <f t="shared" si="86"/>
        <v>#VALUE!</v>
      </c>
      <c r="AZ107" s="124" t="e">
        <f t="shared" si="87"/>
        <v>#VALUE!</v>
      </c>
      <c r="BA107" s="124" t="e">
        <f t="shared" si="88"/>
        <v>#VALUE!</v>
      </c>
      <c r="BB107" s="124" t="e">
        <f t="shared" si="89"/>
        <v>#VALUE!</v>
      </c>
      <c r="BC107" s="124" t="e">
        <f t="shared" si="90"/>
        <v>#VALUE!</v>
      </c>
      <c r="BD107" s="124" t="e">
        <f t="shared" si="91"/>
        <v>#VALUE!</v>
      </c>
      <c r="BE107" s="124" t="e">
        <f t="shared" si="92"/>
        <v>#VALUE!</v>
      </c>
      <c r="BF107" s="124" t="e">
        <f t="shared" si="93"/>
        <v>#VALUE!</v>
      </c>
      <c r="BG107" s="124" t="e">
        <f t="shared" si="94"/>
        <v>#VALUE!</v>
      </c>
      <c r="BH107" s="124" t="e">
        <f t="shared" si="95"/>
        <v>#VALUE!</v>
      </c>
      <c r="BI107" s="124" t="e">
        <f t="shared" si="96"/>
        <v>#VALUE!</v>
      </c>
      <c r="BJ107" s="124" t="e">
        <f t="shared" si="97"/>
        <v>#VALUE!</v>
      </c>
      <c r="BK107" s="124" t="e">
        <f t="shared" si="98"/>
        <v>#VALUE!</v>
      </c>
      <c r="BL107" s="124">
        <f t="shared" si="99"/>
        <v>1</v>
      </c>
    </row>
    <row r="108" spans="1:64">
      <c r="A108" s="118" t="s">
        <v>403</v>
      </c>
      <c r="B108" s="126"/>
      <c r="C108" s="126"/>
      <c r="D108" s="125"/>
      <c r="E108" s="125"/>
      <c r="F108" s="127"/>
      <c r="G108" s="128"/>
      <c r="H108" s="128"/>
      <c r="I108" s="127"/>
      <c r="J108" s="127"/>
      <c r="K108" s="127"/>
      <c r="L108" s="121" t="str">
        <f t="shared" si="100"/>
        <v/>
      </c>
      <c r="M108" s="121" t="str">
        <f t="shared" si="101"/>
        <v/>
      </c>
      <c r="N108" s="121"/>
      <c r="O108" s="122" t="str">
        <f t="shared" si="102"/>
        <v/>
      </c>
      <c r="P108" s="122" t="str">
        <f t="shared" si="103"/>
        <v/>
      </c>
      <c r="Q108" s="122" t="str">
        <f t="shared" si="104"/>
        <v/>
      </c>
      <c r="R108" s="122" t="str">
        <f t="shared" si="105"/>
        <v/>
      </c>
      <c r="S108" s="122" t="str">
        <f t="shared" si="106"/>
        <v/>
      </c>
      <c r="T108" s="122" t="str">
        <f t="shared" si="107"/>
        <v/>
      </c>
      <c r="U108" s="122" t="str">
        <f>IF(OR($B108="",$C108="",$E108="",$F108&gt;AN_CONCURS,$F108=""),"",$G108/VLOOKUP($F108,Euro!$A$6:$C$246,3,FALSE))</f>
        <v/>
      </c>
      <c r="V108" s="236" t="b">
        <f t="shared" si="108"/>
        <v>0</v>
      </c>
      <c r="X108" s="123" t="e">
        <f t="shared" si="52"/>
        <v>#VALUE!</v>
      </c>
      <c r="Y108" s="123" t="e">
        <f t="shared" si="60"/>
        <v>#VALUE!</v>
      </c>
      <c r="Z108" s="123" t="e">
        <f t="shared" si="61"/>
        <v>#VALUE!</v>
      </c>
      <c r="AA108" s="123" t="e">
        <f t="shared" si="62"/>
        <v>#VALUE!</v>
      </c>
      <c r="AB108" s="123" t="e">
        <f t="shared" si="63"/>
        <v>#VALUE!</v>
      </c>
      <c r="AC108" s="123" t="e">
        <f t="shared" si="64"/>
        <v>#VALUE!</v>
      </c>
      <c r="AD108" s="123" t="e">
        <f t="shared" si="65"/>
        <v>#VALUE!</v>
      </c>
      <c r="AE108" s="123" t="e">
        <f t="shared" si="66"/>
        <v>#VALUE!</v>
      </c>
      <c r="AF108" s="123" t="e">
        <f t="shared" si="67"/>
        <v>#VALUE!</v>
      </c>
      <c r="AG108" s="123" t="e">
        <f t="shared" si="68"/>
        <v>#VALUE!</v>
      </c>
      <c r="AH108" s="123" t="e">
        <f t="shared" si="69"/>
        <v>#VALUE!</v>
      </c>
      <c r="AI108" s="123" t="e">
        <f t="shared" si="70"/>
        <v>#VALUE!</v>
      </c>
      <c r="AJ108" s="123" t="e">
        <f t="shared" si="71"/>
        <v>#VALUE!</v>
      </c>
      <c r="AK108" s="123" t="e">
        <f t="shared" si="72"/>
        <v>#VALUE!</v>
      </c>
      <c r="AL108" s="123" t="e">
        <f t="shared" si="73"/>
        <v>#VALUE!</v>
      </c>
      <c r="AM108" s="123" t="e">
        <f t="shared" si="74"/>
        <v>#VALUE!</v>
      </c>
      <c r="AN108" s="123" t="e">
        <f t="shared" si="75"/>
        <v>#VALUE!</v>
      </c>
      <c r="AO108" s="123" t="e">
        <f t="shared" si="76"/>
        <v>#VALUE!</v>
      </c>
      <c r="AP108" s="123" t="e">
        <f t="shared" si="77"/>
        <v>#VALUE!</v>
      </c>
      <c r="AQ108" s="123" t="e">
        <f t="shared" si="78"/>
        <v>#VALUE!</v>
      </c>
      <c r="AR108" s="124" t="e">
        <f t="shared" si="79"/>
        <v>#VALUE!</v>
      </c>
      <c r="AS108" s="124" t="e">
        <f t="shared" si="80"/>
        <v>#VALUE!</v>
      </c>
      <c r="AT108" s="124" t="e">
        <f t="shared" si="81"/>
        <v>#VALUE!</v>
      </c>
      <c r="AU108" s="124" t="e">
        <f t="shared" si="82"/>
        <v>#VALUE!</v>
      </c>
      <c r="AV108" s="124" t="e">
        <f t="shared" si="83"/>
        <v>#VALUE!</v>
      </c>
      <c r="AW108" s="124" t="e">
        <f t="shared" si="84"/>
        <v>#VALUE!</v>
      </c>
      <c r="AX108" s="124" t="e">
        <f t="shared" si="85"/>
        <v>#VALUE!</v>
      </c>
      <c r="AY108" s="124" t="e">
        <f t="shared" si="86"/>
        <v>#VALUE!</v>
      </c>
      <c r="AZ108" s="124" t="e">
        <f t="shared" si="87"/>
        <v>#VALUE!</v>
      </c>
      <c r="BA108" s="124" t="e">
        <f t="shared" si="88"/>
        <v>#VALUE!</v>
      </c>
      <c r="BB108" s="124" t="e">
        <f t="shared" si="89"/>
        <v>#VALUE!</v>
      </c>
      <c r="BC108" s="124" t="e">
        <f t="shared" si="90"/>
        <v>#VALUE!</v>
      </c>
      <c r="BD108" s="124" t="e">
        <f t="shared" si="91"/>
        <v>#VALUE!</v>
      </c>
      <c r="BE108" s="124" t="e">
        <f t="shared" si="92"/>
        <v>#VALUE!</v>
      </c>
      <c r="BF108" s="124" t="e">
        <f t="shared" si="93"/>
        <v>#VALUE!</v>
      </c>
      <c r="BG108" s="124" t="e">
        <f t="shared" si="94"/>
        <v>#VALUE!</v>
      </c>
      <c r="BH108" s="124" t="e">
        <f t="shared" si="95"/>
        <v>#VALUE!</v>
      </c>
      <c r="BI108" s="124" t="e">
        <f t="shared" si="96"/>
        <v>#VALUE!</v>
      </c>
      <c r="BJ108" s="124" t="e">
        <f t="shared" si="97"/>
        <v>#VALUE!</v>
      </c>
      <c r="BK108" s="124" t="e">
        <f t="shared" si="98"/>
        <v>#VALUE!</v>
      </c>
      <c r="BL108" s="124">
        <f t="shared" si="99"/>
        <v>1</v>
      </c>
    </row>
    <row r="109" spans="1:64">
      <c r="A109" s="118" t="s">
        <v>404</v>
      </c>
      <c r="B109" s="126"/>
      <c r="C109" s="126"/>
      <c r="D109" s="125"/>
      <c r="E109" s="125"/>
      <c r="F109" s="127"/>
      <c r="G109" s="128"/>
      <c r="H109" s="128"/>
      <c r="I109" s="127"/>
      <c r="J109" s="127"/>
      <c r="K109" s="127"/>
      <c r="L109" s="121" t="str">
        <f t="shared" si="100"/>
        <v/>
      </c>
      <c r="M109" s="121" t="str">
        <f t="shared" si="101"/>
        <v/>
      </c>
      <c r="N109" s="121"/>
      <c r="O109" s="122" t="str">
        <f t="shared" si="102"/>
        <v/>
      </c>
      <c r="P109" s="122" t="str">
        <f t="shared" si="103"/>
        <v/>
      </c>
      <c r="Q109" s="122" t="str">
        <f t="shared" si="104"/>
        <v/>
      </c>
      <c r="R109" s="122" t="str">
        <f t="shared" si="105"/>
        <v/>
      </c>
      <c r="S109" s="122" t="str">
        <f t="shared" si="106"/>
        <v/>
      </c>
      <c r="T109" s="122" t="str">
        <f t="shared" si="107"/>
        <v/>
      </c>
      <c r="U109" s="122" t="str">
        <f>IF(OR($B109="",$C109="",$E109="",$F109&gt;AN_CONCURS,$F109=""),"",$G109/VLOOKUP($F109,Euro!$A$6:$C$246,3,FALSE))</f>
        <v/>
      </c>
      <c r="V109" s="236" t="b">
        <f t="shared" si="108"/>
        <v>0</v>
      </c>
      <c r="X109" s="123" t="e">
        <f t="shared" si="52"/>
        <v>#VALUE!</v>
      </c>
      <c r="Y109" s="123" t="e">
        <f t="shared" si="60"/>
        <v>#VALUE!</v>
      </c>
      <c r="Z109" s="123" t="e">
        <f t="shared" si="61"/>
        <v>#VALUE!</v>
      </c>
      <c r="AA109" s="123" t="e">
        <f t="shared" si="62"/>
        <v>#VALUE!</v>
      </c>
      <c r="AB109" s="123" t="e">
        <f t="shared" si="63"/>
        <v>#VALUE!</v>
      </c>
      <c r="AC109" s="123" t="e">
        <f t="shared" si="64"/>
        <v>#VALUE!</v>
      </c>
      <c r="AD109" s="123" t="e">
        <f t="shared" si="65"/>
        <v>#VALUE!</v>
      </c>
      <c r="AE109" s="123" t="e">
        <f t="shared" si="66"/>
        <v>#VALUE!</v>
      </c>
      <c r="AF109" s="123" t="e">
        <f t="shared" si="67"/>
        <v>#VALUE!</v>
      </c>
      <c r="AG109" s="123" t="e">
        <f t="shared" si="68"/>
        <v>#VALUE!</v>
      </c>
      <c r="AH109" s="123" t="e">
        <f t="shared" si="69"/>
        <v>#VALUE!</v>
      </c>
      <c r="AI109" s="123" t="e">
        <f t="shared" si="70"/>
        <v>#VALUE!</v>
      </c>
      <c r="AJ109" s="123" t="e">
        <f t="shared" si="71"/>
        <v>#VALUE!</v>
      </c>
      <c r="AK109" s="123" t="e">
        <f t="shared" si="72"/>
        <v>#VALUE!</v>
      </c>
      <c r="AL109" s="123" t="e">
        <f t="shared" si="73"/>
        <v>#VALUE!</v>
      </c>
      <c r="AM109" s="123" t="e">
        <f t="shared" si="74"/>
        <v>#VALUE!</v>
      </c>
      <c r="AN109" s="123" t="e">
        <f t="shared" si="75"/>
        <v>#VALUE!</v>
      </c>
      <c r="AO109" s="123" t="e">
        <f t="shared" si="76"/>
        <v>#VALUE!</v>
      </c>
      <c r="AP109" s="123" t="e">
        <f t="shared" si="77"/>
        <v>#VALUE!</v>
      </c>
      <c r="AQ109" s="123" t="e">
        <f t="shared" si="78"/>
        <v>#VALUE!</v>
      </c>
      <c r="AR109" s="124" t="e">
        <f t="shared" si="79"/>
        <v>#VALUE!</v>
      </c>
      <c r="AS109" s="124" t="e">
        <f t="shared" si="80"/>
        <v>#VALUE!</v>
      </c>
      <c r="AT109" s="124" t="e">
        <f t="shared" si="81"/>
        <v>#VALUE!</v>
      </c>
      <c r="AU109" s="124" t="e">
        <f t="shared" si="82"/>
        <v>#VALUE!</v>
      </c>
      <c r="AV109" s="124" t="e">
        <f t="shared" si="83"/>
        <v>#VALUE!</v>
      </c>
      <c r="AW109" s="124" t="e">
        <f t="shared" si="84"/>
        <v>#VALUE!</v>
      </c>
      <c r="AX109" s="124" t="e">
        <f t="shared" si="85"/>
        <v>#VALUE!</v>
      </c>
      <c r="AY109" s="124" t="e">
        <f t="shared" si="86"/>
        <v>#VALUE!</v>
      </c>
      <c r="AZ109" s="124" t="e">
        <f t="shared" si="87"/>
        <v>#VALUE!</v>
      </c>
      <c r="BA109" s="124" t="e">
        <f t="shared" si="88"/>
        <v>#VALUE!</v>
      </c>
      <c r="BB109" s="124" t="e">
        <f t="shared" si="89"/>
        <v>#VALUE!</v>
      </c>
      <c r="BC109" s="124" t="e">
        <f t="shared" si="90"/>
        <v>#VALUE!</v>
      </c>
      <c r="BD109" s="124" t="e">
        <f t="shared" si="91"/>
        <v>#VALUE!</v>
      </c>
      <c r="BE109" s="124" t="e">
        <f t="shared" si="92"/>
        <v>#VALUE!</v>
      </c>
      <c r="BF109" s="124" t="e">
        <f t="shared" si="93"/>
        <v>#VALUE!</v>
      </c>
      <c r="BG109" s="124" t="e">
        <f t="shared" si="94"/>
        <v>#VALUE!</v>
      </c>
      <c r="BH109" s="124" t="e">
        <f t="shared" si="95"/>
        <v>#VALUE!</v>
      </c>
      <c r="BI109" s="124" t="e">
        <f t="shared" si="96"/>
        <v>#VALUE!</v>
      </c>
      <c r="BJ109" s="124" t="e">
        <f t="shared" si="97"/>
        <v>#VALUE!</v>
      </c>
      <c r="BK109" s="124" t="e">
        <f t="shared" si="98"/>
        <v>#VALUE!</v>
      </c>
      <c r="BL109" s="124">
        <f t="shared" si="99"/>
        <v>1</v>
      </c>
    </row>
    <row r="110" spans="1:64">
      <c r="A110" s="118" t="s">
        <v>405</v>
      </c>
      <c r="B110" s="126"/>
      <c r="C110" s="126"/>
      <c r="D110" s="125"/>
      <c r="E110" s="125"/>
      <c r="F110" s="127"/>
      <c r="G110" s="128"/>
      <c r="H110" s="128"/>
      <c r="I110" s="127"/>
      <c r="J110" s="127"/>
      <c r="K110" s="127"/>
      <c r="L110" s="121" t="str">
        <f t="shared" si="100"/>
        <v/>
      </c>
      <c r="M110" s="121" t="str">
        <f t="shared" si="101"/>
        <v/>
      </c>
      <c r="N110" s="121"/>
      <c r="O110" s="122" t="str">
        <f t="shared" si="102"/>
        <v/>
      </c>
      <c r="P110" s="122" t="str">
        <f t="shared" si="103"/>
        <v/>
      </c>
      <c r="Q110" s="122" t="str">
        <f t="shared" si="104"/>
        <v/>
      </c>
      <c r="R110" s="122" t="str">
        <f t="shared" si="105"/>
        <v/>
      </c>
      <c r="S110" s="122" t="str">
        <f t="shared" si="106"/>
        <v/>
      </c>
      <c r="T110" s="122" t="str">
        <f t="shared" si="107"/>
        <v/>
      </c>
      <c r="U110" s="122" t="str">
        <f>IF(OR($B110="",$C110="",$E110="",$F110&gt;AN_CONCURS,$F110=""),"",$G110/VLOOKUP($F110,Euro!$A$6:$C$246,3,FALSE))</f>
        <v/>
      </c>
      <c r="V110" s="236" t="b">
        <f t="shared" si="108"/>
        <v>0</v>
      </c>
      <c r="X110" s="123" t="e">
        <f t="shared" si="52"/>
        <v>#VALUE!</v>
      </c>
      <c r="Y110" s="123" t="e">
        <f t="shared" si="60"/>
        <v>#VALUE!</v>
      </c>
      <c r="Z110" s="123" t="e">
        <f t="shared" si="61"/>
        <v>#VALUE!</v>
      </c>
      <c r="AA110" s="123" t="e">
        <f t="shared" si="62"/>
        <v>#VALUE!</v>
      </c>
      <c r="AB110" s="123" t="e">
        <f t="shared" si="63"/>
        <v>#VALUE!</v>
      </c>
      <c r="AC110" s="123" t="e">
        <f t="shared" si="64"/>
        <v>#VALUE!</v>
      </c>
      <c r="AD110" s="123" t="e">
        <f t="shared" si="65"/>
        <v>#VALUE!</v>
      </c>
      <c r="AE110" s="123" t="e">
        <f t="shared" si="66"/>
        <v>#VALUE!</v>
      </c>
      <c r="AF110" s="123" t="e">
        <f t="shared" si="67"/>
        <v>#VALUE!</v>
      </c>
      <c r="AG110" s="123" t="e">
        <f t="shared" si="68"/>
        <v>#VALUE!</v>
      </c>
      <c r="AH110" s="123" t="e">
        <f t="shared" si="69"/>
        <v>#VALUE!</v>
      </c>
      <c r="AI110" s="123" t="e">
        <f t="shared" si="70"/>
        <v>#VALUE!</v>
      </c>
      <c r="AJ110" s="123" t="e">
        <f t="shared" si="71"/>
        <v>#VALUE!</v>
      </c>
      <c r="AK110" s="123" t="e">
        <f t="shared" si="72"/>
        <v>#VALUE!</v>
      </c>
      <c r="AL110" s="123" t="e">
        <f t="shared" si="73"/>
        <v>#VALUE!</v>
      </c>
      <c r="AM110" s="123" t="e">
        <f t="shared" si="74"/>
        <v>#VALUE!</v>
      </c>
      <c r="AN110" s="123" t="e">
        <f t="shared" si="75"/>
        <v>#VALUE!</v>
      </c>
      <c r="AO110" s="123" t="e">
        <f t="shared" si="76"/>
        <v>#VALUE!</v>
      </c>
      <c r="AP110" s="123" t="e">
        <f t="shared" si="77"/>
        <v>#VALUE!</v>
      </c>
      <c r="AQ110" s="123" t="e">
        <f t="shared" si="78"/>
        <v>#VALUE!</v>
      </c>
      <c r="AR110" s="124" t="e">
        <f t="shared" si="79"/>
        <v>#VALUE!</v>
      </c>
      <c r="AS110" s="124" t="e">
        <f t="shared" si="80"/>
        <v>#VALUE!</v>
      </c>
      <c r="AT110" s="124" t="e">
        <f t="shared" si="81"/>
        <v>#VALUE!</v>
      </c>
      <c r="AU110" s="124" t="e">
        <f t="shared" si="82"/>
        <v>#VALUE!</v>
      </c>
      <c r="AV110" s="124" t="e">
        <f t="shared" si="83"/>
        <v>#VALUE!</v>
      </c>
      <c r="AW110" s="124" t="e">
        <f t="shared" si="84"/>
        <v>#VALUE!</v>
      </c>
      <c r="AX110" s="124" t="e">
        <f t="shared" si="85"/>
        <v>#VALUE!</v>
      </c>
      <c r="AY110" s="124" t="e">
        <f t="shared" si="86"/>
        <v>#VALUE!</v>
      </c>
      <c r="AZ110" s="124" t="e">
        <f t="shared" si="87"/>
        <v>#VALUE!</v>
      </c>
      <c r="BA110" s="124" t="e">
        <f t="shared" si="88"/>
        <v>#VALUE!</v>
      </c>
      <c r="BB110" s="124" t="e">
        <f t="shared" si="89"/>
        <v>#VALUE!</v>
      </c>
      <c r="BC110" s="124" t="e">
        <f t="shared" si="90"/>
        <v>#VALUE!</v>
      </c>
      <c r="BD110" s="124" t="e">
        <f t="shared" si="91"/>
        <v>#VALUE!</v>
      </c>
      <c r="BE110" s="124" t="e">
        <f t="shared" si="92"/>
        <v>#VALUE!</v>
      </c>
      <c r="BF110" s="124" t="e">
        <f t="shared" si="93"/>
        <v>#VALUE!</v>
      </c>
      <c r="BG110" s="124" t="e">
        <f t="shared" si="94"/>
        <v>#VALUE!</v>
      </c>
      <c r="BH110" s="124" t="e">
        <f t="shared" si="95"/>
        <v>#VALUE!</v>
      </c>
      <c r="BI110" s="124" t="e">
        <f t="shared" si="96"/>
        <v>#VALUE!</v>
      </c>
      <c r="BJ110" s="124" t="e">
        <f t="shared" si="97"/>
        <v>#VALUE!</v>
      </c>
      <c r="BK110" s="124" t="e">
        <f t="shared" si="98"/>
        <v>#VALUE!</v>
      </c>
      <c r="BL110" s="124">
        <f t="shared" si="99"/>
        <v>1</v>
      </c>
    </row>
    <row r="111" spans="1:64">
      <c r="A111" s="118" t="s">
        <v>406</v>
      </c>
      <c r="B111" s="126"/>
      <c r="C111" s="126"/>
      <c r="D111" s="125"/>
      <c r="E111" s="125"/>
      <c r="F111" s="127"/>
      <c r="G111" s="128"/>
      <c r="H111" s="128"/>
      <c r="I111" s="127"/>
      <c r="J111" s="127"/>
      <c r="K111" s="127"/>
      <c r="L111" s="121" t="str">
        <f t="shared" si="100"/>
        <v/>
      </c>
      <c r="M111" s="121" t="str">
        <f t="shared" si="101"/>
        <v/>
      </c>
      <c r="N111" s="121"/>
      <c r="O111" s="122" t="str">
        <f t="shared" si="102"/>
        <v/>
      </c>
      <c r="P111" s="122" t="str">
        <f t="shared" si="103"/>
        <v/>
      </c>
      <c r="Q111" s="122" t="str">
        <f t="shared" si="104"/>
        <v/>
      </c>
      <c r="R111" s="122" t="str">
        <f t="shared" si="105"/>
        <v/>
      </c>
      <c r="S111" s="122" t="str">
        <f t="shared" si="106"/>
        <v/>
      </c>
      <c r="T111" s="122" t="str">
        <f t="shared" si="107"/>
        <v/>
      </c>
      <c r="U111" s="122" t="str">
        <f>IF(OR($B111="",$C111="",$E111="",$F111&gt;AN_CONCURS,$F111=""),"",$G111/VLOOKUP($F111,Euro!$A$6:$C$246,3,FALSE))</f>
        <v/>
      </c>
      <c r="V111" s="236" t="b">
        <f t="shared" si="108"/>
        <v>0</v>
      </c>
      <c r="X111" s="123" t="e">
        <f t="shared" si="52"/>
        <v>#VALUE!</v>
      </c>
      <c r="Y111" s="123" t="e">
        <f t="shared" si="60"/>
        <v>#VALUE!</v>
      </c>
      <c r="Z111" s="123" t="e">
        <f t="shared" si="61"/>
        <v>#VALUE!</v>
      </c>
      <c r="AA111" s="123" t="e">
        <f t="shared" si="62"/>
        <v>#VALUE!</v>
      </c>
      <c r="AB111" s="123" t="e">
        <f t="shared" si="63"/>
        <v>#VALUE!</v>
      </c>
      <c r="AC111" s="123" t="e">
        <f t="shared" si="64"/>
        <v>#VALUE!</v>
      </c>
      <c r="AD111" s="123" t="e">
        <f t="shared" si="65"/>
        <v>#VALUE!</v>
      </c>
      <c r="AE111" s="123" t="e">
        <f t="shared" si="66"/>
        <v>#VALUE!</v>
      </c>
      <c r="AF111" s="123" t="e">
        <f t="shared" si="67"/>
        <v>#VALUE!</v>
      </c>
      <c r="AG111" s="123" t="e">
        <f t="shared" si="68"/>
        <v>#VALUE!</v>
      </c>
      <c r="AH111" s="123" t="e">
        <f t="shared" si="69"/>
        <v>#VALUE!</v>
      </c>
      <c r="AI111" s="123" t="e">
        <f t="shared" si="70"/>
        <v>#VALUE!</v>
      </c>
      <c r="AJ111" s="123" t="e">
        <f t="shared" si="71"/>
        <v>#VALUE!</v>
      </c>
      <c r="AK111" s="123" t="e">
        <f t="shared" si="72"/>
        <v>#VALUE!</v>
      </c>
      <c r="AL111" s="123" t="e">
        <f t="shared" si="73"/>
        <v>#VALUE!</v>
      </c>
      <c r="AM111" s="123" t="e">
        <f t="shared" si="74"/>
        <v>#VALUE!</v>
      </c>
      <c r="AN111" s="123" t="e">
        <f t="shared" si="75"/>
        <v>#VALUE!</v>
      </c>
      <c r="AO111" s="123" t="e">
        <f t="shared" si="76"/>
        <v>#VALUE!</v>
      </c>
      <c r="AP111" s="123" t="e">
        <f t="shared" si="77"/>
        <v>#VALUE!</v>
      </c>
      <c r="AQ111" s="123" t="e">
        <f t="shared" si="78"/>
        <v>#VALUE!</v>
      </c>
      <c r="AR111" s="124" t="e">
        <f t="shared" si="79"/>
        <v>#VALUE!</v>
      </c>
      <c r="AS111" s="124" t="e">
        <f t="shared" si="80"/>
        <v>#VALUE!</v>
      </c>
      <c r="AT111" s="124" t="e">
        <f t="shared" si="81"/>
        <v>#VALUE!</v>
      </c>
      <c r="AU111" s="124" t="e">
        <f t="shared" si="82"/>
        <v>#VALUE!</v>
      </c>
      <c r="AV111" s="124" t="e">
        <f t="shared" si="83"/>
        <v>#VALUE!</v>
      </c>
      <c r="AW111" s="124" t="e">
        <f t="shared" si="84"/>
        <v>#VALUE!</v>
      </c>
      <c r="AX111" s="124" t="e">
        <f t="shared" si="85"/>
        <v>#VALUE!</v>
      </c>
      <c r="AY111" s="124" t="e">
        <f t="shared" si="86"/>
        <v>#VALUE!</v>
      </c>
      <c r="AZ111" s="124" t="e">
        <f t="shared" si="87"/>
        <v>#VALUE!</v>
      </c>
      <c r="BA111" s="124" t="e">
        <f t="shared" si="88"/>
        <v>#VALUE!</v>
      </c>
      <c r="BB111" s="124" t="e">
        <f t="shared" si="89"/>
        <v>#VALUE!</v>
      </c>
      <c r="BC111" s="124" t="e">
        <f t="shared" si="90"/>
        <v>#VALUE!</v>
      </c>
      <c r="BD111" s="124" t="e">
        <f t="shared" si="91"/>
        <v>#VALUE!</v>
      </c>
      <c r="BE111" s="124" t="e">
        <f t="shared" si="92"/>
        <v>#VALUE!</v>
      </c>
      <c r="BF111" s="124" t="e">
        <f t="shared" si="93"/>
        <v>#VALUE!</v>
      </c>
      <c r="BG111" s="124" t="e">
        <f t="shared" si="94"/>
        <v>#VALUE!</v>
      </c>
      <c r="BH111" s="124" t="e">
        <f t="shared" si="95"/>
        <v>#VALUE!</v>
      </c>
      <c r="BI111" s="124" t="e">
        <f t="shared" si="96"/>
        <v>#VALUE!</v>
      </c>
      <c r="BJ111" s="124" t="e">
        <f t="shared" si="97"/>
        <v>#VALUE!</v>
      </c>
      <c r="BK111" s="124" t="e">
        <f t="shared" si="98"/>
        <v>#VALUE!</v>
      </c>
      <c r="BL111" s="124">
        <f t="shared" si="99"/>
        <v>1</v>
      </c>
    </row>
    <row r="112" spans="1:64">
      <c r="A112" s="118" t="s">
        <v>407</v>
      </c>
      <c r="B112" s="126"/>
      <c r="C112" s="126"/>
      <c r="D112" s="125"/>
      <c r="E112" s="125"/>
      <c r="F112" s="127"/>
      <c r="G112" s="128"/>
      <c r="H112" s="128"/>
      <c r="I112" s="127"/>
      <c r="J112" s="127"/>
      <c r="K112" s="127"/>
      <c r="L112" s="121" t="str">
        <f t="shared" si="100"/>
        <v/>
      </c>
      <c r="M112" s="121" t="str">
        <f t="shared" si="101"/>
        <v/>
      </c>
      <c r="N112" s="121"/>
      <c r="O112" s="122" t="str">
        <f t="shared" si="102"/>
        <v/>
      </c>
      <c r="P112" s="122" t="str">
        <f t="shared" si="103"/>
        <v/>
      </c>
      <c r="Q112" s="122" t="str">
        <f t="shared" si="104"/>
        <v/>
      </c>
      <c r="R112" s="122" t="str">
        <f t="shared" si="105"/>
        <v/>
      </c>
      <c r="S112" s="122" t="str">
        <f t="shared" si="106"/>
        <v/>
      </c>
      <c r="T112" s="122" t="str">
        <f t="shared" si="107"/>
        <v/>
      </c>
      <c r="U112" s="122" t="str">
        <f>IF(OR($B112="",$C112="",$E112="",$F112&gt;AN_CONCURS,$F112=""),"",$G112/VLOOKUP($F112,Euro!$A$6:$C$246,3,FALSE))</f>
        <v/>
      </c>
      <c r="V112" s="236" t="b">
        <f t="shared" si="108"/>
        <v>0</v>
      </c>
      <c r="X112" s="123" t="e">
        <f t="shared" si="52"/>
        <v>#VALUE!</v>
      </c>
      <c r="Y112" s="123" t="e">
        <f t="shared" si="60"/>
        <v>#VALUE!</v>
      </c>
      <c r="Z112" s="123" t="e">
        <f t="shared" si="61"/>
        <v>#VALUE!</v>
      </c>
      <c r="AA112" s="123" t="e">
        <f t="shared" si="62"/>
        <v>#VALUE!</v>
      </c>
      <c r="AB112" s="123" t="e">
        <f t="shared" si="63"/>
        <v>#VALUE!</v>
      </c>
      <c r="AC112" s="123" t="e">
        <f t="shared" si="64"/>
        <v>#VALUE!</v>
      </c>
      <c r="AD112" s="123" t="e">
        <f t="shared" si="65"/>
        <v>#VALUE!</v>
      </c>
      <c r="AE112" s="123" t="e">
        <f t="shared" si="66"/>
        <v>#VALUE!</v>
      </c>
      <c r="AF112" s="123" t="e">
        <f t="shared" si="67"/>
        <v>#VALUE!</v>
      </c>
      <c r="AG112" s="123" t="e">
        <f t="shared" si="68"/>
        <v>#VALUE!</v>
      </c>
      <c r="AH112" s="123" t="e">
        <f t="shared" si="69"/>
        <v>#VALUE!</v>
      </c>
      <c r="AI112" s="123" t="e">
        <f t="shared" si="70"/>
        <v>#VALUE!</v>
      </c>
      <c r="AJ112" s="123" t="e">
        <f t="shared" si="71"/>
        <v>#VALUE!</v>
      </c>
      <c r="AK112" s="123" t="e">
        <f t="shared" si="72"/>
        <v>#VALUE!</v>
      </c>
      <c r="AL112" s="123" t="e">
        <f t="shared" si="73"/>
        <v>#VALUE!</v>
      </c>
      <c r="AM112" s="123" t="e">
        <f t="shared" si="74"/>
        <v>#VALUE!</v>
      </c>
      <c r="AN112" s="123" t="e">
        <f t="shared" si="75"/>
        <v>#VALUE!</v>
      </c>
      <c r="AO112" s="123" t="e">
        <f t="shared" si="76"/>
        <v>#VALUE!</v>
      </c>
      <c r="AP112" s="123" t="e">
        <f t="shared" si="77"/>
        <v>#VALUE!</v>
      </c>
      <c r="AQ112" s="123" t="e">
        <f t="shared" si="78"/>
        <v>#VALUE!</v>
      </c>
      <c r="AR112" s="124" t="e">
        <f t="shared" si="79"/>
        <v>#VALUE!</v>
      </c>
      <c r="AS112" s="124" t="e">
        <f t="shared" si="80"/>
        <v>#VALUE!</v>
      </c>
      <c r="AT112" s="124" t="e">
        <f t="shared" si="81"/>
        <v>#VALUE!</v>
      </c>
      <c r="AU112" s="124" t="e">
        <f t="shared" si="82"/>
        <v>#VALUE!</v>
      </c>
      <c r="AV112" s="124" t="e">
        <f t="shared" si="83"/>
        <v>#VALUE!</v>
      </c>
      <c r="AW112" s="124" t="e">
        <f t="shared" si="84"/>
        <v>#VALUE!</v>
      </c>
      <c r="AX112" s="124" t="e">
        <f t="shared" si="85"/>
        <v>#VALUE!</v>
      </c>
      <c r="AY112" s="124" t="e">
        <f t="shared" si="86"/>
        <v>#VALUE!</v>
      </c>
      <c r="AZ112" s="124" t="e">
        <f t="shared" si="87"/>
        <v>#VALUE!</v>
      </c>
      <c r="BA112" s="124" t="e">
        <f t="shared" si="88"/>
        <v>#VALUE!</v>
      </c>
      <c r="BB112" s="124" t="e">
        <f t="shared" si="89"/>
        <v>#VALUE!</v>
      </c>
      <c r="BC112" s="124" t="e">
        <f t="shared" si="90"/>
        <v>#VALUE!</v>
      </c>
      <c r="BD112" s="124" t="e">
        <f t="shared" si="91"/>
        <v>#VALUE!</v>
      </c>
      <c r="BE112" s="124" t="e">
        <f t="shared" si="92"/>
        <v>#VALUE!</v>
      </c>
      <c r="BF112" s="124" t="e">
        <f t="shared" si="93"/>
        <v>#VALUE!</v>
      </c>
      <c r="BG112" s="124" t="e">
        <f t="shared" si="94"/>
        <v>#VALUE!</v>
      </c>
      <c r="BH112" s="124" t="e">
        <f t="shared" si="95"/>
        <v>#VALUE!</v>
      </c>
      <c r="BI112" s="124" t="e">
        <f t="shared" si="96"/>
        <v>#VALUE!</v>
      </c>
      <c r="BJ112" s="124" t="e">
        <f t="shared" si="97"/>
        <v>#VALUE!</v>
      </c>
      <c r="BK112" s="124" t="e">
        <f t="shared" si="98"/>
        <v>#VALUE!</v>
      </c>
      <c r="BL112" s="124">
        <f t="shared" si="99"/>
        <v>1</v>
      </c>
    </row>
    <row r="113" spans="1:64">
      <c r="A113" s="118" t="s">
        <v>408</v>
      </c>
      <c r="B113" s="126"/>
      <c r="C113" s="126"/>
      <c r="D113" s="125"/>
      <c r="E113" s="125"/>
      <c r="F113" s="127"/>
      <c r="G113" s="128"/>
      <c r="H113" s="128"/>
      <c r="I113" s="127"/>
      <c r="J113" s="127"/>
      <c r="K113" s="127"/>
      <c r="L113" s="121" t="str">
        <f t="shared" si="100"/>
        <v/>
      </c>
      <c r="M113" s="121" t="str">
        <f t="shared" si="101"/>
        <v/>
      </c>
      <c r="N113" s="121"/>
      <c r="O113" s="122" t="str">
        <f t="shared" si="102"/>
        <v/>
      </c>
      <c r="P113" s="122" t="str">
        <f t="shared" si="103"/>
        <v/>
      </c>
      <c r="Q113" s="122" t="str">
        <f t="shared" si="104"/>
        <v/>
      </c>
      <c r="R113" s="122" t="str">
        <f t="shared" si="105"/>
        <v/>
      </c>
      <c r="S113" s="122" t="str">
        <f t="shared" si="106"/>
        <v/>
      </c>
      <c r="T113" s="122" t="str">
        <f t="shared" si="107"/>
        <v/>
      </c>
      <c r="U113" s="122" t="str">
        <f>IF(OR($B113="",$C113="",$E113="",$F113&gt;AN_CONCURS,$F113=""),"",$G113/VLOOKUP($F113,Euro!$A$6:$C$246,3,FALSE))</f>
        <v/>
      </c>
      <c r="V113" s="236" t="b">
        <f t="shared" si="108"/>
        <v>0</v>
      </c>
      <c r="X113" s="123" t="e">
        <f t="shared" si="52"/>
        <v>#VALUE!</v>
      </c>
      <c r="Y113" s="123" t="e">
        <f t="shared" si="60"/>
        <v>#VALUE!</v>
      </c>
      <c r="Z113" s="123" t="e">
        <f t="shared" si="61"/>
        <v>#VALUE!</v>
      </c>
      <c r="AA113" s="123" t="e">
        <f t="shared" si="62"/>
        <v>#VALUE!</v>
      </c>
      <c r="AB113" s="123" t="e">
        <f t="shared" si="63"/>
        <v>#VALUE!</v>
      </c>
      <c r="AC113" s="123" t="e">
        <f t="shared" si="64"/>
        <v>#VALUE!</v>
      </c>
      <c r="AD113" s="123" t="e">
        <f t="shared" si="65"/>
        <v>#VALUE!</v>
      </c>
      <c r="AE113" s="123" t="e">
        <f t="shared" si="66"/>
        <v>#VALUE!</v>
      </c>
      <c r="AF113" s="123" t="e">
        <f t="shared" si="67"/>
        <v>#VALUE!</v>
      </c>
      <c r="AG113" s="123" t="e">
        <f t="shared" si="68"/>
        <v>#VALUE!</v>
      </c>
      <c r="AH113" s="123" t="e">
        <f t="shared" si="69"/>
        <v>#VALUE!</v>
      </c>
      <c r="AI113" s="123" t="e">
        <f t="shared" si="70"/>
        <v>#VALUE!</v>
      </c>
      <c r="AJ113" s="123" t="e">
        <f t="shared" si="71"/>
        <v>#VALUE!</v>
      </c>
      <c r="AK113" s="123" t="e">
        <f t="shared" si="72"/>
        <v>#VALUE!</v>
      </c>
      <c r="AL113" s="123" t="e">
        <f t="shared" si="73"/>
        <v>#VALUE!</v>
      </c>
      <c r="AM113" s="123" t="e">
        <f t="shared" si="74"/>
        <v>#VALUE!</v>
      </c>
      <c r="AN113" s="123" t="e">
        <f t="shared" si="75"/>
        <v>#VALUE!</v>
      </c>
      <c r="AO113" s="123" t="e">
        <f t="shared" si="76"/>
        <v>#VALUE!</v>
      </c>
      <c r="AP113" s="123" t="e">
        <f t="shared" si="77"/>
        <v>#VALUE!</v>
      </c>
      <c r="AQ113" s="123" t="e">
        <f t="shared" si="78"/>
        <v>#VALUE!</v>
      </c>
      <c r="AR113" s="124" t="e">
        <f t="shared" si="79"/>
        <v>#VALUE!</v>
      </c>
      <c r="AS113" s="124" t="e">
        <f t="shared" si="80"/>
        <v>#VALUE!</v>
      </c>
      <c r="AT113" s="124" t="e">
        <f t="shared" si="81"/>
        <v>#VALUE!</v>
      </c>
      <c r="AU113" s="124" t="e">
        <f t="shared" si="82"/>
        <v>#VALUE!</v>
      </c>
      <c r="AV113" s="124" t="e">
        <f t="shared" si="83"/>
        <v>#VALUE!</v>
      </c>
      <c r="AW113" s="124" t="e">
        <f t="shared" si="84"/>
        <v>#VALUE!</v>
      </c>
      <c r="AX113" s="124" t="e">
        <f t="shared" si="85"/>
        <v>#VALUE!</v>
      </c>
      <c r="AY113" s="124" t="e">
        <f t="shared" si="86"/>
        <v>#VALUE!</v>
      </c>
      <c r="AZ113" s="124" t="e">
        <f t="shared" si="87"/>
        <v>#VALUE!</v>
      </c>
      <c r="BA113" s="124" t="e">
        <f t="shared" si="88"/>
        <v>#VALUE!</v>
      </c>
      <c r="BB113" s="124" t="e">
        <f t="shared" si="89"/>
        <v>#VALUE!</v>
      </c>
      <c r="BC113" s="124" t="e">
        <f t="shared" si="90"/>
        <v>#VALUE!</v>
      </c>
      <c r="BD113" s="124" t="e">
        <f t="shared" si="91"/>
        <v>#VALUE!</v>
      </c>
      <c r="BE113" s="124" t="e">
        <f t="shared" si="92"/>
        <v>#VALUE!</v>
      </c>
      <c r="BF113" s="124" t="e">
        <f t="shared" si="93"/>
        <v>#VALUE!</v>
      </c>
      <c r="BG113" s="124" t="e">
        <f t="shared" si="94"/>
        <v>#VALUE!</v>
      </c>
      <c r="BH113" s="124" t="e">
        <f t="shared" si="95"/>
        <v>#VALUE!</v>
      </c>
      <c r="BI113" s="124" t="e">
        <f t="shared" si="96"/>
        <v>#VALUE!</v>
      </c>
      <c r="BJ113" s="124" t="e">
        <f t="shared" si="97"/>
        <v>#VALUE!</v>
      </c>
      <c r="BK113" s="124" t="e">
        <f t="shared" si="98"/>
        <v>#VALUE!</v>
      </c>
      <c r="BL113" s="124">
        <f t="shared" si="99"/>
        <v>1</v>
      </c>
    </row>
    <row r="114" spans="1:64">
      <c r="A114" s="118" t="s">
        <v>409</v>
      </c>
      <c r="B114" s="126"/>
      <c r="C114" s="126"/>
      <c r="D114" s="125"/>
      <c r="E114" s="125"/>
      <c r="F114" s="127"/>
      <c r="G114" s="128"/>
      <c r="H114" s="128"/>
      <c r="I114" s="127"/>
      <c r="J114" s="127"/>
      <c r="K114" s="127"/>
      <c r="L114" s="121" t="str">
        <f t="shared" si="100"/>
        <v/>
      </c>
      <c r="M114" s="121" t="str">
        <f t="shared" si="101"/>
        <v/>
      </c>
      <c r="N114" s="121"/>
      <c r="O114" s="122" t="str">
        <f t="shared" si="102"/>
        <v/>
      </c>
      <c r="P114" s="122" t="str">
        <f t="shared" si="103"/>
        <v/>
      </c>
      <c r="Q114" s="122" t="str">
        <f t="shared" si="104"/>
        <v/>
      </c>
      <c r="R114" s="122" t="str">
        <f t="shared" si="105"/>
        <v/>
      </c>
      <c r="S114" s="122" t="str">
        <f t="shared" si="106"/>
        <v/>
      </c>
      <c r="T114" s="122" t="str">
        <f t="shared" si="107"/>
        <v/>
      </c>
      <c r="U114" s="122" t="str">
        <f>IF(OR($B114="",$C114="",$E114="",$F114&gt;AN_CONCURS,$F114=""),"",$G114/VLOOKUP($F114,Euro!$A$6:$C$246,3,FALSE))</f>
        <v/>
      </c>
      <c r="V114" s="236" t="b">
        <f t="shared" si="108"/>
        <v>0</v>
      </c>
      <c r="X114" s="123" t="e">
        <f t="shared" si="52"/>
        <v>#VALUE!</v>
      </c>
      <c r="Y114" s="123" t="e">
        <f t="shared" si="60"/>
        <v>#VALUE!</v>
      </c>
      <c r="Z114" s="123" t="e">
        <f t="shared" si="61"/>
        <v>#VALUE!</v>
      </c>
      <c r="AA114" s="123" t="e">
        <f t="shared" si="62"/>
        <v>#VALUE!</v>
      </c>
      <c r="AB114" s="123" t="e">
        <f t="shared" si="63"/>
        <v>#VALUE!</v>
      </c>
      <c r="AC114" s="123" t="e">
        <f t="shared" si="64"/>
        <v>#VALUE!</v>
      </c>
      <c r="AD114" s="123" t="e">
        <f t="shared" si="65"/>
        <v>#VALUE!</v>
      </c>
      <c r="AE114" s="123" t="e">
        <f t="shared" si="66"/>
        <v>#VALUE!</v>
      </c>
      <c r="AF114" s="123" t="e">
        <f t="shared" si="67"/>
        <v>#VALUE!</v>
      </c>
      <c r="AG114" s="123" t="e">
        <f t="shared" si="68"/>
        <v>#VALUE!</v>
      </c>
      <c r="AH114" s="123" t="e">
        <f t="shared" si="69"/>
        <v>#VALUE!</v>
      </c>
      <c r="AI114" s="123" t="e">
        <f t="shared" si="70"/>
        <v>#VALUE!</v>
      </c>
      <c r="AJ114" s="123" t="e">
        <f t="shared" si="71"/>
        <v>#VALUE!</v>
      </c>
      <c r="AK114" s="123" t="e">
        <f t="shared" si="72"/>
        <v>#VALUE!</v>
      </c>
      <c r="AL114" s="123" t="e">
        <f t="shared" si="73"/>
        <v>#VALUE!</v>
      </c>
      <c r="AM114" s="123" t="e">
        <f t="shared" si="74"/>
        <v>#VALUE!</v>
      </c>
      <c r="AN114" s="123" t="e">
        <f t="shared" si="75"/>
        <v>#VALUE!</v>
      </c>
      <c r="AO114" s="123" t="e">
        <f t="shared" si="76"/>
        <v>#VALUE!</v>
      </c>
      <c r="AP114" s="123" t="e">
        <f t="shared" si="77"/>
        <v>#VALUE!</v>
      </c>
      <c r="AQ114" s="123" t="e">
        <f t="shared" si="78"/>
        <v>#VALUE!</v>
      </c>
      <c r="AR114" s="124" t="e">
        <f t="shared" si="79"/>
        <v>#VALUE!</v>
      </c>
      <c r="AS114" s="124" t="e">
        <f t="shared" si="80"/>
        <v>#VALUE!</v>
      </c>
      <c r="AT114" s="124" t="e">
        <f t="shared" si="81"/>
        <v>#VALUE!</v>
      </c>
      <c r="AU114" s="124" t="e">
        <f t="shared" si="82"/>
        <v>#VALUE!</v>
      </c>
      <c r="AV114" s="124" t="e">
        <f t="shared" si="83"/>
        <v>#VALUE!</v>
      </c>
      <c r="AW114" s="124" t="e">
        <f t="shared" si="84"/>
        <v>#VALUE!</v>
      </c>
      <c r="AX114" s="124" t="e">
        <f t="shared" si="85"/>
        <v>#VALUE!</v>
      </c>
      <c r="AY114" s="124" t="e">
        <f t="shared" si="86"/>
        <v>#VALUE!</v>
      </c>
      <c r="AZ114" s="124" t="e">
        <f t="shared" si="87"/>
        <v>#VALUE!</v>
      </c>
      <c r="BA114" s="124" t="e">
        <f t="shared" si="88"/>
        <v>#VALUE!</v>
      </c>
      <c r="BB114" s="124" t="e">
        <f t="shared" si="89"/>
        <v>#VALUE!</v>
      </c>
      <c r="BC114" s="124" t="e">
        <f t="shared" si="90"/>
        <v>#VALUE!</v>
      </c>
      <c r="BD114" s="124" t="e">
        <f t="shared" si="91"/>
        <v>#VALUE!</v>
      </c>
      <c r="BE114" s="124" t="e">
        <f t="shared" si="92"/>
        <v>#VALUE!</v>
      </c>
      <c r="BF114" s="124" t="e">
        <f t="shared" si="93"/>
        <v>#VALUE!</v>
      </c>
      <c r="BG114" s="124" t="e">
        <f t="shared" si="94"/>
        <v>#VALUE!</v>
      </c>
      <c r="BH114" s="124" t="e">
        <f t="shared" si="95"/>
        <v>#VALUE!</v>
      </c>
      <c r="BI114" s="124" t="e">
        <f t="shared" si="96"/>
        <v>#VALUE!</v>
      </c>
      <c r="BJ114" s="124" t="e">
        <f t="shared" si="97"/>
        <v>#VALUE!</v>
      </c>
      <c r="BK114" s="124" t="e">
        <f t="shared" si="98"/>
        <v>#VALUE!</v>
      </c>
      <c r="BL114" s="124">
        <f t="shared" si="99"/>
        <v>1</v>
      </c>
    </row>
    <row r="115" spans="1:64">
      <c r="A115" s="118" t="s">
        <v>410</v>
      </c>
      <c r="B115" s="126"/>
      <c r="C115" s="126"/>
      <c r="D115" s="125"/>
      <c r="E115" s="125"/>
      <c r="F115" s="127"/>
      <c r="G115" s="128"/>
      <c r="H115" s="128"/>
      <c r="I115" s="127"/>
      <c r="J115" s="127"/>
      <c r="K115" s="127"/>
      <c r="L115" s="121" t="str">
        <f t="shared" si="100"/>
        <v/>
      </c>
      <c r="M115" s="121" t="str">
        <f t="shared" si="101"/>
        <v/>
      </c>
      <c r="N115" s="121"/>
      <c r="O115" s="122" t="str">
        <f t="shared" si="102"/>
        <v/>
      </c>
      <c r="P115" s="122" t="str">
        <f t="shared" si="103"/>
        <v/>
      </c>
      <c r="Q115" s="122" t="str">
        <f t="shared" si="104"/>
        <v/>
      </c>
      <c r="R115" s="122" t="str">
        <f t="shared" si="105"/>
        <v/>
      </c>
      <c r="S115" s="122" t="str">
        <f t="shared" si="106"/>
        <v/>
      </c>
      <c r="T115" s="122" t="str">
        <f t="shared" si="107"/>
        <v/>
      </c>
      <c r="U115" s="122" t="str">
        <f>IF(OR($B115="",$C115="",$E115="",$F115&gt;AN_CONCURS,$F115=""),"",$G115/VLOOKUP($F115,Euro!$A$6:$C$246,3,FALSE))</f>
        <v/>
      </c>
      <c r="V115" s="236" t="b">
        <f t="shared" si="108"/>
        <v>0</v>
      </c>
      <c r="X115" s="123" t="e">
        <f t="shared" si="52"/>
        <v>#VALUE!</v>
      </c>
      <c r="Y115" s="123" t="e">
        <f t="shared" si="60"/>
        <v>#VALUE!</v>
      </c>
      <c r="Z115" s="123" t="e">
        <f t="shared" si="61"/>
        <v>#VALUE!</v>
      </c>
      <c r="AA115" s="123" t="e">
        <f t="shared" si="62"/>
        <v>#VALUE!</v>
      </c>
      <c r="AB115" s="123" t="e">
        <f t="shared" si="63"/>
        <v>#VALUE!</v>
      </c>
      <c r="AC115" s="123" t="e">
        <f t="shared" si="64"/>
        <v>#VALUE!</v>
      </c>
      <c r="AD115" s="123" t="e">
        <f t="shared" si="65"/>
        <v>#VALUE!</v>
      </c>
      <c r="AE115" s="123" t="e">
        <f t="shared" si="66"/>
        <v>#VALUE!</v>
      </c>
      <c r="AF115" s="123" t="e">
        <f t="shared" si="67"/>
        <v>#VALUE!</v>
      </c>
      <c r="AG115" s="123" t="e">
        <f t="shared" si="68"/>
        <v>#VALUE!</v>
      </c>
      <c r="AH115" s="123" t="e">
        <f t="shared" si="69"/>
        <v>#VALUE!</v>
      </c>
      <c r="AI115" s="123" t="e">
        <f t="shared" si="70"/>
        <v>#VALUE!</v>
      </c>
      <c r="AJ115" s="123" t="e">
        <f t="shared" si="71"/>
        <v>#VALUE!</v>
      </c>
      <c r="AK115" s="123" t="e">
        <f t="shared" si="72"/>
        <v>#VALUE!</v>
      </c>
      <c r="AL115" s="123" t="e">
        <f t="shared" si="73"/>
        <v>#VALUE!</v>
      </c>
      <c r="AM115" s="123" t="e">
        <f t="shared" si="74"/>
        <v>#VALUE!</v>
      </c>
      <c r="AN115" s="123" t="e">
        <f t="shared" si="75"/>
        <v>#VALUE!</v>
      </c>
      <c r="AO115" s="123" t="e">
        <f t="shared" si="76"/>
        <v>#VALUE!</v>
      </c>
      <c r="AP115" s="123" t="e">
        <f t="shared" si="77"/>
        <v>#VALUE!</v>
      </c>
      <c r="AQ115" s="123" t="e">
        <f t="shared" si="78"/>
        <v>#VALUE!</v>
      </c>
      <c r="AR115" s="124" t="e">
        <f t="shared" si="79"/>
        <v>#VALUE!</v>
      </c>
      <c r="AS115" s="124" t="e">
        <f t="shared" si="80"/>
        <v>#VALUE!</v>
      </c>
      <c r="AT115" s="124" t="e">
        <f t="shared" si="81"/>
        <v>#VALUE!</v>
      </c>
      <c r="AU115" s="124" t="e">
        <f t="shared" si="82"/>
        <v>#VALUE!</v>
      </c>
      <c r="AV115" s="124" t="e">
        <f t="shared" si="83"/>
        <v>#VALUE!</v>
      </c>
      <c r="AW115" s="124" t="e">
        <f t="shared" si="84"/>
        <v>#VALUE!</v>
      </c>
      <c r="AX115" s="124" t="e">
        <f t="shared" si="85"/>
        <v>#VALUE!</v>
      </c>
      <c r="AY115" s="124" t="e">
        <f t="shared" si="86"/>
        <v>#VALUE!</v>
      </c>
      <c r="AZ115" s="124" t="e">
        <f t="shared" si="87"/>
        <v>#VALUE!</v>
      </c>
      <c r="BA115" s="124" t="e">
        <f t="shared" si="88"/>
        <v>#VALUE!</v>
      </c>
      <c r="BB115" s="124" t="e">
        <f t="shared" si="89"/>
        <v>#VALUE!</v>
      </c>
      <c r="BC115" s="124" t="e">
        <f t="shared" si="90"/>
        <v>#VALUE!</v>
      </c>
      <c r="BD115" s="124" t="e">
        <f t="shared" si="91"/>
        <v>#VALUE!</v>
      </c>
      <c r="BE115" s="124" t="e">
        <f t="shared" si="92"/>
        <v>#VALUE!</v>
      </c>
      <c r="BF115" s="124" t="e">
        <f t="shared" si="93"/>
        <v>#VALUE!</v>
      </c>
      <c r="BG115" s="124" t="e">
        <f t="shared" si="94"/>
        <v>#VALUE!</v>
      </c>
      <c r="BH115" s="124" t="e">
        <f t="shared" si="95"/>
        <v>#VALUE!</v>
      </c>
      <c r="BI115" s="124" t="e">
        <f t="shared" si="96"/>
        <v>#VALUE!</v>
      </c>
      <c r="BJ115" s="124" t="e">
        <f t="shared" si="97"/>
        <v>#VALUE!</v>
      </c>
      <c r="BK115" s="124" t="e">
        <f t="shared" si="98"/>
        <v>#VALUE!</v>
      </c>
      <c r="BL115" s="124">
        <f t="shared" si="99"/>
        <v>1</v>
      </c>
    </row>
    <row r="116" spans="1:64">
      <c r="A116" s="118" t="s">
        <v>411</v>
      </c>
      <c r="B116" s="126"/>
      <c r="C116" s="126"/>
      <c r="D116" s="125"/>
      <c r="E116" s="125"/>
      <c r="F116" s="127"/>
      <c r="G116" s="128"/>
      <c r="H116" s="128"/>
      <c r="I116" s="127"/>
      <c r="J116" s="127"/>
      <c r="K116" s="127"/>
      <c r="L116" s="121" t="str">
        <f t="shared" si="100"/>
        <v/>
      </c>
      <c r="M116" s="121" t="str">
        <f t="shared" si="101"/>
        <v/>
      </c>
      <c r="N116" s="121"/>
      <c r="O116" s="122" t="str">
        <f t="shared" si="102"/>
        <v/>
      </c>
      <c r="P116" s="122" t="str">
        <f t="shared" si="103"/>
        <v/>
      </c>
      <c r="Q116" s="122" t="str">
        <f t="shared" si="104"/>
        <v/>
      </c>
      <c r="R116" s="122" t="str">
        <f t="shared" si="105"/>
        <v/>
      </c>
      <c r="S116" s="122" t="str">
        <f t="shared" si="106"/>
        <v/>
      </c>
      <c r="T116" s="122" t="str">
        <f t="shared" si="107"/>
        <v/>
      </c>
      <c r="U116" s="122" t="str">
        <f>IF(OR($B116="",$C116="",$E116="",$F116&gt;AN_CONCURS,$F116=""),"",$G116/VLOOKUP($F116,Euro!$A$6:$C$246,3,FALSE))</f>
        <v/>
      </c>
      <c r="V116" s="236" t="b">
        <f t="shared" si="108"/>
        <v>0</v>
      </c>
      <c r="X116" s="123" t="e">
        <f t="shared" si="52"/>
        <v>#VALUE!</v>
      </c>
      <c r="Y116" s="123" t="e">
        <f t="shared" si="60"/>
        <v>#VALUE!</v>
      </c>
      <c r="Z116" s="123" t="e">
        <f t="shared" si="61"/>
        <v>#VALUE!</v>
      </c>
      <c r="AA116" s="123" t="e">
        <f t="shared" si="62"/>
        <v>#VALUE!</v>
      </c>
      <c r="AB116" s="123" t="e">
        <f t="shared" si="63"/>
        <v>#VALUE!</v>
      </c>
      <c r="AC116" s="123" t="e">
        <f t="shared" si="64"/>
        <v>#VALUE!</v>
      </c>
      <c r="AD116" s="123" t="e">
        <f t="shared" si="65"/>
        <v>#VALUE!</v>
      </c>
      <c r="AE116" s="123" t="e">
        <f t="shared" si="66"/>
        <v>#VALUE!</v>
      </c>
      <c r="AF116" s="123" t="e">
        <f t="shared" si="67"/>
        <v>#VALUE!</v>
      </c>
      <c r="AG116" s="123" t="e">
        <f t="shared" si="68"/>
        <v>#VALUE!</v>
      </c>
      <c r="AH116" s="123" t="e">
        <f t="shared" si="69"/>
        <v>#VALUE!</v>
      </c>
      <c r="AI116" s="123" t="e">
        <f t="shared" si="70"/>
        <v>#VALUE!</v>
      </c>
      <c r="AJ116" s="123" t="e">
        <f t="shared" si="71"/>
        <v>#VALUE!</v>
      </c>
      <c r="AK116" s="123" t="e">
        <f t="shared" si="72"/>
        <v>#VALUE!</v>
      </c>
      <c r="AL116" s="123" t="e">
        <f t="shared" si="73"/>
        <v>#VALUE!</v>
      </c>
      <c r="AM116" s="123" t="e">
        <f t="shared" si="74"/>
        <v>#VALUE!</v>
      </c>
      <c r="AN116" s="123" t="e">
        <f t="shared" si="75"/>
        <v>#VALUE!</v>
      </c>
      <c r="AO116" s="123" t="e">
        <f t="shared" si="76"/>
        <v>#VALUE!</v>
      </c>
      <c r="AP116" s="123" t="e">
        <f t="shared" si="77"/>
        <v>#VALUE!</v>
      </c>
      <c r="AQ116" s="123" t="e">
        <f t="shared" si="78"/>
        <v>#VALUE!</v>
      </c>
      <c r="AR116" s="124" t="e">
        <f t="shared" si="79"/>
        <v>#VALUE!</v>
      </c>
      <c r="AS116" s="124" t="e">
        <f t="shared" si="80"/>
        <v>#VALUE!</v>
      </c>
      <c r="AT116" s="124" t="e">
        <f t="shared" si="81"/>
        <v>#VALUE!</v>
      </c>
      <c r="AU116" s="124" t="e">
        <f t="shared" si="82"/>
        <v>#VALUE!</v>
      </c>
      <c r="AV116" s="124" t="e">
        <f t="shared" si="83"/>
        <v>#VALUE!</v>
      </c>
      <c r="AW116" s="124" t="e">
        <f t="shared" si="84"/>
        <v>#VALUE!</v>
      </c>
      <c r="AX116" s="124" t="e">
        <f t="shared" si="85"/>
        <v>#VALUE!</v>
      </c>
      <c r="AY116" s="124" t="e">
        <f t="shared" si="86"/>
        <v>#VALUE!</v>
      </c>
      <c r="AZ116" s="124" t="e">
        <f t="shared" si="87"/>
        <v>#VALUE!</v>
      </c>
      <c r="BA116" s="124" t="e">
        <f t="shared" si="88"/>
        <v>#VALUE!</v>
      </c>
      <c r="BB116" s="124" t="e">
        <f t="shared" si="89"/>
        <v>#VALUE!</v>
      </c>
      <c r="BC116" s="124" t="e">
        <f t="shared" si="90"/>
        <v>#VALUE!</v>
      </c>
      <c r="BD116" s="124" t="e">
        <f t="shared" si="91"/>
        <v>#VALUE!</v>
      </c>
      <c r="BE116" s="124" t="e">
        <f t="shared" si="92"/>
        <v>#VALUE!</v>
      </c>
      <c r="BF116" s="124" t="e">
        <f t="shared" si="93"/>
        <v>#VALUE!</v>
      </c>
      <c r="BG116" s="124" t="e">
        <f t="shared" si="94"/>
        <v>#VALUE!</v>
      </c>
      <c r="BH116" s="124" t="e">
        <f t="shared" si="95"/>
        <v>#VALUE!</v>
      </c>
      <c r="BI116" s="124" t="e">
        <f t="shared" si="96"/>
        <v>#VALUE!</v>
      </c>
      <c r="BJ116" s="124" t="e">
        <f t="shared" si="97"/>
        <v>#VALUE!</v>
      </c>
      <c r="BK116" s="124" t="e">
        <f t="shared" si="98"/>
        <v>#VALUE!</v>
      </c>
      <c r="BL116" s="124">
        <f t="shared" si="99"/>
        <v>1</v>
      </c>
    </row>
    <row r="117" spans="1:64">
      <c r="A117" s="118" t="s">
        <v>412</v>
      </c>
      <c r="B117" s="126"/>
      <c r="C117" s="126"/>
      <c r="D117" s="125"/>
      <c r="E117" s="125"/>
      <c r="F117" s="127"/>
      <c r="G117" s="128"/>
      <c r="H117" s="128"/>
      <c r="I117" s="127"/>
      <c r="J117" s="127"/>
      <c r="K117" s="127"/>
      <c r="L117" s="121" t="str">
        <f t="shared" si="100"/>
        <v/>
      </c>
      <c r="M117" s="121" t="str">
        <f t="shared" si="101"/>
        <v/>
      </c>
      <c r="N117" s="121"/>
      <c r="O117" s="122" t="str">
        <f t="shared" si="102"/>
        <v/>
      </c>
      <c r="P117" s="122" t="str">
        <f t="shared" si="103"/>
        <v/>
      </c>
      <c r="Q117" s="122" t="str">
        <f t="shared" si="104"/>
        <v/>
      </c>
      <c r="R117" s="122" t="str">
        <f t="shared" si="105"/>
        <v/>
      </c>
      <c r="S117" s="122" t="str">
        <f t="shared" si="106"/>
        <v/>
      </c>
      <c r="T117" s="122" t="str">
        <f t="shared" si="107"/>
        <v/>
      </c>
      <c r="U117" s="122" t="str">
        <f>IF(OR($B117="",$C117="",$E117="",$F117&gt;AN_CONCURS,$F117=""),"",$G117/VLOOKUP($F117,Euro!$A$6:$C$246,3,FALSE))</f>
        <v/>
      </c>
      <c r="V117" s="236" t="b">
        <f t="shared" si="108"/>
        <v>0</v>
      </c>
      <c r="X117" s="123" t="e">
        <f t="shared" si="52"/>
        <v>#VALUE!</v>
      </c>
      <c r="Y117" s="123" t="e">
        <f t="shared" si="60"/>
        <v>#VALUE!</v>
      </c>
      <c r="Z117" s="123" t="e">
        <f t="shared" si="61"/>
        <v>#VALUE!</v>
      </c>
      <c r="AA117" s="123" t="e">
        <f t="shared" si="62"/>
        <v>#VALUE!</v>
      </c>
      <c r="AB117" s="123" t="e">
        <f t="shared" si="63"/>
        <v>#VALUE!</v>
      </c>
      <c r="AC117" s="123" t="e">
        <f t="shared" si="64"/>
        <v>#VALUE!</v>
      </c>
      <c r="AD117" s="123" t="e">
        <f t="shared" si="65"/>
        <v>#VALUE!</v>
      </c>
      <c r="AE117" s="123" t="e">
        <f t="shared" si="66"/>
        <v>#VALUE!</v>
      </c>
      <c r="AF117" s="123" t="e">
        <f t="shared" si="67"/>
        <v>#VALUE!</v>
      </c>
      <c r="AG117" s="123" t="e">
        <f t="shared" si="68"/>
        <v>#VALUE!</v>
      </c>
      <c r="AH117" s="123" t="e">
        <f t="shared" si="69"/>
        <v>#VALUE!</v>
      </c>
      <c r="AI117" s="123" t="e">
        <f t="shared" si="70"/>
        <v>#VALUE!</v>
      </c>
      <c r="AJ117" s="123" t="e">
        <f t="shared" si="71"/>
        <v>#VALUE!</v>
      </c>
      <c r="AK117" s="123" t="e">
        <f t="shared" si="72"/>
        <v>#VALUE!</v>
      </c>
      <c r="AL117" s="123" t="e">
        <f t="shared" si="73"/>
        <v>#VALUE!</v>
      </c>
      <c r="AM117" s="123" t="e">
        <f t="shared" si="74"/>
        <v>#VALUE!</v>
      </c>
      <c r="AN117" s="123" t="e">
        <f t="shared" si="75"/>
        <v>#VALUE!</v>
      </c>
      <c r="AO117" s="123" t="e">
        <f t="shared" si="76"/>
        <v>#VALUE!</v>
      </c>
      <c r="AP117" s="123" t="e">
        <f t="shared" si="77"/>
        <v>#VALUE!</v>
      </c>
      <c r="AQ117" s="123" t="e">
        <f t="shared" si="78"/>
        <v>#VALUE!</v>
      </c>
      <c r="AR117" s="124" t="e">
        <f t="shared" si="79"/>
        <v>#VALUE!</v>
      </c>
      <c r="AS117" s="124" t="e">
        <f t="shared" si="80"/>
        <v>#VALUE!</v>
      </c>
      <c r="AT117" s="124" t="e">
        <f t="shared" si="81"/>
        <v>#VALUE!</v>
      </c>
      <c r="AU117" s="124" t="e">
        <f t="shared" si="82"/>
        <v>#VALUE!</v>
      </c>
      <c r="AV117" s="124" t="e">
        <f t="shared" si="83"/>
        <v>#VALUE!</v>
      </c>
      <c r="AW117" s="124" t="e">
        <f t="shared" si="84"/>
        <v>#VALUE!</v>
      </c>
      <c r="AX117" s="124" t="e">
        <f t="shared" si="85"/>
        <v>#VALUE!</v>
      </c>
      <c r="AY117" s="124" t="e">
        <f t="shared" si="86"/>
        <v>#VALUE!</v>
      </c>
      <c r="AZ117" s="124" t="e">
        <f t="shared" si="87"/>
        <v>#VALUE!</v>
      </c>
      <c r="BA117" s="124" t="e">
        <f t="shared" si="88"/>
        <v>#VALUE!</v>
      </c>
      <c r="BB117" s="124" t="e">
        <f t="shared" si="89"/>
        <v>#VALUE!</v>
      </c>
      <c r="BC117" s="124" t="e">
        <f t="shared" si="90"/>
        <v>#VALUE!</v>
      </c>
      <c r="BD117" s="124" t="e">
        <f t="shared" si="91"/>
        <v>#VALUE!</v>
      </c>
      <c r="BE117" s="124" t="e">
        <f t="shared" si="92"/>
        <v>#VALUE!</v>
      </c>
      <c r="BF117" s="124" t="e">
        <f t="shared" si="93"/>
        <v>#VALUE!</v>
      </c>
      <c r="BG117" s="124" t="e">
        <f t="shared" si="94"/>
        <v>#VALUE!</v>
      </c>
      <c r="BH117" s="124" t="e">
        <f t="shared" si="95"/>
        <v>#VALUE!</v>
      </c>
      <c r="BI117" s="124" t="e">
        <f t="shared" si="96"/>
        <v>#VALUE!</v>
      </c>
      <c r="BJ117" s="124" t="e">
        <f t="shared" si="97"/>
        <v>#VALUE!</v>
      </c>
      <c r="BK117" s="124" t="e">
        <f t="shared" si="98"/>
        <v>#VALUE!</v>
      </c>
      <c r="BL117" s="124">
        <f t="shared" si="99"/>
        <v>1</v>
      </c>
    </row>
    <row r="118" spans="1:64">
      <c r="A118" s="118" t="s">
        <v>413</v>
      </c>
      <c r="B118" s="126"/>
      <c r="C118" s="126"/>
      <c r="D118" s="125"/>
      <c r="E118" s="125"/>
      <c r="F118" s="127"/>
      <c r="G118" s="128"/>
      <c r="H118" s="128"/>
      <c r="I118" s="127"/>
      <c r="J118" s="127"/>
      <c r="K118" s="127"/>
      <c r="L118" s="121" t="str">
        <f t="shared" si="100"/>
        <v/>
      </c>
      <c r="M118" s="121" t="str">
        <f t="shared" si="101"/>
        <v/>
      </c>
      <c r="N118" s="121"/>
      <c r="O118" s="122" t="str">
        <f t="shared" si="102"/>
        <v/>
      </c>
      <c r="P118" s="122" t="str">
        <f t="shared" si="103"/>
        <v/>
      </c>
      <c r="Q118" s="122" t="str">
        <f t="shared" si="104"/>
        <v/>
      </c>
      <c r="R118" s="122" t="str">
        <f t="shared" si="105"/>
        <v/>
      </c>
      <c r="S118" s="122" t="str">
        <f t="shared" si="106"/>
        <v/>
      </c>
      <c r="T118" s="122" t="str">
        <f t="shared" si="107"/>
        <v/>
      </c>
      <c r="U118" s="122" t="str">
        <f>IF(OR($B118="",$C118="",$E118="",$F118&gt;AN_CONCURS,$F118=""),"",$G118/VLOOKUP($F118,Euro!$A$6:$C$246,3,FALSE))</f>
        <v/>
      </c>
      <c r="V118" s="236" t="b">
        <f t="shared" si="108"/>
        <v>0</v>
      </c>
      <c r="X118" s="123" t="e">
        <f t="shared" si="52"/>
        <v>#VALUE!</v>
      </c>
      <c r="Y118" s="123" t="e">
        <f t="shared" si="60"/>
        <v>#VALUE!</v>
      </c>
      <c r="Z118" s="123" t="e">
        <f t="shared" si="61"/>
        <v>#VALUE!</v>
      </c>
      <c r="AA118" s="123" t="e">
        <f t="shared" si="62"/>
        <v>#VALUE!</v>
      </c>
      <c r="AB118" s="123" t="e">
        <f t="shared" si="63"/>
        <v>#VALUE!</v>
      </c>
      <c r="AC118" s="123" t="e">
        <f t="shared" si="64"/>
        <v>#VALUE!</v>
      </c>
      <c r="AD118" s="123" t="e">
        <f t="shared" si="65"/>
        <v>#VALUE!</v>
      </c>
      <c r="AE118" s="123" t="e">
        <f t="shared" si="66"/>
        <v>#VALUE!</v>
      </c>
      <c r="AF118" s="123" t="e">
        <f t="shared" si="67"/>
        <v>#VALUE!</v>
      </c>
      <c r="AG118" s="123" t="e">
        <f t="shared" si="68"/>
        <v>#VALUE!</v>
      </c>
      <c r="AH118" s="123" t="e">
        <f t="shared" si="69"/>
        <v>#VALUE!</v>
      </c>
      <c r="AI118" s="123" t="e">
        <f t="shared" si="70"/>
        <v>#VALUE!</v>
      </c>
      <c r="AJ118" s="123" t="e">
        <f t="shared" si="71"/>
        <v>#VALUE!</v>
      </c>
      <c r="AK118" s="123" t="e">
        <f t="shared" si="72"/>
        <v>#VALUE!</v>
      </c>
      <c r="AL118" s="123" t="e">
        <f t="shared" si="73"/>
        <v>#VALUE!</v>
      </c>
      <c r="AM118" s="123" t="e">
        <f t="shared" si="74"/>
        <v>#VALUE!</v>
      </c>
      <c r="AN118" s="123" t="e">
        <f t="shared" si="75"/>
        <v>#VALUE!</v>
      </c>
      <c r="AO118" s="123" t="e">
        <f t="shared" si="76"/>
        <v>#VALUE!</v>
      </c>
      <c r="AP118" s="123" t="e">
        <f t="shared" si="77"/>
        <v>#VALUE!</v>
      </c>
      <c r="AQ118" s="123" t="e">
        <f t="shared" si="78"/>
        <v>#VALUE!</v>
      </c>
      <c r="AR118" s="124" t="e">
        <f t="shared" si="79"/>
        <v>#VALUE!</v>
      </c>
      <c r="AS118" s="124" t="e">
        <f t="shared" si="80"/>
        <v>#VALUE!</v>
      </c>
      <c r="AT118" s="124" t="e">
        <f t="shared" si="81"/>
        <v>#VALUE!</v>
      </c>
      <c r="AU118" s="124" t="e">
        <f t="shared" si="82"/>
        <v>#VALUE!</v>
      </c>
      <c r="AV118" s="124" t="e">
        <f t="shared" si="83"/>
        <v>#VALUE!</v>
      </c>
      <c r="AW118" s="124" t="e">
        <f t="shared" si="84"/>
        <v>#VALUE!</v>
      </c>
      <c r="AX118" s="124" t="e">
        <f t="shared" si="85"/>
        <v>#VALUE!</v>
      </c>
      <c r="AY118" s="124" t="e">
        <f t="shared" si="86"/>
        <v>#VALUE!</v>
      </c>
      <c r="AZ118" s="124" t="e">
        <f t="shared" si="87"/>
        <v>#VALUE!</v>
      </c>
      <c r="BA118" s="124" t="e">
        <f t="shared" si="88"/>
        <v>#VALUE!</v>
      </c>
      <c r="BB118" s="124" t="e">
        <f t="shared" si="89"/>
        <v>#VALUE!</v>
      </c>
      <c r="BC118" s="124" t="e">
        <f t="shared" si="90"/>
        <v>#VALUE!</v>
      </c>
      <c r="BD118" s="124" t="e">
        <f t="shared" si="91"/>
        <v>#VALUE!</v>
      </c>
      <c r="BE118" s="124" t="e">
        <f t="shared" si="92"/>
        <v>#VALUE!</v>
      </c>
      <c r="BF118" s="124" t="e">
        <f t="shared" si="93"/>
        <v>#VALUE!</v>
      </c>
      <c r="BG118" s="124" t="e">
        <f t="shared" si="94"/>
        <v>#VALUE!</v>
      </c>
      <c r="BH118" s="124" t="e">
        <f t="shared" si="95"/>
        <v>#VALUE!</v>
      </c>
      <c r="BI118" s="124" t="e">
        <f t="shared" si="96"/>
        <v>#VALUE!</v>
      </c>
      <c r="BJ118" s="124" t="e">
        <f t="shared" si="97"/>
        <v>#VALUE!</v>
      </c>
      <c r="BK118" s="124" t="e">
        <f t="shared" si="98"/>
        <v>#VALUE!</v>
      </c>
      <c r="BL118" s="124">
        <f t="shared" si="99"/>
        <v>1</v>
      </c>
    </row>
    <row r="119" spans="1:64">
      <c r="A119" s="118" t="s">
        <v>414</v>
      </c>
      <c r="B119" s="126"/>
      <c r="C119" s="126"/>
      <c r="D119" s="125"/>
      <c r="E119" s="125"/>
      <c r="F119" s="127"/>
      <c r="G119" s="128"/>
      <c r="H119" s="128"/>
      <c r="I119" s="127"/>
      <c r="J119" s="127"/>
      <c r="K119" s="127"/>
      <c r="L119" s="121" t="str">
        <f t="shared" si="100"/>
        <v/>
      </c>
      <c r="M119" s="121" t="str">
        <f t="shared" si="101"/>
        <v/>
      </c>
      <c r="N119" s="121"/>
      <c r="O119" s="122" t="str">
        <f t="shared" si="102"/>
        <v/>
      </c>
      <c r="P119" s="122" t="str">
        <f t="shared" si="103"/>
        <v/>
      </c>
      <c r="Q119" s="122" t="str">
        <f t="shared" si="104"/>
        <v/>
      </c>
      <c r="R119" s="122" t="str">
        <f t="shared" si="105"/>
        <v/>
      </c>
      <c r="S119" s="122" t="str">
        <f t="shared" si="106"/>
        <v/>
      </c>
      <c r="T119" s="122" t="str">
        <f t="shared" si="107"/>
        <v/>
      </c>
      <c r="U119" s="122" t="str">
        <f>IF(OR($B119="",$C119="",$E119="",$F119&gt;AN_CONCURS,$F119=""),"",$G119/VLOOKUP($F119,Euro!$A$6:$C$246,3,FALSE))</f>
        <v/>
      </c>
      <c r="V119" s="236" t="b">
        <f t="shared" si="108"/>
        <v>0</v>
      </c>
      <c r="X119" s="123" t="e">
        <f t="shared" si="52"/>
        <v>#VALUE!</v>
      </c>
      <c r="Y119" s="123" t="e">
        <f t="shared" si="60"/>
        <v>#VALUE!</v>
      </c>
      <c r="Z119" s="123" t="e">
        <f t="shared" si="61"/>
        <v>#VALUE!</v>
      </c>
      <c r="AA119" s="123" t="e">
        <f t="shared" si="62"/>
        <v>#VALUE!</v>
      </c>
      <c r="AB119" s="123" t="e">
        <f t="shared" si="63"/>
        <v>#VALUE!</v>
      </c>
      <c r="AC119" s="123" t="e">
        <f t="shared" si="64"/>
        <v>#VALUE!</v>
      </c>
      <c r="AD119" s="123" t="e">
        <f t="shared" si="65"/>
        <v>#VALUE!</v>
      </c>
      <c r="AE119" s="123" t="e">
        <f t="shared" si="66"/>
        <v>#VALUE!</v>
      </c>
      <c r="AF119" s="123" t="e">
        <f t="shared" si="67"/>
        <v>#VALUE!</v>
      </c>
      <c r="AG119" s="123" t="e">
        <f t="shared" si="68"/>
        <v>#VALUE!</v>
      </c>
      <c r="AH119" s="123" t="e">
        <f t="shared" si="69"/>
        <v>#VALUE!</v>
      </c>
      <c r="AI119" s="123" t="e">
        <f t="shared" si="70"/>
        <v>#VALUE!</v>
      </c>
      <c r="AJ119" s="123" t="e">
        <f t="shared" si="71"/>
        <v>#VALUE!</v>
      </c>
      <c r="AK119" s="123" t="e">
        <f t="shared" si="72"/>
        <v>#VALUE!</v>
      </c>
      <c r="AL119" s="123" t="e">
        <f t="shared" si="73"/>
        <v>#VALUE!</v>
      </c>
      <c r="AM119" s="123" t="e">
        <f t="shared" si="74"/>
        <v>#VALUE!</v>
      </c>
      <c r="AN119" s="123" t="e">
        <f t="shared" si="75"/>
        <v>#VALUE!</v>
      </c>
      <c r="AO119" s="123" t="e">
        <f t="shared" si="76"/>
        <v>#VALUE!</v>
      </c>
      <c r="AP119" s="123" t="e">
        <f t="shared" si="77"/>
        <v>#VALUE!</v>
      </c>
      <c r="AQ119" s="123" t="e">
        <f t="shared" si="78"/>
        <v>#VALUE!</v>
      </c>
      <c r="AR119" s="124" t="e">
        <f t="shared" si="79"/>
        <v>#VALUE!</v>
      </c>
      <c r="AS119" s="124" t="e">
        <f t="shared" si="80"/>
        <v>#VALUE!</v>
      </c>
      <c r="AT119" s="124" t="e">
        <f t="shared" si="81"/>
        <v>#VALUE!</v>
      </c>
      <c r="AU119" s="124" t="e">
        <f t="shared" si="82"/>
        <v>#VALUE!</v>
      </c>
      <c r="AV119" s="124" t="e">
        <f t="shared" si="83"/>
        <v>#VALUE!</v>
      </c>
      <c r="AW119" s="124" t="e">
        <f t="shared" si="84"/>
        <v>#VALUE!</v>
      </c>
      <c r="AX119" s="124" t="e">
        <f t="shared" si="85"/>
        <v>#VALUE!</v>
      </c>
      <c r="AY119" s="124" t="e">
        <f t="shared" si="86"/>
        <v>#VALUE!</v>
      </c>
      <c r="AZ119" s="124" t="e">
        <f t="shared" si="87"/>
        <v>#VALUE!</v>
      </c>
      <c r="BA119" s="124" t="e">
        <f t="shared" si="88"/>
        <v>#VALUE!</v>
      </c>
      <c r="BB119" s="124" t="e">
        <f t="shared" si="89"/>
        <v>#VALUE!</v>
      </c>
      <c r="BC119" s="124" t="e">
        <f t="shared" si="90"/>
        <v>#VALUE!</v>
      </c>
      <c r="BD119" s="124" t="e">
        <f t="shared" si="91"/>
        <v>#VALUE!</v>
      </c>
      <c r="BE119" s="124" t="e">
        <f t="shared" si="92"/>
        <v>#VALUE!</v>
      </c>
      <c r="BF119" s="124" t="e">
        <f t="shared" si="93"/>
        <v>#VALUE!</v>
      </c>
      <c r="BG119" s="124" t="e">
        <f t="shared" si="94"/>
        <v>#VALUE!</v>
      </c>
      <c r="BH119" s="124" t="e">
        <f t="shared" si="95"/>
        <v>#VALUE!</v>
      </c>
      <c r="BI119" s="124" t="e">
        <f t="shared" si="96"/>
        <v>#VALUE!</v>
      </c>
      <c r="BJ119" s="124" t="e">
        <f t="shared" si="97"/>
        <v>#VALUE!</v>
      </c>
      <c r="BK119" s="124" t="e">
        <f t="shared" si="98"/>
        <v>#VALUE!</v>
      </c>
      <c r="BL119" s="124">
        <f t="shared" si="99"/>
        <v>1</v>
      </c>
    </row>
    <row r="120" spans="1:64">
      <c r="A120" s="118" t="s">
        <v>415</v>
      </c>
      <c r="B120" s="126"/>
      <c r="C120" s="126"/>
      <c r="D120" s="125"/>
      <c r="E120" s="125"/>
      <c r="F120" s="127"/>
      <c r="G120" s="128"/>
      <c r="H120" s="128"/>
      <c r="I120" s="127"/>
      <c r="J120" s="127"/>
      <c r="K120" s="127"/>
      <c r="L120" s="121" t="str">
        <f t="shared" si="100"/>
        <v/>
      </c>
      <c r="M120" s="121" t="str">
        <f t="shared" si="101"/>
        <v/>
      </c>
      <c r="N120" s="121"/>
      <c r="O120" s="122" t="str">
        <f t="shared" si="102"/>
        <v/>
      </c>
      <c r="P120" s="122" t="str">
        <f t="shared" si="103"/>
        <v/>
      </c>
      <c r="Q120" s="122" t="str">
        <f t="shared" si="104"/>
        <v/>
      </c>
      <c r="R120" s="122" t="str">
        <f t="shared" si="105"/>
        <v/>
      </c>
      <c r="S120" s="122" t="str">
        <f t="shared" si="106"/>
        <v/>
      </c>
      <c r="T120" s="122" t="str">
        <f t="shared" si="107"/>
        <v/>
      </c>
      <c r="U120" s="122" t="str">
        <f>IF(OR($B120="",$C120="",$E120="",$F120&gt;AN_CONCURS,$F120=""),"",$G120/VLOOKUP($F120,Euro!$A$6:$C$246,3,FALSE))</f>
        <v/>
      </c>
      <c r="V120" s="236" t="b">
        <f t="shared" si="108"/>
        <v>0</v>
      </c>
      <c r="X120" s="123" t="e">
        <f t="shared" si="52"/>
        <v>#VALUE!</v>
      </c>
      <c r="Y120" s="123" t="e">
        <f t="shared" si="60"/>
        <v>#VALUE!</v>
      </c>
      <c r="Z120" s="123" t="e">
        <f t="shared" si="61"/>
        <v>#VALUE!</v>
      </c>
      <c r="AA120" s="123" t="e">
        <f t="shared" si="62"/>
        <v>#VALUE!</v>
      </c>
      <c r="AB120" s="123" t="e">
        <f t="shared" si="63"/>
        <v>#VALUE!</v>
      </c>
      <c r="AC120" s="123" t="e">
        <f t="shared" si="64"/>
        <v>#VALUE!</v>
      </c>
      <c r="AD120" s="123" t="e">
        <f t="shared" si="65"/>
        <v>#VALUE!</v>
      </c>
      <c r="AE120" s="123" t="e">
        <f t="shared" si="66"/>
        <v>#VALUE!</v>
      </c>
      <c r="AF120" s="123" t="e">
        <f t="shared" si="67"/>
        <v>#VALUE!</v>
      </c>
      <c r="AG120" s="123" t="e">
        <f t="shared" si="68"/>
        <v>#VALUE!</v>
      </c>
      <c r="AH120" s="123" t="e">
        <f t="shared" si="69"/>
        <v>#VALUE!</v>
      </c>
      <c r="AI120" s="123" t="e">
        <f t="shared" si="70"/>
        <v>#VALUE!</v>
      </c>
      <c r="AJ120" s="123" t="e">
        <f t="shared" si="71"/>
        <v>#VALUE!</v>
      </c>
      <c r="AK120" s="123" t="e">
        <f t="shared" si="72"/>
        <v>#VALUE!</v>
      </c>
      <c r="AL120" s="123" t="e">
        <f t="shared" si="73"/>
        <v>#VALUE!</v>
      </c>
      <c r="AM120" s="123" t="e">
        <f t="shared" si="74"/>
        <v>#VALUE!</v>
      </c>
      <c r="AN120" s="123" t="e">
        <f t="shared" si="75"/>
        <v>#VALUE!</v>
      </c>
      <c r="AO120" s="123" t="e">
        <f t="shared" si="76"/>
        <v>#VALUE!</v>
      </c>
      <c r="AP120" s="123" t="e">
        <f t="shared" si="77"/>
        <v>#VALUE!</v>
      </c>
      <c r="AQ120" s="123" t="e">
        <f t="shared" si="78"/>
        <v>#VALUE!</v>
      </c>
      <c r="AR120" s="124" t="e">
        <f t="shared" si="79"/>
        <v>#VALUE!</v>
      </c>
      <c r="AS120" s="124" t="e">
        <f t="shared" si="80"/>
        <v>#VALUE!</v>
      </c>
      <c r="AT120" s="124" t="e">
        <f t="shared" si="81"/>
        <v>#VALUE!</v>
      </c>
      <c r="AU120" s="124" t="e">
        <f t="shared" si="82"/>
        <v>#VALUE!</v>
      </c>
      <c r="AV120" s="124" t="e">
        <f t="shared" si="83"/>
        <v>#VALUE!</v>
      </c>
      <c r="AW120" s="124" t="e">
        <f t="shared" si="84"/>
        <v>#VALUE!</v>
      </c>
      <c r="AX120" s="124" t="e">
        <f t="shared" si="85"/>
        <v>#VALUE!</v>
      </c>
      <c r="AY120" s="124" t="e">
        <f t="shared" si="86"/>
        <v>#VALUE!</v>
      </c>
      <c r="AZ120" s="124" t="e">
        <f t="shared" si="87"/>
        <v>#VALUE!</v>
      </c>
      <c r="BA120" s="124" t="e">
        <f t="shared" si="88"/>
        <v>#VALUE!</v>
      </c>
      <c r="BB120" s="124" t="e">
        <f t="shared" si="89"/>
        <v>#VALUE!</v>
      </c>
      <c r="BC120" s="124" t="e">
        <f t="shared" si="90"/>
        <v>#VALUE!</v>
      </c>
      <c r="BD120" s="124" t="e">
        <f t="shared" si="91"/>
        <v>#VALUE!</v>
      </c>
      <c r="BE120" s="124" t="e">
        <f t="shared" si="92"/>
        <v>#VALUE!</v>
      </c>
      <c r="BF120" s="124" t="e">
        <f t="shared" si="93"/>
        <v>#VALUE!</v>
      </c>
      <c r="BG120" s="124" t="e">
        <f t="shared" si="94"/>
        <v>#VALUE!</v>
      </c>
      <c r="BH120" s="124" t="e">
        <f t="shared" si="95"/>
        <v>#VALUE!</v>
      </c>
      <c r="BI120" s="124" t="e">
        <f t="shared" si="96"/>
        <v>#VALUE!</v>
      </c>
      <c r="BJ120" s="124" t="e">
        <f t="shared" si="97"/>
        <v>#VALUE!</v>
      </c>
      <c r="BK120" s="124" t="e">
        <f t="shared" si="98"/>
        <v>#VALUE!</v>
      </c>
      <c r="BL120" s="124">
        <f t="shared" si="99"/>
        <v>1</v>
      </c>
    </row>
    <row r="121" spans="1:64">
      <c r="A121" s="118" t="s">
        <v>416</v>
      </c>
      <c r="B121" s="126"/>
      <c r="C121" s="126"/>
      <c r="D121" s="125"/>
      <c r="E121" s="125"/>
      <c r="F121" s="127"/>
      <c r="G121" s="128"/>
      <c r="H121" s="128"/>
      <c r="I121" s="127"/>
      <c r="J121" s="127"/>
      <c r="K121" s="127"/>
      <c r="L121" s="121" t="str">
        <f t="shared" si="100"/>
        <v/>
      </c>
      <c r="M121" s="121" t="str">
        <f t="shared" si="101"/>
        <v/>
      </c>
      <c r="N121" s="121"/>
      <c r="O121" s="122" t="str">
        <f t="shared" si="102"/>
        <v/>
      </c>
      <c r="P121" s="122" t="str">
        <f t="shared" si="103"/>
        <v/>
      </c>
      <c r="Q121" s="122" t="str">
        <f t="shared" si="104"/>
        <v/>
      </c>
      <c r="R121" s="122" t="str">
        <f t="shared" si="105"/>
        <v/>
      </c>
      <c r="S121" s="122" t="str">
        <f t="shared" si="106"/>
        <v/>
      </c>
      <c r="T121" s="122" t="str">
        <f t="shared" si="107"/>
        <v/>
      </c>
      <c r="U121" s="122" t="str">
        <f>IF(OR($B121="",$C121="",$E121="",$F121&gt;AN_CONCURS,$F121=""),"",$G121/VLOOKUP($F121,Euro!$A$6:$C$246,3,FALSE))</f>
        <v/>
      </c>
      <c r="V121" s="236" t="b">
        <f t="shared" si="108"/>
        <v>0</v>
      </c>
      <c r="X121" s="123" t="e">
        <f t="shared" si="52"/>
        <v>#VALUE!</v>
      </c>
      <c r="Y121" s="123" t="e">
        <f t="shared" si="60"/>
        <v>#VALUE!</v>
      </c>
      <c r="Z121" s="123" t="e">
        <f t="shared" si="61"/>
        <v>#VALUE!</v>
      </c>
      <c r="AA121" s="123" t="e">
        <f t="shared" si="62"/>
        <v>#VALUE!</v>
      </c>
      <c r="AB121" s="123" t="e">
        <f t="shared" si="63"/>
        <v>#VALUE!</v>
      </c>
      <c r="AC121" s="123" t="e">
        <f t="shared" si="64"/>
        <v>#VALUE!</v>
      </c>
      <c r="AD121" s="123" t="e">
        <f t="shared" si="65"/>
        <v>#VALUE!</v>
      </c>
      <c r="AE121" s="123" t="e">
        <f t="shared" si="66"/>
        <v>#VALUE!</v>
      </c>
      <c r="AF121" s="123" t="e">
        <f t="shared" si="67"/>
        <v>#VALUE!</v>
      </c>
      <c r="AG121" s="123" t="e">
        <f t="shared" si="68"/>
        <v>#VALUE!</v>
      </c>
      <c r="AH121" s="123" t="e">
        <f t="shared" si="69"/>
        <v>#VALUE!</v>
      </c>
      <c r="AI121" s="123" t="e">
        <f t="shared" si="70"/>
        <v>#VALUE!</v>
      </c>
      <c r="AJ121" s="123" t="e">
        <f t="shared" si="71"/>
        <v>#VALUE!</v>
      </c>
      <c r="AK121" s="123" t="e">
        <f t="shared" si="72"/>
        <v>#VALUE!</v>
      </c>
      <c r="AL121" s="123" t="e">
        <f t="shared" si="73"/>
        <v>#VALUE!</v>
      </c>
      <c r="AM121" s="123" t="e">
        <f t="shared" si="74"/>
        <v>#VALUE!</v>
      </c>
      <c r="AN121" s="123" t="e">
        <f t="shared" si="75"/>
        <v>#VALUE!</v>
      </c>
      <c r="AO121" s="123" t="e">
        <f t="shared" si="76"/>
        <v>#VALUE!</v>
      </c>
      <c r="AP121" s="123" t="e">
        <f t="shared" si="77"/>
        <v>#VALUE!</v>
      </c>
      <c r="AQ121" s="123" t="e">
        <f t="shared" si="78"/>
        <v>#VALUE!</v>
      </c>
      <c r="AR121" s="124" t="e">
        <f t="shared" si="79"/>
        <v>#VALUE!</v>
      </c>
      <c r="AS121" s="124" t="e">
        <f t="shared" si="80"/>
        <v>#VALUE!</v>
      </c>
      <c r="AT121" s="124" t="e">
        <f t="shared" si="81"/>
        <v>#VALUE!</v>
      </c>
      <c r="AU121" s="124" t="e">
        <f t="shared" si="82"/>
        <v>#VALUE!</v>
      </c>
      <c r="AV121" s="124" t="e">
        <f t="shared" si="83"/>
        <v>#VALUE!</v>
      </c>
      <c r="AW121" s="124" t="e">
        <f t="shared" si="84"/>
        <v>#VALUE!</v>
      </c>
      <c r="AX121" s="124" t="e">
        <f t="shared" si="85"/>
        <v>#VALUE!</v>
      </c>
      <c r="AY121" s="124" t="e">
        <f t="shared" si="86"/>
        <v>#VALUE!</v>
      </c>
      <c r="AZ121" s="124" t="e">
        <f t="shared" si="87"/>
        <v>#VALUE!</v>
      </c>
      <c r="BA121" s="124" t="e">
        <f t="shared" si="88"/>
        <v>#VALUE!</v>
      </c>
      <c r="BB121" s="124" t="e">
        <f t="shared" si="89"/>
        <v>#VALUE!</v>
      </c>
      <c r="BC121" s="124" t="e">
        <f t="shared" si="90"/>
        <v>#VALUE!</v>
      </c>
      <c r="BD121" s="124" t="e">
        <f t="shared" si="91"/>
        <v>#VALUE!</v>
      </c>
      <c r="BE121" s="124" t="e">
        <f t="shared" si="92"/>
        <v>#VALUE!</v>
      </c>
      <c r="BF121" s="124" t="e">
        <f t="shared" si="93"/>
        <v>#VALUE!</v>
      </c>
      <c r="BG121" s="124" t="e">
        <f t="shared" si="94"/>
        <v>#VALUE!</v>
      </c>
      <c r="BH121" s="124" t="e">
        <f t="shared" si="95"/>
        <v>#VALUE!</v>
      </c>
      <c r="BI121" s="124" t="e">
        <f t="shared" si="96"/>
        <v>#VALUE!</v>
      </c>
      <c r="BJ121" s="124" t="e">
        <f t="shared" si="97"/>
        <v>#VALUE!</v>
      </c>
      <c r="BK121" s="124" t="e">
        <f t="shared" si="98"/>
        <v>#VALUE!</v>
      </c>
      <c r="BL121" s="124">
        <f t="shared" si="99"/>
        <v>1</v>
      </c>
    </row>
    <row r="122" spans="1:64">
      <c r="A122" s="118" t="s">
        <v>417</v>
      </c>
      <c r="B122" s="126"/>
      <c r="C122" s="126"/>
      <c r="D122" s="125"/>
      <c r="E122" s="125"/>
      <c r="F122" s="127"/>
      <c r="G122" s="128"/>
      <c r="H122" s="128"/>
      <c r="I122" s="127"/>
      <c r="J122" s="127"/>
      <c r="K122" s="127"/>
      <c r="L122" s="121" t="str">
        <f t="shared" si="100"/>
        <v/>
      </c>
      <c r="M122" s="121" t="str">
        <f t="shared" si="101"/>
        <v/>
      </c>
      <c r="N122" s="121"/>
      <c r="O122" s="122" t="str">
        <f t="shared" si="102"/>
        <v/>
      </c>
      <c r="P122" s="122" t="str">
        <f t="shared" si="103"/>
        <v/>
      </c>
      <c r="Q122" s="122" t="str">
        <f t="shared" si="104"/>
        <v/>
      </c>
      <c r="R122" s="122" t="str">
        <f t="shared" si="105"/>
        <v/>
      </c>
      <c r="S122" s="122" t="str">
        <f t="shared" si="106"/>
        <v/>
      </c>
      <c r="T122" s="122" t="str">
        <f t="shared" si="107"/>
        <v/>
      </c>
      <c r="U122" s="122" t="str">
        <f>IF(OR($B122="",$C122="",$E122="",$F122&gt;AN_CONCURS,$F122=""),"",$G122/VLOOKUP($F122,Euro!$A$6:$C$246,3,FALSE))</f>
        <v/>
      </c>
      <c r="V122" s="236" t="b">
        <f t="shared" si="108"/>
        <v>0</v>
      </c>
      <c r="X122" s="123" t="e">
        <f t="shared" si="52"/>
        <v>#VALUE!</v>
      </c>
      <c r="Y122" s="123" t="e">
        <f t="shared" si="60"/>
        <v>#VALUE!</v>
      </c>
      <c r="Z122" s="123" t="e">
        <f t="shared" si="61"/>
        <v>#VALUE!</v>
      </c>
      <c r="AA122" s="123" t="e">
        <f t="shared" si="62"/>
        <v>#VALUE!</v>
      </c>
      <c r="AB122" s="123" t="e">
        <f t="shared" si="63"/>
        <v>#VALUE!</v>
      </c>
      <c r="AC122" s="123" t="e">
        <f t="shared" si="64"/>
        <v>#VALUE!</v>
      </c>
      <c r="AD122" s="123" t="e">
        <f t="shared" si="65"/>
        <v>#VALUE!</v>
      </c>
      <c r="AE122" s="123" t="e">
        <f t="shared" si="66"/>
        <v>#VALUE!</v>
      </c>
      <c r="AF122" s="123" t="e">
        <f t="shared" si="67"/>
        <v>#VALUE!</v>
      </c>
      <c r="AG122" s="123" t="e">
        <f t="shared" si="68"/>
        <v>#VALUE!</v>
      </c>
      <c r="AH122" s="123" t="e">
        <f t="shared" si="69"/>
        <v>#VALUE!</v>
      </c>
      <c r="AI122" s="123" t="e">
        <f t="shared" si="70"/>
        <v>#VALUE!</v>
      </c>
      <c r="AJ122" s="123" t="e">
        <f t="shared" si="71"/>
        <v>#VALUE!</v>
      </c>
      <c r="AK122" s="123" t="e">
        <f t="shared" si="72"/>
        <v>#VALUE!</v>
      </c>
      <c r="AL122" s="123" t="e">
        <f t="shared" si="73"/>
        <v>#VALUE!</v>
      </c>
      <c r="AM122" s="123" t="e">
        <f t="shared" si="74"/>
        <v>#VALUE!</v>
      </c>
      <c r="AN122" s="123" t="e">
        <f t="shared" si="75"/>
        <v>#VALUE!</v>
      </c>
      <c r="AO122" s="123" t="e">
        <f t="shared" si="76"/>
        <v>#VALUE!</v>
      </c>
      <c r="AP122" s="123" t="e">
        <f t="shared" si="77"/>
        <v>#VALUE!</v>
      </c>
      <c r="AQ122" s="123" t="e">
        <f t="shared" si="78"/>
        <v>#VALUE!</v>
      </c>
      <c r="AR122" s="124" t="e">
        <f t="shared" si="79"/>
        <v>#VALUE!</v>
      </c>
      <c r="AS122" s="124" t="e">
        <f t="shared" si="80"/>
        <v>#VALUE!</v>
      </c>
      <c r="AT122" s="124" t="e">
        <f t="shared" si="81"/>
        <v>#VALUE!</v>
      </c>
      <c r="AU122" s="124" t="e">
        <f t="shared" si="82"/>
        <v>#VALUE!</v>
      </c>
      <c r="AV122" s="124" t="e">
        <f t="shared" si="83"/>
        <v>#VALUE!</v>
      </c>
      <c r="AW122" s="124" t="e">
        <f t="shared" si="84"/>
        <v>#VALUE!</v>
      </c>
      <c r="AX122" s="124" t="e">
        <f t="shared" si="85"/>
        <v>#VALUE!</v>
      </c>
      <c r="AY122" s="124" t="e">
        <f t="shared" si="86"/>
        <v>#VALUE!</v>
      </c>
      <c r="AZ122" s="124" t="e">
        <f t="shared" si="87"/>
        <v>#VALUE!</v>
      </c>
      <c r="BA122" s="124" t="e">
        <f t="shared" si="88"/>
        <v>#VALUE!</v>
      </c>
      <c r="BB122" s="124" t="e">
        <f t="shared" si="89"/>
        <v>#VALUE!</v>
      </c>
      <c r="BC122" s="124" t="e">
        <f t="shared" si="90"/>
        <v>#VALUE!</v>
      </c>
      <c r="BD122" s="124" t="e">
        <f t="shared" si="91"/>
        <v>#VALUE!</v>
      </c>
      <c r="BE122" s="124" t="e">
        <f t="shared" si="92"/>
        <v>#VALUE!</v>
      </c>
      <c r="BF122" s="124" t="e">
        <f t="shared" si="93"/>
        <v>#VALUE!</v>
      </c>
      <c r="BG122" s="124" t="e">
        <f t="shared" si="94"/>
        <v>#VALUE!</v>
      </c>
      <c r="BH122" s="124" t="e">
        <f t="shared" si="95"/>
        <v>#VALUE!</v>
      </c>
      <c r="BI122" s="124" t="e">
        <f t="shared" si="96"/>
        <v>#VALUE!</v>
      </c>
      <c r="BJ122" s="124" t="e">
        <f t="shared" si="97"/>
        <v>#VALUE!</v>
      </c>
      <c r="BK122" s="124" t="e">
        <f t="shared" si="98"/>
        <v>#VALUE!</v>
      </c>
      <c r="BL122" s="124">
        <f t="shared" si="99"/>
        <v>1</v>
      </c>
    </row>
    <row r="123" spans="1:64">
      <c r="A123" s="118" t="s">
        <v>418</v>
      </c>
      <c r="B123" s="126"/>
      <c r="C123" s="126"/>
      <c r="D123" s="125"/>
      <c r="E123" s="125"/>
      <c r="F123" s="127"/>
      <c r="G123" s="128"/>
      <c r="H123" s="128"/>
      <c r="I123" s="127"/>
      <c r="J123" s="127"/>
      <c r="K123" s="127"/>
      <c r="L123" s="121" t="str">
        <f t="shared" si="100"/>
        <v/>
      </c>
      <c r="M123" s="121" t="str">
        <f t="shared" si="101"/>
        <v/>
      </c>
      <c r="N123" s="121"/>
      <c r="O123" s="122" t="str">
        <f t="shared" si="102"/>
        <v/>
      </c>
      <c r="P123" s="122" t="str">
        <f t="shared" si="103"/>
        <v/>
      </c>
      <c r="Q123" s="122" t="str">
        <f t="shared" si="104"/>
        <v/>
      </c>
      <c r="R123" s="122" t="str">
        <f t="shared" si="105"/>
        <v/>
      </c>
      <c r="S123" s="122" t="str">
        <f t="shared" si="106"/>
        <v/>
      </c>
      <c r="T123" s="122" t="str">
        <f t="shared" si="107"/>
        <v/>
      </c>
      <c r="U123" s="122" t="str">
        <f>IF(OR($B123="",$C123="",$E123="",$F123&gt;AN_CONCURS,$F123=""),"",$G123/VLOOKUP($F123,Euro!$A$6:$C$246,3,FALSE))</f>
        <v/>
      </c>
      <c r="V123" s="236" t="b">
        <f t="shared" si="108"/>
        <v>0</v>
      </c>
      <c r="X123" s="123" t="e">
        <f t="shared" ref="X123:X186" si="109">FIND(",",$B123,1)</f>
        <v>#VALUE!</v>
      </c>
      <c r="Y123" s="123" t="e">
        <f t="shared" si="60"/>
        <v>#VALUE!</v>
      </c>
      <c r="Z123" s="123" t="e">
        <f t="shared" si="61"/>
        <v>#VALUE!</v>
      </c>
      <c r="AA123" s="123" t="e">
        <f t="shared" si="62"/>
        <v>#VALUE!</v>
      </c>
      <c r="AB123" s="123" t="e">
        <f t="shared" si="63"/>
        <v>#VALUE!</v>
      </c>
      <c r="AC123" s="123" t="e">
        <f t="shared" si="64"/>
        <v>#VALUE!</v>
      </c>
      <c r="AD123" s="123" t="e">
        <f t="shared" si="65"/>
        <v>#VALUE!</v>
      </c>
      <c r="AE123" s="123" t="e">
        <f t="shared" si="66"/>
        <v>#VALUE!</v>
      </c>
      <c r="AF123" s="123" t="e">
        <f t="shared" si="67"/>
        <v>#VALUE!</v>
      </c>
      <c r="AG123" s="123" t="e">
        <f t="shared" si="68"/>
        <v>#VALUE!</v>
      </c>
      <c r="AH123" s="123" t="e">
        <f t="shared" si="69"/>
        <v>#VALUE!</v>
      </c>
      <c r="AI123" s="123" t="e">
        <f t="shared" si="70"/>
        <v>#VALUE!</v>
      </c>
      <c r="AJ123" s="123" t="e">
        <f t="shared" si="71"/>
        <v>#VALUE!</v>
      </c>
      <c r="AK123" s="123" t="e">
        <f t="shared" si="72"/>
        <v>#VALUE!</v>
      </c>
      <c r="AL123" s="123" t="e">
        <f t="shared" si="73"/>
        <v>#VALUE!</v>
      </c>
      <c r="AM123" s="123" t="e">
        <f t="shared" si="74"/>
        <v>#VALUE!</v>
      </c>
      <c r="AN123" s="123" t="e">
        <f t="shared" si="75"/>
        <v>#VALUE!</v>
      </c>
      <c r="AO123" s="123" t="e">
        <f t="shared" si="76"/>
        <v>#VALUE!</v>
      </c>
      <c r="AP123" s="123" t="e">
        <f t="shared" si="77"/>
        <v>#VALUE!</v>
      </c>
      <c r="AQ123" s="123" t="e">
        <f t="shared" si="78"/>
        <v>#VALUE!</v>
      </c>
      <c r="AR123" s="124" t="e">
        <f t="shared" si="79"/>
        <v>#VALUE!</v>
      </c>
      <c r="AS123" s="124" t="e">
        <f t="shared" si="80"/>
        <v>#VALUE!</v>
      </c>
      <c r="AT123" s="124" t="e">
        <f t="shared" si="81"/>
        <v>#VALUE!</v>
      </c>
      <c r="AU123" s="124" t="e">
        <f t="shared" si="82"/>
        <v>#VALUE!</v>
      </c>
      <c r="AV123" s="124" t="e">
        <f t="shared" si="83"/>
        <v>#VALUE!</v>
      </c>
      <c r="AW123" s="124" t="e">
        <f t="shared" si="84"/>
        <v>#VALUE!</v>
      </c>
      <c r="AX123" s="124" t="e">
        <f t="shared" si="85"/>
        <v>#VALUE!</v>
      </c>
      <c r="AY123" s="124" t="e">
        <f t="shared" si="86"/>
        <v>#VALUE!</v>
      </c>
      <c r="AZ123" s="124" t="e">
        <f t="shared" si="87"/>
        <v>#VALUE!</v>
      </c>
      <c r="BA123" s="124" t="e">
        <f t="shared" si="88"/>
        <v>#VALUE!</v>
      </c>
      <c r="BB123" s="124" t="e">
        <f t="shared" si="89"/>
        <v>#VALUE!</v>
      </c>
      <c r="BC123" s="124" t="e">
        <f t="shared" si="90"/>
        <v>#VALUE!</v>
      </c>
      <c r="BD123" s="124" t="e">
        <f t="shared" si="91"/>
        <v>#VALUE!</v>
      </c>
      <c r="BE123" s="124" t="e">
        <f t="shared" si="92"/>
        <v>#VALUE!</v>
      </c>
      <c r="BF123" s="124" t="e">
        <f t="shared" si="93"/>
        <v>#VALUE!</v>
      </c>
      <c r="BG123" s="124" t="e">
        <f t="shared" si="94"/>
        <v>#VALUE!</v>
      </c>
      <c r="BH123" s="124" t="e">
        <f t="shared" si="95"/>
        <v>#VALUE!</v>
      </c>
      <c r="BI123" s="124" t="e">
        <f t="shared" si="96"/>
        <v>#VALUE!</v>
      </c>
      <c r="BJ123" s="124" t="e">
        <f t="shared" si="97"/>
        <v>#VALUE!</v>
      </c>
      <c r="BK123" s="124" t="e">
        <f t="shared" si="98"/>
        <v>#VALUE!</v>
      </c>
      <c r="BL123" s="124">
        <f t="shared" si="99"/>
        <v>1</v>
      </c>
    </row>
    <row r="124" spans="1:64">
      <c r="A124" s="118" t="s">
        <v>419</v>
      </c>
      <c r="B124" s="126"/>
      <c r="C124" s="126"/>
      <c r="D124" s="125"/>
      <c r="E124" s="125"/>
      <c r="F124" s="127"/>
      <c r="G124" s="128"/>
      <c r="H124" s="128"/>
      <c r="I124" s="127"/>
      <c r="J124" s="127"/>
      <c r="K124" s="127"/>
      <c r="L124" s="121" t="str">
        <f t="shared" si="100"/>
        <v/>
      </c>
      <c r="M124" s="121" t="str">
        <f t="shared" si="101"/>
        <v/>
      </c>
      <c r="N124" s="121"/>
      <c r="O124" s="122" t="str">
        <f t="shared" si="102"/>
        <v/>
      </c>
      <c r="P124" s="122" t="str">
        <f t="shared" si="103"/>
        <v/>
      </c>
      <c r="Q124" s="122" t="str">
        <f t="shared" si="104"/>
        <v/>
      </c>
      <c r="R124" s="122" t="str">
        <f t="shared" si="105"/>
        <v/>
      </c>
      <c r="S124" s="122" t="str">
        <f t="shared" si="106"/>
        <v/>
      </c>
      <c r="T124" s="122" t="str">
        <f t="shared" si="107"/>
        <v/>
      </c>
      <c r="U124" s="122" t="str">
        <f>IF(OR($B124="",$C124="",$E124="",$F124&gt;AN_CONCURS,$F124=""),"",$G124/VLOOKUP($F124,Euro!$A$6:$C$246,3,FALSE))</f>
        <v/>
      </c>
      <c r="V124" s="236" t="b">
        <f t="shared" si="108"/>
        <v>0</v>
      </c>
      <c r="X124" s="123" t="e">
        <f t="shared" si="109"/>
        <v>#VALUE!</v>
      </c>
      <c r="Y124" s="123" t="e">
        <f t="shared" si="60"/>
        <v>#VALUE!</v>
      </c>
      <c r="Z124" s="123" t="e">
        <f t="shared" si="61"/>
        <v>#VALUE!</v>
      </c>
      <c r="AA124" s="123" t="e">
        <f t="shared" si="62"/>
        <v>#VALUE!</v>
      </c>
      <c r="AB124" s="123" t="e">
        <f t="shared" si="63"/>
        <v>#VALUE!</v>
      </c>
      <c r="AC124" s="123" t="e">
        <f t="shared" si="64"/>
        <v>#VALUE!</v>
      </c>
      <c r="AD124" s="123" t="e">
        <f t="shared" si="65"/>
        <v>#VALUE!</v>
      </c>
      <c r="AE124" s="123" t="e">
        <f t="shared" si="66"/>
        <v>#VALUE!</v>
      </c>
      <c r="AF124" s="123" t="e">
        <f t="shared" si="67"/>
        <v>#VALUE!</v>
      </c>
      <c r="AG124" s="123" t="e">
        <f t="shared" si="68"/>
        <v>#VALUE!</v>
      </c>
      <c r="AH124" s="123" t="e">
        <f t="shared" si="69"/>
        <v>#VALUE!</v>
      </c>
      <c r="AI124" s="123" t="e">
        <f t="shared" si="70"/>
        <v>#VALUE!</v>
      </c>
      <c r="AJ124" s="123" t="e">
        <f t="shared" si="71"/>
        <v>#VALUE!</v>
      </c>
      <c r="AK124" s="123" t="e">
        <f t="shared" si="72"/>
        <v>#VALUE!</v>
      </c>
      <c r="AL124" s="123" t="e">
        <f t="shared" si="73"/>
        <v>#VALUE!</v>
      </c>
      <c r="AM124" s="123" t="e">
        <f t="shared" si="74"/>
        <v>#VALUE!</v>
      </c>
      <c r="AN124" s="123" t="e">
        <f t="shared" si="75"/>
        <v>#VALUE!</v>
      </c>
      <c r="AO124" s="123" t="e">
        <f t="shared" si="76"/>
        <v>#VALUE!</v>
      </c>
      <c r="AP124" s="123" t="e">
        <f t="shared" si="77"/>
        <v>#VALUE!</v>
      </c>
      <c r="AQ124" s="123" t="e">
        <f t="shared" si="78"/>
        <v>#VALUE!</v>
      </c>
      <c r="AR124" s="124" t="e">
        <f t="shared" si="79"/>
        <v>#VALUE!</v>
      </c>
      <c r="AS124" s="124" t="e">
        <f t="shared" si="80"/>
        <v>#VALUE!</v>
      </c>
      <c r="AT124" s="124" t="e">
        <f t="shared" si="81"/>
        <v>#VALUE!</v>
      </c>
      <c r="AU124" s="124" t="e">
        <f t="shared" si="82"/>
        <v>#VALUE!</v>
      </c>
      <c r="AV124" s="124" t="e">
        <f t="shared" si="83"/>
        <v>#VALUE!</v>
      </c>
      <c r="AW124" s="124" t="e">
        <f t="shared" si="84"/>
        <v>#VALUE!</v>
      </c>
      <c r="AX124" s="124" t="e">
        <f t="shared" si="85"/>
        <v>#VALUE!</v>
      </c>
      <c r="AY124" s="124" t="e">
        <f t="shared" si="86"/>
        <v>#VALUE!</v>
      </c>
      <c r="AZ124" s="124" t="e">
        <f t="shared" si="87"/>
        <v>#VALUE!</v>
      </c>
      <c r="BA124" s="124" t="e">
        <f t="shared" si="88"/>
        <v>#VALUE!</v>
      </c>
      <c r="BB124" s="124" t="e">
        <f t="shared" si="89"/>
        <v>#VALUE!</v>
      </c>
      <c r="BC124" s="124" t="e">
        <f t="shared" si="90"/>
        <v>#VALUE!</v>
      </c>
      <c r="BD124" s="124" t="e">
        <f t="shared" si="91"/>
        <v>#VALUE!</v>
      </c>
      <c r="BE124" s="124" t="e">
        <f t="shared" si="92"/>
        <v>#VALUE!</v>
      </c>
      <c r="BF124" s="124" t="e">
        <f t="shared" si="93"/>
        <v>#VALUE!</v>
      </c>
      <c r="BG124" s="124" t="e">
        <f t="shared" si="94"/>
        <v>#VALUE!</v>
      </c>
      <c r="BH124" s="124" t="e">
        <f t="shared" si="95"/>
        <v>#VALUE!</v>
      </c>
      <c r="BI124" s="124" t="e">
        <f t="shared" si="96"/>
        <v>#VALUE!</v>
      </c>
      <c r="BJ124" s="124" t="e">
        <f t="shared" si="97"/>
        <v>#VALUE!</v>
      </c>
      <c r="BK124" s="124" t="e">
        <f t="shared" si="98"/>
        <v>#VALUE!</v>
      </c>
      <c r="BL124" s="124">
        <f t="shared" si="99"/>
        <v>1</v>
      </c>
    </row>
    <row r="125" spans="1:64">
      <c r="A125" s="118" t="s">
        <v>420</v>
      </c>
      <c r="B125" s="126"/>
      <c r="C125" s="126"/>
      <c r="D125" s="125"/>
      <c r="E125" s="125"/>
      <c r="F125" s="127"/>
      <c r="G125" s="128"/>
      <c r="H125" s="128"/>
      <c r="I125" s="127"/>
      <c r="J125" s="127"/>
      <c r="K125" s="127"/>
      <c r="L125" s="121" t="str">
        <f t="shared" si="100"/>
        <v/>
      </c>
      <c r="M125" s="121" t="str">
        <f t="shared" si="101"/>
        <v/>
      </c>
      <c r="N125" s="121"/>
      <c r="O125" s="122" t="str">
        <f t="shared" si="102"/>
        <v/>
      </c>
      <c r="P125" s="122" t="str">
        <f t="shared" si="103"/>
        <v/>
      </c>
      <c r="Q125" s="122" t="str">
        <f t="shared" si="104"/>
        <v/>
      </c>
      <c r="R125" s="122" t="str">
        <f t="shared" si="105"/>
        <v/>
      </c>
      <c r="S125" s="122" t="str">
        <f t="shared" si="106"/>
        <v/>
      </c>
      <c r="T125" s="122" t="str">
        <f t="shared" si="107"/>
        <v/>
      </c>
      <c r="U125" s="122" t="str">
        <f>IF(OR($B125="",$C125="",$E125="",$F125&gt;AN_CONCURS,$F125=""),"",$G125/VLOOKUP($F125,Euro!$A$6:$C$246,3,FALSE))</f>
        <v/>
      </c>
      <c r="V125" s="236" t="b">
        <f t="shared" si="108"/>
        <v>0</v>
      </c>
      <c r="X125" s="123" t="e">
        <f t="shared" si="109"/>
        <v>#VALUE!</v>
      </c>
      <c r="Y125" s="123" t="e">
        <f t="shared" si="60"/>
        <v>#VALUE!</v>
      </c>
      <c r="Z125" s="123" t="e">
        <f t="shared" si="61"/>
        <v>#VALUE!</v>
      </c>
      <c r="AA125" s="123" t="e">
        <f t="shared" si="62"/>
        <v>#VALUE!</v>
      </c>
      <c r="AB125" s="123" t="e">
        <f t="shared" si="63"/>
        <v>#VALUE!</v>
      </c>
      <c r="AC125" s="123" t="e">
        <f t="shared" si="64"/>
        <v>#VALUE!</v>
      </c>
      <c r="AD125" s="123" t="e">
        <f t="shared" si="65"/>
        <v>#VALUE!</v>
      </c>
      <c r="AE125" s="123" t="e">
        <f t="shared" si="66"/>
        <v>#VALUE!</v>
      </c>
      <c r="AF125" s="123" t="e">
        <f t="shared" si="67"/>
        <v>#VALUE!</v>
      </c>
      <c r="AG125" s="123" t="e">
        <f t="shared" si="68"/>
        <v>#VALUE!</v>
      </c>
      <c r="AH125" s="123" t="e">
        <f t="shared" si="69"/>
        <v>#VALUE!</v>
      </c>
      <c r="AI125" s="123" t="e">
        <f t="shared" si="70"/>
        <v>#VALUE!</v>
      </c>
      <c r="AJ125" s="123" t="e">
        <f t="shared" si="71"/>
        <v>#VALUE!</v>
      </c>
      <c r="AK125" s="123" t="e">
        <f t="shared" si="72"/>
        <v>#VALUE!</v>
      </c>
      <c r="AL125" s="123" t="e">
        <f t="shared" si="73"/>
        <v>#VALUE!</v>
      </c>
      <c r="AM125" s="123" t="e">
        <f t="shared" si="74"/>
        <v>#VALUE!</v>
      </c>
      <c r="AN125" s="123" t="e">
        <f t="shared" si="75"/>
        <v>#VALUE!</v>
      </c>
      <c r="AO125" s="123" t="e">
        <f t="shared" si="76"/>
        <v>#VALUE!</v>
      </c>
      <c r="AP125" s="123" t="e">
        <f t="shared" si="77"/>
        <v>#VALUE!</v>
      </c>
      <c r="AQ125" s="123" t="e">
        <f t="shared" si="78"/>
        <v>#VALUE!</v>
      </c>
      <c r="AR125" s="124" t="e">
        <f t="shared" si="79"/>
        <v>#VALUE!</v>
      </c>
      <c r="AS125" s="124" t="e">
        <f t="shared" si="80"/>
        <v>#VALUE!</v>
      </c>
      <c r="AT125" s="124" t="e">
        <f t="shared" si="81"/>
        <v>#VALUE!</v>
      </c>
      <c r="AU125" s="124" t="e">
        <f t="shared" si="82"/>
        <v>#VALUE!</v>
      </c>
      <c r="AV125" s="124" t="e">
        <f t="shared" si="83"/>
        <v>#VALUE!</v>
      </c>
      <c r="AW125" s="124" t="e">
        <f t="shared" si="84"/>
        <v>#VALUE!</v>
      </c>
      <c r="AX125" s="124" t="e">
        <f t="shared" si="85"/>
        <v>#VALUE!</v>
      </c>
      <c r="AY125" s="124" t="e">
        <f t="shared" si="86"/>
        <v>#VALUE!</v>
      </c>
      <c r="AZ125" s="124" t="e">
        <f t="shared" si="87"/>
        <v>#VALUE!</v>
      </c>
      <c r="BA125" s="124" t="e">
        <f t="shared" si="88"/>
        <v>#VALUE!</v>
      </c>
      <c r="BB125" s="124" t="e">
        <f t="shared" si="89"/>
        <v>#VALUE!</v>
      </c>
      <c r="BC125" s="124" t="e">
        <f t="shared" si="90"/>
        <v>#VALUE!</v>
      </c>
      <c r="BD125" s="124" t="e">
        <f t="shared" si="91"/>
        <v>#VALUE!</v>
      </c>
      <c r="BE125" s="124" t="e">
        <f t="shared" si="92"/>
        <v>#VALUE!</v>
      </c>
      <c r="BF125" s="124" t="e">
        <f t="shared" si="93"/>
        <v>#VALUE!</v>
      </c>
      <c r="BG125" s="124" t="e">
        <f t="shared" si="94"/>
        <v>#VALUE!</v>
      </c>
      <c r="BH125" s="124" t="e">
        <f t="shared" si="95"/>
        <v>#VALUE!</v>
      </c>
      <c r="BI125" s="124" t="e">
        <f t="shared" si="96"/>
        <v>#VALUE!</v>
      </c>
      <c r="BJ125" s="124" t="e">
        <f t="shared" si="97"/>
        <v>#VALUE!</v>
      </c>
      <c r="BK125" s="124" t="e">
        <f t="shared" si="98"/>
        <v>#VALUE!</v>
      </c>
      <c r="BL125" s="124">
        <f t="shared" si="99"/>
        <v>1</v>
      </c>
    </row>
    <row r="126" spans="1:64">
      <c r="A126" s="118" t="s">
        <v>421</v>
      </c>
      <c r="B126" s="126"/>
      <c r="C126" s="126"/>
      <c r="D126" s="125"/>
      <c r="E126" s="125"/>
      <c r="F126" s="127"/>
      <c r="G126" s="128"/>
      <c r="H126" s="128"/>
      <c r="I126" s="127"/>
      <c r="J126" s="127"/>
      <c r="K126" s="127"/>
      <c r="L126" s="121" t="str">
        <f t="shared" si="100"/>
        <v/>
      </c>
      <c r="M126" s="121" t="str">
        <f t="shared" si="101"/>
        <v/>
      </c>
      <c r="N126" s="121"/>
      <c r="O126" s="122" t="str">
        <f t="shared" si="102"/>
        <v/>
      </c>
      <c r="P126" s="122" t="str">
        <f t="shared" si="103"/>
        <v/>
      </c>
      <c r="Q126" s="122" t="str">
        <f t="shared" si="104"/>
        <v/>
      </c>
      <c r="R126" s="122" t="str">
        <f t="shared" si="105"/>
        <v/>
      </c>
      <c r="S126" s="122" t="str">
        <f t="shared" si="106"/>
        <v/>
      </c>
      <c r="T126" s="122" t="str">
        <f t="shared" si="107"/>
        <v/>
      </c>
      <c r="U126" s="122" t="str">
        <f>IF(OR($B126="",$C126="",$E126="",$F126&gt;AN_CONCURS,$F126=""),"",$G126/VLOOKUP($F126,Euro!$A$6:$C$246,3,FALSE))</f>
        <v/>
      </c>
      <c r="V126" s="236" t="b">
        <f t="shared" si="108"/>
        <v>0</v>
      </c>
      <c r="X126" s="123" t="e">
        <f t="shared" si="109"/>
        <v>#VALUE!</v>
      </c>
      <c r="Y126" s="123" t="e">
        <f t="shared" si="60"/>
        <v>#VALUE!</v>
      </c>
      <c r="Z126" s="123" t="e">
        <f t="shared" si="61"/>
        <v>#VALUE!</v>
      </c>
      <c r="AA126" s="123" t="e">
        <f t="shared" si="62"/>
        <v>#VALUE!</v>
      </c>
      <c r="AB126" s="123" t="e">
        <f t="shared" si="63"/>
        <v>#VALUE!</v>
      </c>
      <c r="AC126" s="123" t="e">
        <f t="shared" si="64"/>
        <v>#VALUE!</v>
      </c>
      <c r="AD126" s="123" t="e">
        <f t="shared" si="65"/>
        <v>#VALUE!</v>
      </c>
      <c r="AE126" s="123" t="e">
        <f t="shared" si="66"/>
        <v>#VALUE!</v>
      </c>
      <c r="AF126" s="123" t="e">
        <f t="shared" si="67"/>
        <v>#VALUE!</v>
      </c>
      <c r="AG126" s="123" t="e">
        <f t="shared" si="68"/>
        <v>#VALUE!</v>
      </c>
      <c r="AH126" s="123" t="e">
        <f t="shared" si="69"/>
        <v>#VALUE!</v>
      </c>
      <c r="AI126" s="123" t="e">
        <f t="shared" si="70"/>
        <v>#VALUE!</v>
      </c>
      <c r="AJ126" s="123" t="e">
        <f t="shared" si="71"/>
        <v>#VALUE!</v>
      </c>
      <c r="AK126" s="123" t="e">
        <f t="shared" si="72"/>
        <v>#VALUE!</v>
      </c>
      <c r="AL126" s="123" t="e">
        <f t="shared" si="73"/>
        <v>#VALUE!</v>
      </c>
      <c r="AM126" s="123" t="e">
        <f t="shared" si="74"/>
        <v>#VALUE!</v>
      </c>
      <c r="AN126" s="123" t="e">
        <f t="shared" si="75"/>
        <v>#VALUE!</v>
      </c>
      <c r="AO126" s="123" t="e">
        <f t="shared" si="76"/>
        <v>#VALUE!</v>
      </c>
      <c r="AP126" s="123" t="e">
        <f t="shared" si="77"/>
        <v>#VALUE!</v>
      </c>
      <c r="AQ126" s="123" t="e">
        <f t="shared" si="78"/>
        <v>#VALUE!</v>
      </c>
      <c r="AR126" s="124" t="e">
        <f t="shared" si="79"/>
        <v>#VALUE!</v>
      </c>
      <c r="AS126" s="124" t="e">
        <f t="shared" si="80"/>
        <v>#VALUE!</v>
      </c>
      <c r="AT126" s="124" t="e">
        <f t="shared" si="81"/>
        <v>#VALUE!</v>
      </c>
      <c r="AU126" s="124" t="e">
        <f t="shared" si="82"/>
        <v>#VALUE!</v>
      </c>
      <c r="AV126" s="124" t="e">
        <f t="shared" si="83"/>
        <v>#VALUE!</v>
      </c>
      <c r="AW126" s="124" t="e">
        <f t="shared" si="84"/>
        <v>#VALUE!</v>
      </c>
      <c r="AX126" s="124" t="e">
        <f t="shared" si="85"/>
        <v>#VALUE!</v>
      </c>
      <c r="AY126" s="124" t="e">
        <f t="shared" si="86"/>
        <v>#VALUE!</v>
      </c>
      <c r="AZ126" s="124" t="e">
        <f t="shared" si="87"/>
        <v>#VALUE!</v>
      </c>
      <c r="BA126" s="124" t="e">
        <f t="shared" si="88"/>
        <v>#VALUE!</v>
      </c>
      <c r="BB126" s="124" t="e">
        <f t="shared" si="89"/>
        <v>#VALUE!</v>
      </c>
      <c r="BC126" s="124" t="e">
        <f t="shared" si="90"/>
        <v>#VALUE!</v>
      </c>
      <c r="BD126" s="124" t="e">
        <f t="shared" si="91"/>
        <v>#VALUE!</v>
      </c>
      <c r="BE126" s="124" t="e">
        <f t="shared" si="92"/>
        <v>#VALUE!</v>
      </c>
      <c r="BF126" s="124" t="e">
        <f t="shared" si="93"/>
        <v>#VALUE!</v>
      </c>
      <c r="BG126" s="124" t="e">
        <f t="shared" si="94"/>
        <v>#VALUE!</v>
      </c>
      <c r="BH126" s="124" t="e">
        <f t="shared" si="95"/>
        <v>#VALUE!</v>
      </c>
      <c r="BI126" s="124" t="e">
        <f t="shared" si="96"/>
        <v>#VALUE!</v>
      </c>
      <c r="BJ126" s="124" t="e">
        <f t="shared" si="97"/>
        <v>#VALUE!</v>
      </c>
      <c r="BK126" s="124" t="e">
        <f t="shared" si="98"/>
        <v>#VALUE!</v>
      </c>
      <c r="BL126" s="124">
        <f t="shared" si="99"/>
        <v>1</v>
      </c>
    </row>
    <row r="127" spans="1:64">
      <c r="A127" s="118" t="s">
        <v>422</v>
      </c>
      <c r="B127" s="126"/>
      <c r="C127" s="126"/>
      <c r="D127" s="125"/>
      <c r="E127" s="125"/>
      <c r="F127" s="127"/>
      <c r="G127" s="128"/>
      <c r="H127" s="128"/>
      <c r="I127" s="127"/>
      <c r="J127" s="127"/>
      <c r="K127" s="127"/>
      <c r="L127" s="121" t="str">
        <f t="shared" si="100"/>
        <v/>
      </c>
      <c r="M127" s="121" t="str">
        <f t="shared" si="101"/>
        <v/>
      </c>
      <c r="N127" s="121"/>
      <c r="O127" s="122" t="str">
        <f t="shared" si="102"/>
        <v/>
      </c>
      <c r="P127" s="122" t="str">
        <f t="shared" si="103"/>
        <v/>
      </c>
      <c r="Q127" s="122" t="str">
        <f t="shared" si="104"/>
        <v/>
      </c>
      <c r="R127" s="122" t="str">
        <f t="shared" si="105"/>
        <v/>
      </c>
      <c r="S127" s="122" t="str">
        <f t="shared" si="106"/>
        <v/>
      </c>
      <c r="T127" s="122" t="str">
        <f t="shared" si="107"/>
        <v/>
      </c>
      <c r="U127" s="122" t="str">
        <f>IF(OR($B127="",$C127="",$E127="",$F127&gt;AN_CONCURS,$F127=""),"",$G127/VLOOKUP($F127,Euro!$A$6:$C$246,3,FALSE))</f>
        <v/>
      </c>
      <c r="V127" s="236" t="b">
        <f t="shared" si="108"/>
        <v>0</v>
      </c>
      <c r="X127" s="123" t="e">
        <f t="shared" si="109"/>
        <v>#VALUE!</v>
      </c>
      <c r="Y127" s="123" t="e">
        <f t="shared" si="60"/>
        <v>#VALUE!</v>
      </c>
      <c r="Z127" s="123" t="e">
        <f t="shared" si="61"/>
        <v>#VALUE!</v>
      </c>
      <c r="AA127" s="123" t="e">
        <f t="shared" si="62"/>
        <v>#VALUE!</v>
      </c>
      <c r="AB127" s="123" t="e">
        <f t="shared" si="63"/>
        <v>#VALUE!</v>
      </c>
      <c r="AC127" s="123" t="e">
        <f t="shared" si="64"/>
        <v>#VALUE!</v>
      </c>
      <c r="AD127" s="123" t="e">
        <f t="shared" si="65"/>
        <v>#VALUE!</v>
      </c>
      <c r="AE127" s="123" t="e">
        <f t="shared" si="66"/>
        <v>#VALUE!</v>
      </c>
      <c r="AF127" s="123" t="e">
        <f t="shared" si="67"/>
        <v>#VALUE!</v>
      </c>
      <c r="AG127" s="123" t="e">
        <f t="shared" si="68"/>
        <v>#VALUE!</v>
      </c>
      <c r="AH127" s="123" t="e">
        <f t="shared" si="69"/>
        <v>#VALUE!</v>
      </c>
      <c r="AI127" s="123" t="e">
        <f t="shared" si="70"/>
        <v>#VALUE!</v>
      </c>
      <c r="AJ127" s="123" t="e">
        <f t="shared" si="71"/>
        <v>#VALUE!</v>
      </c>
      <c r="AK127" s="123" t="e">
        <f t="shared" si="72"/>
        <v>#VALUE!</v>
      </c>
      <c r="AL127" s="123" t="e">
        <f t="shared" si="73"/>
        <v>#VALUE!</v>
      </c>
      <c r="AM127" s="123" t="e">
        <f t="shared" si="74"/>
        <v>#VALUE!</v>
      </c>
      <c r="AN127" s="123" t="e">
        <f t="shared" si="75"/>
        <v>#VALUE!</v>
      </c>
      <c r="AO127" s="123" t="e">
        <f t="shared" si="76"/>
        <v>#VALUE!</v>
      </c>
      <c r="AP127" s="123" t="e">
        <f t="shared" si="77"/>
        <v>#VALUE!</v>
      </c>
      <c r="AQ127" s="123" t="e">
        <f t="shared" si="78"/>
        <v>#VALUE!</v>
      </c>
      <c r="AR127" s="124" t="e">
        <f t="shared" si="79"/>
        <v>#VALUE!</v>
      </c>
      <c r="AS127" s="124" t="e">
        <f t="shared" si="80"/>
        <v>#VALUE!</v>
      </c>
      <c r="AT127" s="124" t="e">
        <f t="shared" si="81"/>
        <v>#VALUE!</v>
      </c>
      <c r="AU127" s="124" t="e">
        <f t="shared" si="82"/>
        <v>#VALUE!</v>
      </c>
      <c r="AV127" s="124" t="e">
        <f t="shared" si="83"/>
        <v>#VALUE!</v>
      </c>
      <c r="AW127" s="124" t="e">
        <f t="shared" si="84"/>
        <v>#VALUE!</v>
      </c>
      <c r="AX127" s="124" t="e">
        <f t="shared" si="85"/>
        <v>#VALUE!</v>
      </c>
      <c r="AY127" s="124" t="e">
        <f t="shared" si="86"/>
        <v>#VALUE!</v>
      </c>
      <c r="AZ127" s="124" t="e">
        <f t="shared" si="87"/>
        <v>#VALUE!</v>
      </c>
      <c r="BA127" s="124" t="e">
        <f t="shared" si="88"/>
        <v>#VALUE!</v>
      </c>
      <c r="BB127" s="124" t="e">
        <f t="shared" si="89"/>
        <v>#VALUE!</v>
      </c>
      <c r="BC127" s="124" t="e">
        <f t="shared" si="90"/>
        <v>#VALUE!</v>
      </c>
      <c r="BD127" s="124" t="e">
        <f t="shared" si="91"/>
        <v>#VALUE!</v>
      </c>
      <c r="BE127" s="124" t="e">
        <f t="shared" si="92"/>
        <v>#VALUE!</v>
      </c>
      <c r="BF127" s="124" t="e">
        <f t="shared" si="93"/>
        <v>#VALUE!</v>
      </c>
      <c r="BG127" s="124" t="e">
        <f t="shared" si="94"/>
        <v>#VALUE!</v>
      </c>
      <c r="BH127" s="124" t="e">
        <f t="shared" si="95"/>
        <v>#VALUE!</v>
      </c>
      <c r="BI127" s="124" t="e">
        <f t="shared" si="96"/>
        <v>#VALUE!</v>
      </c>
      <c r="BJ127" s="124" t="e">
        <f t="shared" si="97"/>
        <v>#VALUE!</v>
      </c>
      <c r="BK127" s="124" t="e">
        <f t="shared" si="98"/>
        <v>#VALUE!</v>
      </c>
      <c r="BL127" s="124">
        <f t="shared" si="99"/>
        <v>1</v>
      </c>
    </row>
    <row r="128" spans="1:64">
      <c r="A128" s="118" t="s">
        <v>423</v>
      </c>
      <c r="B128" s="126"/>
      <c r="C128" s="126"/>
      <c r="D128" s="125"/>
      <c r="E128" s="125"/>
      <c r="F128" s="127"/>
      <c r="G128" s="128"/>
      <c r="H128" s="128"/>
      <c r="I128" s="127"/>
      <c r="J128" s="127"/>
      <c r="K128" s="127"/>
      <c r="L128" s="121" t="str">
        <f t="shared" si="100"/>
        <v/>
      </c>
      <c r="M128" s="121" t="str">
        <f t="shared" si="101"/>
        <v/>
      </c>
      <c r="N128" s="121"/>
      <c r="O128" s="122" t="str">
        <f t="shared" si="102"/>
        <v/>
      </c>
      <c r="P128" s="122" t="str">
        <f t="shared" si="103"/>
        <v/>
      </c>
      <c r="Q128" s="122" t="str">
        <f t="shared" si="104"/>
        <v/>
      </c>
      <c r="R128" s="122" t="str">
        <f t="shared" si="105"/>
        <v/>
      </c>
      <c r="S128" s="122" t="str">
        <f t="shared" si="106"/>
        <v/>
      </c>
      <c r="T128" s="122" t="str">
        <f t="shared" si="107"/>
        <v/>
      </c>
      <c r="U128" s="122" t="str">
        <f>IF(OR($B128="",$C128="",$E128="",$F128&gt;AN_CONCURS,$F128=""),"",$G128/VLOOKUP($F128,Euro!$A$6:$C$246,3,FALSE))</f>
        <v/>
      </c>
      <c r="V128" s="236" t="b">
        <f t="shared" si="108"/>
        <v>0</v>
      </c>
      <c r="X128" s="123" t="e">
        <f t="shared" si="109"/>
        <v>#VALUE!</v>
      </c>
      <c r="Y128" s="123" t="e">
        <f t="shared" si="60"/>
        <v>#VALUE!</v>
      </c>
      <c r="Z128" s="123" t="e">
        <f t="shared" si="61"/>
        <v>#VALUE!</v>
      </c>
      <c r="AA128" s="123" t="e">
        <f t="shared" si="62"/>
        <v>#VALUE!</v>
      </c>
      <c r="AB128" s="123" t="e">
        <f t="shared" si="63"/>
        <v>#VALUE!</v>
      </c>
      <c r="AC128" s="123" t="e">
        <f t="shared" si="64"/>
        <v>#VALUE!</v>
      </c>
      <c r="AD128" s="123" t="e">
        <f t="shared" si="65"/>
        <v>#VALUE!</v>
      </c>
      <c r="AE128" s="123" t="e">
        <f t="shared" si="66"/>
        <v>#VALUE!</v>
      </c>
      <c r="AF128" s="123" t="e">
        <f t="shared" si="67"/>
        <v>#VALUE!</v>
      </c>
      <c r="AG128" s="123" t="e">
        <f t="shared" si="68"/>
        <v>#VALUE!</v>
      </c>
      <c r="AH128" s="123" t="e">
        <f t="shared" si="69"/>
        <v>#VALUE!</v>
      </c>
      <c r="AI128" s="123" t="e">
        <f t="shared" si="70"/>
        <v>#VALUE!</v>
      </c>
      <c r="AJ128" s="123" t="e">
        <f t="shared" si="71"/>
        <v>#VALUE!</v>
      </c>
      <c r="AK128" s="123" t="e">
        <f t="shared" si="72"/>
        <v>#VALUE!</v>
      </c>
      <c r="AL128" s="123" t="e">
        <f t="shared" si="73"/>
        <v>#VALUE!</v>
      </c>
      <c r="AM128" s="123" t="e">
        <f t="shared" si="74"/>
        <v>#VALUE!</v>
      </c>
      <c r="AN128" s="123" t="e">
        <f t="shared" si="75"/>
        <v>#VALUE!</v>
      </c>
      <c r="AO128" s="123" t="e">
        <f t="shared" si="76"/>
        <v>#VALUE!</v>
      </c>
      <c r="AP128" s="123" t="e">
        <f t="shared" si="77"/>
        <v>#VALUE!</v>
      </c>
      <c r="AQ128" s="123" t="e">
        <f t="shared" si="78"/>
        <v>#VALUE!</v>
      </c>
      <c r="AR128" s="124" t="e">
        <f t="shared" si="79"/>
        <v>#VALUE!</v>
      </c>
      <c r="AS128" s="124" t="e">
        <f t="shared" si="80"/>
        <v>#VALUE!</v>
      </c>
      <c r="AT128" s="124" t="e">
        <f t="shared" si="81"/>
        <v>#VALUE!</v>
      </c>
      <c r="AU128" s="124" t="e">
        <f t="shared" si="82"/>
        <v>#VALUE!</v>
      </c>
      <c r="AV128" s="124" t="e">
        <f t="shared" si="83"/>
        <v>#VALUE!</v>
      </c>
      <c r="AW128" s="124" t="e">
        <f t="shared" si="84"/>
        <v>#VALUE!</v>
      </c>
      <c r="AX128" s="124" t="e">
        <f t="shared" si="85"/>
        <v>#VALUE!</v>
      </c>
      <c r="AY128" s="124" t="e">
        <f t="shared" si="86"/>
        <v>#VALUE!</v>
      </c>
      <c r="AZ128" s="124" t="e">
        <f t="shared" si="87"/>
        <v>#VALUE!</v>
      </c>
      <c r="BA128" s="124" t="e">
        <f t="shared" si="88"/>
        <v>#VALUE!</v>
      </c>
      <c r="BB128" s="124" t="e">
        <f t="shared" si="89"/>
        <v>#VALUE!</v>
      </c>
      <c r="BC128" s="124" t="e">
        <f t="shared" si="90"/>
        <v>#VALUE!</v>
      </c>
      <c r="BD128" s="124" t="e">
        <f t="shared" si="91"/>
        <v>#VALUE!</v>
      </c>
      <c r="BE128" s="124" t="e">
        <f t="shared" si="92"/>
        <v>#VALUE!</v>
      </c>
      <c r="BF128" s="124" t="e">
        <f t="shared" si="93"/>
        <v>#VALUE!</v>
      </c>
      <c r="BG128" s="124" t="e">
        <f t="shared" si="94"/>
        <v>#VALUE!</v>
      </c>
      <c r="BH128" s="124" t="e">
        <f t="shared" si="95"/>
        <v>#VALUE!</v>
      </c>
      <c r="BI128" s="124" t="e">
        <f t="shared" si="96"/>
        <v>#VALUE!</v>
      </c>
      <c r="BJ128" s="124" t="e">
        <f t="shared" si="97"/>
        <v>#VALUE!</v>
      </c>
      <c r="BK128" s="124" t="e">
        <f t="shared" si="98"/>
        <v>#VALUE!</v>
      </c>
      <c r="BL128" s="124">
        <f t="shared" si="99"/>
        <v>1</v>
      </c>
    </row>
    <row r="129" spans="1:64">
      <c r="A129" s="118" t="s">
        <v>424</v>
      </c>
      <c r="B129" s="126"/>
      <c r="C129" s="126"/>
      <c r="D129" s="125"/>
      <c r="E129" s="125"/>
      <c r="F129" s="127"/>
      <c r="G129" s="128"/>
      <c r="H129" s="128"/>
      <c r="I129" s="127"/>
      <c r="J129" s="127"/>
      <c r="K129" s="127"/>
      <c r="L129" s="121" t="str">
        <f t="shared" si="100"/>
        <v/>
      </c>
      <c r="M129" s="121" t="str">
        <f t="shared" si="101"/>
        <v/>
      </c>
      <c r="N129" s="121"/>
      <c r="O129" s="122" t="str">
        <f t="shared" si="102"/>
        <v/>
      </c>
      <c r="P129" s="122" t="str">
        <f t="shared" si="103"/>
        <v/>
      </c>
      <c r="Q129" s="122" t="str">
        <f t="shared" si="104"/>
        <v/>
      </c>
      <c r="R129" s="122" t="str">
        <f t="shared" si="105"/>
        <v/>
      </c>
      <c r="S129" s="122" t="str">
        <f t="shared" si="106"/>
        <v/>
      </c>
      <c r="T129" s="122" t="str">
        <f t="shared" si="107"/>
        <v/>
      </c>
      <c r="U129" s="122" t="str">
        <f>IF(OR($B129="",$C129="",$E129="",$F129&gt;AN_CONCURS,$F129=""),"",$G129/VLOOKUP($F129,Euro!$A$6:$C$246,3,FALSE))</f>
        <v/>
      </c>
      <c r="V129" s="236" t="b">
        <f t="shared" si="108"/>
        <v>0</v>
      </c>
      <c r="X129" s="123" t="e">
        <f t="shared" si="109"/>
        <v>#VALUE!</v>
      </c>
      <c r="Y129" s="123" t="e">
        <f t="shared" ref="Y129:Y192" si="110">FIND(",",$B129,X129+1)</f>
        <v>#VALUE!</v>
      </c>
      <c r="Z129" s="123" t="e">
        <f t="shared" ref="Z129:Z192" si="111">FIND(",",$B129,Y129+1)</f>
        <v>#VALUE!</v>
      </c>
      <c r="AA129" s="123" t="e">
        <f t="shared" ref="AA129:AA192" si="112">FIND(",",$B129,Z129+1)</f>
        <v>#VALUE!</v>
      </c>
      <c r="AB129" s="123" t="e">
        <f t="shared" ref="AB129:AB192" si="113">FIND(",",$B129,AA129+1)</f>
        <v>#VALUE!</v>
      </c>
      <c r="AC129" s="123" t="e">
        <f t="shared" ref="AC129:AC192" si="114">FIND(",",$B129,AB129+1)</f>
        <v>#VALUE!</v>
      </c>
      <c r="AD129" s="123" t="e">
        <f t="shared" ref="AD129:AD192" si="115">FIND(",",$B129,AC129+1)</f>
        <v>#VALUE!</v>
      </c>
      <c r="AE129" s="123" t="e">
        <f t="shared" ref="AE129:AE192" si="116">FIND(",",$B129,AD129+1)</f>
        <v>#VALUE!</v>
      </c>
      <c r="AF129" s="123" t="e">
        <f t="shared" ref="AF129:AF192" si="117">FIND(",",$B129,AE129+1)</f>
        <v>#VALUE!</v>
      </c>
      <c r="AG129" s="123" t="e">
        <f t="shared" ref="AG129:AG192" si="118">FIND(",",$B129,AF129+1)</f>
        <v>#VALUE!</v>
      </c>
      <c r="AH129" s="123" t="e">
        <f t="shared" ref="AH129:AH192" si="119">FIND(",",$B129,AG129+1)</f>
        <v>#VALUE!</v>
      </c>
      <c r="AI129" s="123" t="e">
        <f t="shared" ref="AI129:AI192" si="120">FIND(",",$B129,AH129+1)</f>
        <v>#VALUE!</v>
      </c>
      <c r="AJ129" s="123" t="e">
        <f t="shared" ref="AJ129:AJ192" si="121">FIND(",",$B129,AI129+1)</f>
        <v>#VALUE!</v>
      </c>
      <c r="AK129" s="123" t="e">
        <f t="shared" ref="AK129:AK192" si="122">FIND(",",$B129,AJ129+1)</f>
        <v>#VALUE!</v>
      </c>
      <c r="AL129" s="123" t="e">
        <f t="shared" ref="AL129:AL192" si="123">FIND(",",$B129,AK129+1)</f>
        <v>#VALUE!</v>
      </c>
      <c r="AM129" s="123" t="e">
        <f t="shared" ref="AM129:AM192" si="124">FIND(",",$B129,AL129+1)</f>
        <v>#VALUE!</v>
      </c>
      <c r="AN129" s="123" t="e">
        <f t="shared" ref="AN129:AN192" si="125">FIND(",",$B129,AM129+1)</f>
        <v>#VALUE!</v>
      </c>
      <c r="AO129" s="123" t="e">
        <f t="shared" ref="AO129:AO192" si="126">FIND(",",$B129,AN129+1)</f>
        <v>#VALUE!</v>
      </c>
      <c r="AP129" s="123" t="e">
        <f t="shared" ref="AP129:AP192" si="127">FIND(",",$B129,AO129+1)</f>
        <v>#VALUE!</v>
      </c>
      <c r="AQ129" s="123" t="e">
        <f t="shared" ref="AQ129:AQ192" si="128">FIND(",",$B129,AP129+1)</f>
        <v>#VALUE!</v>
      </c>
      <c r="AR129" s="124" t="e">
        <f t="shared" ref="AR129:AR192" si="129">IF(X129&gt;0,1,0)</f>
        <v>#VALUE!</v>
      </c>
      <c r="AS129" s="124" t="e">
        <f t="shared" ref="AS129:AS192" si="130">IF(Y129&gt;0,1,0)</f>
        <v>#VALUE!</v>
      </c>
      <c r="AT129" s="124" t="e">
        <f t="shared" ref="AT129:AT192" si="131">IF(Z129&gt;0,1,0)</f>
        <v>#VALUE!</v>
      </c>
      <c r="AU129" s="124" t="e">
        <f t="shared" ref="AU129:AU192" si="132">IF(AA129&gt;0,1,0)</f>
        <v>#VALUE!</v>
      </c>
      <c r="AV129" s="124" t="e">
        <f t="shared" ref="AV129:AV192" si="133">IF(AB129&gt;0,1,0)</f>
        <v>#VALUE!</v>
      </c>
      <c r="AW129" s="124" t="e">
        <f t="shared" ref="AW129:AW192" si="134">IF(AC129&gt;0,1,0)</f>
        <v>#VALUE!</v>
      </c>
      <c r="AX129" s="124" t="e">
        <f t="shared" ref="AX129:AX192" si="135">IF(AD129&gt;0,1,0)</f>
        <v>#VALUE!</v>
      </c>
      <c r="AY129" s="124" t="e">
        <f t="shared" ref="AY129:AY192" si="136">IF(AE129&gt;0,1,0)</f>
        <v>#VALUE!</v>
      </c>
      <c r="AZ129" s="124" t="e">
        <f t="shared" ref="AZ129:AZ192" si="137">IF(AF129&gt;0,1,0)</f>
        <v>#VALUE!</v>
      </c>
      <c r="BA129" s="124" t="e">
        <f t="shared" ref="BA129:BA192" si="138">IF(AG129&gt;0,1,0)</f>
        <v>#VALUE!</v>
      </c>
      <c r="BB129" s="124" t="e">
        <f t="shared" ref="BB129:BB192" si="139">IF(AH129&gt;0,1,0)</f>
        <v>#VALUE!</v>
      </c>
      <c r="BC129" s="124" t="e">
        <f t="shared" ref="BC129:BC192" si="140">IF(AI129&gt;0,1,0)</f>
        <v>#VALUE!</v>
      </c>
      <c r="BD129" s="124" t="e">
        <f t="shared" ref="BD129:BD192" si="141">IF(AJ129&gt;0,1,0)</f>
        <v>#VALUE!</v>
      </c>
      <c r="BE129" s="124" t="e">
        <f t="shared" ref="BE129:BE192" si="142">IF(AK129&gt;0,1,0)</f>
        <v>#VALUE!</v>
      </c>
      <c r="BF129" s="124" t="e">
        <f t="shared" ref="BF129:BF192" si="143">IF(AL129&gt;0,1,0)</f>
        <v>#VALUE!</v>
      </c>
      <c r="BG129" s="124" t="e">
        <f t="shared" ref="BG129:BG192" si="144">IF(AM129&gt;0,1,0)</f>
        <v>#VALUE!</v>
      </c>
      <c r="BH129" s="124" t="e">
        <f t="shared" ref="BH129:BH192" si="145">IF(AN129&gt;0,1,0)</f>
        <v>#VALUE!</v>
      </c>
      <c r="BI129" s="124" t="e">
        <f t="shared" ref="BI129:BI192" si="146">IF(AO129&gt;0,1,0)</f>
        <v>#VALUE!</v>
      </c>
      <c r="BJ129" s="124" t="e">
        <f t="shared" ref="BJ129:BJ192" si="147">IF(AP129&gt;0,1,0)</f>
        <v>#VALUE!</v>
      </c>
      <c r="BK129" s="124" t="e">
        <f t="shared" ref="BK129:BK192" si="148">IF(AQ129&gt;0,1,0)</f>
        <v>#VALUE!</v>
      </c>
      <c r="BL129" s="124">
        <f t="shared" ref="BL129:BL192" si="149">1+SUMIF(AR129:BK129,"&gt;0",AR129:BK129)</f>
        <v>1</v>
      </c>
    </row>
    <row r="130" spans="1:64">
      <c r="A130" s="118" t="s">
        <v>425</v>
      </c>
      <c r="B130" s="126"/>
      <c r="C130" s="126"/>
      <c r="D130" s="125"/>
      <c r="E130" s="125"/>
      <c r="F130" s="127"/>
      <c r="G130" s="128"/>
      <c r="H130" s="128"/>
      <c r="I130" s="127"/>
      <c r="J130" s="127"/>
      <c r="K130" s="127"/>
      <c r="L130" s="121" t="str">
        <f t="shared" si="100"/>
        <v/>
      </c>
      <c r="M130" s="121" t="str">
        <f t="shared" si="101"/>
        <v/>
      </c>
      <c r="N130" s="121"/>
      <c r="O130" s="122" t="str">
        <f t="shared" si="102"/>
        <v/>
      </c>
      <c r="P130" s="122" t="str">
        <f t="shared" si="103"/>
        <v/>
      </c>
      <c r="Q130" s="122" t="str">
        <f t="shared" si="104"/>
        <v/>
      </c>
      <c r="R130" s="122" t="str">
        <f t="shared" si="105"/>
        <v/>
      </c>
      <c r="S130" s="122" t="str">
        <f t="shared" si="106"/>
        <v/>
      </c>
      <c r="T130" s="122" t="str">
        <f t="shared" si="107"/>
        <v/>
      </c>
      <c r="U130" s="122" t="str">
        <f>IF(OR($B130="",$C130="",$E130="",$F130&gt;AN_CONCURS,$F130=""),"",$G130/VLOOKUP($F130,Euro!$A$6:$C$246,3,FALSE))</f>
        <v/>
      </c>
      <c r="V130" s="236" t="b">
        <f t="shared" si="108"/>
        <v>0</v>
      </c>
      <c r="X130" s="123" t="e">
        <f t="shared" si="109"/>
        <v>#VALUE!</v>
      </c>
      <c r="Y130" s="123" t="e">
        <f t="shared" si="110"/>
        <v>#VALUE!</v>
      </c>
      <c r="Z130" s="123" t="e">
        <f t="shared" si="111"/>
        <v>#VALUE!</v>
      </c>
      <c r="AA130" s="123" t="e">
        <f t="shared" si="112"/>
        <v>#VALUE!</v>
      </c>
      <c r="AB130" s="123" t="e">
        <f t="shared" si="113"/>
        <v>#VALUE!</v>
      </c>
      <c r="AC130" s="123" t="e">
        <f t="shared" si="114"/>
        <v>#VALUE!</v>
      </c>
      <c r="AD130" s="123" t="e">
        <f t="shared" si="115"/>
        <v>#VALUE!</v>
      </c>
      <c r="AE130" s="123" t="e">
        <f t="shared" si="116"/>
        <v>#VALUE!</v>
      </c>
      <c r="AF130" s="123" t="e">
        <f t="shared" si="117"/>
        <v>#VALUE!</v>
      </c>
      <c r="AG130" s="123" t="e">
        <f t="shared" si="118"/>
        <v>#VALUE!</v>
      </c>
      <c r="AH130" s="123" t="e">
        <f t="shared" si="119"/>
        <v>#VALUE!</v>
      </c>
      <c r="AI130" s="123" t="e">
        <f t="shared" si="120"/>
        <v>#VALUE!</v>
      </c>
      <c r="AJ130" s="123" t="e">
        <f t="shared" si="121"/>
        <v>#VALUE!</v>
      </c>
      <c r="AK130" s="123" t="e">
        <f t="shared" si="122"/>
        <v>#VALUE!</v>
      </c>
      <c r="AL130" s="123" t="e">
        <f t="shared" si="123"/>
        <v>#VALUE!</v>
      </c>
      <c r="AM130" s="123" t="e">
        <f t="shared" si="124"/>
        <v>#VALUE!</v>
      </c>
      <c r="AN130" s="123" t="e">
        <f t="shared" si="125"/>
        <v>#VALUE!</v>
      </c>
      <c r="AO130" s="123" t="e">
        <f t="shared" si="126"/>
        <v>#VALUE!</v>
      </c>
      <c r="AP130" s="123" t="e">
        <f t="shared" si="127"/>
        <v>#VALUE!</v>
      </c>
      <c r="AQ130" s="123" t="e">
        <f t="shared" si="128"/>
        <v>#VALUE!</v>
      </c>
      <c r="AR130" s="124" t="e">
        <f t="shared" si="129"/>
        <v>#VALUE!</v>
      </c>
      <c r="AS130" s="124" t="e">
        <f t="shared" si="130"/>
        <v>#VALUE!</v>
      </c>
      <c r="AT130" s="124" t="e">
        <f t="shared" si="131"/>
        <v>#VALUE!</v>
      </c>
      <c r="AU130" s="124" t="e">
        <f t="shared" si="132"/>
        <v>#VALUE!</v>
      </c>
      <c r="AV130" s="124" t="e">
        <f t="shared" si="133"/>
        <v>#VALUE!</v>
      </c>
      <c r="AW130" s="124" t="e">
        <f t="shared" si="134"/>
        <v>#VALUE!</v>
      </c>
      <c r="AX130" s="124" t="e">
        <f t="shared" si="135"/>
        <v>#VALUE!</v>
      </c>
      <c r="AY130" s="124" t="e">
        <f t="shared" si="136"/>
        <v>#VALUE!</v>
      </c>
      <c r="AZ130" s="124" t="e">
        <f t="shared" si="137"/>
        <v>#VALUE!</v>
      </c>
      <c r="BA130" s="124" t="e">
        <f t="shared" si="138"/>
        <v>#VALUE!</v>
      </c>
      <c r="BB130" s="124" t="e">
        <f t="shared" si="139"/>
        <v>#VALUE!</v>
      </c>
      <c r="BC130" s="124" t="e">
        <f t="shared" si="140"/>
        <v>#VALUE!</v>
      </c>
      <c r="BD130" s="124" t="e">
        <f t="shared" si="141"/>
        <v>#VALUE!</v>
      </c>
      <c r="BE130" s="124" t="e">
        <f t="shared" si="142"/>
        <v>#VALUE!</v>
      </c>
      <c r="BF130" s="124" t="e">
        <f t="shared" si="143"/>
        <v>#VALUE!</v>
      </c>
      <c r="BG130" s="124" t="e">
        <f t="shared" si="144"/>
        <v>#VALUE!</v>
      </c>
      <c r="BH130" s="124" t="e">
        <f t="shared" si="145"/>
        <v>#VALUE!</v>
      </c>
      <c r="BI130" s="124" t="e">
        <f t="shared" si="146"/>
        <v>#VALUE!</v>
      </c>
      <c r="BJ130" s="124" t="e">
        <f t="shared" si="147"/>
        <v>#VALUE!</v>
      </c>
      <c r="BK130" s="124" t="e">
        <f t="shared" si="148"/>
        <v>#VALUE!</v>
      </c>
      <c r="BL130" s="124">
        <f t="shared" si="149"/>
        <v>1</v>
      </c>
    </row>
    <row r="131" spans="1:64">
      <c r="A131" s="118" t="s">
        <v>426</v>
      </c>
      <c r="B131" s="126"/>
      <c r="C131" s="126"/>
      <c r="D131" s="125"/>
      <c r="E131" s="125"/>
      <c r="F131" s="127"/>
      <c r="G131" s="128"/>
      <c r="H131" s="128"/>
      <c r="I131" s="127"/>
      <c r="J131" s="127"/>
      <c r="K131" s="127"/>
      <c r="L131" s="121" t="str">
        <f t="shared" si="100"/>
        <v/>
      </c>
      <c r="M131" s="121" t="str">
        <f t="shared" si="101"/>
        <v/>
      </c>
      <c r="N131" s="121"/>
      <c r="O131" s="122" t="str">
        <f t="shared" si="102"/>
        <v/>
      </c>
      <c r="P131" s="122" t="str">
        <f t="shared" si="103"/>
        <v/>
      </c>
      <c r="Q131" s="122" t="str">
        <f t="shared" si="104"/>
        <v/>
      </c>
      <c r="R131" s="122" t="str">
        <f t="shared" si="105"/>
        <v/>
      </c>
      <c r="S131" s="122" t="str">
        <f t="shared" si="106"/>
        <v/>
      </c>
      <c r="T131" s="122" t="str">
        <f t="shared" si="107"/>
        <v/>
      </c>
      <c r="U131" s="122" t="str">
        <f>IF(OR($B131="",$C131="",$E131="",$F131&gt;AN_CONCURS,$F131=""),"",$G131/VLOOKUP($F131,Euro!$A$6:$C$246,3,FALSE))</f>
        <v/>
      </c>
      <c r="V131" s="236" t="b">
        <f t="shared" si="108"/>
        <v>0</v>
      </c>
      <c r="X131" s="123" t="e">
        <f t="shared" si="109"/>
        <v>#VALUE!</v>
      </c>
      <c r="Y131" s="123" t="e">
        <f t="shared" si="110"/>
        <v>#VALUE!</v>
      </c>
      <c r="Z131" s="123" t="e">
        <f t="shared" si="111"/>
        <v>#VALUE!</v>
      </c>
      <c r="AA131" s="123" t="e">
        <f t="shared" si="112"/>
        <v>#VALUE!</v>
      </c>
      <c r="AB131" s="123" t="e">
        <f t="shared" si="113"/>
        <v>#VALUE!</v>
      </c>
      <c r="AC131" s="123" t="e">
        <f t="shared" si="114"/>
        <v>#VALUE!</v>
      </c>
      <c r="AD131" s="123" t="e">
        <f t="shared" si="115"/>
        <v>#VALUE!</v>
      </c>
      <c r="AE131" s="123" t="e">
        <f t="shared" si="116"/>
        <v>#VALUE!</v>
      </c>
      <c r="AF131" s="123" t="e">
        <f t="shared" si="117"/>
        <v>#VALUE!</v>
      </c>
      <c r="AG131" s="123" t="e">
        <f t="shared" si="118"/>
        <v>#VALUE!</v>
      </c>
      <c r="AH131" s="123" t="e">
        <f t="shared" si="119"/>
        <v>#VALUE!</v>
      </c>
      <c r="AI131" s="123" t="e">
        <f t="shared" si="120"/>
        <v>#VALUE!</v>
      </c>
      <c r="AJ131" s="123" t="e">
        <f t="shared" si="121"/>
        <v>#VALUE!</v>
      </c>
      <c r="AK131" s="123" t="e">
        <f t="shared" si="122"/>
        <v>#VALUE!</v>
      </c>
      <c r="AL131" s="123" t="e">
        <f t="shared" si="123"/>
        <v>#VALUE!</v>
      </c>
      <c r="AM131" s="123" t="e">
        <f t="shared" si="124"/>
        <v>#VALUE!</v>
      </c>
      <c r="AN131" s="123" t="e">
        <f t="shared" si="125"/>
        <v>#VALUE!</v>
      </c>
      <c r="AO131" s="123" t="e">
        <f t="shared" si="126"/>
        <v>#VALUE!</v>
      </c>
      <c r="AP131" s="123" t="e">
        <f t="shared" si="127"/>
        <v>#VALUE!</v>
      </c>
      <c r="AQ131" s="123" t="e">
        <f t="shared" si="128"/>
        <v>#VALUE!</v>
      </c>
      <c r="AR131" s="124" t="e">
        <f t="shared" si="129"/>
        <v>#VALUE!</v>
      </c>
      <c r="AS131" s="124" t="e">
        <f t="shared" si="130"/>
        <v>#VALUE!</v>
      </c>
      <c r="AT131" s="124" t="e">
        <f t="shared" si="131"/>
        <v>#VALUE!</v>
      </c>
      <c r="AU131" s="124" t="e">
        <f t="shared" si="132"/>
        <v>#VALUE!</v>
      </c>
      <c r="AV131" s="124" t="e">
        <f t="shared" si="133"/>
        <v>#VALUE!</v>
      </c>
      <c r="AW131" s="124" t="e">
        <f t="shared" si="134"/>
        <v>#VALUE!</v>
      </c>
      <c r="AX131" s="124" t="e">
        <f t="shared" si="135"/>
        <v>#VALUE!</v>
      </c>
      <c r="AY131" s="124" t="e">
        <f t="shared" si="136"/>
        <v>#VALUE!</v>
      </c>
      <c r="AZ131" s="124" t="e">
        <f t="shared" si="137"/>
        <v>#VALUE!</v>
      </c>
      <c r="BA131" s="124" t="e">
        <f t="shared" si="138"/>
        <v>#VALUE!</v>
      </c>
      <c r="BB131" s="124" t="e">
        <f t="shared" si="139"/>
        <v>#VALUE!</v>
      </c>
      <c r="BC131" s="124" t="e">
        <f t="shared" si="140"/>
        <v>#VALUE!</v>
      </c>
      <c r="BD131" s="124" t="e">
        <f t="shared" si="141"/>
        <v>#VALUE!</v>
      </c>
      <c r="BE131" s="124" t="e">
        <f t="shared" si="142"/>
        <v>#VALUE!</v>
      </c>
      <c r="BF131" s="124" t="e">
        <f t="shared" si="143"/>
        <v>#VALUE!</v>
      </c>
      <c r="BG131" s="124" t="e">
        <f t="shared" si="144"/>
        <v>#VALUE!</v>
      </c>
      <c r="BH131" s="124" t="e">
        <f t="shared" si="145"/>
        <v>#VALUE!</v>
      </c>
      <c r="BI131" s="124" t="e">
        <f t="shared" si="146"/>
        <v>#VALUE!</v>
      </c>
      <c r="BJ131" s="124" t="e">
        <f t="shared" si="147"/>
        <v>#VALUE!</v>
      </c>
      <c r="BK131" s="124" t="e">
        <f t="shared" si="148"/>
        <v>#VALUE!</v>
      </c>
      <c r="BL131" s="124">
        <f t="shared" si="149"/>
        <v>1</v>
      </c>
    </row>
    <row r="132" spans="1:64">
      <c r="A132" s="118" t="s">
        <v>427</v>
      </c>
      <c r="B132" s="126"/>
      <c r="C132" s="126"/>
      <c r="D132" s="125"/>
      <c r="E132" s="125"/>
      <c r="F132" s="127"/>
      <c r="G132" s="128"/>
      <c r="H132" s="128"/>
      <c r="I132" s="127"/>
      <c r="J132" s="127"/>
      <c r="K132" s="127"/>
      <c r="L132" s="121" t="str">
        <f t="shared" si="100"/>
        <v/>
      </c>
      <c r="M132" s="121" t="str">
        <f t="shared" si="101"/>
        <v/>
      </c>
      <c r="N132" s="121"/>
      <c r="O132" s="122" t="str">
        <f t="shared" si="102"/>
        <v/>
      </c>
      <c r="P132" s="122" t="str">
        <f t="shared" si="103"/>
        <v/>
      </c>
      <c r="Q132" s="122" t="str">
        <f t="shared" si="104"/>
        <v/>
      </c>
      <c r="R132" s="122" t="str">
        <f t="shared" si="105"/>
        <v/>
      </c>
      <c r="S132" s="122" t="str">
        <f t="shared" si="106"/>
        <v/>
      </c>
      <c r="T132" s="122" t="str">
        <f t="shared" si="107"/>
        <v/>
      </c>
      <c r="U132" s="122" t="str">
        <f>IF(OR($B132="",$C132="",$E132="",$F132&gt;AN_CONCURS,$F132=""),"",$G132/VLOOKUP($F132,Euro!$A$6:$C$246,3,FALSE))</f>
        <v/>
      </c>
      <c r="V132" s="236" t="b">
        <f t="shared" si="108"/>
        <v>0</v>
      </c>
      <c r="X132" s="123" t="e">
        <f t="shared" si="109"/>
        <v>#VALUE!</v>
      </c>
      <c r="Y132" s="123" t="e">
        <f t="shared" si="110"/>
        <v>#VALUE!</v>
      </c>
      <c r="Z132" s="123" t="e">
        <f t="shared" si="111"/>
        <v>#VALUE!</v>
      </c>
      <c r="AA132" s="123" t="e">
        <f t="shared" si="112"/>
        <v>#VALUE!</v>
      </c>
      <c r="AB132" s="123" t="e">
        <f t="shared" si="113"/>
        <v>#VALUE!</v>
      </c>
      <c r="AC132" s="123" t="e">
        <f t="shared" si="114"/>
        <v>#VALUE!</v>
      </c>
      <c r="AD132" s="123" t="e">
        <f t="shared" si="115"/>
        <v>#VALUE!</v>
      </c>
      <c r="AE132" s="123" t="e">
        <f t="shared" si="116"/>
        <v>#VALUE!</v>
      </c>
      <c r="AF132" s="123" t="e">
        <f t="shared" si="117"/>
        <v>#VALUE!</v>
      </c>
      <c r="AG132" s="123" t="e">
        <f t="shared" si="118"/>
        <v>#VALUE!</v>
      </c>
      <c r="AH132" s="123" t="e">
        <f t="shared" si="119"/>
        <v>#VALUE!</v>
      </c>
      <c r="AI132" s="123" t="e">
        <f t="shared" si="120"/>
        <v>#VALUE!</v>
      </c>
      <c r="AJ132" s="123" t="e">
        <f t="shared" si="121"/>
        <v>#VALUE!</v>
      </c>
      <c r="AK132" s="123" t="e">
        <f t="shared" si="122"/>
        <v>#VALUE!</v>
      </c>
      <c r="AL132" s="123" t="e">
        <f t="shared" si="123"/>
        <v>#VALUE!</v>
      </c>
      <c r="AM132" s="123" t="e">
        <f t="shared" si="124"/>
        <v>#VALUE!</v>
      </c>
      <c r="AN132" s="123" t="e">
        <f t="shared" si="125"/>
        <v>#VALUE!</v>
      </c>
      <c r="AO132" s="123" t="e">
        <f t="shared" si="126"/>
        <v>#VALUE!</v>
      </c>
      <c r="AP132" s="123" t="e">
        <f t="shared" si="127"/>
        <v>#VALUE!</v>
      </c>
      <c r="AQ132" s="123" t="e">
        <f t="shared" si="128"/>
        <v>#VALUE!</v>
      </c>
      <c r="AR132" s="124" t="e">
        <f t="shared" si="129"/>
        <v>#VALUE!</v>
      </c>
      <c r="AS132" s="124" t="e">
        <f t="shared" si="130"/>
        <v>#VALUE!</v>
      </c>
      <c r="AT132" s="124" t="e">
        <f t="shared" si="131"/>
        <v>#VALUE!</v>
      </c>
      <c r="AU132" s="124" t="e">
        <f t="shared" si="132"/>
        <v>#VALUE!</v>
      </c>
      <c r="AV132" s="124" t="e">
        <f t="shared" si="133"/>
        <v>#VALUE!</v>
      </c>
      <c r="AW132" s="124" t="e">
        <f t="shared" si="134"/>
        <v>#VALUE!</v>
      </c>
      <c r="AX132" s="124" t="e">
        <f t="shared" si="135"/>
        <v>#VALUE!</v>
      </c>
      <c r="AY132" s="124" t="e">
        <f t="shared" si="136"/>
        <v>#VALUE!</v>
      </c>
      <c r="AZ132" s="124" t="e">
        <f t="shared" si="137"/>
        <v>#VALUE!</v>
      </c>
      <c r="BA132" s="124" t="e">
        <f t="shared" si="138"/>
        <v>#VALUE!</v>
      </c>
      <c r="BB132" s="124" t="e">
        <f t="shared" si="139"/>
        <v>#VALUE!</v>
      </c>
      <c r="BC132" s="124" t="e">
        <f t="shared" si="140"/>
        <v>#VALUE!</v>
      </c>
      <c r="BD132" s="124" t="e">
        <f t="shared" si="141"/>
        <v>#VALUE!</v>
      </c>
      <c r="BE132" s="124" t="e">
        <f t="shared" si="142"/>
        <v>#VALUE!</v>
      </c>
      <c r="BF132" s="124" t="e">
        <f t="shared" si="143"/>
        <v>#VALUE!</v>
      </c>
      <c r="BG132" s="124" t="e">
        <f t="shared" si="144"/>
        <v>#VALUE!</v>
      </c>
      <c r="BH132" s="124" t="e">
        <f t="shared" si="145"/>
        <v>#VALUE!</v>
      </c>
      <c r="BI132" s="124" t="e">
        <f t="shared" si="146"/>
        <v>#VALUE!</v>
      </c>
      <c r="BJ132" s="124" t="e">
        <f t="shared" si="147"/>
        <v>#VALUE!</v>
      </c>
      <c r="BK132" s="124" t="e">
        <f t="shared" si="148"/>
        <v>#VALUE!</v>
      </c>
      <c r="BL132" s="124">
        <f t="shared" si="149"/>
        <v>1</v>
      </c>
    </row>
    <row r="133" spans="1:64">
      <c r="A133" s="118" t="s">
        <v>428</v>
      </c>
      <c r="B133" s="126"/>
      <c r="C133" s="126"/>
      <c r="D133" s="125"/>
      <c r="E133" s="125"/>
      <c r="F133" s="127"/>
      <c r="G133" s="128"/>
      <c r="H133" s="128"/>
      <c r="I133" s="127"/>
      <c r="J133" s="127"/>
      <c r="K133" s="127"/>
      <c r="L133" s="121" t="str">
        <f t="shared" si="100"/>
        <v/>
      </c>
      <c r="M133" s="121" t="str">
        <f t="shared" si="101"/>
        <v/>
      </c>
      <c r="N133" s="121"/>
      <c r="O133" s="122" t="str">
        <f t="shared" si="102"/>
        <v/>
      </c>
      <c r="P133" s="122" t="str">
        <f t="shared" si="103"/>
        <v/>
      </c>
      <c r="Q133" s="122" t="str">
        <f t="shared" si="104"/>
        <v/>
      </c>
      <c r="R133" s="122" t="str">
        <f t="shared" si="105"/>
        <v/>
      </c>
      <c r="S133" s="122" t="str">
        <f t="shared" si="106"/>
        <v/>
      </c>
      <c r="T133" s="122" t="str">
        <f t="shared" si="107"/>
        <v/>
      </c>
      <c r="U133" s="122" t="str">
        <f>IF(OR($B133="",$C133="",$E133="",$F133&gt;AN_CONCURS,$F133=""),"",$G133/VLOOKUP($F133,Euro!$A$6:$C$246,3,FALSE))</f>
        <v/>
      </c>
      <c r="V133" s="236" t="b">
        <f t="shared" si="108"/>
        <v>0</v>
      </c>
      <c r="X133" s="123" t="e">
        <f t="shared" si="109"/>
        <v>#VALUE!</v>
      </c>
      <c r="Y133" s="123" t="e">
        <f t="shared" si="110"/>
        <v>#VALUE!</v>
      </c>
      <c r="Z133" s="123" t="e">
        <f t="shared" si="111"/>
        <v>#VALUE!</v>
      </c>
      <c r="AA133" s="123" t="e">
        <f t="shared" si="112"/>
        <v>#VALUE!</v>
      </c>
      <c r="AB133" s="123" t="e">
        <f t="shared" si="113"/>
        <v>#VALUE!</v>
      </c>
      <c r="AC133" s="123" t="e">
        <f t="shared" si="114"/>
        <v>#VALUE!</v>
      </c>
      <c r="AD133" s="123" t="e">
        <f t="shared" si="115"/>
        <v>#VALUE!</v>
      </c>
      <c r="AE133" s="123" t="e">
        <f t="shared" si="116"/>
        <v>#VALUE!</v>
      </c>
      <c r="AF133" s="123" t="e">
        <f t="shared" si="117"/>
        <v>#VALUE!</v>
      </c>
      <c r="AG133" s="123" t="e">
        <f t="shared" si="118"/>
        <v>#VALUE!</v>
      </c>
      <c r="AH133" s="123" t="e">
        <f t="shared" si="119"/>
        <v>#VALUE!</v>
      </c>
      <c r="AI133" s="123" t="e">
        <f t="shared" si="120"/>
        <v>#VALUE!</v>
      </c>
      <c r="AJ133" s="123" t="e">
        <f t="shared" si="121"/>
        <v>#VALUE!</v>
      </c>
      <c r="AK133" s="123" t="e">
        <f t="shared" si="122"/>
        <v>#VALUE!</v>
      </c>
      <c r="AL133" s="123" t="e">
        <f t="shared" si="123"/>
        <v>#VALUE!</v>
      </c>
      <c r="AM133" s="123" t="e">
        <f t="shared" si="124"/>
        <v>#VALUE!</v>
      </c>
      <c r="AN133" s="123" t="e">
        <f t="shared" si="125"/>
        <v>#VALUE!</v>
      </c>
      <c r="AO133" s="123" t="e">
        <f t="shared" si="126"/>
        <v>#VALUE!</v>
      </c>
      <c r="AP133" s="123" t="e">
        <f t="shared" si="127"/>
        <v>#VALUE!</v>
      </c>
      <c r="AQ133" s="123" t="e">
        <f t="shared" si="128"/>
        <v>#VALUE!</v>
      </c>
      <c r="AR133" s="124" t="e">
        <f t="shared" si="129"/>
        <v>#VALUE!</v>
      </c>
      <c r="AS133" s="124" t="e">
        <f t="shared" si="130"/>
        <v>#VALUE!</v>
      </c>
      <c r="AT133" s="124" t="e">
        <f t="shared" si="131"/>
        <v>#VALUE!</v>
      </c>
      <c r="AU133" s="124" t="e">
        <f t="shared" si="132"/>
        <v>#VALUE!</v>
      </c>
      <c r="AV133" s="124" t="e">
        <f t="shared" si="133"/>
        <v>#VALUE!</v>
      </c>
      <c r="AW133" s="124" t="e">
        <f t="shared" si="134"/>
        <v>#VALUE!</v>
      </c>
      <c r="AX133" s="124" t="e">
        <f t="shared" si="135"/>
        <v>#VALUE!</v>
      </c>
      <c r="AY133" s="124" t="e">
        <f t="shared" si="136"/>
        <v>#VALUE!</v>
      </c>
      <c r="AZ133" s="124" t="e">
        <f t="shared" si="137"/>
        <v>#VALUE!</v>
      </c>
      <c r="BA133" s="124" t="e">
        <f t="shared" si="138"/>
        <v>#VALUE!</v>
      </c>
      <c r="BB133" s="124" t="e">
        <f t="shared" si="139"/>
        <v>#VALUE!</v>
      </c>
      <c r="BC133" s="124" t="e">
        <f t="shared" si="140"/>
        <v>#VALUE!</v>
      </c>
      <c r="BD133" s="124" t="e">
        <f t="shared" si="141"/>
        <v>#VALUE!</v>
      </c>
      <c r="BE133" s="124" t="e">
        <f t="shared" si="142"/>
        <v>#VALUE!</v>
      </c>
      <c r="BF133" s="124" t="e">
        <f t="shared" si="143"/>
        <v>#VALUE!</v>
      </c>
      <c r="BG133" s="124" t="e">
        <f t="shared" si="144"/>
        <v>#VALUE!</v>
      </c>
      <c r="BH133" s="124" t="e">
        <f t="shared" si="145"/>
        <v>#VALUE!</v>
      </c>
      <c r="BI133" s="124" t="e">
        <f t="shared" si="146"/>
        <v>#VALUE!</v>
      </c>
      <c r="BJ133" s="124" t="e">
        <f t="shared" si="147"/>
        <v>#VALUE!</v>
      </c>
      <c r="BK133" s="124" t="e">
        <f t="shared" si="148"/>
        <v>#VALUE!</v>
      </c>
      <c r="BL133" s="124">
        <f t="shared" si="149"/>
        <v>1</v>
      </c>
    </row>
    <row r="134" spans="1:64">
      <c r="A134" s="118" t="s">
        <v>429</v>
      </c>
      <c r="B134" s="126"/>
      <c r="C134" s="126"/>
      <c r="D134" s="125"/>
      <c r="E134" s="125"/>
      <c r="F134" s="127"/>
      <c r="G134" s="128"/>
      <c r="H134" s="128"/>
      <c r="I134" s="127"/>
      <c r="J134" s="127"/>
      <c r="K134" s="127"/>
      <c r="L134" s="121" t="str">
        <f t="shared" si="100"/>
        <v/>
      </c>
      <c r="M134" s="121" t="str">
        <f t="shared" si="101"/>
        <v/>
      </c>
      <c r="N134" s="121"/>
      <c r="O134" s="122" t="str">
        <f t="shared" si="102"/>
        <v/>
      </c>
      <c r="P134" s="122" t="str">
        <f t="shared" si="103"/>
        <v/>
      </c>
      <c r="Q134" s="122" t="str">
        <f t="shared" si="104"/>
        <v/>
      </c>
      <c r="R134" s="122" t="str">
        <f t="shared" si="105"/>
        <v/>
      </c>
      <c r="S134" s="122" t="str">
        <f t="shared" si="106"/>
        <v/>
      </c>
      <c r="T134" s="122" t="str">
        <f t="shared" si="107"/>
        <v/>
      </c>
      <c r="U134" s="122" t="str">
        <f>IF(OR($B134="",$C134="",$E134="",$F134&gt;AN_CONCURS,$F134=""),"",$G134/VLOOKUP($F134,Euro!$A$6:$C$246,3,FALSE))</f>
        <v/>
      </c>
      <c r="V134" s="236" t="b">
        <f t="shared" si="108"/>
        <v>0</v>
      </c>
      <c r="X134" s="123" t="e">
        <f t="shared" si="109"/>
        <v>#VALUE!</v>
      </c>
      <c r="Y134" s="123" t="e">
        <f t="shared" si="110"/>
        <v>#VALUE!</v>
      </c>
      <c r="Z134" s="123" t="e">
        <f t="shared" si="111"/>
        <v>#VALUE!</v>
      </c>
      <c r="AA134" s="123" t="e">
        <f t="shared" si="112"/>
        <v>#VALUE!</v>
      </c>
      <c r="AB134" s="123" t="e">
        <f t="shared" si="113"/>
        <v>#VALUE!</v>
      </c>
      <c r="AC134" s="123" t="e">
        <f t="shared" si="114"/>
        <v>#VALUE!</v>
      </c>
      <c r="AD134" s="123" t="e">
        <f t="shared" si="115"/>
        <v>#VALUE!</v>
      </c>
      <c r="AE134" s="123" t="e">
        <f t="shared" si="116"/>
        <v>#VALUE!</v>
      </c>
      <c r="AF134" s="123" t="e">
        <f t="shared" si="117"/>
        <v>#VALUE!</v>
      </c>
      <c r="AG134" s="123" t="e">
        <f t="shared" si="118"/>
        <v>#VALUE!</v>
      </c>
      <c r="AH134" s="123" t="e">
        <f t="shared" si="119"/>
        <v>#VALUE!</v>
      </c>
      <c r="AI134" s="123" t="e">
        <f t="shared" si="120"/>
        <v>#VALUE!</v>
      </c>
      <c r="AJ134" s="123" t="e">
        <f t="shared" si="121"/>
        <v>#VALUE!</v>
      </c>
      <c r="AK134" s="123" t="e">
        <f t="shared" si="122"/>
        <v>#VALUE!</v>
      </c>
      <c r="AL134" s="123" t="e">
        <f t="shared" si="123"/>
        <v>#VALUE!</v>
      </c>
      <c r="AM134" s="123" t="e">
        <f t="shared" si="124"/>
        <v>#VALUE!</v>
      </c>
      <c r="AN134" s="123" t="e">
        <f t="shared" si="125"/>
        <v>#VALUE!</v>
      </c>
      <c r="AO134" s="123" t="e">
        <f t="shared" si="126"/>
        <v>#VALUE!</v>
      </c>
      <c r="AP134" s="123" t="e">
        <f t="shared" si="127"/>
        <v>#VALUE!</v>
      </c>
      <c r="AQ134" s="123" t="e">
        <f t="shared" si="128"/>
        <v>#VALUE!</v>
      </c>
      <c r="AR134" s="124" t="e">
        <f t="shared" si="129"/>
        <v>#VALUE!</v>
      </c>
      <c r="AS134" s="124" t="e">
        <f t="shared" si="130"/>
        <v>#VALUE!</v>
      </c>
      <c r="AT134" s="124" t="e">
        <f t="shared" si="131"/>
        <v>#VALUE!</v>
      </c>
      <c r="AU134" s="124" t="e">
        <f t="shared" si="132"/>
        <v>#VALUE!</v>
      </c>
      <c r="AV134" s="124" t="e">
        <f t="shared" si="133"/>
        <v>#VALUE!</v>
      </c>
      <c r="AW134" s="124" t="e">
        <f t="shared" si="134"/>
        <v>#VALUE!</v>
      </c>
      <c r="AX134" s="124" t="e">
        <f t="shared" si="135"/>
        <v>#VALUE!</v>
      </c>
      <c r="AY134" s="124" t="e">
        <f t="shared" si="136"/>
        <v>#VALUE!</v>
      </c>
      <c r="AZ134" s="124" t="e">
        <f t="shared" si="137"/>
        <v>#VALUE!</v>
      </c>
      <c r="BA134" s="124" t="e">
        <f t="shared" si="138"/>
        <v>#VALUE!</v>
      </c>
      <c r="BB134" s="124" t="e">
        <f t="shared" si="139"/>
        <v>#VALUE!</v>
      </c>
      <c r="BC134" s="124" t="e">
        <f t="shared" si="140"/>
        <v>#VALUE!</v>
      </c>
      <c r="BD134" s="124" t="e">
        <f t="shared" si="141"/>
        <v>#VALUE!</v>
      </c>
      <c r="BE134" s="124" t="e">
        <f t="shared" si="142"/>
        <v>#VALUE!</v>
      </c>
      <c r="BF134" s="124" t="e">
        <f t="shared" si="143"/>
        <v>#VALUE!</v>
      </c>
      <c r="BG134" s="124" t="e">
        <f t="shared" si="144"/>
        <v>#VALUE!</v>
      </c>
      <c r="BH134" s="124" t="e">
        <f t="shared" si="145"/>
        <v>#VALUE!</v>
      </c>
      <c r="BI134" s="124" t="e">
        <f t="shared" si="146"/>
        <v>#VALUE!</v>
      </c>
      <c r="BJ134" s="124" t="e">
        <f t="shared" si="147"/>
        <v>#VALUE!</v>
      </c>
      <c r="BK134" s="124" t="e">
        <f t="shared" si="148"/>
        <v>#VALUE!</v>
      </c>
      <c r="BL134" s="124">
        <f t="shared" si="149"/>
        <v>1</v>
      </c>
    </row>
    <row r="135" spans="1:64">
      <c r="A135" s="118" t="s">
        <v>430</v>
      </c>
      <c r="B135" s="126"/>
      <c r="C135" s="126"/>
      <c r="D135" s="125"/>
      <c r="E135" s="125"/>
      <c r="F135" s="127"/>
      <c r="G135" s="128"/>
      <c r="H135" s="128"/>
      <c r="I135" s="127"/>
      <c r="J135" s="127"/>
      <c r="K135" s="127"/>
      <c r="L135" s="121" t="str">
        <f t="shared" si="100"/>
        <v/>
      </c>
      <c r="M135" s="121" t="str">
        <f t="shared" si="101"/>
        <v/>
      </c>
      <c r="N135" s="121"/>
      <c r="O135" s="122" t="str">
        <f t="shared" si="102"/>
        <v/>
      </c>
      <c r="P135" s="122" t="str">
        <f t="shared" si="103"/>
        <v/>
      </c>
      <c r="Q135" s="122" t="str">
        <f t="shared" si="104"/>
        <v/>
      </c>
      <c r="R135" s="122" t="str">
        <f t="shared" si="105"/>
        <v/>
      </c>
      <c r="S135" s="122" t="str">
        <f t="shared" si="106"/>
        <v/>
      </c>
      <c r="T135" s="122" t="str">
        <f t="shared" si="107"/>
        <v/>
      </c>
      <c r="U135" s="122" t="str">
        <f>IF(OR($B135="",$C135="",$E135="",$F135&gt;AN_CONCURS,$F135=""),"",$G135/VLOOKUP($F135,Euro!$A$6:$C$246,3,FALSE))</f>
        <v/>
      </c>
      <c r="V135" s="236" t="b">
        <f t="shared" si="108"/>
        <v>0</v>
      </c>
      <c r="X135" s="123" t="e">
        <f t="shared" si="109"/>
        <v>#VALUE!</v>
      </c>
      <c r="Y135" s="123" t="e">
        <f t="shared" si="110"/>
        <v>#VALUE!</v>
      </c>
      <c r="Z135" s="123" t="e">
        <f t="shared" si="111"/>
        <v>#VALUE!</v>
      </c>
      <c r="AA135" s="123" t="e">
        <f t="shared" si="112"/>
        <v>#VALUE!</v>
      </c>
      <c r="AB135" s="123" t="e">
        <f t="shared" si="113"/>
        <v>#VALUE!</v>
      </c>
      <c r="AC135" s="123" t="e">
        <f t="shared" si="114"/>
        <v>#VALUE!</v>
      </c>
      <c r="AD135" s="123" t="e">
        <f t="shared" si="115"/>
        <v>#VALUE!</v>
      </c>
      <c r="AE135" s="123" t="e">
        <f t="shared" si="116"/>
        <v>#VALUE!</v>
      </c>
      <c r="AF135" s="123" t="e">
        <f t="shared" si="117"/>
        <v>#VALUE!</v>
      </c>
      <c r="AG135" s="123" t="e">
        <f t="shared" si="118"/>
        <v>#VALUE!</v>
      </c>
      <c r="AH135" s="123" t="e">
        <f t="shared" si="119"/>
        <v>#VALUE!</v>
      </c>
      <c r="AI135" s="123" t="e">
        <f t="shared" si="120"/>
        <v>#VALUE!</v>
      </c>
      <c r="AJ135" s="123" t="e">
        <f t="shared" si="121"/>
        <v>#VALUE!</v>
      </c>
      <c r="AK135" s="123" t="e">
        <f t="shared" si="122"/>
        <v>#VALUE!</v>
      </c>
      <c r="AL135" s="123" t="e">
        <f t="shared" si="123"/>
        <v>#VALUE!</v>
      </c>
      <c r="AM135" s="123" t="e">
        <f t="shared" si="124"/>
        <v>#VALUE!</v>
      </c>
      <c r="AN135" s="123" t="e">
        <f t="shared" si="125"/>
        <v>#VALUE!</v>
      </c>
      <c r="AO135" s="123" t="e">
        <f t="shared" si="126"/>
        <v>#VALUE!</v>
      </c>
      <c r="AP135" s="123" t="e">
        <f t="shared" si="127"/>
        <v>#VALUE!</v>
      </c>
      <c r="AQ135" s="123" t="e">
        <f t="shared" si="128"/>
        <v>#VALUE!</v>
      </c>
      <c r="AR135" s="124" t="e">
        <f t="shared" si="129"/>
        <v>#VALUE!</v>
      </c>
      <c r="AS135" s="124" t="e">
        <f t="shared" si="130"/>
        <v>#VALUE!</v>
      </c>
      <c r="AT135" s="124" t="e">
        <f t="shared" si="131"/>
        <v>#VALUE!</v>
      </c>
      <c r="AU135" s="124" t="e">
        <f t="shared" si="132"/>
        <v>#VALUE!</v>
      </c>
      <c r="AV135" s="124" t="e">
        <f t="shared" si="133"/>
        <v>#VALUE!</v>
      </c>
      <c r="AW135" s="124" t="e">
        <f t="shared" si="134"/>
        <v>#VALUE!</v>
      </c>
      <c r="AX135" s="124" t="e">
        <f t="shared" si="135"/>
        <v>#VALUE!</v>
      </c>
      <c r="AY135" s="124" t="e">
        <f t="shared" si="136"/>
        <v>#VALUE!</v>
      </c>
      <c r="AZ135" s="124" t="e">
        <f t="shared" si="137"/>
        <v>#VALUE!</v>
      </c>
      <c r="BA135" s="124" t="e">
        <f t="shared" si="138"/>
        <v>#VALUE!</v>
      </c>
      <c r="BB135" s="124" t="e">
        <f t="shared" si="139"/>
        <v>#VALUE!</v>
      </c>
      <c r="BC135" s="124" t="e">
        <f t="shared" si="140"/>
        <v>#VALUE!</v>
      </c>
      <c r="BD135" s="124" t="e">
        <f t="shared" si="141"/>
        <v>#VALUE!</v>
      </c>
      <c r="BE135" s="124" t="e">
        <f t="shared" si="142"/>
        <v>#VALUE!</v>
      </c>
      <c r="BF135" s="124" t="e">
        <f t="shared" si="143"/>
        <v>#VALUE!</v>
      </c>
      <c r="BG135" s="124" t="e">
        <f t="shared" si="144"/>
        <v>#VALUE!</v>
      </c>
      <c r="BH135" s="124" t="e">
        <f t="shared" si="145"/>
        <v>#VALUE!</v>
      </c>
      <c r="BI135" s="124" t="e">
        <f t="shared" si="146"/>
        <v>#VALUE!</v>
      </c>
      <c r="BJ135" s="124" t="e">
        <f t="shared" si="147"/>
        <v>#VALUE!</v>
      </c>
      <c r="BK135" s="124" t="e">
        <f t="shared" si="148"/>
        <v>#VALUE!</v>
      </c>
      <c r="BL135" s="124">
        <f t="shared" si="149"/>
        <v>1</v>
      </c>
    </row>
    <row r="136" spans="1:64">
      <c r="A136" s="118" t="s">
        <v>431</v>
      </c>
      <c r="B136" s="126"/>
      <c r="C136" s="126"/>
      <c r="D136" s="125"/>
      <c r="E136" s="125"/>
      <c r="F136" s="127"/>
      <c r="G136" s="128"/>
      <c r="H136" s="128"/>
      <c r="I136" s="127"/>
      <c r="J136" s="127"/>
      <c r="K136" s="127"/>
      <c r="L136" s="121" t="str">
        <f t="shared" si="100"/>
        <v/>
      </c>
      <c r="M136" s="121" t="str">
        <f t="shared" si="101"/>
        <v/>
      </c>
      <c r="N136" s="121"/>
      <c r="O136" s="122" t="str">
        <f t="shared" si="102"/>
        <v/>
      </c>
      <c r="P136" s="122" t="str">
        <f t="shared" si="103"/>
        <v/>
      </c>
      <c r="Q136" s="122" t="str">
        <f t="shared" si="104"/>
        <v/>
      </c>
      <c r="R136" s="122" t="str">
        <f t="shared" si="105"/>
        <v/>
      </c>
      <c r="S136" s="122" t="str">
        <f t="shared" si="106"/>
        <v/>
      </c>
      <c r="T136" s="122" t="str">
        <f t="shared" si="107"/>
        <v/>
      </c>
      <c r="U136" s="122" t="str">
        <f>IF(OR($B136="",$C136="",$E136="",$F136&gt;AN_CONCURS,$F136=""),"",$G136/VLOOKUP($F136,Euro!$A$6:$C$246,3,FALSE))</f>
        <v/>
      </c>
      <c r="V136" s="236" t="b">
        <f t="shared" si="108"/>
        <v>0</v>
      </c>
      <c r="X136" s="123" t="e">
        <f t="shared" si="109"/>
        <v>#VALUE!</v>
      </c>
      <c r="Y136" s="123" t="e">
        <f t="shared" si="110"/>
        <v>#VALUE!</v>
      </c>
      <c r="Z136" s="123" t="e">
        <f t="shared" si="111"/>
        <v>#VALUE!</v>
      </c>
      <c r="AA136" s="123" t="e">
        <f t="shared" si="112"/>
        <v>#VALUE!</v>
      </c>
      <c r="AB136" s="123" t="e">
        <f t="shared" si="113"/>
        <v>#VALUE!</v>
      </c>
      <c r="AC136" s="123" t="e">
        <f t="shared" si="114"/>
        <v>#VALUE!</v>
      </c>
      <c r="AD136" s="123" t="e">
        <f t="shared" si="115"/>
        <v>#VALUE!</v>
      </c>
      <c r="AE136" s="123" t="e">
        <f t="shared" si="116"/>
        <v>#VALUE!</v>
      </c>
      <c r="AF136" s="123" t="e">
        <f t="shared" si="117"/>
        <v>#VALUE!</v>
      </c>
      <c r="AG136" s="123" t="e">
        <f t="shared" si="118"/>
        <v>#VALUE!</v>
      </c>
      <c r="AH136" s="123" t="e">
        <f t="shared" si="119"/>
        <v>#VALUE!</v>
      </c>
      <c r="AI136" s="123" t="e">
        <f t="shared" si="120"/>
        <v>#VALUE!</v>
      </c>
      <c r="AJ136" s="123" t="e">
        <f t="shared" si="121"/>
        <v>#VALUE!</v>
      </c>
      <c r="AK136" s="123" t="e">
        <f t="shared" si="122"/>
        <v>#VALUE!</v>
      </c>
      <c r="AL136" s="123" t="e">
        <f t="shared" si="123"/>
        <v>#VALUE!</v>
      </c>
      <c r="AM136" s="123" t="e">
        <f t="shared" si="124"/>
        <v>#VALUE!</v>
      </c>
      <c r="AN136" s="123" t="e">
        <f t="shared" si="125"/>
        <v>#VALUE!</v>
      </c>
      <c r="AO136" s="123" t="e">
        <f t="shared" si="126"/>
        <v>#VALUE!</v>
      </c>
      <c r="AP136" s="123" t="e">
        <f t="shared" si="127"/>
        <v>#VALUE!</v>
      </c>
      <c r="AQ136" s="123" t="e">
        <f t="shared" si="128"/>
        <v>#VALUE!</v>
      </c>
      <c r="AR136" s="124" t="e">
        <f t="shared" si="129"/>
        <v>#VALUE!</v>
      </c>
      <c r="AS136" s="124" t="e">
        <f t="shared" si="130"/>
        <v>#VALUE!</v>
      </c>
      <c r="AT136" s="124" t="e">
        <f t="shared" si="131"/>
        <v>#VALUE!</v>
      </c>
      <c r="AU136" s="124" t="e">
        <f t="shared" si="132"/>
        <v>#VALUE!</v>
      </c>
      <c r="AV136" s="124" t="e">
        <f t="shared" si="133"/>
        <v>#VALUE!</v>
      </c>
      <c r="AW136" s="124" t="e">
        <f t="shared" si="134"/>
        <v>#VALUE!</v>
      </c>
      <c r="AX136" s="124" t="e">
        <f t="shared" si="135"/>
        <v>#VALUE!</v>
      </c>
      <c r="AY136" s="124" t="e">
        <f t="shared" si="136"/>
        <v>#VALUE!</v>
      </c>
      <c r="AZ136" s="124" t="e">
        <f t="shared" si="137"/>
        <v>#VALUE!</v>
      </c>
      <c r="BA136" s="124" t="e">
        <f t="shared" si="138"/>
        <v>#VALUE!</v>
      </c>
      <c r="BB136" s="124" t="e">
        <f t="shared" si="139"/>
        <v>#VALUE!</v>
      </c>
      <c r="BC136" s="124" t="e">
        <f t="shared" si="140"/>
        <v>#VALUE!</v>
      </c>
      <c r="BD136" s="124" t="e">
        <f t="shared" si="141"/>
        <v>#VALUE!</v>
      </c>
      <c r="BE136" s="124" t="e">
        <f t="shared" si="142"/>
        <v>#VALUE!</v>
      </c>
      <c r="BF136" s="124" t="e">
        <f t="shared" si="143"/>
        <v>#VALUE!</v>
      </c>
      <c r="BG136" s="124" t="e">
        <f t="shared" si="144"/>
        <v>#VALUE!</v>
      </c>
      <c r="BH136" s="124" t="e">
        <f t="shared" si="145"/>
        <v>#VALUE!</v>
      </c>
      <c r="BI136" s="124" t="e">
        <f t="shared" si="146"/>
        <v>#VALUE!</v>
      </c>
      <c r="BJ136" s="124" t="e">
        <f t="shared" si="147"/>
        <v>#VALUE!</v>
      </c>
      <c r="BK136" s="124" t="e">
        <f t="shared" si="148"/>
        <v>#VALUE!</v>
      </c>
      <c r="BL136" s="124">
        <f t="shared" si="149"/>
        <v>1</v>
      </c>
    </row>
    <row r="137" spans="1:64">
      <c r="A137" s="118" t="s">
        <v>432</v>
      </c>
      <c r="B137" s="126"/>
      <c r="C137" s="126"/>
      <c r="D137" s="125"/>
      <c r="E137" s="125"/>
      <c r="F137" s="127"/>
      <c r="G137" s="128"/>
      <c r="H137" s="128"/>
      <c r="I137" s="127"/>
      <c r="J137" s="127"/>
      <c r="K137" s="127"/>
      <c r="L137" s="121" t="str">
        <f t="shared" si="100"/>
        <v/>
      </c>
      <c r="M137" s="121" t="str">
        <f t="shared" si="101"/>
        <v/>
      </c>
      <c r="N137" s="121"/>
      <c r="O137" s="122" t="str">
        <f t="shared" si="102"/>
        <v/>
      </c>
      <c r="P137" s="122" t="str">
        <f t="shared" si="103"/>
        <v/>
      </c>
      <c r="Q137" s="122" t="str">
        <f t="shared" si="104"/>
        <v/>
      </c>
      <c r="R137" s="122" t="str">
        <f t="shared" si="105"/>
        <v/>
      </c>
      <c r="S137" s="122" t="str">
        <f t="shared" si="106"/>
        <v/>
      </c>
      <c r="T137" s="122" t="str">
        <f t="shared" si="107"/>
        <v/>
      </c>
      <c r="U137" s="122" t="str">
        <f>IF(OR($B137="",$C137="",$E137="",$F137&gt;AN_CONCURS,$F137=""),"",$G137/VLOOKUP($F137,Euro!$A$6:$C$246,3,FALSE))</f>
        <v/>
      </c>
      <c r="V137" s="236" t="b">
        <f t="shared" si="108"/>
        <v>0</v>
      </c>
      <c r="X137" s="123" t="e">
        <f t="shared" si="109"/>
        <v>#VALUE!</v>
      </c>
      <c r="Y137" s="123" t="e">
        <f t="shared" si="110"/>
        <v>#VALUE!</v>
      </c>
      <c r="Z137" s="123" t="e">
        <f t="shared" si="111"/>
        <v>#VALUE!</v>
      </c>
      <c r="AA137" s="123" t="e">
        <f t="shared" si="112"/>
        <v>#VALUE!</v>
      </c>
      <c r="AB137" s="123" t="e">
        <f t="shared" si="113"/>
        <v>#VALUE!</v>
      </c>
      <c r="AC137" s="123" t="e">
        <f t="shared" si="114"/>
        <v>#VALUE!</v>
      </c>
      <c r="AD137" s="123" t="e">
        <f t="shared" si="115"/>
        <v>#VALUE!</v>
      </c>
      <c r="AE137" s="123" t="e">
        <f t="shared" si="116"/>
        <v>#VALUE!</v>
      </c>
      <c r="AF137" s="123" t="e">
        <f t="shared" si="117"/>
        <v>#VALUE!</v>
      </c>
      <c r="AG137" s="123" t="e">
        <f t="shared" si="118"/>
        <v>#VALUE!</v>
      </c>
      <c r="AH137" s="123" t="e">
        <f t="shared" si="119"/>
        <v>#VALUE!</v>
      </c>
      <c r="AI137" s="123" t="e">
        <f t="shared" si="120"/>
        <v>#VALUE!</v>
      </c>
      <c r="AJ137" s="123" t="e">
        <f t="shared" si="121"/>
        <v>#VALUE!</v>
      </c>
      <c r="AK137" s="123" t="e">
        <f t="shared" si="122"/>
        <v>#VALUE!</v>
      </c>
      <c r="AL137" s="123" t="e">
        <f t="shared" si="123"/>
        <v>#VALUE!</v>
      </c>
      <c r="AM137" s="123" t="e">
        <f t="shared" si="124"/>
        <v>#VALUE!</v>
      </c>
      <c r="AN137" s="123" t="e">
        <f t="shared" si="125"/>
        <v>#VALUE!</v>
      </c>
      <c r="AO137" s="123" t="e">
        <f t="shared" si="126"/>
        <v>#VALUE!</v>
      </c>
      <c r="AP137" s="123" t="e">
        <f t="shared" si="127"/>
        <v>#VALUE!</v>
      </c>
      <c r="AQ137" s="123" t="e">
        <f t="shared" si="128"/>
        <v>#VALUE!</v>
      </c>
      <c r="AR137" s="124" t="e">
        <f t="shared" si="129"/>
        <v>#VALUE!</v>
      </c>
      <c r="AS137" s="124" t="e">
        <f t="shared" si="130"/>
        <v>#VALUE!</v>
      </c>
      <c r="AT137" s="124" t="e">
        <f t="shared" si="131"/>
        <v>#VALUE!</v>
      </c>
      <c r="AU137" s="124" t="e">
        <f t="shared" si="132"/>
        <v>#VALUE!</v>
      </c>
      <c r="AV137" s="124" t="e">
        <f t="shared" si="133"/>
        <v>#VALUE!</v>
      </c>
      <c r="AW137" s="124" t="e">
        <f t="shared" si="134"/>
        <v>#VALUE!</v>
      </c>
      <c r="AX137" s="124" t="e">
        <f t="shared" si="135"/>
        <v>#VALUE!</v>
      </c>
      <c r="AY137" s="124" t="e">
        <f t="shared" si="136"/>
        <v>#VALUE!</v>
      </c>
      <c r="AZ137" s="124" t="e">
        <f t="shared" si="137"/>
        <v>#VALUE!</v>
      </c>
      <c r="BA137" s="124" t="e">
        <f t="shared" si="138"/>
        <v>#VALUE!</v>
      </c>
      <c r="BB137" s="124" t="e">
        <f t="shared" si="139"/>
        <v>#VALUE!</v>
      </c>
      <c r="BC137" s="124" t="e">
        <f t="shared" si="140"/>
        <v>#VALUE!</v>
      </c>
      <c r="BD137" s="124" t="e">
        <f t="shared" si="141"/>
        <v>#VALUE!</v>
      </c>
      <c r="BE137" s="124" t="e">
        <f t="shared" si="142"/>
        <v>#VALUE!</v>
      </c>
      <c r="BF137" s="124" t="e">
        <f t="shared" si="143"/>
        <v>#VALUE!</v>
      </c>
      <c r="BG137" s="124" t="e">
        <f t="shared" si="144"/>
        <v>#VALUE!</v>
      </c>
      <c r="BH137" s="124" t="e">
        <f t="shared" si="145"/>
        <v>#VALUE!</v>
      </c>
      <c r="BI137" s="124" t="e">
        <f t="shared" si="146"/>
        <v>#VALUE!</v>
      </c>
      <c r="BJ137" s="124" t="e">
        <f t="shared" si="147"/>
        <v>#VALUE!</v>
      </c>
      <c r="BK137" s="124" t="e">
        <f t="shared" si="148"/>
        <v>#VALUE!</v>
      </c>
      <c r="BL137" s="124">
        <f t="shared" si="149"/>
        <v>1</v>
      </c>
    </row>
    <row r="138" spans="1:64">
      <c r="A138" s="118" t="s">
        <v>433</v>
      </c>
      <c r="B138" s="126"/>
      <c r="C138" s="126"/>
      <c r="D138" s="125"/>
      <c r="E138" s="125"/>
      <c r="F138" s="127"/>
      <c r="G138" s="128"/>
      <c r="H138" s="128"/>
      <c r="I138" s="127"/>
      <c r="J138" s="127"/>
      <c r="K138" s="127"/>
      <c r="L138" s="121" t="str">
        <f t="shared" si="100"/>
        <v/>
      </c>
      <c r="M138" s="121" t="str">
        <f t="shared" si="101"/>
        <v/>
      </c>
      <c r="N138" s="121"/>
      <c r="O138" s="122" t="str">
        <f t="shared" si="102"/>
        <v/>
      </c>
      <c r="P138" s="122" t="str">
        <f t="shared" si="103"/>
        <v/>
      </c>
      <c r="Q138" s="122" t="str">
        <f t="shared" si="104"/>
        <v/>
      </c>
      <c r="R138" s="122" t="str">
        <f t="shared" si="105"/>
        <v/>
      </c>
      <c r="S138" s="122" t="str">
        <f t="shared" si="106"/>
        <v/>
      </c>
      <c r="T138" s="122" t="str">
        <f t="shared" si="107"/>
        <v/>
      </c>
      <c r="U138" s="122" t="str">
        <f>IF(OR($B138="",$C138="",$E138="",$F138&gt;AN_CONCURS,$F138=""),"",$G138/VLOOKUP($F138,Euro!$A$6:$C$246,3,FALSE))</f>
        <v/>
      </c>
      <c r="V138" s="236" t="b">
        <f t="shared" si="108"/>
        <v>0</v>
      </c>
      <c r="X138" s="123" t="e">
        <f t="shared" si="109"/>
        <v>#VALUE!</v>
      </c>
      <c r="Y138" s="123" t="e">
        <f t="shared" si="110"/>
        <v>#VALUE!</v>
      </c>
      <c r="Z138" s="123" t="e">
        <f t="shared" si="111"/>
        <v>#VALUE!</v>
      </c>
      <c r="AA138" s="123" t="e">
        <f t="shared" si="112"/>
        <v>#VALUE!</v>
      </c>
      <c r="AB138" s="123" t="e">
        <f t="shared" si="113"/>
        <v>#VALUE!</v>
      </c>
      <c r="AC138" s="123" t="e">
        <f t="shared" si="114"/>
        <v>#VALUE!</v>
      </c>
      <c r="AD138" s="123" t="e">
        <f t="shared" si="115"/>
        <v>#VALUE!</v>
      </c>
      <c r="AE138" s="123" t="e">
        <f t="shared" si="116"/>
        <v>#VALUE!</v>
      </c>
      <c r="AF138" s="123" t="e">
        <f t="shared" si="117"/>
        <v>#VALUE!</v>
      </c>
      <c r="AG138" s="123" t="e">
        <f t="shared" si="118"/>
        <v>#VALUE!</v>
      </c>
      <c r="AH138" s="123" t="e">
        <f t="shared" si="119"/>
        <v>#VALUE!</v>
      </c>
      <c r="AI138" s="123" t="e">
        <f t="shared" si="120"/>
        <v>#VALUE!</v>
      </c>
      <c r="AJ138" s="123" t="e">
        <f t="shared" si="121"/>
        <v>#VALUE!</v>
      </c>
      <c r="AK138" s="123" t="e">
        <f t="shared" si="122"/>
        <v>#VALUE!</v>
      </c>
      <c r="AL138" s="123" t="e">
        <f t="shared" si="123"/>
        <v>#VALUE!</v>
      </c>
      <c r="AM138" s="123" t="e">
        <f t="shared" si="124"/>
        <v>#VALUE!</v>
      </c>
      <c r="AN138" s="123" t="e">
        <f t="shared" si="125"/>
        <v>#VALUE!</v>
      </c>
      <c r="AO138" s="123" t="e">
        <f t="shared" si="126"/>
        <v>#VALUE!</v>
      </c>
      <c r="AP138" s="123" t="e">
        <f t="shared" si="127"/>
        <v>#VALUE!</v>
      </c>
      <c r="AQ138" s="123" t="e">
        <f t="shared" si="128"/>
        <v>#VALUE!</v>
      </c>
      <c r="AR138" s="124" t="e">
        <f t="shared" si="129"/>
        <v>#VALUE!</v>
      </c>
      <c r="AS138" s="124" t="e">
        <f t="shared" si="130"/>
        <v>#VALUE!</v>
      </c>
      <c r="AT138" s="124" t="e">
        <f t="shared" si="131"/>
        <v>#VALUE!</v>
      </c>
      <c r="AU138" s="124" t="e">
        <f t="shared" si="132"/>
        <v>#VALUE!</v>
      </c>
      <c r="AV138" s="124" t="e">
        <f t="shared" si="133"/>
        <v>#VALUE!</v>
      </c>
      <c r="AW138" s="124" t="e">
        <f t="shared" si="134"/>
        <v>#VALUE!</v>
      </c>
      <c r="AX138" s="124" t="e">
        <f t="shared" si="135"/>
        <v>#VALUE!</v>
      </c>
      <c r="AY138" s="124" t="e">
        <f t="shared" si="136"/>
        <v>#VALUE!</v>
      </c>
      <c r="AZ138" s="124" t="e">
        <f t="shared" si="137"/>
        <v>#VALUE!</v>
      </c>
      <c r="BA138" s="124" t="e">
        <f t="shared" si="138"/>
        <v>#VALUE!</v>
      </c>
      <c r="BB138" s="124" t="e">
        <f t="shared" si="139"/>
        <v>#VALUE!</v>
      </c>
      <c r="BC138" s="124" t="e">
        <f t="shared" si="140"/>
        <v>#VALUE!</v>
      </c>
      <c r="BD138" s="124" t="e">
        <f t="shared" si="141"/>
        <v>#VALUE!</v>
      </c>
      <c r="BE138" s="124" t="e">
        <f t="shared" si="142"/>
        <v>#VALUE!</v>
      </c>
      <c r="BF138" s="124" t="e">
        <f t="shared" si="143"/>
        <v>#VALUE!</v>
      </c>
      <c r="BG138" s="124" t="e">
        <f t="shared" si="144"/>
        <v>#VALUE!</v>
      </c>
      <c r="BH138" s="124" t="e">
        <f t="shared" si="145"/>
        <v>#VALUE!</v>
      </c>
      <c r="BI138" s="124" t="e">
        <f t="shared" si="146"/>
        <v>#VALUE!</v>
      </c>
      <c r="BJ138" s="124" t="e">
        <f t="shared" si="147"/>
        <v>#VALUE!</v>
      </c>
      <c r="BK138" s="124" t="e">
        <f t="shared" si="148"/>
        <v>#VALUE!</v>
      </c>
      <c r="BL138" s="124">
        <f t="shared" si="149"/>
        <v>1</v>
      </c>
    </row>
    <row r="139" spans="1:64">
      <c r="A139" s="118" t="s">
        <v>434</v>
      </c>
      <c r="B139" s="126"/>
      <c r="C139" s="126"/>
      <c r="D139" s="125"/>
      <c r="E139" s="125"/>
      <c r="F139" s="127"/>
      <c r="G139" s="128"/>
      <c r="H139" s="128"/>
      <c r="I139" s="127"/>
      <c r="J139" s="127"/>
      <c r="K139" s="127"/>
      <c r="L139" s="121" t="str">
        <f t="shared" ref="L139:L202" si="150">IF(OR($B139="",$C139="",$E139="",$F139="",$F139&lt;AN_LIM,$F139&gt;AN_CONCURS,$V139=FALSE),"",IF($G139="","",IF(OR($I139="X",$I139="x"),COORD_NAT*$U139/10000,IF(OR($J139="X",$J139="x"),DIR_UPT*$U139/10000,IF(OR($K139="X",$K139="x"),MEMBRU_NAT*$U139/10000/$BL139,"")))))</f>
        <v/>
      </c>
      <c r="M139" s="121" t="str">
        <f t="shared" ref="M139:M202" si="151">IF(OR($B139="",$C139="",$E139="",$F139="",$F139&gt;AN_CONCURS,$V139=FALSE),"",IF($G139="","",IF(OR($I139="X",$I139="x"),COORD_NAT*$U139/10000,IF(OR($J139="X",$J139="x"),DIR_UPT*$U139/10000,IF(OR($K139="X",$K139="x"),MEMBRU_NAT*$U139/10000/$BL139,"")))))</f>
        <v/>
      </c>
      <c r="N139" s="121"/>
      <c r="O139" s="122" t="str">
        <f t="shared" ref="O139:O202" si="152">IF(OR($B139="",$C139="",$E139="",$F139="",$F139&gt;AN_CONCURS,$I139="",$V139=FALSE),"",IF(OR($I139="X",$I139="x"),1,0))</f>
        <v/>
      </c>
      <c r="P139" s="122" t="str">
        <f t="shared" ref="P139:P202" si="153">IF(OR($B139="",$C139="",$E139="",$F139="",$F139&gt;AN_CONCURS,$J139="",$V139=FALSE),"",IF(OR($J139="X",$J139="x"),1,0))</f>
        <v/>
      </c>
      <c r="Q139" s="122" t="str">
        <f t="shared" ref="Q139:Q202" si="154">IF(OR($B139="",$C139="",$E139="",$F139="",$F139&gt;AN_CONCURS,$K139="",$V139=FALSE),"",IF(OR($K139="X",$K139="x"),1,0))</f>
        <v/>
      </c>
      <c r="R139" s="122" t="str">
        <f t="shared" ref="R139:R202" si="155">IF(OR($F139&lt;AN_LIM,$F139&gt;AN_CONCURS,$I139="",$V139=FALSE),"",IF(OR($I139="X",$I139="x"),1,0))</f>
        <v/>
      </c>
      <c r="S139" s="122" t="str">
        <f t="shared" ref="S139:S202" si="156">IF(OR($F139&lt;AN_LIM,$F139&gt;AN_CONCURS,$J139="",$V139=FALSE),"",IF(OR($J139="X",$J139="x"),1,0))</f>
        <v/>
      </c>
      <c r="T139" s="122" t="str">
        <f t="shared" ref="T139:T202" si="157">IF(OR($F139&lt;AN_LIM,$F139&gt;AN_CONCURS,$K139="",$V139=FALSE),"",IF(OR($K139="X",$K139="x"),1,0))</f>
        <v/>
      </c>
      <c r="U139" s="122" t="str">
        <f>IF(OR($B139="",$C139="",$E139="",$F139&gt;AN_CONCURS,$F139=""),"",$G139/VLOOKUP($F139,Euro!$A$6:$C$246,3,FALSE))</f>
        <v/>
      </c>
      <c r="V139" s="236" t="b">
        <f t="shared" ref="V139:V202" si="158">IF(NUME="",FALSE,ISNUMBER(SEARCH(NUME,$B139)))</f>
        <v>0</v>
      </c>
      <c r="X139" s="123" t="e">
        <f t="shared" si="109"/>
        <v>#VALUE!</v>
      </c>
      <c r="Y139" s="123" t="e">
        <f t="shared" si="110"/>
        <v>#VALUE!</v>
      </c>
      <c r="Z139" s="123" t="e">
        <f t="shared" si="111"/>
        <v>#VALUE!</v>
      </c>
      <c r="AA139" s="123" t="e">
        <f t="shared" si="112"/>
        <v>#VALUE!</v>
      </c>
      <c r="AB139" s="123" t="e">
        <f t="shared" si="113"/>
        <v>#VALUE!</v>
      </c>
      <c r="AC139" s="123" t="e">
        <f t="shared" si="114"/>
        <v>#VALUE!</v>
      </c>
      <c r="AD139" s="123" t="e">
        <f t="shared" si="115"/>
        <v>#VALUE!</v>
      </c>
      <c r="AE139" s="123" t="e">
        <f t="shared" si="116"/>
        <v>#VALUE!</v>
      </c>
      <c r="AF139" s="123" t="e">
        <f t="shared" si="117"/>
        <v>#VALUE!</v>
      </c>
      <c r="AG139" s="123" t="e">
        <f t="shared" si="118"/>
        <v>#VALUE!</v>
      </c>
      <c r="AH139" s="123" t="e">
        <f t="shared" si="119"/>
        <v>#VALUE!</v>
      </c>
      <c r="AI139" s="123" t="e">
        <f t="shared" si="120"/>
        <v>#VALUE!</v>
      </c>
      <c r="AJ139" s="123" t="e">
        <f t="shared" si="121"/>
        <v>#VALUE!</v>
      </c>
      <c r="AK139" s="123" t="e">
        <f t="shared" si="122"/>
        <v>#VALUE!</v>
      </c>
      <c r="AL139" s="123" t="e">
        <f t="shared" si="123"/>
        <v>#VALUE!</v>
      </c>
      <c r="AM139" s="123" t="e">
        <f t="shared" si="124"/>
        <v>#VALUE!</v>
      </c>
      <c r="AN139" s="123" t="e">
        <f t="shared" si="125"/>
        <v>#VALUE!</v>
      </c>
      <c r="AO139" s="123" t="e">
        <f t="shared" si="126"/>
        <v>#VALUE!</v>
      </c>
      <c r="AP139" s="123" t="e">
        <f t="shared" si="127"/>
        <v>#VALUE!</v>
      </c>
      <c r="AQ139" s="123" t="e">
        <f t="shared" si="128"/>
        <v>#VALUE!</v>
      </c>
      <c r="AR139" s="124" t="e">
        <f t="shared" si="129"/>
        <v>#VALUE!</v>
      </c>
      <c r="AS139" s="124" t="e">
        <f t="shared" si="130"/>
        <v>#VALUE!</v>
      </c>
      <c r="AT139" s="124" t="e">
        <f t="shared" si="131"/>
        <v>#VALUE!</v>
      </c>
      <c r="AU139" s="124" t="e">
        <f t="shared" si="132"/>
        <v>#VALUE!</v>
      </c>
      <c r="AV139" s="124" t="e">
        <f t="shared" si="133"/>
        <v>#VALUE!</v>
      </c>
      <c r="AW139" s="124" t="e">
        <f t="shared" si="134"/>
        <v>#VALUE!</v>
      </c>
      <c r="AX139" s="124" t="e">
        <f t="shared" si="135"/>
        <v>#VALUE!</v>
      </c>
      <c r="AY139" s="124" t="e">
        <f t="shared" si="136"/>
        <v>#VALUE!</v>
      </c>
      <c r="AZ139" s="124" t="e">
        <f t="shared" si="137"/>
        <v>#VALUE!</v>
      </c>
      <c r="BA139" s="124" t="e">
        <f t="shared" si="138"/>
        <v>#VALUE!</v>
      </c>
      <c r="BB139" s="124" t="e">
        <f t="shared" si="139"/>
        <v>#VALUE!</v>
      </c>
      <c r="BC139" s="124" t="e">
        <f t="shared" si="140"/>
        <v>#VALUE!</v>
      </c>
      <c r="BD139" s="124" t="e">
        <f t="shared" si="141"/>
        <v>#VALUE!</v>
      </c>
      <c r="BE139" s="124" t="e">
        <f t="shared" si="142"/>
        <v>#VALUE!</v>
      </c>
      <c r="BF139" s="124" t="e">
        <f t="shared" si="143"/>
        <v>#VALUE!</v>
      </c>
      <c r="BG139" s="124" t="e">
        <f t="shared" si="144"/>
        <v>#VALUE!</v>
      </c>
      <c r="BH139" s="124" t="e">
        <f t="shared" si="145"/>
        <v>#VALUE!</v>
      </c>
      <c r="BI139" s="124" t="e">
        <f t="shared" si="146"/>
        <v>#VALUE!</v>
      </c>
      <c r="BJ139" s="124" t="e">
        <f t="shared" si="147"/>
        <v>#VALUE!</v>
      </c>
      <c r="BK139" s="124" t="e">
        <f t="shared" si="148"/>
        <v>#VALUE!</v>
      </c>
      <c r="BL139" s="124">
        <f t="shared" si="149"/>
        <v>1</v>
      </c>
    </row>
    <row r="140" spans="1:64">
      <c r="A140" s="118" t="s">
        <v>435</v>
      </c>
      <c r="B140" s="126"/>
      <c r="C140" s="126"/>
      <c r="D140" s="125"/>
      <c r="E140" s="125"/>
      <c r="F140" s="127"/>
      <c r="G140" s="128"/>
      <c r="H140" s="128"/>
      <c r="I140" s="127"/>
      <c r="J140" s="127"/>
      <c r="K140" s="127"/>
      <c r="L140" s="121" t="str">
        <f t="shared" si="150"/>
        <v/>
      </c>
      <c r="M140" s="121" t="str">
        <f t="shared" si="151"/>
        <v/>
      </c>
      <c r="N140" s="121"/>
      <c r="O140" s="122" t="str">
        <f t="shared" si="152"/>
        <v/>
      </c>
      <c r="P140" s="122" t="str">
        <f t="shared" si="153"/>
        <v/>
      </c>
      <c r="Q140" s="122" t="str">
        <f t="shared" si="154"/>
        <v/>
      </c>
      <c r="R140" s="122" t="str">
        <f t="shared" si="155"/>
        <v/>
      </c>
      <c r="S140" s="122" t="str">
        <f t="shared" si="156"/>
        <v/>
      </c>
      <c r="T140" s="122" t="str">
        <f t="shared" si="157"/>
        <v/>
      </c>
      <c r="U140" s="122" t="str">
        <f>IF(OR($B140="",$C140="",$E140="",$F140&gt;AN_CONCURS,$F140=""),"",$G140/VLOOKUP($F140,Euro!$A$6:$C$246,3,FALSE))</f>
        <v/>
      </c>
      <c r="V140" s="236" t="b">
        <f t="shared" si="158"/>
        <v>0</v>
      </c>
      <c r="X140" s="123" t="e">
        <f t="shared" si="109"/>
        <v>#VALUE!</v>
      </c>
      <c r="Y140" s="123" t="e">
        <f t="shared" si="110"/>
        <v>#VALUE!</v>
      </c>
      <c r="Z140" s="123" t="e">
        <f t="shared" si="111"/>
        <v>#VALUE!</v>
      </c>
      <c r="AA140" s="123" t="e">
        <f t="shared" si="112"/>
        <v>#VALUE!</v>
      </c>
      <c r="AB140" s="123" t="e">
        <f t="shared" si="113"/>
        <v>#VALUE!</v>
      </c>
      <c r="AC140" s="123" t="e">
        <f t="shared" si="114"/>
        <v>#VALUE!</v>
      </c>
      <c r="AD140" s="123" t="e">
        <f t="shared" si="115"/>
        <v>#VALUE!</v>
      </c>
      <c r="AE140" s="123" t="e">
        <f t="shared" si="116"/>
        <v>#VALUE!</v>
      </c>
      <c r="AF140" s="123" t="e">
        <f t="shared" si="117"/>
        <v>#VALUE!</v>
      </c>
      <c r="AG140" s="123" t="e">
        <f t="shared" si="118"/>
        <v>#VALUE!</v>
      </c>
      <c r="AH140" s="123" t="e">
        <f t="shared" si="119"/>
        <v>#VALUE!</v>
      </c>
      <c r="AI140" s="123" t="e">
        <f t="shared" si="120"/>
        <v>#VALUE!</v>
      </c>
      <c r="AJ140" s="123" t="e">
        <f t="shared" si="121"/>
        <v>#VALUE!</v>
      </c>
      <c r="AK140" s="123" t="e">
        <f t="shared" si="122"/>
        <v>#VALUE!</v>
      </c>
      <c r="AL140" s="123" t="e">
        <f t="shared" si="123"/>
        <v>#VALUE!</v>
      </c>
      <c r="AM140" s="123" t="e">
        <f t="shared" si="124"/>
        <v>#VALUE!</v>
      </c>
      <c r="AN140" s="123" t="e">
        <f t="shared" si="125"/>
        <v>#VALUE!</v>
      </c>
      <c r="AO140" s="123" t="e">
        <f t="shared" si="126"/>
        <v>#VALUE!</v>
      </c>
      <c r="AP140" s="123" t="e">
        <f t="shared" si="127"/>
        <v>#VALUE!</v>
      </c>
      <c r="AQ140" s="123" t="e">
        <f t="shared" si="128"/>
        <v>#VALUE!</v>
      </c>
      <c r="AR140" s="124" t="e">
        <f t="shared" si="129"/>
        <v>#VALUE!</v>
      </c>
      <c r="AS140" s="124" t="e">
        <f t="shared" si="130"/>
        <v>#VALUE!</v>
      </c>
      <c r="AT140" s="124" t="e">
        <f t="shared" si="131"/>
        <v>#VALUE!</v>
      </c>
      <c r="AU140" s="124" t="e">
        <f t="shared" si="132"/>
        <v>#VALUE!</v>
      </c>
      <c r="AV140" s="124" t="e">
        <f t="shared" si="133"/>
        <v>#VALUE!</v>
      </c>
      <c r="AW140" s="124" t="e">
        <f t="shared" si="134"/>
        <v>#VALUE!</v>
      </c>
      <c r="AX140" s="124" t="e">
        <f t="shared" si="135"/>
        <v>#VALUE!</v>
      </c>
      <c r="AY140" s="124" t="e">
        <f t="shared" si="136"/>
        <v>#VALUE!</v>
      </c>
      <c r="AZ140" s="124" t="e">
        <f t="shared" si="137"/>
        <v>#VALUE!</v>
      </c>
      <c r="BA140" s="124" t="e">
        <f t="shared" si="138"/>
        <v>#VALUE!</v>
      </c>
      <c r="BB140" s="124" t="e">
        <f t="shared" si="139"/>
        <v>#VALUE!</v>
      </c>
      <c r="BC140" s="124" t="e">
        <f t="shared" si="140"/>
        <v>#VALUE!</v>
      </c>
      <c r="BD140" s="124" t="e">
        <f t="shared" si="141"/>
        <v>#VALUE!</v>
      </c>
      <c r="BE140" s="124" t="e">
        <f t="shared" si="142"/>
        <v>#VALUE!</v>
      </c>
      <c r="BF140" s="124" t="e">
        <f t="shared" si="143"/>
        <v>#VALUE!</v>
      </c>
      <c r="BG140" s="124" t="e">
        <f t="shared" si="144"/>
        <v>#VALUE!</v>
      </c>
      <c r="BH140" s="124" t="e">
        <f t="shared" si="145"/>
        <v>#VALUE!</v>
      </c>
      <c r="BI140" s="124" t="e">
        <f t="shared" si="146"/>
        <v>#VALUE!</v>
      </c>
      <c r="BJ140" s="124" t="e">
        <f t="shared" si="147"/>
        <v>#VALUE!</v>
      </c>
      <c r="BK140" s="124" t="e">
        <f t="shared" si="148"/>
        <v>#VALUE!</v>
      </c>
      <c r="BL140" s="124">
        <f t="shared" si="149"/>
        <v>1</v>
      </c>
    </row>
    <row r="141" spans="1:64">
      <c r="A141" s="118" t="s">
        <v>436</v>
      </c>
      <c r="B141" s="126"/>
      <c r="C141" s="126"/>
      <c r="D141" s="125"/>
      <c r="E141" s="125"/>
      <c r="F141" s="127"/>
      <c r="G141" s="128"/>
      <c r="H141" s="128"/>
      <c r="I141" s="127"/>
      <c r="J141" s="127"/>
      <c r="K141" s="127"/>
      <c r="L141" s="121" t="str">
        <f t="shared" si="150"/>
        <v/>
      </c>
      <c r="M141" s="121" t="str">
        <f t="shared" si="151"/>
        <v/>
      </c>
      <c r="N141" s="121"/>
      <c r="O141" s="122" t="str">
        <f t="shared" si="152"/>
        <v/>
      </c>
      <c r="P141" s="122" t="str">
        <f t="shared" si="153"/>
        <v/>
      </c>
      <c r="Q141" s="122" t="str">
        <f t="shared" si="154"/>
        <v/>
      </c>
      <c r="R141" s="122" t="str">
        <f t="shared" si="155"/>
        <v/>
      </c>
      <c r="S141" s="122" t="str">
        <f t="shared" si="156"/>
        <v/>
      </c>
      <c r="T141" s="122" t="str">
        <f t="shared" si="157"/>
        <v/>
      </c>
      <c r="U141" s="122" t="str">
        <f>IF(OR($B141="",$C141="",$E141="",$F141&gt;AN_CONCURS,$F141=""),"",$G141/VLOOKUP($F141,Euro!$A$6:$C$246,3,FALSE))</f>
        <v/>
      </c>
      <c r="V141" s="236" t="b">
        <f t="shared" si="158"/>
        <v>0</v>
      </c>
      <c r="X141" s="123" t="e">
        <f t="shared" si="109"/>
        <v>#VALUE!</v>
      </c>
      <c r="Y141" s="123" t="e">
        <f t="shared" si="110"/>
        <v>#VALUE!</v>
      </c>
      <c r="Z141" s="123" t="e">
        <f t="shared" si="111"/>
        <v>#VALUE!</v>
      </c>
      <c r="AA141" s="123" t="e">
        <f t="shared" si="112"/>
        <v>#VALUE!</v>
      </c>
      <c r="AB141" s="123" t="e">
        <f t="shared" si="113"/>
        <v>#VALUE!</v>
      </c>
      <c r="AC141" s="123" t="e">
        <f t="shared" si="114"/>
        <v>#VALUE!</v>
      </c>
      <c r="AD141" s="123" t="e">
        <f t="shared" si="115"/>
        <v>#VALUE!</v>
      </c>
      <c r="AE141" s="123" t="e">
        <f t="shared" si="116"/>
        <v>#VALUE!</v>
      </c>
      <c r="AF141" s="123" t="e">
        <f t="shared" si="117"/>
        <v>#VALUE!</v>
      </c>
      <c r="AG141" s="123" t="e">
        <f t="shared" si="118"/>
        <v>#VALUE!</v>
      </c>
      <c r="AH141" s="123" t="e">
        <f t="shared" si="119"/>
        <v>#VALUE!</v>
      </c>
      <c r="AI141" s="123" t="e">
        <f t="shared" si="120"/>
        <v>#VALUE!</v>
      </c>
      <c r="AJ141" s="123" t="e">
        <f t="shared" si="121"/>
        <v>#VALUE!</v>
      </c>
      <c r="AK141" s="123" t="e">
        <f t="shared" si="122"/>
        <v>#VALUE!</v>
      </c>
      <c r="AL141" s="123" t="e">
        <f t="shared" si="123"/>
        <v>#VALUE!</v>
      </c>
      <c r="AM141" s="123" t="e">
        <f t="shared" si="124"/>
        <v>#VALUE!</v>
      </c>
      <c r="AN141" s="123" t="e">
        <f t="shared" si="125"/>
        <v>#VALUE!</v>
      </c>
      <c r="AO141" s="123" t="e">
        <f t="shared" si="126"/>
        <v>#VALUE!</v>
      </c>
      <c r="AP141" s="123" t="e">
        <f t="shared" si="127"/>
        <v>#VALUE!</v>
      </c>
      <c r="AQ141" s="123" t="e">
        <f t="shared" si="128"/>
        <v>#VALUE!</v>
      </c>
      <c r="AR141" s="124" t="e">
        <f t="shared" si="129"/>
        <v>#VALUE!</v>
      </c>
      <c r="AS141" s="124" t="e">
        <f t="shared" si="130"/>
        <v>#VALUE!</v>
      </c>
      <c r="AT141" s="124" t="e">
        <f t="shared" si="131"/>
        <v>#VALUE!</v>
      </c>
      <c r="AU141" s="124" t="e">
        <f t="shared" si="132"/>
        <v>#VALUE!</v>
      </c>
      <c r="AV141" s="124" t="e">
        <f t="shared" si="133"/>
        <v>#VALUE!</v>
      </c>
      <c r="AW141" s="124" t="e">
        <f t="shared" si="134"/>
        <v>#VALUE!</v>
      </c>
      <c r="AX141" s="124" t="e">
        <f t="shared" si="135"/>
        <v>#VALUE!</v>
      </c>
      <c r="AY141" s="124" t="e">
        <f t="shared" si="136"/>
        <v>#VALUE!</v>
      </c>
      <c r="AZ141" s="124" t="e">
        <f t="shared" si="137"/>
        <v>#VALUE!</v>
      </c>
      <c r="BA141" s="124" t="e">
        <f t="shared" si="138"/>
        <v>#VALUE!</v>
      </c>
      <c r="BB141" s="124" t="e">
        <f t="shared" si="139"/>
        <v>#VALUE!</v>
      </c>
      <c r="BC141" s="124" t="e">
        <f t="shared" si="140"/>
        <v>#VALUE!</v>
      </c>
      <c r="BD141" s="124" t="e">
        <f t="shared" si="141"/>
        <v>#VALUE!</v>
      </c>
      <c r="BE141" s="124" t="e">
        <f t="shared" si="142"/>
        <v>#VALUE!</v>
      </c>
      <c r="BF141" s="124" t="e">
        <f t="shared" si="143"/>
        <v>#VALUE!</v>
      </c>
      <c r="BG141" s="124" t="e">
        <f t="shared" si="144"/>
        <v>#VALUE!</v>
      </c>
      <c r="BH141" s="124" t="e">
        <f t="shared" si="145"/>
        <v>#VALUE!</v>
      </c>
      <c r="BI141" s="124" t="e">
        <f t="shared" si="146"/>
        <v>#VALUE!</v>
      </c>
      <c r="BJ141" s="124" t="e">
        <f t="shared" si="147"/>
        <v>#VALUE!</v>
      </c>
      <c r="BK141" s="124" t="e">
        <f t="shared" si="148"/>
        <v>#VALUE!</v>
      </c>
      <c r="BL141" s="124">
        <f t="shared" si="149"/>
        <v>1</v>
      </c>
    </row>
    <row r="142" spans="1:64">
      <c r="A142" s="118" t="s">
        <v>437</v>
      </c>
      <c r="B142" s="126"/>
      <c r="C142" s="126"/>
      <c r="D142" s="125"/>
      <c r="E142" s="125"/>
      <c r="F142" s="127"/>
      <c r="G142" s="128"/>
      <c r="H142" s="128"/>
      <c r="I142" s="127"/>
      <c r="J142" s="127"/>
      <c r="K142" s="127"/>
      <c r="L142" s="121" t="str">
        <f t="shared" si="150"/>
        <v/>
      </c>
      <c r="M142" s="121" t="str">
        <f t="shared" si="151"/>
        <v/>
      </c>
      <c r="N142" s="121"/>
      <c r="O142" s="122" t="str">
        <f t="shared" si="152"/>
        <v/>
      </c>
      <c r="P142" s="122" t="str">
        <f t="shared" si="153"/>
        <v/>
      </c>
      <c r="Q142" s="122" t="str">
        <f t="shared" si="154"/>
        <v/>
      </c>
      <c r="R142" s="122" t="str">
        <f t="shared" si="155"/>
        <v/>
      </c>
      <c r="S142" s="122" t="str">
        <f t="shared" si="156"/>
        <v/>
      </c>
      <c r="T142" s="122" t="str">
        <f t="shared" si="157"/>
        <v/>
      </c>
      <c r="U142" s="122" t="str">
        <f>IF(OR($B142="",$C142="",$E142="",$F142&gt;AN_CONCURS,$F142=""),"",$G142/VLOOKUP($F142,Euro!$A$6:$C$246,3,FALSE))</f>
        <v/>
      </c>
      <c r="V142" s="236" t="b">
        <f t="shared" si="158"/>
        <v>0</v>
      </c>
      <c r="X142" s="123" t="e">
        <f t="shared" si="109"/>
        <v>#VALUE!</v>
      </c>
      <c r="Y142" s="123" t="e">
        <f t="shared" si="110"/>
        <v>#VALUE!</v>
      </c>
      <c r="Z142" s="123" t="e">
        <f t="shared" si="111"/>
        <v>#VALUE!</v>
      </c>
      <c r="AA142" s="123" t="e">
        <f t="shared" si="112"/>
        <v>#VALUE!</v>
      </c>
      <c r="AB142" s="123" t="e">
        <f t="shared" si="113"/>
        <v>#VALUE!</v>
      </c>
      <c r="AC142" s="123" t="e">
        <f t="shared" si="114"/>
        <v>#VALUE!</v>
      </c>
      <c r="AD142" s="123" t="e">
        <f t="shared" si="115"/>
        <v>#VALUE!</v>
      </c>
      <c r="AE142" s="123" t="e">
        <f t="shared" si="116"/>
        <v>#VALUE!</v>
      </c>
      <c r="AF142" s="123" t="e">
        <f t="shared" si="117"/>
        <v>#VALUE!</v>
      </c>
      <c r="AG142" s="123" t="e">
        <f t="shared" si="118"/>
        <v>#VALUE!</v>
      </c>
      <c r="AH142" s="123" t="e">
        <f t="shared" si="119"/>
        <v>#VALUE!</v>
      </c>
      <c r="AI142" s="123" t="e">
        <f t="shared" si="120"/>
        <v>#VALUE!</v>
      </c>
      <c r="AJ142" s="123" t="e">
        <f t="shared" si="121"/>
        <v>#VALUE!</v>
      </c>
      <c r="AK142" s="123" t="e">
        <f t="shared" si="122"/>
        <v>#VALUE!</v>
      </c>
      <c r="AL142" s="123" t="e">
        <f t="shared" si="123"/>
        <v>#VALUE!</v>
      </c>
      <c r="AM142" s="123" t="e">
        <f t="shared" si="124"/>
        <v>#VALUE!</v>
      </c>
      <c r="AN142" s="123" t="e">
        <f t="shared" si="125"/>
        <v>#VALUE!</v>
      </c>
      <c r="AO142" s="123" t="e">
        <f t="shared" si="126"/>
        <v>#VALUE!</v>
      </c>
      <c r="AP142" s="123" t="e">
        <f t="shared" si="127"/>
        <v>#VALUE!</v>
      </c>
      <c r="AQ142" s="123" t="e">
        <f t="shared" si="128"/>
        <v>#VALUE!</v>
      </c>
      <c r="AR142" s="124" t="e">
        <f t="shared" si="129"/>
        <v>#VALUE!</v>
      </c>
      <c r="AS142" s="124" t="e">
        <f t="shared" si="130"/>
        <v>#VALUE!</v>
      </c>
      <c r="AT142" s="124" t="e">
        <f t="shared" si="131"/>
        <v>#VALUE!</v>
      </c>
      <c r="AU142" s="124" t="e">
        <f t="shared" si="132"/>
        <v>#VALUE!</v>
      </c>
      <c r="AV142" s="124" t="e">
        <f t="shared" si="133"/>
        <v>#VALUE!</v>
      </c>
      <c r="AW142" s="124" t="e">
        <f t="shared" si="134"/>
        <v>#VALUE!</v>
      </c>
      <c r="AX142" s="124" t="e">
        <f t="shared" si="135"/>
        <v>#VALUE!</v>
      </c>
      <c r="AY142" s="124" t="e">
        <f t="shared" si="136"/>
        <v>#VALUE!</v>
      </c>
      <c r="AZ142" s="124" t="e">
        <f t="shared" si="137"/>
        <v>#VALUE!</v>
      </c>
      <c r="BA142" s="124" t="e">
        <f t="shared" si="138"/>
        <v>#VALUE!</v>
      </c>
      <c r="BB142" s="124" t="e">
        <f t="shared" si="139"/>
        <v>#VALUE!</v>
      </c>
      <c r="BC142" s="124" t="e">
        <f t="shared" si="140"/>
        <v>#VALUE!</v>
      </c>
      <c r="BD142" s="124" t="e">
        <f t="shared" si="141"/>
        <v>#VALUE!</v>
      </c>
      <c r="BE142" s="124" t="e">
        <f t="shared" si="142"/>
        <v>#VALUE!</v>
      </c>
      <c r="BF142" s="124" t="e">
        <f t="shared" si="143"/>
        <v>#VALUE!</v>
      </c>
      <c r="BG142" s="124" t="e">
        <f t="shared" si="144"/>
        <v>#VALUE!</v>
      </c>
      <c r="BH142" s="124" t="e">
        <f t="shared" si="145"/>
        <v>#VALUE!</v>
      </c>
      <c r="BI142" s="124" t="e">
        <f t="shared" si="146"/>
        <v>#VALUE!</v>
      </c>
      <c r="BJ142" s="124" t="e">
        <f t="shared" si="147"/>
        <v>#VALUE!</v>
      </c>
      <c r="BK142" s="124" t="e">
        <f t="shared" si="148"/>
        <v>#VALUE!</v>
      </c>
      <c r="BL142" s="124">
        <f t="shared" si="149"/>
        <v>1</v>
      </c>
    </row>
    <row r="143" spans="1:64">
      <c r="A143" s="118" t="s">
        <v>438</v>
      </c>
      <c r="B143" s="126"/>
      <c r="C143" s="126"/>
      <c r="D143" s="125"/>
      <c r="E143" s="125"/>
      <c r="F143" s="127"/>
      <c r="G143" s="128"/>
      <c r="H143" s="128"/>
      <c r="I143" s="127"/>
      <c r="J143" s="127"/>
      <c r="K143" s="127"/>
      <c r="L143" s="121" t="str">
        <f t="shared" si="150"/>
        <v/>
      </c>
      <c r="M143" s="121" t="str">
        <f t="shared" si="151"/>
        <v/>
      </c>
      <c r="N143" s="121"/>
      <c r="O143" s="122" t="str">
        <f t="shared" si="152"/>
        <v/>
      </c>
      <c r="P143" s="122" t="str">
        <f t="shared" si="153"/>
        <v/>
      </c>
      <c r="Q143" s="122" t="str">
        <f t="shared" si="154"/>
        <v/>
      </c>
      <c r="R143" s="122" t="str">
        <f t="shared" si="155"/>
        <v/>
      </c>
      <c r="S143" s="122" t="str">
        <f t="shared" si="156"/>
        <v/>
      </c>
      <c r="T143" s="122" t="str">
        <f t="shared" si="157"/>
        <v/>
      </c>
      <c r="U143" s="122" t="str">
        <f>IF(OR($B143="",$C143="",$E143="",$F143&gt;AN_CONCURS,$F143=""),"",$G143/VLOOKUP($F143,Euro!$A$6:$C$246,3,FALSE))</f>
        <v/>
      </c>
      <c r="V143" s="236" t="b">
        <f t="shared" si="158"/>
        <v>0</v>
      </c>
      <c r="X143" s="123" t="e">
        <f t="shared" si="109"/>
        <v>#VALUE!</v>
      </c>
      <c r="Y143" s="123" t="e">
        <f t="shared" si="110"/>
        <v>#VALUE!</v>
      </c>
      <c r="Z143" s="123" t="e">
        <f t="shared" si="111"/>
        <v>#VALUE!</v>
      </c>
      <c r="AA143" s="123" t="e">
        <f t="shared" si="112"/>
        <v>#VALUE!</v>
      </c>
      <c r="AB143" s="123" t="e">
        <f t="shared" si="113"/>
        <v>#VALUE!</v>
      </c>
      <c r="AC143" s="123" t="e">
        <f t="shared" si="114"/>
        <v>#VALUE!</v>
      </c>
      <c r="AD143" s="123" t="e">
        <f t="shared" si="115"/>
        <v>#VALUE!</v>
      </c>
      <c r="AE143" s="123" t="e">
        <f t="shared" si="116"/>
        <v>#VALUE!</v>
      </c>
      <c r="AF143" s="123" t="e">
        <f t="shared" si="117"/>
        <v>#VALUE!</v>
      </c>
      <c r="AG143" s="123" t="e">
        <f t="shared" si="118"/>
        <v>#VALUE!</v>
      </c>
      <c r="AH143" s="123" t="e">
        <f t="shared" si="119"/>
        <v>#VALUE!</v>
      </c>
      <c r="AI143" s="123" t="e">
        <f t="shared" si="120"/>
        <v>#VALUE!</v>
      </c>
      <c r="AJ143" s="123" t="e">
        <f t="shared" si="121"/>
        <v>#VALUE!</v>
      </c>
      <c r="AK143" s="123" t="e">
        <f t="shared" si="122"/>
        <v>#VALUE!</v>
      </c>
      <c r="AL143" s="123" t="e">
        <f t="shared" si="123"/>
        <v>#VALUE!</v>
      </c>
      <c r="AM143" s="123" t="e">
        <f t="shared" si="124"/>
        <v>#VALUE!</v>
      </c>
      <c r="AN143" s="123" t="e">
        <f t="shared" si="125"/>
        <v>#VALUE!</v>
      </c>
      <c r="AO143" s="123" t="e">
        <f t="shared" si="126"/>
        <v>#VALUE!</v>
      </c>
      <c r="AP143" s="123" t="e">
        <f t="shared" si="127"/>
        <v>#VALUE!</v>
      </c>
      <c r="AQ143" s="123" t="e">
        <f t="shared" si="128"/>
        <v>#VALUE!</v>
      </c>
      <c r="AR143" s="124" t="e">
        <f t="shared" si="129"/>
        <v>#VALUE!</v>
      </c>
      <c r="AS143" s="124" t="e">
        <f t="shared" si="130"/>
        <v>#VALUE!</v>
      </c>
      <c r="AT143" s="124" t="e">
        <f t="shared" si="131"/>
        <v>#VALUE!</v>
      </c>
      <c r="AU143" s="124" t="e">
        <f t="shared" si="132"/>
        <v>#VALUE!</v>
      </c>
      <c r="AV143" s="124" t="e">
        <f t="shared" si="133"/>
        <v>#VALUE!</v>
      </c>
      <c r="AW143" s="124" t="e">
        <f t="shared" si="134"/>
        <v>#VALUE!</v>
      </c>
      <c r="AX143" s="124" t="e">
        <f t="shared" si="135"/>
        <v>#VALUE!</v>
      </c>
      <c r="AY143" s="124" t="e">
        <f t="shared" si="136"/>
        <v>#VALUE!</v>
      </c>
      <c r="AZ143" s="124" t="e">
        <f t="shared" si="137"/>
        <v>#VALUE!</v>
      </c>
      <c r="BA143" s="124" t="e">
        <f t="shared" si="138"/>
        <v>#VALUE!</v>
      </c>
      <c r="BB143" s="124" t="e">
        <f t="shared" si="139"/>
        <v>#VALUE!</v>
      </c>
      <c r="BC143" s="124" t="e">
        <f t="shared" si="140"/>
        <v>#VALUE!</v>
      </c>
      <c r="BD143" s="124" t="e">
        <f t="shared" si="141"/>
        <v>#VALUE!</v>
      </c>
      <c r="BE143" s="124" t="e">
        <f t="shared" si="142"/>
        <v>#VALUE!</v>
      </c>
      <c r="BF143" s="124" t="e">
        <f t="shared" si="143"/>
        <v>#VALUE!</v>
      </c>
      <c r="BG143" s="124" t="e">
        <f t="shared" si="144"/>
        <v>#VALUE!</v>
      </c>
      <c r="BH143" s="124" t="e">
        <f t="shared" si="145"/>
        <v>#VALUE!</v>
      </c>
      <c r="BI143" s="124" t="e">
        <f t="shared" si="146"/>
        <v>#VALUE!</v>
      </c>
      <c r="BJ143" s="124" t="e">
        <f t="shared" si="147"/>
        <v>#VALUE!</v>
      </c>
      <c r="BK143" s="124" t="e">
        <f t="shared" si="148"/>
        <v>#VALUE!</v>
      </c>
      <c r="BL143" s="124">
        <f t="shared" si="149"/>
        <v>1</v>
      </c>
    </row>
    <row r="144" spans="1:64">
      <c r="A144" s="118" t="s">
        <v>439</v>
      </c>
      <c r="B144" s="126"/>
      <c r="C144" s="126"/>
      <c r="D144" s="125"/>
      <c r="E144" s="125"/>
      <c r="F144" s="127"/>
      <c r="G144" s="128"/>
      <c r="H144" s="128"/>
      <c r="I144" s="127"/>
      <c r="J144" s="127"/>
      <c r="K144" s="127"/>
      <c r="L144" s="121" t="str">
        <f t="shared" si="150"/>
        <v/>
      </c>
      <c r="M144" s="121" t="str">
        <f t="shared" si="151"/>
        <v/>
      </c>
      <c r="N144" s="121"/>
      <c r="O144" s="122" t="str">
        <f t="shared" si="152"/>
        <v/>
      </c>
      <c r="P144" s="122" t="str">
        <f t="shared" si="153"/>
        <v/>
      </c>
      <c r="Q144" s="122" t="str">
        <f t="shared" si="154"/>
        <v/>
      </c>
      <c r="R144" s="122" t="str">
        <f t="shared" si="155"/>
        <v/>
      </c>
      <c r="S144" s="122" t="str">
        <f t="shared" si="156"/>
        <v/>
      </c>
      <c r="T144" s="122" t="str">
        <f t="shared" si="157"/>
        <v/>
      </c>
      <c r="U144" s="122" t="str">
        <f>IF(OR($B144="",$C144="",$E144="",$F144&gt;AN_CONCURS,$F144=""),"",$G144/VLOOKUP($F144,Euro!$A$6:$C$246,3,FALSE))</f>
        <v/>
      </c>
      <c r="V144" s="236" t="b">
        <f t="shared" si="158"/>
        <v>0</v>
      </c>
      <c r="X144" s="123" t="e">
        <f t="shared" si="109"/>
        <v>#VALUE!</v>
      </c>
      <c r="Y144" s="123" t="e">
        <f t="shared" si="110"/>
        <v>#VALUE!</v>
      </c>
      <c r="Z144" s="123" t="e">
        <f t="shared" si="111"/>
        <v>#VALUE!</v>
      </c>
      <c r="AA144" s="123" t="e">
        <f t="shared" si="112"/>
        <v>#VALUE!</v>
      </c>
      <c r="AB144" s="123" t="e">
        <f t="shared" si="113"/>
        <v>#VALUE!</v>
      </c>
      <c r="AC144" s="123" t="e">
        <f t="shared" si="114"/>
        <v>#VALUE!</v>
      </c>
      <c r="AD144" s="123" t="e">
        <f t="shared" si="115"/>
        <v>#VALUE!</v>
      </c>
      <c r="AE144" s="123" t="e">
        <f t="shared" si="116"/>
        <v>#VALUE!</v>
      </c>
      <c r="AF144" s="123" t="e">
        <f t="shared" si="117"/>
        <v>#VALUE!</v>
      </c>
      <c r="AG144" s="123" t="e">
        <f t="shared" si="118"/>
        <v>#VALUE!</v>
      </c>
      <c r="AH144" s="123" t="e">
        <f t="shared" si="119"/>
        <v>#VALUE!</v>
      </c>
      <c r="AI144" s="123" t="e">
        <f t="shared" si="120"/>
        <v>#VALUE!</v>
      </c>
      <c r="AJ144" s="123" t="e">
        <f t="shared" si="121"/>
        <v>#VALUE!</v>
      </c>
      <c r="AK144" s="123" t="e">
        <f t="shared" si="122"/>
        <v>#VALUE!</v>
      </c>
      <c r="AL144" s="123" t="e">
        <f t="shared" si="123"/>
        <v>#VALUE!</v>
      </c>
      <c r="AM144" s="123" t="e">
        <f t="shared" si="124"/>
        <v>#VALUE!</v>
      </c>
      <c r="AN144" s="123" t="e">
        <f t="shared" si="125"/>
        <v>#VALUE!</v>
      </c>
      <c r="AO144" s="123" t="e">
        <f t="shared" si="126"/>
        <v>#VALUE!</v>
      </c>
      <c r="AP144" s="123" t="e">
        <f t="shared" si="127"/>
        <v>#VALUE!</v>
      </c>
      <c r="AQ144" s="123" t="e">
        <f t="shared" si="128"/>
        <v>#VALUE!</v>
      </c>
      <c r="AR144" s="124" t="e">
        <f t="shared" si="129"/>
        <v>#VALUE!</v>
      </c>
      <c r="AS144" s="124" t="e">
        <f t="shared" si="130"/>
        <v>#VALUE!</v>
      </c>
      <c r="AT144" s="124" t="e">
        <f t="shared" si="131"/>
        <v>#VALUE!</v>
      </c>
      <c r="AU144" s="124" t="e">
        <f t="shared" si="132"/>
        <v>#VALUE!</v>
      </c>
      <c r="AV144" s="124" t="e">
        <f t="shared" si="133"/>
        <v>#VALUE!</v>
      </c>
      <c r="AW144" s="124" t="e">
        <f t="shared" si="134"/>
        <v>#VALUE!</v>
      </c>
      <c r="AX144" s="124" t="e">
        <f t="shared" si="135"/>
        <v>#VALUE!</v>
      </c>
      <c r="AY144" s="124" t="e">
        <f t="shared" si="136"/>
        <v>#VALUE!</v>
      </c>
      <c r="AZ144" s="124" t="e">
        <f t="shared" si="137"/>
        <v>#VALUE!</v>
      </c>
      <c r="BA144" s="124" t="e">
        <f t="shared" si="138"/>
        <v>#VALUE!</v>
      </c>
      <c r="BB144" s="124" t="e">
        <f t="shared" si="139"/>
        <v>#VALUE!</v>
      </c>
      <c r="BC144" s="124" t="e">
        <f t="shared" si="140"/>
        <v>#VALUE!</v>
      </c>
      <c r="BD144" s="124" t="e">
        <f t="shared" si="141"/>
        <v>#VALUE!</v>
      </c>
      <c r="BE144" s="124" t="e">
        <f t="shared" si="142"/>
        <v>#VALUE!</v>
      </c>
      <c r="BF144" s="124" t="e">
        <f t="shared" si="143"/>
        <v>#VALUE!</v>
      </c>
      <c r="BG144" s="124" t="e">
        <f t="shared" si="144"/>
        <v>#VALUE!</v>
      </c>
      <c r="BH144" s="124" t="e">
        <f t="shared" si="145"/>
        <v>#VALUE!</v>
      </c>
      <c r="BI144" s="124" t="e">
        <f t="shared" si="146"/>
        <v>#VALUE!</v>
      </c>
      <c r="BJ144" s="124" t="e">
        <f t="shared" si="147"/>
        <v>#VALUE!</v>
      </c>
      <c r="BK144" s="124" t="e">
        <f t="shared" si="148"/>
        <v>#VALUE!</v>
      </c>
      <c r="BL144" s="124">
        <f t="shared" si="149"/>
        <v>1</v>
      </c>
    </row>
    <row r="145" spans="1:64">
      <c r="A145" s="118" t="s">
        <v>440</v>
      </c>
      <c r="B145" s="126"/>
      <c r="C145" s="126"/>
      <c r="D145" s="125"/>
      <c r="E145" s="125"/>
      <c r="F145" s="127"/>
      <c r="G145" s="128"/>
      <c r="H145" s="128"/>
      <c r="I145" s="127"/>
      <c r="J145" s="127"/>
      <c r="K145" s="127"/>
      <c r="L145" s="121" t="str">
        <f t="shared" si="150"/>
        <v/>
      </c>
      <c r="M145" s="121" t="str">
        <f t="shared" si="151"/>
        <v/>
      </c>
      <c r="N145" s="121"/>
      <c r="O145" s="122" t="str">
        <f t="shared" si="152"/>
        <v/>
      </c>
      <c r="P145" s="122" t="str">
        <f t="shared" si="153"/>
        <v/>
      </c>
      <c r="Q145" s="122" t="str">
        <f t="shared" si="154"/>
        <v/>
      </c>
      <c r="R145" s="122" t="str">
        <f t="shared" si="155"/>
        <v/>
      </c>
      <c r="S145" s="122" t="str">
        <f t="shared" si="156"/>
        <v/>
      </c>
      <c r="T145" s="122" t="str">
        <f t="shared" si="157"/>
        <v/>
      </c>
      <c r="U145" s="122" t="str">
        <f>IF(OR($B145="",$C145="",$E145="",$F145&gt;AN_CONCURS,$F145=""),"",$G145/VLOOKUP($F145,Euro!$A$6:$C$246,3,FALSE))</f>
        <v/>
      </c>
      <c r="V145" s="236" t="b">
        <f t="shared" si="158"/>
        <v>0</v>
      </c>
      <c r="X145" s="123" t="e">
        <f t="shared" si="109"/>
        <v>#VALUE!</v>
      </c>
      <c r="Y145" s="123" t="e">
        <f t="shared" si="110"/>
        <v>#VALUE!</v>
      </c>
      <c r="Z145" s="123" t="e">
        <f t="shared" si="111"/>
        <v>#VALUE!</v>
      </c>
      <c r="AA145" s="123" t="e">
        <f t="shared" si="112"/>
        <v>#VALUE!</v>
      </c>
      <c r="AB145" s="123" t="e">
        <f t="shared" si="113"/>
        <v>#VALUE!</v>
      </c>
      <c r="AC145" s="123" t="e">
        <f t="shared" si="114"/>
        <v>#VALUE!</v>
      </c>
      <c r="AD145" s="123" t="e">
        <f t="shared" si="115"/>
        <v>#VALUE!</v>
      </c>
      <c r="AE145" s="123" t="e">
        <f t="shared" si="116"/>
        <v>#VALUE!</v>
      </c>
      <c r="AF145" s="123" t="e">
        <f t="shared" si="117"/>
        <v>#VALUE!</v>
      </c>
      <c r="AG145" s="123" t="e">
        <f t="shared" si="118"/>
        <v>#VALUE!</v>
      </c>
      <c r="AH145" s="123" t="e">
        <f t="shared" si="119"/>
        <v>#VALUE!</v>
      </c>
      <c r="AI145" s="123" t="e">
        <f t="shared" si="120"/>
        <v>#VALUE!</v>
      </c>
      <c r="AJ145" s="123" t="e">
        <f t="shared" si="121"/>
        <v>#VALUE!</v>
      </c>
      <c r="AK145" s="123" t="e">
        <f t="shared" si="122"/>
        <v>#VALUE!</v>
      </c>
      <c r="AL145" s="123" t="e">
        <f t="shared" si="123"/>
        <v>#VALUE!</v>
      </c>
      <c r="AM145" s="123" t="e">
        <f t="shared" si="124"/>
        <v>#VALUE!</v>
      </c>
      <c r="AN145" s="123" t="e">
        <f t="shared" si="125"/>
        <v>#VALUE!</v>
      </c>
      <c r="AO145" s="123" t="e">
        <f t="shared" si="126"/>
        <v>#VALUE!</v>
      </c>
      <c r="AP145" s="123" t="e">
        <f t="shared" si="127"/>
        <v>#VALUE!</v>
      </c>
      <c r="AQ145" s="123" t="e">
        <f t="shared" si="128"/>
        <v>#VALUE!</v>
      </c>
      <c r="AR145" s="124" t="e">
        <f t="shared" si="129"/>
        <v>#VALUE!</v>
      </c>
      <c r="AS145" s="124" t="e">
        <f t="shared" si="130"/>
        <v>#VALUE!</v>
      </c>
      <c r="AT145" s="124" t="e">
        <f t="shared" si="131"/>
        <v>#VALUE!</v>
      </c>
      <c r="AU145" s="124" t="e">
        <f t="shared" si="132"/>
        <v>#VALUE!</v>
      </c>
      <c r="AV145" s="124" t="e">
        <f t="shared" si="133"/>
        <v>#VALUE!</v>
      </c>
      <c r="AW145" s="124" t="e">
        <f t="shared" si="134"/>
        <v>#VALUE!</v>
      </c>
      <c r="AX145" s="124" t="e">
        <f t="shared" si="135"/>
        <v>#VALUE!</v>
      </c>
      <c r="AY145" s="124" t="e">
        <f t="shared" si="136"/>
        <v>#VALUE!</v>
      </c>
      <c r="AZ145" s="124" t="e">
        <f t="shared" si="137"/>
        <v>#VALUE!</v>
      </c>
      <c r="BA145" s="124" t="e">
        <f t="shared" si="138"/>
        <v>#VALUE!</v>
      </c>
      <c r="BB145" s="124" t="e">
        <f t="shared" si="139"/>
        <v>#VALUE!</v>
      </c>
      <c r="BC145" s="124" t="e">
        <f t="shared" si="140"/>
        <v>#VALUE!</v>
      </c>
      <c r="BD145" s="124" t="e">
        <f t="shared" si="141"/>
        <v>#VALUE!</v>
      </c>
      <c r="BE145" s="124" t="e">
        <f t="shared" si="142"/>
        <v>#VALUE!</v>
      </c>
      <c r="BF145" s="124" t="e">
        <f t="shared" si="143"/>
        <v>#VALUE!</v>
      </c>
      <c r="BG145" s="124" t="e">
        <f t="shared" si="144"/>
        <v>#VALUE!</v>
      </c>
      <c r="BH145" s="124" t="e">
        <f t="shared" si="145"/>
        <v>#VALUE!</v>
      </c>
      <c r="BI145" s="124" t="e">
        <f t="shared" si="146"/>
        <v>#VALUE!</v>
      </c>
      <c r="BJ145" s="124" t="e">
        <f t="shared" si="147"/>
        <v>#VALUE!</v>
      </c>
      <c r="BK145" s="124" t="e">
        <f t="shared" si="148"/>
        <v>#VALUE!</v>
      </c>
      <c r="BL145" s="124">
        <f t="shared" si="149"/>
        <v>1</v>
      </c>
    </row>
    <row r="146" spans="1:64">
      <c r="A146" s="118" t="s">
        <v>441</v>
      </c>
      <c r="B146" s="126"/>
      <c r="C146" s="126"/>
      <c r="D146" s="125"/>
      <c r="E146" s="125"/>
      <c r="F146" s="127"/>
      <c r="G146" s="128"/>
      <c r="H146" s="128"/>
      <c r="I146" s="127"/>
      <c r="J146" s="127"/>
      <c r="K146" s="127"/>
      <c r="L146" s="121" t="str">
        <f t="shared" si="150"/>
        <v/>
      </c>
      <c r="M146" s="121" t="str">
        <f t="shared" si="151"/>
        <v/>
      </c>
      <c r="N146" s="121"/>
      <c r="O146" s="122" t="str">
        <f t="shared" si="152"/>
        <v/>
      </c>
      <c r="P146" s="122" t="str">
        <f t="shared" si="153"/>
        <v/>
      </c>
      <c r="Q146" s="122" t="str">
        <f t="shared" si="154"/>
        <v/>
      </c>
      <c r="R146" s="122" t="str">
        <f t="shared" si="155"/>
        <v/>
      </c>
      <c r="S146" s="122" t="str">
        <f t="shared" si="156"/>
        <v/>
      </c>
      <c r="T146" s="122" t="str">
        <f t="shared" si="157"/>
        <v/>
      </c>
      <c r="U146" s="122" t="str">
        <f>IF(OR($B146="",$C146="",$E146="",$F146&gt;AN_CONCURS,$F146=""),"",$G146/VLOOKUP($F146,Euro!$A$6:$C$246,3,FALSE))</f>
        <v/>
      </c>
      <c r="V146" s="236" t="b">
        <f t="shared" si="158"/>
        <v>0</v>
      </c>
      <c r="X146" s="123" t="e">
        <f t="shared" si="109"/>
        <v>#VALUE!</v>
      </c>
      <c r="Y146" s="123" t="e">
        <f t="shared" si="110"/>
        <v>#VALUE!</v>
      </c>
      <c r="Z146" s="123" t="e">
        <f t="shared" si="111"/>
        <v>#VALUE!</v>
      </c>
      <c r="AA146" s="123" t="e">
        <f t="shared" si="112"/>
        <v>#VALUE!</v>
      </c>
      <c r="AB146" s="123" t="e">
        <f t="shared" si="113"/>
        <v>#VALUE!</v>
      </c>
      <c r="AC146" s="123" t="e">
        <f t="shared" si="114"/>
        <v>#VALUE!</v>
      </c>
      <c r="AD146" s="123" t="e">
        <f t="shared" si="115"/>
        <v>#VALUE!</v>
      </c>
      <c r="AE146" s="123" t="e">
        <f t="shared" si="116"/>
        <v>#VALUE!</v>
      </c>
      <c r="AF146" s="123" t="e">
        <f t="shared" si="117"/>
        <v>#VALUE!</v>
      </c>
      <c r="AG146" s="123" t="e">
        <f t="shared" si="118"/>
        <v>#VALUE!</v>
      </c>
      <c r="AH146" s="123" t="e">
        <f t="shared" si="119"/>
        <v>#VALUE!</v>
      </c>
      <c r="AI146" s="123" t="e">
        <f t="shared" si="120"/>
        <v>#VALUE!</v>
      </c>
      <c r="AJ146" s="123" t="e">
        <f t="shared" si="121"/>
        <v>#VALUE!</v>
      </c>
      <c r="AK146" s="123" t="e">
        <f t="shared" si="122"/>
        <v>#VALUE!</v>
      </c>
      <c r="AL146" s="123" t="e">
        <f t="shared" si="123"/>
        <v>#VALUE!</v>
      </c>
      <c r="AM146" s="123" t="e">
        <f t="shared" si="124"/>
        <v>#VALUE!</v>
      </c>
      <c r="AN146" s="123" t="e">
        <f t="shared" si="125"/>
        <v>#VALUE!</v>
      </c>
      <c r="AO146" s="123" t="e">
        <f t="shared" si="126"/>
        <v>#VALUE!</v>
      </c>
      <c r="AP146" s="123" t="e">
        <f t="shared" si="127"/>
        <v>#VALUE!</v>
      </c>
      <c r="AQ146" s="123" t="e">
        <f t="shared" si="128"/>
        <v>#VALUE!</v>
      </c>
      <c r="AR146" s="124" t="e">
        <f t="shared" si="129"/>
        <v>#VALUE!</v>
      </c>
      <c r="AS146" s="124" t="e">
        <f t="shared" si="130"/>
        <v>#VALUE!</v>
      </c>
      <c r="AT146" s="124" t="e">
        <f t="shared" si="131"/>
        <v>#VALUE!</v>
      </c>
      <c r="AU146" s="124" t="e">
        <f t="shared" si="132"/>
        <v>#VALUE!</v>
      </c>
      <c r="AV146" s="124" t="e">
        <f t="shared" si="133"/>
        <v>#VALUE!</v>
      </c>
      <c r="AW146" s="124" t="e">
        <f t="shared" si="134"/>
        <v>#VALUE!</v>
      </c>
      <c r="AX146" s="124" t="e">
        <f t="shared" si="135"/>
        <v>#VALUE!</v>
      </c>
      <c r="AY146" s="124" t="e">
        <f t="shared" si="136"/>
        <v>#VALUE!</v>
      </c>
      <c r="AZ146" s="124" t="e">
        <f t="shared" si="137"/>
        <v>#VALUE!</v>
      </c>
      <c r="BA146" s="124" t="e">
        <f t="shared" si="138"/>
        <v>#VALUE!</v>
      </c>
      <c r="BB146" s="124" t="e">
        <f t="shared" si="139"/>
        <v>#VALUE!</v>
      </c>
      <c r="BC146" s="124" t="e">
        <f t="shared" si="140"/>
        <v>#VALUE!</v>
      </c>
      <c r="BD146" s="124" t="e">
        <f t="shared" si="141"/>
        <v>#VALUE!</v>
      </c>
      <c r="BE146" s="124" t="e">
        <f t="shared" si="142"/>
        <v>#VALUE!</v>
      </c>
      <c r="BF146" s="124" t="e">
        <f t="shared" si="143"/>
        <v>#VALUE!</v>
      </c>
      <c r="BG146" s="124" t="e">
        <f t="shared" si="144"/>
        <v>#VALUE!</v>
      </c>
      <c r="BH146" s="124" t="e">
        <f t="shared" si="145"/>
        <v>#VALUE!</v>
      </c>
      <c r="BI146" s="124" t="e">
        <f t="shared" si="146"/>
        <v>#VALUE!</v>
      </c>
      <c r="BJ146" s="124" t="e">
        <f t="shared" si="147"/>
        <v>#VALUE!</v>
      </c>
      <c r="BK146" s="124" t="e">
        <f t="shared" si="148"/>
        <v>#VALUE!</v>
      </c>
      <c r="BL146" s="124">
        <f t="shared" si="149"/>
        <v>1</v>
      </c>
    </row>
    <row r="147" spans="1:64">
      <c r="A147" s="118" t="s">
        <v>442</v>
      </c>
      <c r="B147" s="126"/>
      <c r="C147" s="126"/>
      <c r="D147" s="125"/>
      <c r="E147" s="125"/>
      <c r="F147" s="127"/>
      <c r="G147" s="128"/>
      <c r="H147" s="128"/>
      <c r="I147" s="127"/>
      <c r="J147" s="127"/>
      <c r="K147" s="127"/>
      <c r="L147" s="121" t="str">
        <f t="shared" si="150"/>
        <v/>
      </c>
      <c r="M147" s="121" t="str">
        <f t="shared" si="151"/>
        <v/>
      </c>
      <c r="N147" s="121"/>
      <c r="O147" s="122" t="str">
        <f t="shared" si="152"/>
        <v/>
      </c>
      <c r="P147" s="122" t="str">
        <f t="shared" si="153"/>
        <v/>
      </c>
      <c r="Q147" s="122" t="str">
        <f t="shared" si="154"/>
        <v/>
      </c>
      <c r="R147" s="122" t="str">
        <f t="shared" si="155"/>
        <v/>
      </c>
      <c r="S147" s="122" t="str">
        <f t="shared" si="156"/>
        <v/>
      </c>
      <c r="T147" s="122" t="str">
        <f t="shared" si="157"/>
        <v/>
      </c>
      <c r="U147" s="122" t="str">
        <f>IF(OR($B147="",$C147="",$E147="",$F147&gt;AN_CONCURS,$F147=""),"",$G147/VLOOKUP($F147,Euro!$A$6:$C$246,3,FALSE))</f>
        <v/>
      </c>
      <c r="V147" s="236" t="b">
        <f t="shared" si="158"/>
        <v>0</v>
      </c>
      <c r="X147" s="123" t="e">
        <f t="shared" si="109"/>
        <v>#VALUE!</v>
      </c>
      <c r="Y147" s="123" t="e">
        <f t="shared" si="110"/>
        <v>#VALUE!</v>
      </c>
      <c r="Z147" s="123" t="e">
        <f t="shared" si="111"/>
        <v>#VALUE!</v>
      </c>
      <c r="AA147" s="123" t="e">
        <f t="shared" si="112"/>
        <v>#VALUE!</v>
      </c>
      <c r="AB147" s="123" t="e">
        <f t="shared" si="113"/>
        <v>#VALUE!</v>
      </c>
      <c r="AC147" s="123" t="e">
        <f t="shared" si="114"/>
        <v>#VALUE!</v>
      </c>
      <c r="AD147" s="123" t="e">
        <f t="shared" si="115"/>
        <v>#VALUE!</v>
      </c>
      <c r="AE147" s="123" t="e">
        <f t="shared" si="116"/>
        <v>#VALUE!</v>
      </c>
      <c r="AF147" s="123" t="e">
        <f t="shared" si="117"/>
        <v>#VALUE!</v>
      </c>
      <c r="AG147" s="123" t="e">
        <f t="shared" si="118"/>
        <v>#VALUE!</v>
      </c>
      <c r="AH147" s="123" t="e">
        <f t="shared" si="119"/>
        <v>#VALUE!</v>
      </c>
      <c r="AI147" s="123" t="e">
        <f t="shared" si="120"/>
        <v>#VALUE!</v>
      </c>
      <c r="AJ147" s="123" t="e">
        <f t="shared" si="121"/>
        <v>#VALUE!</v>
      </c>
      <c r="AK147" s="123" t="e">
        <f t="shared" si="122"/>
        <v>#VALUE!</v>
      </c>
      <c r="AL147" s="123" t="e">
        <f t="shared" si="123"/>
        <v>#VALUE!</v>
      </c>
      <c r="AM147" s="123" t="e">
        <f t="shared" si="124"/>
        <v>#VALUE!</v>
      </c>
      <c r="AN147" s="123" t="e">
        <f t="shared" si="125"/>
        <v>#VALUE!</v>
      </c>
      <c r="AO147" s="123" t="e">
        <f t="shared" si="126"/>
        <v>#VALUE!</v>
      </c>
      <c r="AP147" s="123" t="e">
        <f t="shared" si="127"/>
        <v>#VALUE!</v>
      </c>
      <c r="AQ147" s="123" t="e">
        <f t="shared" si="128"/>
        <v>#VALUE!</v>
      </c>
      <c r="AR147" s="124" t="e">
        <f t="shared" si="129"/>
        <v>#VALUE!</v>
      </c>
      <c r="AS147" s="124" t="e">
        <f t="shared" si="130"/>
        <v>#VALUE!</v>
      </c>
      <c r="AT147" s="124" t="e">
        <f t="shared" si="131"/>
        <v>#VALUE!</v>
      </c>
      <c r="AU147" s="124" t="e">
        <f t="shared" si="132"/>
        <v>#VALUE!</v>
      </c>
      <c r="AV147" s="124" t="e">
        <f t="shared" si="133"/>
        <v>#VALUE!</v>
      </c>
      <c r="AW147" s="124" t="e">
        <f t="shared" si="134"/>
        <v>#VALUE!</v>
      </c>
      <c r="AX147" s="124" t="e">
        <f t="shared" si="135"/>
        <v>#VALUE!</v>
      </c>
      <c r="AY147" s="124" t="e">
        <f t="shared" si="136"/>
        <v>#VALUE!</v>
      </c>
      <c r="AZ147" s="124" t="e">
        <f t="shared" si="137"/>
        <v>#VALUE!</v>
      </c>
      <c r="BA147" s="124" t="e">
        <f t="shared" si="138"/>
        <v>#VALUE!</v>
      </c>
      <c r="BB147" s="124" t="e">
        <f t="shared" si="139"/>
        <v>#VALUE!</v>
      </c>
      <c r="BC147" s="124" t="e">
        <f t="shared" si="140"/>
        <v>#VALUE!</v>
      </c>
      <c r="BD147" s="124" t="e">
        <f t="shared" si="141"/>
        <v>#VALUE!</v>
      </c>
      <c r="BE147" s="124" t="e">
        <f t="shared" si="142"/>
        <v>#VALUE!</v>
      </c>
      <c r="BF147" s="124" t="e">
        <f t="shared" si="143"/>
        <v>#VALUE!</v>
      </c>
      <c r="BG147" s="124" t="e">
        <f t="shared" si="144"/>
        <v>#VALUE!</v>
      </c>
      <c r="BH147" s="124" t="e">
        <f t="shared" si="145"/>
        <v>#VALUE!</v>
      </c>
      <c r="BI147" s="124" t="e">
        <f t="shared" si="146"/>
        <v>#VALUE!</v>
      </c>
      <c r="BJ147" s="124" t="e">
        <f t="shared" si="147"/>
        <v>#VALUE!</v>
      </c>
      <c r="BK147" s="124" t="e">
        <f t="shared" si="148"/>
        <v>#VALUE!</v>
      </c>
      <c r="BL147" s="124">
        <f t="shared" si="149"/>
        <v>1</v>
      </c>
    </row>
    <row r="148" spans="1:64">
      <c r="A148" s="118" t="s">
        <v>443</v>
      </c>
      <c r="B148" s="126"/>
      <c r="C148" s="126"/>
      <c r="D148" s="125"/>
      <c r="E148" s="125"/>
      <c r="F148" s="127"/>
      <c r="G148" s="128"/>
      <c r="H148" s="128"/>
      <c r="I148" s="127"/>
      <c r="J148" s="127"/>
      <c r="K148" s="127"/>
      <c r="L148" s="121" t="str">
        <f t="shared" si="150"/>
        <v/>
      </c>
      <c r="M148" s="121" t="str">
        <f t="shared" si="151"/>
        <v/>
      </c>
      <c r="N148" s="121"/>
      <c r="O148" s="122" t="str">
        <f t="shared" si="152"/>
        <v/>
      </c>
      <c r="P148" s="122" t="str">
        <f t="shared" si="153"/>
        <v/>
      </c>
      <c r="Q148" s="122" t="str">
        <f t="shared" si="154"/>
        <v/>
      </c>
      <c r="R148" s="122" t="str">
        <f t="shared" si="155"/>
        <v/>
      </c>
      <c r="S148" s="122" t="str">
        <f t="shared" si="156"/>
        <v/>
      </c>
      <c r="T148" s="122" t="str">
        <f t="shared" si="157"/>
        <v/>
      </c>
      <c r="U148" s="122" t="str">
        <f>IF(OR($B148="",$C148="",$E148="",$F148&gt;AN_CONCURS,$F148=""),"",$G148/VLOOKUP($F148,Euro!$A$6:$C$246,3,FALSE))</f>
        <v/>
      </c>
      <c r="V148" s="236" t="b">
        <f t="shared" si="158"/>
        <v>0</v>
      </c>
      <c r="X148" s="123" t="e">
        <f t="shared" si="109"/>
        <v>#VALUE!</v>
      </c>
      <c r="Y148" s="123" t="e">
        <f t="shared" si="110"/>
        <v>#VALUE!</v>
      </c>
      <c r="Z148" s="123" t="e">
        <f t="shared" si="111"/>
        <v>#VALUE!</v>
      </c>
      <c r="AA148" s="123" t="e">
        <f t="shared" si="112"/>
        <v>#VALUE!</v>
      </c>
      <c r="AB148" s="123" t="e">
        <f t="shared" si="113"/>
        <v>#VALUE!</v>
      </c>
      <c r="AC148" s="123" t="e">
        <f t="shared" si="114"/>
        <v>#VALUE!</v>
      </c>
      <c r="AD148" s="123" t="e">
        <f t="shared" si="115"/>
        <v>#VALUE!</v>
      </c>
      <c r="AE148" s="123" t="e">
        <f t="shared" si="116"/>
        <v>#VALUE!</v>
      </c>
      <c r="AF148" s="123" t="e">
        <f t="shared" si="117"/>
        <v>#VALUE!</v>
      </c>
      <c r="AG148" s="123" t="e">
        <f t="shared" si="118"/>
        <v>#VALUE!</v>
      </c>
      <c r="AH148" s="123" t="e">
        <f t="shared" si="119"/>
        <v>#VALUE!</v>
      </c>
      <c r="AI148" s="123" t="e">
        <f t="shared" si="120"/>
        <v>#VALUE!</v>
      </c>
      <c r="AJ148" s="123" t="e">
        <f t="shared" si="121"/>
        <v>#VALUE!</v>
      </c>
      <c r="AK148" s="123" t="e">
        <f t="shared" si="122"/>
        <v>#VALUE!</v>
      </c>
      <c r="AL148" s="123" t="e">
        <f t="shared" si="123"/>
        <v>#VALUE!</v>
      </c>
      <c r="AM148" s="123" t="e">
        <f t="shared" si="124"/>
        <v>#VALUE!</v>
      </c>
      <c r="AN148" s="123" t="e">
        <f t="shared" si="125"/>
        <v>#VALUE!</v>
      </c>
      <c r="AO148" s="123" t="e">
        <f t="shared" si="126"/>
        <v>#VALUE!</v>
      </c>
      <c r="AP148" s="123" t="e">
        <f t="shared" si="127"/>
        <v>#VALUE!</v>
      </c>
      <c r="AQ148" s="123" t="e">
        <f t="shared" si="128"/>
        <v>#VALUE!</v>
      </c>
      <c r="AR148" s="124" t="e">
        <f t="shared" si="129"/>
        <v>#VALUE!</v>
      </c>
      <c r="AS148" s="124" t="e">
        <f t="shared" si="130"/>
        <v>#VALUE!</v>
      </c>
      <c r="AT148" s="124" t="e">
        <f t="shared" si="131"/>
        <v>#VALUE!</v>
      </c>
      <c r="AU148" s="124" t="e">
        <f t="shared" si="132"/>
        <v>#VALUE!</v>
      </c>
      <c r="AV148" s="124" t="e">
        <f t="shared" si="133"/>
        <v>#VALUE!</v>
      </c>
      <c r="AW148" s="124" t="e">
        <f t="shared" si="134"/>
        <v>#VALUE!</v>
      </c>
      <c r="AX148" s="124" t="e">
        <f t="shared" si="135"/>
        <v>#VALUE!</v>
      </c>
      <c r="AY148" s="124" t="e">
        <f t="shared" si="136"/>
        <v>#VALUE!</v>
      </c>
      <c r="AZ148" s="124" t="e">
        <f t="shared" si="137"/>
        <v>#VALUE!</v>
      </c>
      <c r="BA148" s="124" t="e">
        <f t="shared" si="138"/>
        <v>#VALUE!</v>
      </c>
      <c r="BB148" s="124" t="e">
        <f t="shared" si="139"/>
        <v>#VALUE!</v>
      </c>
      <c r="BC148" s="124" t="e">
        <f t="shared" si="140"/>
        <v>#VALUE!</v>
      </c>
      <c r="BD148" s="124" t="e">
        <f t="shared" si="141"/>
        <v>#VALUE!</v>
      </c>
      <c r="BE148" s="124" t="e">
        <f t="shared" si="142"/>
        <v>#VALUE!</v>
      </c>
      <c r="BF148" s="124" t="e">
        <f t="shared" si="143"/>
        <v>#VALUE!</v>
      </c>
      <c r="BG148" s="124" t="e">
        <f t="shared" si="144"/>
        <v>#VALUE!</v>
      </c>
      <c r="BH148" s="124" t="e">
        <f t="shared" si="145"/>
        <v>#VALUE!</v>
      </c>
      <c r="BI148" s="124" t="e">
        <f t="shared" si="146"/>
        <v>#VALUE!</v>
      </c>
      <c r="BJ148" s="124" t="e">
        <f t="shared" si="147"/>
        <v>#VALUE!</v>
      </c>
      <c r="BK148" s="124" t="e">
        <f t="shared" si="148"/>
        <v>#VALUE!</v>
      </c>
      <c r="BL148" s="124">
        <f t="shared" si="149"/>
        <v>1</v>
      </c>
    </row>
    <row r="149" spans="1:64">
      <c r="A149" s="118" t="s">
        <v>444</v>
      </c>
      <c r="B149" s="126"/>
      <c r="C149" s="126"/>
      <c r="D149" s="125"/>
      <c r="E149" s="125"/>
      <c r="F149" s="127"/>
      <c r="G149" s="128"/>
      <c r="H149" s="128"/>
      <c r="I149" s="127"/>
      <c r="J149" s="127"/>
      <c r="K149" s="127"/>
      <c r="L149" s="121" t="str">
        <f t="shared" si="150"/>
        <v/>
      </c>
      <c r="M149" s="121" t="str">
        <f t="shared" si="151"/>
        <v/>
      </c>
      <c r="N149" s="121"/>
      <c r="O149" s="122" t="str">
        <f t="shared" si="152"/>
        <v/>
      </c>
      <c r="P149" s="122" t="str">
        <f t="shared" si="153"/>
        <v/>
      </c>
      <c r="Q149" s="122" t="str">
        <f t="shared" si="154"/>
        <v/>
      </c>
      <c r="R149" s="122" t="str">
        <f t="shared" si="155"/>
        <v/>
      </c>
      <c r="S149" s="122" t="str">
        <f t="shared" si="156"/>
        <v/>
      </c>
      <c r="T149" s="122" t="str">
        <f t="shared" si="157"/>
        <v/>
      </c>
      <c r="U149" s="122" t="str">
        <f>IF(OR($B149="",$C149="",$E149="",$F149&gt;AN_CONCURS,$F149=""),"",$G149/VLOOKUP($F149,Euro!$A$6:$C$246,3,FALSE))</f>
        <v/>
      </c>
      <c r="V149" s="236" t="b">
        <f t="shared" si="158"/>
        <v>0</v>
      </c>
      <c r="X149" s="123" t="e">
        <f t="shared" si="109"/>
        <v>#VALUE!</v>
      </c>
      <c r="Y149" s="123" t="e">
        <f t="shared" si="110"/>
        <v>#VALUE!</v>
      </c>
      <c r="Z149" s="123" t="e">
        <f t="shared" si="111"/>
        <v>#VALUE!</v>
      </c>
      <c r="AA149" s="123" t="e">
        <f t="shared" si="112"/>
        <v>#VALUE!</v>
      </c>
      <c r="AB149" s="123" t="e">
        <f t="shared" si="113"/>
        <v>#VALUE!</v>
      </c>
      <c r="AC149" s="123" t="e">
        <f t="shared" si="114"/>
        <v>#VALUE!</v>
      </c>
      <c r="AD149" s="123" t="e">
        <f t="shared" si="115"/>
        <v>#VALUE!</v>
      </c>
      <c r="AE149" s="123" t="e">
        <f t="shared" si="116"/>
        <v>#VALUE!</v>
      </c>
      <c r="AF149" s="123" t="e">
        <f t="shared" si="117"/>
        <v>#VALUE!</v>
      </c>
      <c r="AG149" s="123" t="e">
        <f t="shared" si="118"/>
        <v>#VALUE!</v>
      </c>
      <c r="AH149" s="123" t="e">
        <f t="shared" si="119"/>
        <v>#VALUE!</v>
      </c>
      <c r="AI149" s="123" t="e">
        <f t="shared" si="120"/>
        <v>#VALUE!</v>
      </c>
      <c r="AJ149" s="123" t="e">
        <f t="shared" si="121"/>
        <v>#VALUE!</v>
      </c>
      <c r="AK149" s="123" t="e">
        <f t="shared" si="122"/>
        <v>#VALUE!</v>
      </c>
      <c r="AL149" s="123" t="e">
        <f t="shared" si="123"/>
        <v>#VALUE!</v>
      </c>
      <c r="AM149" s="123" t="e">
        <f t="shared" si="124"/>
        <v>#VALUE!</v>
      </c>
      <c r="AN149" s="123" t="e">
        <f t="shared" si="125"/>
        <v>#VALUE!</v>
      </c>
      <c r="AO149" s="123" t="e">
        <f t="shared" si="126"/>
        <v>#VALUE!</v>
      </c>
      <c r="AP149" s="123" t="e">
        <f t="shared" si="127"/>
        <v>#VALUE!</v>
      </c>
      <c r="AQ149" s="123" t="e">
        <f t="shared" si="128"/>
        <v>#VALUE!</v>
      </c>
      <c r="AR149" s="124" t="e">
        <f t="shared" si="129"/>
        <v>#VALUE!</v>
      </c>
      <c r="AS149" s="124" t="e">
        <f t="shared" si="130"/>
        <v>#VALUE!</v>
      </c>
      <c r="AT149" s="124" t="e">
        <f t="shared" si="131"/>
        <v>#VALUE!</v>
      </c>
      <c r="AU149" s="124" t="e">
        <f t="shared" si="132"/>
        <v>#VALUE!</v>
      </c>
      <c r="AV149" s="124" t="e">
        <f t="shared" si="133"/>
        <v>#VALUE!</v>
      </c>
      <c r="AW149" s="124" t="e">
        <f t="shared" si="134"/>
        <v>#VALUE!</v>
      </c>
      <c r="AX149" s="124" t="e">
        <f t="shared" si="135"/>
        <v>#VALUE!</v>
      </c>
      <c r="AY149" s="124" t="e">
        <f t="shared" si="136"/>
        <v>#VALUE!</v>
      </c>
      <c r="AZ149" s="124" t="e">
        <f t="shared" si="137"/>
        <v>#VALUE!</v>
      </c>
      <c r="BA149" s="124" t="e">
        <f t="shared" si="138"/>
        <v>#VALUE!</v>
      </c>
      <c r="BB149" s="124" t="e">
        <f t="shared" si="139"/>
        <v>#VALUE!</v>
      </c>
      <c r="BC149" s="124" t="e">
        <f t="shared" si="140"/>
        <v>#VALUE!</v>
      </c>
      <c r="BD149" s="124" t="e">
        <f t="shared" si="141"/>
        <v>#VALUE!</v>
      </c>
      <c r="BE149" s="124" t="e">
        <f t="shared" si="142"/>
        <v>#VALUE!</v>
      </c>
      <c r="BF149" s="124" t="e">
        <f t="shared" si="143"/>
        <v>#VALUE!</v>
      </c>
      <c r="BG149" s="124" t="e">
        <f t="shared" si="144"/>
        <v>#VALUE!</v>
      </c>
      <c r="BH149" s="124" t="e">
        <f t="shared" si="145"/>
        <v>#VALUE!</v>
      </c>
      <c r="BI149" s="124" t="e">
        <f t="shared" si="146"/>
        <v>#VALUE!</v>
      </c>
      <c r="BJ149" s="124" t="e">
        <f t="shared" si="147"/>
        <v>#VALUE!</v>
      </c>
      <c r="BK149" s="124" t="e">
        <f t="shared" si="148"/>
        <v>#VALUE!</v>
      </c>
      <c r="BL149" s="124">
        <f t="shared" si="149"/>
        <v>1</v>
      </c>
    </row>
    <row r="150" spans="1:64">
      <c r="A150" s="118" t="s">
        <v>445</v>
      </c>
      <c r="B150" s="126"/>
      <c r="C150" s="126"/>
      <c r="D150" s="125"/>
      <c r="E150" s="125"/>
      <c r="F150" s="127"/>
      <c r="G150" s="128"/>
      <c r="H150" s="128"/>
      <c r="I150" s="127"/>
      <c r="J150" s="127"/>
      <c r="K150" s="127"/>
      <c r="L150" s="121" t="str">
        <f t="shared" si="150"/>
        <v/>
      </c>
      <c r="M150" s="121" t="str">
        <f t="shared" si="151"/>
        <v/>
      </c>
      <c r="N150" s="121"/>
      <c r="O150" s="122" t="str">
        <f t="shared" si="152"/>
        <v/>
      </c>
      <c r="P150" s="122" t="str">
        <f t="shared" si="153"/>
        <v/>
      </c>
      <c r="Q150" s="122" t="str">
        <f t="shared" si="154"/>
        <v/>
      </c>
      <c r="R150" s="122" t="str">
        <f t="shared" si="155"/>
        <v/>
      </c>
      <c r="S150" s="122" t="str">
        <f t="shared" si="156"/>
        <v/>
      </c>
      <c r="T150" s="122" t="str">
        <f t="shared" si="157"/>
        <v/>
      </c>
      <c r="U150" s="122" t="str">
        <f>IF(OR($B150="",$C150="",$E150="",$F150&gt;AN_CONCURS,$F150=""),"",$G150/VLOOKUP($F150,Euro!$A$6:$C$246,3,FALSE))</f>
        <v/>
      </c>
      <c r="V150" s="236" t="b">
        <f t="shared" si="158"/>
        <v>0</v>
      </c>
      <c r="X150" s="123" t="e">
        <f t="shared" si="109"/>
        <v>#VALUE!</v>
      </c>
      <c r="Y150" s="123" t="e">
        <f t="shared" si="110"/>
        <v>#VALUE!</v>
      </c>
      <c r="Z150" s="123" t="e">
        <f t="shared" si="111"/>
        <v>#VALUE!</v>
      </c>
      <c r="AA150" s="123" t="e">
        <f t="shared" si="112"/>
        <v>#VALUE!</v>
      </c>
      <c r="AB150" s="123" t="e">
        <f t="shared" si="113"/>
        <v>#VALUE!</v>
      </c>
      <c r="AC150" s="123" t="e">
        <f t="shared" si="114"/>
        <v>#VALUE!</v>
      </c>
      <c r="AD150" s="123" t="e">
        <f t="shared" si="115"/>
        <v>#VALUE!</v>
      </c>
      <c r="AE150" s="123" t="e">
        <f t="shared" si="116"/>
        <v>#VALUE!</v>
      </c>
      <c r="AF150" s="123" t="e">
        <f t="shared" si="117"/>
        <v>#VALUE!</v>
      </c>
      <c r="AG150" s="123" t="e">
        <f t="shared" si="118"/>
        <v>#VALUE!</v>
      </c>
      <c r="AH150" s="123" t="e">
        <f t="shared" si="119"/>
        <v>#VALUE!</v>
      </c>
      <c r="AI150" s="123" t="e">
        <f t="shared" si="120"/>
        <v>#VALUE!</v>
      </c>
      <c r="AJ150" s="123" t="e">
        <f t="shared" si="121"/>
        <v>#VALUE!</v>
      </c>
      <c r="AK150" s="123" t="e">
        <f t="shared" si="122"/>
        <v>#VALUE!</v>
      </c>
      <c r="AL150" s="123" t="e">
        <f t="shared" si="123"/>
        <v>#VALUE!</v>
      </c>
      <c r="AM150" s="123" t="e">
        <f t="shared" si="124"/>
        <v>#VALUE!</v>
      </c>
      <c r="AN150" s="123" t="e">
        <f t="shared" si="125"/>
        <v>#VALUE!</v>
      </c>
      <c r="AO150" s="123" t="e">
        <f t="shared" si="126"/>
        <v>#VALUE!</v>
      </c>
      <c r="AP150" s="123" t="e">
        <f t="shared" si="127"/>
        <v>#VALUE!</v>
      </c>
      <c r="AQ150" s="123" t="e">
        <f t="shared" si="128"/>
        <v>#VALUE!</v>
      </c>
      <c r="AR150" s="124" t="e">
        <f t="shared" si="129"/>
        <v>#VALUE!</v>
      </c>
      <c r="AS150" s="124" t="e">
        <f t="shared" si="130"/>
        <v>#VALUE!</v>
      </c>
      <c r="AT150" s="124" t="e">
        <f t="shared" si="131"/>
        <v>#VALUE!</v>
      </c>
      <c r="AU150" s="124" t="e">
        <f t="shared" si="132"/>
        <v>#VALUE!</v>
      </c>
      <c r="AV150" s="124" t="e">
        <f t="shared" si="133"/>
        <v>#VALUE!</v>
      </c>
      <c r="AW150" s="124" t="e">
        <f t="shared" si="134"/>
        <v>#VALUE!</v>
      </c>
      <c r="AX150" s="124" t="e">
        <f t="shared" si="135"/>
        <v>#VALUE!</v>
      </c>
      <c r="AY150" s="124" t="e">
        <f t="shared" si="136"/>
        <v>#VALUE!</v>
      </c>
      <c r="AZ150" s="124" t="e">
        <f t="shared" si="137"/>
        <v>#VALUE!</v>
      </c>
      <c r="BA150" s="124" t="e">
        <f t="shared" si="138"/>
        <v>#VALUE!</v>
      </c>
      <c r="BB150" s="124" t="e">
        <f t="shared" si="139"/>
        <v>#VALUE!</v>
      </c>
      <c r="BC150" s="124" t="e">
        <f t="shared" si="140"/>
        <v>#VALUE!</v>
      </c>
      <c r="BD150" s="124" t="e">
        <f t="shared" si="141"/>
        <v>#VALUE!</v>
      </c>
      <c r="BE150" s="124" t="e">
        <f t="shared" si="142"/>
        <v>#VALUE!</v>
      </c>
      <c r="BF150" s="124" t="e">
        <f t="shared" si="143"/>
        <v>#VALUE!</v>
      </c>
      <c r="BG150" s="124" t="e">
        <f t="shared" si="144"/>
        <v>#VALUE!</v>
      </c>
      <c r="BH150" s="124" t="e">
        <f t="shared" si="145"/>
        <v>#VALUE!</v>
      </c>
      <c r="BI150" s="124" t="e">
        <f t="shared" si="146"/>
        <v>#VALUE!</v>
      </c>
      <c r="BJ150" s="124" t="e">
        <f t="shared" si="147"/>
        <v>#VALUE!</v>
      </c>
      <c r="BK150" s="124" t="e">
        <f t="shared" si="148"/>
        <v>#VALUE!</v>
      </c>
      <c r="BL150" s="124">
        <f t="shared" si="149"/>
        <v>1</v>
      </c>
    </row>
    <row r="151" spans="1:64">
      <c r="A151" s="118" t="s">
        <v>446</v>
      </c>
      <c r="B151" s="126"/>
      <c r="C151" s="126"/>
      <c r="D151" s="125"/>
      <c r="E151" s="125"/>
      <c r="F151" s="127"/>
      <c r="G151" s="128"/>
      <c r="H151" s="128"/>
      <c r="I151" s="127"/>
      <c r="J151" s="127"/>
      <c r="K151" s="127"/>
      <c r="L151" s="121" t="str">
        <f t="shared" si="150"/>
        <v/>
      </c>
      <c r="M151" s="121" t="str">
        <f t="shared" si="151"/>
        <v/>
      </c>
      <c r="N151" s="121"/>
      <c r="O151" s="122" t="str">
        <f t="shared" si="152"/>
        <v/>
      </c>
      <c r="P151" s="122" t="str">
        <f t="shared" si="153"/>
        <v/>
      </c>
      <c r="Q151" s="122" t="str">
        <f t="shared" si="154"/>
        <v/>
      </c>
      <c r="R151" s="122" t="str">
        <f t="shared" si="155"/>
        <v/>
      </c>
      <c r="S151" s="122" t="str">
        <f t="shared" si="156"/>
        <v/>
      </c>
      <c r="T151" s="122" t="str">
        <f t="shared" si="157"/>
        <v/>
      </c>
      <c r="U151" s="122" t="str">
        <f>IF(OR($B151="",$C151="",$E151="",$F151&gt;AN_CONCURS,$F151=""),"",$G151/VLOOKUP($F151,Euro!$A$6:$C$246,3,FALSE))</f>
        <v/>
      </c>
      <c r="V151" s="236" t="b">
        <f t="shared" si="158"/>
        <v>0</v>
      </c>
      <c r="X151" s="123" t="e">
        <f t="shared" si="109"/>
        <v>#VALUE!</v>
      </c>
      <c r="Y151" s="123" t="e">
        <f t="shared" si="110"/>
        <v>#VALUE!</v>
      </c>
      <c r="Z151" s="123" t="e">
        <f t="shared" si="111"/>
        <v>#VALUE!</v>
      </c>
      <c r="AA151" s="123" t="e">
        <f t="shared" si="112"/>
        <v>#VALUE!</v>
      </c>
      <c r="AB151" s="123" t="e">
        <f t="shared" si="113"/>
        <v>#VALUE!</v>
      </c>
      <c r="AC151" s="123" t="e">
        <f t="shared" si="114"/>
        <v>#VALUE!</v>
      </c>
      <c r="AD151" s="123" t="e">
        <f t="shared" si="115"/>
        <v>#VALUE!</v>
      </c>
      <c r="AE151" s="123" t="e">
        <f t="shared" si="116"/>
        <v>#VALUE!</v>
      </c>
      <c r="AF151" s="123" t="e">
        <f t="shared" si="117"/>
        <v>#VALUE!</v>
      </c>
      <c r="AG151" s="123" t="e">
        <f t="shared" si="118"/>
        <v>#VALUE!</v>
      </c>
      <c r="AH151" s="123" t="e">
        <f t="shared" si="119"/>
        <v>#VALUE!</v>
      </c>
      <c r="AI151" s="123" t="e">
        <f t="shared" si="120"/>
        <v>#VALUE!</v>
      </c>
      <c r="AJ151" s="123" t="e">
        <f t="shared" si="121"/>
        <v>#VALUE!</v>
      </c>
      <c r="AK151" s="123" t="e">
        <f t="shared" si="122"/>
        <v>#VALUE!</v>
      </c>
      <c r="AL151" s="123" t="e">
        <f t="shared" si="123"/>
        <v>#VALUE!</v>
      </c>
      <c r="AM151" s="123" t="e">
        <f t="shared" si="124"/>
        <v>#VALUE!</v>
      </c>
      <c r="AN151" s="123" t="e">
        <f t="shared" si="125"/>
        <v>#VALUE!</v>
      </c>
      <c r="AO151" s="123" t="e">
        <f t="shared" si="126"/>
        <v>#VALUE!</v>
      </c>
      <c r="AP151" s="123" t="e">
        <f t="shared" si="127"/>
        <v>#VALUE!</v>
      </c>
      <c r="AQ151" s="123" t="e">
        <f t="shared" si="128"/>
        <v>#VALUE!</v>
      </c>
      <c r="AR151" s="124" t="e">
        <f t="shared" si="129"/>
        <v>#VALUE!</v>
      </c>
      <c r="AS151" s="124" t="e">
        <f t="shared" si="130"/>
        <v>#VALUE!</v>
      </c>
      <c r="AT151" s="124" t="e">
        <f t="shared" si="131"/>
        <v>#VALUE!</v>
      </c>
      <c r="AU151" s="124" t="e">
        <f t="shared" si="132"/>
        <v>#VALUE!</v>
      </c>
      <c r="AV151" s="124" t="e">
        <f t="shared" si="133"/>
        <v>#VALUE!</v>
      </c>
      <c r="AW151" s="124" t="e">
        <f t="shared" si="134"/>
        <v>#VALUE!</v>
      </c>
      <c r="AX151" s="124" t="e">
        <f t="shared" si="135"/>
        <v>#VALUE!</v>
      </c>
      <c r="AY151" s="124" t="e">
        <f t="shared" si="136"/>
        <v>#VALUE!</v>
      </c>
      <c r="AZ151" s="124" t="e">
        <f t="shared" si="137"/>
        <v>#VALUE!</v>
      </c>
      <c r="BA151" s="124" t="e">
        <f t="shared" si="138"/>
        <v>#VALUE!</v>
      </c>
      <c r="BB151" s="124" t="e">
        <f t="shared" si="139"/>
        <v>#VALUE!</v>
      </c>
      <c r="BC151" s="124" t="e">
        <f t="shared" si="140"/>
        <v>#VALUE!</v>
      </c>
      <c r="BD151" s="124" t="e">
        <f t="shared" si="141"/>
        <v>#VALUE!</v>
      </c>
      <c r="BE151" s="124" t="e">
        <f t="shared" si="142"/>
        <v>#VALUE!</v>
      </c>
      <c r="BF151" s="124" t="e">
        <f t="shared" si="143"/>
        <v>#VALUE!</v>
      </c>
      <c r="BG151" s="124" t="e">
        <f t="shared" si="144"/>
        <v>#VALUE!</v>
      </c>
      <c r="BH151" s="124" t="e">
        <f t="shared" si="145"/>
        <v>#VALUE!</v>
      </c>
      <c r="BI151" s="124" t="e">
        <f t="shared" si="146"/>
        <v>#VALUE!</v>
      </c>
      <c r="BJ151" s="124" t="e">
        <f t="shared" si="147"/>
        <v>#VALUE!</v>
      </c>
      <c r="BK151" s="124" t="e">
        <f t="shared" si="148"/>
        <v>#VALUE!</v>
      </c>
      <c r="BL151" s="124">
        <f t="shared" si="149"/>
        <v>1</v>
      </c>
    </row>
    <row r="152" spans="1:64">
      <c r="A152" s="118" t="s">
        <v>447</v>
      </c>
      <c r="B152" s="126"/>
      <c r="C152" s="126"/>
      <c r="D152" s="125"/>
      <c r="E152" s="125"/>
      <c r="F152" s="127"/>
      <c r="G152" s="128"/>
      <c r="H152" s="128"/>
      <c r="I152" s="127"/>
      <c r="J152" s="127"/>
      <c r="K152" s="127"/>
      <c r="L152" s="121" t="str">
        <f t="shared" si="150"/>
        <v/>
      </c>
      <c r="M152" s="121" t="str">
        <f t="shared" si="151"/>
        <v/>
      </c>
      <c r="N152" s="121"/>
      <c r="O152" s="122" t="str">
        <f t="shared" si="152"/>
        <v/>
      </c>
      <c r="P152" s="122" t="str">
        <f t="shared" si="153"/>
        <v/>
      </c>
      <c r="Q152" s="122" t="str">
        <f t="shared" si="154"/>
        <v/>
      </c>
      <c r="R152" s="122" t="str">
        <f t="shared" si="155"/>
        <v/>
      </c>
      <c r="S152" s="122" t="str">
        <f t="shared" si="156"/>
        <v/>
      </c>
      <c r="T152" s="122" t="str">
        <f t="shared" si="157"/>
        <v/>
      </c>
      <c r="U152" s="122" t="str">
        <f>IF(OR($B152="",$C152="",$E152="",$F152&gt;AN_CONCURS,$F152=""),"",$G152/VLOOKUP($F152,Euro!$A$6:$C$246,3,FALSE))</f>
        <v/>
      </c>
      <c r="V152" s="236" t="b">
        <f t="shared" si="158"/>
        <v>0</v>
      </c>
      <c r="X152" s="123" t="e">
        <f t="shared" si="109"/>
        <v>#VALUE!</v>
      </c>
      <c r="Y152" s="123" t="e">
        <f t="shared" si="110"/>
        <v>#VALUE!</v>
      </c>
      <c r="Z152" s="123" t="e">
        <f t="shared" si="111"/>
        <v>#VALUE!</v>
      </c>
      <c r="AA152" s="123" t="e">
        <f t="shared" si="112"/>
        <v>#VALUE!</v>
      </c>
      <c r="AB152" s="123" t="e">
        <f t="shared" si="113"/>
        <v>#VALUE!</v>
      </c>
      <c r="AC152" s="123" t="e">
        <f t="shared" si="114"/>
        <v>#VALUE!</v>
      </c>
      <c r="AD152" s="123" t="e">
        <f t="shared" si="115"/>
        <v>#VALUE!</v>
      </c>
      <c r="AE152" s="123" t="e">
        <f t="shared" si="116"/>
        <v>#VALUE!</v>
      </c>
      <c r="AF152" s="123" t="e">
        <f t="shared" si="117"/>
        <v>#VALUE!</v>
      </c>
      <c r="AG152" s="123" t="e">
        <f t="shared" si="118"/>
        <v>#VALUE!</v>
      </c>
      <c r="AH152" s="123" t="e">
        <f t="shared" si="119"/>
        <v>#VALUE!</v>
      </c>
      <c r="AI152" s="123" t="e">
        <f t="shared" si="120"/>
        <v>#VALUE!</v>
      </c>
      <c r="AJ152" s="123" t="e">
        <f t="shared" si="121"/>
        <v>#VALUE!</v>
      </c>
      <c r="AK152" s="123" t="e">
        <f t="shared" si="122"/>
        <v>#VALUE!</v>
      </c>
      <c r="AL152" s="123" t="e">
        <f t="shared" si="123"/>
        <v>#VALUE!</v>
      </c>
      <c r="AM152" s="123" t="e">
        <f t="shared" si="124"/>
        <v>#VALUE!</v>
      </c>
      <c r="AN152" s="123" t="e">
        <f t="shared" si="125"/>
        <v>#VALUE!</v>
      </c>
      <c r="AO152" s="123" t="e">
        <f t="shared" si="126"/>
        <v>#VALUE!</v>
      </c>
      <c r="AP152" s="123" t="e">
        <f t="shared" si="127"/>
        <v>#VALUE!</v>
      </c>
      <c r="AQ152" s="123" t="e">
        <f t="shared" si="128"/>
        <v>#VALUE!</v>
      </c>
      <c r="AR152" s="124" t="e">
        <f t="shared" si="129"/>
        <v>#VALUE!</v>
      </c>
      <c r="AS152" s="124" t="e">
        <f t="shared" si="130"/>
        <v>#VALUE!</v>
      </c>
      <c r="AT152" s="124" t="e">
        <f t="shared" si="131"/>
        <v>#VALUE!</v>
      </c>
      <c r="AU152" s="124" t="e">
        <f t="shared" si="132"/>
        <v>#VALUE!</v>
      </c>
      <c r="AV152" s="124" t="e">
        <f t="shared" si="133"/>
        <v>#VALUE!</v>
      </c>
      <c r="AW152" s="124" t="e">
        <f t="shared" si="134"/>
        <v>#VALUE!</v>
      </c>
      <c r="AX152" s="124" t="e">
        <f t="shared" si="135"/>
        <v>#VALUE!</v>
      </c>
      <c r="AY152" s="124" t="e">
        <f t="shared" si="136"/>
        <v>#VALUE!</v>
      </c>
      <c r="AZ152" s="124" t="e">
        <f t="shared" si="137"/>
        <v>#VALUE!</v>
      </c>
      <c r="BA152" s="124" t="e">
        <f t="shared" si="138"/>
        <v>#VALUE!</v>
      </c>
      <c r="BB152" s="124" t="e">
        <f t="shared" si="139"/>
        <v>#VALUE!</v>
      </c>
      <c r="BC152" s="124" t="e">
        <f t="shared" si="140"/>
        <v>#VALUE!</v>
      </c>
      <c r="BD152" s="124" t="e">
        <f t="shared" si="141"/>
        <v>#VALUE!</v>
      </c>
      <c r="BE152" s="124" t="e">
        <f t="shared" si="142"/>
        <v>#VALUE!</v>
      </c>
      <c r="BF152" s="124" t="e">
        <f t="shared" si="143"/>
        <v>#VALUE!</v>
      </c>
      <c r="BG152" s="124" t="e">
        <f t="shared" si="144"/>
        <v>#VALUE!</v>
      </c>
      <c r="BH152" s="124" t="e">
        <f t="shared" si="145"/>
        <v>#VALUE!</v>
      </c>
      <c r="BI152" s="124" t="e">
        <f t="shared" si="146"/>
        <v>#VALUE!</v>
      </c>
      <c r="BJ152" s="124" t="e">
        <f t="shared" si="147"/>
        <v>#VALUE!</v>
      </c>
      <c r="BK152" s="124" t="e">
        <f t="shared" si="148"/>
        <v>#VALUE!</v>
      </c>
      <c r="BL152" s="124">
        <f t="shared" si="149"/>
        <v>1</v>
      </c>
    </row>
    <row r="153" spans="1:64">
      <c r="A153" s="118" t="s">
        <v>448</v>
      </c>
      <c r="B153" s="126"/>
      <c r="C153" s="126"/>
      <c r="D153" s="125"/>
      <c r="E153" s="125"/>
      <c r="F153" s="127"/>
      <c r="G153" s="128"/>
      <c r="H153" s="128"/>
      <c r="I153" s="127"/>
      <c r="J153" s="127"/>
      <c r="K153" s="127"/>
      <c r="L153" s="121" t="str">
        <f t="shared" si="150"/>
        <v/>
      </c>
      <c r="M153" s="121" t="str">
        <f t="shared" si="151"/>
        <v/>
      </c>
      <c r="N153" s="121"/>
      <c r="O153" s="122" t="str">
        <f t="shared" si="152"/>
        <v/>
      </c>
      <c r="P153" s="122" t="str">
        <f t="shared" si="153"/>
        <v/>
      </c>
      <c r="Q153" s="122" t="str">
        <f t="shared" si="154"/>
        <v/>
      </c>
      <c r="R153" s="122" t="str">
        <f t="shared" si="155"/>
        <v/>
      </c>
      <c r="S153" s="122" t="str">
        <f t="shared" si="156"/>
        <v/>
      </c>
      <c r="T153" s="122" t="str">
        <f t="shared" si="157"/>
        <v/>
      </c>
      <c r="U153" s="122" t="str">
        <f>IF(OR($B153="",$C153="",$E153="",$F153&gt;AN_CONCURS,$F153=""),"",$G153/VLOOKUP($F153,Euro!$A$6:$C$246,3,FALSE))</f>
        <v/>
      </c>
      <c r="V153" s="236" t="b">
        <f t="shared" si="158"/>
        <v>0</v>
      </c>
      <c r="X153" s="123" t="e">
        <f t="shared" si="109"/>
        <v>#VALUE!</v>
      </c>
      <c r="Y153" s="123" t="e">
        <f t="shared" si="110"/>
        <v>#VALUE!</v>
      </c>
      <c r="Z153" s="123" t="e">
        <f t="shared" si="111"/>
        <v>#VALUE!</v>
      </c>
      <c r="AA153" s="123" t="e">
        <f t="shared" si="112"/>
        <v>#VALUE!</v>
      </c>
      <c r="AB153" s="123" t="e">
        <f t="shared" si="113"/>
        <v>#VALUE!</v>
      </c>
      <c r="AC153" s="123" t="e">
        <f t="shared" si="114"/>
        <v>#VALUE!</v>
      </c>
      <c r="AD153" s="123" t="e">
        <f t="shared" si="115"/>
        <v>#VALUE!</v>
      </c>
      <c r="AE153" s="123" t="e">
        <f t="shared" si="116"/>
        <v>#VALUE!</v>
      </c>
      <c r="AF153" s="123" t="e">
        <f t="shared" si="117"/>
        <v>#VALUE!</v>
      </c>
      <c r="AG153" s="123" t="e">
        <f t="shared" si="118"/>
        <v>#VALUE!</v>
      </c>
      <c r="AH153" s="123" t="e">
        <f t="shared" si="119"/>
        <v>#VALUE!</v>
      </c>
      <c r="AI153" s="123" t="e">
        <f t="shared" si="120"/>
        <v>#VALUE!</v>
      </c>
      <c r="AJ153" s="123" t="e">
        <f t="shared" si="121"/>
        <v>#VALUE!</v>
      </c>
      <c r="AK153" s="123" t="e">
        <f t="shared" si="122"/>
        <v>#VALUE!</v>
      </c>
      <c r="AL153" s="123" t="e">
        <f t="shared" si="123"/>
        <v>#VALUE!</v>
      </c>
      <c r="AM153" s="123" t="e">
        <f t="shared" si="124"/>
        <v>#VALUE!</v>
      </c>
      <c r="AN153" s="123" t="e">
        <f t="shared" si="125"/>
        <v>#VALUE!</v>
      </c>
      <c r="AO153" s="123" t="e">
        <f t="shared" si="126"/>
        <v>#VALUE!</v>
      </c>
      <c r="AP153" s="123" t="e">
        <f t="shared" si="127"/>
        <v>#VALUE!</v>
      </c>
      <c r="AQ153" s="123" t="e">
        <f t="shared" si="128"/>
        <v>#VALUE!</v>
      </c>
      <c r="AR153" s="124" t="e">
        <f t="shared" si="129"/>
        <v>#VALUE!</v>
      </c>
      <c r="AS153" s="124" t="e">
        <f t="shared" si="130"/>
        <v>#VALUE!</v>
      </c>
      <c r="AT153" s="124" t="e">
        <f t="shared" si="131"/>
        <v>#VALUE!</v>
      </c>
      <c r="AU153" s="124" t="e">
        <f t="shared" si="132"/>
        <v>#VALUE!</v>
      </c>
      <c r="AV153" s="124" t="e">
        <f t="shared" si="133"/>
        <v>#VALUE!</v>
      </c>
      <c r="AW153" s="124" t="e">
        <f t="shared" si="134"/>
        <v>#VALUE!</v>
      </c>
      <c r="AX153" s="124" t="e">
        <f t="shared" si="135"/>
        <v>#VALUE!</v>
      </c>
      <c r="AY153" s="124" t="e">
        <f t="shared" si="136"/>
        <v>#VALUE!</v>
      </c>
      <c r="AZ153" s="124" t="e">
        <f t="shared" si="137"/>
        <v>#VALUE!</v>
      </c>
      <c r="BA153" s="124" t="e">
        <f t="shared" si="138"/>
        <v>#VALUE!</v>
      </c>
      <c r="BB153" s="124" t="e">
        <f t="shared" si="139"/>
        <v>#VALUE!</v>
      </c>
      <c r="BC153" s="124" t="e">
        <f t="shared" si="140"/>
        <v>#VALUE!</v>
      </c>
      <c r="BD153" s="124" t="e">
        <f t="shared" si="141"/>
        <v>#VALUE!</v>
      </c>
      <c r="BE153" s="124" t="e">
        <f t="shared" si="142"/>
        <v>#VALUE!</v>
      </c>
      <c r="BF153" s="124" t="e">
        <f t="shared" si="143"/>
        <v>#VALUE!</v>
      </c>
      <c r="BG153" s="124" t="e">
        <f t="shared" si="144"/>
        <v>#VALUE!</v>
      </c>
      <c r="BH153" s="124" t="e">
        <f t="shared" si="145"/>
        <v>#VALUE!</v>
      </c>
      <c r="BI153" s="124" t="e">
        <f t="shared" si="146"/>
        <v>#VALUE!</v>
      </c>
      <c r="BJ153" s="124" t="e">
        <f t="shared" si="147"/>
        <v>#VALUE!</v>
      </c>
      <c r="BK153" s="124" t="e">
        <f t="shared" si="148"/>
        <v>#VALUE!</v>
      </c>
      <c r="BL153" s="124">
        <f t="shared" si="149"/>
        <v>1</v>
      </c>
    </row>
    <row r="154" spans="1:64">
      <c r="A154" s="118" t="s">
        <v>449</v>
      </c>
      <c r="B154" s="126"/>
      <c r="C154" s="126"/>
      <c r="D154" s="125"/>
      <c r="E154" s="125"/>
      <c r="F154" s="127"/>
      <c r="G154" s="128"/>
      <c r="H154" s="128"/>
      <c r="I154" s="127"/>
      <c r="J154" s="127"/>
      <c r="K154" s="127"/>
      <c r="L154" s="121" t="str">
        <f t="shared" si="150"/>
        <v/>
      </c>
      <c r="M154" s="121" t="str">
        <f t="shared" si="151"/>
        <v/>
      </c>
      <c r="N154" s="121"/>
      <c r="O154" s="122" t="str">
        <f t="shared" si="152"/>
        <v/>
      </c>
      <c r="P154" s="122" t="str">
        <f t="shared" si="153"/>
        <v/>
      </c>
      <c r="Q154" s="122" t="str">
        <f t="shared" si="154"/>
        <v/>
      </c>
      <c r="R154" s="122" t="str">
        <f t="shared" si="155"/>
        <v/>
      </c>
      <c r="S154" s="122" t="str">
        <f t="shared" si="156"/>
        <v/>
      </c>
      <c r="T154" s="122" t="str">
        <f t="shared" si="157"/>
        <v/>
      </c>
      <c r="U154" s="122" t="str">
        <f>IF(OR($B154="",$C154="",$E154="",$F154&gt;AN_CONCURS,$F154=""),"",$G154/VLOOKUP($F154,Euro!$A$6:$C$246,3,FALSE))</f>
        <v/>
      </c>
      <c r="V154" s="236" t="b">
        <f t="shared" si="158"/>
        <v>0</v>
      </c>
      <c r="X154" s="123" t="e">
        <f t="shared" si="109"/>
        <v>#VALUE!</v>
      </c>
      <c r="Y154" s="123" t="e">
        <f t="shared" si="110"/>
        <v>#VALUE!</v>
      </c>
      <c r="Z154" s="123" t="e">
        <f t="shared" si="111"/>
        <v>#VALUE!</v>
      </c>
      <c r="AA154" s="123" t="e">
        <f t="shared" si="112"/>
        <v>#VALUE!</v>
      </c>
      <c r="AB154" s="123" t="e">
        <f t="shared" si="113"/>
        <v>#VALUE!</v>
      </c>
      <c r="AC154" s="123" t="e">
        <f t="shared" si="114"/>
        <v>#VALUE!</v>
      </c>
      <c r="AD154" s="123" t="e">
        <f t="shared" si="115"/>
        <v>#VALUE!</v>
      </c>
      <c r="AE154" s="123" t="e">
        <f t="shared" si="116"/>
        <v>#VALUE!</v>
      </c>
      <c r="AF154" s="123" t="e">
        <f t="shared" si="117"/>
        <v>#VALUE!</v>
      </c>
      <c r="AG154" s="123" t="e">
        <f t="shared" si="118"/>
        <v>#VALUE!</v>
      </c>
      <c r="AH154" s="123" t="e">
        <f t="shared" si="119"/>
        <v>#VALUE!</v>
      </c>
      <c r="AI154" s="123" t="e">
        <f t="shared" si="120"/>
        <v>#VALUE!</v>
      </c>
      <c r="AJ154" s="123" t="e">
        <f t="shared" si="121"/>
        <v>#VALUE!</v>
      </c>
      <c r="AK154" s="123" t="e">
        <f t="shared" si="122"/>
        <v>#VALUE!</v>
      </c>
      <c r="AL154" s="123" t="e">
        <f t="shared" si="123"/>
        <v>#VALUE!</v>
      </c>
      <c r="AM154" s="123" t="e">
        <f t="shared" si="124"/>
        <v>#VALUE!</v>
      </c>
      <c r="AN154" s="123" t="e">
        <f t="shared" si="125"/>
        <v>#VALUE!</v>
      </c>
      <c r="AO154" s="123" t="e">
        <f t="shared" si="126"/>
        <v>#VALUE!</v>
      </c>
      <c r="AP154" s="123" t="e">
        <f t="shared" si="127"/>
        <v>#VALUE!</v>
      </c>
      <c r="AQ154" s="123" t="e">
        <f t="shared" si="128"/>
        <v>#VALUE!</v>
      </c>
      <c r="AR154" s="124" t="e">
        <f t="shared" si="129"/>
        <v>#VALUE!</v>
      </c>
      <c r="AS154" s="124" t="e">
        <f t="shared" si="130"/>
        <v>#VALUE!</v>
      </c>
      <c r="AT154" s="124" t="e">
        <f t="shared" si="131"/>
        <v>#VALUE!</v>
      </c>
      <c r="AU154" s="124" t="e">
        <f t="shared" si="132"/>
        <v>#VALUE!</v>
      </c>
      <c r="AV154" s="124" t="e">
        <f t="shared" si="133"/>
        <v>#VALUE!</v>
      </c>
      <c r="AW154" s="124" t="e">
        <f t="shared" si="134"/>
        <v>#VALUE!</v>
      </c>
      <c r="AX154" s="124" t="e">
        <f t="shared" si="135"/>
        <v>#VALUE!</v>
      </c>
      <c r="AY154" s="124" t="e">
        <f t="shared" si="136"/>
        <v>#VALUE!</v>
      </c>
      <c r="AZ154" s="124" t="e">
        <f t="shared" si="137"/>
        <v>#VALUE!</v>
      </c>
      <c r="BA154" s="124" t="e">
        <f t="shared" si="138"/>
        <v>#VALUE!</v>
      </c>
      <c r="BB154" s="124" t="e">
        <f t="shared" si="139"/>
        <v>#VALUE!</v>
      </c>
      <c r="BC154" s="124" t="e">
        <f t="shared" si="140"/>
        <v>#VALUE!</v>
      </c>
      <c r="BD154" s="124" t="e">
        <f t="shared" si="141"/>
        <v>#VALUE!</v>
      </c>
      <c r="BE154" s="124" t="e">
        <f t="shared" si="142"/>
        <v>#VALUE!</v>
      </c>
      <c r="BF154" s="124" t="e">
        <f t="shared" si="143"/>
        <v>#VALUE!</v>
      </c>
      <c r="BG154" s="124" t="e">
        <f t="shared" si="144"/>
        <v>#VALUE!</v>
      </c>
      <c r="BH154" s="124" t="e">
        <f t="shared" si="145"/>
        <v>#VALUE!</v>
      </c>
      <c r="BI154" s="124" t="e">
        <f t="shared" si="146"/>
        <v>#VALUE!</v>
      </c>
      <c r="BJ154" s="124" t="e">
        <f t="shared" si="147"/>
        <v>#VALUE!</v>
      </c>
      <c r="BK154" s="124" t="e">
        <f t="shared" si="148"/>
        <v>#VALUE!</v>
      </c>
      <c r="BL154" s="124">
        <f t="shared" si="149"/>
        <v>1</v>
      </c>
    </row>
    <row r="155" spans="1:64">
      <c r="A155" s="118" t="s">
        <v>450</v>
      </c>
      <c r="B155" s="126"/>
      <c r="C155" s="126"/>
      <c r="D155" s="125"/>
      <c r="E155" s="125"/>
      <c r="F155" s="127"/>
      <c r="G155" s="128"/>
      <c r="H155" s="128"/>
      <c r="I155" s="127"/>
      <c r="J155" s="127"/>
      <c r="K155" s="127"/>
      <c r="L155" s="121" t="str">
        <f t="shared" si="150"/>
        <v/>
      </c>
      <c r="M155" s="121" t="str">
        <f t="shared" si="151"/>
        <v/>
      </c>
      <c r="N155" s="121"/>
      <c r="O155" s="122" t="str">
        <f t="shared" si="152"/>
        <v/>
      </c>
      <c r="P155" s="122" t="str">
        <f t="shared" si="153"/>
        <v/>
      </c>
      <c r="Q155" s="122" t="str">
        <f t="shared" si="154"/>
        <v/>
      </c>
      <c r="R155" s="122" t="str">
        <f t="shared" si="155"/>
        <v/>
      </c>
      <c r="S155" s="122" t="str">
        <f t="shared" si="156"/>
        <v/>
      </c>
      <c r="T155" s="122" t="str">
        <f t="shared" si="157"/>
        <v/>
      </c>
      <c r="U155" s="122" t="str">
        <f>IF(OR($B155="",$C155="",$E155="",$F155&gt;AN_CONCURS,$F155=""),"",$G155/VLOOKUP($F155,Euro!$A$6:$C$246,3,FALSE))</f>
        <v/>
      </c>
      <c r="V155" s="236" t="b">
        <f t="shared" si="158"/>
        <v>0</v>
      </c>
      <c r="X155" s="123" t="e">
        <f t="shared" si="109"/>
        <v>#VALUE!</v>
      </c>
      <c r="Y155" s="123" t="e">
        <f t="shared" si="110"/>
        <v>#VALUE!</v>
      </c>
      <c r="Z155" s="123" t="e">
        <f t="shared" si="111"/>
        <v>#VALUE!</v>
      </c>
      <c r="AA155" s="123" t="e">
        <f t="shared" si="112"/>
        <v>#VALUE!</v>
      </c>
      <c r="AB155" s="123" t="e">
        <f t="shared" si="113"/>
        <v>#VALUE!</v>
      </c>
      <c r="AC155" s="123" t="e">
        <f t="shared" si="114"/>
        <v>#VALUE!</v>
      </c>
      <c r="AD155" s="123" t="e">
        <f t="shared" si="115"/>
        <v>#VALUE!</v>
      </c>
      <c r="AE155" s="123" t="e">
        <f t="shared" si="116"/>
        <v>#VALUE!</v>
      </c>
      <c r="AF155" s="123" t="e">
        <f t="shared" si="117"/>
        <v>#VALUE!</v>
      </c>
      <c r="AG155" s="123" t="e">
        <f t="shared" si="118"/>
        <v>#VALUE!</v>
      </c>
      <c r="AH155" s="123" t="e">
        <f t="shared" si="119"/>
        <v>#VALUE!</v>
      </c>
      <c r="AI155" s="123" t="e">
        <f t="shared" si="120"/>
        <v>#VALUE!</v>
      </c>
      <c r="AJ155" s="123" t="e">
        <f t="shared" si="121"/>
        <v>#VALUE!</v>
      </c>
      <c r="AK155" s="123" t="e">
        <f t="shared" si="122"/>
        <v>#VALUE!</v>
      </c>
      <c r="AL155" s="123" t="e">
        <f t="shared" si="123"/>
        <v>#VALUE!</v>
      </c>
      <c r="AM155" s="123" t="e">
        <f t="shared" si="124"/>
        <v>#VALUE!</v>
      </c>
      <c r="AN155" s="123" t="e">
        <f t="shared" si="125"/>
        <v>#VALUE!</v>
      </c>
      <c r="AO155" s="123" t="e">
        <f t="shared" si="126"/>
        <v>#VALUE!</v>
      </c>
      <c r="AP155" s="123" t="e">
        <f t="shared" si="127"/>
        <v>#VALUE!</v>
      </c>
      <c r="AQ155" s="123" t="e">
        <f t="shared" si="128"/>
        <v>#VALUE!</v>
      </c>
      <c r="AR155" s="124" t="e">
        <f t="shared" si="129"/>
        <v>#VALUE!</v>
      </c>
      <c r="AS155" s="124" t="e">
        <f t="shared" si="130"/>
        <v>#VALUE!</v>
      </c>
      <c r="AT155" s="124" t="e">
        <f t="shared" si="131"/>
        <v>#VALUE!</v>
      </c>
      <c r="AU155" s="124" t="e">
        <f t="shared" si="132"/>
        <v>#VALUE!</v>
      </c>
      <c r="AV155" s="124" t="e">
        <f t="shared" si="133"/>
        <v>#VALUE!</v>
      </c>
      <c r="AW155" s="124" t="e">
        <f t="shared" si="134"/>
        <v>#VALUE!</v>
      </c>
      <c r="AX155" s="124" t="e">
        <f t="shared" si="135"/>
        <v>#VALUE!</v>
      </c>
      <c r="AY155" s="124" t="e">
        <f t="shared" si="136"/>
        <v>#VALUE!</v>
      </c>
      <c r="AZ155" s="124" t="e">
        <f t="shared" si="137"/>
        <v>#VALUE!</v>
      </c>
      <c r="BA155" s="124" t="e">
        <f t="shared" si="138"/>
        <v>#VALUE!</v>
      </c>
      <c r="BB155" s="124" t="e">
        <f t="shared" si="139"/>
        <v>#VALUE!</v>
      </c>
      <c r="BC155" s="124" t="e">
        <f t="shared" si="140"/>
        <v>#VALUE!</v>
      </c>
      <c r="BD155" s="124" t="e">
        <f t="shared" si="141"/>
        <v>#VALUE!</v>
      </c>
      <c r="BE155" s="124" t="e">
        <f t="shared" si="142"/>
        <v>#VALUE!</v>
      </c>
      <c r="BF155" s="124" t="e">
        <f t="shared" si="143"/>
        <v>#VALUE!</v>
      </c>
      <c r="BG155" s="124" t="e">
        <f t="shared" si="144"/>
        <v>#VALUE!</v>
      </c>
      <c r="BH155" s="124" t="e">
        <f t="shared" si="145"/>
        <v>#VALUE!</v>
      </c>
      <c r="BI155" s="124" t="e">
        <f t="shared" si="146"/>
        <v>#VALUE!</v>
      </c>
      <c r="BJ155" s="124" t="e">
        <f t="shared" si="147"/>
        <v>#VALUE!</v>
      </c>
      <c r="BK155" s="124" t="e">
        <f t="shared" si="148"/>
        <v>#VALUE!</v>
      </c>
      <c r="BL155" s="124">
        <f t="shared" si="149"/>
        <v>1</v>
      </c>
    </row>
    <row r="156" spans="1:64">
      <c r="A156" s="118" t="s">
        <v>451</v>
      </c>
      <c r="B156" s="126"/>
      <c r="C156" s="126"/>
      <c r="D156" s="125"/>
      <c r="E156" s="125"/>
      <c r="F156" s="127"/>
      <c r="G156" s="128"/>
      <c r="H156" s="128"/>
      <c r="I156" s="127"/>
      <c r="J156" s="127"/>
      <c r="K156" s="127"/>
      <c r="L156" s="121" t="str">
        <f t="shared" si="150"/>
        <v/>
      </c>
      <c r="M156" s="121" t="str">
        <f t="shared" si="151"/>
        <v/>
      </c>
      <c r="N156" s="121"/>
      <c r="O156" s="122" t="str">
        <f t="shared" si="152"/>
        <v/>
      </c>
      <c r="P156" s="122" t="str">
        <f t="shared" si="153"/>
        <v/>
      </c>
      <c r="Q156" s="122" t="str">
        <f t="shared" si="154"/>
        <v/>
      </c>
      <c r="R156" s="122" t="str">
        <f t="shared" si="155"/>
        <v/>
      </c>
      <c r="S156" s="122" t="str">
        <f t="shared" si="156"/>
        <v/>
      </c>
      <c r="T156" s="122" t="str">
        <f t="shared" si="157"/>
        <v/>
      </c>
      <c r="U156" s="122" t="str">
        <f>IF(OR($B156="",$C156="",$E156="",$F156&gt;AN_CONCURS,$F156=""),"",$G156/VLOOKUP($F156,Euro!$A$6:$C$246,3,FALSE))</f>
        <v/>
      </c>
      <c r="V156" s="236" t="b">
        <f t="shared" si="158"/>
        <v>0</v>
      </c>
      <c r="X156" s="123" t="e">
        <f t="shared" si="109"/>
        <v>#VALUE!</v>
      </c>
      <c r="Y156" s="123" t="e">
        <f t="shared" si="110"/>
        <v>#VALUE!</v>
      </c>
      <c r="Z156" s="123" t="e">
        <f t="shared" si="111"/>
        <v>#VALUE!</v>
      </c>
      <c r="AA156" s="123" t="e">
        <f t="shared" si="112"/>
        <v>#VALUE!</v>
      </c>
      <c r="AB156" s="123" t="e">
        <f t="shared" si="113"/>
        <v>#VALUE!</v>
      </c>
      <c r="AC156" s="123" t="e">
        <f t="shared" si="114"/>
        <v>#VALUE!</v>
      </c>
      <c r="AD156" s="123" t="e">
        <f t="shared" si="115"/>
        <v>#VALUE!</v>
      </c>
      <c r="AE156" s="123" t="e">
        <f t="shared" si="116"/>
        <v>#VALUE!</v>
      </c>
      <c r="AF156" s="123" t="e">
        <f t="shared" si="117"/>
        <v>#VALUE!</v>
      </c>
      <c r="AG156" s="123" t="e">
        <f t="shared" si="118"/>
        <v>#VALUE!</v>
      </c>
      <c r="AH156" s="123" t="e">
        <f t="shared" si="119"/>
        <v>#VALUE!</v>
      </c>
      <c r="AI156" s="123" t="e">
        <f t="shared" si="120"/>
        <v>#VALUE!</v>
      </c>
      <c r="AJ156" s="123" t="e">
        <f t="shared" si="121"/>
        <v>#VALUE!</v>
      </c>
      <c r="AK156" s="123" t="e">
        <f t="shared" si="122"/>
        <v>#VALUE!</v>
      </c>
      <c r="AL156" s="123" t="e">
        <f t="shared" si="123"/>
        <v>#VALUE!</v>
      </c>
      <c r="AM156" s="123" t="e">
        <f t="shared" si="124"/>
        <v>#VALUE!</v>
      </c>
      <c r="AN156" s="123" t="e">
        <f t="shared" si="125"/>
        <v>#VALUE!</v>
      </c>
      <c r="AO156" s="123" t="e">
        <f t="shared" si="126"/>
        <v>#VALUE!</v>
      </c>
      <c r="AP156" s="123" t="e">
        <f t="shared" si="127"/>
        <v>#VALUE!</v>
      </c>
      <c r="AQ156" s="123" t="e">
        <f t="shared" si="128"/>
        <v>#VALUE!</v>
      </c>
      <c r="AR156" s="124" t="e">
        <f t="shared" si="129"/>
        <v>#VALUE!</v>
      </c>
      <c r="AS156" s="124" t="e">
        <f t="shared" si="130"/>
        <v>#VALUE!</v>
      </c>
      <c r="AT156" s="124" t="e">
        <f t="shared" si="131"/>
        <v>#VALUE!</v>
      </c>
      <c r="AU156" s="124" t="e">
        <f t="shared" si="132"/>
        <v>#VALUE!</v>
      </c>
      <c r="AV156" s="124" t="e">
        <f t="shared" si="133"/>
        <v>#VALUE!</v>
      </c>
      <c r="AW156" s="124" t="e">
        <f t="shared" si="134"/>
        <v>#VALUE!</v>
      </c>
      <c r="AX156" s="124" t="e">
        <f t="shared" si="135"/>
        <v>#VALUE!</v>
      </c>
      <c r="AY156" s="124" t="e">
        <f t="shared" si="136"/>
        <v>#VALUE!</v>
      </c>
      <c r="AZ156" s="124" t="e">
        <f t="shared" si="137"/>
        <v>#VALUE!</v>
      </c>
      <c r="BA156" s="124" t="e">
        <f t="shared" si="138"/>
        <v>#VALUE!</v>
      </c>
      <c r="BB156" s="124" t="e">
        <f t="shared" si="139"/>
        <v>#VALUE!</v>
      </c>
      <c r="BC156" s="124" t="e">
        <f t="shared" si="140"/>
        <v>#VALUE!</v>
      </c>
      <c r="BD156" s="124" t="e">
        <f t="shared" si="141"/>
        <v>#VALUE!</v>
      </c>
      <c r="BE156" s="124" t="e">
        <f t="shared" si="142"/>
        <v>#VALUE!</v>
      </c>
      <c r="BF156" s="124" t="e">
        <f t="shared" si="143"/>
        <v>#VALUE!</v>
      </c>
      <c r="BG156" s="124" t="e">
        <f t="shared" si="144"/>
        <v>#VALUE!</v>
      </c>
      <c r="BH156" s="124" t="e">
        <f t="shared" si="145"/>
        <v>#VALUE!</v>
      </c>
      <c r="BI156" s="124" t="e">
        <f t="shared" si="146"/>
        <v>#VALUE!</v>
      </c>
      <c r="BJ156" s="124" t="e">
        <f t="shared" si="147"/>
        <v>#VALUE!</v>
      </c>
      <c r="BK156" s="124" t="e">
        <f t="shared" si="148"/>
        <v>#VALUE!</v>
      </c>
      <c r="BL156" s="124">
        <f t="shared" si="149"/>
        <v>1</v>
      </c>
    </row>
    <row r="157" spans="1:64">
      <c r="A157" s="118" t="s">
        <v>452</v>
      </c>
      <c r="B157" s="126"/>
      <c r="C157" s="126"/>
      <c r="D157" s="125"/>
      <c r="E157" s="125"/>
      <c r="F157" s="127"/>
      <c r="G157" s="128"/>
      <c r="H157" s="128"/>
      <c r="I157" s="127"/>
      <c r="J157" s="127"/>
      <c r="K157" s="127"/>
      <c r="L157" s="121" t="str">
        <f t="shared" si="150"/>
        <v/>
      </c>
      <c r="M157" s="121" t="str">
        <f t="shared" si="151"/>
        <v/>
      </c>
      <c r="N157" s="121"/>
      <c r="O157" s="122" t="str">
        <f t="shared" si="152"/>
        <v/>
      </c>
      <c r="P157" s="122" t="str">
        <f t="shared" si="153"/>
        <v/>
      </c>
      <c r="Q157" s="122" t="str">
        <f t="shared" si="154"/>
        <v/>
      </c>
      <c r="R157" s="122" t="str">
        <f t="shared" si="155"/>
        <v/>
      </c>
      <c r="S157" s="122" t="str">
        <f t="shared" si="156"/>
        <v/>
      </c>
      <c r="T157" s="122" t="str">
        <f t="shared" si="157"/>
        <v/>
      </c>
      <c r="U157" s="122" t="str">
        <f>IF(OR($B157="",$C157="",$E157="",$F157&gt;AN_CONCURS,$F157=""),"",$G157/VLOOKUP($F157,Euro!$A$6:$C$246,3,FALSE))</f>
        <v/>
      </c>
      <c r="V157" s="236" t="b">
        <f t="shared" si="158"/>
        <v>0</v>
      </c>
      <c r="X157" s="123" t="e">
        <f t="shared" si="109"/>
        <v>#VALUE!</v>
      </c>
      <c r="Y157" s="123" t="e">
        <f t="shared" si="110"/>
        <v>#VALUE!</v>
      </c>
      <c r="Z157" s="123" t="e">
        <f t="shared" si="111"/>
        <v>#VALUE!</v>
      </c>
      <c r="AA157" s="123" t="e">
        <f t="shared" si="112"/>
        <v>#VALUE!</v>
      </c>
      <c r="AB157" s="123" t="e">
        <f t="shared" si="113"/>
        <v>#VALUE!</v>
      </c>
      <c r="AC157" s="123" t="e">
        <f t="shared" si="114"/>
        <v>#VALUE!</v>
      </c>
      <c r="AD157" s="123" t="e">
        <f t="shared" si="115"/>
        <v>#VALUE!</v>
      </c>
      <c r="AE157" s="123" t="e">
        <f t="shared" si="116"/>
        <v>#VALUE!</v>
      </c>
      <c r="AF157" s="123" t="e">
        <f t="shared" si="117"/>
        <v>#VALUE!</v>
      </c>
      <c r="AG157" s="123" t="e">
        <f t="shared" si="118"/>
        <v>#VALUE!</v>
      </c>
      <c r="AH157" s="123" t="e">
        <f t="shared" si="119"/>
        <v>#VALUE!</v>
      </c>
      <c r="AI157" s="123" t="e">
        <f t="shared" si="120"/>
        <v>#VALUE!</v>
      </c>
      <c r="AJ157" s="123" t="e">
        <f t="shared" si="121"/>
        <v>#VALUE!</v>
      </c>
      <c r="AK157" s="123" t="e">
        <f t="shared" si="122"/>
        <v>#VALUE!</v>
      </c>
      <c r="AL157" s="123" t="e">
        <f t="shared" si="123"/>
        <v>#VALUE!</v>
      </c>
      <c r="AM157" s="123" t="e">
        <f t="shared" si="124"/>
        <v>#VALUE!</v>
      </c>
      <c r="AN157" s="123" t="e">
        <f t="shared" si="125"/>
        <v>#VALUE!</v>
      </c>
      <c r="AO157" s="123" t="e">
        <f t="shared" si="126"/>
        <v>#VALUE!</v>
      </c>
      <c r="AP157" s="123" t="e">
        <f t="shared" si="127"/>
        <v>#VALUE!</v>
      </c>
      <c r="AQ157" s="123" t="e">
        <f t="shared" si="128"/>
        <v>#VALUE!</v>
      </c>
      <c r="AR157" s="124" t="e">
        <f t="shared" si="129"/>
        <v>#VALUE!</v>
      </c>
      <c r="AS157" s="124" t="e">
        <f t="shared" si="130"/>
        <v>#VALUE!</v>
      </c>
      <c r="AT157" s="124" t="e">
        <f t="shared" si="131"/>
        <v>#VALUE!</v>
      </c>
      <c r="AU157" s="124" t="e">
        <f t="shared" si="132"/>
        <v>#VALUE!</v>
      </c>
      <c r="AV157" s="124" t="e">
        <f t="shared" si="133"/>
        <v>#VALUE!</v>
      </c>
      <c r="AW157" s="124" t="e">
        <f t="shared" si="134"/>
        <v>#VALUE!</v>
      </c>
      <c r="AX157" s="124" t="e">
        <f t="shared" si="135"/>
        <v>#VALUE!</v>
      </c>
      <c r="AY157" s="124" t="e">
        <f t="shared" si="136"/>
        <v>#VALUE!</v>
      </c>
      <c r="AZ157" s="124" t="e">
        <f t="shared" si="137"/>
        <v>#VALUE!</v>
      </c>
      <c r="BA157" s="124" t="e">
        <f t="shared" si="138"/>
        <v>#VALUE!</v>
      </c>
      <c r="BB157" s="124" t="e">
        <f t="shared" si="139"/>
        <v>#VALUE!</v>
      </c>
      <c r="BC157" s="124" t="e">
        <f t="shared" si="140"/>
        <v>#VALUE!</v>
      </c>
      <c r="BD157" s="124" t="e">
        <f t="shared" si="141"/>
        <v>#VALUE!</v>
      </c>
      <c r="BE157" s="124" t="e">
        <f t="shared" si="142"/>
        <v>#VALUE!</v>
      </c>
      <c r="BF157" s="124" t="e">
        <f t="shared" si="143"/>
        <v>#VALUE!</v>
      </c>
      <c r="BG157" s="124" t="e">
        <f t="shared" si="144"/>
        <v>#VALUE!</v>
      </c>
      <c r="BH157" s="124" t="e">
        <f t="shared" si="145"/>
        <v>#VALUE!</v>
      </c>
      <c r="BI157" s="124" t="e">
        <f t="shared" si="146"/>
        <v>#VALUE!</v>
      </c>
      <c r="BJ157" s="124" t="e">
        <f t="shared" si="147"/>
        <v>#VALUE!</v>
      </c>
      <c r="BK157" s="124" t="e">
        <f t="shared" si="148"/>
        <v>#VALUE!</v>
      </c>
      <c r="BL157" s="124">
        <f t="shared" si="149"/>
        <v>1</v>
      </c>
    </row>
    <row r="158" spans="1:64">
      <c r="A158" s="118" t="s">
        <v>453</v>
      </c>
      <c r="B158" s="126"/>
      <c r="C158" s="126"/>
      <c r="D158" s="125"/>
      <c r="E158" s="125"/>
      <c r="F158" s="127"/>
      <c r="G158" s="128"/>
      <c r="H158" s="128"/>
      <c r="I158" s="127"/>
      <c r="J158" s="127"/>
      <c r="K158" s="127"/>
      <c r="L158" s="121" t="str">
        <f t="shared" si="150"/>
        <v/>
      </c>
      <c r="M158" s="121" t="str">
        <f t="shared" si="151"/>
        <v/>
      </c>
      <c r="N158" s="121"/>
      <c r="O158" s="122" t="str">
        <f t="shared" si="152"/>
        <v/>
      </c>
      <c r="P158" s="122" t="str">
        <f t="shared" si="153"/>
        <v/>
      </c>
      <c r="Q158" s="122" t="str">
        <f t="shared" si="154"/>
        <v/>
      </c>
      <c r="R158" s="122" t="str">
        <f t="shared" si="155"/>
        <v/>
      </c>
      <c r="S158" s="122" t="str">
        <f t="shared" si="156"/>
        <v/>
      </c>
      <c r="T158" s="122" t="str">
        <f t="shared" si="157"/>
        <v/>
      </c>
      <c r="U158" s="122" t="str">
        <f>IF(OR($B158="",$C158="",$E158="",$F158&gt;AN_CONCURS,$F158=""),"",$G158/VLOOKUP($F158,Euro!$A$6:$C$246,3,FALSE))</f>
        <v/>
      </c>
      <c r="V158" s="236" t="b">
        <f t="shared" si="158"/>
        <v>0</v>
      </c>
      <c r="X158" s="123" t="e">
        <f t="shared" si="109"/>
        <v>#VALUE!</v>
      </c>
      <c r="Y158" s="123" t="e">
        <f t="shared" si="110"/>
        <v>#VALUE!</v>
      </c>
      <c r="Z158" s="123" t="e">
        <f t="shared" si="111"/>
        <v>#VALUE!</v>
      </c>
      <c r="AA158" s="123" t="e">
        <f t="shared" si="112"/>
        <v>#VALUE!</v>
      </c>
      <c r="AB158" s="123" t="e">
        <f t="shared" si="113"/>
        <v>#VALUE!</v>
      </c>
      <c r="AC158" s="123" t="e">
        <f t="shared" si="114"/>
        <v>#VALUE!</v>
      </c>
      <c r="AD158" s="123" t="e">
        <f t="shared" si="115"/>
        <v>#VALUE!</v>
      </c>
      <c r="AE158" s="123" t="e">
        <f t="shared" si="116"/>
        <v>#VALUE!</v>
      </c>
      <c r="AF158" s="123" t="e">
        <f t="shared" si="117"/>
        <v>#VALUE!</v>
      </c>
      <c r="AG158" s="123" t="e">
        <f t="shared" si="118"/>
        <v>#VALUE!</v>
      </c>
      <c r="AH158" s="123" t="e">
        <f t="shared" si="119"/>
        <v>#VALUE!</v>
      </c>
      <c r="AI158" s="123" t="e">
        <f t="shared" si="120"/>
        <v>#VALUE!</v>
      </c>
      <c r="AJ158" s="123" t="e">
        <f t="shared" si="121"/>
        <v>#VALUE!</v>
      </c>
      <c r="AK158" s="123" t="e">
        <f t="shared" si="122"/>
        <v>#VALUE!</v>
      </c>
      <c r="AL158" s="123" t="e">
        <f t="shared" si="123"/>
        <v>#VALUE!</v>
      </c>
      <c r="AM158" s="123" t="e">
        <f t="shared" si="124"/>
        <v>#VALUE!</v>
      </c>
      <c r="AN158" s="123" t="e">
        <f t="shared" si="125"/>
        <v>#VALUE!</v>
      </c>
      <c r="AO158" s="123" t="e">
        <f t="shared" si="126"/>
        <v>#VALUE!</v>
      </c>
      <c r="AP158" s="123" t="e">
        <f t="shared" si="127"/>
        <v>#VALUE!</v>
      </c>
      <c r="AQ158" s="123" t="e">
        <f t="shared" si="128"/>
        <v>#VALUE!</v>
      </c>
      <c r="AR158" s="124" t="e">
        <f t="shared" si="129"/>
        <v>#VALUE!</v>
      </c>
      <c r="AS158" s="124" t="e">
        <f t="shared" si="130"/>
        <v>#VALUE!</v>
      </c>
      <c r="AT158" s="124" t="e">
        <f t="shared" si="131"/>
        <v>#VALUE!</v>
      </c>
      <c r="AU158" s="124" t="e">
        <f t="shared" si="132"/>
        <v>#VALUE!</v>
      </c>
      <c r="AV158" s="124" t="e">
        <f t="shared" si="133"/>
        <v>#VALUE!</v>
      </c>
      <c r="AW158" s="124" t="e">
        <f t="shared" si="134"/>
        <v>#VALUE!</v>
      </c>
      <c r="AX158" s="124" t="e">
        <f t="shared" si="135"/>
        <v>#VALUE!</v>
      </c>
      <c r="AY158" s="124" t="e">
        <f t="shared" si="136"/>
        <v>#VALUE!</v>
      </c>
      <c r="AZ158" s="124" t="e">
        <f t="shared" si="137"/>
        <v>#VALUE!</v>
      </c>
      <c r="BA158" s="124" t="e">
        <f t="shared" si="138"/>
        <v>#VALUE!</v>
      </c>
      <c r="BB158" s="124" t="e">
        <f t="shared" si="139"/>
        <v>#VALUE!</v>
      </c>
      <c r="BC158" s="124" t="e">
        <f t="shared" si="140"/>
        <v>#VALUE!</v>
      </c>
      <c r="BD158" s="124" t="e">
        <f t="shared" si="141"/>
        <v>#VALUE!</v>
      </c>
      <c r="BE158" s="124" t="e">
        <f t="shared" si="142"/>
        <v>#VALUE!</v>
      </c>
      <c r="BF158" s="124" t="e">
        <f t="shared" si="143"/>
        <v>#VALUE!</v>
      </c>
      <c r="BG158" s="124" t="e">
        <f t="shared" si="144"/>
        <v>#VALUE!</v>
      </c>
      <c r="BH158" s="124" t="e">
        <f t="shared" si="145"/>
        <v>#VALUE!</v>
      </c>
      <c r="BI158" s="124" t="e">
        <f t="shared" si="146"/>
        <v>#VALUE!</v>
      </c>
      <c r="BJ158" s="124" t="e">
        <f t="shared" si="147"/>
        <v>#VALUE!</v>
      </c>
      <c r="BK158" s="124" t="e">
        <f t="shared" si="148"/>
        <v>#VALUE!</v>
      </c>
      <c r="BL158" s="124">
        <f t="shared" si="149"/>
        <v>1</v>
      </c>
    </row>
    <row r="159" spans="1:64">
      <c r="A159" s="118" t="s">
        <v>454</v>
      </c>
      <c r="B159" s="126"/>
      <c r="C159" s="126"/>
      <c r="D159" s="125"/>
      <c r="E159" s="125"/>
      <c r="F159" s="127"/>
      <c r="G159" s="128"/>
      <c r="H159" s="128"/>
      <c r="I159" s="127"/>
      <c r="J159" s="127"/>
      <c r="K159" s="127"/>
      <c r="L159" s="121" t="str">
        <f t="shared" si="150"/>
        <v/>
      </c>
      <c r="M159" s="121" t="str">
        <f t="shared" si="151"/>
        <v/>
      </c>
      <c r="N159" s="121"/>
      <c r="O159" s="122" t="str">
        <f t="shared" si="152"/>
        <v/>
      </c>
      <c r="P159" s="122" t="str">
        <f t="shared" si="153"/>
        <v/>
      </c>
      <c r="Q159" s="122" t="str">
        <f t="shared" si="154"/>
        <v/>
      </c>
      <c r="R159" s="122" t="str">
        <f t="shared" si="155"/>
        <v/>
      </c>
      <c r="S159" s="122" t="str">
        <f t="shared" si="156"/>
        <v/>
      </c>
      <c r="T159" s="122" t="str">
        <f t="shared" si="157"/>
        <v/>
      </c>
      <c r="U159" s="122" t="str">
        <f>IF(OR($B159="",$C159="",$E159="",$F159&gt;AN_CONCURS,$F159=""),"",$G159/VLOOKUP($F159,Euro!$A$6:$C$246,3,FALSE))</f>
        <v/>
      </c>
      <c r="V159" s="236" t="b">
        <f t="shared" si="158"/>
        <v>0</v>
      </c>
      <c r="X159" s="123" t="e">
        <f t="shared" si="109"/>
        <v>#VALUE!</v>
      </c>
      <c r="Y159" s="123" t="e">
        <f t="shared" si="110"/>
        <v>#VALUE!</v>
      </c>
      <c r="Z159" s="123" t="e">
        <f t="shared" si="111"/>
        <v>#VALUE!</v>
      </c>
      <c r="AA159" s="123" t="e">
        <f t="shared" si="112"/>
        <v>#VALUE!</v>
      </c>
      <c r="AB159" s="123" t="e">
        <f t="shared" si="113"/>
        <v>#VALUE!</v>
      </c>
      <c r="AC159" s="123" t="e">
        <f t="shared" si="114"/>
        <v>#VALUE!</v>
      </c>
      <c r="AD159" s="123" t="e">
        <f t="shared" si="115"/>
        <v>#VALUE!</v>
      </c>
      <c r="AE159" s="123" t="e">
        <f t="shared" si="116"/>
        <v>#VALUE!</v>
      </c>
      <c r="AF159" s="123" t="e">
        <f t="shared" si="117"/>
        <v>#VALUE!</v>
      </c>
      <c r="AG159" s="123" t="e">
        <f t="shared" si="118"/>
        <v>#VALUE!</v>
      </c>
      <c r="AH159" s="123" t="e">
        <f t="shared" si="119"/>
        <v>#VALUE!</v>
      </c>
      <c r="AI159" s="123" t="e">
        <f t="shared" si="120"/>
        <v>#VALUE!</v>
      </c>
      <c r="AJ159" s="123" t="e">
        <f t="shared" si="121"/>
        <v>#VALUE!</v>
      </c>
      <c r="AK159" s="123" t="e">
        <f t="shared" si="122"/>
        <v>#VALUE!</v>
      </c>
      <c r="AL159" s="123" t="e">
        <f t="shared" si="123"/>
        <v>#VALUE!</v>
      </c>
      <c r="AM159" s="123" t="e">
        <f t="shared" si="124"/>
        <v>#VALUE!</v>
      </c>
      <c r="AN159" s="123" t="e">
        <f t="shared" si="125"/>
        <v>#VALUE!</v>
      </c>
      <c r="AO159" s="123" t="e">
        <f t="shared" si="126"/>
        <v>#VALUE!</v>
      </c>
      <c r="AP159" s="123" t="e">
        <f t="shared" si="127"/>
        <v>#VALUE!</v>
      </c>
      <c r="AQ159" s="123" t="e">
        <f t="shared" si="128"/>
        <v>#VALUE!</v>
      </c>
      <c r="AR159" s="124" t="e">
        <f t="shared" si="129"/>
        <v>#VALUE!</v>
      </c>
      <c r="AS159" s="124" t="e">
        <f t="shared" si="130"/>
        <v>#VALUE!</v>
      </c>
      <c r="AT159" s="124" t="e">
        <f t="shared" si="131"/>
        <v>#VALUE!</v>
      </c>
      <c r="AU159" s="124" t="e">
        <f t="shared" si="132"/>
        <v>#VALUE!</v>
      </c>
      <c r="AV159" s="124" t="e">
        <f t="shared" si="133"/>
        <v>#VALUE!</v>
      </c>
      <c r="AW159" s="124" t="e">
        <f t="shared" si="134"/>
        <v>#VALUE!</v>
      </c>
      <c r="AX159" s="124" t="e">
        <f t="shared" si="135"/>
        <v>#VALUE!</v>
      </c>
      <c r="AY159" s="124" t="e">
        <f t="shared" si="136"/>
        <v>#VALUE!</v>
      </c>
      <c r="AZ159" s="124" t="e">
        <f t="shared" si="137"/>
        <v>#VALUE!</v>
      </c>
      <c r="BA159" s="124" t="e">
        <f t="shared" si="138"/>
        <v>#VALUE!</v>
      </c>
      <c r="BB159" s="124" t="e">
        <f t="shared" si="139"/>
        <v>#VALUE!</v>
      </c>
      <c r="BC159" s="124" t="e">
        <f t="shared" si="140"/>
        <v>#VALUE!</v>
      </c>
      <c r="BD159" s="124" t="e">
        <f t="shared" si="141"/>
        <v>#VALUE!</v>
      </c>
      <c r="BE159" s="124" t="e">
        <f t="shared" si="142"/>
        <v>#VALUE!</v>
      </c>
      <c r="BF159" s="124" t="e">
        <f t="shared" si="143"/>
        <v>#VALUE!</v>
      </c>
      <c r="BG159" s="124" t="e">
        <f t="shared" si="144"/>
        <v>#VALUE!</v>
      </c>
      <c r="BH159" s="124" t="e">
        <f t="shared" si="145"/>
        <v>#VALUE!</v>
      </c>
      <c r="BI159" s="124" t="e">
        <f t="shared" si="146"/>
        <v>#VALUE!</v>
      </c>
      <c r="BJ159" s="124" t="e">
        <f t="shared" si="147"/>
        <v>#VALUE!</v>
      </c>
      <c r="BK159" s="124" t="e">
        <f t="shared" si="148"/>
        <v>#VALUE!</v>
      </c>
      <c r="BL159" s="124">
        <f t="shared" si="149"/>
        <v>1</v>
      </c>
    </row>
    <row r="160" spans="1:64">
      <c r="A160" s="118" t="s">
        <v>455</v>
      </c>
      <c r="B160" s="126"/>
      <c r="C160" s="126"/>
      <c r="D160" s="125"/>
      <c r="E160" s="125"/>
      <c r="F160" s="127"/>
      <c r="G160" s="128"/>
      <c r="H160" s="128"/>
      <c r="I160" s="127"/>
      <c r="J160" s="127"/>
      <c r="K160" s="127"/>
      <c r="L160" s="121" t="str">
        <f t="shared" si="150"/>
        <v/>
      </c>
      <c r="M160" s="121" t="str">
        <f t="shared" si="151"/>
        <v/>
      </c>
      <c r="N160" s="121"/>
      <c r="O160" s="122" t="str">
        <f t="shared" si="152"/>
        <v/>
      </c>
      <c r="P160" s="122" t="str">
        <f t="shared" si="153"/>
        <v/>
      </c>
      <c r="Q160" s="122" t="str">
        <f t="shared" si="154"/>
        <v/>
      </c>
      <c r="R160" s="122" t="str">
        <f t="shared" si="155"/>
        <v/>
      </c>
      <c r="S160" s="122" t="str">
        <f t="shared" si="156"/>
        <v/>
      </c>
      <c r="T160" s="122" t="str">
        <f t="shared" si="157"/>
        <v/>
      </c>
      <c r="U160" s="122" t="str">
        <f>IF(OR($B160="",$C160="",$E160="",$F160&gt;AN_CONCURS,$F160=""),"",$G160/VLOOKUP($F160,Euro!$A$6:$C$246,3,FALSE))</f>
        <v/>
      </c>
      <c r="V160" s="236" t="b">
        <f t="shared" si="158"/>
        <v>0</v>
      </c>
      <c r="X160" s="123" t="e">
        <f t="shared" si="109"/>
        <v>#VALUE!</v>
      </c>
      <c r="Y160" s="123" t="e">
        <f t="shared" si="110"/>
        <v>#VALUE!</v>
      </c>
      <c r="Z160" s="123" t="e">
        <f t="shared" si="111"/>
        <v>#VALUE!</v>
      </c>
      <c r="AA160" s="123" t="e">
        <f t="shared" si="112"/>
        <v>#VALUE!</v>
      </c>
      <c r="AB160" s="123" t="e">
        <f t="shared" si="113"/>
        <v>#VALUE!</v>
      </c>
      <c r="AC160" s="123" t="e">
        <f t="shared" si="114"/>
        <v>#VALUE!</v>
      </c>
      <c r="AD160" s="123" t="e">
        <f t="shared" si="115"/>
        <v>#VALUE!</v>
      </c>
      <c r="AE160" s="123" t="e">
        <f t="shared" si="116"/>
        <v>#VALUE!</v>
      </c>
      <c r="AF160" s="123" t="e">
        <f t="shared" si="117"/>
        <v>#VALUE!</v>
      </c>
      <c r="AG160" s="123" t="e">
        <f t="shared" si="118"/>
        <v>#VALUE!</v>
      </c>
      <c r="AH160" s="123" t="e">
        <f t="shared" si="119"/>
        <v>#VALUE!</v>
      </c>
      <c r="AI160" s="123" t="e">
        <f t="shared" si="120"/>
        <v>#VALUE!</v>
      </c>
      <c r="AJ160" s="123" t="e">
        <f t="shared" si="121"/>
        <v>#VALUE!</v>
      </c>
      <c r="AK160" s="123" t="e">
        <f t="shared" si="122"/>
        <v>#VALUE!</v>
      </c>
      <c r="AL160" s="123" t="e">
        <f t="shared" si="123"/>
        <v>#VALUE!</v>
      </c>
      <c r="AM160" s="123" t="e">
        <f t="shared" si="124"/>
        <v>#VALUE!</v>
      </c>
      <c r="AN160" s="123" t="e">
        <f t="shared" si="125"/>
        <v>#VALUE!</v>
      </c>
      <c r="AO160" s="123" t="e">
        <f t="shared" si="126"/>
        <v>#VALUE!</v>
      </c>
      <c r="AP160" s="123" t="e">
        <f t="shared" si="127"/>
        <v>#VALUE!</v>
      </c>
      <c r="AQ160" s="123" t="e">
        <f t="shared" si="128"/>
        <v>#VALUE!</v>
      </c>
      <c r="AR160" s="124" t="e">
        <f t="shared" si="129"/>
        <v>#VALUE!</v>
      </c>
      <c r="AS160" s="124" t="e">
        <f t="shared" si="130"/>
        <v>#VALUE!</v>
      </c>
      <c r="AT160" s="124" t="e">
        <f t="shared" si="131"/>
        <v>#VALUE!</v>
      </c>
      <c r="AU160" s="124" t="e">
        <f t="shared" si="132"/>
        <v>#VALUE!</v>
      </c>
      <c r="AV160" s="124" t="e">
        <f t="shared" si="133"/>
        <v>#VALUE!</v>
      </c>
      <c r="AW160" s="124" t="e">
        <f t="shared" si="134"/>
        <v>#VALUE!</v>
      </c>
      <c r="AX160" s="124" t="e">
        <f t="shared" si="135"/>
        <v>#VALUE!</v>
      </c>
      <c r="AY160" s="124" t="e">
        <f t="shared" si="136"/>
        <v>#VALUE!</v>
      </c>
      <c r="AZ160" s="124" t="e">
        <f t="shared" si="137"/>
        <v>#VALUE!</v>
      </c>
      <c r="BA160" s="124" t="e">
        <f t="shared" si="138"/>
        <v>#VALUE!</v>
      </c>
      <c r="BB160" s="124" t="e">
        <f t="shared" si="139"/>
        <v>#VALUE!</v>
      </c>
      <c r="BC160" s="124" t="e">
        <f t="shared" si="140"/>
        <v>#VALUE!</v>
      </c>
      <c r="BD160" s="124" t="e">
        <f t="shared" si="141"/>
        <v>#VALUE!</v>
      </c>
      <c r="BE160" s="124" t="e">
        <f t="shared" si="142"/>
        <v>#VALUE!</v>
      </c>
      <c r="BF160" s="124" t="e">
        <f t="shared" si="143"/>
        <v>#VALUE!</v>
      </c>
      <c r="BG160" s="124" t="e">
        <f t="shared" si="144"/>
        <v>#VALUE!</v>
      </c>
      <c r="BH160" s="124" t="e">
        <f t="shared" si="145"/>
        <v>#VALUE!</v>
      </c>
      <c r="BI160" s="124" t="e">
        <f t="shared" si="146"/>
        <v>#VALUE!</v>
      </c>
      <c r="BJ160" s="124" t="e">
        <f t="shared" si="147"/>
        <v>#VALUE!</v>
      </c>
      <c r="BK160" s="124" t="e">
        <f t="shared" si="148"/>
        <v>#VALUE!</v>
      </c>
      <c r="BL160" s="124">
        <f t="shared" si="149"/>
        <v>1</v>
      </c>
    </row>
    <row r="161" spans="1:64">
      <c r="A161" s="118" t="s">
        <v>456</v>
      </c>
      <c r="B161" s="126"/>
      <c r="C161" s="126"/>
      <c r="D161" s="125"/>
      <c r="E161" s="125"/>
      <c r="F161" s="127"/>
      <c r="G161" s="128"/>
      <c r="H161" s="128"/>
      <c r="I161" s="127"/>
      <c r="J161" s="127"/>
      <c r="K161" s="127"/>
      <c r="L161" s="121" t="str">
        <f t="shared" si="150"/>
        <v/>
      </c>
      <c r="M161" s="121" t="str">
        <f t="shared" si="151"/>
        <v/>
      </c>
      <c r="N161" s="121"/>
      <c r="O161" s="122" t="str">
        <f t="shared" si="152"/>
        <v/>
      </c>
      <c r="P161" s="122" t="str">
        <f t="shared" si="153"/>
        <v/>
      </c>
      <c r="Q161" s="122" t="str">
        <f t="shared" si="154"/>
        <v/>
      </c>
      <c r="R161" s="122" t="str">
        <f t="shared" si="155"/>
        <v/>
      </c>
      <c r="S161" s="122" t="str">
        <f t="shared" si="156"/>
        <v/>
      </c>
      <c r="T161" s="122" t="str">
        <f t="shared" si="157"/>
        <v/>
      </c>
      <c r="U161" s="122" t="str">
        <f>IF(OR($B161="",$C161="",$E161="",$F161&gt;AN_CONCURS,$F161=""),"",$G161/VLOOKUP($F161,Euro!$A$6:$C$246,3,FALSE))</f>
        <v/>
      </c>
      <c r="V161" s="236" t="b">
        <f t="shared" si="158"/>
        <v>0</v>
      </c>
      <c r="X161" s="123" t="e">
        <f t="shared" si="109"/>
        <v>#VALUE!</v>
      </c>
      <c r="Y161" s="123" t="e">
        <f t="shared" si="110"/>
        <v>#VALUE!</v>
      </c>
      <c r="Z161" s="123" t="e">
        <f t="shared" si="111"/>
        <v>#VALUE!</v>
      </c>
      <c r="AA161" s="123" t="e">
        <f t="shared" si="112"/>
        <v>#VALUE!</v>
      </c>
      <c r="AB161" s="123" t="e">
        <f t="shared" si="113"/>
        <v>#VALUE!</v>
      </c>
      <c r="AC161" s="123" t="e">
        <f t="shared" si="114"/>
        <v>#VALUE!</v>
      </c>
      <c r="AD161" s="123" t="e">
        <f t="shared" si="115"/>
        <v>#VALUE!</v>
      </c>
      <c r="AE161" s="123" t="e">
        <f t="shared" si="116"/>
        <v>#VALUE!</v>
      </c>
      <c r="AF161" s="123" t="e">
        <f t="shared" si="117"/>
        <v>#VALUE!</v>
      </c>
      <c r="AG161" s="123" t="e">
        <f t="shared" si="118"/>
        <v>#VALUE!</v>
      </c>
      <c r="AH161" s="123" t="e">
        <f t="shared" si="119"/>
        <v>#VALUE!</v>
      </c>
      <c r="AI161" s="123" t="e">
        <f t="shared" si="120"/>
        <v>#VALUE!</v>
      </c>
      <c r="AJ161" s="123" t="e">
        <f t="shared" si="121"/>
        <v>#VALUE!</v>
      </c>
      <c r="AK161" s="123" t="e">
        <f t="shared" si="122"/>
        <v>#VALUE!</v>
      </c>
      <c r="AL161" s="123" t="e">
        <f t="shared" si="123"/>
        <v>#VALUE!</v>
      </c>
      <c r="AM161" s="123" t="e">
        <f t="shared" si="124"/>
        <v>#VALUE!</v>
      </c>
      <c r="AN161" s="123" t="e">
        <f t="shared" si="125"/>
        <v>#VALUE!</v>
      </c>
      <c r="AO161" s="123" t="e">
        <f t="shared" si="126"/>
        <v>#VALUE!</v>
      </c>
      <c r="AP161" s="123" t="e">
        <f t="shared" si="127"/>
        <v>#VALUE!</v>
      </c>
      <c r="AQ161" s="123" t="e">
        <f t="shared" si="128"/>
        <v>#VALUE!</v>
      </c>
      <c r="AR161" s="124" t="e">
        <f t="shared" si="129"/>
        <v>#VALUE!</v>
      </c>
      <c r="AS161" s="124" t="e">
        <f t="shared" si="130"/>
        <v>#VALUE!</v>
      </c>
      <c r="AT161" s="124" t="e">
        <f t="shared" si="131"/>
        <v>#VALUE!</v>
      </c>
      <c r="AU161" s="124" t="e">
        <f t="shared" si="132"/>
        <v>#VALUE!</v>
      </c>
      <c r="AV161" s="124" t="e">
        <f t="shared" si="133"/>
        <v>#VALUE!</v>
      </c>
      <c r="AW161" s="124" t="e">
        <f t="shared" si="134"/>
        <v>#VALUE!</v>
      </c>
      <c r="AX161" s="124" t="e">
        <f t="shared" si="135"/>
        <v>#VALUE!</v>
      </c>
      <c r="AY161" s="124" t="e">
        <f t="shared" si="136"/>
        <v>#VALUE!</v>
      </c>
      <c r="AZ161" s="124" t="e">
        <f t="shared" si="137"/>
        <v>#VALUE!</v>
      </c>
      <c r="BA161" s="124" t="e">
        <f t="shared" si="138"/>
        <v>#VALUE!</v>
      </c>
      <c r="BB161" s="124" t="e">
        <f t="shared" si="139"/>
        <v>#VALUE!</v>
      </c>
      <c r="BC161" s="124" t="e">
        <f t="shared" si="140"/>
        <v>#VALUE!</v>
      </c>
      <c r="BD161" s="124" t="e">
        <f t="shared" si="141"/>
        <v>#VALUE!</v>
      </c>
      <c r="BE161" s="124" t="e">
        <f t="shared" si="142"/>
        <v>#VALUE!</v>
      </c>
      <c r="BF161" s="124" t="e">
        <f t="shared" si="143"/>
        <v>#VALUE!</v>
      </c>
      <c r="BG161" s="124" t="e">
        <f t="shared" si="144"/>
        <v>#VALUE!</v>
      </c>
      <c r="BH161" s="124" t="e">
        <f t="shared" si="145"/>
        <v>#VALUE!</v>
      </c>
      <c r="BI161" s="124" t="e">
        <f t="shared" si="146"/>
        <v>#VALUE!</v>
      </c>
      <c r="BJ161" s="124" t="e">
        <f t="shared" si="147"/>
        <v>#VALUE!</v>
      </c>
      <c r="BK161" s="124" t="e">
        <f t="shared" si="148"/>
        <v>#VALUE!</v>
      </c>
      <c r="BL161" s="124">
        <f t="shared" si="149"/>
        <v>1</v>
      </c>
    </row>
    <row r="162" spans="1:64">
      <c r="A162" s="118" t="s">
        <v>457</v>
      </c>
      <c r="B162" s="126"/>
      <c r="C162" s="126"/>
      <c r="D162" s="125"/>
      <c r="E162" s="125"/>
      <c r="F162" s="127"/>
      <c r="G162" s="128"/>
      <c r="H162" s="128"/>
      <c r="I162" s="127"/>
      <c r="J162" s="127"/>
      <c r="K162" s="127"/>
      <c r="L162" s="121" t="str">
        <f t="shared" si="150"/>
        <v/>
      </c>
      <c r="M162" s="121" t="str">
        <f t="shared" si="151"/>
        <v/>
      </c>
      <c r="N162" s="121"/>
      <c r="O162" s="122" t="str">
        <f t="shared" si="152"/>
        <v/>
      </c>
      <c r="P162" s="122" t="str">
        <f t="shared" si="153"/>
        <v/>
      </c>
      <c r="Q162" s="122" t="str">
        <f t="shared" si="154"/>
        <v/>
      </c>
      <c r="R162" s="122" t="str">
        <f t="shared" si="155"/>
        <v/>
      </c>
      <c r="S162" s="122" t="str">
        <f t="shared" si="156"/>
        <v/>
      </c>
      <c r="T162" s="122" t="str">
        <f t="shared" si="157"/>
        <v/>
      </c>
      <c r="U162" s="122" t="str">
        <f>IF(OR($B162="",$C162="",$E162="",$F162&gt;AN_CONCURS,$F162=""),"",$G162/VLOOKUP($F162,Euro!$A$6:$C$246,3,FALSE))</f>
        <v/>
      </c>
      <c r="V162" s="236" t="b">
        <f t="shared" si="158"/>
        <v>0</v>
      </c>
      <c r="X162" s="123" t="e">
        <f t="shared" si="109"/>
        <v>#VALUE!</v>
      </c>
      <c r="Y162" s="123" t="e">
        <f t="shared" si="110"/>
        <v>#VALUE!</v>
      </c>
      <c r="Z162" s="123" t="e">
        <f t="shared" si="111"/>
        <v>#VALUE!</v>
      </c>
      <c r="AA162" s="123" t="e">
        <f t="shared" si="112"/>
        <v>#VALUE!</v>
      </c>
      <c r="AB162" s="123" t="e">
        <f t="shared" si="113"/>
        <v>#VALUE!</v>
      </c>
      <c r="AC162" s="123" t="e">
        <f t="shared" si="114"/>
        <v>#VALUE!</v>
      </c>
      <c r="AD162" s="123" t="e">
        <f t="shared" si="115"/>
        <v>#VALUE!</v>
      </c>
      <c r="AE162" s="123" t="e">
        <f t="shared" si="116"/>
        <v>#VALUE!</v>
      </c>
      <c r="AF162" s="123" t="e">
        <f t="shared" si="117"/>
        <v>#VALUE!</v>
      </c>
      <c r="AG162" s="123" t="e">
        <f t="shared" si="118"/>
        <v>#VALUE!</v>
      </c>
      <c r="AH162" s="123" t="e">
        <f t="shared" si="119"/>
        <v>#VALUE!</v>
      </c>
      <c r="AI162" s="123" t="e">
        <f t="shared" si="120"/>
        <v>#VALUE!</v>
      </c>
      <c r="AJ162" s="123" t="e">
        <f t="shared" si="121"/>
        <v>#VALUE!</v>
      </c>
      <c r="AK162" s="123" t="e">
        <f t="shared" si="122"/>
        <v>#VALUE!</v>
      </c>
      <c r="AL162" s="123" t="e">
        <f t="shared" si="123"/>
        <v>#VALUE!</v>
      </c>
      <c r="AM162" s="123" t="e">
        <f t="shared" si="124"/>
        <v>#VALUE!</v>
      </c>
      <c r="AN162" s="123" t="e">
        <f t="shared" si="125"/>
        <v>#VALUE!</v>
      </c>
      <c r="AO162" s="123" t="e">
        <f t="shared" si="126"/>
        <v>#VALUE!</v>
      </c>
      <c r="AP162" s="123" t="e">
        <f t="shared" si="127"/>
        <v>#VALUE!</v>
      </c>
      <c r="AQ162" s="123" t="e">
        <f t="shared" si="128"/>
        <v>#VALUE!</v>
      </c>
      <c r="AR162" s="124" t="e">
        <f t="shared" si="129"/>
        <v>#VALUE!</v>
      </c>
      <c r="AS162" s="124" t="e">
        <f t="shared" si="130"/>
        <v>#VALUE!</v>
      </c>
      <c r="AT162" s="124" t="e">
        <f t="shared" si="131"/>
        <v>#VALUE!</v>
      </c>
      <c r="AU162" s="124" t="e">
        <f t="shared" si="132"/>
        <v>#VALUE!</v>
      </c>
      <c r="AV162" s="124" t="e">
        <f t="shared" si="133"/>
        <v>#VALUE!</v>
      </c>
      <c r="AW162" s="124" t="e">
        <f t="shared" si="134"/>
        <v>#VALUE!</v>
      </c>
      <c r="AX162" s="124" t="e">
        <f t="shared" si="135"/>
        <v>#VALUE!</v>
      </c>
      <c r="AY162" s="124" t="e">
        <f t="shared" si="136"/>
        <v>#VALUE!</v>
      </c>
      <c r="AZ162" s="124" t="e">
        <f t="shared" si="137"/>
        <v>#VALUE!</v>
      </c>
      <c r="BA162" s="124" t="e">
        <f t="shared" si="138"/>
        <v>#VALUE!</v>
      </c>
      <c r="BB162" s="124" t="e">
        <f t="shared" si="139"/>
        <v>#VALUE!</v>
      </c>
      <c r="BC162" s="124" t="e">
        <f t="shared" si="140"/>
        <v>#VALUE!</v>
      </c>
      <c r="BD162" s="124" t="e">
        <f t="shared" si="141"/>
        <v>#VALUE!</v>
      </c>
      <c r="BE162" s="124" t="e">
        <f t="shared" si="142"/>
        <v>#VALUE!</v>
      </c>
      <c r="BF162" s="124" t="e">
        <f t="shared" si="143"/>
        <v>#VALUE!</v>
      </c>
      <c r="BG162" s="124" t="e">
        <f t="shared" si="144"/>
        <v>#VALUE!</v>
      </c>
      <c r="BH162" s="124" t="e">
        <f t="shared" si="145"/>
        <v>#VALUE!</v>
      </c>
      <c r="BI162" s="124" t="e">
        <f t="shared" si="146"/>
        <v>#VALUE!</v>
      </c>
      <c r="BJ162" s="124" t="e">
        <f t="shared" si="147"/>
        <v>#VALUE!</v>
      </c>
      <c r="BK162" s="124" t="e">
        <f t="shared" si="148"/>
        <v>#VALUE!</v>
      </c>
      <c r="BL162" s="124">
        <f t="shared" si="149"/>
        <v>1</v>
      </c>
    </row>
    <row r="163" spans="1:64">
      <c r="A163" s="118" t="s">
        <v>458</v>
      </c>
      <c r="B163" s="126"/>
      <c r="C163" s="126"/>
      <c r="D163" s="125"/>
      <c r="E163" s="125"/>
      <c r="F163" s="127"/>
      <c r="G163" s="128"/>
      <c r="H163" s="128"/>
      <c r="I163" s="127"/>
      <c r="J163" s="127"/>
      <c r="K163" s="127"/>
      <c r="L163" s="121" t="str">
        <f t="shared" si="150"/>
        <v/>
      </c>
      <c r="M163" s="121" t="str">
        <f t="shared" si="151"/>
        <v/>
      </c>
      <c r="N163" s="121"/>
      <c r="O163" s="122" t="str">
        <f t="shared" si="152"/>
        <v/>
      </c>
      <c r="P163" s="122" t="str">
        <f t="shared" si="153"/>
        <v/>
      </c>
      <c r="Q163" s="122" t="str">
        <f t="shared" si="154"/>
        <v/>
      </c>
      <c r="R163" s="122" t="str">
        <f t="shared" si="155"/>
        <v/>
      </c>
      <c r="S163" s="122" t="str">
        <f t="shared" si="156"/>
        <v/>
      </c>
      <c r="T163" s="122" t="str">
        <f t="shared" si="157"/>
        <v/>
      </c>
      <c r="U163" s="122" t="str">
        <f>IF(OR($B163="",$C163="",$E163="",$F163&gt;AN_CONCURS,$F163=""),"",$G163/VLOOKUP($F163,Euro!$A$6:$C$246,3,FALSE))</f>
        <v/>
      </c>
      <c r="V163" s="236" t="b">
        <f t="shared" si="158"/>
        <v>0</v>
      </c>
      <c r="X163" s="123" t="e">
        <f t="shared" si="109"/>
        <v>#VALUE!</v>
      </c>
      <c r="Y163" s="123" t="e">
        <f t="shared" si="110"/>
        <v>#VALUE!</v>
      </c>
      <c r="Z163" s="123" t="e">
        <f t="shared" si="111"/>
        <v>#VALUE!</v>
      </c>
      <c r="AA163" s="123" t="e">
        <f t="shared" si="112"/>
        <v>#VALUE!</v>
      </c>
      <c r="AB163" s="123" t="e">
        <f t="shared" si="113"/>
        <v>#VALUE!</v>
      </c>
      <c r="AC163" s="123" t="e">
        <f t="shared" si="114"/>
        <v>#VALUE!</v>
      </c>
      <c r="AD163" s="123" t="e">
        <f t="shared" si="115"/>
        <v>#VALUE!</v>
      </c>
      <c r="AE163" s="123" t="e">
        <f t="shared" si="116"/>
        <v>#VALUE!</v>
      </c>
      <c r="AF163" s="123" t="e">
        <f t="shared" si="117"/>
        <v>#VALUE!</v>
      </c>
      <c r="AG163" s="123" t="e">
        <f t="shared" si="118"/>
        <v>#VALUE!</v>
      </c>
      <c r="AH163" s="123" t="e">
        <f t="shared" si="119"/>
        <v>#VALUE!</v>
      </c>
      <c r="AI163" s="123" t="e">
        <f t="shared" si="120"/>
        <v>#VALUE!</v>
      </c>
      <c r="AJ163" s="123" t="e">
        <f t="shared" si="121"/>
        <v>#VALUE!</v>
      </c>
      <c r="AK163" s="123" t="e">
        <f t="shared" si="122"/>
        <v>#VALUE!</v>
      </c>
      <c r="AL163" s="123" t="e">
        <f t="shared" si="123"/>
        <v>#VALUE!</v>
      </c>
      <c r="AM163" s="123" t="e">
        <f t="shared" si="124"/>
        <v>#VALUE!</v>
      </c>
      <c r="AN163" s="123" t="e">
        <f t="shared" si="125"/>
        <v>#VALUE!</v>
      </c>
      <c r="AO163" s="123" t="e">
        <f t="shared" si="126"/>
        <v>#VALUE!</v>
      </c>
      <c r="AP163" s="123" t="e">
        <f t="shared" si="127"/>
        <v>#VALUE!</v>
      </c>
      <c r="AQ163" s="123" t="e">
        <f t="shared" si="128"/>
        <v>#VALUE!</v>
      </c>
      <c r="AR163" s="124" t="e">
        <f t="shared" si="129"/>
        <v>#VALUE!</v>
      </c>
      <c r="AS163" s="124" t="e">
        <f t="shared" si="130"/>
        <v>#VALUE!</v>
      </c>
      <c r="AT163" s="124" t="e">
        <f t="shared" si="131"/>
        <v>#VALUE!</v>
      </c>
      <c r="AU163" s="124" t="e">
        <f t="shared" si="132"/>
        <v>#VALUE!</v>
      </c>
      <c r="AV163" s="124" t="e">
        <f t="shared" si="133"/>
        <v>#VALUE!</v>
      </c>
      <c r="AW163" s="124" t="e">
        <f t="shared" si="134"/>
        <v>#VALUE!</v>
      </c>
      <c r="AX163" s="124" t="e">
        <f t="shared" si="135"/>
        <v>#VALUE!</v>
      </c>
      <c r="AY163" s="124" t="e">
        <f t="shared" si="136"/>
        <v>#VALUE!</v>
      </c>
      <c r="AZ163" s="124" t="e">
        <f t="shared" si="137"/>
        <v>#VALUE!</v>
      </c>
      <c r="BA163" s="124" t="e">
        <f t="shared" si="138"/>
        <v>#VALUE!</v>
      </c>
      <c r="BB163" s="124" t="e">
        <f t="shared" si="139"/>
        <v>#VALUE!</v>
      </c>
      <c r="BC163" s="124" t="e">
        <f t="shared" si="140"/>
        <v>#VALUE!</v>
      </c>
      <c r="BD163" s="124" t="e">
        <f t="shared" si="141"/>
        <v>#VALUE!</v>
      </c>
      <c r="BE163" s="124" t="e">
        <f t="shared" si="142"/>
        <v>#VALUE!</v>
      </c>
      <c r="BF163" s="124" t="e">
        <f t="shared" si="143"/>
        <v>#VALUE!</v>
      </c>
      <c r="BG163" s="124" t="e">
        <f t="shared" si="144"/>
        <v>#VALUE!</v>
      </c>
      <c r="BH163" s="124" t="e">
        <f t="shared" si="145"/>
        <v>#VALUE!</v>
      </c>
      <c r="BI163" s="124" t="e">
        <f t="shared" si="146"/>
        <v>#VALUE!</v>
      </c>
      <c r="BJ163" s="124" t="e">
        <f t="shared" si="147"/>
        <v>#VALUE!</v>
      </c>
      <c r="BK163" s="124" t="e">
        <f t="shared" si="148"/>
        <v>#VALUE!</v>
      </c>
      <c r="BL163" s="124">
        <f t="shared" si="149"/>
        <v>1</v>
      </c>
    </row>
    <row r="164" spans="1:64">
      <c r="A164" s="118" t="s">
        <v>459</v>
      </c>
      <c r="B164" s="126"/>
      <c r="C164" s="126"/>
      <c r="D164" s="125"/>
      <c r="E164" s="125"/>
      <c r="F164" s="127"/>
      <c r="G164" s="128"/>
      <c r="H164" s="128"/>
      <c r="I164" s="127"/>
      <c r="J164" s="127"/>
      <c r="K164" s="127"/>
      <c r="L164" s="121" t="str">
        <f t="shared" si="150"/>
        <v/>
      </c>
      <c r="M164" s="121" t="str">
        <f t="shared" si="151"/>
        <v/>
      </c>
      <c r="N164" s="121"/>
      <c r="O164" s="122" t="str">
        <f t="shared" si="152"/>
        <v/>
      </c>
      <c r="P164" s="122" t="str">
        <f t="shared" si="153"/>
        <v/>
      </c>
      <c r="Q164" s="122" t="str">
        <f t="shared" si="154"/>
        <v/>
      </c>
      <c r="R164" s="122" t="str">
        <f t="shared" si="155"/>
        <v/>
      </c>
      <c r="S164" s="122" t="str">
        <f t="shared" si="156"/>
        <v/>
      </c>
      <c r="T164" s="122" t="str">
        <f t="shared" si="157"/>
        <v/>
      </c>
      <c r="U164" s="122" t="str">
        <f>IF(OR($B164="",$C164="",$E164="",$F164&gt;AN_CONCURS,$F164=""),"",$G164/VLOOKUP($F164,Euro!$A$6:$C$246,3,FALSE))</f>
        <v/>
      </c>
      <c r="V164" s="236" t="b">
        <f t="shared" si="158"/>
        <v>0</v>
      </c>
      <c r="X164" s="123" t="e">
        <f t="shared" si="109"/>
        <v>#VALUE!</v>
      </c>
      <c r="Y164" s="123" t="e">
        <f t="shared" si="110"/>
        <v>#VALUE!</v>
      </c>
      <c r="Z164" s="123" t="e">
        <f t="shared" si="111"/>
        <v>#VALUE!</v>
      </c>
      <c r="AA164" s="123" t="e">
        <f t="shared" si="112"/>
        <v>#VALUE!</v>
      </c>
      <c r="AB164" s="123" t="e">
        <f t="shared" si="113"/>
        <v>#VALUE!</v>
      </c>
      <c r="AC164" s="123" t="e">
        <f t="shared" si="114"/>
        <v>#VALUE!</v>
      </c>
      <c r="AD164" s="123" t="e">
        <f t="shared" si="115"/>
        <v>#VALUE!</v>
      </c>
      <c r="AE164" s="123" t="e">
        <f t="shared" si="116"/>
        <v>#VALUE!</v>
      </c>
      <c r="AF164" s="123" t="e">
        <f t="shared" si="117"/>
        <v>#VALUE!</v>
      </c>
      <c r="AG164" s="123" t="e">
        <f t="shared" si="118"/>
        <v>#VALUE!</v>
      </c>
      <c r="AH164" s="123" t="e">
        <f t="shared" si="119"/>
        <v>#VALUE!</v>
      </c>
      <c r="AI164" s="123" t="e">
        <f t="shared" si="120"/>
        <v>#VALUE!</v>
      </c>
      <c r="AJ164" s="123" t="e">
        <f t="shared" si="121"/>
        <v>#VALUE!</v>
      </c>
      <c r="AK164" s="123" t="e">
        <f t="shared" si="122"/>
        <v>#VALUE!</v>
      </c>
      <c r="AL164" s="123" t="e">
        <f t="shared" si="123"/>
        <v>#VALUE!</v>
      </c>
      <c r="AM164" s="123" t="e">
        <f t="shared" si="124"/>
        <v>#VALUE!</v>
      </c>
      <c r="AN164" s="123" t="e">
        <f t="shared" si="125"/>
        <v>#VALUE!</v>
      </c>
      <c r="AO164" s="123" t="e">
        <f t="shared" si="126"/>
        <v>#VALUE!</v>
      </c>
      <c r="AP164" s="123" t="e">
        <f t="shared" si="127"/>
        <v>#VALUE!</v>
      </c>
      <c r="AQ164" s="123" t="e">
        <f t="shared" si="128"/>
        <v>#VALUE!</v>
      </c>
      <c r="AR164" s="124" t="e">
        <f t="shared" si="129"/>
        <v>#VALUE!</v>
      </c>
      <c r="AS164" s="124" t="e">
        <f t="shared" si="130"/>
        <v>#VALUE!</v>
      </c>
      <c r="AT164" s="124" t="e">
        <f t="shared" si="131"/>
        <v>#VALUE!</v>
      </c>
      <c r="AU164" s="124" t="e">
        <f t="shared" si="132"/>
        <v>#VALUE!</v>
      </c>
      <c r="AV164" s="124" t="e">
        <f t="shared" si="133"/>
        <v>#VALUE!</v>
      </c>
      <c r="AW164" s="124" t="e">
        <f t="shared" si="134"/>
        <v>#VALUE!</v>
      </c>
      <c r="AX164" s="124" t="e">
        <f t="shared" si="135"/>
        <v>#VALUE!</v>
      </c>
      <c r="AY164" s="124" t="e">
        <f t="shared" si="136"/>
        <v>#VALUE!</v>
      </c>
      <c r="AZ164" s="124" t="e">
        <f t="shared" si="137"/>
        <v>#VALUE!</v>
      </c>
      <c r="BA164" s="124" t="e">
        <f t="shared" si="138"/>
        <v>#VALUE!</v>
      </c>
      <c r="BB164" s="124" t="e">
        <f t="shared" si="139"/>
        <v>#VALUE!</v>
      </c>
      <c r="BC164" s="124" t="e">
        <f t="shared" si="140"/>
        <v>#VALUE!</v>
      </c>
      <c r="BD164" s="124" t="e">
        <f t="shared" si="141"/>
        <v>#VALUE!</v>
      </c>
      <c r="BE164" s="124" t="e">
        <f t="shared" si="142"/>
        <v>#VALUE!</v>
      </c>
      <c r="BF164" s="124" t="e">
        <f t="shared" si="143"/>
        <v>#VALUE!</v>
      </c>
      <c r="BG164" s="124" t="e">
        <f t="shared" si="144"/>
        <v>#VALUE!</v>
      </c>
      <c r="BH164" s="124" t="e">
        <f t="shared" si="145"/>
        <v>#VALUE!</v>
      </c>
      <c r="BI164" s="124" t="e">
        <f t="shared" si="146"/>
        <v>#VALUE!</v>
      </c>
      <c r="BJ164" s="124" t="e">
        <f t="shared" si="147"/>
        <v>#VALUE!</v>
      </c>
      <c r="BK164" s="124" t="e">
        <f t="shared" si="148"/>
        <v>#VALUE!</v>
      </c>
      <c r="BL164" s="124">
        <f t="shared" si="149"/>
        <v>1</v>
      </c>
    </row>
    <row r="165" spans="1:64">
      <c r="A165" s="118" t="s">
        <v>460</v>
      </c>
      <c r="B165" s="126"/>
      <c r="C165" s="126"/>
      <c r="D165" s="125"/>
      <c r="E165" s="125"/>
      <c r="F165" s="127"/>
      <c r="G165" s="128"/>
      <c r="H165" s="128"/>
      <c r="I165" s="127"/>
      <c r="J165" s="127"/>
      <c r="K165" s="127"/>
      <c r="L165" s="121" t="str">
        <f t="shared" si="150"/>
        <v/>
      </c>
      <c r="M165" s="121" t="str">
        <f t="shared" si="151"/>
        <v/>
      </c>
      <c r="N165" s="121"/>
      <c r="O165" s="122" t="str">
        <f t="shared" si="152"/>
        <v/>
      </c>
      <c r="P165" s="122" t="str">
        <f t="shared" si="153"/>
        <v/>
      </c>
      <c r="Q165" s="122" t="str">
        <f t="shared" si="154"/>
        <v/>
      </c>
      <c r="R165" s="122" t="str">
        <f t="shared" si="155"/>
        <v/>
      </c>
      <c r="S165" s="122" t="str">
        <f t="shared" si="156"/>
        <v/>
      </c>
      <c r="T165" s="122" t="str">
        <f t="shared" si="157"/>
        <v/>
      </c>
      <c r="U165" s="122" t="str">
        <f>IF(OR($B165="",$C165="",$E165="",$F165&gt;AN_CONCURS,$F165=""),"",$G165/VLOOKUP($F165,Euro!$A$6:$C$246,3,FALSE))</f>
        <v/>
      </c>
      <c r="V165" s="236" t="b">
        <f t="shared" si="158"/>
        <v>0</v>
      </c>
      <c r="X165" s="123" t="e">
        <f t="shared" si="109"/>
        <v>#VALUE!</v>
      </c>
      <c r="Y165" s="123" t="e">
        <f t="shared" si="110"/>
        <v>#VALUE!</v>
      </c>
      <c r="Z165" s="123" t="e">
        <f t="shared" si="111"/>
        <v>#VALUE!</v>
      </c>
      <c r="AA165" s="123" t="e">
        <f t="shared" si="112"/>
        <v>#VALUE!</v>
      </c>
      <c r="AB165" s="123" t="e">
        <f t="shared" si="113"/>
        <v>#VALUE!</v>
      </c>
      <c r="AC165" s="123" t="e">
        <f t="shared" si="114"/>
        <v>#VALUE!</v>
      </c>
      <c r="AD165" s="123" t="e">
        <f t="shared" si="115"/>
        <v>#VALUE!</v>
      </c>
      <c r="AE165" s="123" t="e">
        <f t="shared" si="116"/>
        <v>#VALUE!</v>
      </c>
      <c r="AF165" s="123" t="e">
        <f t="shared" si="117"/>
        <v>#VALUE!</v>
      </c>
      <c r="AG165" s="123" t="e">
        <f t="shared" si="118"/>
        <v>#VALUE!</v>
      </c>
      <c r="AH165" s="123" t="e">
        <f t="shared" si="119"/>
        <v>#VALUE!</v>
      </c>
      <c r="AI165" s="123" t="e">
        <f t="shared" si="120"/>
        <v>#VALUE!</v>
      </c>
      <c r="AJ165" s="123" t="e">
        <f t="shared" si="121"/>
        <v>#VALUE!</v>
      </c>
      <c r="AK165" s="123" t="e">
        <f t="shared" si="122"/>
        <v>#VALUE!</v>
      </c>
      <c r="AL165" s="123" t="e">
        <f t="shared" si="123"/>
        <v>#VALUE!</v>
      </c>
      <c r="AM165" s="123" t="e">
        <f t="shared" si="124"/>
        <v>#VALUE!</v>
      </c>
      <c r="AN165" s="123" t="e">
        <f t="shared" si="125"/>
        <v>#VALUE!</v>
      </c>
      <c r="AO165" s="123" t="e">
        <f t="shared" si="126"/>
        <v>#VALUE!</v>
      </c>
      <c r="AP165" s="123" t="e">
        <f t="shared" si="127"/>
        <v>#VALUE!</v>
      </c>
      <c r="AQ165" s="123" t="e">
        <f t="shared" si="128"/>
        <v>#VALUE!</v>
      </c>
      <c r="AR165" s="124" t="e">
        <f t="shared" si="129"/>
        <v>#VALUE!</v>
      </c>
      <c r="AS165" s="124" t="e">
        <f t="shared" si="130"/>
        <v>#VALUE!</v>
      </c>
      <c r="AT165" s="124" t="e">
        <f t="shared" si="131"/>
        <v>#VALUE!</v>
      </c>
      <c r="AU165" s="124" t="e">
        <f t="shared" si="132"/>
        <v>#VALUE!</v>
      </c>
      <c r="AV165" s="124" t="e">
        <f t="shared" si="133"/>
        <v>#VALUE!</v>
      </c>
      <c r="AW165" s="124" t="e">
        <f t="shared" si="134"/>
        <v>#VALUE!</v>
      </c>
      <c r="AX165" s="124" t="e">
        <f t="shared" si="135"/>
        <v>#VALUE!</v>
      </c>
      <c r="AY165" s="124" t="e">
        <f t="shared" si="136"/>
        <v>#VALUE!</v>
      </c>
      <c r="AZ165" s="124" t="e">
        <f t="shared" si="137"/>
        <v>#VALUE!</v>
      </c>
      <c r="BA165" s="124" t="e">
        <f t="shared" si="138"/>
        <v>#VALUE!</v>
      </c>
      <c r="BB165" s="124" t="e">
        <f t="shared" si="139"/>
        <v>#VALUE!</v>
      </c>
      <c r="BC165" s="124" t="e">
        <f t="shared" si="140"/>
        <v>#VALUE!</v>
      </c>
      <c r="BD165" s="124" t="e">
        <f t="shared" si="141"/>
        <v>#VALUE!</v>
      </c>
      <c r="BE165" s="124" t="e">
        <f t="shared" si="142"/>
        <v>#VALUE!</v>
      </c>
      <c r="BF165" s="124" t="e">
        <f t="shared" si="143"/>
        <v>#VALUE!</v>
      </c>
      <c r="BG165" s="124" t="e">
        <f t="shared" si="144"/>
        <v>#VALUE!</v>
      </c>
      <c r="BH165" s="124" t="e">
        <f t="shared" si="145"/>
        <v>#VALUE!</v>
      </c>
      <c r="BI165" s="124" t="e">
        <f t="shared" si="146"/>
        <v>#VALUE!</v>
      </c>
      <c r="BJ165" s="124" t="e">
        <f t="shared" si="147"/>
        <v>#VALUE!</v>
      </c>
      <c r="BK165" s="124" t="e">
        <f t="shared" si="148"/>
        <v>#VALUE!</v>
      </c>
      <c r="BL165" s="124">
        <f t="shared" si="149"/>
        <v>1</v>
      </c>
    </row>
    <row r="166" spans="1:64">
      <c r="A166" s="118" t="s">
        <v>461</v>
      </c>
      <c r="B166" s="126"/>
      <c r="C166" s="126"/>
      <c r="D166" s="125"/>
      <c r="E166" s="125"/>
      <c r="F166" s="127"/>
      <c r="G166" s="128"/>
      <c r="H166" s="128"/>
      <c r="I166" s="127"/>
      <c r="J166" s="127"/>
      <c r="K166" s="127"/>
      <c r="L166" s="121" t="str">
        <f t="shared" si="150"/>
        <v/>
      </c>
      <c r="M166" s="121" t="str">
        <f t="shared" si="151"/>
        <v/>
      </c>
      <c r="N166" s="121"/>
      <c r="O166" s="122" t="str">
        <f t="shared" si="152"/>
        <v/>
      </c>
      <c r="P166" s="122" t="str">
        <f t="shared" si="153"/>
        <v/>
      </c>
      <c r="Q166" s="122" t="str">
        <f t="shared" si="154"/>
        <v/>
      </c>
      <c r="R166" s="122" t="str">
        <f t="shared" si="155"/>
        <v/>
      </c>
      <c r="S166" s="122" t="str">
        <f t="shared" si="156"/>
        <v/>
      </c>
      <c r="T166" s="122" t="str">
        <f t="shared" si="157"/>
        <v/>
      </c>
      <c r="U166" s="122" t="str">
        <f>IF(OR($B166="",$C166="",$E166="",$F166&gt;AN_CONCURS,$F166=""),"",$G166/VLOOKUP($F166,Euro!$A$6:$C$246,3,FALSE))</f>
        <v/>
      </c>
      <c r="V166" s="236" t="b">
        <f t="shared" si="158"/>
        <v>0</v>
      </c>
      <c r="X166" s="123" t="e">
        <f t="shared" si="109"/>
        <v>#VALUE!</v>
      </c>
      <c r="Y166" s="123" t="e">
        <f t="shared" si="110"/>
        <v>#VALUE!</v>
      </c>
      <c r="Z166" s="123" t="e">
        <f t="shared" si="111"/>
        <v>#VALUE!</v>
      </c>
      <c r="AA166" s="123" t="e">
        <f t="shared" si="112"/>
        <v>#VALUE!</v>
      </c>
      <c r="AB166" s="123" t="e">
        <f t="shared" si="113"/>
        <v>#VALUE!</v>
      </c>
      <c r="AC166" s="123" t="e">
        <f t="shared" si="114"/>
        <v>#VALUE!</v>
      </c>
      <c r="AD166" s="123" t="e">
        <f t="shared" si="115"/>
        <v>#VALUE!</v>
      </c>
      <c r="AE166" s="123" t="e">
        <f t="shared" si="116"/>
        <v>#VALUE!</v>
      </c>
      <c r="AF166" s="123" t="e">
        <f t="shared" si="117"/>
        <v>#VALUE!</v>
      </c>
      <c r="AG166" s="123" t="e">
        <f t="shared" si="118"/>
        <v>#VALUE!</v>
      </c>
      <c r="AH166" s="123" t="e">
        <f t="shared" si="119"/>
        <v>#VALUE!</v>
      </c>
      <c r="AI166" s="123" t="e">
        <f t="shared" si="120"/>
        <v>#VALUE!</v>
      </c>
      <c r="AJ166" s="123" t="e">
        <f t="shared" si="121"/>
        <v>#VALUE!</v>
      </c>
      <c r="AK166" s="123" t="e">
        <f t="shared" si="122"/>
        <v>#VALUE!</v>
      </c>
      <c r="AL166" s="123" t="e">
        <f t="shared" si="123"/>
        <v>#VALUE!</v>
      </c>
      <c r="AM166" s="123" t="e">
        <f t="shared" si="124"/>
        <v>#VALUE!</v>
      </c>
      <c r="AN166" s="123" t="e">
        <f t="shared" si="125"/>
        <v>#VALUE!</v>
      </c>
      <c r="AO166" s="123" t="e">
        <f t="shared" si="126"/>
        <v>#VALUE!</v>
      </c>
      <c r="AP166" s="123" t="e">
        <f t="shared" si="127"/>
        <v>#VALUE!</v>
      </c>
      <c r="AQ166" s="123" t="e">
        <f t="shared" si="128"/>
        <v>#VALUE!</v>
      </c>
      <c r="AR166" s="124" t="e">
        <f t="shared" si="129"/>
        <v>#VALUE!</v>
      </c>
      <c r="AS166" s="124" t="e">
        <f t="shared" si="130"/>
        <v>#VALUE!</v>
      </c>
      <c r="AT166" s="124" t="e">
        <f t="shared" si="131"/>
        <v>#VALUE!</v>
      </c>
      <c r="AU166" s="124" t="e">
        <f t="shared" si="132"/>
        <v>#VALUE!</v>
      </c>
      <c r="AV166" s="124" t="e">
        <f t="shared" si="133"/>
        <v>#VALUE!</v>
      </c>
      <c r="AW166" s="124" t="e">
        <f t="shared" si="134"/>
        <v>#VALUE!</v>
      </c>
      <c r="AX166" s="124" t="e">
        <f t="shared" si="135"/>
        <v>#VALUE!</v>
      </c>
      <c r="AY166" s="124" t="e">
        <f t="shared" si="136"/>
        <v>#VALUE!</v>
      </c>
      <c r="AZ166" s="124" t="e">
        <f t="shared" si="137"/>
        <v>#VALUE!</v>
      </c>
      <c r="BA166" s="124" t="e">
        <f t="shared" si="138"/>
        <v>#VALUE!</v>
      </c>
      <c r="BB166" s="124" t="e">
        <f t="shared" si="139"/>
        <v>#VALUE!</v>
      </c>
      <c r="BC166" s="124" t="e">
        <f t="shared" si="140"/>
        <v>#VALUE!</v>
      </c>
      <c r="BD166" s="124" t="e">
        <f t="shared" si="141"/>
        <v>#VALUE!</v>
      </c>
      <c r="BE166" s="124" t="e">
        <f t="shared" si="142"/>
        <v>#VALUE!</v>
      </c>
      <c r="BF166" s="124" t="e">
        <f t="shared" si="143"/>
        <v>#VALUE!</v>
      </c>
      <c r="BG166" s="124" t="e">
        <f t="shared" si="144"/>
        <v>#VALUE!</v>
      </c>
      <c r="BH166" s="124" t="e">
        <f t="shared" si="145"/>
        <v>#VALUE!</v>
      </c>
      <c r="BI166" s="124" t="e">
        <f t="shared" si="146"/>
        <v>#VALUE!</v>
      </c>
      <c r="BJ166" s="124" t="e">
        <f t="shared" si="147"/>
        <v>#VALUE!</v>
      </c>
      <c r="BK166" s="124" t="e">
        <f t="shared" si="148"/>
        <v>#VALUE!</v>
      </c>
      <c r="BL166" s="124">
        <f t="shared" si="149"/>
        <v>1</v>
      </c>
    </row>
    <row r="167" spans="1:64">
      <c r="A167" s="118" t="s">
        <v>462</v>
      </c>
      <c r="B167" s="126"/>
      <c r="C167" s="126"/>
      <c r="D167" s="125"/>
      <c r="E167" s="125"/>
      <c r="F167" s="127"/>
      <c r="G167" s="128"/>
      <c r="H167" s="128"/>
      <c r="I167" s="127"/>
      <c r="J167" s="127"/>
      <c r="K167" s="127"/>
      <c r="L167" s="121" t="str">
        <f t="shared" si="150"/>
        <v/>
      </c>
      <c r="M167" s="121" t="str">
        <f t="shared" si="151"/>
        <v/>
      </c>
      <c r="N167" s="121"/>
      <c r="O167" s="122" t="str">
        <f t="shared" si="152"/>
        <v/>
      </c>
      <c r="P167" s="122" t="str">
        <f t="shared" si="153"/>
        <v/>
      </c>
      <c r="Q167" s="122" t="str">
        <f t="shared" si="154"/>
        <v/>
      </c>
      <c r="R167" s="122" t="str">
        <f t="shared" si="155"/>
        <v/>
      </c>
      <c r="S167" s="122" t="str">
        <f t="shared" si="156"/>
        <v/>
      </c>
      <c r="T167" s="122" t="str">
        <f t="shared" si="157"/>
        <v/>
      </c>
      <c r="U167" s="122" t="str">
        <f>IF(OR($B167="",$C167="",$E167="",$F167&gt;AN_CONCURS,$F167=""),"",$G167/VLOOKUP($F167,Euro!$A$6:$C$246,3,FALSE))</f>
        <v/>
      </c>
      <c r="V167" s="236" t="b">
        <f t="shared" si="158"/>
        <v>0</v>
      </c>
      <c r="X167" s="123" t="e">
        <f t="shared" si="109"/>
        <v>#VALUE!</v>
      </c>
      <c r="Y167" s="123" t="e">
        <f t="shared" si="110"/>
        <v>#VALUE!</v>
      </c>
      <c r="Z167" s="123" t="e">
        <f t="shared" si="111"/>
        <v>#VALUE!</v>
      </c>
      <c r="AA167" s="123" t="e">
        <f t="shared" si="112"/>
        <v>#VALUE!</v>
      </c>
      <c r="AB167" s="123" t="e">
        <f t="shared" si="113"/>
        <v>#VALUE!</v>
      </c>
      <c r="AC167" s="123" t="e">
        <f t="shared" si="114"/>
        <v>#VALUE!</v>
      </c>
      <c r="AD167" s="123" t="e">
        <f t="shared" si="115"/>
        <v>#VALUE!</v>
      </c>
      <c r="AE167" s="123" t="e">
        <f t="shared" si="116"/>
        <v>#VALUE!</v>
      </c>
      <c r="AF167" s="123" t="e">
        <f t="shared" si="117"/>
        <v>#VALUE!</v>
      </c>
      <c r="AG167" s="123" t="e">
        <f t="shared" si="118"/>
        <v>#VALUE!</v>
      </c>
      <c r="AH167" s="123" t="e">
        <f t="shared" si="119"/>
        <v>#VALUE!</v>
      </c>
      <c r="AI167" s="123" t="e">
        <f t="shared" si="120"/>
        <v>#VALUE!</v>
      </c>
      <c r="AJ167" s="123" t="e">
        <f t="shared" si="121"/>
        <v>#VALUE!</v>
      </c>
      <c r="AK167" s="123" t="e">
        <f t="shared" si="122"/>
        <v>#VALUE!</v>
      </c>
      <c r="AL167" s="123" t="e">
        <f t="shared" si="123"/>
        <v>#VALUE!</v>
      </c>
      <c r="AM167" s="123" t="e">
        <f t="shared" si="124"/>
        <v>#VALUE!</v>
      </c>
      <c r="AN167" s="123" t="e">
        <f t="shared" si="125"/>
        <v>#VALUE!</v>
      </c>
      <c r="AO167" s="123" t="e">
        <f t="shared" si="126"/>
        <v>#VALUE!</v>
      </c>
      <c r="AP167" s="123" t="e">
        <f t="shared" si="127"/>
        <v>#VALUE!</v>
      </c>
      <c r="AQ167" s="123" t="e">
        <f t="shared" si="128"/>
        <v>#VALUE!</v>
      </c>
      <c r="AR167" s="124" t="e">
        <f t="shared" si="129"/>
        <v>#VALUE!</v>
      </c>
      <c r="AS167" s="124" t="e">
        <f t="shared" si="130"/>
        <v>#VALUE!</v>
      </c>
      <c r="AT167" s="124" t="e">
        <f t="shared" si="131"/>
        <v>#VALUE!</v>
      </c>
      <c r="AU167" s="124" t="e">
        <f t="shared" si="132"/>
        <v>#VALUE!</v>
      </c>
      <c r="AV167" s="124" t="e">
        <f t="shared" si="133"/>
        <v>#VALUE!</v>
      </c>
      <c r="AW167" s="124" t="e">
        <f t="shared" si="134"/>
        <v>#VALUE!</v>
      </c>
      <c r="AX167" s="124" t="e">
        <f t="shared" si="135"/>
        <v>#VALUE!</v>
      </c>
      <c r="AY167" s="124" t="e">
        <f t="shared" si="136"/>
        <v>#VALUE!</v>
      </c>
      <c r="AZ167" s="124" t="e">
        <f t="shared" si="137"/>
        <v>#VALUE!</v>
      </c>
      <c r="BA167" s="124" t="e">
        <f t="shared" si="138"/>
        <v>#VALUE!</v>
      </c>
      <c r="BB167" s="124" t="e">
        <f t="shared" si="139"/>
        <v>#VALUE!</v>
      </c>
      <c r="BC167" s="124" t="e">
        <f t="shared" si="140"/>
        <v>#VALUE!</v>
      </c>
      <c r="BD167" s="124" t="e">
        <f t="shared" si="141"/>
        <v>#VALUE!</v>
      </c>
      <c r="BE167" s="124" t="e">
        <f t="shared" si="142"/>
        <v>#VALUE!</v>
      </c>
      <c r="BF167" s="124" t="e">
        <f t="shared" si="143"/>
        <v>#VALUE!</v>
      </c>
      <c r="BG167" s="124" t="e">
        <f t="shared" si="144"/>
        <v>#VALUE!</v>
      </c>
      <c r="BH167" s="124" t="e">
        <f t="shared" si="145"/>
        <v>#VALUE!</v>
      </c>
      <c r="BI167" s="124" t="e">
        <f t="shared" si="146"/>
        <v>#VALUE!</v>
      </c>
      <c r="BJ167" s="124" t="e">
        <f t="shared" si="147"/>
        <v>#VALUE!</v>
      </c>
      <c r="BK167" s="124" t="e">
        <f t="shared" si="148"/>
        <v>#VALUE!</v>
      </c>
      <c r="BL167" s="124">
        <f t="shared" si="149"/>
        <v>1</v>
      </c>
    </row>
    <row r="168" spans="1:64">
      <c r="A168" s="118" t="s">
        <v>463</v>
      </c>
      <c r="B168" s="126"/>
      <c r="C168" s="126"/>
      <c r="D168" s="125"/>
      <c r="E168" s="125"/>
      <c r="F168" s="127"/>
      <c r="G168" s="128"/>
      <c r="H168" s="128"/>
      <c r="I168" s="127"/>
      <c r="J168" s="127"/>
      <c r="K168" s="127"/>
      <c r="L168" s="121" t="str">
        <f t="shared" si="150"/>
        <v/>
      </c>
      <c r="M168" s="121" t="str">
        <f t="shared" si="151"/>
        <v/>
      </c>
      <c r="N168" s="121"/>
      <c r="O168" s="122" t="str">
        <f t="shared" si="152"/>
        <v/>
      </c>
      <c r="P168" s="122" t="str">
        <f t="shared" si="153"/>
        <v/>
      </c>
      <c r="Q168" s="122" t="str">
        <f t="shared" si="154"/>
        <v/>
      </c>
      <c r="R168" s="122" t="str">
        <f t="shared" si="155"/>
        <v/>
      </c>
      <c r="S168" s="122" t="str">
        <f t="shared" si="156"/>
        <v/>
      </c>
      <c r="T168" s="122" t="str">
        <f t="shared" si="157"/>
        <v/>
      </c>
      <c r="U168" s="122" t="str">
        <f>IF(OR($B168="",$C168="",$E168="",$F168&gt;AN_CONCURS,$F168=""),"",$G168/VLOOKUP($F168,Euro!$A$6:$C$246,3,FALSE))</f>
        <v/>
      </c>
      <c r="V168" s="236" t="b">
        <f t="shared" si="158"/>
        <v>0</v>
      </c>
      <c r="X168" s="123" t="e">
        <f t="shared" si="109"/>
        <v>#VALUE!</v>
      </c>
      <c r="Y168" s="123" t="e">
        <f t="shared" si="110"/>
        <v>#VALUE!</v>
      </c>
      <c r="Z168" s="123" t="e">
        <f t="shared" si="111"/>
        <v>#VALUE!</v>
      </c>
      <c r="AA168" s="123" t="e">
        <f t="shared" si="112"/>
        <v>#VALUE!</v>
      </c>
      <c r="AB168" s="123" t="e">
        <f t="shared" si="113"/>
        <v>#VALUE!</v>
      </c>
      <c r="AC168" s="123" t="e">
        <f t="shared" si="114"/>
        <v>#VALUE!</v>
      </c>
      <c r="AD168" s="123" t="e">
        <f t="shared" si="115"/>
        <v>#VALUE!</v>
      </c>
      <c r="AE168" s="123" t="e">
        <f t="shared" si="116"/>
        <v>#VALUE!</v>
      </c>
      <c r="AF168" s="123" t="e">
        <f t="shared" si="117"/>
        <v>#VALUE!</v>
      </c>
      <c r="AG168" s="123" t="e">
        <f t="shared" si="118"/>
        <v>#VALUE!</v>
      </c>
      <c r="AH168" s="123" t="e">
        <f t="shared" si="119"/>
        <v>#VALUE!</v>
      </c>
      <c r="AI168" s="123" t="e">
        <f t="shared" si="120"/>
        <v>#VALUE!</v>
      </c>
      <c r="AJ168" s="123" t="e">
        <f t="shared" si="121"/>
        <v>#VALUE!</v>
      </c>
      <c r="AK168" s="123" t="e">
        <f t="shared" si="122"/>
        <v>#VALUE!</v>
      </c>
      <c r="AL168" s="123" t="e">
        <f t="shared" si="123"/>
        <v>#VALUE!</v>
      </c>
      <c r="AM168" s="123" t="e">
        <f t="shared" si="124"/>
        <v>#VALUE!</v>
      </c>
      <c r="AN168" s="123" t="e">
        <f t="shared" si="125"/>
        <v>#VALUE!</v>
      </c>
      <c r="AO168" s="123" t="e">
        <f t="shared" si="126"/>
        <v>#VALUE!</v>
      </c>
      <c r="AP168" s="123" t="e">
        <f t="shared" si="127"/>
        <v>#VALUE!</v>
      </c>
      <c r="AQ168" s="123" t="e">
        <f t="shared" si="128"/>
        <v>#VALUE!</v>
      </c>
      <c r="AR168" s="124" t="e">
        <f t="shared" si="129"/>
        <v>#VALUE!</v>
      </c>
      <c r="AS168" s="124" t="e">
        <f t="shared" si="130"/>
        <v>#VALUE!</v>
      </c>
      <c r="AT168" s="124" t="e">
        <f t="shared" si="131"/>
        <v>#VALUE!</v>
      </c>
      <c r="AU168" s="124" t="e">
        <f t="shared" si="132"/>
        <v>#VALUE!</v>
      </c>
      <c r="AV168" s="124" t="e">
        <f t="shared" si="133"/>
        <v>#VALUE!</v>
      </c>
      <c r="AW168" s="124" t="e">
        <f t="shared" si="134"/>
        <v>#VALUE!</v>
      </c>
      <c r="AX168" s="124" t="e">
        <f t="shared" si="135"/>
        <v>#VALUE!</v>
      </c>
      <c r="AY168" s="124" t="e">
        <f t="shared" si="136"/>
        <v>#VALUE!</v>
      </c>
      <c r="AZ168" s="124" t="e">
        <f t="shared" si="137"/>
        <v>#VALUE!</v>
      </c>
      <c r="BA168" s="124" t="e">
        <f t="shared" si="138"/>
        <v>#VALUE!</v>
      </c>
      <c r="BB168" s="124" t="e">
        <f t="shared" si="139"/>
        <v>#VALUE!</v>
      </c>
      <c r="BC168" s="124" t="e">
        <f t="shared" si="140"/>
        <v>#VALUE!</v>
      </c>
      <c r="BD168" s="124" t="e">
        <f t="shared" si="141"/>
        <v>#VALUE!</v>
      </c>
      <c r="BE168" s="124" t="e">
        <f t="shared" si="142"/>
        <v>#VALUE!</v>
      </c>
      <c r="BF168" s="124" t="e">
        <f t="shared" si="143"/>
        <v>#VALUE!</v>
      </c>
      <c r="BG168" s="124" t="e">
        <f t="shared" si="144"/>
        <v>#VALUE!</v>
      </c>
      <c r="BH168" s="124" t="e">
        <f t="shared" si="145"/>
        <v>#VALUE!</v>
      </c>
      <c r="BI168" s="124" t="e">
        <f t="shared" si="146"/>
        <v>#VALUE!</v>
      </c>
      <c r="BJ168" s="124" t="e">
        <f t="shared" si="147"/>
        <v>#VALUE!</v>
      </c>
      <c r="BK168" s="124" t="e">
        <f t="shared" si="148"/>
        <v>#VALUE!</v>
      </c>
      <c r="BL168" s="124">
        <f t="shared" si="149"/>
        <v>1</v>
      </c>
    </row>
    <row r="169" spans="1:64">
      <c r="A169" s="118" t="s">
        <v>464</v>
      </c>
      <c r="B169" s="126"/>
      <c r="C169" s="126"/>
      <c r="D169" s="125"/>
      <c r="E169" s="125"/>
      <c r="F169" s="127"/>
      <c r="G169" s="128"/>
      <c r="H169" s="128"/>
      <c r="I169" s="127"/>
      <c r="J169" s="127"/>
      <c r="K169" s="127"/>
      <c r="L169" s="121" t="str">
        <f t="shared" si="150"/>
        <v/>
      </c>
      <c r="M169" s="121" t="str">
        <f t="shared" si="151"/>
        <v/>
      </c>
      <c r="N169" s="121"/>
      <c r="O169" s="122" t="str">
        <f t="shared" si="152"/>
        <v/>
      </c>
      <c r="P169" s="122" t="str">
        <f t="shared" si="153"/>
        <v/>
      </c>
      <c r="Q169" s="122" t="str">
        <f t="shared" si="154"/>
        <v/>
      </c>
      <c r="R169" s="122" t="str">
        <f t="shared" si="155"/>
        <v/>
      </c>
      <c r="S169" s="122" t="str">
        <f t="shared" si="156"/>
        <v/>
      </c>
      <c r="T169" s="122" t="str">
        <f t="shared" si="157"/>
        <v/>
      </c>
      <c r="U169" s="122" t="str">
        <f>IF(OR($B169="",$C169="",$E169="",$F169&gt;AN_CONCURS,$F169=""),"",$G169/VLOOKUP($F169,Euro!$A$6:$C$246,3,FALSE))</f>
        <v/>
      </c>
      <c r="V169" s="236" t="b">
        <f t="shared" si="158"/>
        <v>0</v>
      </c>
      <c r="X169" s="123" t="e">
        <f t="shared" si="109"/>
        <v>#VALUE!</v>
      </c>
      <c r="Y169" s="123" t="e">
        <f t="shared" si="110"/>
        <v>#VALUE!</v>
      </c>
      <c r="Z169" s="123" t="e">
        <f t="shared" si="111"/>
        <v>#VALUE!</v>
      </c>
      <c r="AA169" s="123" t="e">
        <f t="shared" si="112"/>
        <v>#VALUE!</v>
      </c>
      <c r="AB169" s="123" t="e">
        <f t="shared" si="113"/>
        <v>#VALUE!</v>
      </c>
      <c r="AC169" s="123" t="e">
        <f t="shared" si="114"/>
        <v>#VALUE!</v>
      </c>
      <c r="AD169" s="123" t="e">
        <f t="shared" si="115"/>
        <v>#VALUE!</v>
      </c>
      <c r="AE169" s="123" t="e">
        <f t="shared" si="116"/>
        <v>#VALUE!</v>
      </c>
      <c r="AF169" s="123" t="e">
        <f t="shared" si="117"/>
        <v>#VALUE!</v>
      </c>
      <c r="AG169" s="123" t="e">
        <f t="shared" si="118"/>
        <v>#VALUE!</v>
      </c>
      <c r="AH169" s="123" t="e">
        <f t="shared" si="119"/>
        <v>#VALUE!</v>
      </c>
      <c r="AI169" s="123" t="e">
        <f t="shared" si="120"/>
        <v>#VALUE!</v>
      </c>
      <c r="AJ169" s="123" t="e">
        <f t="shared" si="121"/>
        <v>#VALUE!</v>
      </c>
      <c r="AK169" s="123" t="e">
        <f t="shared" si="122"/>
        <v>#VALUE!</v>
      </c>
      <c r="AL169" s="123" t="e">
        <f t="shared" si="123"/>
        <v>#VALUE!</v>
      </c>
      <c r="AM169" s="123" t="e">
        <f t="shared" si="124"/>
        <v>#VALUE!</v>
      </c>
      <c r="AN169" s="123" t="e">
        <f t="shared" si="125"/>
        <v>#VALUE!</v>
      </c>
      <c r="AO169" s="123" t="e">
        <f t="shared" si="126"/>
        <v>#VALUE!</v>
      </c>
      <c r="AP169" s="123" t="e">
        <f t="shared" si="127"/>
        <v>#VALUE!</v>
      </c>
      <c r="AQ169" s="123" t="e">
        <f t="shared" si="128"/>
        <v>#VALUE!</v>
      </c>
      <c r="AR169" s="124" t="e">
        <f t="shared" si="129"/>
        <v>#VALUE!</v>
      </c>
      <c r="AS169" s="124" t="e">
        <f t="shared" si="130"/>
        <v>#VALUE!</v>
      </c>
      <c r="AT169" s="124" t="e">
        <f t="shared" si="131"/>
        <v>#VALUE!</v>
      </c>
      <c r="AU169" s="124" t="e">
        <f t="shared" si="132"/>
        <v>#VALUE!</v>
      </c>
      <c r="AV169" s="124" t="e">
        <f t="shared" si="133"/>
        <v>#VALUE!</v>
      </c>
      <c r="AW169" s="124" t="e">
        <f t="shared" si="134"/>
        <v>#VALUE!</v>
      </c>
      <c r="AX169" s="124" t="e">
        <f t="shared" si="135"/>
        <v>#VALUE!</v>
      </c>
      <c r="AY169" s="124" t="e">
        <f t="shared" si="136"/>
        <v>#VALUE!</v>
      </c>
      <c r="AZ169" s="124" t="e">
        <f t="shared" si="137"/>
        <v>#VALUE!</v>
      </c>
      <c r="BA169" s="124" t="e">
        <f t="shared" si="138"/>
        <v>#VALUE!</v>
      </c>
      <c r="BB169" s="124" t="e">
        <f t="shared" si="139"/>
        <v>#VALUE!</v>
      </c>
      <c r="BC169" s="124" t="e">
        <f t="shared" si="140"/>
        <v>#VALUE!</v>
      </c>
      <c r="BD169" s="124" t="e">
        <f t="shared" si="141"/>
        <v>#VALUE!</v>
      </c>
      <c r="BE169" s="124" t="e">
        <f t="shared" si="142"/>
        <v>#VALUE!</v>
      </c>
      <c r="BF169" s="124" t="e">
        <f t="shared" si="143"/>
        <v>#VALUE!</v>
      </c>
      <c r="BG169" s="124" t="e">
        <f t="shared" si="144"/>
        <v>#VALUE!</v>
      </c>
      <c r="BH169" s="124" t="e">
        <f t="shared" si="145"/>
        <v>#VALUE!</v>
      </c>
      <c r="BI169" s="124" t="e">
        <f t="shared" si="146"/>
        <v>#VALUE!</v>
      </c>
      <c r="BJ169" s="124" t="e">
        <f t="shared" si="147"/>
        <v>#VALUE!</v>
      </c>
      <c r="BK169" s="124" t="e">
        <f t="shared" si="148"/>
        <v>#VALUE!</v>
      </c>
      <c r="BL169" s="124">
        <f t="shared" si="149"/>
        <v>1</v>
      </c>
    </row>
    <row r="170" spans="1:64">
      <c r="A170" s="118" t="s">
        <v>465</v>
      </c>
      <c r="B170" s="126"/>
      <c r="C170" s="126"/>
      <c r="D170" s="125"/>
      <c r="E170" s="125"/>
      <c r="F170" s="127"/>
      <c r="G170" s="128"/>
      <c r="H170" s="128"/>
      <c r="I170" s="127"/>
      <c r="J170" s="127"/>
      <c r="K170" s="127"/>
      <c r="L170" s="121" t="str">
        <f t="shared" si="150"/>
        <v/>
      </c>
      <c r="M170" s="121" t="str">
        <f t="shared" si="151"/>
        <v/>
      </c>
      <c r="N170" s="121"/>
      <c r="O170" s="122" t="str">
        <f t="shared" si="152"/>
        <v/>
      </c>
      <c r="P170" s="122" t="str">
        <f t="shared" si="153"/>
        <v/>
      </c>
      <c r="Q170" s="122" t="str">
        <f t="shared" si="154"/>
        <v/>
      </c>
      <c r="R170" s="122" t="str">
        <f t="shared" si="155"/>
        <v/>
      </c>
      <c r="S170" s="122" t="str">
        <f t="shared" si="156"/>
        <v/>
      </c>
      <c r="T170" s="122" t="str">
        <f t="shared" si="157"/>
        <v/>
      </c>
      <c r="U170" s="122" t="str">
        <f>IF(OR($B170="",$C170="",$E170="",$F170&gt;AN_CONCURS,$F170=""),"",$G170/VLOOKUP($F170,Euro!$A$6:$C$246,3,FALSE))</f>
        <v/>
      </c>
      <c r="V170" s="236" t="b">
        <f t="shared" si="158"/>
        <v>0</v>
      </c>
      <c r="X170" s="123" t="e">
        <f t="shared" si="109"/>
        <v>#VALUE!</v>
      </c>
      <c r="Y170" s="123" t="e">
        <f t="shared" si="110"/>
        <v>#VALUE!</v>
      </c>
      <c r="Z170" s="123" t="e">
        <f t="shared" si="111"/>
        <v>#VALUE!</v>
      </c>
      <c r="AA170" s="123" t="e">
        <f t="shared" si="112"/>
        <v>#VALUE!</v>
      </c>
      <c r="AB170" s="123" t="e">
        <f t="shared" si="113"/>
        <v>#VALUE!</v>
      </c>
      <c r="AC170" s="123" t="e">
        <f t="shared" si="114"/>
        <v>#VALUE!</v>
      </c>
      <c r="AD170" s="123" t="e">
        <f t="shared" si="115"/>
        <v>#VALUE!</v>
      </c>
      <c r="AE170" s="123" t="e">
        <f t="shared" si="116"/>
        <v>#VALUE!</v>
      </c>
      <c r="AF170" s="123" t="e">
        <f t="shared" si="117"/>
        <v>#VALUE!</v>
      </c>
      <c r="AG170" s="123" t="e">
        <f t="shared" si="118"/>
        <v>#VALUE!</v>
      </c>
      <c r="AH170" s="123" t="e">
        <f t="shared" si="119"/>
        <v>#VALUE!</v>
      </c>
      <c r="AI170" s="123" t="e">
        <f t="shared" si="120"/>
        <v>#VALUE!</v>
      </c>
      <c r="AJ170" s="123" t="e">
        <f t="shared" si="121"/>
        <v>#VALUE!</v>
      </c>
      <c r="AK170" s="123" t="e">
        <f t="shared" si="122"/>
        <v>#VALUE!</v>
      </c>
      <c r="AL170" s="123" t="e">
        <f t="shared" si="123"/>
        <v>#VALUE!</v>
      </c>
      <c r="AM170" s="123" t="e">
        <f t="shared" si="124"/>
        <v>#VALUE!</v>
      </c>
      <c r="AN170" s="123" t="e">
        <f t="shared" si="125"/>
        <v>#VALUE!</v>
      </c>
      <c r="AO170" s="123" t="e">
        <f t="shared" si="126"/>
        <v>#VALUE!</v>
      </c>
      <c r="AP170" s="123" t="e">
        <f t="shared" si="127"/>
        <v>#VALUE!</v>
      </c>
      <c r="AQ170" s="123" t="e">
        <f t="shared" si="128"/>
        <v>#VALUE!</v>
      </c>
      <c r="AR170" s="124" t="e">
        <f t="shared" si="129"/>
        <v>#VALUE!</v>
      </c>
      <c r="AS170" s="124" t="e">
        <f t="shared" si="130"/>
        <v>#VALUE!</v>
      </c>
      <c r="AT170" s="124" t="e">
        <f t="shared" si="131"/>
        <v>#VALUE!</v>
      </c>
      <c r="AU170" s="124" t="e">
        <f t="shared" si="132"/>
        <v>#VALUE!</v>
      </c>
      <c r="AV170" s="124" t="e">
        <f t="shared" si="133"/>
        <v>#VALUE!</v>
      </c>
      <c r="AW170" s="124" t="e">
        <f t="shared" si="134"/>
        <v>#VALUE!</v>
      </c>
      <c r="AX170" s="124" t="e">
        <f t="shared" si="135"/>
        <v>#VALUE!</v>
      </c>
      <c r="AY170" s="124" t="e">
        <f t="shared" si="136"/>
        <v>#VALUE!</v>
      </c>
      <c r="AZ170" s="124" t="e">
        <f t="shared" si="137"/>
        <v>#VALUE!</v>
      </c>
      <c r="BA170" s="124" t="e">
        <f t="shared" si="138"/>
        <v>#VALUE!</v>
      </c>
      <c r="BB170" s="124" t="e">
        <f t="shared" si="139"/>
        <v>#VALUE!</v>
      </c>
      <c r="BC170" s="124" t="e">
        <f t="shared" si="140"/>
        <v>#VALUE!</v>
      </c>
      <c r="BD170" s="124" t="e">
        <f t="shared" si="141"/>
        <v>#VALUE!</v>
      </c>
      <c r="BE170" s="124" t="e">
        <f t="shared" si="142"/>
        <v>#VALUE!</v>
      </c>
      <c r="BF170" s="124" t="e">
        <f t="shared" si="143"/>
        <v>#VALUE!</v>
      </c>
      <c r="BG170" s="124" t="e">
        <f t="shared" si="144"/>
        <v>#VALUE!</v>
      </c>
      <c r="BH170" s="124" t="e">
        <f t="shared" si="145"/>
        <v>#VALUE!</v>
      </c>
      <c r="BI170" s="124" t="e">
        <f t="shared" si="146"/>
        <v>#VALUE!</v>
      </c>
      <c r="BJ170" s="124" t="e">
        <f t="shared" si="147"/>
        <v>#VALUE!</v>
      </c>
      <c r="BK170" s="124" t="e">
        <f t="shared" si="148"/>
        <v>#VALUE!</v>
      </c>
      <c r="BL170" s="124">
        <f t="shared" si="149"/>
        <v>1</v>
      </c>
    </row>
    <row r="171" spans="1:64">
      <c r="A171" s="118" t="s">
        <v>466</v>
      </c>
      <c r="B171" s="126"/>
      <c r="C171" s="126"/>
      <c r="D171" s="125"/>
      <c r="E171" s="125"/>
      <c r="F171" s="127"/>
      <c r="G171" s="128"/>
      <c r="H171" s="128"/>
      <c r="I171" s="127"/>
      <c r="J171" s="127"/>
      <c r="K171" s="127"/>
      <c r="L171" s="121" t="str">
        <f t="shared" si="150"/>
        <v/>
      </c>
      <c r="M171" s="121" t="str">
        <f t="shared" si="151"/>
        <v/>
      </c>
      <c r="N171" s="121"/>
      <c r="O171" s="122" t="str">
        <f t="shared" si="152"/>
        <v/>
      </c>
      <c r="P171" s="122" t="str">
        <f t="shared" si="153"/>
        <v/>
      </c>
      <c r="Q171" s="122" t="str">
        <f t="shared" si="154"/>
        <v/>
      </c>
      <c r="R171" s="122" t="str">
        <f t="shared" si="155"/>
        <v/>
      </c>
      <c r="S171" s="122" t="str">
        <f t="shared" si="156"/>
        <v/>
      </c>
      <c r="T171" s="122" t="str">
        <f t="shared" si="157"/>
        <v/>
      </c>
      <c r="U171" s="122" t="str">
        <f>IF(OR($B171="",$C171="",$E171="",$F171&gt;AN_CONCURS,$F171=""),"",$G171/VLOOKUP($F171,Euro!$A$6:$C$246,3,FALSE))</f>
        <v/>
      </c>
      <c r="V171" s="236" t="b">
        <f t="shared" si="158"/>
        <v>0</v>
      </c>
      <c r="X171" s="123" t="e">
        <f t="shared" si="109"/>
        <v>#VALUE!</v>
      </c>
      <c r="Y171" s="123" t="e">
        <f t="shared" si="110"/>
        <v>#VALUE!</v>
      </c>
      <c r="Z171" s="123" t="e">
        <f t="shared" si="111"/>
        <v>#VALUE!</v>
      </c>
      <c r="AA171" s="123" t="e">
        <f t="shared" si="112"/>
        <v>#VALUE!</v>
      </c>
      <c r="AB171" s="123" t="e">
        <f t="shared" si="113"/>
        <v>#VALUE!</v>
      </c>
      <c r="AC171" s="123" t="e">
        <f t="shared" si="114"/>
        <v>#VALUE!</v>
      </c>
      <c r="AD171" s="123" t="e">
        <f t="shared" si="115"/>
        <v>#VALUE!</v>
      </c>
      <c r="AE171" s="123" t="e">
        <f t="shared" si="116"/>
        <v>#VALUE!</v>
      </c>
      <c r="AF171" s="123" t="e">
        <f t="shared" si="117"/>
        <v>#VALUE!</v>
      </c>
      <c r="AG171" s="123" t="e">
        <f t="shared" si="118"/>
        <v>#VALUE!</v>
      </c>
      <c r="AH171" s="123" t="e">
        <f t="shared" si="119"/>
        <v>#VALUE!</v>
      </c>
      <c r="AI171" s="123" t="e">
        <f t="shared" si="120"/>
        <v>#VALUE!</v>
      </c>
      <c r="AJ171" s="123" t="e">
        <f t="shared" si="121"/>
        <v>#VALUE!</v>
      </c>
      <c r="AK171" s="123" t="e">
        <f t="shared" si="122"/>
        <v>#VALUE!</v>
      </c>
      <c r="AL171" s="123" t="e">
        <f t="shared" si="123"/>
        <v>#VALUE!</v>
      </c>
      <c r="AM171" s="123" t="e">
        <f t="shared" si="124"/>
        <v>#VALUE!</v>
      </c>
      <c r="AN171" s="123" t="e">
        <f t="shared" si="125"/>
        <v>#VALUE!</v>
      </c>
      <c r="AO171" s="123" t="e">
        <f t="shared" si="126"/>
        <v>#VALUE!</v>
      </c>
      <c r="AP171" s="123" t="e">
        <f t="shared" si="127"/>
        <v>#VALUE!</v>
      </c>
      <c r="AQ171" s="123" t="e">
        <f t="shared" si="128"/>
        <v>#VALUE!</v>
      </c>
      <c r="AR171" s="124" t="e">
        <f t="shared" si="129"/>
        <v>#VALUE!</v>
      </c>
      <c r="AS171" s="124" t="e">
        <f t="shared" si="130"/>
        <v>#VALUE!</v>
      </c>
      <c r="AT171" s="124" t="e">
        <f t="shared" si="131"/>
        <v>#VALUE!</v>
      </c>
      <c r="AU171" s="124" t="e">
        <f t="shared" si="132"/>
        <v>#VALUE!</v>
      </c>
      <c r="AV171" s="124" t="e">
        <f t="shared" si="133"/>
        <v>#VALUE!</v>
      </c>
      <c r="AW171" s="124" t="e">
        <f t="shared" si="134"/>
        <v>#VALUE!</v>
      </c>
      <c r="AX171" s="124" t="e">
        <f t="shared" si="135"/>
        <v>#VALUE!</v>
      </c>
      <c r="AY171" s="124" t="e">
        <f t="shared" si="136"/>
        <v>#VALUE!</v>
      </c>
      <c r="AZ171" s="124" t="e">
        <f t="shared" si="137"/>
        <v>#VALUE!</v>
      </c>
      <c r="BA171" s="124" t="e">
        <f t="shared" si="138"/>
        <v>#VALUE!</v>
      </c>
      <c r="BB171" s="124" t="e">
        <f t="shared" si="139"/>
        <v>#VALUE!</v>
      </c>
      <c r="BC171" s="124" t="e">
        <f t="shared" si="140"/>
        <v>#VALUE!</v>
      </c>
      <c r="BD171" s="124" t="e">
        <f t="shared" si="141"/>
        <v>#VALUE!</v>
      </c>
      <c r="BE171" s="124" t="e">
        <f t="shared" si="142"/>
        <v>#VALUE!</v>
      </c>
      <c r="BF171" s="124" t="e">
        <f t="shared" si="143"/>
        <v>#VALUE!</v>
      </c>
      <c r="BG171" s="124" t="e">
        <f t="shared" si="144"/>
        <v>#VALUE!</v>
      </c>
      <c r="BH171" s="124" t="e">
        <f t="shared" si="145"/>
        <v>#VALUE!</v>
      </c>
      <c r="BI171" s="124" t="e">
        <f t="shared" si="146"/>
        <v>#VALUE!</v>
      </c>
      <c r="BJ171" s="124" t="e">
        <f t="shared" si="147"/>
        <v>#VALUE!</v>
      </c>
      <c r="BK171" s="124" t="e">
        <f t="shared" si="148"/>
        <v>#VALUE!</v>
      </c>
      <c r="BL171" s="124">
        <f t="shared" si="149"/>
        <v>1</v>
      </c>
    </row>
    <row r="172" spans="1:64">
      <c r="A172" s="118" t="s">
        <v>467</v>
      </c>
      <c r="B172" s="126"/>
      <c r="C172" s="126"/>
      <c r="D172" s="125"/>
      <c r="E172" s="125"/>
      <c r="F172" s="127"/>
      <c r="G172" s="128"/>
      <c r="H172" s="128"/>
      <c r="I172" s="127"/>
      <c r="J172" s="127"/>
      <c r="K172" s="127"/>
      <c r="L172" s="121" t="str">
        <f t="shared" si="150"/>
        <v/>
      </c>
      <c r="M172" s="121" t="str">
        <f t="shared" si="151"/>
        <v/>
      </c>
      <c r="N172" s="121"/>
      <c r="O172" s="122" t="str">
        <f t="shared" si="152"/>
        <v/>
      </c>
      <c r="P172" s="122" t="str">
        <f t="shared" si="153"/>
        <v/>
      </c>
      <c r="Q172" s="122" t="str">
        <f t="shared" si="154"/>
        <v/>
      </c>
      <c r="R172" s="122" t="str">
        <f t="shared" si="155"/>
        <v/>
      </c>
      <c r="S172" s="122" t="str">
        <f t="shared" si="156"/>
        <v/>
      </c>
      <c r="T172" s="122" t="str">
        <f t="shared" si="157"/>
        <v/>
      </c>
      <c r="U172" s="122" t="str">
        <f>IF(OR($B172="",$C172="",$E172="",$F172&gt;AN_CONCURS,$F172=""),"",$G172/VLOOKUP($F172,Euro!$A$6:$C$246,3,FALSE))</f>
        <v/>
      </c>
      <c r="V172" s="236" t="b">
        <f t="shared" si="158"/>
        <v>0</v>
      </c>
      <c r="X172" s="123" t="e">
        <f t="shared" si="109"/>
        <v>#VALUE!</v>
      </c>
      <c r="Y172" s="123" t="e">
        <f t="shared" si="110"/>
        <v>#VALUE!</v>
      </c>
      <c r="Z172" s="123" t="e">
        <f t="shared" si="111"/>
        <v>#VALUE!</v>
      </c>
      <c r="AA172" s="123" t="e">
        <f t="shared" si="112"/>
        <v>#VALUE!</v>
      </c>
      <c r="AB172" s="123" t="e">
        <f t="shared" si="113"/>
        <v>#VALUE!</v>
      </c>
      <c r="AC172" s="123" t="e">
        <f t="shared" si="114"/>
        <v>#VALUE!</v>
      </c>
      <c r="AD172" s="123" t="e">
        <f t="shared" si="115"/>
        <v>#VALUE!</v>
      </c>
      <c r="AE172" s="123" t="e">
        <f t="shared" si="116"/>
        <v>#VALUE!</v>
      </c>
      <c r="AF172" s="123" t="e">
        <f t="shared" si="117"/>
        <v>#VALUE!</v>
      </c>
      <c r="AG172" s="123" t="e">
        <f t="shared" si="118"/>
        <v>#VALUE!</v>
      </c>
      <c r="AH172" s="123" t="e">
        <f t="shared" si="119"/>
        <v>#VALUE!</v>
      </c>
      <c r="AI172" s="123" t="e">
        <f t="shared" si="120"/>
        <v>#VALUE!</v>
      </c>
      <c r="AJ172" s="123" t="e">
        <f t="shared" si="121"/>
        <v>#VALUE!</v>
      </c>
      <c r="AK172" s="123" t="e">
        <f t="shared" si="122"/>
        <v>#VALUE!</v>
      </c>
      <c r="AL172" s="123" t="e">
        <f t="shared" si="123"/>
        <v>#VALUE!</v>
      </c>
      <c r="AM172" s="123" t="e">
        <f t="shared" si="124"/>
        <v>#VALUE!</v>
      </c>
      <c r="AN172" s="123" t="e">
        <f t="shared" si="125"/>
        <v>#VALUE!</v>
      </c>
      <c r="AO172" s="123" t="e">
        <f t="shared" si="126"/>
        <v>#VALUE!</v>
      </c>
      <c r="AP172" s="123" t="e">
        <f t="shared" si="127"/>
        <v>#VALUE!</v>
      </c>
      <c r="AQ172" s="123" t="e">
        <f t="shared" si="128"/>
        <v>#VALUE!</v>
      </c>
      <c r="AR172" s="124" t="e">
        <f t="shared" si="129"/>
        <v>#VALUE!</v>
      </c>
      <c r="AS172" s="124" t="e">
        <f t="shared" si="130"/>
        <v>#VALUE!</v>
      </c>
      <c r="AT172" s="124" t="e">
        <f t="shared" si="131"/>
        <v>#VALUE!</v>
      </c>
      <c r="AU172" s="124" t="e">
        <f t="shared" si="132"/>
        <v>#VALUE!</v>
      </c>
      <c r="AV172" s="124" t="e">
        <f t="shared" si="133"/>
        <v>#VALUE!</v>
      </c>
      <c r="AW172" s="124" t="e">
        <f t="shared" si="134"/>
        <v>#VALUE!</v>
      </c>
      <c r="AX172" s="124" t="e">
        <f t="shared" si="135"/>
        <v>#VALUE!</v>
      </c>
      <c r="AY172" s="124" t="e">
        <f t="shared" si="136"/>
        <v>#VALUE!</v>
      </c>
      <c r="AZ172" s="124" t="e">
        <f t="shared" si="137"/>
        <v>#VALUE!</v>
      </c>
      <c r="BA172" s="124" t="e">
        <f t="shared" si="138"/>
        <v>#VALUE!</v>
      </c>
      <c r="BB172" s="124" t="e">
        <f t="shared" si="139"/>
        <v>#VALUE!</v>
      </c>
      <c r="BC172" s="124" t="e">
        <f t="shared" si="140"/>
        <v>#VALUE!</v>
      </c>
      <c r="BD172" s="124" t="e">
        <f t="shared" si="141"/>
        <v>#VALUE!</v>
      </c>
      <c r="BE172" s="124" t="e">
        <f t="shared" si="142"/>
        <v>#VALUE!</v>
      </c>
      <c r="BF172" s="124" t="e">
        <f t="shared" si="143"/>
        <v>#VALUE!</v>
      </c>
      <c r="BG172" s="124" t="e">
        <f t="shared" si="144"/>
        <v>#VALUE!</v>
      </c>
      <c r="BH172" s="124" t="e">
        <f t="shared" si="145"/>
        <v>#VALUE!</v>
      </c>
      <c r="BI172" s="124" t="e">
        <f t="shared" si="146"/>
        <v>#VALUE!</v>
      </c>
      <c r="BJ172" s="124" t="e">
        <f t="shared" si="147"/>
        <v>#VALUE!</v>
      </c>
      <c r="BK172" s="124" t="e">
        <f t="shared" si="148"/>
        <v>#VALUE!</v>
      </c>
      <c r="BL172" s="124">
        <f t="shared" si="149"/>
        <v>1</v>
      </c>
    </row>
    <row r="173" spans="1:64">
      <c r="A173" s="118" t="s">
        <v>468</v>
      </c>
      <c r="B173" s="126"/>
      <c r="C173" s="126"/>
      <c r="D173" s="125"/>
      <c r="E173" s="125"/>
      <c r="F173" s="127"/>
      <c r="G173" s="128"/>
      <c r="H173" s="128"/>
      <c r="I173" s="127"/>
      <c r="J173" s="127"/>
      <c r="K173" s="127"/>
      <c r="L173" s="121" t="str">
        <f t="shared" si="150"/>
        <v/>
      </c>
      <c r="M173" s="121" t="str">
        <f t="shared" si="151"/>
        <v/>
      </c>
      <c r="N173" s="121"/>
      <c r="O173" s="122" t="str">
        <f t="shared" si="152"/>
        <v/>
      </c>
      <c r="P173" s="122" t="str">
        <f t="shared" si="153"/>
        <v/>
      </c>
      <c r="Q173" s="122" t="str">
        <f t="shared" si="154"/>
        <v/>
      </c>
      <c r="R173" s="122" t="str">
        <f t="shared" si="155"/>
        <v/>
      </c>
      <c r="S173" s="122" t="str">
        <f t="shared" si="156"/>
        <v/>
      </c>
      <c r="T173" s="122" t="str">
        <f t="shared" si="157"/>
        <v/>
      </c>
      <c r="U173" s="122" t="str">
        <f>IF(OR($B173="",$C173="",$E173="",$F173&gt;AN_CONCURS,$F173=""),"",$G173/VLOOKUP($F173,Euro!$A$6:$C$246,3,FALSE))</f>
        <v/>
      </c>
      <c r="V173" s="236" t="b">
        <f t="shared" si="158"/>
        <v>0</v>
      </c>
      <c r="X173" s="123" t="e">
        <f t="shared" si="109"/>
        <v>#VALUE!</v>
      </c>
      <c r="Y173" s="123" t="e">
        <f t="shared" si="110"/>
        <v>#VALUE!</v>
      </c>
      <c r="Z173" s="123" t="e">
        <f t="shared" si="111"/>
        <v>#VALUE!</v>
      </c>
      <c r="AA173" s="123" t="e">
        <f t="shared" si="112"/>
        <v>#VALUE!</v>
      </c>
      <c r="AB173" s="123" t="e">
        <f t="shared" si="113"/>
        <v>#VALUE!</v>
      </c>
      <c r="AC173" s="123" t="e">
        <f t="shared" si="114"/>
        <v>#VALUE!</v>
      </c>
      <c r="AD173" s="123" t="e">
        <f t="shared" si="115"/>
        <v>#VALUE!</v>
      </c>
      <c r="AE173" s="123" t="e">
        <f t="shared" si="116"/>
        <v>#VALUE!</v>
      </c>
      <c r="AF173" s="123" t="e">
        <f t="shared" si="117"/>
        <v>#VALUE!</v>
      </c>
      <c r="AG173" s="123" t="e">
        <f t="shared" si="118"/>
        <v>#VALUE!</v>
      </c>
      <c r="AH173" s="123" t="e">
        <f t="shared" si="119"/>
        <v>#VALUE!</v>
      </c>
      <c r="AI173" s="123" t="e">
        <f t="shared" si="120"/>
        <v>#VALUE!</v>
      </c>
      <c r="AJ173" s="123" t="e">
        <f t="shared" si="121"/>
        <v>#VALUE!</v>
      </c>
      <c r="AK173" s="123" t="e">
        <f t="shared" si="122"/>
        <v>#VALUE!</v>
      </c>
      <c r="AL173" s="123" t="e">
        <f t="shared" si="123"/>
        <v>#VALUE!</v>
      </c>
      <c r="AM173" s="123" t="e">
        <f t="shared" si="124"/>
        <v>#VALUE!</v>
      </c>
      <c r="AN173" s="123" t="e">
        <f t="shared" si="125"/>
        <v>#VALUE!</v>
      </c>
      <c r="AO173" s="123" t="e">
        <f t="shared" si="126"/>
        <v>#VALUE!</v>
      </c>
      <c r="AP173" s="123" t="e">
        <f t="shared" si="127"/>
        <v>#VALUE!</v>
      </c>
      <c r="AQ173" s="123" t="e">
        <f t="shared" si="128"/>
        <v>#VALUE!</v>
      </c>
      <c r="AR173" s="124" t="e">
        <f t="shared" si="129"/>
        <v>#VALUE!</v>
      </c>
      <c r="AS173" s="124" t="e">
        <f t="shared" si="130"/>
        <v>#VALUE!</v>
      </c>
      <c r="AT173" s="124" t="e">
        <f t="shared" si="131"/>
        <v>#VALUE!</v>
      </c>
      <c r="AU173" s="124" t="e">
        <f t="shared" si="132"/>
        <v>#VALUE!</v>
      </c>
      <c r="AV173" s="124" t="e">
        <f t="shared" si="133"/>
        <v>#VALUE!</v>
      </c>
      <c r="AW173" s="124" t="e">
        <f t="shared" si="134"/>
        <v>#VALUE!</v>
      </c>
      <c r="AX173" s="124" t="e">
        <f t="shared" si="135"/>
        <v>#VALUE!</v>
      </c>
      <c r="AY173" s="124" t="e">
        <f t="shared" si="136"/>
        <v>#VALUE!</v>
      </c>
      <c r="AZ173" s="124" t="e">
        <f t="shared" si="137"/>
        <v>#VALUE!</v>
      </c>
      <c r="BA173" s="124" t="e">
        <f t="shared" si="138"/>
        <v>#VALUE!</v>
      </c>
      <c r="BB173" s="124" t="e">
        <f t="shared" si="139"/>
        <v>#VALUE!</v>
      </c>
      <c r="BC173" s="124" t="e">
        <f t="shared" si="140"/>
        <v>#VALUE!</v>
      </c>
      <c r="BD173" s="124" t="e">
        <f t="shared" si="141"/>
        <v>#VALUE!</v>
      </c>
      <c r="BE173" s="124" t="e">
        <f t="shared" si="142"/>
        <v>#VALUE!</v>
      </c>
      <c r="BF173" s="124" t="e">
        <f t="shared" si="143"/>
        <v>#VALUE!</v>
      </c>
      <c r="BG173" s="124" t="e">
        <f t="shared" si="144"/>
        <v>#VALUE!</v>
      </c>
      <c r="BH173" s="124" t="e">
        <f t="shared" si="145"/>
        <v>#VALUE!</v>
      </c>
      <c r="BI173" s="124" t="e">
        <f t="shared" si="146"/>
        <v>#VALUE!</v>
      </c>
      <c r="BJ173" s="124" t="e">
        <f t="shared" si="147"/>
        <v>#VALUE!</v>
      </c>
      <c r="BK173" s="124" t="e">
        <f t="shared" si="148"/>
        <v>#VALUE!</v>
      </c>
      <c r="BL173" s="124">
        <f t="shared" si="149"/>
        <v>1</v>
      </c>
    </row>
    <row r="174" spans="1:64">
      <c r="A174" s="118" t="s">
        <v>469</v>
      </c>
      <c r="B174" s="126"/>
      <c r="C174" s="126"/>
      <c r="D174" s="125"/>
      <c r="E174" s="125"/>
      <c r="F174" s="127"/>
      <c r="G174" s="128"/>
      <c r="H174" s="128"/>
      <c r="I174" s="127"/>
      <c r="J174" s="127"/>
      <c r="K174" s="127"/>
      <c r="L174" s="121" t="str">
        <f t="shared" si="150"/>
        <v/>
      </c>
      <c r="M174" s="121" t="str">
        <f t="shared" si="151"/>
        <v/>
      </c>
      <c r="N174" s="121"/>
      <c r="O174" s="122" t="str">
        <f t="shared" si="152"/>
        <v/>
      </c>
      <c r="P174" s="122" t="str">
        <f t="shared" si="153"/>
        <v/>
      </c>
      <c r="Q174" s="122" t="str">
        <f t="shared" si="154"/>
        <v/>
      </c>
      <c r="R174" s="122" t="str">
        <f t="shared" si="155"/>
        <v/>
      </c>
      <c r="S174" s="122" t="str">
        <f t="shared" si="156"/>
        <v/>
      </c>
      <c r="T174" s="122" t="str">
        <f t="shared" si="157"/>
        <v/>
      </c>
      <c r="U174" s="122" t="str">
        <f>IF(OR($B174="",$C174="",$E174="",$F174&gt;AN_CONCURS,$F174=""),"",$G174/VLOOKUP($F174,Euro!$A$6:$C$246,3,FALSE))</f>
        <v/>
      </c>
      <c r="V174" s="236" t="b">
        <f t="shared" si="158"/>
        <v>0</v>
      </c>
      <c r="X174" s="123" t="e">
        <f t="shared" si="109"/>
        <v>#VALUE!</v>
      </c>
      <c r="Y174" s="123" t="e">
        <f t="shared" si="110"/>
        <v>#VALUE!</v>
      </c>
      <c r="Z174" s="123" t="e">
        <f t="shared" si="111"/>
        <v>#VALUE!</v>
      </c>
      <c r="AA174" s="123" t="e">
        <f t="shared" si="112"/>
        <v>#VALUE!</v>
      </c>
      <c r="AB174" s="123" t="e">
        <f t="shared" si="113"/>
        <v>#VALUE!</v>
      </c>
      <c r="AC174" s="123" t="e">
        <f t="shared" si="114"/>
        <v>#VALUE!</v>
      </c>
      <c r="AD174" s="123" t="e">
        <f t="shared" si="115"/>
        <v>#VALUE!</v>
      </c>
      <c r="AE174" s="123" t="e">
        <f t="shared" si="116"/>
        <v>#VALUE!</v>
      </c>
      <c r="AF174" s="123" t="e">
        <f t="shared" si="117"/>
        <v>#VALUE!</v>
      </c>
      <c r="AG174" s="123" t="e">
        <f t="shared" si="118"/>
        <v>#VALUE!</v>
      </c>
      <c r="AH174" s="123" t="e">
        <f t="shared" si="119"/>
        <v>#VALUE!</v>
      </c>
      <c r="AI174" s="123" t="e">
        <f t="shared" si="120"/>
        <v>#VALUE!</v>
      </c>
      <c r="AJ174" s="123" t="e">
        <f t="shared" si="121"/>
        <v>#VALUE!</v>
      </c>
      <c r="AK174" s="123" t="e">
        <f t="shared" si="122"/>
        <v>#VALUE!</v>
      </c>
      <c r="AL174" s="123" t="e">
        <f t="shared" si="123"/>
        <v>#VALUE!</v>
      </c>
      <c r="AM174" s="123" t="e">
        <f t="shared" si="124"/>
        <v>#VALUE!</v>
      </c>
      <c r="AN174" s="123" t="e">
        <f t="shared" si="125"/>
        <v>#VALUE!</v>
      </c>
      <c r="AO174" s="123" t="e">
        <f t="shared" si="126"/>
        <v>#VALUE!</v>
      </c>
      <c r="AP174" s="123" t="e">
        <f t="shared" si="127"/>
        <v>#VALUE!</v>
      </c>
      <c r="AQ174" s="123" t="e">
        <f t="shared" si="128"/>
        <v>#VALUE!</v>
      </c>
      <c r="AR174" s="124" t="e">
        <f t="shared" si="129"/>
        <v>#VALUE!</v>
      </c>
      <c r="AS174" s="124" t="e">
        <f t="shared" si="130"/>
        <v>#VALUE!</v>
      </c>
      <c r="AT174" s="124" t="e">
        <f t="shared" si="131"/>
        <v>#VALUE!</v>
      </c>
      <c r="AU174" s="124" t="e">
        <f t="shared" si="132"/>
        <v>#VALUE!</v>
      </c>
      <c r="AV174" s="124" t="e">
        <f t="shared" si="133"/>
        <v>#VALUE!</v>
      </c>
      <c r="AW174" s="124" t="e">
        <f t="shared" si="134"/>
        <v>#VALUE!</v>
      </c>
      <c r="AX174" s="124" t="e">
        <f t="shared" si="135"/>
        <v>#VALUE!</v>
      </c>
      <c r="AY174" s="124" t="e">
        <f t="shared" si="136"/>
        <v>#VALUE!</v>
      </c>
      <c r="AZ174" s="124" t="e">
        <f t="shared" si="137"/>
        <v>#VALUE!</v>
      </c>
      <c r="BA174" s="124" t="e">
        <f t="shared" si="138"/>
        <v>#VALUE!</v>
      </c>
      <c r="BB174" s="124" t="e">
        <f t="shared" si="139"/>
        <v>#VALUE!</v>
      </c>
      <c r="BC174" s="124" t="e">
        <f t="shared" si="140"/>
        <v>#VALUE!</v>
      </c>
      <c r="BD174" s="124" t="e">
        <f t="shared" si="141"/>
        <v>#VALUE!</v>
      </c>
      <c r="BE174" s="124" t="e">
        <f t="shared" si="142"/>
        <v>#VALUE!</v>
      </c>
      <c r="BF174" s="124" t="e">
        <f t="shared" si="143"/>
        <v>#VALUE!</v>
      </c>
      <c r="BG174" s="124" t="e">
        <f t="shared" si="144"/>
        <v>#VALUE!</v>
      </c>
      <c r="BH174" s="124" t="e">
        <f t="shared" si="145"/>
        <v>#VALUE!</v>
      </c>
      <c r="BI174" s="124" t="e">
        <f t="shared" si="146"/>
        <v>#VALUE!</v>
      </c>
      <c r="BJ174" s="124" t="e">
        <f t="shared" si="147"/>
        <v>#VALUE!</v>
      </c>
      <c r="BK174" s="124" t="e">
        <f t="shared" si="148"/>
        <v>#VALUE!</v>
      </c>
      <c r="BL174" s="124">
        <f t="shared" si="149"/>
        <v>1</v>
      </c>
    </row>
    <row r="175" spans="1:64">
      <c r="A175" s="118" t="s">
        <v>470</v>
      </c>
      <c r="B175" s="126"/>
      <c r="C175" s="126"/>
      <c r="D175" s="125"/>
      <c r="E175" s="125"/>
      <c r="F175" s="127"/>
      <c r="G175" s="128"/>
      <c r="H175" s="128"/>
      <c r="I175" s="127"/>
      <c r="J175" s="127"/>
      <c r="K175" s="127"/>
      <c r="L175" s="121" t="str">
        <f t="shared" si="150"/>
        <v/>
      </c>
      <c r="M175" s="121" t="str">
        <f t="shared" si="151"/>
        <v/>
      </c>
      <c r="N175" s="121"/>
      <c r="O175" s="122" t="str">
        <f t="shared" si="152"/>
        <v/>
      </c>
      <c r="P175" s="122" t="str">
        <f t="shared" si="153"/>
        <v/>
      </c>
      <c r="Q175" s="122" t="str">
        <f t="shared" si="154"/>
        <v/>
      </c>
      <c r="R175" s="122" t="str">
        <f t="shared" si="155"/>
        <v/>
      </c>
      <c r="S175" s="122" t="str">
        <f t="shared" si="156"/>
        <v/>
      </c>
      <c r="T175" s="122" t="str">
        <f t="shared" si="157"/>
        <v/>
      </c>
      <c r="U175" s="122" t="str">
        <f>IF(OR($B175="",$C175="",$E175="",$F175&gt;AN_CONCURS,$F175=""),"",$G175/VLOOKUP($F175,Euro!$A$6:$C$246,3,FALSE))</f>
        <v/>
      </c>
      <c r="V175" s="236" t="b">
        <f t="shared" si="158"/>
        <v>0</v>
      </c>
      <c r="X175" s="123" t="e">
        <f t="shared" si="109"/>
        <v>#VALUE!</v>
      </c>
      <c r="Y175" s="123" t="e">
        <f t="shared" si="110"/>
        <v>#VALUE!</v>
      </c>
      <c r="Z175" s="123" t="e">
        <f t="shared" si="111"/>
        <v>#VALUE!</v>
      </c>
      <c r="AA175" s="123" t="e">
        <f t="shared" si="112"/>
        <v>#VALUE!</v>
      </c>
      <c r="AB175" s="123" t="e">
        <f t="shared" si="113"/>
        <v>#VALUE!</v>
      </c>
      <c r="AC175" s="123" t="e">
        <f t="shared" si="114"/>
        <v>#VALUE!</v>
      </c>
      <c r="AD175" s="123" t="e">
        <f t="shared" si="115"/>
        <v>#VALUE!</v>
      </c>
      <c r="AE175" s="123" t="e">
        <f t="shared" si="116"/>
        <v>#VALUE!</v>
      </c>
      <c r="AF175" s="123" t="e">
        <f t="shared" si="117"/>
        <v>#VALUE!</v>
      </c>
      <c r="AG175" s="123" t="e">
        <f t="shared" si="118"/>
        <v>#VALUE!</v>
      </c>
      <c r="AH175" s="123" t="e">
        <f t="shared" si="119"/>
        <v>#VALUE!</v>
      </c>
      <c r="AI175" s="123" t="e">
        <f t="shared" si="120"/>
        <v>#VALUE!</v>
      </c>
      <c r="AJ175" s="123" t="e">
        <f t="shared" si="121"/>
        <v>#VALUE!</v>
      </c>
      <c r="AK175" s="123" t="e">
        <f t="shared" si="122"/>
        <v>#VALUE!</v>
      </c>
      <c r="AL175" s="123" t="e">
        <f t="shared" si="123"/>
        <v>#VALUE!</v>
      </c>
      <c r="AM175" s="123" t="e">
        <f t="shared" si="124"/>
        <v>#VALUE!</v>
      </c>
      <c r="AN175" s="123" t="e">
        <f t="shared" si="125"/>
        <v>#VALUE!</v>
      </c>
      <c r="AO175" s="123" t="e">
        <f t="shared" si="126"/>
        <v>#VALUE!</v>
      </c>
      <c r="AP175" s="123" t="e">
        <f t="shared" si="127"/>
        <v>#VALUE!</v>
      </c>
      <c r="AQ175" s="123" t="e">
        <f t="shared" si="128"/>
        <v>#VALUE!</v>
      </c>
      <c r="AR175" s="124" t="e">
        <f t="shared" si="129"/>
        <v>#VALUE!</v>
      </c>
      <c r="AS175" s="124" t="e">
        <f t="shared" si="130"/>
        <v>#VALUE!</v>
      </c>
      <c r="AT175" s="124" t="e">
        <f t="shared" si="131"/>
        <v>#VALUE!</v>
      </c>
      <c r="AU175" s="124" t="e">
        <f t="shared" si="132"/>
        <v>#VALUE!</v>
      </c>
      <c r="AV175" s="124" t="e">
        <f t="shared" si="133"/>
        <v>#VALUE!</v>
      </c>
      <c r="AW175" s="124" t="e">
        <f t="shared" si="134"/>
        <v>#VALUE!</v>
      </c>
      <c r="AX175" s="124" t="e">
        <f t="shared" si="135"/>
        <v>#VALUE!</v>
      </c>
      <c r="AY175" s="124" t="e">
        <f t="shared" si="136"/>
        <v>#VALUE!</v>
      </c>
      <c r="AZ175" s="124" t="e">
        <f t="shared" si="137"/>
        <v>#VALUE!</v>
      </c>
      <c r="BA175" s="124" t="e">
        <f t="shared" si="138"/>
        <v>#VALUE!</v>
      </c>
      <c r="BB175" s="124" t="e">
        <f t="shared" si="139"/>
        <v>#VALUE!</v>
      </c>
      <c r="BC175" s="124" t="e">
        <f t="shared" si="140"/>
        <v>#VALUE!</v>
      </c>
      <c r="BD175" s="124" t="e">
        <f t="shared" si="141"/>
        <v>#VALUE!</v>
      </c>
      <c r="BE175" s="124" t="e">
        <f t="shared" si="142"/>
        <v>#VALUE!</v>
      </c>
      <c r="BF175" s="124" t="e">
        <f t="shared" si="143"/>
        <v>#VALUE!</v>
      </c>
      <c r="BG175" s="124" t="e">
        <f t="shared" si="144"/>
        <v>#VALUE!</v>
      </c>
      <c r="BH175" s="124" t="e">
        <f t="shared" si="145"/>
        <v>#VALUE!</v>
      </c>
      <c r="BI175" s="124" t="e">
        <f t="shared" si="146"/>
        <v>#VALUE!</v>
      </c>
      <c r="BJ175" s="124" t="e">
        <f t="shared" si="147"/>
        <v>#VALUE!</v>
      </c>
      <c r="BK175" s="124" t="e">
        <f t="shared" si="148"/>
        <v>#VALUE!</v>
      </c>
      <c r="BL175" s="124">
        <f t="shared" si="149"/>
        <v>1</v>
      </c>
    </row>
    <row r="176" spans="1:64">
      <c r="A176" s="118" t="s">
        <v>471</v>
      </c>
      <c r="B176" s="126"/>
      <c r="C176" s="126"/>
      <c r="D176" s="125"/>
      <c r="E176" s="125"/>
      <c r="F176" s="127"/>
      <c r="G176" s="128"/>
      <c r="H176" s="128"/>
      <c r="I176" s="127"/>
      <c r="J176" s="127"/>
      <c r="K176" s="127"/>
      <c r="L176" s="121" t="str">
        <f t="shared" si="150"/>
        <v/>
      </c>
      <c r="M176" s="121" t="str">
        <f t="shared" si="151"/>
        <v/>
      </c>
      <c r="N176" s="121"/>
      <c r="O176" s="122" t="str">
        <f t="shared" si="152"/>
        <v/>
      </c>
      <c r="P176" s="122" t="str">
        <f t="shared" si="153"/>
        <v/>
      </c>
      <c r="Q176" s="122" t="str">
        <f t="shared" si="154"/>
        <v/>
      </c>
      <c r="R176" s="122" t="str">
        <f t="shared" si="155"/>
        <v/>
      </c>
      <c r="S176" s="122" t="str">
        <f t="shared" si="156"/>
        <v/>
      </c>
      <c r="T176" s="122" t="str">
        <f t="shared" si="157"/>
        <v/>
      </c>
      <c r="U176" s="122" t="str">
        <f>IF(OR($B176="",$C176="",$E176="",$F176&gt;AN_CONCURS,$F176=""),"",$G176/VLOOKUP($F176,Euro!$A$6:$C$246,3,FALSE))</f>
        <v/>
      </c>
      <c r="V176" s="236" t="b">
        <f t="shared" si="158"/>
        <v>0</v>
      </c>
      <c r="X176" s="123" t="e">
        <f t="shared" si="109"/>
        <v>#VALUE!</v>
      </c>
      <c r="Y176" s="123" t="e">
        <f t="shared" si="110"/>
        <v>#VALUE!</v>
      </c>
      <c r="Z176" s="123" t="e">
        <f t="shared" si="111"/>
        <v>#VALUE!</v>
      </c>
      <c r="AA176" s="123" t="e">
        <f t="shared" si="112"/>
        <v>#VALUE!</v>
      </c>
      <c r="AB176" s="123" t="e">
        <f t="shared" si="113"/>
        <v>#VALUE!</v>
      </c>
      <c r="AC176" s="123" t="e">
        <f t="shared" si="114"/>
        <v>#VALUE!</v>
      </c>
      <c r="AD176" s="123" t="e">
        <f t="shared" si="115"/>
        <v>#VALUE!</v>
      </c>
      <c r="AE176" s="123" t="e">
        <f t="shared" si="116"/>
        <v>#VALUE!</v>
      </c>
      <c r="AF176" s="123" t="e">
        <f t="shared" si="117"/>
        <v>#VALUE!</v>
      </c>
      <c r="AG176" s="123" t="e">
        <f t="shared" si="118"/>
        <v>#VALUE!</v>
      </c>
      <c r="AH176" s="123" t="e">
        <f t="shared" si="119"/>
        <v>#VALUE!</v>
      </c>
      <c r="AI176" s="123" t="e">
        <f t="shared" si="120"/>
        <v>#VALUE!</v>
      </c>
      <c r="AJ176" s="123" t="e">
        <f t="shared" si="121"/>
        <v>#VALUE!</v>
      </c>
      <c r="AK176" s="123" t="e">
        <f t="shared" si="122"/>
        <v>#VALUE!</v>
      </c>
      <c r="AL176" s="123" t="e">
        <f t="shared" si="123"/>
        <v>#VALUE!</v>
      </c>
      <c r="AM176" s="123" t="e">
        <f t="shared" si="124"/>
        <v>#VALUE!</v>
      </c>
      <c r="AN176" s="123" t="e">
        <f t="shared" si="125"/>
        <v>#VALUE!</v>
      </c>
      <c r="AO176" s="123" t="e">
        <f t="shared" si="126"/>
        <v>#VALUE!</v>
      </c>
      <c r="AP176" s="123" t="e">
        <f t="shared" si="127"/>
        <v>#VALUE!</v>
      </c>
      <c r="AQ176" s="123" t="e">
        <f t="shared" si="128"/>
        <v>#VALUE!</v>
      </c>
      <c r="AR176" s="124" t="e">
        <f t="shared" si="129"/>
        <v>#VALUE!</v>
      </c>
      <c r="AS176" s="124" t="e">
        <f t="shared" si="130"/>
        <v>#VALUE!</v>
      </c>
      <c r="AT176" s="124" t="e">
        <f t="shared" si="131"/>
        <v>#VALUE!</v>
      </c>
      <c r="AU176" s="124" t="e">
        <f t="shared" si="132"/>
        <v>#VALUE!</v>
      </c>
      <c r="AV176" s="124" t="e">
        <f t="shared" si="133"/>
        <v>#VALUE!</v>
      </c>
      <c r="AW176" s="124" t="e">
        <f t="shared" si="134"/>
        <v>#VALUE!</v>
      </c>
      <c r="AX176" s="124" t="e">
        <f t="shared" si="135"/>
        <v>#VALUE!</v>
      </c>
      <c r="AY176" s="124" t="e">
        <f t="shared" si="136"/>
        <v>#VALUE!</v>
      </c>
      <c r="AZ176" s="124" t="e">
        <f t="shared" si="137"/>
        <v>#VALUE!</v>
      </c>
      <c r="BA176" s="124" t="e">
        <f t="shared" si="138"/>
        <v>#VALUE!</v>
      </c>
      <c r="BB176" s="124" t="e">
        <f t="shared" si="139"/>
        <v>#VALUE!</v>
      </c>
      <c r="BC176" s="124" t="e">
        <f t="shared" si="140"/>
        <v>#VALUE!</v>
      </c>
      <c r="BD176" s="124" t="e">
        <f t="shared" si="141"/>
        <v>#VALUE!</v>
      </c>
      <c r="BE176" s="124" t="e">
        <f t="shared" si="142"/>
        <v>#VALUE!</v>
      </c>
      <c r="BF176" s="124" t="e">
        <f t="shared" si="143"/>
        <v>#VALUE!</v>
      </c>
      <c r="BG176" s="124" t="e">
        <f t="shared" si="144"/>
        <v>#VALUE!</v>
      </c>
      <c r="BH176" s="124" t="e">
        <f t="shared" si="145"/>
        <v>#VALUE!</v>
      </c>
      <c r="BI176" s="124" t="e">
        <f t="shared" si="146"/>
        <v>#VALUE!</v>
      </c>
      <c r="BJ176" s="124" t="e">
        <f t="shared" si="147"/>
        <v>#VALUE!</v>
      </c>
      <c r="BK176" s="124" t="e">
        <f t="shared" si="148"/>
        <v>#VALUE!</v>
      </c>
      <c r="BL176" s="124">
        <f t="shared" si="149"/>
        <v>1</v>
      </c>
    </row>
    <row r="177" spans="1:64">
      <c r="A177" s="118" t="s">
        <v>472</v>
      </c>
      <c r="B177" s="126"/>
      <c r="C177" s="126"/>
      <c r="D177" s="125"/>
      <c r="E177" s="125"/>
      <c r="F177" s="127"/>
      <c r="G177" s="128"/>
      <c r="H177" s="128"/>
      <c r="I177" s="127"/>
      <c r="J177" s="127"/>
      <c r="K177" s="127"/>
      <c r="L177" s="121" t="str">
        <f t="shared" si="150"/>
        <v/>
      </c>
      <c r="M177" s="121" t="str">
        <f t="shared" si="151"/>
        <v/>
      </c>
      <c r="N177" s="121"/>
      <c r="O177" s="122" t="str">
        <f t="shared" si="152"/>
        <v/>
      </c>
      <c r="P177" s="122" t="str">
        <f t="shared" si="153"/>
        <v/>
      </c>
      <c r="Q177" s="122" t="str">
        <f t="shared" si="154"/>
        <v/>
      </c>
      <c r="R177" s="122" t="str">
        <f t="shared" si="155"/>
        <v/>
      </c>
      <c r="S177" s="122" t="str">
        <f t="shared" si="156"/>
        <v/>
      </c>
      <c r="T177" s="122" t="str">
        <f t="shared" si="157"/>
        <v/>
      </c>
      <c r="U177" s="122" t="str">
        <f>IF(OR($B177="",$C177="",$E177="",$F177&gt;AN_CONCURS,$F177=""),"",$G177/VLOOKUP($F177,Euro!$A$6:$C$246,3,FALSE))</f>
        <v/>
      </c>
      <c r="V177" s="236" t="b">
        <f t="shared" si="158"/>
        <v>0</v>
      </c>
      <c r="X177" s="123" t="e">
        <f t="shared" si="109"/>
        <v>#VALUE!</v>
      </c>
      <c r="Y177" s="123" t="e">
        <f t="shared" si="110"/>
        <v>#VALUE!</v>
      </c>
      <c r="Z177" s="123" t="e">
        <f t="shared" si="111"/>
        <v>#VALUE!</v>
      </c>
      <c r="AA177" s="123" t="e">
        <f t="shared" si="112"/>
        <v>#VALUE!</v>
      </c>
      <c r="AB177" s="123" t="e">
        <f t="shared" si="113"/>
        <v>#VALUE!</v>
      </c>
      <c r="AC177" s="123" t="e">
        <f t="shared" si="114"/>
        <v>#VALUE!</v>
      </c>
      <c r="AD177" s="123" t="e">
        <f t="shared" si="115"/>
        <v>#VALUE!</v>
      </c>
      <c r="AE177" s="123" t="e">
        <f t="shared" si="116"/>
        <v>#VALUE!</v>
      </c>
      <c r="AF177" s="123" t="e">
        <f t="shared" si="117"/>
        <v>#VALUE!</v>
      </c>
      <c r="AG177" s="123" t="e">
        <f t="shared" si="118"/>
        <v>#VALUE!</v>
      </c>
      <c r="AH177" s="123" t="e">
        <f t="shared" si="119"/>
        <v>#VALUE!</v>
      </c>
      <c r="AI177" s="123" t="e">
        <f t="shared" si="120"/>
        <v>#VALUE!</v>
      </c>
      <c r="AJ177" s="123" t="e">
        <f t="shared" si="121"/>
        <v>#VALUE!</v>
      </c>
      <c r="AK177" s="123" t="e">
        <f t="shared" si="122"/>
        <v>#VALUE!</v>
      </c>
      <c r="AL177" s="123" t="e">
        <f t="shared" si="123"/>
        <v>#VALUE!</v>
      </c>
      <c r="AM177" s="123" t="e">
        <f t="shared" si="124"/>
        <v>#VALUE!</v>
      </c>
      <c r="AN177" s="123" t="e">
        <f t="shared" si="125"/>
        <v>#VALUE!</v>
      </c>
      <c r="AO177" s="123" t="e">
        <f t="shared" si="126"/>
        <v>#VALUE!</v>
      </c>
      <c r="AP177" s="123" t="e">
        <f t="shared" si="127"/>
        <v>#VALUE!</v>
      </c>
      <c r="AQ177" s="123" t="e">
        <f t="shared" si="128"/>
        <v>#VALUE!</v>
      </c>
      <c r="AR177" s="124" t="e">
        <f t="shared" si="129"/>
        <v>#VALUE!</v>
      </c>
      <c r="AS177" s="124" t="e">
        <f t="shared" si="130"/>
        <v>#VALUE!</v>
      </c>
      <c r="AT177" s="124" t="e">
        <f t="shared" si="131"/>
        <v>#VALUE!</v>
      </c>
      <c r="AU177" s="124" t="e">
        <f t="shared" si="132"/>
        <v>#VALUE!</v>
      </c>
      <c r="AV177" s="124" t="e">
        <f t="shared" si="133"/>
        <v>#VALUE!</v>
      </c>
      <c r="AW177" s="124" t="e">
        <f t="shared" si="134"/>
        <v>#VALUE!</v>
      </c>
      <c r="AX177" s="124" t="e">
        <f t="shared" si="135"/>
        <v>#VALUE!</v>
      </c>
      <c r="AY177" s="124" t="e">
        <f t="shared" si="136"/>
        <v>#VALUE!</v>
      </c>
      <c r="AZ177" s="124" t="e">
        <f t="shared" si="137"/>
        <v>#VALUE!</v>
      </c>
      <c r="BA177" s="124" t="e">
        <f t="shared" si="138"/>
        <v>#VALUE!</v>
      </c>
      <c r="BB177" s="124" t="e">
        <f t="shared" si="139"/>
        <v>#VALUE!</v>
      </c>
      <c r="BC177" s="124" t="e">
        <f t="shared" si="140"/>
        <v>#VALUE!</v>
      </c>
      <c r="BD177" s="124" t="e">
        <f t="shared" si="141"/>
        <v>#VALUE!</v>
      </c>
      <c r="BE177" s="124" t="e">
        <f t="shared" si="142"/>
        <v>#VALUE!</v>
      </c>
      <c r="BF177" s="124" t="e">
        <f t="shared" si="143"/>
        <v>#VALUE!</v>
      </c>
      <c r="BG177" s="124" t="e">
        <f t="shared" si="144"/>
        <v>#VALUE!</v>
      </c>
      <c r="BH177" s="124" t="e">
        <f t="shared" si="145"/>
        <v>#VALUE!</v>
      </c>
      <c r="BI177" s="124" t="e">
        <f t="shared" si="146"/>
        <v>#VALUE!</v>
      </c>
      <c r="BJ177" s="124" t="e">
        <f t="shared" si="147"/>
        <v>#VALUE!</v>
      </c>
      <c r="BK177" s="124" t="e">
        <f t="shared" si="148"/>
        <v>#VALUE!</v>
      </c>
      <c r="BL177" s="124">
        <f t="shared" si="149"/>
        <v>1</v>
      </c>
    </row>
    <row r="178" spans="1:64">
      <c r="A178" s="118" t="s">
        <v>473</v>
      </c>
      <c r="B178" s="126"/>
      <c r="C178" s="126"/>
      <c r="D178" s="125"/>
      <c r="E178" s="125"/>
      <c r="F178" s="127"/>
      <c r="G178" s="128"/>
      <c r="H178" s="128"/>
      <c r="I178" s="127"/>
      <c r="J178" s="127"/>
      <c r="K178" s="127"/>
      <c r="L178" s="121" t="str">
        <f t="shared" si="150"/>
        <v/>
      </c>
      <c r="M178" s="121" t="str">
        <f t="shared" si="151"/>
        <v/>
      </c>
      <c r="N178" s="121"/>
      <c r="O178" s="122" t="str">
        <f t="shared" si="152"/>
        <v/>
      </c>
      <c r="P178" s="122" t="str">
        <f t="shared" si="153"/>
        <v/>
      </c>
      <c r="Q178" s="122" t="str">
        <f t="shared" si="154"/>
        <v/>
      </c>
      <c r="R178" s="122" t="str">
        <f t="shared" si="155"/>
        <v/>
      </c>
      <c r="S178" s="122" t="str">
        <f t="shared" si="156"/>
        <v/>
      </c>
      <c r="T178" s="122" t="str">
        <f t="shared" si="157"/>
        <v/>
      </c>
      <c r="U178" s="122" t="str">
        <f>IF(OR($B178="",$C178="",$E178="",$F178&gt;AN_CONCURS,$F178=""),"",$G178/VLOOKUP($F178,Euro!$A$6:$C$246,3,FALSE))</f>
        <v/>
      </c>
      <c r="V178" s="236" t="b">
        <f t="shared" si="158"/>
        <v>0</v>
      </c>
      <c r="X178" s="123" t="e">
        <f t="shared" si="109"/>
        <v>#VALUE!</v>
      </c>
      <c r="Y178" s="123" t="e">
        <f t="shared" si="110"/>
        <v>#VALUE!</v>
      </c>
      <c r="Z178" s="123" t="e">
        <f t="shared" si="111"/>
        <v>#VALUE!</v>
      </c>
      <c r="AA178" s="123" t="e">
        <f t="shared" si="112"/>
        <v>#VALUE!</v>
      </c>
      <c r="AB178" s="123" t="e">
        <f t="shared" si="113"/>
        <v>#VALUE!</v>
      </c>
      <c r="AC178" s="123" t="e">
        <f t="shared" si="114"/>
        <v>#VALUE!</v>
      </c>
      <c r="AD178" s="123" t="e">
        <f t="shared" si="115"/>
        <v>#VALUE!</v>
      </c>
      <c r="AE178" s="123" t="e">
        <f t="shared" si="116"/>
        <v>#VALUE!</v>
      </c>
      <c r="AF178" s="123" t="e">
        <f t="shared" si="117"/>
        <v>#VALUE!</v>
      </c>
      <c r="AG178" s="123" t="e">
        <f t="shared" si="118"/>
        <v>#VALUE!</v>
      </c>
      <c r="AH178" s="123" t="e">
        <f t="shared" si="119"/>
        <v>#VALUE!</v>
      </c>
      <c r="AI178" s="123" t="e">
        <f t="shared" si="120"/>
        <v>#VALUE!</v>
      </c>
      <c r="AJ178" s="123" t="e">
        <f t="shared" si="121"/>
        <v>#VALUE!</v>
      </c>
      <c r="AK178" s="123" t="e">
        <f t="shared" si="122"/>
        <v>#VALUE!</v>
      </c>
      <c r="AL178" s="123" t="e">
        <f t="shared" si="123"/>
        <v>#VALUE!</v>
      </c>
      <c r="AM178" s="123" t="e">
        <f t="shared" si="124"/>
        <v>#VALUE!</v>
      </c>
      <c r="AN178" s="123" t="e">
        <f t="shared" si="125"/>
        <v>#VALUE!</v>
      </c>
      <c r="AO178" s="123" t="e">
        <f t="shared" si="126"/>
        <v>#VALUE!</v>
      </c>
      <c r="AP178" s="123" t="e">
        <f t="shared" si="127"/>
        <v>#VALUE!</v>
      </c>
      <c r="AQ178" s="123" t="e">
        <f t="shared" si="128"/>
        <v>#VALUE!</v>
      </c>
      <c r="AR178" s="124" t="e">
        <f t="shared" si="129"/>
        <v>#VALUE!</v>
      </c>
      <c r="AS178" s="124" t="e">
        <f t="shared" si="130"/>
        <v>#VALUE!</v>
      </c>
      <c r="AT178" s="124" t="e">
        <f t="shared" si="131"/>
        <v>#VALUE!</v>
      </c>
      <c r="AU178" s="124" t="e">
        <f t="shared" si="132"/>
        <v>#VALUE!</v>
      </c>
      <c r="AV178" s="124" t="e">
        <f t="shared" si="133"/>
        <v>#VALUE!</v>
      </c>
      <c r="AW178" s="124" t="e">
        <f t="shared" si="134"/>
        <v>#VALUE!</v>
      </c>
      <c r="AX178" s="124" t="e">
        <f t="shared" si="135"/>
        <v>#VALUE!</v>
      </c>
      <c r="AY178" s="124" t="e">
        <f t="shared" si="136"/>
        <v>#VALUE!</v>
      </c>
      <c r="AZ178" s="124" t="e">
        <f t="shared" si="137"/>
        <v>#VALUE!</v>
      </c>
      <c r="BA178" s="124" t="e">
        <f t="shared" si="138"/>
        <v>#VALUE!</v>
      </c>
      <c r="BB178" s="124" t="e">
        <f t="shared" si="139"/>
        <v>#VALUE!</v>
      </c>
      <c r="BC178" s="124" t="e">
        <f t="shared" si="140"/>
        <v>#VALUE!</v>
      </c>
      <c r="BD178" s="124" t="e">
        <f t="shared" si="141"/>
        <v>#VALUE!</v>
      </c>
      <c r="BE178" s="124" t="e">
        <f t="shared" si="142"/>
        <v>#VALUE!</v>
      </c>
      <c r="BF178" s="124" t="e">
        <f t="shared" si="143"/>
        <v>#VALUE!</v>
      </c>
      <c r="BG178" s="124" t="e">
        <f t="shared" si="144"/>
        <v>#VALUE!</v>
      </c>
      <c r="BH178" s="124" t="e">
        <f t="shared" si="145"/>
        <v>#VALUE!</v>
      </c>
      <c r="BI178" s="124" t="e">
        <f t="shared" si="146"/>
        <v>#VALUE!</v>
      </c>
      <c r="BJ178" s="124" t="e">
        <f t="shared" si="147"/>
        <v>#VALUE!</v>
      </c>
      <c r="BK178" s="124" t="e">
        <f t="shared" si="148"/>
        <v>#VALUE!</v>
      </c>
      <c r="BL178" s="124">
        <f t="shared" si="149"/>
        <v>1</v>
      </c>
    </row>
    <row r="179" spans="1:64">
      <c r="A179" s="118" t="s">
        <v>474</v>
      </c>
      <c r="B179" s="126"/>
      <c r="C179" s="126"/>
      <c r="D179" s="125"/>
      <c r="E179" s="125"/>
      <c r="F179" s="127"/>
      <c r="G179" s="128"/>
      <c r="H179" s="128"/>
      <c r="I179" s="127"/>
      <c r="J179" s="127"/>
      <c r="K179" s="127"/>
      <c r="L179" s="121" t="str">
        <f t="shared" si="150"/>
        <v/>
      </c>
      <c r="M179" s="121" t="str">
        <f t="shared" si="151"/>
        <v/>
      </c>
      <c r="N179" s="121"/>
      <c r="O179" s="122" t="str">
        <f t="shared" si="152"/>
        <v/>
      </c>
      <c r="P179" s="122" t="str">
        <f t="shared" si="153"/>
        <v/>
      </c>
      <c r="Q179" s="122" t="str">
        <f t="shared" si="154"/>
        <v/>
      </c>
      <c r="R179" s="122" t="str">
        <f t="shared" si="155"/>
        <v/>
      </c>
      <c r="S179" s="122" t="str">
        <f t="shared" si="156"/>
        <v/>
      </c>
      <c r="T179" s="122" t="str">
        <f t="shared" si="157"/>
        <v/>
      </c>
      <c r="U179" s="122" t="str">
        <f>IF(OR($B179="",$C179="",$E179="",$F179&gt;AN_CONCURS,$F179=""),"",$G179/VLOOKUP($F179,Euro!$A$6:$C$246,3,FALSE))</f>
        <v/>
      </c>
      <c r="V179" s="236" t="b">
        <f t="shared" si="158"/>
        <v>0</v>
      </c>
      <c r="X179" s="123" t="e">
        <f t="shared" si="109"/>
        <v>#VALUE!</v>
      </c>
      <c r="Y179" s="123" t="e">
        <f t="shared" si="110"/>
        <v>#VALUE!</v>
      </c>
      <c r="Z179" s="123" t="e">
        <f t="shared" si="111"/>
        <v>#VALUE!</v>
      </c>
      <c r="AA179" s="123" t="e">
        <f t="shared" si="112"/>
        <v>#VALUE!</v>
      </c>
      <c r="AB179" s="123" t="e">
        <f t="shared" si="113"/>
        <v>#VALUE!</v>
      </c>
      <c r="AC179" s="123" t="e">
        <f t="shared" si="114"/>
        <v>#VALUE!</v>
      </c>
      <c r="AD179" s="123" t="e">
        <f t="shared" si="115"/>
        <v>#VALUE!</v>
      </c>
      <c r="AE179" s="123" t="e">
        <f t="shared" si="116"/>
        <v>#VALUE!</v>
      </c>
      <c r="AF179" s="123" t="e">
        <f t="shared" si="117"/>
        <v>#VALUE!</v>
      </c>
      <c r="AG179" s="123" t="e">
        <f t="shared" si="118"/>
        <v>#VALUE!</v>
      </c>
      <c r="AH179" s="123" t="e">
        <f t="shared" si="119"/>
        <v>#VALUE!</v>
      </c>
      <c r="AI179" s="123" t="e">
        <f t="shared" si="120"/>
        <v>#VALUE!</v>
      </c>
      <c r="AJ179" s="123" t="e">
        <f t="shared" si="121"/>
        <v>#VALUE!</v>
      </c>
      <c r="AK179" s="123" t="e">
        <f t="shared" si="122"/>
        <v>#VALUE!</v>
      </c>
      <c r="AL179" s="123" t="e">
        <f t="shared" si="123"/>
        <v>#VALUE!</v>
      </c>
      <c r="AM179" s="123" t="e">
        <f t="shared" si="124"/>
        <v>#VALUE!</v>
      </c>
      <c r="AN179" s="123" t="e">
        <f t="shared" si="125"/>
        <v>#VALUE!</v>
      </c>
      <c r="AO179" s="123" t="e">
        <f t="shared" si="126"/>
        <v>#VALUE!</v>
      </c>
      <c r="AP179" s="123" t="e">
        <f t="shared" si="127"/>
        <v>#VALUE!</v>
      </c>
      <c r="AQ179" s="123" t="e">
        <f t="shared" si="128"/>
        <v>#VALUE!</v>
      </c>
      <c r="AR179" s="124" t="e">
        <f t="shared" si="129"/>
        <v>#VALUE!</v>
      </c>
      <c r="AS179" s="124" t="e">
        <f t="shared" si="130"/>
        <v>#VALUE!</v>
      </c>
      <c r="AT179" s="124" t="e">
        <f t="shared" si="131"/>
        <v>#VALUE!</v>
      </c>
      <c r="AU179" s="124" t="e">
        <f t="shared" si="132"/>
        <v>#VALUE!</v>
      </c>
      <c r="AV179" s="124" t="e">
        <f t="shared" si="133"/>
        <v>#VALUE!</v>
      </c>
      <c r="AW179" s="124" t="e">
        <f t="shared" si="134"/>
        <v>#VALUE!</v>
      </c>
      <c r="AX179" s="124" t="e">
        <f t="shared" si="135"/>
        <v>#VALUE!</v>
      </c>
      <c r="AY179" s="124" t="e">
        <f t="shared" si="136"/>
        <v>#VALUE!</v>
      </c>
      <c r="AZ179" s="124" t="e">
        <f t="shared" si="137"/>
        <v>#VALUE!</v>
      </c>
      <c r="BA179" s="124" t="e">
        <f t="shared" si="138"/>
        <v>#VALUE!</v>
      </c>
      <c r="BB179" s="124" t="e">
        <f t="shared" si="139"/>
        <v>#VALUE!</v>
      </c>
      <c r="BC179" s="124" t="e">
        <f t="shared" si="140"/>
        <v>#VALUE!</v>
      </c>
      <c r="BD179" s="124" t="e">
        <f t="shared" si="141"/>
        <v>#VALUE!</v>
      </c>
      <c r="BE179" s="124" t="e">
        <f t="shared" si="142"/>
        <v>#VALUE!</v>
      </c>
      <c r="BF179" s="124" t="e">
        <f t="shared" si="143"/>
        <v>#VALUE!</v>
      </c>
      <c r="BG179" s="124" t="e">
        <f t="shared" si="144"/>
        <v>#VALUE!</v>
      </c>
      <c r="BH179" s="124" t="e">
        <f t="shared" si="145"/>
        <v>#VALUE!</v>
      </c>
      <c r="BI179" s="124" t="e">
        <f t="shared" si="146"/>
        <v>#VALUE!</v>
      </c>
      <c r="BJ179" s="124" t="e">
        <f t="shared" si="147"/>
        <v>#VALUE!</v>
      </c>
      <c r="BK179" s="124" t="e">
        <f t="shared" si="148"/>
        <v>#VALUE!</v>
      </c>
      <c r="BL179" s="124">
        <f t="shared" si="149"/>
        <v>1</v>
      </c>
    </row>
    <row r="180" spans="1:64">
      <c r="A180" s="118" t="s">
        <v>475</v>
      </c>
      <c r="B180" s="126"/>
      <c r="C180" s="126"/>
      <c r="D180" s="125"/>
      <c r="E180" s="125"/>
      <c r="F180" s="127"/>
      <c r="G180" s="128"/>
      <c r="H180" s="128"/>
      <c r="I180" s="127"/>
      <c r="J180" s="127"/>
      <c r="K180" s="127"/>
      <c r="L180" s="121" t="str">
        <f t="shared" si="150"/>
        <v/>
      </c>
      <c r="M180" s="121" t="str">
        <f t="shared" si="151"/>
        <v/>
      </c>
      <c r="N180" s="121"/>
      <c r="O180" s="122" t="str">
        <f t="shared" si="152"/>
        <v/>
      </c>
      <c r="P180" s="122" t="str">
        <f t="shared" si="153"/>
        <v/>
      </c>
      <c r="Q180" s="122" t="str">
        <f t="shared" si="154"/>
        <v/>
      </c>
      <c r="R180" s="122" t="str">
        <f t="shared" si="155"/>
        <v/>
      </c>
      <c r="S180" s="122" t="str">
        <f t="shared" si="156"/>
        <v/>
      </c>
      <c r="T180" s="122" t="str">
        <f t="shared" si="157"/>
        <v/>
      </c>
      <c r="U180" s="122" t="str">
        <f>IF(OR($B180="",$C180="",$E180="",$F180&gt;AN_CONCURS,$F180=""),"",$G180/VLOOKUP($F180,Euro!$A$6:$C$246,3,FALSE))</f>
        <v/>
      </c>
      <c r="V180" s="236" t="b">
        <f t="shared" si="158"/>
        <v>0</v>
      </c>
      <c r="X180" s="123" t="e">
        <f t="shared" si="109"/>
        <v>#VALUE!</v>
      </c>
      <c r="Y180" s="123" t="e">
        <f t="shared" si="110"/>
        <v>#VALUE!</v>
      </c>
      <c r="Z180" s="123" t="e">
        <f t="shared" si="111"/>
        <v>#VALUE!</v>
      </c>
      <c r="AA180" s="123" t="e">
        <f t="shared" si="112"/>
        <v>#VALUE!</v>
      </c>
      <c r="AB180" s="123" t="e">
        <f t="shared" si="113"/>
        <v>#VALUE!</v>
      </c>
      <c r="AC180" s="123" t="e">
        <f t="shared" si="114"/>
        <v>#VALUE!</v>
      </c>
      <c r="AD180" s="123" t="e">
        <f t="shared" si="115"/>
        <v>#VALUE!</v>
      </c>
      <c r="AE180" s="123" t="e">
        <f t="shared" si="116"/>
        <v>#VALUE!</v>
      </c>
      <c r="AF180" s="123" t="e">
        <f t="shared" si="117"/>
        <v>#VALUE!</v>
      </c>
      <c r="AG180" s="123" t="e">
        <f t="shared" si="118"/>
        <v>#VALUE!</v>
      </c>
      <c r="AH180" s="123" t="e">
        <f t="shared" si="119"/>
        <v>#VALUE!</v>
      </c>
      <c r="AI180" s="123" t="e">
        <f t="shared" si="120"/>
        <v>#VALUE!</v>
      </c>
      <c r="AJ180" s="123" t="e">
        <f t="shared" si="121"/>
        <v>#VALUE!</v>
      </c>
      <c r="AK180" s="123" t="e">
        <f t="shared" si="122"/>
        <v>#VALUE!</v>
      </c>
      <c r="AL180" s="123" t="e">
        <f t="shared" si="123"/>
        <v>#VALUE!</v>
      </c>
      <c r="AM180" s="123" t="e">
        <f t="shared" si="124"/>
        <v>#VALUE!</v>
      </c>
      <c r="AN180" s="123" t="e">
        <f t="shared" si="125"/>
        <v>#VALUE!</v>
      </c>
      <c r="AO180" s="123" t="e">
        <f t="shared" si="126"/>
        <v>#VALUE!</v>
      </c>
      <c r="AP180" s="123" t="e">
        <f t="shared" si="127"/>
        <v>#VALUE!</v>
      </c>
      <c r="AQ180" s="123" t="e">
        <f t="shared" si="128"/>
        <v>#VALUE!</v>
      </c>
      <c r="AR180" s="124" t="e">
        <f t="shared" si="129"/>
        <v>#VALUE!</v>
      </c>
      <c r="AS180" s="124" t="e">
        <f t="shared" si="130"/>
        <v>#VALUE!</v>
      </c>
      <c r="AT180" s="124" t="e">
        <f t="shared" si="131"/>
        <v>#VALUE!</v>
      </c>
      <c r="AU180" s="124" t="e">
        <f t="shared" si="132"/>
        <v>#VALUE!</v>
      </c>
      <c r="AV180" s="124" t="e">
        <f t="shared" si="133"/>
        <v>#VALUE!</v>
      </c>
      <c r="AW180" s="124" t="e">
        <f t="shared" si="134"/>
        <v>#VALUE!</v>
      </c>
      <c r="AX180" s="124" t="e">
        <f t="shared" si="135"/>
        <v>#VALUE!</v>
      </c>
      <c r="AY180" s="124" t="e">
        <f t="shared" si="136"/>
        <v>#VALUE!</v>
      </c>
      <c r="AZ180" s="124" t="e">
        <f t="shared" si="137"/>
        <v>#VALUE!</v>
      </c>
      <c r="BA180" s="124" t="e">
        <f t="shared" si="138"/>
        <v>#VALUE!</v>
      </c>
      <c r="BB180" s="124" t="e">
        <f t="shared" si="139"/>
        <v>#VALUE!</v>
      </c>
      <c r="BC180" s="124" t="e">
        <f t="shared" si="140"/>
        <v>#VALUE!</v>
      </c>
      <c r="BD180" s="124" t="e">
        <f t="shared" si="141"/>
        <v>#VALUE!</v>
      </c>
      <c r="BE180" s="124" t="e">
        <f t="shared" si="142"/>
        <v>#VALUE!</v>
      </c>
      <c r="BF180" s="124" t="e">
        <f t="shared" si="143"/>
        <v>#VALUE!</v>
      </c>
      <c r="BG180" s="124" t="e">
        <f t="shared" si="144"/>
        <v>#VALUE!</v>
      </c>
      <c r="BH180" s="124" t="e">
        <f t="shared" si="145"/>
        <v>#VALUE!</v>
      </c>
      <c r="BI180" s="124" t="e">
        <f t="shared" si="146"/>
        <v>#VALUE!</v>
      </c>
      <c r="BJ180" s="124" t="e">
        <f t="shared" si="147"/>
        <v>#VALUE!</v>
      </c>
      <c r="BK180" s="124" t="e">
        <f t="shared" si="148"/>
        <v>#VALUE!</v>
      </c>
      <c r="BL180" s="124">
        <f t="shared" si="149"/>
        <v>1</v>
      </c>
    </row>
    <row r="181" spans="1:64">
      <c r="A181" s="118" t="s">
        <v>476</v>
      </c>
      <c r="B181" s="126"/>
      <c r="C181" s="126"/>
      <c r="D181" s="125"/>
      <c r="E181" s="125"/>
      <c r="F181" s="127"/>
      <c r="G181" s="128"/>
      <c r="H181" s="128"/>
      <c r="I181" s="127"/>
      <c r="J181" s="127"/>
      <c r="K181" s="127"/>
      <c r="L181" s="121" t="str">
        <f t="shared" si="150"/>
        <v/>
      </c>
      <c r="M181" s="121" t="str">
        <f t="shared" si="151"/>
        <v/>
      </c>
      <c r="N181" s="121"/>
      <c r="O181" s="122" t="str">
        <f t="shared" si="152"/>
        <v/>
      </c>
      <c r="P181" s="122" t="str">
        <f t="shared" si="153"/>
        <v/>
      </c>
      <c r="Q181" s="122" t="str">
        <f t="shared" si="154"/>
        <v/>
      </c>
      <c r="R181" s="122" t="str">
        <f t="shared" si="155"/>
        <v/>
      </c>
      <c r="S181" s="122" t="str">
        <f t="shared" si="156"/>
        <v/>
      </c>
      <c r="T181" s="122" t="str">
        <f t="shared" si="157"/>
        <v/>
      </c>
      <c r="U181" s="122" t="str">
        <f>IF(OR($B181="",$C181="",$E181="",$F181&gt;AN_CONCURS,$F181=""),"",$G181/VLOOKUP($F181,Euro!$A$6:$C$246,3,FALSE))</f>
        <v/>
      </c>
      <c r="V181" s="236" t="b">
        <f t="shared" si="158"/>
        <v>0</v>
      </c>
      <c r="X181" s="123" t="e">
        <f t="shared" si="109"/>
        <v>#VALUE!</v>
      </c>
      <c r="Y181" s="123" t="e">
        <f t="shared" si="110"/>
        <v>#VALUE!</v>
      </c>
      <c r="Z181" s="123" t="e">
        <f t="shared" si="111"/>
        <v>#VALUE!</v>
      </c>
      <c r="AA181" s="123" t="e">
        <f t="shared" si="112"/>
        <v>#VALUE!</v>
      </c>
      <c r="AB181" s="123" t="e">
        <f t="shared" si="113"/>
        <v>#VALUE!</v>
      </c>
      <c r="AC181" s="123" t="e">
        <f t="shared" si="114"/>
        <v>#VALUE!</v>
      </c>
      <c r="AD181" s="123" t="e">
        <f t="shared" si="115"/>
        <v>#VALUE!</v>
      </c>
      <c r="AE181" s="123" t="e">
        <f t="shared" si="116"/>
        <v>#VALUE!</v>
      </c>
      <c r="AF181" s="123" t="e">
        <f t="shared" si="117"/>
        <v>#VALUE!</v>
      </c>
      <c r="AG181" s="123" t="e">
        <f t="shared" si="118"/>
        <v>#VALUE!</v>
      </c>
      <c r="AH181" s="123" t="e">
        <f t="shared" si="119"/>
        <v>#VALUE!</v>
      </c>
      <c r="AI181" s="123" t="e">
        <f t="shared" si="120"/>
        <v>#VALUE!</v>
      </c>
      <c r="AJ181" s="123" t="e">
        <f t="shared" si="121"/>
        <v>#VALUE!</v>
      </c>
      <c r="AK181" s="123" t="e">
        <f t="shared" si="122"/>
        <v>#VALUE!</v>
      </c>
      <c r="AL181" s="123" t="e">
        <f t="shared" si="123"/>
        <v>#VALUE!</v>
      </c>
      <c r="AM181" s="123" t="e">
        <f t="shared" si="124"/>
        <v>#VALUE!</v>
      </c>
      <c r="AN181" s="123" t="e">
        <f t="shared" si="125"/>
        <v>#VALUE!</v>
      </c>
      <c r="AO181" s="123" t="e">
        <f t="shared" si="126"/>
        <v>#VALUE!</v>
      </c>
      <c r="AP181" s="123" t="e">
        <f t="shared" si="127"/>
        <v>#VALUE!</v>
      </c>
      <c r="AQ181" s="123" t="e">
        <f t="shared" si="128"/>
        <v>#VALUE!</v>
      </c>
      <c r="AR181" s="124" t="e">
        <f t="shared" si="129"/>
        <v>#VALUE!</v>
      </c>
      <c r="AS181" s="124" t="e">
        <f t="shared" si="130"/>
        <v>#VALUE!</v>
      </c>
      <c r="AT181" s="124" t="e">
        <f t="shared" si="131"/>
        <v>#VALUE!</v>
      </c>
      <c r="AU181" s="124" t="e">
        <f t="shared" si="132"/>
        <v>#VALUE!</v>
      </c>
      <c r="AV181" s="124" t="e">
        <f t="shared" si="133"/>
        <v>#VALUE!</v>
      </c>
      <c r="AW181" s="124" t="e">
        <f t="shared" si="134"/>
        <v>#VALUE!</v>
      </c>
      <c r="AX181" s="124" t="e">
        <f t="shared" si="135"/>
        <v>#VALUE!</v>
      </c>
      <c r="AY181" s="124" t="e">
        <f t="shared" si="136"/>
        <v>#VALUE!</v>
      </c>
      <c r="AZ181" s="124" t="e">
        <f t="shared" si="137"/>
        <v>#VALUE!</v>
      </c>
      <c r="BA181" s="124" t="e">
        <f t="shared" si="138"/>
        <v>#VALUE!</v>
      </c>
      <c r="BB181" s="124" t="e">
        <f t="shared" si="139"/>
        <v>#VALUE!</v>
      </c>
      <c r="BC181" s="124" t="e">
        <f t="shared" si="140"/>
        <v>#VALUE!</v>
      </c>
      <c r="BD181" s="124" t="e">
        <f t="shared" si="141"/>
        <v>#VALUE!</v>
      </c>
      <c r="BE181" s="124" t="e">
        <f t="shared" si="142"/>
        <v>#VALUE!</v>
      </c>
      <c r="BF181" s="124" t="e">
        <f t="shared" si="143"/>
        <v>#VALUE!</v>
      </c>
      <c r="BG181" s="124" t="e">
        <f t="shared" si="144"/>
        <v>#VALUE!</v>
      </c>
      <c r="BH181" s="124" t="e">
        <f t="shared" si="145"/>
        <v>#VALUE!</v>
      </c>
      <c r="BI181" s="124" t="e">
        <f t="shared" si="146"/>
        <v>#VALUE!</v>
      </c>
      <c r="BJ181" s="124" t="e">
        <f t="shared" si="147"/>
        <v>#VALUE!</v>
      </c>
      <c r="BK181" s="124" t="e">
        <f t="shared" si="148"/>
        <v>#VALUE!</v>
      </c>
      <c r="BL181" s="124">
        <f t="shared" si="149"/>
        <v>1</v>
      </c>
    </row>
    <row r="182" spans="1:64">
      <c r="A182" s="118" t="s">
        <v>477</v>
      </c>
      <c r="B182" s="126"/>
      <c r="C182" s="126"/>
      <c r="D182" s="125"/>
      <c r="E182" s="125"/>
      <c r="F182" s="127"/>
      <c r="G182" s="128"/>
      <c r="H182" s="128"/>
      <c r="I182" s="127"/>
      <c r="J182" s="127"/>
      <c r="K182" s="127"/>
      <c r="L182" s="121" t="str">
        <f t="shared" si="150"/>
        <v/>
      </c>
      <c r="M182" s="121" t="str">
        <f t="shared" si="151"/>
        <v/>
      </c>
      <c r="N182" s="121"/>
      <c r="O182" s="122" t="str">
        <f t="shared" si="152"/>
        <v/>
      </c>
      <c r="P182" s="122" t="str">
        <f t="shared" si="153"/>
        <v/>
      </c>
      <c r="Q182" s="122" t="str">
        <f t="shared" si="154"/>
        <v/>
      </c>
      <c r="R182" s="122" t="str">
        <f t="shared" si="155"/>
        <v/>
      </c>
      <c r="S182" s="122" t="str">
        <f t="shared" si="156"/>
        <v/>
      </c>
      <c r="T182" s="122" t="str">
        <f t="shared" si="157"/>
        <v/>
      </c>
      <c r="U182" s="122" t="str">
        <f>IF(OR($B182="",$C182="",$E182="",$F182&gt;AN_CONCURS,$F182=""),"",$G182/VLOOKUP($F182,Euro!$A$6:$C$246,3,FALSE))</f>
        <v/>
      </c>
      <c r="V182" s="236" t="b">
        <f t="shared" si="158"/>
        <v>0</v>
      </c>
      <c r="X182" s="123" t="e">
        <f t="shared" si="109"/>
        <v>#VALUE!</v>
      </c>
      <c r="Y182" s="123" t="e">
        <f t="shared" si="110"/>
        <v>#VALUE!</v>
      </c>
      <c r="Z182" s="123" t="e">
        <f t="shared" si="111"/>
        <v>#VALUE!</v>
      </c>
      <c r="AA182" s="123" t="e">
        <f t="shared" si="112"/>
        <v>#VALUE!</v>
      </c>
      <c r="AB182" s="123" t="e">
        <f t="shared" si="113"/>
        <v>#VALUE!</v>
      </c>
      <c r="AC182" s="123" t="e">
        <f t="shared" si="114"/>
        <v>#VALUE!</v>
      </c>
      <c r="AD182" s="123" t="e">
        <f t="shared" si="115"/>
        <v>#VALUE!</v>
      </c>
      <c r="AE182" s="123" t="e">
        <f t="shared" si="116"/>
        <v>#VALUE!</v>
      </c>
      <c r="AF182" s="123" t="e">
        <f t="shared" si="117"/>
        <v>#VALUE!</v>
      </c>
      <c r="AG182" s="123" t="e">
        <f t="shared" si="118"/>
        <v>#VALUE!</v>
      </c>
      <c r="AH182" s="123" t="e">
        <f t="shared" si="119"/>
        <v>#VALUE!</v>
      </c>
      <c r="AI182" s="123" t="e">
        <f t="shared" si="120"/>
        <v>#VALUE!</v>
      </c>
      <c r="AJ182" s="123" t="e">
        <f t="shared" si="121"/>
        <v>#VALUE!</v>
      </c>
      <c r="AK182" s="123" t="e">
        <f t="shared" si="122"/>
        <v>#VALUE!</v>
      </c>
      <c r="AL182" s="123" t="e">
        <f t="shared" si="123"/>
        <v>#VALUE!</v>
      </c>
      <c r="AM182" s="123" t="e">
        <f t="shared" si="124"/>
        <v>#VALUE!</v>
      </c>
      <c r="AN182" s="123" t="e">
        <f t="shared" si="125"/>
        <v>#VALUE!</v>
      </c>
      <c r="AO182" s="123" t="e">
        <f t="shared" si="126"/>
        <v>#VALUE!</v>
      </c>
      <c r="AP182" s="123" t="e">
        <f t="shared" si="127"/>
        <v>#VALUE!</v>
      </c>
      <c r="AQ182" s="123" t="e">
        <f t="shared" si="128"/>
        <v>#VALUE!</v>
      </c>
      <c r="AR182" s="124" t="e">
        <f t="shared" si="129"/>
        <v>#VALUE!</v>
      </c>
      <c r="AS182" s="124" t="e">
        <f t="shared" si="130"/>
        <v>#VALUE!</v>
      </c>
      <c r="AT182" s="124" t="e">
        <f t="shared" si="131"/>
        <v>#VALUE!</v>
      </c>
      <c r="AU182" s="124" t="e">
        <f t="shared" si="132"/>
        <v>#VALUE!</v>
      </c>
      <c r="AV182" s="124" t="e">
        <f t="shared" si="133"/>
        <v>#VALUE!</v>
      </c>
      <c r="AW182" s="124" t="e">
        <f t="shared" si="134"/>
        <v>#VALUE!</v>
      </c>
      <c r="AX182" s="124" t="e">
        <f t="shared" si="135"/>
        <v>#VALUE!</v>
      </c>
      <c r="AY182" s="124" t="e">
        <f t="shared" si="136"/>
        <v>#VALUE!</v>
      </c>
      <c r="AZ182" s="124" t="e">
        <f t="shared" si="137"/>
        <v>#VALUE!</v>
      </c>
      <c r="BA182" s="124" t="e">
        <f t="shared" si="138"/>
        <v>#VALUE!</v>
      </c>
      <c r="BB182" s="124" t="e">
        <f t="shared" si="139"/>
        <v>#VALUE!</v>
      </c>
      <c r="BC182" s="124" t="e">
        <f t="shared" si="140"/>
        <v>#VALUE!</v>
      </c>
      <c r="BD182" s="124" t="e">
        <f t="shared" si="141"/>
        <v>#VALUE!</v>
      </c>
      <c r="BE182" s="124" t="e">
        <f t="shared" si="142"/>
        <v>#VALUE!</v>
      </c>
      <c r="BF182" s="124" t="e">
        <f t="shared" si="143"/>
        <v>#VALUE!</v>
      </c>
      <c r="BG182" s="124" t="e">
        <f t="shared" si="144"/>
        <v>#VALUE!</v>
      </c>
      <c r="BH182" s="124" t="e">
        <f t="shared" si="145"/>
        <v>#VALUE!</v>
      </c>
      <c r="BI182" s="124" t="e">
        <f t="shared" si="146"/>
        <v>#VALUE!</v>
      </c>
      <c r="BJ182" s="124" t="e">
        <f t="shared" si="147"/>
        <v>#VALUE!</v>
      </c>
      <c r="BK182" s="124" t="e">
        <f t="shared" si="148"/>
        <v>#VALUE!</v>
      </c>
      <c r="BL182" s="124">
        <f t="shared" si="149"/>
        <v>1</v>
      </c>
    </row>
    <row r="183" spans="1:64">
      <c r="A183" s="118" t="s">
        <v>478</v>
      </c>
      <c r="B183" s="126"/>
      <c r="C183" s="126"/>
      <c r="D183" s="125"/>
      <c r="E183" s="125"/>
      <c r="F183" s="127"/>
      <c r="G183" s="128"/>
      <c r="H183" s="128"/>
      <c r="I183" s="127"/>
      <c r="J183" s="127"/>
      <c r="K183" s="127"/>
      <c r="L183" s="121" t="str">
        <f t="shared" si="150"/>
        <v/>
      </c>
      <c r="M183" s="121" t="str">
        <f t="shared" si="151"/>
        <v/>
      </c>
      <c r="N183" s="121"/>
      <c r="O183" s="122" t="str">
        <f t="shared" si="152"/>
        <v/>
      </c>
      <c r="P183" s="122" t="str">
        <f t="shared" si="153"/>
        <v/>
      </c>
      <c r="Q183" s="122" t="str">
        <f t="shared" si="154"/>
        <v/>
      </c>
      <c r="R183" s="122" t="str">
        <f t="shared" si="155"/>
        <v/>
      </c>
      <c r="S183" s="122" t="str">
        <f t="shared" si="156"/>
        <v/>
      </c>
      <c r="T183" s="122" t="str">
        <f t="shared" si="157"/>
        <v/>
      </c>
      <c r="U183" s="122" t="str">
        <f>IF(OR($B183="",$C183="",$E183="",$F183&gt;AN_CONCURS,$F183=""),"",$G183/VLOOKUP($F183,Euro!$A$6:$C$246,3,FALSE))</f>
        <v/>
      </c>
      <c r="V183" s="236" t="b">
        <f t="shared" si="158"/>
        <v>0</v>
      </c>
      <c r="X183" s="123" t="e">
        <f t="shared" si="109"/>
        <v>#VALUE!</v>
      </c>
      <c r="Y183" s="123" t="e">
        <f t="shared" si="110"/>
        <v>#VALUE!</v>
      </c>
      <c r="Z183" s="123" t="e">
        <f t="shared" si="111"/>
        <v>#VALUE!</v>
      </c>
      <c r="AA183" s="123" t="e">
        <f t="shared" si="112"/>
        <v>#VALUE!</v>
      </c>
      <c r="AB183" s="123" t="e">
        <f t="shared" si="113"/>
        <v>#VALUE!</v>
      </c>
      <c r="AC183" s="123" t="e">
        <f t="shared" si="114"/>
        <v>#VALUE!</v>
      </c>
      <c r="AD183" s="123" t="e">
        <f t="shared" si="115"/>
        <v>#VALUE!</v>
      </c>
      <c r="AE183" s="123" t="e">
        <f t="shared" si="116"/>
        <v>#VALUE!</v>
      </c>
      <c r="AF183" s="123" t="e">
        <f t="shared" si="117"/>
        <v>#VALUE!</v>
      </c>
      <c r="AG183" s="123" t="e">
        <f t="shared" si="118"/>
        <v>#VALUE!</v>
      </c>
      <c r="AH183" s="123" t="e">
        <f t="shared" si="119"/>
        <v>#VALUE!</v>
      </c>
      <c r="AI183" s="123" t="e">
        <f t="shared" si="120"/>
        <v>#VALUE!</v>
      </c>
      <c r="AJ183" s="123" t="e">
        <f t="shared" si="121"/>
        <v>#VALUE!</v>
      </c>
      <c r="AK183" s="123" t="e">
        <f t="shared" si="122"/>
        <v>#VALUE!</v>
      </c>
      <c r="AL183" s="123" t="e">
        <f t="shared" si="123"/>
        <v>#VALUE!</v>
      </c>
      <c r="AM183" s="123" t="e">
        <f t="shared" si="124"/>
        <v>#VALUE!</v>
      </c>
      <c r="AN183" s="123" t="e">
        <f t="shared" si="125"/>
        <v>#VALUE!</v>
      </c>
      <c r="AO183" s="123" t="e">
        <f t="shared" si="126"/>
        <v>#VALUE!</v>
      </c>
      <c r="AP183" s="123" t="e">
        <f t="shared" si="127"/>
        <v>#VALUE!</v>
      </c>
      <c r="AQ183" s="123" t="e">
        <f t="shared" si="128"/>
        <v>#VALUE!</v>
      </c>
      <c r="AR183" s="124" t="e">
        <f t="shared" si="129"/>
        <v>#VALUE!</v>
      </c>
      <c r="AS183" s="124" t="e">
        <f t="shared" si="130"/>
        <v>#VALUE!</v>
      </c>
      <c r="AT183" s="124" t="e">
        <f t="shared" si="131"/>
        <v>#VALUE!</v>
      </c>
      <c r="AU183" s="124" t="e">
        <f t="shared" si="132"/>
        <v>#VALUE!</v>
      </c>
      <c r="AV183" s="124" t="e">
        <f t="shared" si="133"/>
        <v>#VALUE!</v>
      </c>
      <c r="AW183" s="124" t="e">
        <f t="shared" si="134"/>
        <v>#VALUE!</v>
      </c>
      <c r="AX183" s="124" t="e">
        <f t="shared" si="135"/>
        <v>#VALUE!</v>
      </c>
      <c r="AY183" s="124" t="e">
        <f t="shared" si="136"/>
        <v>#VALUE!</v>
      </c>
      <c r="AZ183" s="124" t="e">
        <f t="shared" si="137"/>
        <v>#VALUE!</v>
      </c>
      <c r="BA183" s="124" t="e">
        <f t="shared" si="138"/>
        <v>#VALUE!</v>
      </c>
      <c r="BB183" s="124" t="e">
        <f t="shared" si="139"/>
        <v>#VALUE!</v>
      </c>
      <c r="BC183" s="124" t="e">
        <f t="shared" si="140"/>
        <v>#VALUE!</v>
      </c>
      <c r="BD183" s="124" t="e">
        <f t="shared" si="141"/>
        <v>#VALUE!</v>
      </c>
      <c r="BE183" s="124" t="e">
        <f t="shared" si="142"/>
        <v>#VALUE!</v>
      </c>
      <c r="BF183" s="124" t="e">
        <f t="shared" si="143"/>
        <v>#VALUE!</v>
      </c>
      <c r="BG183" s="124" t="e">
        <f t="shared" si="144"/>
        <v>#VALUE!</v>
      </c>
      <c r="BH183" s="124" t="e">
        <f t="shared" si="145"/>
        <v>#VALUE!</v>
      </c>
      <c r="BI183" s="124" t="e">
        <f t="shared" si="146"/>
        <v>#VALUE!</v>
      </c>
      <c r="BJ183" s="124" t="e">
        <f t="shared" si="147"/>
        <v>#VALUE!</v>
      </c>
      <c r="BK183" s="124" t="e">
        <f t="shared" si="148"/>
        <v>#VALUE!</v>
      </c>
      <c r="BL183" s="124">
        <f t="shared" si="149"/>
        <v>1</v>
      </c>
    </row>
    <row r="184" spans="1:64">
      <c r="A184" s="118" t="s">
        <v>479</v>
      </c>
      <c r="B184" s="126"/>
      <c r="C184" s="126"/>
      <c r="D184" s="125"/>
      <c r="E184" s="125"/>
      <c r="F184" s="127"/>
      <c r="G184" s="128"/>
      <c r="H184" s="128"/>
      <c r="I184" s="127"/>
      <c r="J184" s="127"/>
      <c r="K184" s="127"/>
      <c r="L184" s="121" t="str">
        <f t="shared" si="150"/>
        <v/>
      </c>
      <c r="M184" s="121" t="str">
        <f t="shared" si="151"/>
        <v/>
      </c>
      <c r="N184" s="121"/>
      <c r="O184" s="122" t="str">
        <f t="shared" si="152"/>
        <v/>
      </c>
      <c r="P184" s="122" t="str">
        <f t="shared" si="153"/>
        <v/>
      </c>
      <c r="Q184" s="122" t="str">
        <f t="shared" si="154"/>
        <v/>
      </c>
      <c r="R184" s="122" t="str">
        <f t="shared" si="155"/>
        <v/>
      </c>
      <c r="S184" s="122" t="str">
        <f t="shared" si="156"/>
        <v/>
      </c>
      <c r="T184" s="122" t="str">
        <f t="shared" si="157"/>
        <v/>
      </c>
      <c r="U184" s="122" t="str">
        <f>IF(OR($B184="",$C184="",$E184="",$F184&gt;AN_CONCURS,$F184=""),"",$G184/VLOOKUP($F184,Euro!$A$6:$C$246,3,FALSE))</f>
        <v/>
      </c>
      <c r="V184" s="236" t="b">
        <f t="shared" si="158"/>
        <v>0</v>
      </c>
      <c r="X184" s="123" t="e">
        <f t="shared" si="109"/>
        <v>#VALUE!</v>
      </c>
      <c r="Y184" s="123" t="e">
        <f t="shared" si="110"/>
        <v>#VALUE!</v>
      </c>
      <c r="Z184" s="123" t="e">
        <f t="shared" si="111"/>
        <v>#VALUE!</v>
      </c>
      <c r="AA184" s="123" t="e">
        <f t="shared" si="112"/>
        <v>#VALUE!</v>
      </c>
      <c r="AB184" s="123" t="e">
        <f t="shared" si="113"/>
        <v>#VALUE!</v>
      </c>
      <c r="AC184" s="123" t="e">
        <f t="shared" si="114"/>
        <v>#VALUE!</v>
      </c>
      <c r="AD184" s="123" t="e">
        <f t="shared" si="115"/>
        <v>#VALUE!</v>
      </c>
      <c r="AE184" s="123" t="e">
        <f t="shared" si="116"/>
        <v>#VALUE!</v>
      </c>
      <c r="AF184" s="123" t="e">
        <f t="shared" si="117"/>
        <v>#VALUE!</v>
      </c>
      <c r="AG184" s="123" t="e">
        <f t="shared" si="118"/>
        <v>#VALUE!</v>
      </c>
      <c r="AH184" s="123" t="e">
        <f t="shared" si="119"/>
        <v>#VALUE!</v>
      </c>
      <c r="AI184" s="123" t="e">
        <f t="shared" si="120"/>
        <v>#VALUE!</v>
      </c>
      <c r="AJ184" s="123" t="e">
        <f t="shared" si="121"/>
        <v>#VALUE!</v>
      </c>
      <c r="AK184" s="123" t="e">
        <f t="shared" si="122"/>
        <v>#VALUE!</v>
      </c>
      <c r="AL184" s="123" t="e">
        <f t="shared" si="123"/>
        <v>#VALUE!</v>
      </c>
      <c r="AM184" s="123" t="e">
        <f t="shared" si="124"/>
        <v>#VALUE!</v>
      </c>
      <c r="AN184" s="123" t="e">
        <f t="shared" si="125"/>
        <v>#VALUE!</v>
      </c>
      <c r="AO184" s="123" t="e">
        <f t="shared" si="126"/>
        <v>#VALUE!</v>
      </c>
      <c r="AP184" s="123" t="e">
        <f t="shared" si="127"/>
        <v>#VALUE!</v>
      </c>
      <c r="AQ184" s="123" t="e">
        <f t="shared" si="128"/>
        <v>#VALUE!</v>
      </c>
      <c r="AR184" s="124" t="e">
        <f t="shared" si="129"/>
        <v>#VALUE!</v>
      </c>
      <c r="AS184" s="124" t="e">
        <f t="shared" si="130"/>
        <v>#VALUE!</v>
      </c>
      <c r="AT184" s="124" t="e">
        <f t="shared" si="131"/>
        <v>#VALUE!</v>
      </c>
      <c r="AU184" s="124" t="e">
        <f t="shared" si="132"/>
        <v>#VALUE!</v>
      </c>
      <c r="AV184" s="124" t="e">
        <f t="shared" si="133"/>
        <v>#VALUE!</v>
      </c>
      <c r="AW184" s="124" t="e">
        <f t="shared" si="134"/>
        <v>#VALUE!</v>
      </c>
      <c r="AX184" s="124" t="e">
        <f t="shared" si="135"/>
        <v>#VALUE!</v>
      </c>
      <c r="AY184" s="124" t="e">
        <f t="shared" si="136"/>
        <v>#VALUE!</v>
      </c>
      <c r="AZ184" s="124" t="e">
        <f t="shared" si="137"/>
        <v>#VALUE!</v>
      </c>
      <c r="BA184" s="124" t="e">
        <f t="shared" si="138"/>
        <v>#VALUE!</v>
      </c>
      <c r="BB184" s="124" t="e">
        <f t="shared" si="139"/>
        <v>#VALUE!</v>
      </c>
      <c r="BC184" s="124" t="e">
        <f t="shared" si="140"/>
        <v>#VALUE!</v>
      </c>
      <c r="BD184" s="124" t="e">
        <f t="shared" si="141"/>
        <v>#VALUE!</v>
      </c>
      <c r="BE184" s="124" t="e">
        <f t="shared" si="142"/>
        <v>#VALUE!</v>
      </c>
      <c r="BF184" s="124" t="e">
        <f t="shared" si="143"/>
        <v>#VALUE!</v>
      </c>
      <c r="BG184" s="124" t="e">
        <f t="shared" si="144"/>
        <v>#VALUE!</v>
      </c>
      <c r="BH184" s="124" t="e">
        <f t="shared" si="145"/>
        <v>#VALUE!</v>
      </c>
      <c r="BI184" s="124" t="e">
        <f t="shared" si="146"/>
        <v>#VALUE!</v>
      </c>
      <c r="BJ184" s="124" t="e">
        <f t="shared" si="147"/>
        <v>#VALUE!</v>
      </c>
      <c r="BK184" s="124" t="e">
        <f t="shared" si="148"/>
        <v>#VALUE!</v>
      </c>
      <c r="BL184" s="124">
        <f t="shared" si="149"/>
        <v>1</v>
      </c>
    </row>
    <row r="185" spans="1:64">
      <c r="A185" s="118" t="s">
        <v>480</v>
      </c>
      <c r="B185" s="126"/>
      <c r="C185" s="126"/>
      <c r="D185" s="125"/>
      <c r="E185" s="125"/>
      <c r="F185" s="127"/>
      <c r="G185" s="128"/>
      <c r="H185" s="128"/>
      <c r="I185" s="127"/>
      <c r="J185" s="127"/>
      <c r="K185" s="127"/>
      <c r="L185" s="121" t="str">
        <f t="shared" si="150"/>
        <v/>
      </c>
      <c r="M185" s="121" t="str">
        <f t="shared" si="151"/>
        <v/>
      </c>
      <c r="N185" s="121"/>
      <c r="O185" s="122" t="str">
        <f t="shared" si="152"/>
        <v/>
      </c>
      <c r="P185" s="122" t="str">
        <f t="shared" si="153"/>
        <v/>
      </c>
      <c r="Q185" s="122" t="str">
        <f t="shared" si="154"/>
        <v/>
      </c>
      <c r="R185" s="122" t="str">
        <f t="shared" si="155"/>
        <v/>
      </c>
      <c r="S185" s="122" t="str">
        <f t="shared" si="156"/>
        <v/>
      </c>
      <c r="T185" s="122" t="str">
        <f t="shared" si="157"/>
        <v/>
      </c>
      <c r="U185" s="122" t="str">
        <f>IF(OR($B185="",$C185="",$E185="",$F185&gt;AN_CONCURS,$F185=""),"",$G185/VLOOKUP($F185,Euro!$A$6:$C$246,3,FALSE))</f>
        <v/>
      </c>
      <c r="V185" s="236" t="b">
        <f t="shared" si="158"/>
        <v>0</v>
      </c>
      <c r="X185" s="123" t="e">
        <f t="shared" si="109"/>
        <v>#VALUE!</v>
      </c>
      <c r="Y185" s="123" t="e">
        <f t="shared" si="110"/>
        <v>#VALUE!</v>
      </c>
      <c r="Z185" s="123" t="e">
        <f t="shared" si="111"/>
        <v>#VALUE!</v>
      </c>
      <c r="AA185" s="123" t="e">
        <f t="shared" si="112"/>
        <v>#VALUE!</v>
      </c>
      <c r="AB185" s="123" t="e">
        <f t="shared" si="113"/>
        <v>#VALUE!</v>
      </c>
      <c r="AC185" s="123" t="e">
        <f t="shared" si="114"/>
        <v>#VALUE!</v>
      </c>
      <c r="AD185" s="123" t="e">
        <f t="shared" si="115"/>
        <v>#VALUE!</v>
      </c>
      <c r="AE185" s="123" t="e">
        <f t="shared" si="116"/>
        <v>#VALUE!</v>
      </c>
      <c r="AF185" s="123" t="e">
        <f t="shared" si="117"/>
        <v>#VALUE!</v>
      </c>
      <c r="AG185" s="123" t="e">
        <f t="shared" si="118"/>
        <v>#VALUE!</v>
      </c>
      <c r="AH185" s="123" t="e">
        <f t="shared" si="119"/>
        <v>#VALUE!</v>
      </c>
      <c r="AI185" s="123" t="e">
        <f t="shared" si="120"/>
        <v>#VALUE!</v>
      </c>
      <c r="AJ185" s="123" t="e">
        <f t="shared" si="121"/>
        <v>#VALUE!</v>
      </c>
      <c r="AK185" s="123" t="e">
        <f t="shared" si="122"/>
        <v>#VALUE!</v>
      </c>
      <c r="AL185" s="123" t="e">
        <f t="shared" si="123"/>
        <v>#VALUE!</v>
      </c>
      <c r="AM185" s="123" t="e">
        <f t="shared" si="124"/>
        <v>#VALUE!</v>
      </c>
      <c r="AN185" s="123" t="e">
        <f t="shared" si="125"/>
        <v>#VALUE!</v>
      </c>
      <c r="AO185" s="123" t="e">
        <f t="shared" si="126"/>
        <v>#VALUE!</v>
      </c>
      <c r="AP185" s="123" t="e">
        <f t="shared" si="127"/>
        <v>#VALUE!</v>
      </c>
      <c r="AQ185" s="123" t="e">
        <f t="shared" si="128"/>
        <v>#VALUE!</v>
      </c>
      <c r="AR185" s="124" t="e">
        <f t="shared" si="129"/>
        <v>#VALUE!</v>
      </c>
      <c r="AS185" s="124" t="e">
        <f t="shared" si="130"/>
        <v>#VALUE!</v>
      </c>
      <c r="AT185" s="124" t="e">
        <f t="shared" si="131"/>
        <v>#VALUE!</v>
      </c>
      <c r="AU185" s="124" t="e">
        <f t="shared" si="132"/>
        <v>#VALUE!</v>
      </c>
      <c r="AV185" s="124" t="e">
        <f t="shared" si="133"/>
        <v>#VALUE!</v>
      </c>
      <c r="AW185" s="124" t="e">
        <f t="shared" si="134"/>
        <v>#VALUE!</v>
      </c>
      <c r="AX185" s="124" t="e">
        <f t="shared" si="135"/>
        <v>#VALUE!</v>
      </c>
      <c r="AY185" s="124" t="e">
        <f t="shared" si="136"/>
        <v>#VALUE!</v>
      </c>
      <c r="AZ185" s="124" t="e">
        <f t="shared" si="137"/>
        <v>#VALUE!</v>
      </c>
      <c r="BA185" s="124" t="e">
        <f t="shared" si="138"/>
        <v>#VALUE!</v>
      </c>
      <c r="BB185" s="124" t="e">
        <f t="shared" si="139"/>
        <v>#VALUE!</v>
      </c>
      <c r="BC185" s="124" t="e">
        <f t="shared" si="140"/>
        <v>#VALUE!</v>
      </c>
      <c r="BD185" s="124" t="e">
        <f t="shared" si="141"/>
        <v>#VALUE!</v>
      </c>
      <c r="BE185" s="124" t="e">
        <f t="shared" si="142"/>
        <v>#VALUE!</v>
      </c>
      <c r="BF185" s="124" t="e">
        <f t="shared" si="143"/>
        <v>#VALUE!</v>
      </c>
      <c r="BG185" s="124" t="e">
        <f t="shared" si="144"/>
        <v>#VALUE!</v>
      </c>
      <c r="BH185" s="124" t="e">
        <f t="shared" si="145"/>
        <v>#VALUE!</v>
      </c>
      <c r="BI185" s="124" t="e">
        <f t="shared" si="146"/>
        <v>#VALUE!</v>
      </c>
      <c r="BJ185" s="124" t="e">
        <f t="shared" si="147"/>
        <v>#VALUE!</v>
      </c>
      <c r="BK185" s="124" t="e">
        <f t="shared" si="148"/>
        <v>#VALUE!</v>
      </c>
      <c r="BL185" s="124">
        <f t="shared" si="149"/>
        <v>1</v>
      </c>
    </row>
    <row r="186" spans="1:64">
      <c r="A186" s="118" t="s">
        <v>481</v>
      </c>
      <c r="B186" s="126"/>
      <c r="C186" s="126"/>
      <c r="D186" s="125"/>
      <c r="E186" s="125"/>
      <c r="F186" s="127"/>
      <c r="G186" s="128"/>
      <c r="H186" s="128"/>
      <c r="I186" s="127"/>
      <c r="J186" s="127"/>
      <c r="K186" s="127"/>
      <c r="L186" s="121" t="str">
        <f t="shared" si="150"/>
        <v/>
      </c>
      <c r="M186" s="121" t="str">
        <f t="shared" si="151"/>
        <v/>
      </c>
      <c r="N186" s="121"/>
      <c r="O186" s="122" t="str">
        <f t="shared" si="152"/>
        <v/>
      </c>
      <c r="P186" s="122" t="str">
        <f t="shared" si="153"/>
        <v/>
      </c>
      <c r="Q186" s="122" t="str">
        <f t="shared" si="154"/>
        <v/>
      </c>
      <c r="R186" s="122" t="str">
        <f t="shared" si="155"/>
        <v/>
      </c>
      <c r="S186" s="122" t="str">
        <f t="shared" si="156"/>
        <v/>
      </c>
      <c r="T186" s="122" t="str">
        <f t="shared" si="157"/>
        <v/>
      </c>
      <c r="U186" s="122" t="str">
        <f>IF(OR($B186="",$C186="",$E186="",$F186&gt;AN_CONCURS,$F186=""),"",$G186/VLOOKUP($F186,Euro!$A$6:$C$246,3,FALSE))</f>
        <v/>
      </c>
      <c r="V186" s="236" t="b">
        <f t="shared" si="158"/>
        <v>0</v>
      </c>
      <c r="X186" s="123" t="e">
        <f t="shared" si="109"/>
        <v>#VALUE!</v>
      </c>
      <c r="Y186" s="123" t="e">
        <f t="shared" si="110"/>
        <v>#VALUE!</v>
      </c>
      <c r="Z186" s="123" t="e">
        <f t="shared" si="111"/>
        <v>#VALUE!</v>
      </c>
      <c r="AA186" s="123" t="e">
        <f t="shared" si="112"/>
        <v>#VALUE!</v>
      </c>
      <c r="AB186" s="123" t="e">
        <f t="shared" si="113"/>
        <v>#VALUE!</v>
      </c>
      <c r="AC186" s="123" t="e">
        <f t="shared" si="114"/>
        <v>#VALUE!</v>
      </c>
      <c r="AD186" s="123" t="e">
        <f t="shared" si="115"/>
        <v>#VALUE!</v>
      </c>
      <c r="AE186" s="123" t="e">
        <f t="shared" si="116"/>
        <v>#VALUE!</v>
      </c>
      <c r="AF186" s="123" t="e">
        <f t="shared" si="117"/>
        <v>#VALUE!</v>
      </c>
      <c r="AG186" s="123" t="e">
        <f t="shared" si="118"/>
        <v>#VALUE!</v>
      </c>
      <c r="AH186" s="123" t="e">
        <f t="shared" si="119"/>
        <v>#VALUE!</v>
      </c>
      <c r="AI186" s="123" t="e">
        <f t="shared" si="120"/>
        <v>#VALUE!</v>
      </c>
      <c r="AJ186" s="123" t="e">
        <f t="shared" si="121"/>
        <v>#VALUE!</v>
      </c>
      <c r="AK186" s="123" t="e">
        <f t="shared" si="122"/>
        <v>#VALUE!</v>
      </c>
      <c r="AL186" s="123" t="e">
        <f t="shared" si="123"/>
        <v>#VALUE!</v>
      </c>
      <c r="AM186" s="123" t="e">
        <f t="shared" si="124"/>
        <v>#VALUE!</v>
      </c>
      <c r="AN186" s="123" t="e">
        <f t="shared" si="125"/>
        <v>#VALUE!</v>
      </c>
      <c r="AO186" s="123" t="e">
        <f t="shared" si="126"/>
        <v>#VALUE!</v>
      </c>
      <c r="AP186" s="123" t="e">
        <f t="shared" si="127"/>
        <v>#VALUE!</v>
      </c>
      <c r="AQ186" s="123" t="e">
        <f t="shared" si="128"/>
        <v>#VALUE!</v>
      </c>
      <c r="AR186" s="124" t="e">
        <f t="shared" si="129"/>
        <v>#VALUE!</v>
      </c>
      <c r="AS186" s="124" t="e">
        <f t="shared" si="130"/>
        <v>#VALUE!</v>
      </c>
      <c r="AT186" s="124" t="e">
        <f t="shared" si="131"/>
        <v>#VALUE!</v>
      </c>
      <c r="AU186" s="124" t="e">
        <f t="shared" si="132"/>
        <v>#VALUE!</v>
      </c>
      <c r="AV186" s="124" t="e">
        <f t="shared" si="133"/>
        <v>#VALUE!</v>
      </c>
      <c r="AW186" s="124" t="e">
        <f t="shared" si="134"/>
        <v>#VALUE!</v>
      </c>
      <c r="AX186" s="124" t="e">
        <f t="shared" si="135"/>
        <v>#VALUE!</v>
      </c>
      <c r="AY186" s="124" t="e">
        <f t="shared" si="136"/>
        <v>#VALUE!</v>
      </c>
      <c r="AZ186" s="124" t="e">
        <f t="shared" si="137"/>
        <v>#VALUE!</v>
      </c>
      <c r="BA186" s="124" t="e">
        <f t="shared" si="138"/>
        <v>#VALUE!</v>
      </c>
      <c r="BB186" s="124" t="e">
        <f t="shared" si="139"/>
        <v>#VALUE!</v>
      </c>
      <c r="BC186" s="124" t="e">
        <f t="shared" si="140"/>
        <v>#VALUE!</v>
      </c>
      <c r="BD186" s="124" t="e">
        <f t="shared" si="141"/>
        <v>#VALUE!</v>
      </c>
      <c r="BE186" s="124" t="e">
        <f t="shared" si="142"/>
        <v>#VALUE!</v>
      </c>
      <c r="BF186" s="124" t="e">
        <f t="shared" si="143"/>
        <v>#VALUE!</v>
      </c>
      <c r="BG186" s="124" t="e">
        <f t="shared" si="144"/>
        <v>#VALUE!</v>
      </c>
      <c r="BH186" s="124" t="e">
        <f t="shared" si="145"/>
        <v>#VALUE!</v>
      </c>
      <c r="BI186" s="124" t="e">
        <f t="shared" si="146"/>
        <v>#VALUE!</v>
      </c>
      <c r="BJ186" s="124" t="e">
        <f t="shared" si="147"/>
        <v>#VALUE!</v>
      </c>
      <c r="BK186" s="124" t="e">
        <f t="shared" si="148"/>
        <v>#VALUE!</v>
      </c>
      <c r="BL186" s="124">
        <f t="shared" si="149"/>
        <v>1</v>
      </c>
    </row>
    <row r="187" spans="1:64">
      <c r="A187" s="118" t="s">
        <v>482</v>
      </c>
      <c r="B187" s="126"/>
      <c r="C187" s="126"/>
      <c r="D187" s="125"/>
      <c r="E187" s="125"/>
      <c r="F187" s="127"/>
      <c r="G187" s="128"/>
      <c r="H187" s="128"/>
      <c r="I187" s="127"/>
      <c r="J187" s="127"/>
      <c r="K187" s="127"/>
      <c r="L187" s="121" t="str">
        <f t="shared" si="150"/>
        <v/>
      </c>
      <c r="M187" s="121" t="str">
        <f t="shared" si="151"/>
        <v/>
      </c>
      <c r="N187" s="121"/>
      <c r="O187" s="122" t="str">
        <f t="shared" si="152"/>
        <v/>
      </c>
      <c r="P187" s="122" t="str">
        <f t="shared" si="153"/>
        <v/>
      </c>
      <c r="Q187" s="122" t="str">
        <f t="shared" si="154"/>
        <v/>
      </c>
      <c r="R187" s="122" t="str">
        <f t="shared" si="155"/>
        <v/>
      </c>
      <c r="S187" s="122" t="str">
        <f t="shared" si="156"/>
        <v/>
      </c>
      <c r="T187" s="122" t="str">
        <f t="shared" si="157"/>
        <v/>
      </c>
      <c r="U187" s="122" t="str">
        <f>IF(OR($B187="",$C187="",$E187="",$F187&gt;AN_CONCURS,$F187=""),"",$G187/VLOOKUP($F187,Euro!$A$6:$C$246,3,FALSE))</f>
        <v/>
      </c>
      <c r="V187" s="236" t="b">
        <f t="shared" si="158"/>
        <v>0</v>
      </c>
      <c r="X187" s="123" t="e">
        <f t="shared" ref="X187:X250" si="159">FIND(",",$B187,1)</f>
        <v>#VALUE!</v>
      </c>
      <c r="Y187" s="123" t="e">
        <f t="shared" si="110"/>
        <v>#VALUE!</v>
      </c>
      <c r="Z187" s="123" t="e">
        <f t="shared" si="111"/>
        <v>#VALUE!</v>
      </c>
      <c r="AA187" s="123" t="e">
        <f t="shared" si="112"/>
        <v>#VALUE!</v>
      </c>
      <c r="AB187" s="123" t="e">
        <f t="shared" si="113"/>
        <v>#VALUE!</v>
      </c>
      <c r="AC187" s="123" t="e">
        <f t="shared" si="114"/>
        <v>#VALUE!</v>
      </c>
      <c r="AD187" s="123" t="e">
        <f t="shared" si="115"/>
        <v>#VALUE!</v>
      </c>
      <c r="AE187" s="123" t="e">
        <f t="shared" si="116"/>
        <v>#VALUE!</v>
      </c>
      <c r="AF187" s="123" t="e">
        <f t="shared" si="117"/>
        <v>#VALUE!</v>
      </c>
      <c r="AG187" s="123" t="e">
        <f t="shared" si="118"/>
        <v>#VALUE!</v>
      </c>
      <c r="AH187" s="123" t="e">
        <f t="shared" si="119"/>
        <v>#VALUE!</v>
      </c>
      <c r="AI187" s="123" t="e">
        <f t="shared" si="120"/>
        <v>#VALUE!</v>
      </c>
      <c r="AJ187" s="123" t="e">
        <f t="shared" si="121"/>
        <v>#VALUE!</v>
      </c>
      <c r="AK187" s="123" t="e">
        <f t="shared" si="122"/>
        <v>#VALUE!</v>
      </c>
      <c r="AL187" s="123" t="e">
        <f t="shared" si="123"/>
        <v>#VALUE!</v>
      </c>
      <c r="AM187" s="123" t="e">
        <f t="shared" si="124"/>
        <v>#VALUE!</v>
      </c>
      <c r="AN187" s="123" t="e">
        <f t="shared" si="125"/>
        <v>#VALUE!</v>
      </c>
      <c r="AO187" s="123" t="e">
        <f t="shared" si="126"/>
        <v>#VALUE!</v>
      </c>
      <c r="AP187" s="123" t="e">
        <f t="shared" si="127"/>
        <v>#VALUE!</v>
      </c>
      <c r="AQ187" s="123" t="e">
        <f t="shared" si="128"/>
        <v>#VALUE!</v>
      </c>
      <c r="AR187" s="124" t="e">
        <f t="shared" si="129"/>
        <v>#VALUE!</v>
      </c>
      <c r="AS187" s="124" t="e">
        <f t="shared" si="130"/>
        <v>#VALUE!</v>
      </c>
      <c r="AT187" s="124" t="e">
        <f t="shared" si="131"/>
        <v>#VALUE!</v>
      </c>
      <c r="AU187" s="124" t="e">
        <f t="shared" si="132"/>
        <v>#VALUE!</v>
      </c>
      <c r="AV187" s="124" t="e">
        <f t="shared" si="133"/>
        <v>#VALUE!</v>
      </c>
      <c r="AW187" s="124" t="e">
        <f t="shared" si="134"/>
        <v>#VALUE!</v>
      </c>
      <c r="AX187" s="124" t="e">
        <f t="shared" si="135"/>
        <v>#VALUE!</v>
      </c>
      <c r="AY187" s="124" t="e">
        <f t="shared" si="136"/>
        <v>#VALUE!</v>
      </c>
      <c r="AZ187" s="124" t="e">
        <f t="shared" si="137"/>
        <v>#VALUE!</v>
      </c>
      <c r="BA187" s="124" t="e">
        <f t="shared" si="138"/>
        <v>#VALUE!</v>
      </c>
      <c r="BB187" s="124" t="e">
        <f t="shared" si="139"/>
        <v>#VALUE!</v>
      </c>
      <c r="BC187" s="124" t="e">
        <f t="shared" si="140"/>
        <v>#VALUE!</v>
      </c>
      <c r="BD187" s="124" t="e">
        <f t="shared" si="141"/>
        <v>#VALUE!</v>
      </c>
      <c r="BE187" s="124" t="e">
        <f t="shared" si="142"/>
        <v>#VALUE!</v>
      </c>
      <c r="BF187" s="124" t="e">
        <f t="shared" si="143"/>
        <v>#VALUE!</v>
      </c>
      <c r="BG187" s="124" t="e">
        <f t="shared" si="144"/>
        <v>#VALUE!</v>
      </c>
      <c r="BH187" s="124" t="e">
        <f t="shared" si="145"/>
        <v>#VALUE!</v>
      </c>
      <c r="BI187" s="124" t="e">
        <f t="shared" si="146"/>
        <v>#VALUE!</v>
      </c>
      <c r="BJ187" s="124" t="e">
        <f t="shared" si="147"/>
        <v>#VALUE!</v>
      </c>
      <c r="BK187" s="124" t="e">
        <f t="shared" si="148"/>
        <v>#VALUE!</v>
      </c>
      <c r="BL187" s="124">
        <f t="shared" si="149"/>
        <v>1</v>
      </c>
    </row>
    <row r="188" spans="1:64">
      <c r="A188" s="118" t="s">
        <v>483</v>
      </c>
      <c r="B188" s="126"/>
      <c r="C188" s="126"/>
      <c r="D188" s="125"/>
      <c r="E188" s="125"/>
      <c r="F188" s="127"/>
      <c r="G188" s="128"/>
      <c r="H188" s="128"/>
      <c r="I188" s="127"/>
      <c r="J188" s="127"/>
      <c r="K188" s="127"/>
      <c r="L188" s="121" t="str">
        <f t="shared" si="150"/>
        <v/>
      </c>
      <c r="M188" s="121" t="str">
        <f t="shared" si="151"/>
        <v/>
      </c>
      <c r="N188" s="121"/>
      <c r="O188" s="122" t="str">
        <f t="shared" si="152"/>
        <v/>
      </c>
      <c r="P188" s="122" t="str">
        <f t="shared" si="153"/>
        <v/>
      </c>
      <c r="Q188" s="122" t="str">
        <f t="shared" si="154"/>
        <v/>
      </c>
      <c r="R188" s="122" t="str">
        <f t="shared" si="155"/>
        <v/>
      </c>
      <c r="S188" s="122" t="str">
        <f t="shared" si="156"/>
        <v/>
      </c>
      <c r="T188" s="122" t="str">
        <f t="shared" si="157"/>
        <v/>
      </c>
      <c r="U188" s="122" t="str">
        <f>IF(OR($B188="",$C188="",$E188="",$F188&gt;AN_CONCURS,$F188=""),"",$G188/VLOOKUP($F188,Euro!$A$6:$C$246,3,FALSE))</f>
        <v/>
      </c>
      <c r="V188" s="236" t="b">
        <f t="shared" si="158"/>
        <v>0</v>
      </c>
      <c r="X188" s="123" t="e">
        <f t="shared" si="159"/>
        <v>#VALUE!</v>
      </c>
      <c r="Y188" s="123" t="e">
        <f t="shared" si="110"/>
        <v>#VALUE!</v>
      </c>
      <c r="Z188" s="123" t="e">
        <f t="shared" si="111"/>
        <v>#VALUE!</v>
      </c>
      <c r="AA188" s="123" t="e">
        <f t="shared" si="112"/>
        <v>#VALUE!</v>
      </c>
      <c r="AB188" s="123" t="e">
        <f t="shared" si="113"/>
        <v>#VALUE!</v>
      </c>
      <c r="AC188" s="123" t="e">
        <f t="shared" si="114"/>
        <v>#VALUE!</v>
      </c>
      <c r="AD188" s="123" t="e">
        <f t="shared" si="115"/>
        <v>#VALUE!</v>
      </c>
      <c r="AE188" s="123" t="e">
        <f t="shared" si="116"/>
        <v>#VALUE!</v>
      </c>
      <c r="AF188" s="123" t="e">
        <f t="shared" si="117"/>
        <v>#VALUE!</v>
      </c>
      <c r="AG188" s="123" t="e">
        <f t="shared" si="118"/>
        <v>#VALUE!</v>
      </c>
      <c r="AH188" s="123" t="e">
        <f t="shared" si="119"/>
        <v>#VALUE!</v>
      </c>
      <c r="AI188" s="123" t="e">
        <f t="shared" si="120"/>
        <v>#VALUE!</v>
      </c>
      <c r="AJ188" s="123" t="e">
        <f t="shared" si="121"/>
        <v>#VALUE!</v>
      </c>
      <c r="AK188" s="123" t="e">
        <f t="shared" si="122"/>
        <v>#VALUE!</v>
      </c>
      <c r="AL188" s="123" t="e">
        <f t="shared" si="123"/>
        <v>#VALUE!</v>
      </c>
      <c r="AM188" s="123" t="e">
        <f t="shared" si="124"/>
        <v>#VALUE!</v>
      </c>
      <c r="AN188" s="123" t="e">
        <f t="shared" si="125"/>
        <v>#VALUE!</v>
      </c>
      <c r="AO188" s="123" t="e">
        <f t="shared" si="126"/>
        <v>#VALUE!</v>
      </c>
      <c r="AP188" s="123" t="e">
        <f t="shared" si="127"/>
        <v>#VALUE!</v>
      </c>
      <c r="AQ188" s="123" t="e">
        <f t="shared" si="128"/>
        <v>#VALUE!</v>
      </c>
      <c r="AR188" s="124" t="e">
        <f t="shared" si="129"/>
        <v>#VALUE!</v>
      </c>
      <c r="AS188" s="124" t="e">
        <f t="shared" si="130"/>
        <v>#VALUE!</v>
      </c>
      <c r="AT188" s="124" t="e">
        <f t="shared" si="131"/>
        <v>#VALUE!</v>
      </c>
      <c r="AU188" s="124" t="e">
        <f t="shared" si="132"/>
        <v>#VALUE!</v>
      </c>
      <c r="AV188" s="124" t="e">
        <f t="shared" si="133"/>
        <v>#VALUE!</v>
      </c>
      <c r="AW188" s="124" t="e">
        <f t="shared" si="134"/>
        <v>#VALUE!</v>
      </c>
      <c r="AX188" s="124" t="e">
        <f t="shared" si="135"/>
        <v>#VALUE!</v>
      </c>
      <c r="AY188" s="124" t="e">
        <f t="shared" si="136"/>
        <v>#VALUE!</v>
      </c>
      <c r="AZ188" s="124" t="e">
        <f t="shared" si="137"/>
        <v>#VALUE!</v>
      </c>
      <c r="BA188" s="124" t="e">
        <f t="shared" si="138"/>
        <v>#VALUE!</v>
      </c>
      <c r="BB188" s="124" t="e">
        <f t="shared" si="139"/>
        <v>#VALUE!</v>
      </c>
      <c r="BC188" s="124" t="e">
        <f t="shared" si="140"/>
        <v>#VALUE!</v>
      </c>
      <c r="BD188" s="124" t="e">
        <f t="shared" si="141"/>
        <v>#VALUE!</v>
      </c>
      <c r="BE188" s="124" t="e">
        <f t="shared" si="142"/>
        <v>#VALUE!</v>
      </c>
      <c r="BF188" s="124" t="e">
        <f t="shared" si="143"/>
        <v>#VALUE!</v>
      </c>
      <c r="BG188" s="124" t="e">
        <f t="shared" si="144"/>
        <v>#VALUE!</v>
      </c>
      <c r="BH188" s="124" t="e">
        <f t="shared" si="145"/>
        <v>#VALUE!</v>
      </c>
      <c r="BI188" s="124" t="e">
        <f t="shared" si="146"/>
        <v>#VALUE!</v>
      </c>
      <c r="BJ188" s="124" t="e">
        <f t="shared" si="147"/>
        <v>#VALUE!</v>
      </c>
      <c r="BK188" s="124" t="e">
        <f t="shared" si="148"/>
        <v>#VALUE!</v>
      </c>
      <c r="BL188" s="124">
        <f t="shared" si="149"/>
        <v>1</v>
      </c>
    </row>
    <row r="189" spans="1:64">
      <c r="A189" s="118" t="s">
        <v>484</v>
      </c>
      <c r="B189" s="126"/>
      <c r="C189" s="126"/>
      <c r="D189" s="125"/>
      <c r="E189" s="125"/>
      <c r="F189" s="127"/>
      <c r="G189" s="128"/>
      <c r="H189" s="128"/>
      <c r="I189" s="127"/>
      <c r="J189" s="127"/>
      <c r="K189" s="127"/>
      <c r="L189" s="121" t="str">
        <f t="shared" si="150"/>
        <v/>
      </c>
      <c r="M189" s="121" t="str">
        <f t="shared" si="151"/>
        <v/>
      </c>
      <c r="N189" s="121"/>
      <c r="O189" s="122" t="str">
        <f t="shared" si="152"/>
        <v/>
      </c>
      <c r="P189" s="122" t="str">
        <f t="shared" si="153"/>
        <v/>
      </c>
      <c r="Q189" s="122" t="str">
        <f t="shared" si="154"/>
        <v/>
      </c>
      <c r="R189" s="122" t="str">
        <f t="shared" si="155"/>
        <v/>
      </c>
      <c r="S189" s="122" t="str">
        <f t="shared" si="156"/>
        <v/>
      </c>
      <c r="T189" s="122" t="str">
        <f t="shared" si="157"/>
        <v/>
      </c>
      <c r="U189" s="122" t="str">
        <f>IF(OR($B189="",$C189="",$E189="",$F189&gt;AN_CONCURS,$F189=""),"",$G189/VLOOKUP($F189,Euro!$A$6:$C$246,3,FALSE))</f>
        <v/>
      </c>
      <c r="V189" s="236" t="b">
        <f t="shared" si="158"/>
        <v>0</v>
      </c>
      <c r="X189" s="123" t="e">
        <f t="shared" si="159"/>
        <v>#VALUE!</v>
      </c>
      <c r="Y189" s="123" t="e">
        <f t="shared" si="110"/>
        <v>#VALUE!</v>
      </c>
      <c r="Z189" s="123" t="e">
        <f t="shared" si="111"/>
        <v>#VALUE!</v>
      </c>
      <c r="AA189" s="123" t="e">
        <f t="shared" si="112"/>
        <v>#VALUE!</v>
      </c>
      <c r="AB189" s="123" t="e">
        <f t="shared" si="113"/>
        <v>#VALUE!</v>
      </c>
      <c r="AC189" s="123" t="e">
        <f t="shared" si="114"/>
        <v>#VALUE!</v>
      </c>
      <c r="AD189" s="123" t="e">
        <f t="shared" si="115"/>
        <v>#VALUE!</v>
      </c>
      <c r="AE189" s="123" t="e">
        <f t="shared" si="116"/>
        <v>#VALUE!</v>
      </c>
      <c r="AF189" s="123" t="e">
        <f t="shared" si="117"/>
        <v>#VALUE!</v>
      </c>
      <c r="AG189" s="123" t="e">
        <f t="shared" si="118"/>
        <v>#VALUE!</v>
      </c>
      <c r="AH189" s="123" t="e">
        <f t="shared" si="119"/>
        <v>#VALUE!</v>
      </c>
      <c r="AI189" s="123" t="e">
        <f t="shared" si="120"/>
        <v>#VALUE!</v>
      </c>
      <c r="AJ189" s="123" t="e">
        <f t="shared" si="121"/>
        <v>#VALUE!</v>
      </c>
      <c r="AK189" s="123" t="e">
        <f t="shared" si="122"/>
        <v>#VALUE!</v>
      </c>
      <c r="AL189" s="123" t="e">
        <f t="shared" si="123"/>
        <v>#VALUE!</v>
      </c>
      <c r="AM189" s="123" t="e">
        <f t="shared" si="124"/>
        <v>#VALUE!</v>
      </c>
      <c r="AN189" s="123" t="e">
        <f t="shared" si="125"/>
        <v>#VALUE!</v>
      </c>
      <c r="AO189" s="123" t="e">
        <f t="shared" si="126"/>
        <v>#VALUE!</v>
      </c>
      <c r="AP189" s="123" t="e">
        <f t="shared" si="127"/>
        <v>#VALUE!</v>
      </c>
      <c r="AQ189" s="123" t="e">
        <f t="shared" si="128"/>
        <v>#VALUE!</v>
      </c>
      <c r="AR189" s="124" t="e">
        <f t="shared" si="129"/>
        <v>#VALUE!</v>
      </c>
      <c r="AS189" s="124" t="e">
        <f t="shared" si="130"/>
        <v>#VALUE!</v>
      </c>
      <c r="AT189" s="124" t="e">
        <f t="shared" si="131"/>
        <v>#VALUE!</v>
      </c>
      <c r="AU189" s="124" t="e">
        <f t="shared" si="132"/>
        <v>#VALUE!</v>
      </c>
      <c r="AV189" s="124" t="e">
        <f t="shared" si="133"/>
        <v>#VALUE!</v>
      </c>
      <c r="AW189" s="124" t="e">
        <f t="shared" si="134"/>
        <v>#VALUE!</v>
      </c>
      <c r="AX189" s="124" t="e">
        <f t="shared" si="135"/>
        <v>#VALUE!</v>
      </c>
      <c r="AY189" s="124" t="e">
        <f t="shared" si="136"/>
        <v>#VALUE!</v>
      </c>
      <c r="AZ189" s="124" t="e">
        <f t="shared" si="137"/>
        <v>#VALUE!</v>
      </c>
      <c r="BA189" s="124" t="e">
        <f t="shared" si="138"/>
        <v>#VALUE!</v>
      </c>
      <c r="BB189" s="124" t="e">
        <f t="shared" si="139"/>
        <v>#VALUE!</v>
      </c>
      <c r="BC189" s="124" t="e">
        <f t="shared" si="140"/>
        <v>#VALUE!</v>
      </c>
      <c r="BD189" s="124" t="e">
        <f t="shared" si="141"/>
        <v>#VALUE!</v>
      </c>
      <c r="BE189" s="124" t="e">
        <f t="shared" si="142"/>
        <v>#VALUE!</v>
      </c>
      <c r="BF189" s="124" t="e">
        <f t="shared" si="143"/>
        <v>#VALUE!</v>
      </c>
      <c r="BG189" s="124" t="e">
        <f t="shared" si="144"/>
        <v>#VALUE!</v>
      </c>
      <c r="BH189" s="124" t="e">
        <f t="shared" si="145"/>
        <v>#VALUE!</v>
      </c>
      <c r="BI189" s="124" t="e">
        <f t="shared" si="146"/>
        <v>#VALUE!</v>
      </c>
      <c r="BJ189" s="124" t="e">
        <f t="shared" si="147"/>
        <v>#VALUE!</v>
      </c>
      <c r="BK189" s="124" t="e">
        <f t="shared" si="148"/>
        <v>#VALUE!</v>
      </c>
      <c r="BL189" s="124">
        <f t="shared" si="149"/>
        <v>1</v>
      </c>
    </row>
    <row r="190" spans="1:64">
      <c r="A190" s="118" t="s">
        <v>485</v>
      </c>
      <c r="B190" s="126"/>
      <c r="C190" s="126"/>
      <c r="D190" s="125"/>
      <c r="E190" s="125"/>
      <c r="F190" s="127"/>
      <c r="G190" s="128"/>
      <c r="H190" s="128"/>
      <c r="I190" s="127"/>
      <c r="J190" s="127"/>
      <c r="K190" s="127"/>
      <c r="L190" s="121" t="str">
        <f t="shared" si="150"/>
        <v/>
      </c>
      <c r="M190" s="121" t="str">
        <f t="shared" si="151"/>
        <v/>
      </c>
      <c r="N190" s="121"/>
      <c r="O190" s="122" t="str">
        <f t="shared" si="152"/>
        <v/>
      </c>
      <c r="P190" s="122" t="str">
        <f t="shared" si="153"/>
        <v/>
      </c>
      <c r="Q190" s="122" t="str">
        <f t="shared" si="154"/>
        <v/>
      </c>
      <c r="R190" s="122" t="str">
        <f t="shared" si="155"/>
        <v/>
      </c>
      <c r="S190" s="122" t="str">
        <f t="shared" si="156"/>
        <v/>
      </c>
      <c r="T190" s="122" t="str">
        <f t="shared" si="157"/>
        <v/>
      </c>
      <c r="U190" s="122" t="str">
        <f>IF(OR($B190="",$C190="",$E190="",$F190&gt;AN_CONCURS,$F190=""),"",$G190/VLOOKUP($F190,Euro!$A$6:$C$246,3,FALSE))</f>
        <v/>
      </c>
      <c r="V190" s="236" t="b">
        <f t="shared" si="158"/>
        <v>0</v>
      </c>
      <c r="X190" s="123" t="e">
        <f t="shared" si="159"/>
        <v>#VALUE!</v>
      </c>
      <c r="Y190" s="123" t="e">
        <f t="shared" si="110"/>
        <v>#VALUE!</v>
      </c>
      <c r="Z190" s="123" t="e">
        <f t="shared" si="111"/>
        <v>#VALUE!</v>
      </c>
      <c r="AA190" s="123" t="e">
        <f t="shared" si="112"/>
        <v>#VALUE!</v>
      </c>
      <c r="AB190" s="123" t="e">
        <f t="shared" si="113"/>
        <v>#VALUE!</v>
      </c>
      <c r="AC190" s="123" t="e">
        <f t="shared" si="114"/>
        <v>#VALUE!</v>
      </c>
      <c r="AD190" s="123" t="e">
        <f t="shared" si="115"/>
        <v>#VALUE!</v>
      </c>
      <c r="AE190" s="123" t="e">
        <f t="shared" si="116"/>
        <v>#VALUE!</v>
      </c>
      <c r="AF190" s="123" t="e">
        <f t="shared" si="117"/>
        <v>#VALUE!</v>
      </c>
      <c r="AG190" s="123" t="e">
        <f t="shared" si="118"/>
        <v>#VALUE!</v>
      </c>
      <c r="AH190" s="123" t="e">
        <f t="shared" si="119"/>
        <v>#VALUE!</v>
      </c>
      <c r="AI190" s="123" t="e">
        <f t="shared" si="120"/>
        <v>#VALUE!</v>
      </c>
      <c r="AJ190" s="123" t="e">
        <f t="shared" si="121"/>
        <v>#VALUE!</v>
      </c>
      <c r="AK190" s="123" t="e">
        <f t="shared" si="122"/>
        <v>#VALUE!</v>
      </c>
      <c r="AL190" s="123" t="e">
        <f t="shared" si="123"/>
        <v>#VALUE!</v>
      </c>
      <c r="AM190" s="123" t="e">
        <f t="shared" si="124"/>
        <v>#VALUE!</v>
      </c>
      <c r="AN190" s="123" t="e">
        <f t="shared" si="125"/>
        <v>#VALUE!</v>
      </c>
      <c r="AO190" s="123" t="e">
        <f t="shared" si="126"/>
        <v>#VALUE!</v>
      </c>
      <c r="AP190" s="123" t="e">
        <f t="shared" si="127"/>
        <v>#VALUE!</v>
      </c>
      <c r="AQ190" s="123" t="e">
        <f t="shared" si="128"/>
        <v>#VALUE!</v>
      </c>
      <c r="AR190" s="124" t="e">
        <f t="shared" si="129"/>
        <v>#VALUE!</v>
      </c>
      <c r="AS190" s="124" t="e">
        <f t="shared" si="130"/>
        <v>#VALUE!</v>
      </c>
      <c r="AT190" s="124" t="e">
        <f t="shared" si="131"/>
        <v>#VALUE!</v>
      </c>
      <c r="AU190" s="124" t="e">
        <f t="shared" si="132"/>
        <v>#VALUE!</v>
      </c>
      <c r="AV190" s="124" t="e">
        <f t="shared" si="133"/>
        <v>#VALUE!</v>
      </c>
      <c r="AW190" s="124" t="e">
        <f t="shared" si="134"/>
        <v>#VALUE!</v>
      </c>
      <c r="AX190" s="124" t="e">
        <f t="shared" si="135"/>
        <v>#VALUE!</v>
      </c>
      <c r="AY190" s="124" t="e">
        <f t="shared" si="136"/>
        <v>#VALUE!</v>
      </c>
      <c r="AZ190" s="124" t="e">
        <f t="shared" si="137"/>
        <v>#VALUE!</v>
      </c>
      <c r="BA190" s="124" t="e">
        <f t="shared" si="138"/>
        <v>#VALUE!</v>
      </c>
      <c r="BB190" s="124" t="e">
        <f t="shared" si="139"/>
        <v>#VALUE!</v>
      </c>
      <c r="BC190" s="124" t="e">
        <f t="shared" si="140"/>
        <v>#VALUE!</v>
      </c>
      <c r="BD190" s="124" t="e">
        <f t="shared" si="141"/>
        <v>#VALUE!</v>
      </c>
      <c r="BE190" s="124" t="e">
        <f t="shared" si="142"/>
        <v>#VALUE!</v>
      </c>
      <c r="BF190" s="124" t="e">
        <f t="shared" si="143"/>
        <v>#VALUE!</v>
      </c>
      <c r="BG190" s="124" t="e">
        <f t="shared" si="144"/>
        <v>#VALUE!</v>
      </c>
      <c r="BH190" s="124" t="e">
        <f t="shared" si="145"/>
        <v>#VALUE!</v>
      </c>
      <c r="BI190" s="124" t="e">
        <f t="shared" si="146"/>
        <v>#VALUE!</v>
      </c>
      <c r="BJ190" s="124" t="e">
        <f t="shared" si="147"/>
        <v>#VALUE!</v>
      </c>
      <c r="BK190" s="124" t="e">
        <f t="shared" si="148"/>
        <v>#VALUE!</v>
      </c>
      <c r="BL190" s="124">
        <f t="shared" si="149"/>
        <v>1</v>
      </c>
    </row>
    <row r="191" spans="1:64">
      <c r="A191" s="118" t="s">
        <v>486</v>
      </c>
      <c r="B191" s="126"/>
      <c r="C191" s="126"/>
      <c r="D191" s="125"/>
      <c r="E191" s="125"/>
      <c r="F191" s="127"/>
      <c r="G191" s="128"/>
      <c r="H191" s="128"/>
      <c r="I191" s="127"/>
      <c r="J191" s="127"/>
      <c r="K191" s="127"/>
      <c r="L191" s="121" t="str">
        <f t="shared" si="150"/>
        <v/>
      </c>
      <c r="M191" s="121" t="str">
        <f t="shared" si="151"/>
        <v/>
      </c>
      <c r="N191" s="121"/>
      <c r="O191" s="122" t="str">
        <f t="shared" si="152"/>
        <v/>
      </c>
      <c r="P191" s="122" t="str">
        <f t="shared" si="153"/>
        <v/>
      </c>
      <c r="Q191" s="122" t="str">
        <f t="shared" si="154"/>
        <v/>
      </c>
      <c r="R191" s="122" t="str">
        <f t="shared" si="155"/>
        <v/>
      </c>
      <c r="S191" s="122" t="str">
        <f t="shared" si="156"/>
        <v/>
      </c>
      <c r="T191" s="122" t="str">
        <f t="shared" si="157"/>
        <v/>
      </c>
      <c r="U191" s="122" t="str">
        <f>IF(OR($B191="",$C191="",$E191="",$F191&gt;AN_CONCURS,$F191=""),"",$G191/VLOOKUP($F191,Euro!$A$6:$C$246,3,FALSE))</f>
        <v/>
      </c>
      <c r="V191" s="236" t="b">
        <f t="shared" si="158"/>
        <v>0</v>
      </c>
      <c r="X191" s="123" t="e">
        <f t="shared" si="159"/>
        <v>#VALUE!</v>
      </c>
      <c r="Y191" s="123" t="e">
        <f t="shared" si="110"/>
        <v>#VALUE!</v>
      </c>
      <c r="Z191" s="123" t="e">
        <f t="shared" si="111"/>
        <v>#VALUE!</v>
      </c>
      <c r="AA191" s="123" t="e">
        <f t="shared" si="112"/>
        <v>#VALUE!</v>
      </c>
      <c r="AB191" s="123" t="e">
        <f t="shared" si="113"/>
        <v>#VALUE!</v>
      </c>
      <c r="AC191" s="123" t="e">
        <f t="shared" si="114"/>
        <v>#VALUE!</v>
      </c>
      <c r="AD191" s="123" t="e">
        <f t="shared" si="115"/>
        <v>#VALUE!</v>
      </c>
      <c r="AE191" s="123" t="e">
        <f t="shared" si="116"/>
        <v>#VALUE!</v>
      </c>
      <c r="AF191" s="123" t="e">
        <f t="shared" si="117"/>
        <v>#VALUE!</v>
      </c>
      <c r="AG191" s="123" t="e">
        <f t="shared" si="118"/>
        <v>#VALUE!</v>
      </c>
      <c r="AH191" s="123" t="e">
        <f t="shared" si="119"/>
        <v>#VALUE!</v>
      </c>
      <c r="AI191" s="123" t="e">
        <f t="shared" si="120"/>
        <v>#VALUE!</v>
      </c>
      <c r="AJ191" s="123" t="e">
        <f t="shared" si="121"/>
        <v>#VALUE!</v>
      </c>
      <c r="AK191" s="123" t="e">
        <f t="shared" si="122"/>
        <v>#VALUE!</v>
      </c>
      <c r="AL191" s="123" t="e">
        <f t="shared" si="123"/>
        <v>#VALUE!</v>
      </c>
      <c r="AM191" s="123" t="e">
        <f t="shared" si="124"/>
        <v>#VALUE!</v>
      </c>
      <c r="AN191" s="123" t="e">
        <f t="shared" si="125"/>
        <v>#VALUE!</v>
      </c>
      <c r="AO191" s="123" t="e">
        <f t="shared" si="126"/>
        <v>#VALUE!</v>
      </c>
      <c r="AP191" s="123" t="e">
        <f t="shared" si="127"/>
        <v>#VALUE!</v>
      </c>
      <c r="AQ191" s="123" t="e">
        <f t="shared" si="128"/>
        <v>#VALUE!</v>
      </c>
      <c r="AR191" s="124" t="e">
        <f t="shared" si="129"/>
        <v>#VALUE!</v>
      </c>
      <c r="AS191" s="124" t="e">
        <f t="shared" si="130"/>
        <v>#VALUE!</v>
      </c>
      <c r="AT191" s="124" t="e">
        <f t="shared" si="131"/>
        <v>#VALUE!</v>
      </c>
      <c r="AU191" s="124" t="e">
        <f t="shared" si="132"/>
        <v>#VALUE!</v>
      </c>
      <c r="AV191" s="124" t="e">
        <f t="shared" si="133"/>
        <v>#VALUE!</v>
      </c>
      <c r="AW191" s="124" t="e">
        <f t="shared" si="134"/>
        <v>#VALUE!</v>
      </c>
      <c r="AX191" s="124" t="e">
        <f t="shared" si="135"/>
        <v>#VALUE!</v>
      </c>
      <c r="AY191" s="124" t="e">
        <f t="shared" si="136"/>
        <v>#VALUE!</v>
      </c>
      <c r="AZ191" s="124" t="e">
        <f t="shared" si="137"/>
        <v>#VALUE!</v>
      </c>
      <c r="BA191" s="124" t="e">
        <f t="shared" si="138"/>
        <v>#VALUE!</v>
      </c>
      <c r="BB191" s="124" t="e">
        <f t="shared" si="139"/>
        <v>#VALUE!</v>
      </c>
      <c r="BC191" s="124" t="e">
        <f t="shared" si="140"/>
        <v>#VALUE!</v>
      </c>
      <c r="BD191" s="124" t="e">
        <f t="shared" si="141"/>
        <v>#VALUE!</v>
      </c>
      <c r="BE191" s="124" t="e">
        <f t="shared" si="142"/>
        <v>#VALUE!</v>
      </c>
      <c r="BF191" s="124" t="e">
        <f t="shared" si="143"/>
        <v>#VALUE!</v>
      </c>
      <c r="BG191" s="124" t="e">
        <f t="shared" si="144"/>
        <v>#VALUE!</v>
      </c>
      <c r="BH191" s="124" t="e">
        <f t="shared" si="145"/>
        <v>#VALUE!</v>
      </c>
      <c r="BI191" s="124" t="e">
        <f t="shared" si="146"/>
        <v>#VALUE!</v>
      </c>
      <c r="BJ191" s="124" t="e">
        <f t="shared" si="147"/>
        <v>#VALUE!</v>
      </c>
      <c r="BK191" s="124" t="e">
        <f t="shared" si="148"/>
        <v>#VALUE!</v>
      </c>
      <c r="BL191" s="124">
        <f t="shared" si="149"/>
        <v>1</v>
      </c>
    </row>
    <row r="192" spans="1:64">
      <c r="A192" s="118" t="s">
        <v>487</v>
      </c>
      <c r="B192" s="126"/>
      <c r="C192" s="126"/>
      <c r="D192" s="125"/>
      <c r="E192" s="125"/>
      <c r="F192" s="127"/>
      <c r="G192" s="128"/>
      <c r="H192" s="128"/>
      <c r="I192" s="127"/>
      <c r="J192" s="127"/>
      <c r="K192" s="127"/>
      <c r="L192" s="121" t="str">
        <f t="shared" si="150"/>
        <v/>
      </c>
      <c r="M192" s="121" t="str">
        <f t="shared" si="151"/>
        <v/>
      </c>
      <c r="N192" s="121"/>
      <c r="O192" s="122" t="str">
        <f t="shared" si="152"/>
        <v/>
      </c>
      <c r="P192" s="122" t="str">
        <f t="shared" si="153"/>
        <v/>
      </c>
      <c r="Q192" s="122" t="str">
        <f t="shared" si="154"/>
        <v/>
      </c>
      <c r="R192" s="122" t="str">
        <f t="shared" si="155"/>
        <v/>
      </c>
      <c r="S192" s="122" t="str">
        <f t="shared" si="156"/>
        <v/>
      </c>
      <c r="T192" s="122" t="str">
        <f t="shared" si="157"/>
        <v/>
      </c>
      <c r="U192" s="122" t="str">
        <f>IF(OR($B192="",$C192="",$E192="",$F192&gt;AN_CONCURS,$F192=""),"",$G192/VLOOKUP($F192,Euro!$A$6:$C$246,3,FALSE))</f>
        <v/>
      </c>
      <c r="V192" s="236" t="b">
        <f t="shared" si="158"/>
        <v>0</v>
      </c>
      <c r="X192" s="123" t="e">
        <f t="shared" si="159"/>
        <v>#VALUE!</v>
      </c>
      <c r="Y192" s="123" t="e">
        <f t="shared" si="110"/>
        <v>#VALUE!</v>
      </c>
      <c r="Z192" s="123" t="e">
        <f t="shared" si="111"/>
        <v>#VALUE!</v>
      </c>
      <c r="AA192" s="123" t="e">
        <f t="shared" si="112"/>
        <v>#VALUE!</v>
      </c>
      <c r="AB192" s="123" t="e">
        <f t="shared" si="113"/>
        <v>#VALUE!</v>
      </c>
      <c r="AC192" s="123" t="e">
        <f t="shared" si="114"/>
        <v>#VALUE!</v>
      </c>
      <c r="AD192" s="123" t="e">
        <f t="shared" si="115"/>
        <v>#VALUE!</v>
      </c>
      <c r="AE192" s="123" t="e">
        <f t="shared" si="116"/>
        <v>#VALUE!</v>
      </c>
      <c r="AF192" s="123" t="e">
        <f t="shared" si="117"/>
        <v>#VALUE!</v>
      </c>
      <c r="AG192" s="123" t="e">
        <f t="shared" si="118"/>
        <v>#VALUE!</v>
      </c>
      <c r="AH192" s="123" t="e">
        <f t="shared" si="119"/>
        <v>#VALUE!</v>
      </c>
      <c r="AI192" s="123" t="e">
        <f t="shared" si="120"/>
        <v>#VALUE!</v>
      </c>
      <c r="AJ192" s="123" t="e">
        <f t="shared" si="121"/>
        <v>#VALUE!</v>
      </c>
      <c r="AK192" s="123" t="e">
        <f t="shared" si="122"/>
        <v>#VALUE!</v>
      </c>
      <c r="AL192" s="123" t="e">
        <f t="shared" si="123"/>
        <v>#VALUE!</v>
      </c>
      <c r="AM192" s="123" t="e">
        <f t="shared" si="124"/>
        <v>#VALUE!</v>
      </c>
      <c r="AN192" s="123" t="e">
        <f t="shared" si="125"/>
        <v>#VALUE!</v>
      </c>
      <c r="AO192" s="123" t="e">
        <f t="shared" si="126"/>
        <v>#VALUE!</v>
      </c>
      <c r="AP192" s="123" t="e">
        <f t="shared" si="127"/>
        <v>#VALUE!</v>
      </c>
      <c r="AQ192" s="123" t="e">
        <f t="shared" si="128"/>
        <v>#VALUE!</v>
      </c>
      <c r="AR192" s="124" t="e">
        <f t="shared" si="129"/>
        <v>#VALUE!</v>
      </c>
      <c r="AS192" s="124" t="e">
        <f t="shared" si="130"/>
        <v>#VALUE!</v>
      </c>
      <c r="AT192" s="124" t="e">
        <f t="shared" si="131"/>
        <v>#VALUE!</v>
      </c>
      <c r="AU192" s="124" t="e">
        <f t="shared" si="132"/>
        <v>#VALUE!</v>
      </c>
      <c r="AV192" s="124" t="e">
        <f t="shared" si="133"/>
        <v>#VALUE!</v>
      </c>
      <c r="AW192" s="124" t="e">
        <f t="shared" si="134"/>
        <v>#VALUE!</v>
      </c>
      <c r="AX192" s="124" t="e">
        <f t="shared" si="135"/>
        <v>#VALUE!</v>
      </c>
      <c r="AY192" s="124" t="e">
        <f t="shared" si="136"/>
        <v>#VALUE!</v>
      </c>
      <c r="AZ192" s="124" t="e">
        <f t="shared" si="137"/>
        <v>#VALUE!</v>
      </c>
      <c r="BA192" s="124" t="e">
        <f t="shared" si="138"/>
        <v>#VALUE!</v>
      </c>
      <c r="BB192" s="124" t="e">
        <f t="shared" si="139"/>
        <v>#VALUE!</v>
      </c>
      <c r="BC192" s="124" t="e">
        <f t="shared" si="140"/>
        <v>#VALUE!</v>
      </c>
      <c r="BD192" s="124" t="e">
        <f t="shared" si="141"/>
        <v>#VALUE!</v>
      </c>
      <c r="BE192" s="124" t="e">
        <f t="shared" si="142"/>
        <v>#VALUE!</v>
      </c>
      <c r="BF192" s="124" t="e">
        <f t="shared" si="143"/>
        <v>#VALUE!</v>
      </c>
      <c r="BG192" s="124" t="e">
        <f t="shared" si="144"/>
        <v>#VALUE!</v>
      </c>
      <c r="BH192" s="124" t="e">
        <f t="shared" si="145"/>
        <v>#VALUE!</v>
      </c>
      <c r="BI192" s="124" t="e">
        <f t="shared" si="146"/>
        <v>#VALUE!</v>
      </c>
      <c r="BJ192" s="124" t="e">
        <f t="shared" si="147"/>
        <v>#VALUE!</v>
      </c>
      <c r="BK192" s="124" t="e">
        <f t="shared" si="148"/>
        <v>#VALUE!</v>
      </c>
      <c r="BL192" s="124">
        <f t="shared" si="149"/>
        <v>1</v>
      </c>
    </row>
    <row r="193" spans="1:64">
      <c r="A193" s="118" t="s">
        <v>488</v>
      </c>
      <c r="B193" s="126"/>
      <c r="C193" s="126"/>
      <c r="D193" s="125"/>
      <c r="E193" s="125"/>
      <c r="F193" s="127"/>
      <c r="G193" s="128"/>
      <c r="H193" s="128"/>
      <c r="I193" s="127"/>
      <c r="J193" s="127"/>
      <c r="K193" s="127"/>
      <c r="L193" s="121" t="str">
        <f t="shared" si="150"/>
        <v/>
      </c>
      <c r="M193" s="121" t="str">
        <f t="shared" si="151"/>
        <v/>
      </c>
      <c r="N193" s="121"/>
      <c r="O193" s="122" t="str">
        <f t="shared" si="152"/>
        <v/>
      </c>
      <c r="P193" s="122" t="str">
        <f t="shared" si="153"/>
        <v/>
      </c>
      <c r="Q193" s="122" t="str">
        <f t="shared" si="154"/>
        <v/>
      </c>
      <c r="R193" s="122" t="str">
        <f t="shared" si="155"/>
        <v/>
      </c>
      <c r="S193" s="122" t="str">
        <f t="shared" si="156"/>
        <v/>
      </c>
      <c r="T193" s="122" t="str">
        <f t="shared" si="157"/>
        <v/>
      </c>
      <c r="U193" s="122" t="str">
        <f>IF(OR($B193="",$C193="",$E193="",$F193&gt;AN_CONCURS,$F193=""),"",$G193/VLOOKUP($F193,Euro!$A$6:$C$246,3,FALSE))</f>
        <v/>
      </c>
      <c r="V193" s="236" t="b">
        <f t="shared" si="158"/>
        <v>0</v>
      </c>
      <c r="X193" s="123" t="e">
        <f t="shared" si="159"/>
        <v>#VALUE!</v>
      </c>
      <c r="Y193" s="123" t="e">
        <f t="shared" ref="Y193:Y256" si="160">FIND(",",$B193,X193+1)</f>
        <v>#VALUE!</v>
      </c>
      <c r="Z193" s="123" t="e">
        <f t="shared" ref="Z193:Z256" si="161">FIND(",",$B193,Y193+1)</f>
        <v>#VALUE!</v>
      </c>
      <c r="AA193" s="123" t="e">
        <f t="shared" ref="AA193:AA256" si="162">FIND(",",$B193,Z193+1)</f>
        <v>#VALUE!</v>
      </c>
      <c r="AB193" s="123" t="e">
        <f t="shared" ref="AB193:AB256" si="163">FIND(",",$B193,AA193+1)</f>
        <v>#VALUE!</v>
      </c>
      <c r="AC193" s="123" t="e">
        <f t="shared" ref="AC193:AC256" si="164">FIND(",",$B193,AB193+1)</f>
        <v>#VALUE!</v>
      </c>
      <c r="AD193" s="123" t="e">
        <f t="shared" ref="AD193:AD256" si="165">FIND(",",$B193,AC193+1)</f>
        <v>#VALUE!</v>
      </c>
      <c r="AE193" s="123" t="e">
        <f t="shared" ref="AE193:AE256" si="166">FIND(",",$B193,AD193+1)</f>
        <v>#VALUE!</v>
      </c>
      <c r="AF193" s="123" t="e">
        <f t="shared" ref="AF193:AF256" si="167">FIND(",",$B193,AE193+1)</f>
        <v>#VALUE!</v>
      </c>
      <c r="AG193" s="123" t="e">
        <f t="shared" ref="AG193:AG256" si="168">FIND(",",$B193,AF193+1)</f>
        <v>#VALUE!</v>
      </c>
      <c r="AH193" s="123" t="e">
        <f t="shared" ref="AH193:AH256" si="169">FIND(",",$B193,AG193+1)</f>
        <v>#VALUE!</v>
      </c>
      <c r="AI193" s="123" t="e">
        <f t="shared" ref="AI193:AI256" si="170">FIND(",",$B193,AH193+1)</f>
        <v>#VALUE!</v>
      </c>
      <c r="AJ193" s="123" t="e">
        <f t="shared" ref="AJ193:AJ256" si="171">FIND(",",$B193,AI193+1)</f>
        <v>#VALUE!</v>
      </c>
      <c r="AK193" s="123" t="e">
        <f t="shared" ref="AK193:AK256" si="172">FIND(",",$B193,AJ193+1)</f>
        <v>#VALUE!</v>
      </c>
      <c r="AL193" s="123" t="e">
        <f t="shared" ref="AL193:AL256" si="173">FIND(",",$B193,AK193+1)</f>
        <v>#VALUE!</v>
      </c>
      <c r="AM193" s="123" t="e">
        <f t="shared" ref="AM193:AM256" si="174">FIND(",",$B193,AL193+1)</f>
        <v>#VALUE!</v>
      </c>
      <c r="AN193" s="123" t="e">
        <f t="shared" ref="AN193:AN256" si="175">FIND(",",$B193,AM193+1)</f>
        <v>#VALUE!</v>
      </c>
      <c r="AO193" s="123" t="e">
        <f t="shared" ref="AO193:AO256" si="176">FIND(",",$B193,AN193+1)</f>
        <v>#VALUE!</v>
      </c>
      <c r="AP193" s="123" t="e">
        <f t="shared" ref="AP193:AP256" si="177">FIND(",",$B193,AO193+1)</f>
        <v>#VALUE!</v>
      </c>
      <c r="AQ193" s="123" t="e">
        <f t="shared" ref="AQ193:AQ256" si="178">FIND(",",$B193,AP193+1)</f>
        <v>#VALUE!</v>
      </c>
      <c r="AR193" s="124" t="e">
        <f t="shared" ref="AR193:AR256" si="179">IF(X193&gt;0,1,0)</f>
        <v>#VALUE!</v>
      </c>
      <c r="AS193" s="124" t="e">
        <f t="shared" ref="AS193:AS256" si="180">IF(Y193&gt;0,1,0)</f>
        <v>#VALUE!</v>
      </c>
      <c r="AT193" s="124" t="e">
        <f t="shared" ref="AT193:AT256" si="181">IF(Z193&gt;0,1,0)</f>
        <v>#VALUE!</v>
      </c>
      <c r="AU193" s="124" t="e">
        <f t="shared" ref="AU193:AU256" si="182">IF(AA193&gt;0,1,0)</f>
        <v>#VALUE!</v>
      </c>
      <c r="AV193" s="124" t="e">
        <f t="shared" ref="AV193:AV256" si="183">IF(AB193&gt;0,1,0)</f>
        <v>#VALUE!</v>
      </c>
      <c r="AW193" s="124" t="e">
        <f t="shared" ref="AW193:AW256" si="184">IF(AC193&gt;0,1,0)</f>
        <v>#VALUE!</v>
      </c>
      <c r="AX193" s="124" t="e">
        <f t="shared" ref="AX193:AX256" si="185">IF(AD193&gt;0,1,0)</f>
        <v>#VALUE!</v>
      </c>
      <c r="AY193" s="124" t="e">
        <f t="shared" ref="AY193:AY256" si="186">IF(AE193&gt;0,1,0)</f>
        <v>#VALUE!</v>
      </c>
      <c r="AZ193" s="124" t="e">
        <f t="shared" ref="AZ193:AZ256" si="187">IF(AF193&gt;0,1,0)</f>
        <v>#VALUE!</v>
      </c>
      <c r="BA193" s="124" t="e">
        <f t="shared" ref="BA193:BA256" si="188">IF(AG193&gt;0,1,0)</f>
        <v>#VALUE!</v>
      </c>
      <c r="BB193" s="124" t="e">
        <f t="shared" ref="BB193:BB256" si="189">IF(AH193&gt;0,1,0)</f>
        <v>#VALUE!</v>
      </c>
      <c r="BC193" s="124" t="e">
        <f t="shared" ref="BC193:BC256" si="190">IF(AI193&gt;0,1,0)</f>
        <v>#VALUE!</v>
      </c>
      <c r="BD193" s="124" t="e">
        <f t="shared" ref="BD193:BD256" si="191">IF(AJ193&gt;0,1,0)</f>
        <v>#VALUE!</v>
      </c>
      <c r="BE193" s="124" t="e">
        <f t="shared" ref="BE193:BE256" si="192">IF(AK193&gt;0,1,0)</f>
        <v>#VALUE!</v>
      </c>
      <c r="BF193" s="124" t="e">
        <f t="shared" ref="BF193:BF256" si="193">IF(AL193&gt;0,1,0)</f>
        <v>#VALUE!</v>
      </c>
      <c r="BG193" s="124" t="e">
        <f t="shared" ref="BG193:BG256" si="194">IF(AM193&gt;0,1,0)</f>
        <v>#VALUE!</v>
      </c>
      <c r="BH193" s="124" t="e">
        <f t="shared" ref="BH193:BH256" si="195">IF(AN193&gt;0,1,0)</f>
        <v>#VALUE!</v>
      </c>
      <c r="BI193" s="124" t="e">
        <f t="shared" ref="BI193:BI256" si="196">IF(AO193&gt;0,1,0)</f>
        <v>#VALUE!</v>
      </c>
      <c r="BJ193" s="124" t="e">
        <f t="shared" ref="BJ193:BJ256" si="197">IF(AP193&gt;0,1,0)</f>
        <v>#VALUE!</v>
      </c>
      <c r="BK193" s="124" t="e">
        <f t="shared" ref="BK193:BK256" si="198">IF(AQ193&gt;0,1,0)</f>
        <v>#VALUE!</v>
      </c>
      <c r="BL193" s="124">
        <f t="shared" ref="BL193:BL256" si="199">1+SUMIF(AR193:BK193,"&gt;0",AR193:BK193)</f>
        <v>1</v>
      </c>
    </row>
    <row r="194" spans="1:64">
      <c r="A194" s="118" t="s">
        <v>489</v>
      </c>
      <c r="B194" s="126"/>
      <c r="C194" s="126"/>
      <c r="D194" s="125"/>
      <c r="E194" s="125"/>
      <c r="F194" s="127"/>
      <c r="G194" s="128"/>
      <c r="H194" s="128"/>
      <c r="I194" s="127"/>
      <c r="J194" s="127"/>
      <c r="K194" s="127"/>
      <c r="L194" s="121" t="str">
        <f t="shared" si="150"/>
        <v/>
      </c>
      <c r="M194" s="121" t="str">
        <f t="shared" si="151"/>
        <v/>
      </c>
      <c r="N194" s="121"/>
      <c r="O194" s="122" t="str">
        <f t="shared" si="152"/>
        <v/>
      </c>
      <c r="P194" s="122" t="str">
        <f t="shared" si="153"/>
        <v/>
      </c>
      <c r="Q194" s="122" t="str">
        <f t="shared" si="154"/>
        <v/>
      </c>
      <c r="R194" s="122" t="str">
        <f t="shared" si="155"/>
        <v/>
      </c>
      <c r="S194" s="122" t="str">
        <f t="shared" si="156"/>
        <v/>
      </c>
      <c r="T194" s="122" t="str">
        <f t="shared" si="157"/>
        <v/>
      </c>
      <c r="U194" s="122" t="str">
        <f>IF(OR($B194="",$C194="",$E194="",$F194&gt;AN_CONCURS,$F194=""),"",$G194/VLOOKUP($F194,Euro!$A$6:$C$246,3,FALSE))</f>
        <v/>
      </c>
      <c r="V194" s="236" t="b">
        <f t="shared" si="158"/>
        <v>0</v>
      </c>
      <c r="X194" s="123" t="e">
        <f t="shared" si="159"/>
        <v>#VALUE!</v>
      </c>
      <c r="Y194" s="123" t="e">
        <f t="shared" si="160"/>
        <v>#VALUE!</v>
      </c>
      <c r="Z194" s="123" t="e">
        <f t="shared" si="161"/>
        <v>#VALUE!</v>
      </c>
      <c r="AA194" s="123" t="e">
        <f t="shared" si="162"/>
        <v>#VALUE!</v>
      </c>
      <c r="AB194" s="123" t="e">
        <f t="shared" si="163"/>
        <v>#VALUE!</v>
      </c>
      <c r="AC194" s="123" t="e">
        <f t="shared" si="164"/>
        <v>#VALUE!</v>
      </c>
      <c r="AD194" s="123" t="e">
        <f t="shared" si="165"/>
        <v>#VALUE!</v>
      </c>
      <c r="AE194" s="123" t="e">
        <f t="shared" si="166"/>
        <v>#VALUE!</v>
      </c>
      <c r="AF194" s="123" t="e">
        <f t="shared" si="167"/>
        <v>#VALUE!</v>
      </c>
      <c r="AG194" s="123" t="e">
        <f t="shared" si="168"/>
        <v>#VALUE!</v>
      </c>
      <c r="AH194" s="123" t="e">
        <f t="shared" si="169"/>
        <v>#VALUE!</v>
      </c>
      <c r="AI194" s="123" t="e">
        <f t="shared" si="170"/>
        <v>#VALUE!</v>
      </c>
      <c r="AJ194" s="123" t="e">
        <f t="shared" si="171"/>
        <v>#VALUE!</v>
      </c>
      <c r="AK194" s="123" t="e">
        <f t="shared" si="172"/>
        <v>#VALUE!</v>
      </c>
      <c r="AL194" s="123" t="e">
        <f t="shared" si="173"/>
        <v>#VALUE!</v>
      </c>
      <c r="AM194" s="123" t="e">
        <f t="shared" si="174"/>
        <v>#VALUE!</v>
      </c>
      <c r="AN194" s="123" t="e">
        <f t="shared" si="175"/>
        <v>#VALUE!</v>
      </c>
      <c r="AO194" s="123" t="e">
        <f t="shared" si="176"/>
        <v>#VALUE!</v>
      </c>
      <c r="AP194" s="123" t="e">
        <f t="shared" si="177"/>
        <v>#VALUE!</v>
      </c>
      <c r="AQ194" s="123" t="e">
        <f t="shared" si="178"/>
        <v>#VALUE!</v>
      </c>
      <c r="AR194" s="124" t="e">
        <f t="shared" si="179"/>
        <v>#VALUE!</v>
      </c>
      <c r="AS194" s="124" t="e">
        <f t="shared" si="180"/>
        <v>#VALUE!</v>
      </c>
      <c r="AT194" s="124" t="e">
        <f t="shared" si="181"/>
        <v>#VALUE!</v>
      </c>
      <c r="AU194" s="124" t="e">
        <f t="shared" si="182"/>
        <v>#VALUE!</v>
      </c>
      <c r="AV194" s="124" t="e">
        <f t="shared" si="183"/>
        <v>#VALUE!</v>
      </c>
      <c r="AW194" s="124" t="e">
        <f t="shared" si="184"/>
        <v>#VALUE!</v>
      </c>
      <c r="AX194" s="124" t="e">
        <f t="shared" si="185"/>
        <v>#VALUE!</v>
      </c>
      <c r="AY194" s="124" t="e">
        <f t="shared" si="186"/>
        <v>#VALUE!</v>
      </c>
      <c r="AZ194" s="124" t="e">
        <f t="shared" si="187"/>
        <v>#VALUE!</v>
      </c>
      <c r="BA194" s="124" t="e">
        <f t="shared" si="188"/>
        <v>#VALUE!</v>
      </c>
      <c r="BB194" s="124" t="e">
        <f t="shared" si="189"/>
        <v>#VALUE!</v>
      </c>
      <c r="BC194" s="124" t="e">
        <f t="shared" si="190"/>
        <v>#VALUE!</v>
      </c>
      <c r="BD194" s="124" t="e">
        <f t="shared" si="191"/>
        <v>#VALUE!</v>
      </c>
      <c r="BE194" s="124" t="e">
        <f t="shared" si="192"/>
        <v>#VALUE!</v>
      </c>
      <c r="BF194" s="124" t="e">
        <f t="shared" si="193"/>
        <v>#VALUE!</v>
      </c>
      <c r="BG194" s="124" t="e">
        <f t="shared" si="194"/>
        <v>#VALUE!</v>
      </c>
      <c r="BH194" s="124" t="e">
        <f t="shared" si="195"/>
        <v>#VALUE!</v>
      </c>
      <c r="BI194" s="124" t="e">
        <f t="shared" si="196"/>
        <v>#VALUE!</v>
      </c>
      <c r="BJ194" s="124" t="e">
        <f t="shared" si="197"/>
        <v>#VALUE!</v>
      </c>
      <c r="BK194" s="124" t="e">
        <f t="shared" si="198"/>
        <v>#VALUE!</v>
      </c>
      <c r="BL194" s="124">
        <f t="shared" si="199"/>
        <v>1</v>
      </c>
    </row>
    <row r="195" spans="1:64">
      <c r="A195" s="118" t="s">
        <v>490</v>
      </c>
      <c r="B195" s="126"/>
      <c r="C195" s="126"/>
      <c r="D195" s="125"/>
      <c r="E195" s="125"/>
      <c r="F195" s="127"/>
      <c r="G195" s="128"/>
      <c r="H195" s="128"/>
      <c r="I195" s="127"/>
      <c r="J195" s="127"/>
      <c r="K195" s="127"/>
      <c r="L195" s="121" t="str">
        <f t="shared" si="150"/>
        <v/>
      </c>
      <c r="M195" s="121" t="str">
        <f t="shared" si="151"/>
        <v/>
      </c>
      <c r="N195" s="121"/>
      <c r="O195" s="122" t="str">
        <f t="shared" si="152"/>
        <v/>
      </c>
      <c r="P195" s="122" t="str">
        <f t="shared" si="153"/>
        <v/>
      </c>
      <c r="Q195" s="122" t="str">
        <f t="shared" si="154"/>
        <v/>
      </c>
      <c r="R195" s="122" t="str">
        <f t="shared" si="155"/>
        <v/>
      </c>
      <c r="S195" s="122" t="str">
        <f t="shared" si="156"/>
        <v/>
      </c>
      <c r="T195" s="122" t="str">
        <f t="shared" si="157"/>
        <v/>
      </c>
      <c r="U195" s="122" t="str">
        <f>IF(OR($B195="",$C195="",$E195="",$F195&gt;AN_CONCURS,$F195=""),"",$G195/VLOOKUP($F195,Euro!$A$6:$C$246,3,FALSE))</f>
        <v/>
      </c>
      <c r="V195" s="236" t="b">
        <f t="shared" si="158"/>
        <v>0</v>
      </c>
      <c r="X195" s="123" t="e">
        <f t="shared" si="159"/>
        <v>#VALUE!</v>
      </c>
      <c r="Y195" s="123" t="e">
        <f t="shared" si="160"/>
        <v>#VALUE!</v>
      </c>
      <c r="Z195" s="123" t="e">
        <f t="shared" si="161"/>
        <v>#VALUE!</v>
      </c>
      <c r="AA195" s="123" t="e">
        <f t="shared" si="162"/>
        <v>#VALUE!</v>
      </c>
      <c r="AB195" s="123" t="e">
        <f t="shared" si="163"/>
        <v>#VALUE!</v>
      </c>
      <c r="AC195" s="123" t="e">
        <f t="shared" si="164"/>
        <v>#VALUE!</v>
      </c>
      <c r="AD195" s="123" t="e">
        <f t="shared" si="165"/>
        <v>#VALUE!</v>
      </c>
      <c r="AE195" s="123" t="e">
        <f t="shared" si="166"/>
        <v>#VALUE!</v>
      </c>
      <c r="AF195" s="123" t="e">
        <f t="shared" si="167"/>
        <v>#VALUE!</v>
      </c>
      <c r="AG195" s="123" t="e">
        <f t="shared" si="168"/>
        <v>#VALUE!</v>
      </c>
      <c r="AH195" s="123" t="e">
        <f t="shared" si="169"/>
        <v>#VALUE!</v>
      </c>
      <c r="AI195" s="123" t="e">
        <f t="shared" si="170"/>
        <v>#VALUE!</v>
      </c>
      <c r="AJ195" s="123" t="e">
        <f t="shared" si="171"/>
        <v>#VALUE!</v>
      </c>
      <c r="AK195" s="123" t="e">
        <f t="shared" si="172"/>
        <v>#VALUE!</v>
      </c>
      <c r="AL195" s="123" t="e">
        <f t="shared" si="173"/>
        <v>#VALUE!</v>
      </c>
      <c r="AM195" s="123" t="e">
        <f t="shared" si="174"/>
        <v>#VALUE!</v>
      </c>
      <c r="AN195" s="123" t="e">
        <f t="shared" si="175"/>
        <v>#VALUE!</v>
      </c>
      <c r="AO195" s="123" t="e">
        <f t="shared" si="176"/>
        <v>#VALUE!</v>
      </c>
      <c r="AP195" s="123" t="e">
        <f t="shared" si="177"/>
        <v>#VALUE!</v>
      </c>
      <c r="AQ195" s="123" t="e">
        <f t="shared" si="178"/>
        <v>#VALUE!</v>
      </c>
      <c r="AR195" s="124" t="e">
        <f t="shared" si="179"/>
        <v>#VALUE!</v>
      </c>
      <c r="AS195" s="124" t="e">
        <f t="shared" si="180"/>
        <v>#VALUE!</v>
      </c>
      <c r="AT195" s="124" t="e">
        <f t="shared" si="181"/>
        <v>#VALUE!</v>
      </c>
      <c r="AU195" s="124" t="e">
        <f t="shared" si="182"/>
        <v>#VALUE!</v>
      </c>
      <c r="AV195" s="124" t="e">
        <f t="shared" si="183"/>
        <v>#VALUE!</v>
      </c>
      <c r="AW195" s="124" t="e">
        <f t="shared" si="184"/>
        <v>#VALUE!</v>
      </c>
      <c r="AX195" s="124" t="e">
        <f t="shared" si="185"/>
        <v>#VALUE!</v>
      </c>
      <c r="AY195" s="124" t="e">
        <f t="shared" si="186"/>
        <v>#VALUE!</v>
      </c>
      <c r="AZ195" s="124" t="e">
        <f t="shared" si="187"/>
        <v>#VALUE!</v>
      </c>
      <c r="BA195" s="124" t="e">
        <f t="shared" si="188"/>
        <v>#VALUE!</v>
      </c>
      <c r="BB195" s="124" t="e">
        <f t="shared" si="189"/>
        <v>#VALUE!</v>
      </c>
      <c r="BC195" s="124" t="e">
        <f t="shared" si="190"/>
        <v>#VALUE!</v>
      </c>
      <c r="BD195" s="124" t="e">
        <f t="shared" si="191"/>
        <v>#VALUE!</v>
      </c>
      <c r="BE195" s="124" t="e">
        <f t="shared" si="192"/>
        <v>#VALUE!</v>
      </c>
      <c r="BF195" s="124" t="e">
        <f t="shared" si="193"/>
        <v>#VALUE!</v>
      </c>
      <c r="BG195" s="124" t="e">
        <f t="shared" si="194"/>
        <v>#VALUE!</v>
      </c>
      <c r="BH195" s="124" t="e">
        <f t="shared" si="195"/>
        <v>#VALUE!</v>
      </c>
      <c r="BI195" s="124" t="e">
        <f t="shared" si="196"/>
        <v>#VALUE!</v>
      </c>
      <c r="BJ195" s="124" t="e">
        <f t="shared" si="197"/>
        <v>#VALUE!</v>
      </c>
      <c r="BK195" s="124" t="e">
        <f t="shared" si="198"/>
        <v>#VALUE!</v>
      </c>
      <c r="BL195" s="124">
        <f t="shared" si="199"/>
        <v>1</v>
      </c>
    </row>
    <row r="196" spans="1:64">
      <c r="A196" s="118" t="s">
        <v>491</v>
      </c>
      <c r="B196" s="126"/>
      <c r="C196" s="126"/>
      <c r="D196" s="125"/>
      <c r="E196" s="125"/>
      <c r="F196" s="127"/>
      <c r="G196" s="128"/>
      <c r="H196" s="128"/>
      <c r="I196" s="127"/>
      <c r="J196" s="127"/>
      <c r="K196" s="127"/>
      <c r="L196" s="121" t="str">
        <f t="shared" si="150"/>
        <v/>
      </c>
      <c r="M196" s="121" t="str">
        <f t="shared" si="151"/>
        <v/>
      </c>
      <c r="N196" s="121"/>
      <c r="O196" s="122" t="str">
        <f t="shared" si="152"/>
        <v/>
      </c>
      <c r="P196" s="122" t="str">
        <f t="shared" si="153"/>
        <v/>
      </c>
      <c r="Q196" s="122" t="str">
        <f t="shared" si="154"/>
        <v/>
      </c>
      <c r="R196" s="122" t="str">
        <f t="shared" si="155"/>
        <v/>
      </c>
      <c r="S196" s="122" t="str">
        <f t="shared" si="156"/>
        <v/>
      </c>
      <c r="T196" s="122" t="str">
        <f t="shared" si="157"/>
        <v/>
      </c>
      <c r="U196" s="122" t="str">
        <f>IF(OR($B196="",$C196="",$E196="",$F196&gt;AN_CONCURS,$F196=""),"",$G196/VLOOKUP($F196,Euro!$A$6:$C$246,3,FALSE))</f>
        <v/>
      </c>
      <c r="V196" s="236" t="b">
        <f t="shared" si="158"/>
        <v>0</v>
      </c>
      <c r="X196" s="123" t="e">
        <f t="shared" si="159"/>
        <v>#VALUE!</v>
      </c>
      <c r="Y196" s="123" t="e">
        <f t="shared" si="160"/>
        <v>#VALUE!</v>
      </c>
      <c r="Z196" s="123" t="e">
        <f t="shared" si="161"/>
        <v>#VALUE!</v>
      </c>
      <c r="AA196" s="123" t="e">
        <f t="shared" si="162"/>
        <v>#VALUE!</v>
      </c>
      <c r="AB196" s="123" t="e">
        <f t="shared" si="163"/>
        <v>#VALUE!</v>
      </c>
      <c r="AC196" s="123" t="e">
        <f t="shared" si="164"/>
        <v>#VALUE!</v>
      </c>
      <c r="AD196" s="123" t="e">
        <f t="shared" si="165"/>
        <v>#VALUE!</v>
      </c>
      <c r="AE196" s="123" t="e">
        <f t="shared" si="166"/>
        <v>#VALUE!</v>
      </c>
      <c r="AF196" s="123" t="e">
        <f t="shared" si="167"/>
        <v>#VALUE!</v>
      </c>
      <c r="AG196" s="123" t="e">
        <f t="shared" si="168"/>
        <v>#VALUE!</v>
      </c>
      <c r="AH196" s="123" t="e">
        <f t="shared" si="169"/>
        <v>#VALUE!</v>
      </c>
      <c r="AI196" s="123" t="e">
        <f t="shared" si="170"/>
        <v>#VALUE!</v>
      </c>
      <c r="AJ196" s="123" t="e">
        <f t="shared" si="171"/>
        <v>#VALUE!</v>
      </c>
      <c r="AK196" s="123" t="e">
        <f t="shared" si="172"/>
        <v>#VALUE!</v>
      </c>
      <c r="AL196" s="123" t="e">
        <f t="shared" si="173"/>
        <v>#VALUE!</v>
      </c>
      <c r="AM196" s="123" t="e">
        <f t="shared" si="174"/>
        <v>#VALUE!</v>
      </c>
      <c r="AN196" s="123" t="e">
        <f t="shared" si="175"/>
        <v>#VALUE!</v>
      </c>
      <c r="AO196" s="123" t="e">
        <f t="shared" si="176"/>
        <v>#VALUE!</v>
      </c>
      <c r="AP196" s="123" t="e">
        <f t="shared" si="177"/>
        <v>#VALUE!</v>
      </c>
      <c r="AQ196" s="123" t="e">
        <f t="shared" si="178"/>
        <v>#VALUE!</v>
      </c>
      <c r="AR196" s="124" t="e">
        <f t="shared" si="179"/>
        <v>#VALUE!</v>
      </c>
      <c r="AS196" s="124" t="e">
        <f t="shared" si="180"/>
        <v>#VALUE!</v>
      </c>
      <c r="AT196" s="124" t="e">
        <f t="shared" si="181"/>
        <v>#VALUE!</v>
      </c>
      <c r="AU196" s="124" t="e">
        <f t="shared" si="182"/>
        <v>#VALUE!</v>
      </c>
      <c r="AV196" s="124" t="e">
        <f t="shared" si="183"/>
        <v>#VALUE!</v>
      </c>
      <c r="AW196" s="124" t="e">
        <f t="shared" si="184"/>
        <v>#VALUE!</v>
      </c>
      <c r="AX196" s="124" t="e">
        <f t="shared" si="185"/>
        <v>#VALUE!</v>
      </c>
      <c r="AY196" s="124" t="e">
        <f t="shared" si="186"/>
        <v>#VALUE!</v>
      </c>
      <c r="AZ196" s="124" t="e">
        <f t="shared" si="187"/>
        <v>#VALUE!</v>
      </c>
      <c r="BA196" s="124" t="e">
        <f t="shared" si="188"/>
        <v>#VALUE!</v>
      </c>
      <c r="BB196" s="124" t="e">
        <f t="shared" si="189"/>
        <v>#VALUE!</v>
      </c>
      <c r="BC196" s="124" t="e">
        <f t="shared" si="190"/>
        <v>#VALUE!</v>
      </c>
      <c r="BD196" s="124" t="e">
        <f t="shared" si="191"/>
        <v>#VALUE!</v>
      </c>
      <c r="BE196" s="124" t="e">
        <f t="shared" si="192"/>
        <v>#VALUE!</v>
      </c>
      <c r="BF196" s="124" t="e">
        <f t="shared" si="193"/>
        <v>#VALUE!</v>
      </c>
      <c r="BG196" s="124" t="e">
        <f t="shared" si="194"/>
        <v>#VALUE!</v>
      </c>
      <c r="BH196" s="124" t="e">
        <f t="shared" si="195"/>
        <v>#VALUE!</v>
      </c>
      <c r="BI196" s="124" t="e">
        <f t="shared" si="196"/>
        <v>#VALUE!</v>
      </c>
      <c r="BJ196" s="124" t="e">
        <f t="shared" si="197"/>
        <v>#VALUE!</v>
      </c>
      <c r="BK196" s="124" t="e">
        <f t="shared" si="198"/>
        <v>#VALUE!</v>
      </c>
      <c r="BL196" s="124">
        <f t="shared" si="199"/>
        <v>1</v>
      </c>
    </row>
    <row r="197" spans="1:64">
      <c r="A197" s="118" t="s">
        <v>492</v>
      </c>
      <c r="B197" s="126"/>
      <c r="C197" s="126"/>
      <c r="D197" s="125"/>
      <c r="E197" s="125"/>
      <c r="F197" s="127"/>
      <c r="G197" s="128"/>
      <c r="H197" s="128"/>
      <c r="I197" s="127"/>
      <c r="J197" s="127"/>
      <c r="K197" s="127"/>
      <c r="L197" s="121" t="str">
        <f t="shared" si="150"/>
        <v/>
      </c>
      <c r="M197" s="121" t="str">
        <f t="shared" si="151"/>
        <v/>
      </c>
      <c r="N197" s="121"/>
      <c r="O197" s="122" t="str">
        <f t="shared" si="152"/>
        <v/>
      </c>
      <c r="P197" s="122" t="str">
        <f t="shared" si="153"/>
        <v/>
      </c>
      <c r="Q197" s="122" t="str">
        <f t="shared" si="154"/>
        <v/>
      </c>
      <c r="R197" s="122" t="str">
        <f t="shared" si="155"/>
        <v/>
      </c>
      <c r="S197" s="122" t="str">
        <f t="shared" si="156"/>
        <v/>
      </c>
      <c r="T197" s="122" t="str">
        <f t="shared" si="157"/>
        <v/>
      </c>
      <c r="U197" s="122" t="str">
        <f>IF(OR($B197="",$C197="",$E197="",$F197&gt;AN_CONCURS,$F197=""),"",$G197/VLOOKUP($F197,Euro!$A$6:$C$246,3,FALSE))</f>
        <v/>
      </c>
      <c r="V197" s="236" t="b">
        <f t="shared" si="158"/>
        <v>0</v>
      </c>
      <c r="X197" s="123" t="e">
        <f t="shared" si="159"/>
        <v>#VALUE!</v>
      </c>
      <c r="Y197" s="123" t="e">
        <f t="shared" si="160"/>
        <v>#VALUE!</v>
      </c>
      <c r="Z197" s="123" t="e">
        <f t="shared" si="161"/>
        <v>#VALUE!</v>
      </c>
      <c r="AA197" s="123" t="e">
        <f t="shared" si="162"/>
        <v>#VALUE!</v>
      </c>
      <c r="AB197" s="123" t="e">
        <f t="shared" si="163"/>
        <v>#VALUE!</v>
      </c>
      <c r="AC197" s="123" t="e">
        <f t="shared" si="164"/>
        <v>#VALUE!</v>
      </c>
      <c r="AD197" s="123" t="e">
        <f t="shared" si="165"/>
        <v>#VALUE!</v>
      </c>
      <c r="AE197" s="123" t="e">
        <f t="shared" si="166"/>
        <v>#VALUE!</v>
      </c>
      <c r="AF197" s="123" t="e">
        <f t="shared" si="167"/>
        <v>#VALUE!</v>
      </c>
      <c r="AG197" s="123" t="e">
        <f t="shared" si="168"/>
        <v>#VALUE!</v>
      </c>
      <c r="AH197" s="123" t="e">
        <f t="shared" si="169"/>
        <v>#VALUE!</v>
      </c>
      <c r="AI197" s="123" t="e">
        <f t="shared" si="170"/>
        <v>#VALUE!</v>
      </c>
      <c r="AJ197" s="123" t="e">
        <f t="shared" si="171"/>
        <v>#VALUE!</v>
      </c>
      <c r="AK197" s="123" t="e">
        <f t="shared" si="172"/>
        <v>#VALUE!</v>
      </c>
      <c r="AL197" s="123" t="e">
        <f t="shared" si="173"/>
        <v>#VALUE!</v>
      </c>
      <c r="AM197" s="123" t="e">
        <f t="shared" si="174"/>
        <v>#VALUE!</v>
      </c>
      <c r="AN197" s="123" t="e">
        <f t="shared" si="175"/>
        <v>#VALUE!</v>
      </c>
      <c r="AO197" s="123" t="e">
        <f t="shared" si="176"/>
        <v>#VALUE!</v>
      </c>
      <c r="AP197" s="123" t="e">
        <f t="shared" si="177"/>
        <v>#VALUE!</v>
      </c>
      <c r="AQ197" s="123" t="e">
        <f t="shared" si="178"/>
        <v>#VALUE!</v>
      </c>
      <c r="AR197" s="124" t="e">
        <f t="shared" si="179"/>
        <v>#VALUE!</v>
      </c>
      <c r="AS197" s="124" t="e">
        <f t="shared" si="180"/>
        <v>#VALUE!</v>
      </c>
      <c r="AT197" s="124" t="e">
        <f t="shared" si="181"/>
        <v>#VALUE!</v>
      </c>
      <c r="AU197" s="124" t="e">
        <f t="shared" si="182"/>
        <v>#VALUE!</v>
      </c>
      <c r="AV197" s="124" t="e">
        <f t="shared" si="183"/>
        <v>#VALUE!</v>
      </c>
      <c r="AW197" s="124" t="e">
        <f t="shared" si="184"/>
        <v>#VALUE!</v>
      </c>
      <c r="AX197" s="124" t="e">
        <f t="shared" si="185"/>
        <v>#VALUE!</v>
      </c>
      <c r="AY197" s="124" t="e">
        <f t="shared" si="186"/>
        <v>#VALUE!</v>
      </c>
      <c r="AZ197" s="124" t="e">
        <f t="shared" si="187"/>
        <v>#VALUE!</v>
      </c>
      <c r="BA197" s="124" t="e">
        <f t="shared" si="188"/>
        <v>#VALUE!</v>
      </c>
      <c r="BB197" s="124" t="e">
        <f t="shared" si="189"/>
        <v>#VALUE!</v>
      </c>
      <c r="BC197" s="124" t="e">
        <f t="shared" si="190"/>
        <v>#VALUE!</v>
      </c>
      <c r="BD197" s="124" t="e">
        <f t="shared" si="191"/>
        <v>#VALUE!</v>
      </c>
      <c r="BE197" s="124" t="e">
        <f t="shared" si="192"/>
        <v>#VALUE!</v>
      </c>
      <c r="BF197" s="124" t="e">
        <f t="shared" si="193"/>
        <v>#VALUE!</v>
      </c>
      <c r="BG197" s="124" t="e">
        <f t="shared" si="194"/>
        <v>#VALUE!</v>
      </c>
      <c r="BH197" s="124" t="e">
        <f t="shared" si="195"/>
        <v>#VALUE!</v>
      </c>
      <c r="BI197" s="124" t="e">
        <f t="shared" si="196"/>
        <v>#VALUE!</v>
      </c>
      <c r="BJ197" s="124" t="e">
        <f t="shared" si="197"/>
        <v>#VALUE!</v>
      </c>
      <c r="BK197" s="124" t="e">
        <f t="shared" si="198"/>
        <v>#VALUE!</v>
      </c>
      <c r="BL197" s="124">
        <f t="shared" si="199"/>
        <v>1</v>
      </c>
    </row>
    <row r="198" spans="1:64">
      <c r="A198" s="118" t="s">
        <v>493</v>
      </c>
      <c r="B198" s="126"/>
      <c r="C198" s="126"/>
      <c r="D198" s="125"/>
      <c r="E198" s="125"/>
      <c r="F198" s="127"/>
      <c r="G198" s="128"/>
      <c r="H198" s="128"/>
      <c r="I198" s="127"/>
      <c r="J198" s="127"/>
      <c r="K198" s="127"/>
      <c r="L198" s="121" t="str">
        <f t="shared" si="150"/>
        <v/>
      </c>
      <c r="M198" s="121" t="str">
        <f t="shared" si="151"/>
        <v/>
      </c>
      <c r="N198" s="121"/>
      <c r="O198" s="122" t="str">
        <f t="shared" si="152"/>
        <v/>
      </c>
      <c r="P198" s="122" t="str">
        <f t="shared" si="153"/>
        <v/>
      </c>
      <c r="Q198" s="122" t="str">
        <f t="shared" si="154"/>
        <v/>
      </c>
      <c r="R198" s="122" t="str">
        <f t="shared" si="155"/>
        <v/>
      </c>
      <c r="S198" s="122" t="str">
        <f t="shared" si="156"/>
        <v/>
      </c>
      <c r="T198" s="122" t="str">
        <f t="shared" si="157"/>
        <v/>
      </c>
      <c r="U198" s="122" t="str">
        <f>IF(OR($B198="",$C198="",$E198="",$F198&gt;AN_CONCURS,$F198=""),"",$G198/VLOOKUP($F198,Euro!$A$6:$C$246,3,FALSE))</f>
        <v/>
      </c>
      <c r="V198" s="236" t="b">
        <f t="shared" si="158"/>
        <v>0</v>
      </c>
      <c r="X198" s="123" t="e">
        <f t="shared" si="159"/>
        <v>#VALUE!</v>
      </c>
      <c r="Y198" s="123" t="e">
        <f t="shared" si="160"/>
        <v>#VALUE!</v>
      </c>
      <c r="Z198" s="123" t="e">
        <f t="shared" si="161"/>
        <v>#VALUE!</v>
      </c>
      <c r="AA198" s="123" t="e">
        <f t="shared" si="162"/>
        <v>#VALUE!</v>
      </c>
      <c r="AB198" s="123" t="e">
        <f t="shared" si="163"/>
        <v>#VALUE!</v>
      </c>
      <c r="AC198" s="123" t="e">
        <f t="shared" si="164"/>
        <v>#VALUE!</v>
      </c>
      <c r="AD198" s="123" t="e">
        <f t="shared" si="165"/>
        <v>#VALUE!</v>
      </c>
      <c r="AE198" s="123" t="e">
        <f t="shared" si="166"/>
        <v>#VALUE!</v>
      </c>
      <c r="AF198" s="123" t="e">
        <f t="shared" si="167"/>
        <v>#VALUE!</v>
      </c>
      <c r="AG198" s="123" t="e">
        <f t="shared" si="168"/>
        <v>#VALUE!</v>
      </c>
      <c r="AH198" s="123" t="e">
        <f t="shared" si="169"/>
        <v>#VALUE!</v>
      </c>
      <c r="AI198" s="123" t="e">
        <f t="shared" si="170"/>
        <v>#VALUE!</v>
      </c>
      <c r="AJ198" s="123" t="e">
        <f t="shared" si="171"/>
        <v>#VALUE!</v>
      </c>
      <c r="AK198" s="123" t="e">
        <f t="shared" si="172"/>
        <v>#VALUE!</v>
      </c>
      <c r="AL198" s="123" t="e">
        <f t="shared" si="173"/>
        <v>#VALUE!</v>
      </c>
      <c r="AM198" s="123" t="e">
        <f t="shared" si="174"/>
        <v>#VALUE!</v>
      </c>
      <c r="AN198" s="123" t="e">
        <f t="shared" si="175"/>
        <v>#VALUE!</v>
      </c>
      <c r="AO198" s="123" t="e">
        <f t="shared" si="176"/>
        <v>#VALUE!</v>
      </c>
      <c r="AP198" s="123" t="e">
        <f t="shared" si="177"/>
        <v>#VALUE!</v>
      </c>
      <c r="AQ198" s="123" t="e">
        <f t="shared" si="178"/>
        <v>#VALUE!</v>
      </c>
      <c r="AR198" s="124" t="e">
        <f t="shared" si="179"/>
        <v>#VALUE!</v>
      </c>
      <c r="AS198" s="124" t="e">
        <f t="shared" si="180"/>
        <v>#VALUE!</v>
      </c>
      <c r="AT198" s="124" t="e">
        <f t="shared" si="181"/>
        <v>#VALUE!</v>
      </c>
      <c r="AU198" s="124" t="e">
        <f t="shared" si="182"/>
        <v>#VALUE!</v>
      </c>
      <c r="AV198" s="124" t="e">
        <f t="shared" si="183"/>
        <v>#VALUE!</v>
      </c>
      <c r="AW198" s="124" t="e">
        <f t="shared" si="184"/>
        <v>#VALUE!</v>
      </c>
      <c r="AX198" s="124" t="e">
        <f t="shared" si="185"/>
        <v>#VALUE!</v>
      </c>
      <c r="AY198" s="124" t="e">
        <f t="shared" si="186"/>
        <v>#VALUE!</v>
      </c>
      <c r="AZ198" s="124" t="e">
        <f t="shared" si="187"/>
        <v>#VALUE!</v>
      </c>
      <c r="BA198" s="124" t="e">
        <f t="shared" si="188"/>
        <v>#VALUE!</v>
      </c>
      <c r="BB198" s="124" t="e">
        <f t="shared" si="189"/>
        <v>#VALUE!</v>
      </c>
      <c r="BC198" s="124" t="e">
        <f t="shared" si="190"/>
        <v>#VALUE!</v>
      </c>
      <c r="BD198" s="124" t="e">
        <f t="shared" si="191"/>
        <v>#VALUE!</v>
      </c>
      <c r="BE198" s="124" t="e">
        <f t="shared" si="192"/>
        <v>#VALUE!</v>
      </c>
      <c r="BF198" s="124" t="e">
        <f t="shared" si="193"/>
        <v>#VALUE!</v>
      </c>
      <c r="BG198" s="124" t="e">
        <f t="shared" si="194"/>
        <v>#VALUE!</v>
      </c>
      <c r="BH198" s="124" t="e">
        <f t="shared" si="195"/>
        <v>#VALUE!</v>
      </c>
      <c r="BI198" s="124" t="e">
        <f t="shared" si="196"/>
        <v>#VALUE!</v>
      </c>
      <c r="BJ198" s="124" t="e">
        <f t="shared" si="197"/>
        <v>#VALUE!</v>
      </c>
      <c r="BK198" s="124" t="e">
        <f t="shared" si="198"/>
        <v>#VALUE!</v>
      </c>
      <c r="BL198" s="124">
        <f t="shared" si="199"/>
        <v>1</v>
      </c>
    </row>
    <row r="199" spans="1:64">
      <c r="A199" s="118" t="s">
        <v>494</v>
      </c>
      <c r="B199" s="126"/>
      <c r="C199" s="126"/>
      <c r="D199" s="125"/>
      <c r="E199" s="125"/>
      <c r="F199" s="127"/>
      <c r="G199" s="128"/>
      <c r="H199" s="128"/>
      <c r="I199" s="127"/>
      <c r="J199" s="127"/>
      <c r="K199" s="127"/>
      <c r="L199" s="121" t="str">
        <f t="shared" si="150"/>
        <v/>
      </c>
      <c r="M199" s="121" t="str">
        <f t="shared" si="151"/>
        <v/>
      </c>
      <c r="N199" s="121"/>
      <c r="O199" s="122" t="str">
        <f t="shared" si="152"/>
        <v/>
      </c>
      <c r="P199" s="122" t="str">
        <f t="shared" si="153"/>
        <v/>
      </c>
      <c r="Q199" s="122" t="str">
        <f t="shared" si="154"/>
        <v/>
      </c>
      <c r="R199" s="122" t="str">
        <f t="shared" si="155"/>
        <v/>
      </c>
      <c r="S199" s="122" t="str">
        <f t="shared" si="156"/>
        <v/>
      </c>
      <c r="T199" s="122" t="str">
        <f t="shared" si="157"/>
        <v/>
      </c>
      <c r="U199" s="122" t="str">
        <f>IF(OR($B199="",$C199="",$E199="",$F199&gt;AN_CONCURS,$F199=""),"",$G199/VLOOKUP($F199,Euro!$A$6:$C$246,3,FALSE))</f>
        <v/>
      </c>
      <c r="V199" s="236" t="b">
        <f t="shared" si="158"/>
        <v>0</v>
      </c>
      <c r="X199" s="123" t="e">
        <f t="shared" si="159"/>
        <v>#VALUE!</v>
      </c>
      <c r="Y199" s="123" t="e">
        <f t="shared" si="160"/>
        <v>#VALUE!</v>
      </c>
      <c r="Z199" s="123" t="e">
        <f t="shared" si="161"/>
        <v>#VALUE!</v>
      </c>
      <c r="AA199" s="123" t="e">
        <f t="shared" si="162"/>
        <v>#VALUE!</v>
      </c>
      <c r="AB199" s="123" t="e">
        <f t="shared" si="163"/>
        <v>#VALUE!</v>
      </c>
      <c r="AC199" s="123" t="e">
        <f t="shared" si="164"/>
        <v>#VALUE!</v>
      </c>
      <c r="AD199" s="123" t="e">
        <f t="shared" si="165"/>
        <v>#VALUE!</v>
      </c>
      <c r="AE199" s="123" t="e">
        <f t="shared" si="166"/>
        <v>#VALUE!</v>
      </c>
      <c r="AF199" s="123" t="e">
        <f t="shared" si="167"/>
        <v>#VALUE!</v>
      </c>
      <c r="AG199" s="123" t="e">
        <f t="shared" si="168"/>
        <v>#VALUE!</v>
      </c>
      <c r="AH199" s="123" t="e">
        <f t="shared" si="169"/>
        <v>#VALUE!</v>
      </c>
      <c r="AI199" s="123" t="e">
        <f t="shared" si="170"/>
        <v>#VALUE!</v>
      </c>
      <c r="AJ199" s="123" t="e">
        <f t="shared" si="171"/>
        <v>#VALUE!</v>
      </c>
      <c r="AK199" s="123" t="e">
        <f t="shared" si="172"/>
        <v>#VALUE!</v>
      </c>
      <c r="AL199" s="123" t="e">
        <f t="shared" si="173"/>
        <v>#VALUE!</v>
      </c>
      <c r="AM199" s="123" t="e">
        <f t="shared" si="174"/>
        <v>#VALUE!</v>
      </c>
      <c r="AN199" s="123" t="e">
        <f t="shared" si="175"/>
        <v>#VALUE!</v>
      </c>
      <c r="AO199" s="123" t="e">
        <f t="shared" si="176"/>
        <v>#VALUE!</v>
      </c>
      <c r="AP199" s="123" t="e">
        <f t="shared" si="177"/>
        <v>#VALUE!</v>
      </c>
      <c r="AQ199" s="123" t="e">
        <f t="shared" si="178"/>
        <v>#VALUE!</v>
      </c>
      <c r="AR199" s="124" t="e">
        <f t="shared" si="179"/>
        <v>#VALUE!</v>
      </c>
      <c r="AS199" s="124" t="e">
        <f t="shared" si="180"/>
        <v>#VALUE!</v>
      </c>
      <c r="AT199" s="124" t="e">
        <f t="shared" si="181"/>
        <v>#VALUE!</v>
      </c>
      <c r="AU199" s="124" t="e">
        <f t="shared" si="182"/>
        <v>#VALUE!</v>
      </c>
      <c r="AV199" s="124" t="e">
        <f t="shared" si="183"/>
        <v>#VALUE!</v>
      </c>
      <c r="AW199" s="124" t="e">
        <f t="shared" si="184"/>
        <v>#VALUE!</v>
      </c>
      <c r="AX199" s="124" t="e">
        <f t="shared" si="185"/>
        <v>#VALUE!</v>
      </c>
      <c r="AY199" s="124" t="e">
        <f t="shared" si="186"/>
        <v>#VALUE!</v>
      </c>
      <c r="AZ199" s="124" t="e">
        <f t="shared" si="187"/>
        <v>#VALUE!</v>
      </c>
      <c r="BA199" s="124" t="e">
        <f t="shared" si="188"/>
        <v>#VALUE!</v>
      </c>
      <c r="BB199" s="124" t="e">
        <f t="shared" si="189"/>
        <v>#VALUE!</v>
      </c>
      <c r="BC199" s="124" t="e">
        <f t="shared" si="190"/>
        <v>#VALUE!</v>
      </c>
      <c r="BD199" s="124" t="e">
        <f t="shared" si="191"/>
        <v>#VALUE!</v>
      </c>
      <c r="BE199" s="124" t="e">
        <f t="shared" si="192"/>
        <v>#VALUE!</v>
      </c>
      <c r="BF199" s="124" t="e">
        <f t="shared" si="193"/>
        <v>#VALUE!</v>
      </c>
      <c r="BG199" s="124" t="e">
        <f t="shared" si="194"/>
        <v>#VALUE!</v>
      </c>
      <c r="BH199" s="124" t="e">
        <f t="shared" si="195"/>
        <v>#VALUE!</v>
      </c>
      <c r="BI199" s="124" t="e">
        <f t="shared" si="196"/>
        <v>#VALUE!</v>
      </c>
      <c r="BJ199" s="124" t="e">
        <f t="shared" si="197"/>
        <v>#VALUE!</v>
      </c>
      <c r="BK199" s="124" t="e">
        <f t="shared" si="198"/>
        <v>#VALUE!</v>
      </c>
      <c r="BL199" s="124">
        <f t="shared" si="199"/>
        <v>1</v>
      </c>
    </row>
    <row r="200" spans="1:64">
      <c r="A200" s="118" t="s">
        <v>495</v>
      </c>
      <c r="B200" s="126"/>
      <c r="C200" s="126"/>
      <c r="D200" s="125"/>
      <c r="E200" s="125"/>
      <c r="F200" s="127"/>
      <c r="G200" s="128"/>
      <c r="H200" s="128"/>
      <c r="I200" s="127"/>
      <c r="J200" s="127"/>
      <c r="K200" s="127"/>
      <c r="L200" s="121" t="str">
        <f t="shared" si="150"/>
        <v/>
      </c>
      <c r="M200" s="121" t="str">
        <f t="shared" si="151"/>
        <v/>
      </c>
      <c r="N200" s="121"/>
      <c r="O200" s="122" t="str">
        <f t="shared" si="152"/>
        <v/>
      </c>
      <c r="P200" s="122" t="str">
        <f t="shared" si="153"/>
        <v/>
      </c>
      <c r="Q200" s="122" t="str">
        <f t="shared" si="154"/>
        <v/>
      </c>
      <c r="R200" s="122" t="str">
        <f t="shared" si="155"/>
        <v/>
      </c>
      <c r="S200" s="122" t="str">
        <f t="shared" si="156"/>
        <v/>
      </c>
      <c r="T200" s="122" t="str">
        <f t="shared" si="157"/>
        <v/>
      </c>
      <c r="U200" s="122" t="str">
        <f>IF(OR($B200="",$C200="",$E200="",$F200&gt;AN_CONCURS,$F200=""),"",$G200/VLOOKUP($F200,Euro!$A$6:$C$246,3,FALSE))</f>
        <v/>
      </c>
      <c r="V200" s="236" t="b">
        <f t="shared" si="158"/>
        <v>0</v>
      </c>
      <c r="X200" s="123" t="e">
        <f t="shared" si="159"/>
        <v>#VALUE!</v>
      </c>
      <c r="Y200" s="123" t="e">
        <f t="shared" si="160"/>
        <v>#VALUE!</v>
      </c>
      <c r="Z200" s="123" t="e">
        <f t="shared" si="161"/>
        <v>#VALUE!</v>
      </c>
      <c r="AA200" s="123" t="e">
        <f t="shared" si="162"/>
        <v>#VALUE!</v>
      </c>
      <c r="AB200" s="123" t="e">
        <f t="shared" si="163"/>
        <v>#VALUE!</v>
      </c>
      <c r="AC200" s="123" t="e">
        <f t="shared" si="164"/>
        <v>#VALUE!</v>
      </c>
      <c r="AD200" s="123" t="e">
        <f t="shared" si="165"/>
        <v>#VALUE!</v>
      </c>
      <c r="AE200" s="123" t="e">
        <f t="shared" si="166"/>
        <v>#VALUE!</v>
      </c>
      <c r="AF200" s="123" t="e">
        <f t="shared" si="167"/>
        <v>#VALUE!</v>
      </c>
      <c r="AG200" s="123" t="e">
        <f t="shared" si="168"/>
        <v>#VALUE!</v>
      </c>
      <c r="AH200" s="123" t="e">
        <f t="shared" si="169"/>
        <v>#VALUE!</v>
      </c>
      <c r="AI200" s="123" t="e">
        <f t="shared" si="170"/>
        <v>#VALUE!</v>
      </c>
      <c r="AJ200" s="123" t="e">
        <f t="shared" si="171"/>
        <v>#VALUE!</v>
      </c>
      <c r="AK200" s="123" t="e">
        <f t="shared" si="172"/>
        <v>#VALUE!</v>
      </c>
      <c r="AL200" s="123" t="e">
        <f t="shared" si="173"/>
        <v>#VALUE!</v>
      </c>
      <c r="AM200" s="123" t="e">
        <f t="shared" si="174"/>
        <v>#VALUE!</v>
      </c>
      <c r="AN200" s="123" t="e">
        <f t="shared" si="175"/>
        <v>#VALUE!</v>
      </c>
      <c r="AO200" s="123" t="e">
        <f t="shared" si="176"/>
        <v>#VALUE!</v>
      </c>
      <c r="AP200" s="123" t="e">
        <f t="shared" si="177"/>
        <v>#VALUE!</v>
      </c>
      <c r="AQ200" s="123" t="e">
        <f t="shared" si="178"/>
        <v>#VALUE!</v>
      </c>
      <c r="AR200" s="124" t="e">
        <f t="shared" si="179"/>
        <v>#VALUE!</v>
      </c>
      <c r="AS200" s="124" t="e">
        <f t="shared" si="180"/>
        <v>#VALUE!</v>
      </c>
      <c r="AT200" s="124" t="e">
        <f t="shared" si="181"/>
        <v>#VALUE!</v>
      </c>
      <c r="AU200" s="124" t="e">
        <f t="shared" si="182"/>
        <v>#VALUE!</v>
      </c>
      <c r="AV200" s="124" t="e">
        <f t="shared" si="183"/>
        <v>#VALUE!</v>
      </c>
      <c r="AW200" s="124" t="e">
        <f t="shared" si="184"/>
        <v>#VALUE!</v>
      </c>
      <c r="AX200" s="124" t="e">
        <f t="shared" si="185"/>
        <v>#VALUE!</v>
      </c>
      <c r="AY200" s="124" t="e">
        <f t="shared" si="186"/>
        <v>#VALUE!</v>
      </c>
      <c r="AZ200" s="124" t="e">
        <f t="shared" si="187"/>
        <v>#VALUE!</v>
      </c>
      <c r="BA200" s="124" t="e">
        <f t="shared" si="188"/>
        <v>#VALUE!</v>
      </c>
      <c r="BB200" s="124" t="e">
        <f t="shared" si="189"/>
        <v>#VALUE!</v>
      </c>
      <c r="BC200" s="124" t="e">
        <f t="shared" si="190"/>
        <v>#VALUE!</v>
      </c>
      <c r="BD200" s="124" t="e">
        <f t="shared" si="191"/>
        <v>#VALUE!</v>
      </c>
      <c r="BE200" s="124" t="e">
        <f t="shared" si="192"/>
        <v>#VALUE!</v>
      </c>
      <c r="BF200" s="124" t="e">
        <f t="shared" si="193"/>
        <v>#VALUE!</v>
      </c>
      <c r="BG200" s="124" t="e">
        <f t="shared" si="194"/>
        <v>#VALUE!</v>
      </c>
      <c r="BH200" s="124" t="e">
        <f t="shared" si="195"/>
        <v>#VALUE!</v>
      </c>
      <c r="BI200" s="124" t="e">
        <f t="shared" si="196"/>
        <v>#VALUE!</v>
      </c>
      <c r="BJ200" s="124" t="e">
        <f t="shared" si="197"/>
        <v>#VALUE!</v>
      </c>
      <c r="BK200" s="124" t="e">
        <f t="shared" si="198"/>
        <v>#VALUE!</v>
      </c>
      <c r="BL200" s="124">
        <f t="shared" si="199"/>
        <v>1</v>
      </c>
    </row>
    <row r="201" spans="1:64">
      <c r="A201" s="118" t="s">
        <v>496</v>
      </c>
      <c r="B201" s="126"/>
      <c r="C201" s="126"/>
      <c r="D201" s="125"/>
      <c r="E201" s="125"/>
      <c r="F201" s="127"/>
      <c r="G201" s="128"/>
      <c r="H201" s="128"/>
      <c r="I201" s="127"/>
      <c r="J201" s="127"/>
      <c r="K201" s="127"/>
      <c r="L201" s="121" t="str">
        <f t="shared" si="150"/>
        <v/>
      </c>
      <c r="M201" s="121" t="str">
        <f t="shared" si="151"/>
        <v/>
      </c>
      <c r="N201" s="121"/>
      <c r="O201" s="122" t="str">
        <f t="shared" si="152"/>
        <v/>
      </c>
      <c r="P201" s="122" t="str">
        <f t="shared" si="153"/>
        <v/>
      </c>
      <c r="Q201" s="122" t="str">
        <f t="shared" si="154"/>
        <v/>
      </c>
      <c r="R201" s="122" t="str">
        <f t="shared" si="155"/>
        <v/>
      </c>
      <c r="S201" s="122" t="str">
        <f t="shared" si="156"/>
        <v/>
      </c>
      <c r="T201" s="122" t="str">
        <f t="shared" si="157"/>
        <v/>
      </c>
      <c r="U201" s="122" t="str">
        <f>IF(OR($B201="",$C201="",$E201="",$F201&gt;AN_CONCURS,$F201=""),"",$G201/VLOOKUP($F201,Euro!$A$6:$C$246,3,FALSE))</f>
        <v/>
      </c>
      <c r="V201" s="236" t="b">
        <f t="shared" si="158"/>
        <v>0</v>
      </c>
      <c r="X201" s="123" t="e">
        <f t="shared" si="159"/>
        <v>#VALUE!</v>
      </c>
      <c r="Y201" s="123" t="e">
        <f t="shared" si="160"/>
        <v>#VALUE!</v>
      </c>
      <c r="Z201" s="123" t="e">
        <f t="shared" si="161"/>
        <v>#VALUE!</v>
      </c>
      <c r="AA201" s="123" t="e">
        <f t="shared" si="162"/>
        <v>#VALUE!</v>
      </c>
      <c r="AB201" s="123" t="e">
        <f t="shared" si="163"/>
        <v>#VALUE!</v>
      </c>
      <c r="AC201" s="123" t="e">
        <f t="shared" si="164"/>
        <v>#VALUE!</v>
      </c>
      <c r="AD201" s="123" t="e">
        <f t="shared" si="165"/>
        <v>#VALUE!</v>
      </c>
      <c r="AE201" s="123" t="e">
        <f t="shared" si="166"/>
        <v>#VALUE!</v>
      </c>
      <c r="AF201" s="123" t="e">
        <f t="shared" si="167"/>
        <v>#VALUE!</v>
      </c>
      <c r="AG201" s="123" t="e">
        <f t="shared" si="168"/>
        <v>#VALUE!</v>
      </c>
      <c r="AH201" s="123" t="e">
        <f t="shared" si="169"/>
        <v>#VALUE!</v>
      </c>
      <c r="AI201" s="123" t="e">
        <f t="shared" si="170"/>
        <v>#VALUE!</v>
      </c>
      <c r="AJ201" s="123" t="e">
        <f t="shared" si="171"/>
        <v>#VALUE!</v>
      </c>
      <c r="AK201" s="123" t="e">
        <f t="shared" si="172"/>
        <v>#VALUE!</v>
      </c>
      <c r="AL201" s="123" t="e">
        <f t="shared" si="173"/>
        <v>#VALUE!</v>
      </c>
      <c r="AM201" s="123" t="e">
        <f t="shared" si="174"/>
        <v>#VALUE!</v>
      </c>
      <c r="AN201" s="123" t="e">
        <f t="shared" si="175"/>
        <v>#VALUE!</v>
      </c>
      <c r="AO201" s="123" t="e">
        <f t="shared" si="176"/>
        <v>#VALUE!</v>
      </c>
      <c r="AP201" s="123" t="e">
        <f t="shared" si="177"/>
        <v>#VALUE!</v>
      </c>
      <c r="AQ201" s="123" t="e">
        <f t="shared" si="178"/>
        <v>#VALUE!</v>
      </c>
      <c r="AR201" s="124" t="e">
        <f t="shared" si="179"/>
        <v>#VALUE!</v>
      </c>
      <c r="AS201" s="124" t="e">
        <f t="shared" si="180"/>
        <v>#VALUE!</v>
      </c>
      <c r="AT201" s="124" t="e">
        <f t="shared" si="181"/>
        <v>#VALUE!</v>
      </c>
      <c r="AU201" s="124" t="e">
        <f t="shared" si="182"/>
        <v>#VALUE!</v>
      </c>
      <c r="AV201" s="124" t="e">
        <f t="shared" si="183"/>
        <v>#VALUE!</v>
      </c>
      <c r="AW201" s="124" t="e">
        <f t="shared" si="184"/>
        <v>#VALUE!</v>
      </c>
      <c r="AX201" s="124" t="e">
        <f t="shared" si="185"/>
        <v>#VALUE!</v>
      </c>
      <c r="AY201" s="124" t="e">
        <f t="shared" si="186"/>
        <v>#VALUE!</v>
      </c>
      <c r="AZ201" s="124" t="e">
        <f t="shared" si="187"/>
        <v>#VALUE!</v>
      </c>
      <c r="BA201" s="124" t="e">
        <f t="shared" si="188"/>
        <v>#VALUE!</v>
      </c>
      <c r="BB201" s="124" t="e">
        <f t="shared" si="189"/>
        <v>#VALUE!</v>
      </c>
      <c r="BC201" s="124" t="e">
        <f t="shared" si="190"/>
        <v>#VALUE!</v>
      </c>
      <c r="BD201" s="124" t="e">
        <f t="shared" si="191"/>
        <v>#VALUE!</v>
      </c>
      <c r="BE201" s="124" t="e">
        <f t="shared" si="192"/>
        <v>#VALUE!</v>
      </c>
      <c r="BF201" s="124" t="e">
        <f t="shared" si="193"/>
        <v>#VALUE!</v>
      </c>
      <c r="BG201" s="124" t="e">
        <f t="shared" si="194"/>
        <v>#VALUE!</v>
      </c>
      <c r="BH201" s="124" t="e">
        <f t="shared" si="195"/>
        <v>#VALUE!</v>
      </c>
      <c r="BI201" s="124" t="e">
        <f t="shared" si="196"/>
        <v>#VALUE!</v>
      </c>
      <c r="BJ201" s="124" t="e">
        <f t="shared" si="197"/>
        <v>#VALUE!</v>
      </c>
      <c r="BK201" s="124" t="e">
        <f t="shared" si="198"/>
        <v>#VALUE!</v>
      </c>
      <c r="BL201" s="124">
        <f t="shared" si="199"/>
        <v>1</v>
      </c>
    </row>
    <row r="202" spans="1:64">
      <c r="A202" s="118" t="s">
        <v>497</v>
      </c>
      <c r="B202" s="126"/>
      <c r="C202" s="126"/>
      <c r="D202" s="125"/>
      <c r="E202" s="125"/>
      <c r="F202" s="127"/>
      <c r="G202" s="128"/>
      <c r="H202" s="128"/>
      <c r="I202" s="127"/>
      <c r="J202" s="127"/>
      <c r="K202" s="127"/>
      <c r="L202" s="121" t="str">
        <f t="shared" si="150"/>
        <v/>
      </c>
      <c r="M202" s="121" t="str">
        <f t="shared" si="151"/>
        <v/>
      </c>
      <c r="N202" s="121"/>
      <c r="O202" s="122" t="str">
        <f t="shared" si="152"/>
        <v/>
      </c>
      <c r="P202" s="122" t="str">
        <f t="shared" si="153"/>
        <v/>
      </c>
      <c r="Q202" s="122" t="str">
        <f t="shared" si="154"/>
        <v/>
      </c>
      <c r="R202" s="122" t="str">
        <f t="shared" si="155"/>
        <v/>
      </c>
      <c r="S202" s="122" t="str">
        <f t="shared" si="156"/>
        <v/>
      </c>
      <c r="T202" s="122" t="str">
        <f t="shared" si="157"/>
        <v/>
      </c>
      <c r="U202" s="122" t="str">
        <f>IF(OR($B202="",$C202="",$E202="",$F202&gt;AN_CONCURS,$F202=""),"",$G202/VLOOKUP($F202,Euro!$A$6:$C$246,3,FALSE))</f>
        <v/>
      </c>
      <c r="V202" s="236" t="b">
        <f t="shared" si="158"/>
        <v>0</v>
      </c>
      <c r="X202" s="123" t="e">
        <f t="shared" si="159"/>
        <v>#VALUE!</v>
      </c>
      <c r="Y202" s="123" t="e">
        <f t="shared" si="160"/>
        <v>#VALUE!</v>
      </c>
      <c r="Z202" s="123" t="e">
        <f t="shared" si="161"/>
        <v>#VALUE!</v>
      </c>
      <c r="AA202" s="123" t="e">
        <f t="shared" si="162"/>
        <v>#VALUE!</v>
      </c>
      <c r="AB202" s="123" t="e">
        <f t="shared" si="163"/>
        <v>#VALUE!</v>
      </c>
      <c r="AC202" s="123" t="e">
        <f t="shared" si="164"/>
        <v>#VALUE!</v>
      </c>
      <c r="AD202" s="123" t="e">
        <f t="shared" si="165"/>
        <v>#VALUE!</v>
      </c>
      <c r="AE202" s="123" t="e">
        <f t="shared" si="166"/>
        <v>#VALUE!</v>
      </c>
      <c r="AF202" s="123" t="e">
        <f t="shared" si="167"/>
        <v>#VALUE!</v>
      </c>
      <c r="AG202" s="123" t="e">
        <f t="shared" si="168"/>
        <v>#VALUE!</v>
      </c>
      <c r="AH202" s="123" t="e">
        <f t="shared" si="169"/>
        <v>#VALUE!</v>
      </c>
      <c r="AI202" s="123" t="e">
        <f t="shared" si="170"/>
        <v>#VALUE!</v>
      </c>
      <c r="AJ202" s="123" t="e">
        <f t="shared" si="171"/>
        <v>#VALUE!</v>
      </c>
      <c r="AK202" s="123" t="e">
        <f t="shared" si="172"/>
        <v>#VALUE!</v>
      </c>
      <c r="AL202" s="123" t="e">
        <f t="shared" si="173"/>
        <v>#VALUE!</v>
      </c>
      <c r="AM202" s="123" t="e">
        <f t="shared" si="174"/>
        <v>#VALUE!</v>
      </c>
      <c r="AN202" s="123" t="e">
        <f t="shared" si="175"/>
        <v>#VALUE!</v>
      </c>
      <c r="AO202" s="123" t="e">
        <f t="shared" si="176"/>
        <v>#VALUE!</v>
      </c>
      <c r="AP202" s="123" t="e">
        <f t="shared" si="177"/>
        <v>#VALUE!</v>
      </c>
      <c r="AQ202" s="123" t="e">
        <f t="shared" si="178"/>
        <v>#VALUE!</v>
      </c>
      <c r="AR202" s="124" t="e">
        <f t="shared" si="179"/>
        <v>#VALUE!</v>
      </c>
      <c r="AS202" s="124" t="e">
        <f t="shared" si="180"/>
        <v>#VALUE!</v>
      </c>
      <c r="AT202" s="124" t="e">
        <f t="shared" si="181"/>
        <v>#VALUE!</v>
      </c>
      <c r="AU202" s="124" t="e">
        <f t="shared" si="182"/>
        <v>#VALUE!</v>
      </c>
      <c r="AV202" s="124" t="e">
        <f t="shared" si="183"/>
        <v>#VALUE!</v>
      </c>
      <c r="AW202" s="124" t="e">
        <f t="shared" si="184"/>
        <v>#VALUE!</v>
      </c>
      <c r="AX202" s="124" t="e">
        <f t="shared" si="185"/>
        <v>#VALUE!</v>
      </c>
      <c r="AY202" s="124" t="e">
        <f t="shared" si="186"/>
        <v>#VALUE!</v>
      </c>
      <c r="AZ202" s="124" t="e">
        <f t="shared" si="187"/>
        <v>#VALUE!</v>
      </c>
      <c r="BA202" s="124" t="e">
        <f t="shared" si="188"/>
        <v>#VALUE!</v>
      </c>
      <c r="BB202" s="124" t="e">
        <f t="shared" si="189"/>
        <v>#VALUE!</v>
      </c>
      <c r="BC202" s="124" t="e">
        <f t="shared" si="190"/>
        <v>#VALUE!</v>
      </c>
      <c r="BD202" s="124" t="e">
        <f t="shared" si="191"/>
        <v>#VALUE!</v>
      </c>
      <c r="BE202" s="124" t="e">
        <f t="shared" si="192"/>
        <v>#VALUE!</v>
      </c>
      <c r="BF202" s="124" t="e">
        <f t="shared" si="193"/>
        <v>#VALUE!</v>
      </c>
      <c r="BG202" s="124" t="e">
        <f t="shared" si="194"/>
        <v>#VALUE!</v>
      </c>
      <c r="BH202" s="124" t="e">
        <f t="shared" si="195"/>
        <v>#VALUE!</v>
      </c>
      <c r="BI202" s="124" t="e">
        <f t="shared" si="196"/>
        <v>#VALUE!</v>
      </c>
      <c r="BJ202" s="124" t="e">
        <f t="shared" si="197"/>
        <v>#VALUE!</v>
      </c>
      <c r="BK202" s="124" t="e">
        <f t="shared" si="198"/>
        <v>#VALUE!</v>
      </c>
      <c r="BL202" s="124">
        <f t="shared" si="199"/>
        <v>1</v>
      </c>
    </row>
    <row r="203" spans="1:64">
      <c r="A203" s="118" t="s">
        <v>498</v>
      </c>
      <c r="B203" s="126"/>
      <c r="C203" s="126"/>
      <c r="D203" s="125"/>
      <c r="E203" s="125"/>
      <c r="F203" s="127"/>
      <c r="G203" s="128"/>
      <c r="H203" s="128"/>
      <c r="I203" s="127"/>
      <c r="J203" s="127"/>
      <c r="K203" s="127"/>
      <c r="L203" s="121" t="str">
        <f t="shared" ref="L203:L260" si="200">IF(OR($B203="",$C203="",$E203="",$F203="",$F203&lt;AN_LIM,$F203&gt;AN_CONCURS,$V203=FALSE),"",IF($G203="","",IF(OR($I203="X",$I203="x"),COORD_NAT*$U203/10000,IF(OR($J203="X",$J203="x"),DIR_UPT*$U203/10000,IF(OR($K203="X",$K203="x"),MEMBRU_NAT*$U203/10000/$BL203,"")))))</f>
        <v/>
      </c>
      <c r="M203" s="121" t="str">
        <f t="shared" ref="M203:M260" si="201">IF(OR($B203="",$C203="",$E203="",$F203="",$F203&gt;AN_CONCURS,$V203=FALSE),"",IF($G203="","",IF(OR($I203="X",$I203="x"),COORD_NAT*$U203/10000,IF(OR($J203="X",$J203="x"),DIR_UPT*$U203/10000,IF(OR($K203="X",$K203="x"),MEMBRU_NAT*$U203/10000/$BL203,"")))))</f>
        <v/>
      </c>
      <c r="N203" s="121"/>
      <c r="O203" s="122" t="str">
        <f t="shared" ref="O203:O260" si="202">IF(OR($B203="",$C203="",$E203="",$F203="",$F203&gt;AN_CONCURS,$I203="",$V203=FALSE),"",IF(OR($I203="X",$I203="x"),1,0))</f>
        <v/>
      </c>
      <c r="P203" s="122" t="str">
        <f t="shared" ref="P203:P260" si="203">IF(OR($B203="",$C203="",$E203="",$F203="",$F203&gt;AN_CONCURS,$J203="",$V203=FALSE),"",IF(OR($J203="X",$J203="x"),1,0))</f>
        <v/>
      </c>
      <c r="Q203" s="122" t="str">
        <f t="shared" ref="Q203:Q260" si="204">IF(OR($B203="",$C203="",$E203="",$F203="",$F203&gt;AN_CONCURS,$K203="",$V203=FALSE),"",IF(OR($K203="X",$K203="x"),1,0))</f>
        <v/>
      </c>
      <c r="R203" s="122" t="str">
        <f t="shared" ref="R203:R260" si="205">IF(OR($F203&lt;AN_LIM,$F203&gt;AN_CONCURS,$I203="",$V203=FALSE),"",IF(OR($I203="X",$I203="x"),1,0))</f>
        <v/>
      </c>
      <c r="S203" s="122" t="str">
        <f t="shared" ref="S203:S260" si="206">IF(OR($F203&lt;AN_LIM,$F203&gt;AN_CONCURS,$J203="",$V203=FALSE),"",IF(OR($J203="X",$J203="x"),1,0))</f>
        <v/>
      </c>
      <c r="T203" s="122" t="str">
        <f t="shared" ref="T203:T260" si="207">IF(OR($F203&lt;AN_LIM,$F203&gt;AN_CONCURS,$K203="",$V203=FALSE),"",IF(OR($K203="X",$K203="x"),1,0))</f>
        <v/>
      </c>
      <c r="U203" s="122" t="str">
        <f>IF(OR($B203="",$C203="",$E203="",$F203&gt;AN_CONCURS,$F203=""),"",$G203/VLOOKUP($F203,Euro!$A$6:$C$246,3,FALSE))</f>
        <v/>
      </c>
      <c r="V203" s="236" t="b">
        <f t="shared" ref="V203:V260" si="208">IF(NUME="",FALSE,ISNUMBER(SEARCH(NUME,$B203)))</f>
        <v>0</v>
      </c>
      <c r="X203" s="123" t="e">
        <f t="shared" si="159"/>
        <v>#VALUE!</v>
      </c>
      <c r="Y203" s="123" t="e">
        <f t="shared" si="160"/>
        <v>#VALUE!</v>
      </c>
      <c r="Z203" s="123" t="e">
        <f t="shared" si="161"/>
        <v>#VALUE!</v>
      </c>
      <c r="AA203" s="123" t="e">
        <f t="shared" si="162"/>
        <v>#VALUE!</v>
      </c>
      <c r="AB203" s="123" t="e">
        <f t="shared" si="163"/>
        <v>#VALUE!</v>
      </c>
      <c r="AC203" s="123" t="e">
        <f t="shared" si="164"/>
        <v>#VALUE!</v>
      </c>
      <c r="AD203" s="123" t="e">
        <f t="shared" si="165"/>
        <v>#VALUE!</v>
      </c>
      <c r="AE203" s="123" t="e">
        <f t="shared" si="166"/>
        <v>#VALUE!</v>
      </c>
      <c r="AF203" s="123" t="e">
        <f t="shared" si="167"/>
        <v>#VALUE!</v>
      </c>
      <c r="AG203" s="123" t="e">
        <f t="shared" si="168"/>
        <v>#VALUE!</v>
      </c>
      <c r="AH203" s="123" t="e">
        <f t="shared" si="169"/>
        <v>#VALUE!</v>
      </c>
      <c r="AI203" s="123" t="e">
        <f t="shared" si="170"/>
        <v>#VALUE!</v>
      </c>
      <c r="AJ203" s="123" t="e">
        <f t="shared" si="171"/>
        <v>#VALUE!</v>
      </c>
      <c r="AK203" s="123" t="e">
        <f t="shared" si="172"/>
        <v>#VALUE!</v>
      </c>
      <c r="AL203" s="123" t="e">
        <f t="shared" si="173"/>
        <v>#VALUE!</v>
      </c>
      <c r="AM203" s="123" t="e">
        <f t="shared" si="174"/>
        <v>#VALUE!</v>
      </c>
      <c r="AN203" s="123" t="e">
        <f t="shared" si="175"/>
        <v>#VALUE!</v>
      </c>
      <c r="AO203" s="123" t="e">
        <f t="shared" si="176"/>
        <v>#VALUE!</v>
      </c>
      <c r="AP203" s="123" t="e">
        <f t="shared" si="177"/>
        <v>#VALUE!</v>
      </c>
      <c r="AQ203" s="123" t="e">
        <f t="shared" si="178"/>
        <v>#VALUE!</v>
      </c>
      <c r="AR203" s="124" t="e">
        <f t="shared" si="179"/>
        <v>#VALUE!</v>
      </c>
      <c r="AS203" s="124" t="e">
        <f t="shared" si="180"/>
        <v>#VALUE!</v>
      </c>
      <c r="AT203" s="124" t="e">
        <f t="shared" si="181"/>
        <v>#VALUE!</v>
      </c>
      <c r="AU203" s="124" t="e">
        <f t="shared" si="182"/>
        <v>#VALUE!</v>
      </c>
      <c r="AV203" s="124" t="e">
        <f t="shared" si="183"/>
        <v>#VALUE!</v>
      </c>
      <c r="AW203" s="124" t="e">
        <f t="shared" si="184"/>
        <v>#VALUE!</v>
      </c>
      <c r="AX203" s="124" t="e">
        <f t="shared" si="185"/>
        <v>#VALUE!</v>
      </c>
      <c r="AY203" s="124" t="e">
        <f t="shared" si="186"/>
        <v>#VALUE!</v>
      </c>
      <c r="AZ203" s="124" t="e">
        <f t="shared" si="187"/>
        <v>#VALUE!</v>
      </c>
      <c r="BA203" s="124" t="e">
        <f t="shared" si="188"/>
        <v>#VALUE!</v>
      </c>
      <c r="BB203" s="124" t="e">
        <f t="shared" si="189"/>
        <v>#VALUE!</v>
      </c>
      <c r="BC203" s="124" t="e">
        <f t="shared" si="190"/>
        <v>#VALUE!</v>
      </c>
      <c r="BD203" s="124" t="e">
        <f t="shared" si="191"/>
        <v>#VALUE!</v>
      </c>
      <c r="BE203" s="124" t="e">
        <f t="shared" si="192"/>
        <v>#VALUE!</v>
      </c>
      <c r="BF203" s="124" t="e">
        <f t="shared" si="193"/>
        <v>#VALUE!</v>
      </c>
      <c r="BG203" s="124" t="e">
        <f t="shared" si="194"/>
        <v>#VALUE!</v>
      </c>
      <c r="BH203" s="124" t="e">
        <f t="shared" si="195"/>
        <v>#VALUE!</v>
      </c>
      <c r="BI203" s="124" t="e">
        <f t="shared" si="196"/>
        <v>#VALUE!</v>
      </c>
      <c r="BJ203" s="124" t="e">
        <f t="shared" si="197"/>
        <v>#VALUE!</v>
      </c>
      <c r="BK203" s="124" t="e">
        <f t="shared" si="198"/>
        <v>#VALUE!</v>
      </c>
      <c r="BL203" s="124">
        <f t="shared" si="199"/>
        <v>1</v>
      </c>
    </row>
    <row r="204" spans="1:64">
      <c r="A204" s="118" t="s">
        <v>499</v>
      </c>
      <c r="B204" s="126"/>
      <c r="C204" s="126"/>
      <c r="D204" s="125"/>
      <c r="E204" s="125"/>
      <c r="F204" s="127"/>
      <c r="G204" s="128"/>
      <c r="H204" s="128"/>
      <c r="I204" s="127"/>
      <c r="J204" s="127"/>
      <c r="K204" s="127"/>
      <c r="L204" s="121" t="str">
        <f t="shared" si="200"/>
        <v/>
      </c>
      <c r="M204" s="121" t="str">
        <f t="shared" si="201"/>
        <v/>
      </c>
      <c r="N204" s="121"/>
      <c r="O204" s="122" t="str">
        <f t="shared" si="202"/>
        <v/>
      </c>
      <c r="P204" s="122" t="str">
        <f t="shared" si="203"/>
        <v/>
      </c>
      <c r="Q204" s="122" t="str">
        <f t="shared" si="204"/>
        <v/>
      </c>
      <c r="R204" s="122" t="str">
        <f t="shared" si="205"/>
        <v/>
      </c>
      <c r="S204" s="122" t="str">
        <f t="shared" si="206"/>
        <v/>
      </c>
      <c r="T204" s="122" t="str">
        <f t="shared" si="207"/>
        <v/>
      </c>
      <c r="U204" s="122" t="str">
        <f>IF(OR($B204="",$C204="",$E204="",$F204&gt;AN_CONCURS,$F204=""),"",$G204/VLOOKUP($F204,Euro!$A$6:$C$246,3,FALSE))</f>
        <v/>
      </c>
      <c r="V204" s="236" t="b">
        <f t="shared" si="208"/>
        <v>0</v>
      </c>
      <c r="X204" s="123" t="e">
        <f t="shared" si="159"/>
        <v>#VALUE!</v>
      </c>
      <c r="Y204" s="123" t="e">
        <f t="shared" si="160"/>
        <v>#VALUE!</v>
      </c>
      <c r="Z204" s="123" t="e">
        <f t="shared" si="161"/>
        <v>#VALUE!</v>
      </c>
      <c r="AA204" s="123" t="e">
        <f t="shared" si="162"/>
        <v>#VALUE!</v>
      </c>
      <c r="AB204" s="123" t="e">
        <f t="shared" si="163"/>
        <v>#VALUE!</v>
      </c>
      <c r="AC204" s="123" t="e">
        <f t="shared" si="164"/>
        <v>#VALUE!</v>
      </c>
      <c r="AD204" s="123" t="e">
        <f t="shared" si="165"/>
        <v>#VALUE!</v>
      </c>
      <c r="AE204" s="123" t="e">
        <f t="shared" si="166"/>
        <v>#VALUE!</v>
      </c>
      <c r="AF204" s="123" t="e">
        <f t="shared" si="167"/>
        <v>#VALUE!</v>
      </c>
      <c r="AG204" s="123" t="e">
        <f t="shared" si="168"/>
        <v>#VALUE!</v>
      </c>
      <c r="AH204" s="123" t="e">
        <f t="shared" si="169"/>
        <v>#VALUE!</v>
      </c>
      <c r="AI204" s="123" t="e">
        <f t="shared" si="170"/>
        <v>#VALUE!</v>
      </c>
      <c r="AJ204" s="123" t="e">
        <f t="shared" si="171"/>
        <v>#VALUE!</v>
      </c>
      <c r="AK204" s="123" t="e">
        <f t="shared" si="172"/>
        <v>#VALUE!</v>
      </c>
      <c r="AL204" s="123" t="e">
        <f t="shared" si="173"/>
        <v>#VALUE!</v>
      </c>
      <c r="AM204" s="123" t="e">
        <f t="shared" si="174"/>
        <v>#VALUE!</v>
      </c>
      <c r="AN204" s="123" t="e">
        <f t="shared" si="175"/>
        <v>#VALUE!</v>
      </c>
      <c r="AO204" s="123" t="e">
        <f t="shared" si="176"/>
        <v>#VALUE!</v>
      </c>
      <c r="AP204" s="123" t="e">
        <f t="shared" si="177"/>
        <v>#VALUE!</v>
      </c>
      <c r="AQ204" s="123" t="e">
        <f t="shared" si="178"/>
        <v>#VALUE!</v>
      </c>
      <c r="AR204" s="124" t="e">
        <f t="shared" si="179"/>
        <v>#VALUE!</v>
      </c>
      <c r="AS204" s="124" t="e">
        <f t="shared" si="180"/>
        <v>#VALUE!</v>
      </c>
      <c r="AT204" s="124" t="e">
        <f t="shared" si="181"/>
        <v>#VALUE!</v>
      </c>
      <c r="AU204" s="124" t="e">
        <f t="shared" si="182"/>
        <v>#VALUE!</v>
      </c>
      <c r="AV204" s="124" t="e">
        <f t="shared" si="183"/>
        <v>#VALUE!</v>
      </c>
      <c r="AW204" s="124" t="e">
        <f t="shared" si="184"/>
        <v>#VALUE!</v>
      </c>
      <c r="AX204" s="124" t="e">
        <f t="shared" si="185"/>
        <v>#VALUE!</v>
      </c>
      <c r="AY204" s="124" t="e">
        <f t="shared" si="186"/>
        <v>#VALUE!</v>
      </c>
      <c r="AZ204" s="124" t="e">
        <f t="shared" si="187"/>
        <v>#VALUE!</v>
      </c>
      <c r="BA204" s="124" t="e">
        <f t="shared" si="188"/>
        <v>#VALUE!</v>
      </c>
      <c r="BB204" s="124" t="e">
        <f t="shared" si="189"/>
        <v>#VALUE!</v>
      </c>
      <c r="BC204" s="124" t="e">
        <f t="shared" si="190"/>
        <v>#VALUE!</v>
      </c>
      <c r="BD204" s="124" t="e">
        <f t="shared" si="191"/>
        <v>#VALUE!</v>
      </c>
      <c r="BE204" s="124" t="e">
        <f t="shared" si="192"/>
        <v>#VALUE!</v>
      </c>
      <c r="BF204" s="124" t="e">
        <f t="shared" si="193"/>
        <v>#VALUE!</v>
      </c>
      <c r="BG204" s="124" t="e">
        <f t="shared" si="194"/>
        <v>#VALUE!</v>
      </c>
      <c r="BH204" s="124" t="e">
        <f t="shared" si="195"/>
        <v>#VALUE!</v>
      </c>
      <c r="BI204" s="124" t="e">
        <f t="shared" si="196"/>
        <v>#VALUE!</v>
      </c>
      <c r="BJ204" s="124" t="e">
        <f t="shared" si="197"/>
        <v>#VALUE!</v>
      </c>
      <c r="BK204" s="124" t="e">
        <f t="shared" si="198"/>
        <v>#VALUE!</v>
      </c>
      <c r="BL204" s="124">
        <f t="shared" si="199"/>
        <v>1</v>
      </c>
    </row>
    <row r="205" spans="1:64">
      <c r="A205" s="118" t="s">
        <v>500</v>
      </c>
      <c r="B205" s="126"/>
      <c r="C205" s="126"/>
      <c r="D205" s="125"/>
      <c r="E205" s="125"/>
      <c r="F205" s="127"/>
      <c r="G205" s="128"/>
      <c r="H205" s="128"/>
      <c r="I205" s="127"/>
      <c r="J205" s="127"/>
      <c r="K205" s="127"/>
      <c r="L205" s="121" t="str">
        <f t="shared" si="200"/>
        <v/>
      </c>
      <c r="M205" s="121" t="str">
        <f t="shared" si="201"/>
        <v/>
      </c>
      <c r="N205" s="121"/>
      <c r="O205" s="122" t="str">
        <f t="shared" si="202"/>
        <v/>
      </c>
      <c r="P205" s="122" t="str">
        <f t="shared" si="203"/>
        <v/>
      </c>
      <c r="Q205" s="122" t="str">
        <f t="shared" si="204"/>
        <v/>
      </c>
      <c r="R205" s="122" t="str">
        <f t="shared" si="205"/>
        <v/>
      </c>
      <c r="S205" s="122" t="str">
        <f t="shared" si="206"/>
        <v/>
      </c>
      <c r="T205" s="122" t="str">
        <f t="shared" si="207"/>
        <v/>
      </c>
      <c r="U205" s="122" t="str">
        <f>IF(OR($B205="",$C205="",$E205="",$F205&gt;AN_CONCURS,$F205=""),"",$G205/VLOOKUP($F205,Euro!$A$6:$C$246,3,FALSE))</f>
        <v/>
      </c>
      <c r="V205" s="236" t="b">
        <f t="shared" si="208"/>
        <v>0</v>
      </c>
      <c r="X205" s="123" t="e">
        <f t="shared" si="159"/>
        <v>#VALUE!</v>
      </c>
      <c r="Y205" s="123" t="e">
        <f t="shared" si="160"/>
        <v>#VALUE!</v>
      </c>
      <c r="Z205" s="123" t="e">
        <f t="shared" si="161"/>
        <v>#VALUE!</v>
      </c>
      <c r="AA205" s="123" t="e">
        <f t="shared" si="162"/>
        <v>#VALUE!</v>
      </c>
      <c r="AB205" s="123" t="e">
        <f t="shared" si="163"/>
        <v>#VALUE!</v>
      </c>
      <c r="AC205" s="123" t="e">
        <f t="shared" si="164"/>
        <v>#VALUE!</v>
      </c>
      <c r="AD205" s="123" t="e">
        <f t="shared" si="165"/>
        <v>#VALUE!</v>
      </c>
      <c r="AE205" s="123" t="e">
        <f t="shared" si="166"/>
        <v>#VALUE!</v>
      </c>
      <c r="AF205" s="123" t="e">
        <f t="shared" si="167"/>
        <v>#VALUE!</v>
      </c>
      <c r="AG205" s="123" t="e">
        <f t="shared" si="168"/>
        <v>#VALUE!</v>
      </c>
      <c r="AH205" s="123" t="e">
        <f t="shared" si="169"/>
        <v>#VALUE!</v>
      </c>
      <c r="AI205" s="123" t="e">
        <f t="shared" si="170"/>
        <v>#VALUE!</v>
      </c>
      <c r="AJ205" s="123" t="e">
        <f t="shared" si="171"/>
        <v>#VALUE!</v>
      </c>
      <c r="AK205" s="123" t="e">
        <f t="shared" si="172"/>
        <v>#VALUE!</v>
      </c>
      <c r="AL205" s="123" t="e">
        <f t="shared" si="173"/>
        <v>#VALUE!</v>
      </c>
      <c r="AM205" s="123" t="e">
        <f t="shared" si="174"/>
        <v>#VALUE!</v>
      </c>
      <c r="AN205" s="123" t="e">
        <f t="shared" si="175"/>
        <v>#VALUE!</v>
      </c>
      <c r="AO205" s="123" t="e">
        <f t="shared" si="176"/>
        <v>#VALUE!</v>
      </c>
      <c r="AP205" s="123" t="e">
        <f t="shared" si="177"/>
        <v>#VALUE!</v>
      </c>
      <c r="AQ205" s="123" t="e">
        <f t="shared" si="178"/>
        <v>#VALUE!</v>
      </c>
      <c r="AR205" s="124" t="e">
        <f t="shared" si="179"/>
        <v>#VALUE!</v>
      </c>
      <c r="AS205" s="124" t="e">
        <f t="shared" si="180"/>
        <v>#VALUE!</v>
      </c>
      <c r="AT205" s="124" t="e">
        <f t="shared" si="181"/>
        <v>#VALUE!</v>
      </c>
      <c r="AU205" s="124" t="e">
        <f t="shared" si="182"/>
        <v>#VALUE!</v>
      </c>
      <c r="AV205" s="124" t="e">
        <f t="shared" si="183"/>
        <v>#VALUE!</v>
      </c>
      <c r="AW205" s="124" t="e">
        <f t="shared" si="184"/>
        <v>#VALUE!</v>
      </c>
      <c r="AX205" s="124" t="e">
        <f t="shared" si="185"/>
        <v>#VALUE!</v>
      </c>
      <c r="AY205" s="124" t="e">
        <f t="shared" si="186"/>
        <v>#VALUE!</v>
      </c>
      <c r="AZ205" s="124" t="e">
        <f t="shared" si="187"/>
        <v>#VALUE!</v>
      </c>
      <c r="BA205" s="124" t="e">
        <f t="shared" si="188"/>
        <v>#VALUE!</v>
      </c>
      <c r="BB205" s="124" t="e">
        <f t="shared" si="189"/>
        <v>#VALUE!</v>
      </c>
      <c r="BC205" s="124" t="e">
        <f t="shared" si="190"/>
        <v>#VALUE!</v>
      </c>
      <c r="BD205" s="124" t="e">
        <f t="shared" si="191"/>
        <v>#VALUE!</v>
      </c>
      <c r="BE205" s="124" t="e">
        <f t="shared" si="192"/>
        <v>#VALUE!</v>
      </c>
      <c r="BF205" s="124" t="e">
        <f t="shared" si="193"/>
        <v>#VALUE!</v>
      </c>
      <c r="BG205" s="124" t="e">
        <f t="shared" si="194"/>
        <v>#VALUE!</v>
      </c>
      <c r="BH205" s="124" t="e">
        <f t="shared" si="195"/>
        <v>#VALUE!</v>
      </c>
      <c r="BI205" s="124" t="e">
        <f t="shared" si="196"/>
        <v>#VALUE!</v>
      </c>
      <c r="BJ205" s="124" t="e">
        <f t="shared" si="197"/>
        <v>#VALUE!</v>
      </c>
      <c r="BK205" s="124" t="e">
        <f t="shared" si="198"/>
        <v>#VALUE!</v>
      </c>
      <c r="BL205" s="124">
        <f t="shared" si="199"/>
        <v>1</v>
      </c>
    </row>
    <row r="206" spans="1:64">
      <c r="A206" s="118" t="s">
        <v>501</v>
      </c>
      <c r="B206" s="126"/>
      <c r="C206" s="126"/>
      <c r="D206" s="125"/>
      <c r="E206" s="125"/>
      <c r="F206" s="127"/>
      <c r="G206" s="128"/>
      <c r="H206" s="128"/>
      <c r="I206" s="127"/>
      <c r="J206" s="127"/>
      <c r="K206" s="127"/>
      <c r="L206" s="121" t="str">
        <f t="shared" si="200"/>
        <v/>
      </c>
      <c r="M206" s="121" t="str">
        <f t="shared" si="201"/>
        <v/>
      </c>
      <c r="N206" s="121"/>
      <c r="O206" s="122" t="str">
        <f t="shared" si="202"/>
        <v/>
      </c>
      <c r="P206" s="122" t="str">
        <f t="shared" si="203"/>
        <v/>
      </c>
      <c r="Q206" s="122" t="str">
        <f t="shared" si="204"/>
        <v/>
      </c>
      <c r="R206" s="122" t="str">
        <f t="shared" si="205"/>
        <v/>
      </c>
      <c r="S206" s="122" t="str">
        <f t="shared" si="206"/>
        <v/>
      </c>
      <c r="T206" s="122" t="str">
        <f t="shared" si="207"/>
        <v/>
      </c>
      <c r="U206" s="122" t="str">
        <f>IF(OR($B206="",$C206="",$E206="",$F206&gt;AN_CONCURS,$F206=""),"",$G206/VLOOKUP($F206,Euro!$A$6:$C$246,3,FALSE))</f>
        <v/>
      </c>
      <c r="V206" s="236" t="b">
        <f t="shared" si="208"/>
        <v>0</v>
      </c>
      <c r="X206" s="123" t="e">
        <f t="shared" si="159"/>
        <v>#VALUE!</v>
      </c>
      <c r="Y206" s="123" t="e">
        <f t="shared" si="160"/>
        <v>#VALUE!</v>
      </c>
      <c r="Z206" s="123" t="e">
        <f t="shared" si="161"/>
        <v>#VALUE!</v>
      </c>
      <c r="AA206" s="123" t="e">
        <f t="shared" si="162"/>
        <v>#VALUE!</v>
      </c>
      <c r="AB206" s="123" t="e">
        <f t="shared" si="163"/>
        <v>#VALUE!</v>
      </c>
      <c r="AC206" s="123" t="e">
        <f t="shared" si="164"/>
        <v>#VALUE!</v>
      </c>
      <c r="AD206" s="123" t="e">
        <f t="shared" si="165"/>
        <v>#VALUE!</v>
      </c>
      <c r="AE206" s="123" t="e">
        <f t="shared" si="166"/>
        <v>#VALUE!</v>
      </c>
      <c r="AF206" s="123" t="e">
        <f t="shared" si="167"/>
        <v>#VALUE!</v>
      </c>
      <c r="AG206" s="123" t="e">
        <f t="shared" si="168"/>
        <v>#VALUE!</v>
      </c>
      <c r="AH206" s="123" t="e">
        <f t="shared" si="169"/>
        <v>#VALUE!</v>
      </c>
      <c r="AI206" s="123" t="e">
        <f t="shared" si="170"/>
        <v>#VALUE!</v>
      </c>
      <c r="AJ206" s="123" t="e">
        <f t="shared" si="171"/>
        <v>#VALUE!</v>
      </c>
      <c r="AK206" s="123" t="e">
        <f t="shared" si="172"/>
        <v>#VALUE!</v>
      </c>
      <c r="AL206" s="123" t="e">
        <f t="shared" si="173"/>
        <v>#VALUE!</v>
      </c>
      <c r="AM206" s="123" t="e">
        <f t="shared" si="174"/>
        <v>#VALUE!</v>
      </c>
      <c r="AN206" s="123" t="e">
        <f t="shared" si="175"/>
        <v>#VALUE!</v>
      </c>
      <c r="AO206" s="123" t="e">
        <f t="shared" si="176"/>
        <v>#VALUE!</v>
      </c>
      <c r="AP206" s="123" t="e">
        <f t="shared" si="177"/>
        <v>#VALUE!</v>
      </c>
      <c r="AQ206" s="123" t="e">
        <f t="shared" si="178"/>
        <v>#VALUE!</v>
      </c>
      <c r="AR206" s="124" t="e">
        <f t="shared" si="179"/>
        <v>#VALUE!</v>
      </c>
      <c r="AS206" s="124" t="e">
        <f t="shared" si="180"/>
        <v>#VALUE!</v>
      </c>
      <c r="AT206" s="124" t="e">
        <f t="shared" si="181"/>
        <v>#VALUE!</v>
      </c>
      <c r="AU206" s="124" t="e">
        <f t="shared" si="182"/>
        <v>#VALUE!</v>
      </c>
      <c r="AV206" s="124" t="e">
        <f t="shared" si="183"/>
        <v>#VALUE!</v>
      </c>
      <c r="AW206" s="124" t="e">
        <f t="shared" si="184"/>
        <v>#VALUE!</v>
      </c>
      <c r="AX206" s="124" t="e">
        <f t="shared" si="185"/>
        <v>#VALUE!</v>
      </c>
      <c r="AY206" s="124" t="e">
        <f t="shared" si="186"/>
        <v>#VALUE!</v>
      </c>
      <c r="AZ206" s="124" t="e">
        <f t="shared" si="187"/>
        <v>#VALUE!</v>
      </c>
      <c r="BA206" s="124" t="e">
        <f t="shared" si="188"/>
        <v>#VALUE!</v>
      </c>
      <c r="BB206" s="124" t="e">
        <f t="shared" si="189"/>
        <v>#VALUE!</v>
      </c>
      <c r="BC206" s="124" t="e">
        <f t="shared" si="190"/>
        <v>#VALUE!</v>
      </c>
      <c r="BD206" s="124" t="e">
        <f t="shared" si="191"/>
        <v>#VALUE!</v>
      </c>
      <c r="BE206" s="124" t="e">
        <f t="shared" si="192"/>
        <v>#VALUE!</v>
      </c>
      <c r="BF206" s="124" t="e">
        <f t="shared" si="193"/>
        <v>#VALUE!</v>
      </c>
      <c r="BG206" s="124" t="e">
        <f t="shared" si="194"/>
        <v>#VALUE!</v>
      </c>
      <c r="BH206" s="124" t="e">
        <f t="shared" si="195"/>
        <v>#VALUE!</v>
      </c>
      <c r="BI206" s="124" t="e">
        <f t="shared" si="196"/>
        <v>#VALUE!</v>
      </c>
      <c r="BJ206" s="124" t="e">
        <f t="shared" si="197"/>
        <v>#VALUE!</v>
      </c>
      <c r="BK206" s="124" t="e">
        <f t="shared" si="198"/>
        <v>#VALUE!</v>
      </c>
      <c r="BL206" s="124">
        <f t="shared" si="199"/>
        <v>1</v>
      </c>
    </row>
    <row r="207" spans="1:64">
      <c r="A207" s="118" t="s">
        <v>502</v>
      </c>
      <c r="B207" s="126"/>
      <c r="C207" s="126"/>
      <c r="D207" s="125"/>
      <c r="E207" s="125"/>
      <c r="F207" s="127"/>
      <c r="G207" s="128"/>
      <c r="H207" s="128"/>
      <c r="I207" s="127"/>
      <c r="J207" s="127"/>
      <c r="K207" s="127"/>
      <c r="L207" s="121" t="str">
        <f t="shared" si="200"/>
        <v/>
      </c>
      <c r="M207" s="121" t="str">
        <f t="shared" si="201"/>
        <v/>
      </c>
      <c r="N207" s="121"/>
      <c r="O207" s="122" t="str">
        <f t="shared" si="202"/>
        <v/>
      </c>
      <c r="P207" s="122" t="str">
        <f t="shared" si="203"/>
        <v/>
      </c>
      <c r="Q207" s="122" t="str">
        <f t="shared" si="204"/>
        <v/>
      </c>
      <c r="R207" s="122" t="str">
        <f t="shared" si="205"/>
        <v/>
      </c>
      <c r="S207" s="122" t="str">
        <f t="shared" si="206"/>
        <v/>
      </c>
      <c r="T207" s="122" t="str">
        <f t="shared" si="207"/>
        <v/>
      </c>
      <c r="U207" s="122" t="str">
        <f>IF(OR($B207="",$C207="",$E207="",$F207&gt;AN_CONCURS,$F207=""),"",$G207/VLOOKUP($F207,Euro!$A$6:$C$246,3,FALSE))</f>
        <v/>
      </c>
      <c r="V207" s="236" t="b">
        <f t="shared" si="208"/>
        <v>0</v>
      </c>
      <c r="X207" s="123" t="e">
        <f t="shared" si="159"/>
        <v>#VALUE!</v>
      </c>
      <c r="Y207" s="123" t="e">
        <f t="shared" si="160"/>
        <v>#VALUE!</v>
      </c>
      <c r="Z207" s="123" t="e">
        <f t="shared" si="161"/>
        <v>#VALUE!</v>
      </c>
      <c r="AA207" s="123" t="e">
        <f t="shared" si="162"/>
        <v>#VALUE!</v>
      </c>
      <c r="AB207" s="123" t="e">
        <f t="shared" si="163"/>
        <v>#VALUE!</v>
      </c>
      <c r="AC207" s="123" t="e">
        <f t="shared" si="164"/>
        <v>#VALUE!</v>
      </c>
      <c r="AD207" s="123" t="e">
        <f t="shared" si="165"/>
        <v>#VALUE!</v>
      </c>
      <c r="AE207" s="123" t="e">
        <f t="shared" si="166"/>
        <v>#VALUE!</v>
      </c>
      <c r="AF207" s="123" t="e">
        <f t="shared" si="167"/>
        <v>#VALUE!</v>
      </c>
      <c r="AG207" s="123" t="e">
        <f t="shared" si="168"/>
        <v>#VALUE!</v>
      </c>
      <c r="AH207" s="123" t="e">
        <f t="shared" si="169"/>
        <v>#VALUE!</v>
      </c>
      <c r="AI207" s="123" t="e">
        <f t="shared" si="170"/>
        <v>#VALUE!</v>
      </c>
      <c r="AJ207" s="123" t="e">
        <f t="shared" si="171"/>
        <v>#VALUE!</v>
      </c>
      <c r="AK207" s="123" t="e">
        <f t="shared" si="172"/>
        <v>#VALUE!</v>
      </c>
      <c r="AL207" s="123" t="e">
        <f t="shared" si="173"/>
        <v>#VALUE!</v>
      </c>
      <c r="AM207" s="123" t="e">
        <f t="shared" si="174"/>
        <v>#VALUE!</v>
      </c>
      <c r="AN207" s="123" t="e">
        <f t="shared" si="175"/>
        <v>#VALUE!</v>
      </c>
      <c r="AO207" s="123" t="e">
        <f t="shared" si="176"/>
        <v>#VALUE!</v>
      </c>
      <c r="AP207" s="123" t="e">
        <f t="shared" si="177"/>
        <v>#VALUE!</v>
      </c>
      <c r="AQ207" s="123" t="e">
        <f t="shared" si="178"/>
        <v>#VALUE!</v>
      </c>
      <c r="AR207" s="124" t="e">
        <f t="shared" si="179"/>
        <v>#VALUE!</v>
      </c>
      <c r="AS207" s="124" t="e">
        <f t="shared" si="180"/>
        <v>#VALUE!</v>
      </c>
      <c r="AT207" s="124" t="e">
        <f t="shared" si="181"/>
        <v>#VALUE!</v>
      </c>
      <c r="AU207" s="124" t="e">
        <f t="shared" si="182"/>
        <v>#VALUE!</v>
      </c>
      <c r="AV207" s="124" t="e">
        <f t="shared" si="183"/>
        <v>#VALUE!</v>
      </c>
      <c r="AW207" s="124" t="e">
        <f t="shared" si="184"/>
        <v>#VALUE!</v>
      </c>
      <c r="AX207" s="124" t="e">
        <f t="shared" si="185"/>
        <v>#VALUE!</v>
      </c>
      <c r="AY207" s="124" t="e">
        <f t="shared" si="186"/>
        <v>#VALUE!</v>
      </c>
      <c r="AZ207" s="124" t="e">
        <f t="shared" si="187"/>
        <v>#VALUE!</v>
      </c>
      <c r="BA207" s="124" t="e">
        <f t="shared" si="188"/>
        <v>#VALUE!</v>
      </c>
      <c r="BB207" s="124" t="e">
        <f t="shared" si="189"/>
        <v>#VALUE!</v>
      </c>
      <c r="BC207" s="124" t="e">
        <f t="shared" si="190"/>
        <v>#VALUE!</v>
      </c>
      <c r="BD207" s="124" t="e">
        <f t="shared" si="191"/>
        <v>#VALUE!</v>
      </c>
      <c r="BE207" s="124" t="e">
        <f t="shared" si="192"/>
        <v>#VALUE!</v>
      </c>
      <c r="BF207" s="124" t="e">
        <f t="shared" si="193"/>
        <v>#VALUE!</v>
      </c>
      <c r="BG207" s="124" t="e">
        <f t="shared" si="194"/>
        <v>#VALUE!</v>
      </c>
      <c r="BH207" s="124" t="e">
        <f t="shared" si="195"/>
        <v>#VALUE!</v>
      </c>
      <c r="BI207" s="124" t="e">
        <f t="shared" si="196"/>
        <v>#VALUE!</v>
      </c>
      <c r="BJ207" s="124" t="e">
        <f t="shared" si="197"/>
        <v>#VALUE!</v>
      </c>
      <c r="BK207" s="124" t="e">
        <f t="shared" si="198"/>
        <v>#VALUE!</v>
      </c>
      <c r="BL207" s="124">
        <f t="shared" si="199"/>
        <v>1</v>
      </c>
    </row>
    <row r="208" spans="1:64">
      <c r="A208" s="118" t="s">
        <v>503</v>
      </c>
      <c r="B208" s="126"/>
      <c r="C208" s="126"/>
      <c r="D208" s="125"/>
      <c r="E208" s="125"/>
      <c r="F208" s="127"/>
      <c r="G208" s="128"/>
      <c r="H208" s="128"/>
      <c r="I208" s="127"/>
      <c r="J208" s="127"/>
      <c r="K208" s="127"/>
      <c r="L208" s="121" t="str">
        <f t="shared" si="200"/>
        <v/>
      </c>
      <c r="M208" s="121" t="str">
        <f t="shared" si="201"/>
        <v/>
      </c>
      <c r="N208" s="121"/>
      <c r="O208" s="122" t="str">
        <f t="shared" si="202"/>
        <v/>
      </c>
      <c r="P208" s="122" t="str">
        <f t="shared" si="203"/>
        <v/>
      </c>
      <c r="Q208" s="122" t="str">
        <f t="shared" si="204"/>
        <v/>
      </c>
      <c r="R208" s="122" t="str">
        <f t="shared" si="205"/>
        <v/>
      </c>
      <c r="S208" s="122" t="str">
        <f t="shared" si="206"/>
        <v/>
      </c>
      <c r="T208" s="122" t="str">
        <f t="shared" si="207"/>
        <v/>
      </c>
      <c r="U208" s="122" t="str">
        <f>IF(OR($B208="",$C208="",$E208="",$F208&gt;AN_CONCURS,$F208=""),"",$G208/VLOOKUP($F208,Euro!$A$6:$C$246,3,FALSE))</f>
        <v/>
      </c>
      <c r="V208" s="236" t="b">
        <f t="shared" si="208"/>
        <v>0</v>
      </c>
      <c r="X208" s="123" t="e">
        <f t="shared" si="159"/>
        <v>#VALUE!</v>
      </c>
      <c r="Y208" s="123" t="e">
        <f t="shared" si="160"/>
        <v>#VALUE!</v>
      </c>
      <c r="Z208" s="123" t="e">
        <f t="shared" si="161"/>
        <v>#VALUE!</v>
      </c>
      <c r="AA208" s="123" t="e">
        <f t="shared" si="162"/>
        <v>#VALUE!</v>
      </c>
      <c r="AB208" s="123" t="e">
        <f t="shared" si="163"/>
        <v>#VALUE!</v>
      </c>
      <c r="AC208" s="123" t="e">
        <f t="shared" si="164"/>
        <v>#VALUE!</v>
      </c>
      <c r="AD208" s="123" t="e">
        <f t="shared" si="165"/>
        <v>#VALUE!</v>
      </c>
      <c r="AE208" s="123" t="e">
        <f t="shared" si="166"/>
        <v>#VALUE!</v>
      </c>
      <c r="AF208" s="123" t="e">
        <f t="shared" si="167"/>
        <v>#VALUE!</v>
      </c>
      <c r="AG208" s="123" t="e">
        <f t="shared" si="168"/>
        <v>#VALUE!</v>
      </c>
      <c r="AH208" s="123" t="e">
        <f t="shared" si="169"/>
        <v>#VALUE!</v>
      </c>
      <c r="AI208" s="123" t="e">
        <f t="shared" si="170"/>
        <v>#VALUE!</v>
      </c>
      <c r="AJ208" s="123" t="e">
        <f t="shared" si="171"/>
        <v>#VALUE!</v>
      </c>
      <c r="AK208" s="123" t="e">
        <f t="shared" si="172"/>
        <v>#VALUE!</v>
      </c>
      <c r="AL208" s="123" t="e">
        <f t="shared" si="173"/>
        <v>#VALUE!</v>
      </c>
      <c r="AM208" s="123" t="e">
        <f t="shared" si="174"/>
        <v>#VALUE!</v>
      </c>
      <c r="AN208" s="123" t="e">
        <f t="shared" si="175"/>
        <v>#VALUE!</v>
      </c>
      <c r="AO208" s="123" t="e">
        <f t="shared" si="176"/>
        <v>#VALUE!</v>
      </c>
      <c r="AP208" s="123" t="e">
        <f t="shared" si="177"/>
        <v>#VALUE!</v>
      </c>
      <c r="AQ208" s="123" t="e">
        <f t="shared" si="178"/>
        <v>#VALUE!</v>
      </c>
      <c r="AR208" s="124" t="e">
        <f t="shared" si="179"/>
        <v>#VALUE!</v>
      </c>
      <c r="AS208" s="124" t="e">
        <f t="shared" si="180"/>
        <v>#VALUE!</v>
      </c>
      <c r="AT208" s="124" t="e">
        <f t="shared" si="181"/>
        <v>#VALUE!</v>
      </c>
      <c r="AU208" s="124" t="e">
        <f t="shared" si="182"/>
        <v>#VALUE!</v>
      </c>
      <c r="AV208" s="124" t="e">
        <f t="shared" si="183"/>
        <v>#VALUE!</v>
      </c>
      <c r="AW208" s="124" t="e">
        <f t="shared" si="184"/>
        <v>#VALUE!</v>
      </c>
      <c r="AX208" s="124" t="e">
        <f t="shared" si="185"/>
        <v>#VALUE!</v>
      </c>
      <c r="AY208" s="124" t="e">
        <f t="shared" si="186"/>
        <v>#VALUE!</v>
      </c>
      <c r="AZ208" s="124" t="e">
        <f t="shared" si="187"/>
        <v>#VALUE!</v>
      </c>
      <c r="BA208" s="124" t="e">
        <f t="shared" si="188"/>
        <v>#VALUE!</v>
      </c>
      <c r="BB208" s="124" t="e">
        <f t="shared" si="189"/>
        <v>#VALUE!</v>
      </c>
      <c r="BC208" s="124" t="e">
        <f t="shared" si="190"/>
        <v>#VALUE!</v>
      </c>
      <c r="BD208" s="124" t="e">
        <f t="shared" si="191"/>
        <v>#VALUE!</v>
      </c>
      <c r="BE208" s="124" t="e">
        <f t="shared" si="192"/>
        <v>#VALUE!</v>
      </c>
      <c r="BF208" s="124" t="e">
        <f t="shared" si="193"/>
        <v>#VALUE!</v>
      </c>
      <c r="BG208" s="124" t="e">
        <f t="shared" si="194"/>
        <v>#VALUE!</v>
      </c>
      <c r="BH208" s="124" t="e">
        <f t="shared" si="195"/>
        <v>#VALUE!</v>
      </c>
      <c r="BI208" s="124" t="e">
        <f t="shared" si="196"/>
        <v>#VALUE!</v>
      </c>
      <c r="BJ208" s="124" t="e">
        <f t="shared" si="197"/>
        <v>#VALUE!</v>
      </c>
      <c r="BK208" s="124" t="e">
        <f t="shared" si="198"/>
        <v>#VALUE!</v>
      </c>
      <c r="BL208" s="124">
        <f t="shared" si="199"/>
        <v>1</v>
      </c>
    </row>
    <row r="209" spans="1:64">
      <c r="A209" s="118" t="s">
        <v>504</v>
      </c>
      <c r="B209" s="126"/>
      <c r="C209" s="126"/>
      <c r="D209" s="125"/>
      <c r="E209" s="125"/>
      <c r="F209" s="127"/>
      <c r="G209" s="128"/>
      <c r="H209" s="128"/>
      <c r="I209" s="127"/>
      <c r="J209" s="127"/>
      <c r="K209" s="127"/>
      <c r="L209" s="121" t="str">
        <f t="shared" si="200"/>
        <v/>
      </c>
      <c r="M209" s="121" t="str">
        <f t="shared" si="201"/>
        <v/>
      </c>
      <c r="N209" s="121"/>
      <c r="O209" s="122" t="str">
        <f t="shared" si="202"/>
        <v/>
      </c>
      <c r="P209" s="122" t="str">
        <f t="shared" si="203"/>
        <v/>
      </c>
      <c r="Q209" s="122" t="str">
        <f t="shared" si="204"/>
        <v/>
      </c>
      <c r="R209" s="122" t="str">
        <f t="shared" si="205"/>
        <v/>
      </c>
      <c r="S209" s="122" t="str">
        <f t="shared" si="206"/>
        <v/>
      </c>
      <c r="T209" s="122" t="str">
        <f t="shared" si="207"/>
        <v/>
      </c>
      <c r="U209" s="122" t="str">
        <f>IF(OR($B209="",$C209="",$E209="",$F209&gt;AN_CONCURS,$F209=""),"",$G209/VLOOKUP($F209,Euro!$A$6:$C$246,3,FALSE))</f>
        <v/>
      </c>
      <c r="V209" s="236" t="b">
        <f t="shared" si="208"/>
        <v>0</v>
      </c>
      <c r="X209" s="123" t="e">
        <f t="shared" si="159"/>
        <v>#VALUE!</v>
      </c>
      <c r="Y209" s="123" t="e">
        <f t="shared" si="160"/>
        <v>#VALUE!</v>
      </c>
      <c r="Z209" s="123" t="e">
        <f t="shared" si="161"/>
        <v>#VALUE!</v>
      </c>
      <c r="AA209" s="123" t="e">
        <f t="shared" si="162"/>
        <v>#VALUE!</v>
      </c>
      <c r="AB209" s="123" t="e">
        <f t="shared" si="163"/>
        <v>#VALUE!</v>
      </c>
      <c r="AC209" s="123" t="e">
        <f t="shared" si="164"/>
        <v>#VALUE!</v>
      </c>
      <c r="AD209" s="123" t="e">
        <f t="shared" si="165"/>
        <v>#VALUE!</v>
      </c>
      <c r="AE209" s="123" t="e">
        <f t="shared" si="166"/>
        <v>#VALUE!</v>
      </c>
      <c r="AF209" s="123" t="e">
        <f t="shared" si="167"/>
        <v>#VALUE!</v>
      </c>
      <c r="AG209" s="123" t="e">
        <f t="shared" si="168"/>
        <v>#VALUE!</v>
      </c>
      <c r="AH209" s="123" t="e">
        <f t="shared" si="169"/>
        <v>#VALUE!</v>
      </c>
      <c r="AI209" s="123" t="e">
        <f t="shared" si="170"/>
        <v>#VALUE!</v>
      </c>
      <c r="AJ209" s="123" t="e">
        <f t="shared" si="171"/>
        <v>#VALUE!</v>
      </c>
      <c r="AK209" s="123" t="e">
        <f t="shared" si="172"/>
        <v>#VALUE!</v>
      </c>
      <c r="AL209" s="123" t="e">
        <f t="shared" si="173"/>
        <v>#VALUE!</v>
      </c>
      <c r="AM209" s="123" t="e">
        <f t="shared" si="174"/>
        <v>#VALUE!</v>
      </c>
      <c r="AN209" s="123" t="e">
        <f t="shared" si="175"/>
        <v>#VALUE!</v>
      </c>
      <c r="AO209" s="123" t="e">
        <f t="shared" si="176"/>
        <v>#VALUE!</v>
      </c>
      <c r="AP209" s="123" t="e">
        <f t="shared" si="177"/>
        <v>#VALUE!</v>
      </c>
      <c r="AQ209" s="123" t="e">
        <f t="shared" si="178"/>
        <v>#VALUE!</v>
      </c>
      <c r="AR209" s="124" t="e">
        <f t="shared" si="179"/>
        <v>#VALUE!</v>
      </c>
      <c r="AS209" s="124" t="e">
        <f t="shared" si="180"/>
        <v>#VALUE!</v>
      </c>
      <c r="AT209" s="124" t="e">
        <f t="shared" si="181"/>
        <v>#VALUE!</v>
      </c>
      <c r="AU209" s="124" t="e">
        <f t="shared" si="182"/>
        <v>#VALUE!</v>
      </c>
      <c r="AV209" s="124" t="e">
        <f t="shared" si="183"/>
        <v>#VALUE!</v>
      </c>
      <c r="AW209" s="124" t="e">
        <f t="shared" si="184"/>
        <v>#VALUE!</v>
      </c>
      <c r="AX209" s="124" t="e">
        <f t="shared" si="185"/>
        <v>#VALUE!</v>
      </c>
      <c r="AY209" s="124" t="e">
        <f t="shared" si="186"/>
        <v>#VALUE!</v>
      </c>
      <c r="AZ209" s="124" t="e">
        <f t="shared" si="187"/>
        <v>#VALUE!</v>
      </c>
      <c r="BA209" s="124" t="e">
        <f t="shared" si="188"/>
        <v>#VALUE!</v>
      </c>
      <c r="BB209" s="124" t="e">
        <f t="shared" si="189"/>
        <v>#VALUE!</v>
      </c>
      <c r="BC209" s="124" t="e">
        <f t="shared" si="190"/>
        <v>#VALUE!</v>
      </c>
      <c r="BD209" s="124" t="e">
        <f t="shared" si="191"/>
        <v>#VALUE!</v>
      </c>
      <c r="BE209" s="124" t="e">
        <f t="shared" si="192"/>
        <v>#VALUE!</v>
      </c>
      <c r="BF209" s="124" t="e">
        <f t="shared" si="193"/>
        <v>#VALUE!</v>
      </c>
      <c r="BG209" s="124" t="e">
        <f t="shared" si="194"/>
        <v>#VALUE!</v>
      </c>
      <c r="BH209" s="124" t="e">
        <f t="shared" si="195"/>
        <v>#VALUE!</v>
      </c>
      <c r="BI209" s="124" t="e">
        <f t="shared" si="196"/>
        <v>#VALUE!</v>
      </c>
      <c r="BJ209" s="124" t="e">
        <f t="shared" si="197"/>
        <v>#VALUE!</v>
      </c>
      <c r="BK209" s="124" t="e">
        <f t="shared" si="198"/>
        <v>#VALUE!</v>
      </c>
      <c r="BL209" s="124">
        <f t="shared" si="199"/>
        <v>1</v>
      </c>
    </row>
    <row r="210" spans="1:64">
      <c r="A210" s="118" t="s">
        <v>505</v>
      </c>
      <c r="B210" s="126"/>
      <c r="C210" s="126"/>
      <c r="D210" s="125"/>
      <c r="E210" s="125"/>
      <c r="F210" s="127"/>
      <c r="G210" s="128"/>
      <c r="H210" s="128"/>
      <c r="I210" s="127"/>
      <c r="J210" s="127"/>
      <c r="K210" s="127"/>
      <c r="L210" s="121" t="str">
        <f t="shared" si="200"/>
        <v/>
      </c>
      <c r="M210" s="121" t="str">
        <f t="shared" si="201"/>
        <v/>
      </c>
      <c r="N210" s="121"/>
      <c r="O210" s="122" t="str">
        <f t="shared" si="202"/>
        <v/>
      </c>
      <c r="P210" s="122" t="str">
        <f t="shared" si="203"/>
        <v/>
      </c>
      <c r="Q210" s="122" t="str">
        <f t="shared" si="204"/>
        <v/>
      </c>
      <c r="R210" s="122" t="str">
        <f t="shared" si="205"/>
        <v/>
      </c>
      <c r="S210" s="122" t="str">
        <f t="shared" si="206"/>
        <v/>
      </c>
      <c r="T210" s="122" t="str">
        <f t="shared" si="207"/>
        <v/>
      </c>
      <c r="U210" s="122" t="str">
        <f>IF(OR($B210="",$C210="",$E210="",$F210&gt;AN_CONCURS,$F210=""),"",$G210/VLOOKUP($F210,Euro!$A$6:$C$246,3,FALSE))</f>
        <v/>
      </c>
      <c r="V210" s="236" t="b">
        <f t="shared" si="208"/>
        <v>0</v>
      </c>
      <c r="X210" s="123" t="e">
        <f t="shared" si="159"/>
        <v>#VALUE!</v>
      </c>
      <c r="Y210" s="123" t="e">
        <f t="shared" si="160"/>
        <v>#VALUE!</v>
      </c>
      <c r="Z210" s="123" t="e">
        <f t="shared" si="161"/>
        <v>#VALUE!</v>
      </c>
      <c r="AA210" s="123" t="e">
        <f t="shared" si="162"/>
        <v>#VALUE!</v>
      </c>
      <c r="AB210" s="123" t="e">
        <f t="shared" si="163"/>
        <v>#VALUE!</v>
      </c>
      <c r="AC210" s="123" t="e">
        <f t="shared" si="164"/>
        <v>#VALUE!</v>
      </c>
      <c r="AD210" s="123" t="e">
        <f t="shared" si="165"/>
        <v>#VALUE!</v>
      </c>
      <c r="AE210" s="123" t="e">
        <f t="shared" si="166"/>
        <v>#VALUE!</v>
      </c>
      <c r="AF210" s="123" t="e">
        <f t="shared" si="167"/>
        <v>#VALUE!</v>
      </c>
      <c r="AG210" s="123" t="e">
        <f t="shared" si="168"/>
        <v>#VALUE!</v>
      </c>
      <c r="AH210" s="123" t="e">
        <f t="shared" si="169"/>
        <v>#VALUE!</v>
      </c>
      <c r="AI210" s="123" t="e">
        <f t="shared" si="170"/>
        <v>#VALUE!</v>
      </c>
      <c r="AJ210" s="123" t="e">
        <f t="shared" si="171"/>
        <v>#VALUE!</v>
      </c>
      <c r="AK210" s="123" t="e">
        <f t="shared" si="172"/>
        <v>#VALUE!</v>
      </c>
      <c r="AL210" s="123" t="e">
        <f t="shared" si="173"/>
        <v>#VALUE!</v>
      </c>
      <c r="AM210" s="123" t="e">
        <f t="shared" si="174"/>
        <v>#VALUE!</v>
      </c>
      <c r="AN210" s="123" t="e">
        <f t="shared" si="175"/>
        <v>#VALUE!</v>
      </c>
      <c r="AO210" s="123" t="e">
        <f t="shared" si="176"/>
        <v>#VALUE!</v>
      </c>
      <c r="AP210" s="123" t="e">
        <f t="shared" si="177"/>
        <v>#VALUE!</v>
      </c>
      <c r="AQ210" s="123" t="e">
        <f t="shared" si="178"/>
        <v>#VALUE!</v>
      </c>
      <c r="AR210" s="124" t="e">
        <f t="shared" si="179"/>
        <v>#VALUE!</v>
      </c>
      <c r="AS210" s="124" t="e">
        <f t="shared" si="180"/>
        <v>#VALUE!</v>
      </c>
      <c r="AT210" s="124" t="e">
        <f t="shared" si="181"/>
        <v>#VALUE!</v>
      </c>
      <c r="AU210" s="124" t="e">
        <f t="shared" si="182"/>
        <v>#VALUE!</v>
      </c>
      <c r="AV210" s="124" t="e">
        <f t="shared" si="183"/>
        <v>#VALUE!</v>
      </c>
      <c r="AW210" s="124" t="e">
        <f t="shared" si="184"/>
        <v>#VALUE!</v>
      </c>
      <c r="AX210" s="124" t="e">
        <f t="shared" si="185"/>
        <v>#VALUE!</v>
      </c>
      <c r="AY210" s="124" t="e">
        <f t="shared" si="186"/>
        <v>#VALUE!</v>
      </c>
      <c r="AZ210" s="124" t="e">
        <f t="shared" si="187"/>
        <v>#VALUE!</v>
      </c>
      <c r="BA210" s="124" t="e">
        <f t="shared" si="188"/>
        <v>#VALUE!</v>
      </c>
      <c r="BB210" s="124" t="e">
        <f t="shared" si="189"/>
        <v>#VALUE!</v>
      </c>
      <c r="BC210" s="124" t="e">
        <f t="shared" si="190"/>
        <v>#VALUE!</v>
      </c>
      <c r="BD210" s="124" t="e">
        <f t="shared" si="191"/>
        <v>#VALUE!</v>
      </c>
      <c r="BE210" s="124" t="e">
        <f t="shared" si="192"/>
        <v>#VALUE!</v>
      </c>
      <c r="BF210" s="124" t="e">
        <f t="shared" si="193"/>
        <v>#VALUE!</v>
      </c>
      <c r="BG210" s="124" t="e">
        <f t="shared" si="194"/>
        <v>#VALUE!</v>
      </c>
      <c r="BH210" s="124" t="e">
        <f t="shared" si="195"/>
        <v>#VALUE!</v>
      </c>
      <c r="BI210" s="124" t="e">
        <f t="shared" si="196"/>
        <v>#VALUE!</v>
      </c>
      <c r="BJ210" s="124" t="e">
        <f t="shared" si="197"/>
        <v>#VALUE!</v>
      </c>
      <c r="BK210" s="124" t="e">
        <f t="shared" si="198"/>
        <v>#VALUE!</v>
      </c>
      <c r="BL210" s="124">
        <f t="shared" si="199"/>
        <v>1</v>
      </c>
    </row>
    <row r="211" spans="1:64">
      <c r="A211" s="118" t="s">
        <v>506</v>
      </c>
      <c r="B211" s="126"/>
      <c r="C211" s="126"/>
      <c r="D211" s="125"/>
      <c r="E211" s="125"/>
      <c r="F211" s="127"/>
      <c r="G211" s="128"/>
      <c r="H211" s="128"/>
      <c r="I211" s="127"/>
      <c r="J211" s="127"/>
      <c r="K211" s="127"/>
      <c r="L211" s="121" t="str">
        <f t="shared" si="200"/>
        <v/>
      </c>
      <c r="M211" s="121" t="str">
        <f t="shared" si="201"/>
        <v/>
      </c>
      <c r="N211" s="121"/>
      <c r="O211" s="122" t="str">
        <f t="shared" si="202"/>
        <v/>
      </c>
      <c r="P211" s="122" t="str">
        <f t="shared" si="203"/>
        <v/>
      </c>
      <c r="Q211" s="122" t="str">
        <f t="shared" si="204"/>
        <v/>
      </c>
      <c r="R211" s="122" t="str">
        <f t="shared" si="205"/>
        <v/>
      </c>
      <c r="S211" s="122" t="str">
        <f t="shared" si="206"/>
        <v/>
      </c>
      <c r="T211" s="122" t="str">
        <f t="shared" si="207"/>
        <v/>
      </c>
      <c r="U211" s="122" t="str">
        <f>IF(OR($B211="",$C211="",$E211="",$F211&gt;AN_CONCURS,$F211=""),"",$G211/VLOOKUP($F211,Euro!$A$6:$C$246,3,FALSE))</f>
        <v/>
      </c>
      <c r="V211" s="236" t="b">
        <f t="shared" si="208"/>
        <v>0</v>
      </c>
      <c r="X211" s="123" t="e">
        <f t="shared" si="159"/>
        <v>#VALUE!</v>
      </c>
      <c r="Y211" s="123" t="e">
        <f t="shared" si="160"/>
        <v>#VALUE!</v>
      </c>
      <c r="Z211" s="123" t="e">
        <f t="shared" si="161"/>
        <v>#VALUE!</v>
      </c>
      <c r="AA211" s="123" t="e">
        <f t="shared" si="162"/>
        <v>#VALUE!</v>
      </c>
      <c r="AB211" s="123" t="e">
        <f t="shared" si="163"/>
        <v>#VALUE!</v>
      </c>
      <c r="AC211" s="123" t="e">
        <f t="shared" si="164"/>
        <v>#VALUE!</v>
      </c>
      <c r="AD211" s="123" t="e">
        <f t="shared" si="165"/>
        <v>#VALUE!</v>
      </c>
      <c r="AE211" s="123" t="e">
        <f t="shared" si="166"/>
        <v>#VALUE!</v>
      </c>
      <c r="AF211" s="123" t="e">
        <f t="shared" si="167"/>
        <v>#VALUE!</v>
      </c>
      <c r="AG211" s="123" t="e">
        <f t="shared" si="168"/>
        <v>#VALUE!</v>
      </c>
      <c r="AH211" s="123" t="e">
        <f t="shared" si="169"/>
        <v>#VALUE!</v>
      </c>
      <c r="AI211" s="123" t="e">
        <f t="shared" si="170"/>
        <v>#VALUE!</v>
      </c>
      <c r="AJ211" s="123" t="e">
        <f t="shared" si="171"/>
        <v>#VALUE!</v>
      </c>
      <c r="AK211" s="123" t="e">
        <f t="shared" si="172"/>
        <v>#VALUE!</v>
      </c>
      <c r="AL211" s="123" t="e">
        <f t="shared" si="173"/>
        <v>#VALUE!</v>
      </c>
      <c r="AM211" s="123" t="e">
        <f t="shared" si="174"/>
        <v>#VALUE!</v>
      </c>
      <c r="AN211" s="123" t="e">
        <f t="shared" si="175"/>
        <v>#VALUE!</v>
      </c>
      <c r="AO211" s="123" t="e">
        <f t="shared" si="176"/>
        <v>#VALUE!</v>
      </c>
      <c r="AP211" s="123" t="e">
        <f t="shared" si="177"/>
        <v>#VALUE!</v>
      </c>
      <c r="AQ211" s="123" t="e">
        <f t="shared" si="178"/>
        <v>#VALUE!</v>
      </c>
      <c r="AR211" s="124" t="e">
        <f t="shared" si="179"/>
        <v>#VALUE!</v>
      </c>
      <c r="AS211" s="124" t="e">
        <f t="shared" si="180"/>
        <v>#VALUE!</v>
      </c>
      <c r="AT211" s="124" t="e">
        <f t="shared" si="181"/>
        <v>#VALUE!</v>
      </c>
      <c r="AU211" s="124" t="e">
        <f t="shared" si="182"/>
        <v>#VALUE!</v>
      </c>
      <c r="AV211" s="124" t="e">
        <f t="shared" si="183"/>
        <v>#VALUE!</v>
      </c>
      <c r="AW211" s="124" t="e">
        <f t="shared" si="184"/>
        <v>#VALUE!</v>
      </c>
      <c r="AX211" s="124" t="e">
        <f t="shared" si="185"/>
        <v>#VALUE!</v>
      </c>
      <c r="AY211" s="124" t="e">
        <f t="shared" si="186"/>
        <v>#VALUE!</v>
      </c>
      <c r="AZ211" s="124" t="e">
        <f t="shared" si="187"/>
        <v>#VALUE!</v>
      </c>
      <c r="BA211" s="124" t="e">
        <f t="shared" si="188"/>
        <v>#VALUE!</v>
      </c>
      <c r="BB211" s="124" t="e">
        <f t="shared" si="189"/>
        <v>#VALUE!</v>
      </c>
      <c r="BC211" s="124" t="e">
        <f t="shared" si="190"/>
        <v>#VALUE!</v>
      </c>
      <c r="BD211" s="124" t="e">
        <f t="shared" si="191"/>
        <v>#VALUE!</v>
      </c>
      <c r="BE211" s="124" t="e">
        <f t="shared" si="192"/>
        <v>#VALUE!</v>
      </c>
      <c r="BF211" s="124" t="e">
        <f t="shared" si="193"/>
        <v>#VALUE!</v>
      </c>
      <c r="BG211" s="124" t="e">
        <f t="shared" si="194"/>
        <v>#VALUE!</v>
      </c>
      <c r="BH211" s="124" t="e">
        <f t="shared" si="195"/>
        <v>#VALUE!</v>
      </c>
      <c r="BI211" s="124" t="e">
        <f t="shared" si="196"/>
        <v>#VALUE!</v>
      </c>
      <c r="BJ211" s="124" t="e">
        <f t="shared" si="197"/>
        <v>#VALUE!</v>
      </c>
      <c r="BK211" s="124" t="e">
        <f t="shared" si="198"/>
        <v>#VALUE!</v>
      </c>
      <c r="BL211" s="124">
        <f t="shared" si="199"/>
        <v>1</v>
      </c>
    </row>
    <row r="212" spans="1:64">
      <c r="A212" s="118" t="s">
        <v>507</v>
      </c>
      <c r="B212" s="126"/>
      <c r="C212" s="126"/>
      <c r="D212" s="125"/>
      <c r="E212" s="125"/>
      <c r="F212" s="127"/>
      <c r="G212" s="128"/>
      <c r="H212" s="128"/>
      <c r="I212" s="127"/>
      <c r="J212" s="127"/>
      <c r="K212" s="127"/>
      <c r="L212" s="121" t="str">
        <f t="shared" si="200"/>
        <v/>
      </c>
      <c r="M212" s="121" t="str">
        <f t="shared" si="201"/>
        <v/>
      </c>
      <c r="N212" s="121"/>
      <c r="O212" s="122" t="str">
        <f t="shared" si="202"/>
        <v/>
      </c>
      <c r="P212" s="122" t="str">
        <f t="shared" si="203"/>
        <v/>
      </c>
      <c r="Q212" s="122" t="str">
        <f t="shared" si="204"/>
        <v/>
      </c>
      <c r="R212" s="122" t="str">
        <f t="shared" si="205"/>
        <v/>
      </c>
      <c r="S212" s="122" t="str">
        <f t="shared" si="206"/>
        <v/>
      </c>
      <c r="T212" s="122" t="str">
        <f t="shared" si="207"/>
        <v/>
      </c>
      <c r="U212" s="122" t="str">
        <f>IF(OR($B212="",$C212="",$E212="",$F212&gt;AN_CONCURS,$F212=""),"",$G212/VLOOKUP($F212,Euro!$A$6:$C$246,3,FALSE))</f>
        <v/>
      </c>
      <c r="V212" s="236" t="b">
        <f t="shared" si="208"/>
        <v>0</v>
      </c>
      <c r="X212" s="123" t="e">
        <f t="shared" si="159"/>
        <v>#VALUE!</v>
      </c>
      <c r="Y212" s="123" t="e">
        <f t="shared" si="160"/>
        <v>#VALUE!</v>
      </c>
      <c r="Z212" s="123" t="e">
        <f t="shared" si="161"/>
        <v>#VALUE!</v>
      </c>
      <c r="AA212" s="123" t="e">
        <f t="shared" si="162"/>
        <v>#VALUE!</v>
      </c>
      <c r="AB212" s="123" t="e">
        <f t="shared" si="163"/>
        <v>#VALUE!</v>
      </c>
      <c r="AC212" s="123" t="e">
        <f t="shared" si="164"/>
        <v>#VALUE!</v>
      </c>
      <c r="AD212" s="123" t="e">
        <f t="shared" si="165"/>
        <v>#VALUE!</v>
      </c>
      <c r="AE212" s="123" t="e">
        <f t="shared" si="166"/>
        <v>#VALUE!</v>
      </c>
      <c r="AF212" s="123" t="e">
        <f t="shared" si="167"/>
        <v>#VALUE!</v>
      </c>
      <c r="AG212" s="123" t="e">
        <f t="shared" si="168"/>
        <v>#VALUE!</v>
      </c>
      <c r="AH212" s="123" t="e">
        <f t="shared" si="169"/>
        <v>#VALUE!</v>
      </c>
      <c r="AI212" s="123" t="e">
        <f t="shared" si="170"/>
        <v>#VALUE!</v>
      </c>
      <c r="AJ212" s="123" t="e">
        <f t="shared" si="171"/>
        <v>#VALUE!</v>
      </c>
      <c r="AK212" s="123" t="e">
        <f t="shared" si="172"/>
        <v>#VALUE!</v>
      </c>
      <c r="AL212" s="123" t="e">
        <f t="shared" si="173"/>
        <v>#VALUE!</v>
      </c>
      <c r="AM212" s="123" t="e">
        <f t="shared" si="174"/>
        <v>#VALUE!</v>
      </c>
      <c r="AN212" s="123" t="e">
        <f t="shared" si="175"/>
        <v>#VALUE!</v>
      </c>
      <c r="AO212" s="123" t="e">
        <f t="shared" si="176"/>
        <v>#VALUE!</v>
      </c>
      <c r="AP212" s="123" t="e">
        <f t="shared" si="177"/>
        <v>#VALUE!</v>
      </c>
      <c r="AQ212" s="123" t="e">
        <f t="shared" si="178"/>
        <v>#VALUE!</v>
      </c>
      <c r="AR212" s="124" t="e">
        <f t="shared" si="179"/>
        <v>#VALUE!</v>
      </c>
      <c r="AS212" s="124" t="e">
        <f t="shared" si="180"/>
        <v>#VALUE!</v>
      </c>
      <c r="AT212" s="124" t="e">
        <f t="shared" si="181"/>
        <v>#VALUE!</v>
      </c>
      <c r="AU212" s="124" t="e">
        <f t="shared" si="182"/>
        <v>#VALUE!</v>
      </c>
      <c r="AV212" s="124" t="e">
        <f t="shared" si="183"/>
        <v>#VALUE!</v>
      </c>
      <c r="AW212" s="124" t="e">
        <f t="shared" si="184"/>
        <v>#VALUE!</v>
      </c>
      <c r="AX212" s="124" t="e">
        <f t="shared" si="185"/>
        <v>#VALUE!</v>
      </c>
      <c r="AY212" s="124" t="e">
        <f t="shared" si="186"/>
        <v>#VALUE!</v>
      </c>
      <c r="AZ212" s="124" t="e">
        <f t="shared" si="187"/>
        <v>#VALUE!</v>
      </c>
      <c r="BA212" s="124" t="e">
        <f t="shared" si="188"/>
        <v>#VALUE!</v>
      </c>
      <c r="BB212" s="124" t="e">
        <f t="shared" si="189"/>
        <v>#VALUE!</v>
      </c>
      <c r="BC212" s="124" t="e">
        <f t="shared" si="190"/>
        <v>#VALUE!</v>
      </c>
      <c r="BD212" s="124" t="e">
        <f t="shared" si="191"/>
        <v>#VALUE!</v>
      </c>
      <c r="BE212" s="124" t="e">
        <f t="shared" si="192"/>
        <v>#VALUE!</v>
      </c>
      <c r="BF212" s="124" t="e">
        <f t="shared" si="193"/>
        <v>#VALUE!</v>
      </c>
      <c r="BG212" s="124" t="e">
        <f t="shared" si="194"/>
        <v>#VALUE!</v>
      </c>
      <c r="BH212" s="124" t="e">
        <f t="shared" si="195"/>
        <v>#VALUE!</v>
      </c>
      <c r="BI212" s="124" t="e">
        <f t="shared" si="196"/>
        <v>#VALUE!</v>
      </c>
      <c r="BJ212" s="124" t="e">
        <f t="shared" si="197"/>
        <v>#VALUE!</v>
      </c>
      <c r="BK212" s="124" t="e">
        <f t="shared" si="198"/>
        <v>#VALUE!</v>
      </c>
      <c r="BL212" s="124">
        <f t="shared" si="199"/>
        <v>1</v>
      </c>
    </row>
    <row r="213" spans="1:64">
      <c r="A213" s="118" t="s">
        <v>508</v>
      </c>
      <c r="B213" s="126"/>
      <c r="C213" s="126"/>
      <c r="D213" s="125"/>
      <c r="E213" s="125"/>
      <c r="F213" s="127"/>
      <c r="G213" s="128"/>
      <c r="H213" s="128"/>
      <c r="I213" s="127"/>
      <c r="J213" s="127"/>
      <c r="K213" s="127"/>
      <c r="L213" s="121" t="str">
        <f t="shared" si="200"/>
        <v/>
      </c>
      <c r="M213" s="121" t="str">
        <f t="shared" si="201"/>
        <v/>
      </c>
      <c r="N213" s="121"/>
      <c r="O213" s="122" t="str">
        <f t="shared" si="202"/>
        <v/>
      </c>
      <c r="P213" s="122" t="str">
        <f t="shared" si="203"/>
        <v/>
      </c>
      <c r="Q213" s="122" t="str">
        <f t="shared" si="204"/>
        <v/>
      </c>
      <c r="R213" s="122" t="str">
        <f t="shared" si="205"/>
        <v/>
      </c>
      <c r="S213" s="122" t="str">
        <f t="shared" si="206"/>
        <v/>
      </c>
      <c r="T213" s="122" t="str">
        <f t="shared" si="207"/>
        <v/>
      </c>
      <c r="U213" s="122" t="str">
        <f>IF(OR($B213="",$C213="",$E213="",$F213&gt;AN_CONCURS,$F213=""),"",$G213/VLOOKUP($F213,Euro!$A$6:$C$246,3,FALSE))</f>
        <v/>
      </c>
      <c r="V213" s="236" t="b">
        <f t="shared" si="208"/>
        <v>0</v>
      </c>
      <c r="X213" s="123" t="e">
        <f t="shared" si="159"/>
        <v>#VALUE!</v>
      </c>
      <c r="Y213" s="123" t="e">
        <f t="shared" si="160"/>
        <v>#VALUE!</v>
      </c>
      <c r="Z213" s="123" t="e">
        <f t="shared" si="161"/>
        <v>#VALUE!</v>
      </c>
      <c r="AA213" s="123" t="e">
        <f t="shared" si="162"/>
        <v>#VALUE!</v>
      </c>
      <c r="AB213" s="123" t="e">
        <f t="shared" si="163"/>
        <v>#VALUE!</v>
      </c>
      <c r="AC213" s="123" t="e">
        <f t="shared" si="164"/>
        <v>#VALUE!</v>
      </c>
      <c r="AD213" s="123" t="e">
        <f t="shared" si="165"/>
        <v>#VALUE!</v>
      </c>
      <c r="AE213" s="123" t="e">
        <f t="shared" si="166"/>
        <v>#VALUE!</v>
      </c>
      <c r="AF213" s="123" t="e">
        <f t="shared" si="167"/>
        <v>#VALUE!</v>
      </c>
      <c r="AG213" s="123" t="e">
        <f t="shared" si="168"/>
        <v>#VALUE!</v>
      </c>
      <c r="AH213" s="123" t="e">
        <f t="shared" si="169"/>
        <v>#VALUE!</v>
      </c>
      <c r="AI213" s="123" t="e">
        <f t="shared" si="170"/>
        <v>#VALUE!</v>
      </c>
      <c r="AJ213" s="123" t="e">
        <f t="shared" si="171"/>
        <v>#VALUE!</v>
      </c>
      <c r="AK213" s="123" t="e">
        <f t="shared" si="172"/>
        <v>#VALUE!</v>
      </c>
      <c r="AL213" s="123" t="e">
        <f t="shared" si="173"/>
        <v>#VALUE!</v>
      </c>
      <c r="AM213" s="123" t="e">
        <f t="shared" si="174"/>
        <v>#VALUE!</v>
      </c>
      <c r="AN213" s="123" t="e">
        <f t="shared" si="175"/>
        <v>#VALUE!</v>
      </c>
      <c r="AO213" s="123" t="e">
        <f t="shared" si="176"/>
        <v>#VALUE!</v>
      </c>
      <c r="AP213" s="123" t="e">
        <f t="shared" si="177"/>
        <v>#VALUE!</v>
      </c>
      <c r="AQ213" s="123" t="e">
        <f t="shared" si="178"/>
        <v>#VALUE!</v>
      </c>
      <c r="AR213" s="124" t="e">
        <f t="shared" si="179"/>
        <v>#VALUE!</v>
      </c>
      <c r="AS213" s="124" t="e">
        <f t="shared" si="180"/>
        <v>#VALUE!</v>
      </c>
      <c r="AT213" s="124" t="e">
        <f t="shared" si="181"/>
        <v>#VALUE!</v>
      </c>
      <c r="AU213" s="124" t="e">
        <f t="shared" si="182"/>
        <v>#VALUE!</v>
      </c>
      <c r="AV213" s="124" t="e">
        <f t="shared" si="183"/>
        <v>#VALUE!</v>
      </c>
      <c r="AW213" s="124" t="e">
        <f t="shared" si="184"/>
        <v>#VALUE!</v>
      </c>
      <c r="AX213" s="124" t="e">
        <f t="shared" si="185"/>
        <v>#VALUE!</v>
      </c>
      <c r="AY213" s="124" t="e">
        <f t="shared" si="186"/>
        <v>#VALUE!</v>
      </c>
      <c r="AZ213" s="124" t="e">
        <f t="shared" si="187"/>
        <v>#VALUE!</v>
      </c>
      <c r="BA213" s="124" t="e">
        <f t="shared" si="188"/>
        <v>#VALUE!</v>
      </c>
      <c r="BB213" s="124" t="e">
        <f t="shared" si="189"/>
        <v>#VALUE!</v>
      </c>
      <c r="BC213" s="124" t="e">
        <f t="shared" si="190"/>
        <v>#VALUE!</v>
      </c>
      <c r="BD213" s="124" t="e">
        <f t="shared" si="191"/>
        <v>#VALUE!</v>
      </c>
      <c r="BE213" s="124" t="e">
        <f t="shared" si="192"/>
        <v>#VALUE!</v>
      </c>
      <c r="BF213" s="124" t="e">
        <f t="shared" si="193"/>
        <v>#VALUE!</v>
      </c>
      <c r="BG213" s="124" t="e">
        <f t="shared" si="194"/>
        <v>#VALUE!</v>
      </c>
      <c r="BH213" s="124" t="e">
        <f t="shared" si="195"/>
        <v>#VALUE!</v>
      </c>
      <c r="BI213" s="124" t="e">
        <f t="shared" si="196"/>
        <v>#VALUE!</v>
      </c>
      <c r="BJ213" s="124" t="e">
        <f t="shared" si="197"/>
        <v>#VALUE!</v>
      </c>
      <c r="BK213" s="124" t="e">
        <f t="shared" si="198"/>
        <v>#VALUE!</v>
      </c>
      <c r="BL213" s="124">
        <f t="shared" si="199"/>
        <v>1</v>
      </c>
    </row>
    <row r="214" spans="1:64">
      <c r="A214" s="118" t="s">
        <v>509</v>
      </c>
      <c r="B214" s="126"/>
      <c r="C214" s="126"/>
      <c r="D214" s="125"/>
      <c r="E214" s="125"/>
      <c r="F214" s="127"/>
      <c r="G214" s="128"/>
      <c r="H214" s="128"/>
      <c r="I214" s="127"/>
      <c r="J214" s="127"/>
      <c r="K214" s="127"/>
      <c r="L214" s="121" t="str">
        <f t="shared" si="200"/>
        <v/>
      </c>
      <c r="M214" s="121" t="str">
        <f t="shared" si="201"/>
        <v/>
      </c>
      <c r="N214" s="121"/>
      <c r="O214" s="122" t="str">
        <f t="shared" si="202"/>
        <v/>
      </c>
      <c r="P214" s="122" t="str">
        <f t="shared" si="203"/>
        <v/>
      </c>
      <c r="Q214" s="122" t="str">
        <f t="shared" si="204"/>
        <v/>
      </c>
      <c r="R214" s="122" t="str">
        <f t="shared" si="205"/>
        <v/>
      </c>
      <c r="S214" s="122" t="str">
        <f t="shared" si="206"/>
        <v/>
      </c>
      <c r="T214" s="122" t="str">
        <f t="shared" si="207"/>
        <v/>
      </c>
      <c r="U214" s="122" t="str">
        <f>IF(OR($B214="",$C214="",$E214="",$F214&gt;AN_CONCURS,$F214=""),"",$G214/VLOOKUP($F214,Euro!$A$6:$C$246,3,FALSE))</f>
        <v/>
      </c>
      <c r="V214" s="236" t="b">
        <f t="shared" si="208"/>
        <v>0</v>
      </c>
      <c r="X214" s="123" t="e">
        <f t="shared" si="159"/>
        <v>#VALUE!</v>
      </c>
      <c r="Y214" s="123" t="e">
        <f t="shared" si="160"/>
        <v>#VALUE!</v>
      </c>
      <c r="Z214" s="123" t="e">
        <f t="shared" si="161"/>
        <v>#VALUE!</v>
      </c>
      <c r="AA214" s="123" t="e">
        <f t="shared" si="162"/>
        <v>#VALUE!</v>
      </c>
      <c r="AB214" s="123" t="e">
        <f t="shared" si="163"/>
        <v>#VALUE!</v>
      </c>
      <c r="AC214" s="123" t="e">
        <f t="shared" si="164"/>
        <v>#VALUE!</v>
      </c>
      <c r="AD214" s="123" t="e">
        <f t="shared" si="165"/>
        <v>#VALUE!</v>
      </c>
      <c r="AE214" s="123" t="e">
        <f t="shared" si="166"/>
        <v>#VALUE!</v>
      </c>
      <c r="AF214" s="123" t="e">
        <f t="shared" si="167"/>
        <v>#VALUE!</v>
      </c>
      <c r="AG214" s="123" t="e">
        <f t="shared" si="168"/>
        <v>#VALUE!</v>
      </c>
      <c r="AH214" s="123" t="e">
        <f t="shared" si="169"/>
        <v>#VALUE!</v>
      </c>
      <c r="AI214" s="123" t="e">
        <f t="shared" si="170"/>
        <v>#VALUE!</v>
      </c>
      <c r="AJ214" s="123" t="e">
        <f t="shared" si="171"/>
        <v>#VALUE!</v>
      </c>
      <c r="AK214" s="123" t="e">
        <f t="shared" si="172"/>
        <v>#VALUE!</v>
      </c>
      <c r="AL214" s="123" t="e">
        <f t="shared" si="173"/>
        <v>#VALUE!</v>
      </c>
      <c r="AM214" s="123" t="e">
        <f t="shared" si="174"/>
        <v>#VALUE!</v>
      </c>
      <c r="AN214" s="123" t="e">
        <f t="shared" si="175"/>
        <v>#VALUE!</v>
      </c>
      <c r="AO214" s="123" t="e">
        <f t="shared" si="176"/>
        <v>#VALUE!</v>
      </c>
      <c r="AP214" s="123" t="e">
        <f t="shared" si="177"/>
        <v>#VALUE!</v>
      </c>
      <c r="AQ214" s="123" t="e">
        <f t="shared" si="178"/>
        <v>#VALUE!</v>
      </c>
      <c r="AR214" s="124" t="e">
        <f t="shared" si="179"/>
        <v>#VALUE!</v>
      </c>
      <c r="AS214" s="124" t="e">
        <f t="shared" si="180"/>
        <v>#VALUE!</v>
      </c>
      <c r="AT214" s="124" t="e">
        <f t="shared" si="181"/>
        <v>#VALUE!</v>
      </c>
      <c r="AU214" s="124" t="e">
        <f t="shared" si="182"/>
        <v>#VALUE!</v>
      </c>
      <c r="AV214" s="124" t="e">
        <f t="shared" si="183"/>
        <v>#VALUE!</v>
      </c>
      <c r="AW214" s="124" t="e">
        <f t="shared" si="184"/>
        <v>#VALUE!</v>
      </c>
      <c r="AX214" s="124" t="e">
        <f t="shared" si="185"/>
        <v>#VALUE!</v>
      </c>
      <c r="AY214" s="124" t="e">
        <f t="shared" si="186"/>
        <v>#VALUE!</v>
      </c>
      <c r="AZ214" s="124" t="e">
        <f t="shared" si="187"/>
        <v>#VALUE!</v>
      </c>
      <c r="BA214" s="124" t="e">
        <f t="shared" si="188"/>
        <v>#VALUE!</v>
      </c>
      <c r="BB214" s="124" t="e">
        <f t="shared" si="189"/>
        <v>#VALUE!</v>
      </c>
      <c r="BC214" s="124" t="e">
        <f t="shared" si="190"/>
        <v>#VALUE!</v>
      </c>
      <c r="BD214" s="124" t="e">
        <f t="shared" si="191"/>
        <v>#VALUE!</v>
      </c>
      <c r="BE214" s="124" t="e">
        <f t="shared" si="192"/>
        <v>#VALUE!</v>
      </c>
      <c r="BF214" s="124" t="e">
        <f t="shared" si="193"/>
        <v>#VALUE!</v>
      </c>
      <c r="BG214" s="124" t="e">
        <f t="shared" si="194"/>
        <v>#VALUE!</v>
      </c>
      <c r="BH214" s="124" t="e">
        <f t="shared" si="195"/>
        <v>#VALUE!</v>
      </c>
      <c r="BI214" s="124" t="e">
        <f t="shared" si="196"/>
        <v>#VALUE!</v>
      </c>
      <c r="BJ214" s="124" t="e">
        <f t="shared" si="197"/>
        <v>#VALUE!</v>
      </c>
      <c r="BK214" s="124" t="e">
        <f t="shared" si="198"/>
        <v>#VALUE!</v>
      </c>
      <c r="BL214" s="124">
        <f t="shared" si="199"/>
        <v>1</v>
      </c>
    </row>
    <row r="215" spans="1:64">
      <c r="A215" s="118" t="s">
        <v>510</v>
      </c>
      <c r="B215" s="126"/>
      <c r="C215" s="126"/>
      <c r="D215" s="125"/>
      <c r="E215" s="125"/>
      <c r="F215" s="127"/>
      <c r="G215" s="128"/>
      <c r="H215" s="128"/>
      <c r="I215" s="127"/>
      <c r="J215" s="127"/>
      <c r="K215" s="127"/>
      <c r="L215" s="121" t="str">
        <f t="shared" si="200"/>
        <v/>
      </c>
      <c r="M215" s="121" t="str">
        <f t="shared" si="201"/>
        <v/>
      </c>
      <c r="N215" s="121"/>
      <c r="O215" s="122" t="str">
        <f t="shared" si="202"/>
        <v/>
      </c>
      <c r="P215" s="122" t="str">
        <f t="shared" si="203"/>
        <v/>
      </c>
      <c r="Q215" s="122" t="str">
        <f t="shared" si="204"/>
        <v/>
      </c>
      <c r="R215" s="122" t="str">
        <f t="shared" si="205"/>
        <v/>
      </c>
      <c r="S215" s="122" t="str">
        <f t="shared" si="206"/>
        <v/>
      </c>
      <c r="T215" s="122" t="str">
        <f t="shared" si="207"/>
        <v/>
      </c>
      <c r="U215" s="122" t="str">
        <f>IF(OR($B215="",$C215="",$E215="",$F215&gt;AN_CONCURS,$F215=""),"",$G215/VLOOKUP($F215,Euro!$A$6:$C$246,3,FALSE))</f>
        <v/>
      </c>
      <c r="V215" s="236" t="b">
        <f t="shared" si="208"/>
        <v>0</v>
      </c>
      <c r="X215" s="123" t="e">
        <f t="shared" si="159"/>
        <v>#VALUE!</v>
      </c>
      <c r="Y215" s="123" t="e">
        <f t="shared" si="160"/>
        <v>#VALUE!</v>
      </c>
      <c r="Z215" s="123" t="e">
        <f t="shared" si="161"/>
        <v>#VALUE!</v>
      </c>
      <c r="AA215" s="123" t="e">
        <f t="shared" si="162"/>
        <v>#VALUE!</v>
      </c>
      <c r="AB215" s="123" t="e">
        <f t="shared" si="163"/>
        <v>#VALUE!</v>
      </c>
      <c r="AC215" s="123" t="e">
        <f t="shared" si="164"/>
        <v>#VALUE!</v>
      </c>
      <c r="AD215" s="123" t="e">
        <f t="shared" si="165"/>
        <v>#VALUE!</v>
      </c>
      <c r="AE215" s="123" t="e">
        <f t="shared" si="166"/>
        <v>#VALUE!</v>
      </c>
      <c r="AF215" s="123" t="e">
        <f t="shared" si="167"/>
        <v>#VALUE!</v>
      </c>
      <c r="AG215" s="123" t="e">
        <f t="shared" si="168"/>
        <v>#VALUE!</v>
      </c>
      <c r="AH215" s="123" t="e">
        <f t="shared" si="169"/>
        <v>#VALUE!</v>
      </c>
      <c r="AI215" s="123" t="e">
        <f t="shared" si="170"/>
        <v>#VALUE!</v>
      </c>
      <c r="AJ215" s="123" t="e">
        <f t="shared" si="171"/>
        <v>#VALUE!</v>
      </c>
      <c r="AK215" s="123" t="e">
        <f t="shared" si="172"/>
        <v>#VALUE!</v>
      </c>
      <c r="AL215" s="123" t="e">
        <f t="shared" si="173"/>
        <v>#VALUE!</v>
      </c>
      <c r="AM215" s="123" t="e">
        <f t="shared" si="174"/>
        <v>#VALUE!</v>
      </c>
      <c r="AN215" s="123" t="e">
        <f t="shared" si="175"/>
        <v>#VALUE!</v>
      </c>
      <c r="AO215" s="123" t="e">
        <f t="shared" si="176"/>
        <v>#VALUE!</v>
      </c>
      <c r="AP215" s="123" t="e">
        <f t="shared" si="177"/>
        <v>#VALUE!</v>
      </c>
      <c r="AQ215" s="123" t="e">
        <f t="shared" si="178"/>
        <v>#VALUE!</v>
      </c>
      <c r="AR215" s="124" t="e">
        <f t="shared" si="179"/>
        <v>#VALUE!</v>
      </c>
      <c r="AS215" s="124" t="e">
        <f t="shared" si="180"/>
        <v>#VALUE!</v>
      </c>
      <c r="AT215" s="124" t="e">
        <f t="shared" si="181"/>
        <v>#VALUE!</v>
      </c>
      <c r="AU215" s="124" t="e">
        <f t="shared" si="182"/>
        <v>#VALUE!</v>
      </c>
      <c r="AV215" s="124" t="e">
        <f t="shared" si="183"/>
        <v>#VALUE!</v>
      </c>
      <c r="AW215" s="124" t="e">
        <f t="shared" si="184"/>
        <v>#VALUE!</v>
      </c>
      <c r="AX215" s="124" t="e">
        <f t="shared" si="185"/>
        <v>#VALUE!</v>
      </c>
      <c r="AY215" s="124" t="e">
        <f t="shared" si="186"/>
        <v>#VALUE!</v>
      </c>
      <c r="AZ215" s="124" t="e">
        <f t="shared" si="187"/>
        <v>#VALUE!</v>
      </c>
      <c r="BA215" s="124" t="e">
        <f t="shared" si="188"/>
        <v>#VALUE!</v>
      </c>
      <c r="BB215" s="124" t="e">
        <f t="shared" si="189"/>
        <v>#VALUE!</v>
      </c>
      <c r="BC215" s="124" t="e">
        <f t="shared" si="190"/>
        <v>#VALUE!</v>
      </c>
      <c r="BD215" s="124" t="e">
        <f t="shared" si="191"/>
        <v>#VALUE!</v>
      </c>
      <c r="BE215" s="124" t="e">
        <f t="shared" si="192"/>
        <v>#VALUE!</v>
      </c>
      <c r="BF215" s="124" t="e">
        <f t="shared" si="193"/>
        <v>#VALUE!</v>
      </c>
      <c r="BG215" s="124" t="e">
        <f t="shared" si="194"/>
        <v>#VALUE!</v>
      </c>
      <c r="BH215" s="124" t="e">
        <f t="shared" si="195"/>
        <v>#VALUE!</v>
      </c>
      <c r="BI215" s="124" t="e">
        <f t="shared" si="196"/>
        <v>#VALUE!</v>
      </c>
      <c r="BJ215" s="124" t="e">
        <f t="shared" si="197"/>
        <v>#VALUE!</v>
      </c>
      <c r="BK215" s="124" t="e">
        <f t="shared" si="198"/>
        <v>#VALUE!</v>
      </c>
      <c r="BL215" s="124">
        <f t="shared" si="199"/>
        <v>1</v>
      </c>
    </row>
    <row r="216" spans="1:64">
      <c r="A216" s="118" t="s">
        <v>511</v>
      </c>
      <c r="B216" s="126"/>
      <c r="C216" s="126"/>
      <c r="D216" s="125"/>
      <c r="E216" s="125"/>
      <c r="F216" s="127"/>
      <c r="G216" s="128"/>
      <c r="H216" s="128"/>
      <c r="I216" s="127"/>
      <c r="J216" s="127"/>
      <c r="K216" s="127"/>
      <c r="L216" s="121" t="str">
        <f t="shared" si="200"/>
        <v/>
      </c>
      <c r="M216" s="121" t="str">
        <f t="shared" si="201"/>
        <v/>
      </c>
      <c r="N216" s="121"/>
      <c r="O216" s="122" t="str">
        <f t="shared" si="202"/>
        <v/>
      </c>
      <c r="P216" s="122" t="str">
        <f t="shared" si="203"/>
        <v/>
      </c>
      <c r="Q216" s="122" t="str">
        <f t="shared" si="204"/>
        <v/>
      </c>
      <c r="R216" s="122" t="str">
        <f t="shared" si="205"/>
        <v/>
      </c>
      <c r="S216" s="122" t="str">
        <f t="shared" si="206"/>
        <v/>
      </c>
      <c r="T216" s="122" t="str">
        <f t="shared" si="207"/>
        <v/>
      </c>
      <c r="U216" s="122" t="str">
        <f>IF(OR($B216="",$C216="",$E216="",$F216&gt;AN_CONCURS,$F216=""),"",$G216/VLOOKUP($F216,Euro!$A$6:$C$246,3,FALSE))</f>
        <v/>
      </c>
      <c r="V216" s="236" t="b">
        <f t="shared" si="208"/>
        <v>0</v>
      </c>
      <c r="X216" s="123" t="e">
        <f t="shared" si="159"/>
        <v>#VALUE!</v>
      </c>
      <c r="Y216" s="123" t="e">
        <f t="shared" si="160"/>
        <v>#VALUE!</v>
      </c>
      <c r="Z216" s="123" t="e">
        <f t="shared" si="161"/>
        <v>#VALUE!</v>
      </c>
      <c r="AA216" s="123" t="e">
        <f t="shared" si="162"/>
        <v>#VALUE!</v>
      </c>
      <c r="AB216" s="123" t="e">
        <f t="shared" si="163"/>
        <v>#VALUE!</v>
      </c>
      <c r="AC216" s="123" t="e">
        <f t="shared" si="164"/>
        <v>#VALUE!</v>
      </c>
      <c r="AD216" s="123" t="e">
        <f t="shared" si="165"/>
        <v>#VALUE!</v>
      </c>
      <c r="AE216" s="123" t="e">
        <f t="shared" si="166"/>
        <v>#VALUE!</v>
      </c>
      <c r="AF216" s="123" t="e">
        <f t="shared" si="167"/>
        <v>#VALUE!</v>
      </c>
      <c r="AG216" s="123" t="e">
        <f t="shared" si="168"/>
        <v>#VALUE!</v>
      </c>
      <c r="AH216" s="123" t="e">
        <f t="shared" si="169"/>
        <v>#VALUE!</v>
      </c>
      <c r="AI216" s="123" t="e">
        <f t="shared" si="170"/>
        <v>#VALUE!</v>
      </c>
      <c r="AJ216" s="123" t="e">
        <f t="shared" si="171"/>
        <v>#VALUE!</v>
      </c>
      <c r="AK216" s="123" t="e">
        <f t="shared" si="172"/>
        <v>#VALUE!</v>
      </c>
      <c r="AL216" s="123" t="e">
        <f t="shared" si="173"/>
        <v>#VALUE!</v>
      </c>
      <c r="AM216" s="123" t="e">
        <f t="shared" si="174"/>
        <v>#VALUE!</v>
      </c>
      <c r="AN216" s="123" t="e">
        <f t="shared" si="175"/>
        <v>#VALUE!</v>
      </c>
      <c r="AO216" s="123" t="e">
        <f t="shared" si="176"/>
        <v>#VALUE!</v>
      </c>
      <c r="AP216" s="123" t="e">
        <f t="shared" si="177"/>
        <v>#VALUE!</v>
      </c>
      <c r="AQ216" s="123" t="e">
        <f t="shared" si="178"/>
        <v>#VALUE!</v>
      </c>
      <c r="AR216" s="124" t="e">
        <f t="shared" si="179"/>
        <v>#VALUE!</v>
      </c>
      <c r="AS216" s="124" t="e">
        <f t="shared" si="180"/>
        <v>#VALUE!</v>
      </c>
      <c r="AT216" s="124" t="e">
        <f t="shared" si="181"/>
        <v>#VALUE!</v>
      </c>
      <c r="AU216" s="124" t="e">
        <f t="shared" si="182"/>
        <v>#VALUE!</v>
      </c>
      <c r="AV216" s="124" t="e">
        <f t="shared" si="183"/>
        <v>#VALUE!</v>
      </c>
      <c r="AW216" s="124" t="e">
        <f t="shared" si="184"/>
        <v>#VALUE!</v>
      </c>
      <c r="AX216" s="124" t="e">
        <f t="shared" si="185"/>
        <v>#VALUE!</v>
      </c>
      <c r="AY216" s="124" t="e">
        <f t="shared" si="186"/>
        <v>#VALUE!</v>
      </c>
      <c r="AZ216" s="124" t="e">
        <f t="shared" si="187"/>
        <v>#VALUE!</v>
      </c>
      <c r="BA216" s="124" t="e">
        <f t="shared" si="188"/>
        <v>#VALUE!</v>
      </c>
      <c r="BB216" s="124" t="e">
        <f t="shared" si="189"/>
        <v>#VALUE!</v>
      </c>
      <c r="BC216" s="124" t="e">
        <f t="shared" si="190"/>
        <v>#VALUE!</v>
      </c>
      <c r="BD216" s="124" t="e">
        <f t="shared" si="191"/>
        <v>#VALUE!</v>
      </c>
      <c r="BE216" s="124" t="e">
        <f t="shared" si="192"/>
        <v>#VALUE!</v>
      </c>
      <c r="BF216" s="124" t="e">
        <f t="shared" si="193"/>
        <v>#VALUE!</v>
      </c>
      <c r="BG216" s="124" t="e">
        <f t="shared" si="194"/>
        <v>#VALUE!</v>
      </c>
      <c r="BH216" s="124" t="e">
        <f t="shared" si="195"/>
        <v>#VALUE!</v>
      </c>
      <c r="BI216" s="124" t="e">
        <f t="shared" si="196"/>
        <v>#VALUE!</v>
      </c>
      <c r="BJ216" s="124" t="e">
        <f t="shared" si="197"/>
        <v>#VALUE!</v>
      </c>
      <c r="BK216" s="124" t="e">
        <f t="shared" si="198"/>
        <v>#VALUE!</v>
      </c>
      <c r="BL216" s="124">
        <f t="shared" si="199"/>
        <v>1</v>
      </c>
    </row>
    <row r="217" spans="1:64">
      <c r="A217" s="118" t="s">
        <v>512</v>
      </c>
      <c r="B217" s="126"/>
      <c r="C217" s="126"/>
      <c r="D217" s="125"/>
      <c r="E217" s="125"/>
      <c r="F217" s="127"/>
      <c r="G217" s="128"/>
      <c r="H217" s="128"/>
      <c r="I217" s="127"/>
      <c r="J217" s="127"/>
      <c r="K217" s="127"/>
      <c r="L217" s="121" t="str">
        <f t="shared" si="200"/>
        <v/>
      </c>
      <c r="M217" s="121" t="str">
        <f t="shared" si="201"/>
        <v/>
      </c>
      <c r="N217" s="121"/>
      <c r="O217" s="122" t="str">
        <f t="shared" si="202"/>
        <v/>
      </c>
      <c r="P217" s="122" t="str">
        <f t="shared" si="203"/>
        <v/>
      </c>
      <c r="Q217" s="122" t="str">
        <f t="shared" si="204"/>
        <v/>
      </c>
      <c r="R217" s="122" t="str">
        <f t="shared" si="205"/>
        <v/>
      </c>
      <c r="S217" s="122" t="str">
        <f t="shared" si="206"/>
        <v/>
      </c>
      <c r="T217" s="122" t="str">
        <f t="shared" si="207"/>
        <v/>
      </c>
      <c r="U217" s="122" t="str">
        <f>IF(OR($B217="",$C217="",$E217="",$F217&gt;AN_CONCURS,$F217=""),"",$G217/VLOOKUP($F217,Euro!$A$6:$C$246,3,FALSE))</f>
        <v/>
      </c>
      <c r="V217" s="236" t="b">
        <f t="shared" si="208"/>
        <v>0</v>
      </c>
      <c r="X217" s="123" t="e">
        <f t="shared" si="159"/>
        <v>#VALUE!</v>
      </c>
      <c r="Y217" s="123" t="e">
        <f t="shared" si="160"/>
        <v>#VALUE!</v>
      </c>
      <c r="Z217" s="123" t="e">
        <f t="shared" si="161"/>
        <v>#VALUE!</v>
      </c>
      <c r="AA217" s="123" t="e">
        <f t="shared" si="162"/>
        <v>#VALUE!</v>
      </c>
      <c r="AB217" s="123" t="e">
        <f t="shared" si="163"/>
        <v>#VALUE!</v>
      </c>
      <c r="AC217" s="123" t="e">
        <f t="shared" si="164"/>
        <v>#VALUE!</v>
      </c>
      <c r="AD217" s="123" t="e">
        <f t="shared" si="165"/>
        <v>#VALUE!</v>
      </c>
      <c r="AE217" s="123" t="e">
        <f t="shared" si="166"/>
        <v>#VALUE!</v>
      </c>
      <c r="AF217" s="123" t="e">
        <f t="shared" si="167"/>
        <v>#VALUE!</v>
      </c>
      <c r="AG217" s="123" t="e">
        <f t="shared" si="168"/>
        <v>#VALUE!</v>
      </c>
      <c r="AH217" s="123" t="e">
        <f t="shared" si="169"/>
        <v>#VALUE!</v>
      </c>
      <c r="AI217" s="123" t="e">
        <f t="shared" si="170"/>
        <v>#VALUE!</v>
      </c>
      <c r="AJ217" s="123" t="e">
        <f t="shared" si="171"/>
        <v>#VALUE!</v>
      </c>
      <c r="AK217" s="123" t="e">
        <f t="shared" si="172"/>
        <v>#VALUE!</v>
      </c>
      <c r="AL217" s="123" t="e">
        <f t="shared" si="173"/>
        <v>#VALUE!</v>
      </c>
      <c r="AM217" s="123" t="e">
        <f t="shared" si="174"/>
        <v>#VALUE!</v>
      </c>
      <c r="AN217" s="123" t="e">
        <f t="shared" si="175"/>
        <v>#VALUE!</v>
      </c>
      <c r="AO217" s="123" t="e">
        <f t="shared" si="176"/>
        <v>#VALUE!</v>
      </c>
      <c r="AP217" s="123" t="e">
        <f t="shared" si="177"/>
        <v>#VALUE!</v>
      </c>
      <c r="AQ217" s="123" t="e">
        <f t="shared" si="178"/>
        <v>#VALUE!</v>
      </c>
      <c r="AR217" s="124" t="e">
        <f t="shared" si="179"/>
        <v>#VALUE!</v>
      </c>
      <c r="AS217" s="124" t="e">
        <f t="shared" si="180"/>
        <v>#VALUE!</v>
      </c>
      <c r="AT217" s="124" t="e">
        <f t="shared" si="181"/>
        <v>#VALUE!</v>
      </c>
      <c r="AU217" s="124" t="e">
        <f t="shared" si="182"/>
        <v>#VALUE!</v>
      </c>
      <c r="AV217" s="124" t="e">
        <f t="shared" si="183"/>
        <v>#VALUE!</v>
      </c>
      <c r="AW217" s="124" t="e">
        <f t="shared" si="184"/>
        <v>#VALUE!</v>
      </c>
      <c r="AX217" s="124" t="e">
        <f t="shared" si="185"/>
        <v>#VALUE!</v>
      </c>
      <c r="AY217" s="124" t="e">
        <f t="shared" si="186"/>
        <v>#VALUE!</v>
      </c>
      <c r="AZ217" s="124" t="e">
        <f t="shared" si="187"/>
        <v>#VALUE!</v>
      </c>
      <c r="BA217" s="124" t="e">
        <f t="shared" si="188"/>
        <v>#VALUE!</v>
      </c>
      <c r="BB217" s="124" t="e">
        <f t="shared" si="189"/>
        <v>#VALUE!</v>
      </c>
      <c r="BC217" s="124" t="e">
        <f t="shared" si="190"/>
        <v>#VALUE!</v>
      </c>
      <c r="BD217" s="124" t="e">
        <f t="shared" si="191"/>
        <v>#VALUE!</v>
      </c>
      <c r="BE217" s="124" t="e">
        <f t="shared" si="192"/>
        <v>#VALUE!</v>
      </c>
      <c r="BF217" s="124" t="e">
        <f t="shared" si="193"/>
        <v>#VALUE!</v>
      </c>
      <c r="BG217" s="124" t="e">
        <f t="shared" si="194"/>
        <v>#VALUE!</v>
      </c>
      <c r="BH217" s="124" t="e">
        <f t="shared" si="195"/>
        <v>#VALUE!</v>
      </c>
      <c r="BI217" s="124" t="e">
        <f t="shared" si="196"/>
        <v>#VALUE!</v>
      </c>
      <c r="BJ217" s="124" t="e">
        <f t="shared" si="197"/>
        <v>#VALUE!</v>
      </c>
      <c r="BK217" s="124" t="e">
        <f t="shared" si="198"/>
        <v>#VALUE!</v>
      </c>
      <c r="BL217" s="124">
        <f t="shared" si="199"/>
        <v>1</v>
      </c>
    </row>
    <row r="218" spans="1:64">
      <c r="A218" s="118" t="s">
        <v>513</v>
      </c>
      <c r="B218" s="126"/>
      <c r="C218" s="126"/>
      <c r="D218" s="125"/>
      <c r="E218" s="125"/>
      <c r="F218" s="127"/>
      <c r="G218" s="128"/>
      <c r="H218" s="128"/>
      <c r="I218" s="127"/>
      <c r="J218" s="127"/>
      <c r="K218" s="127"/>
      <c r="L218" s="121" t="str">
        <f t="shared" si="200"/>
        <v/>
      </c>
      <c r="M218" s="121" t="str">
        <f t="shared" si="201"/>
        <v/>
      </c>
      <c r="N218" s="121"/>
      <c r="O218" s="122" t="str">
        <f t="shared" si="202"/>
        <v/>
      </c>
      <c r="P218" s="122" t="str">
        <f t="shared" si="203"/>
        <v/>
      </c>
      <c r="Q218" s="122" t="str">
        <f t="shared" si="204"/>
        <v/>
      </c>
      <c r="R218" s="122" t="str">
        <f t="shared" si="205"/>
        <v/>
      </c>
      <c r="S218" s="122" t="str">
        <f t="shared" si="206"/>
        <v/>
      </c>
      <c r="T218" s="122" t="str">
        <f t="shared" si="207"/>
        <v/>
      </c>
      <c r="U218" s="122" t="str">
        <f>IF(OR($B218="",$C218="",$E218="",$F218&gt;AN_CONCURS,$F218=""),"",$G218/VLOOKUP($F218,Euro!$A$6:$C$246,3,FALSE))</f>
        <v/>
      </c>
      <c r="V218" s="236" t="b">
        <f t="shared" si="208"/>
        <v>0</v>
      </c>
      <c r="X218" s="123" t="e">
        <f t="shared" si="159"/>
        <v>#VALUE!</v>
      </c>
      <c r="Y218" s="123" t="e">
        <f t="shared" si="160"/>
        <v>#VALUE!</v>
      </c>
      <c r="Z218" s="123" t="e">
        <f t="shared" si="161"/>
        <v>#VALUE!</v>
      </c>
      <c r="AA218" s="123" t="e">
        <f t="shared" si="162"/>
        <v>#VALUE!</v>
      </c>
      <c r="AB218" s="123" t="e">
        <f t="shared" si="163"/>
        <v>#VALUE!</v>
      </c>
      <c r="AC218" s="123" t="e">
        <f t="shared" si="164"/>
        <v>#VALUE!</v>
      </c>
      <c r="AD218" s="123" t="e">
        <f t="shared" si="165"/>
        <v>#VALUE!</v>
      </c>
      <c r="AE218" s="123" t="e">
        <f t="shared" si="166"/>
        <v>#VALUE!</v>
      </c>
      <c r="AF218" s="123" t="e">
        <f t="shared" si="167"/>
        <v>#VALUE!</v>
      </c>
      <c r="AG218" s="123" t="e">
        <f t="shared" si="168"/>
        <v>#VALUE!</v>
      </c>
      <c r="AH218" s="123" t="e">
        <f t="shared" si="169"/>
        <v>#VALUE!</v>
      </c>
      <c r="AI218" s="123" t="e">
        <f t="shared" si="170"/>
        <v>#VALUE!</v>
      </c>
      <c r="AJ218" s="123" t="e">
        <f t="shared" si="171"/>
        <v>#VALUE!</v>
      </c>
      <c r="AK218" s="123" t="e">
        <f t="shared" si="172"/>
        <v>#VALUE!</v>
      </c>
      <c r="AL218" s="123" t="e">
        <f t="shared" si="173"/>
        <v>#VALUE!</v>
      </c>
      <c r="AM218" s="123" t="e">
        <f t="shared" si="174"/>
        <v>#VALUE!</v>
      </c>
      <c r="AN218" s="123" t="e">
        <f t="shared" si="175"/>
        <v>#VALUE!</v>
      </c>
      <c r="AO218" s="123" t="e">
        <f t="shared" si="176"/>
        <v>#VALUE!</v>
      </c>
      <c r="AP218" s="123" t="e">
        <f t="shared" si="177"/>
        <v>#VALUE!</v>
      </c>
      <c r="AQ218" s="123" t="e">
        <f t="shared" si="178"/>
        <v>#VALUE!</v>
      </c>
      <c r="AR218" s="124" t="e">
        <f t="shared" si="179"/>
        <v>#VALUE!</v>
      </c>
      <c r="AS218" s="124" t="e">
        <f t="shared" si="180"/>
        <v>#VALUE!</v>
      </c>
      <c r="AT218" s="124" t="e">
        <f t="shared" si="181"/>
        <v>#VALUE!</v>
      </c>
      <c r="AU218" s="124" t="e">
        <f t="shared" si="182"/>
        <v>#VALUE!</v>
      </c>
      <c r="AV218" s="124" t="e">
        <f t="shared" si="183"/>
        <v>#VALUE!</v>
      </c>
      <c r="AW218" s="124" t="e">
        <f t="shared" si="184"/>
        <v>#VALUE!</v>
      </c>
      <c r="AX218" s="124" t="e">
        <f t="shared" si="185"/>
        <v>#VALUE!</v>
      </c>
      <c r="AY218" s="124" t="e">
        <f t="shared" si="186"/>
        <v>#VALUE!</v>
      </c>
      <c r="AZ218" s="124" t="e">
        <f t="shared" si="187"/>
        <v>#VALUE!</v>
      </c>
      <c r="BA218" s="124" t="e">
        <f t="shared" si="188"/>
        <v>#VALUE!</v>
      </c>
      <c r="BB218" s="124" t="e">
        <f t="shared" si="189"/>
        <v>#VALUE!</v>
      </c>
      <c r="BC218" s="124" t="e">
        <f t="shared" si="190"/>
        <v>#VALUE!</v>
      </c>
      <c r="BD218" s="124" t="e">
        <f t="shared" si="191"/>
        <v>#VALUE!</v>
      </c>
      <c r="BE218" s="124" t="e">
        <f t="shared" si="192"/>
        <v>#VALUE!</v>
      </c>
      <c r="BF218" s="124" t="e">
        <f t="shared" si="193"/>
        <v>#VALUE!</v>
      </c>
      <c r="BG218" s="124" t="e">
        <f t="shared" si="194"/>
        <v>#VALUE!</v>
      </c>
      <c r="BH218" s="124" t="e">
        <f t="shared" si="195"/>
        <v>#VALUE!</v>
      </c>
      <c r="BI218" s="124" t="e">
        <f t="shared" si="196"/>
        <v>#VALUE!</v>
      </c>
      <c r="BJ218" s="124" t="e">
        <f t="shared" si="197"/>
        <v>#VALUE!</v>
      </c>
      <c r="BK218" s="124" t="e">
        <f t="shared" si="198"/>
        <v>#VALUE!</v>
      </c>
      <c r="BL218" s="124">
        <f t="shared" si="199"/>
        <v>1</v>
      </c>
    </row>
    <row r="219" spans="1:64">
      <c r="A219" s="118" t="s">
        <v>514</v>
      </c>
      <c r="B219" s="126"/>
      <c r="C219" s="126"/>
      <c r="D219" s="125"/>
      <c r="E219" s="125"/>
      <c r="F219" s="127"/>
      <c r="G219" s="128"/>
      <c r="H219" s="128"/>
      <c r="I219" s="127"/>
      <c r="J219" s="127"/>
      <c r="K219" s="127"/>
      <c r="L219" s="121" t="str">
        <f t="shared" si="200"/>
        <v/>
      </c>
      <c r="M219" s="121" t="str">
        <f t="shared" si="201"/>
        <v/>
      </c>
      <c r="N219" s="121"/>
      <c r="O219" s="122" t="str">
        <f t="shared" si="202"/>
        <v/>
      </c>
      <c r="P219" s="122" t="str">
        <f t="shared" si="203"/>
        <v/>
      </c>
      <c r="Q219" s="122" t="str">
        <f t="shared" si="204"/>
        <v/>
      </c>
      <c r="R219" s="122" t="str">
        <f t="shared" si="205"/>
        <v/>
      </c>
      <c r="S219" s="122" t="str">
        <f t="shared" si="206"/>
        <v/>
      </c>
      <c r="T219" s="122" t="str">
        <f t="shared" si="207"/>
        <v/>
      </c>
      <c r="U219" s="122" t="str">
        <f>IF(OR($B219="",$C219="",$E219="",$F219&gt;AN_CONCURS,$F219=""),"",$G219/VLOOKUP($F219,Euro!$A$6:$C$246,3,FALSE))</f>
        <v/>
      </c>
      <c r="V219" s="236" t="b">
        <f t="shared" si="208"/>
        <v>0</v>
      </c>
      <c r="X219" s="123" t="e">
        <f t="shared" si="159"/>
        <v>#VALUE!</v>
      </c>
      <c r="Y219" s="123" t="e">
        <f t="shared" si="160"/>
        <v>#VALUE!</v>
      </c>
      <c r="Z219" s="123" t="e">
        <f t="shared" si="161"/>
        <v>#VALUE!</v>
      </c>
      <c r="AA219" s="123" t="e">
        <f t="shared" si="162"/>
        <v>#VALUE!</v>
      </c>
      <c r="AB219" s="123" t="e">
        <f t="shared" si="163"/>
        <v>#VALUE!</v>
      </c>
      <c r="AC219" s="123" t="e">
        <f t="shared" si="164"/>
        <v>#VALUE!</v>
      </c>
      <c r="AD219" s="123" t="e">
        <f t="shared" si="165"/>
        <v>#VALUE!</v>
      </c>
      <c r="AE219" s="123" t="e">
        <f t="shared" si="166"/>
        <v>#VALUE!</v>
      </c>
      <c r="AF219" s="123" t="e">
        <f t="shared" si="167"/>
        <v>#VALUE!</v>
      </c>
      <c r="AG219" s="123" t="e">
        <f t="shared" si="168"/>
        <v>#VALUE!</v>
      </c>
      <c r="AH219" s="123" t="e">
        <f t="shared" si="169"/>
        <v>#VALUE!</v>
      </c>
      <c r="AI219" s="123" t="e">
        <f t="shared" si="170"/>
        <v>#VALUE!</v>
      </c>
      <c r="AJ219" s="123" t="e">
        <f t="shared" si="171"/>
        <v>#VALUE!</v>
      </c>
      <c r="AK219" s="123" t="e">
        <f t="shared" si="172"/>
        <v>#VALUE!</v>
      </c>
      <c r="AL219" s="123" t="e">
        <f t="shared" si="173"/>
        <v>#VALUE!</v>
      </c>
      <c r="AM219" s="123" t="e">
        <f t="shared" si="174"/>
        <v>#VALUE!</v>
      </c>
      <c r="AN219" s="123" t="e">
        <f t="shared" si="175"/>
        <v>#VALUE!</v>
      </c>
      <c r="AO219" s="123" t="e">
        <f t="shared" si="176"/>
        <v>#VALUE!</v>
      </c>
      <c r="AP219" s="123" t="e">
        <f t="shared" si="177"/>
        <v>#VALUE!</v>
      </c>
      <c r="AQ219" s="123" t="e">
        <f t="shared" si="178"/>
        <v>#VALUE!</v>
      </c>
      <c r="AR219" s="124" t="e">
        <f t="shared" si="179"/>
        <v>#VALUE!</v>
      </c>
      <c r="AS219" s="124" t="e">
        <f t="shared" si="180"/>
        <v>#VALUE!</v>
      </c>
      <c r="AT219" s="124" t="e">
        <f t="shared" si="181"/>
        <v>#VALUE!</v>
      </c>
      <c r="AU219" s="124" t="e">
        <f t="shared" si="182"/>
        <v>#VALUE!</v>
      </c>
      <c r="AV219" s="124" t="e">
        <f t="shared" si="183"/>
        <v>#VALUE!</v>
      </c>
      <c r="AW219" s="124" t="e">
        <f t="shared" si="184"/>
        <v>#VALUE!</v>
      </c>
      <c r="AX219" s="124" t="e">
        <f t="shared" si="185"/>
        <v>#VALUE!</v>
      </c>
      <c r="AY219" s="124" t="e">
        <f t="shared" si="186"/>
        <v>#VALUE!</v>
      </c>
      <c r="AZ219" s="124" t="e">
        <f t="shared" si="187"/>
        <v>#VALUE!</v>
      </c>
      <c r="BA219" s="124" t="e">
        <f t="shared" si="188"/>
        <v>#VALUE!</v>
      </c>
      <c r="BB219" s="124" t="e">
        <f t="shared" si="189"/>
        <v>#VALUE!</v>
      </c>
      <c r="BC219" s="124" t="e">
        <f t="shared" si="190"/>
        <v>#VALUE!</v>
      </c>
      <c r="BD219" s="124" t="e">
        <f t="shared" si="191"/>
        <v>#VALUE!</v>
      </c>
      <c r="BE219" s="124" t="e">
        <f t="shared" si="192"/>
        <v>#VALUE!</v>
      </c>
      <c r="BF219" s="124" t="e">
        <f t="shared" si="193"/>
        <v>#VALUE!</v>
      </c>
      <c r="BG219" s="124" t="e">
        <f t="shared" si="194"/>
        <v>#VALUE!</v>
      </c>
      <c r="BH219" s="124" t="e">
        <f t="shared" si="195"/>
        <v>#VALUE!</v>
      </c>
      <c r="BI219" s="124" t="e">
        <f t="shared" si="196"/>
        <v>#VALUE!</v>
      </c>
      <c r="BJ219" s="124" t="e">
        <f t="shared" si="197"/>
        <v>#VALUE!</v>
      </c>
      <c r="BK219" s="124" t="e">
        <f t="shared" si="198"/>
        <v>#VALUE!</v>
      </c>
      <c r="BL219" s="124">
        <f t="shared" si="199"/>
        <v>1</v>
      </c>
    </row>
    <row r="220" spans="1:64">
      <c r="A220" s="118" t="s">
        <v>515</v>
      </c>
      <c r="B220" s="126"/>
      <c r="C220" s="126"/>
      <c r="D220" s="125"/>
      <c r="E220" s="125"/>
      <c r="F220" s="127"/>
      <c r="G220" s="128"/>
      <c r="H220" s="128"/>
      <c r="I220" s="127"/>
      <c r="J220" s="127"/>
      <c r="K220" s="127"/>
      <c r="L220" s="121" t="str">
        <f t="shared" si="200"/>
        <v/>
      </c>
      <c r="M220" s="121" t="str">
        <f t="shared" si="201"/>
        <v/>
      </c>
      <c r="N220" s="121"/>
      <c r="O220" s="122" t="str">
        <f t="shared" si="202"/>
        <v/>
      </c>
      <c r="P220" s="122" t="str">
        <f t="shared" si="203"/>
        <v/>
      </c>
      <c r="Q220" s="122" t="str">
        <f t="shared" si="204"/>
        <v/>
      </c>
      <c r="R220" s="122" t="str">
        <f t="shared" si="205"/>
        <v/>
      </c>
      <c r="S220" s="122" t="str">
        <f t="shared" si="206"/>
        <v/>
      </c>
      <c r="T220" s="122" t="str">
        <f t="shared" si="207"/>
        <v/>
      </c>
      <c r="U220" s="122" t="str">
        <f>IF(OR($B220="",$C220="",$E220="",$F220&gt;AN_CONCURS,$F220=""),"",$G220/VLOOKUP($F220,Euro!$A$6:$C$246,3,FALSE))</f>
        <v/>
      </c>
      <c r="V220" s="236" t="b">
        <f t="shared" si="208"/>
        <v>0</v>
      </c>
      <c r="X220" s="123" t="e">
        <f t="shared" si="159"/>
        <v>#VALUE!</v>
      </c>
      <c r="Y220" s="123" t="e">
        <f t="shared" si="160"/>
        <v>#VALUE!</v>
      </c>
      <c r="Z220" s="123" t="e">
        <f t="shared" si="161"/>
        <v>#VALUE!</v>
      </c>
      <c r="AA220" s="123" t="e">
        <f t="shared" si="162"/>
        <v>#VALUE!</v>
      </c>
      <c r="AB220" s="123" t="e">
        <f t="shared" si="163"/>
        <v>#VALUE!</v>
      </c>
      <c r="AC220" s="123" t="e">
        <f t="shared" si="164"/>
        <v>#VALUE!</v>
      </c>
      <c r="AD220" s="123" t="e">
        <f t="shared" si="165"/>
        <v>#VALUE!</v>
      </c>
      <c r="AE220" s="123" t="e">
        <f t="shared" si="166"/>
        <v>#VALUE!</v>
      </c>
      <c r="AF220" s="123" t="e">
        <f t="shared" si="167"/>
        <v>#VALUE!</v>
      </c>
      <c r="AG220" s="123" t="e">
        <f t="shared" si="168"/>
        <v>#VALUE!</v>
      </c>
      <c r="AH220" s="123" t="e">
        <f t="shared" si="169"/>
        <v>#VALUE!</v>
      </c>
      <c r="AI220" s="123" t="e">
        <f t="shared" si="170"/>
        <v>#VALUE!</v>
      </c>
      <c r="AJ220" s="123" t="e">
        <f t="shared" si="171"/>
        <v>#VALUE!</v>
      </c>
      <c r="AK220" s="123" t="e">
        <f t="shared" si="172"/>
        <v>#VALUE!</v>
      </c>
      <c r="AL220" s="123" t="e">
        <f t="shared" si="173"/>
        <v>#VALUE!</v>
      </c>
      <c r="AM220" s="123" t="e">
        <f t="shared" si="174"/>
        <v>#VALUE!</v>
      </c>
      <c r="AN220" s="123" t="e">
        <f t="shared" si="175"/>
        <v>#VALUE!</v>
      </c>
      <c r="AO220" s="123" t="e">
        <f t="shared" si="176"/>
        <v>#VALUE!</v>
      </c>
      <c r="AP220" s="123" t="e">
        <f t="shared" si="177"/>
        <v>#VALUE!</v>
      </c>
      <c r="AQ220" s="123" t="e">
        <f t="shared" si="178"/>
        <v>#VALUE!</v>
      </c>
      <c r="AR220" s="124" t="e">
        <f t="shared" si="179"/>
        <v>#VALUE!</v>
      </c>
      <c r="AS220" s="124" t="e">
        <f t="shared" si="180"/>
        <v>#VALUE!</v>
      </c>
      <c r="AT220" s="124" t="e">
        <f t="shared" si="181"/>
        <v>#VALUE!</v>
      </c>
      <c r="AU220" s="124" t="e">
        <f t="shared" si="182"/>
        <v>#VALUE!</v>
      </c>
      <c r="AV220" s="124" t="e">
        <f t="shared" si="183"/>
        <v>#VALUE!</v>
      </c>
      <c r="AW220" s="124" t="e">
        <f t="shared" si="184"/>
        <v>#VALUE!</v>
      </c>
      <c r="AX220" s="124" t="e">
        <f t="shared" si="185"/>
        <v>#VALUE!</v>
      </c>
      <c r="AY220" s="124" t="e">
        <f t="shared" si="186"/>
        <v>#VALUE!</v>
      </c>
      <c r="AZ220" s="124" t="e">
        <f t="shared" si="187"/>
        <v>#VALUE!</v>
      </c>
      <c r="BA220" s="124" t="e">
        <f t="shared" si="188"/>
        <v>#VALUE!</v>
      </c>
      <c r="BB220" s="124" t="e">
        <f t="shared" si="189"/>
        <v>#VALUE!</v>
      </c>
      <c r="BC220" s="124" t="e">
        <f t="shared" si="190"/>
        <v>#VALUE!</v>
      </c>
      <c r="BD220" s="124" t="e">
        <f t="shared" si="191"/>
        <v>#VALUE!</v>
      </c>
      <c r="BE220" s="124" t="e">
        <f t="shared" si="192"/>
        <v>#VALUE!</v>
      </c>
      <c r="BF220" s="124" t="e">
        <f t="shared" si="193"/>
        <v>#VALUE!</v>
      </c>
      <c r="BG220" s="124" t="e">
        <f t="shared" si="194"/>
        <v>#VALUE!</v>
      </c>
      <c r="BH220" s="124" t="e">
        <f t="shared" si="195"/>
        <v>#VALUE!</v>
      </c>
      <c r="BI220" s="124" t="e">
        <f t="shared" si="196"/>
        <v>#VALUE!</v>
      </c>
      <c r="BJ220" s="124" t="e">
        <f t="shared" si="197"/>
        <v>#VALUE!</v>
      </c>
      <c r="BK220" s="124" t="e">
        <f t="shared" si="198"/>
        <v>#VALUE!</v>
      </c>
      <c r="BL220" s="124">
        <f t="shared" si="199"/>
        <v>1</v>
      </c>
    </row>
    <row r="221" spans="1:64">
      <c r="A221" s="118" t="s">
        <v>516</v>
      </c>
      <c r="B221" s="126"/>
      <c r="C221" s="126"/>
      <c r="D221" s="125"/>
      <c r="E221" s="125"/>
      <c r="F221" s="127"/>
      <c r="G221" s="128"/>
      <c r="H221" s="128"/>
      <c r="I221" s="127"/>
      <c r="J221" s="127"/>
      <c r="K221" s="127"/>
      <c r="L221" s="121" t="str">
        <f t="shared" si="200"/>
        <v/>
      </c>
      <c r="M221" s="121" t="str">
        <f t="shared" si="201"/>
        <v/>
      </c>
      <c r="N221" s="121"/>
      <c r="O221" s="122" t="str">
        <f t="shared" si="202"/>
        <v/>
      </c>
      <c r="P221" s="122" t="str">
        <f t="shared" si="203"/>
        <v/>
      </c>
      <c r="Q221" s="122" t="str">
        <f t="shared" si="204"/>
        <v/>
      </c>
      <c r="R221" s="122" t="str">
        <f t="shared" si="205"/>
        <v/>
      </c>
      <c r="S221" s="122" t="str">
        <f t="shared" si="206"/>
        <v/>
      </c>
      <c r="T221" s="122" t="str">
        <f t="shared" si="207"/>
        <v/>
      </c>
      <c r="U221" s="122" t="str">
        <f>IF(OR($B221="",$C221="",$E221="",$F221&gt;AN_CONCURS,$F221=""),"",$G221/VLOOKUP($F221,Euro!$A$6:$C$246,3,FALSE))</f>
        <v/>
      </c>
      <c r="V221" s="236" t="b">
        <f t="shared" si="208"/>
        <v>0</v>
      </c>
      <c r="X221" s="123" t="e">
        <f t="shared" si="159"/>
        <v>#VALUE!</v>
      </c>
      <c r="Y221" s="123" t="e">
        <f t="shared" si="160"/>
        <v>#VALUE!</v>
      </c>
      <c r="Z221" s="123" t="e">
        <f t="shared" si="161"/>
        <v>#VALUE!</v>
      </c>
      <c r="AA221" s="123" t="e">
        <f t="shared" si="162"/>
        <v>#VALUE!</v>
      </c>
      <c r="AB221" s="123" t="e">
        <f t="shared" si="163"/>
        <v>#VALUE!</v>
      </c>
      <c r="AC221" s="123" t="e">
        <f t="shared" si="164"/>
        <v>#VALUE!</v>
      </c>
      <c r="AD221" s="123" t="e">
        <f t="shared" si="165"/>
        <v>#VALUE!</v>
      </c>
      <c r="AE221" s="123" t="e">
        <f t="shared" si="166"/>
        <v>#VALUE!</v>
      </c>
      <c r="AF221" s="123" t="e">
        <f t="shared" si="167"/>
        <v>#VALUE!</v>
      </c>
      <c r="AG221" s="123" t="e">
        <f t="shared" si="168"/>
        <v>#VALUE!</v>
      </c>
      <c r="AH221" s="123" t="e">
        <f t="shared" si="169"/>
        <v>#VALUE!</v>
      </c>
      <c r="AI221" s="123" t="e">
        <f t="shared" si="170"/>
        <v>#VALUE!</v>
      </c>
      <c r="AJ221" s="123" t="e">
        <f t="shared" si="171"/>
        <v>#VALUE!</v>
      </c>
      <c r="AK221" s="123" t="e">
        <f t="shared" si="172"/>
        <v>#VALUE!</v>
      </c>
      <c r="AL221" s="123" t="e">
        <f t="shared" si="173"/>
        <v>#VALUE!</v>
      </c>
      <c r="AM221" s="123" t="e">
        <f t="shared" si="174"/>
        <v>#VALUE!</v>
      </c>
      <c r="AN221" s="123" t="e">
        <f t="shared" si="175"/>
        <v>#VALUE!</v>
      </c>
      <c r="AO221" s="123" t="e">
        <f t="shared" si="176"/>
        <v>#VALUE!</v>
      </c>
      <c r="AP221" s="123" t="e">
        <f t="shared" si="177"/>
        <v>#VALUE!</v>
      </c>
      <c r="AQ221" s="123" t="e">
        <f t="shared" si="178"/>
        <v>#VALUE!</v>
      </c>
      <c r="AR221" s="124" t="e">
        <f t="shared" si="179"/>
        <v>#VALUE!</v>
      </c>
      <c r="AS221" s="124" t="e">
        <f t="shared" si="180"/>
        <v>#VALUE!</v>
      </c>
      <c r="AT221" s="124" t="e">
        <f t="shared" si="181"/>
        <v>#VALUE!</v>
      </c>
      <c r="AU221" s="124" t="e">
        <f t="shared" si="182"/>
        <v>#VALUE!</v>
      </c>
      <c r="AV221" s="124" t="e">
        <f t="shared" si="183"/>
        <v>#VALUE!</v>
      </c>
      <c r="AW221" s="124" t="e">
        <f t="shared" si="184"/>
        <v>#VALUE!</v>
      </c>
      <c r="AX221" s="124" t="e">
        <f t="shared" si="185"/>
        <v>#VALUE!</v>
      </c>
      <c r="AY221" s="124" t="e">
        <f t="shared" si="186"/>
        <v>#VALUE!</v>
      </c>
      <c r="AZ221" s="124" t="e">
        <f t="shared" si="187"/>
        <v>#VALUE!</v>
      </c>
      <c r="BA221" s="124" t="e">
        <f t="shared" si="188"/>
        <v>#VALUE!</v>
      </c>
      <c r="BB221" s="124" t="e">
        <f t="shared" si="189"/>
        <v>#VALUE!</v>
      </c>
      <c r="BC221" s="124" t="e">
        <f t="shared" si="190"/>
        <v>#VALUE!</v>
      </c>
      <c r="BD221" s="124" t="e">
        <f t="shared" si="191"/>
        <v>#VALUE!</v>
      </c>
      <c r="BE221" s="124" t="e">
        <f t="shared" si="192"/>
        <v>#VALUE!</v>
      </c>
      <c r="BF221" s="124" t="e">
        <f t="shared" si="193"/>
        <v>#VALUE!</v>
      </c>
      <c r="BG221" s="124" t="e">
        <f t="shared" si="194"/>
        <v>#VALUE!</v>
      </c>
      <c r="BH221" s="124" t="e">
        <f t="shared" si="195"/>
        <v>#VALUE!</v>
      </c>
      <c r="BI221" s="124" t="e">
        <f t="shared" si="196"/>
        <v>#VALUE!</v>
      </c>
      <c r="BJ221" s="124" t="e">
        <f t="shared" si="197"/>
        <v>#VALUE!</v>
      </c>
      <c r="BK221" s="124" t="e">
        <f t="shared" si="198"/>
        <v>#VALUE!</v>
      </c>
      <c r="BL221" s="124">
        <f t="shared" si="199"/>
        <v>1</v>
      </c>
    </row>
    <row r="222" spans="1:64">
      <c r="A222" s="118" t="s">
        <v>517</v>
      </c>
      <c r="B222" s="126"/>
      <c r="C222" s="126"/>
      <c r="D222" s="125"/>
      <c r="E222" s="125"/>
      <c r="F222" s="127"/>
      <c r="G222" s="128"/>
      <c r="H222" s="128"/>
      <c r="I222" s="127"/>
      <c r="J222" s="127"/>
      <c r="K222" s="127"/>
      <c r="L222" s="121" t="str">
        <f t="shared" si="200"/>
        <v/>
      </c>
      <c r="M222" s="121" t="str">
        <f t="shared" si="201"/>
        <v/>
      </c>
      <c r="N222" s="121"/>
      <c r="O222" s="122" t="str">
        <f t="shared" si="202"/>
        <v/>
      </c>
      <c r="P222" s="122" t="str">
        <f t="shared" si="203"/>
        <v/>
      </c>
      <c r="Q222" s="122" t="str">
        <f t="shared" si="204"/>
        <v/>
      </c>
      <c r="R222" s="122" t="str">
        <f t="shared" si="205"/>
        <v/>
      </c>
      <c r="S222" s="122" t="str">
        <f t="shared" si="206"/>
        <v/>
      </c>
      <c r="T222" s="122" t="str">
        <f t="shared" si="207"/>
        <v/>
      </c>
      <c r="U222" s="122" t="str">
        <f>IF(OR($B222="",$C222="",$E222="",$F222&gt;AN_CONCURS,$F222=""),"",$G222/VLOOKUP($F222,Euro!$A$6:$C$246,3,FALSE))</f>
        <v/>
      </c>
      <c r="V222" s="236" t="b">
        <f t="shared" si="208"/>
        <v>0</v>
      </c>
      <c r="X222" s="123" t="e">
        <f t="shared" si="159"/>
        <v>#VALUE!</v>
      </c>
      <c r="Y222" s="123" t="e">
        <f t="shared" si="160"/>
        <v>#VALUE!</v>
      </c>
      <c r="Z222" s="123" t="e">
        <f t="shared" si="161"/>
        <v>#VALUE!</v>
      </c>
      <c r="AA222" s="123" t="e">
        <f t="shared" si="162"/>
        <v>#VALUE!</v>
      </c>
      <c r="AB222" s="123" t="e">
        <f t="shared" si="163"/>
        <v>#VALUE!</v>
      </c>
      <c r="AC222" s="123" t="e">
        <f t="shared" si="164"/>
        <v>#VALUE!</v>
      </c>
      <c r="AD222" s="123" t="e">
        <f t="shared" si="165"/>
        <v>#VALUE!</v>
      </c>
      <c r="AE222" s="123" t="e">
        <f t="shared" si="166"/>
        <v>#VALUE!</v>
      </c>
      <c r="AF222" s="123" t="e">
        <f t="shared" si="167"/>
        <v>#VALUE!</v>
      </c>
      <c r="AG222" s="123" t="e">
        <f t="shared" si="168"/>
        <v>#VALUE!</v>
      </c>
      <c r="AH222" s="123" t="e">
        <f t="shared" si="169"/>
        <v>#VALUE!</v>
      </c>
      <c r="AI222" s="123" t="e">
        <f t="shared" si="170"/>
        <v>#VALUE!</v>
      </c>
      <c r="AJ222" s="123" t="e">
        <f t="shared" si="171"/>
        <v>#VALUE!</v>
      </c>
      <c r="AK222" s="123" t="e">
        <f t="shared" si="172"/>
        <v>#VALUE!</v>
      </c>
      <c r="AL222" s="123" t="e">
        <f t="shared" si="173"/>
        <v>#VALUE!</v>
      </c>
      <c r="AM222" s="123" t="e">
        <f t="shared" si="174"/>
        <v>#VALUE!</v>
      </c>
      <c r="AN222" s="123" t="e">
        <f t="shared" si="175"/>
        <v>#VALUE!</v>
      </c>
      <c r="AO222" s="123" t="e">
        <f t="shared" si="176"/>
        <v>#VALUE!</v>
      </c>
      <c r="AP222" s="123" t="e">
        <f t="shared" si="177"/>
        <v>#VALUE!</v>
      </c>
      <c r="AQ222" s="123" t="e">
        <f t="shared" si="178"/>
        <v>#VALUE!</v>
      </c>
      <c r="AR222" s="124" t="e">
        <f t="shared" si="179"/>
        <v>#VALUE!</v>
      </c>
      <c r="AS222" s="124" t="e">
        <f t="shared" si="180"/>
        <v>#VALUE!</v>
      </c>
      <c r="AT222" s="124" t="e">
        <f t="shared" si="181"/>
        <v>#VALUE!</v>
      </c>
      <c r="AU222" s="124" t="e">
        <f t="shared" si="182"/>
        <v>#VALUE!</v>
      </c>
      <c r="AV222" s="124" t="e">
        <f t="shared" si="183"/>
        <v>#VALUE!</v>
      </c>
      <c r="AW222" s="124" t="e">
        <f t="shared" si="184"/>
        <v>#VALUE!</v>
      </c>
      <c r="AX222" s="124" t="e">
        <f t="shared" si="185"/>
        <v>#VALUE!</v>
      </c>
      <c r="AY222" s="124" t="e">
        <f t="shared" si="186"/>
        <v>#VALUE!</v>
      </c>
      <c r="AZ222" s="124" t="e">
        <f t="shared" si="187"/>
        <v>#VALUE!</v>
      </c>
      <c r="BA222" s="124" t="e">
        <f t="shared" si="188"/>
        <v>#VALUE!</v>
      </c>
      <c r="BB222" s="124" t="e">
        <f t="shared" si="189"/>
        <v>#VALUE!</v>
      </c>
      <c r="BC222" s="124" t="e">
        <f t="shared" si="190"/>
        <v>#VALUE!</v>
      </c>
      <c r="BD222" s="124" t="e">
        <f t="shared" si="191"/>
        <v>#VALUE!</v>
      </c>
      <c r="BE222" s="124" t="e">
        <f t="shared" si="192"/>
        <v>#VALUE!</v>
      </c>
      <c r="BF222" s="124" t="e">
        <f t="shared" si="193"/>
        <v>#VALUE!</v>
      </c>
      <c r="BG222" s="124" t="e">
        <f t="shared" si="194"/>
        <v>#VALUE!</v>
      </c>
      <c r="BH222" s="124" t="e">
        <f t="shared" si="195"/>
        <v>#VALUE!</v>
      </c>
      <c r="BI222" s="124" t="e">
        <f t="shared" si="196"/>
        <v>#VALUE!</v>
      </c>
      <c r="BJ222" s="124" t="e">
        <f t="shared" si="197"/>
        <v>#VALUE!</v>
      </c>
      <c r="BK222" s="124" t="e">
        <f t="shared" si="198"/>
        <v>#VALUE!</v>
      </c>
      <c r="BL222" s="124">
        <f t="shared" si="199"/>
        <v>1</v>
      </c>
    </row>
    <row r="223" spans="1:64">
      <c r="A223" s="118" t="s">
        <v>518</v>
      </c>
      <c r="B223" s="126"/>
      <c r="C223" s="126"/>
      <c r="D223" s="125"/>
      <c r="E223" s="125"/>
      <c r="F223" s="127"/>
      <c r="G223" s="128"/>
      <c r="H223" s="128"/>
      <c r="I223" s="127"/>
      <c r="J223" s="127"/>
      <c r="K223" s="127"/>
      <c r="L223" s="121" t="str">
        <f t="shared" si="200"/>
        <v/>
      </c>
      <c r="M223" s="121" t="str">
        <f t="shared" si="201"/>
        <v/>
      </c>
      <c r="N223" s="121"/>
      <c r="O223" s="122" t="str">
        <f t="shared" si="202"/>
        <v/>
      </c>
      <c r="P223" s="122" t="str">
        <f t="shared" si="203"/>
        <v/>
      </c>
      <c r="Q223" s="122" t="str">
        <f t="shared" si="204"/>
        <v/>
      </c>
      <c r="R223" s="122" t="str">
        <f t="shared" si="205"/>
        <v/>
      </c>
      <c r="S223" s="122" t="str">
        <f t="shared" si="206"/>
        <v/>
      </c>
      <c r="T223" s="122" t="str">
        <f t="shared" si="207"/>
        <v/>
      </c>
      <c r="U223" s="122" t="str">
        <f>IF(OR($B223="",$C223="",$E223="",$F223&gt;AN_CONCURS,$F223=""),"",$G223/VLOOKUP($F223,Euro!$A$6:$C$246,3,FALSE))</f>
        <v/>
      </c>
      <c r="V223" s="236" t="b">
        <f t="shared" si="208"/>
        <v>0</v>
      </c>
      <c r="X223" s="123" t="e">
        <f t="shared" si="159"/>
        <v>#VALUE!</v>
      </c>
      <c r="Y223" s="123" t="e">
        <f t="shared" si="160"/>
        <v>#VALUE!</v>
      </c>
      <c r="Z223" s="123" t="e">
        <f t="shared" si="161"/>
        <v>#VALUE!</v>
      </c>
      <c r="AA223" s="123" t="e">
        <f t="shared" si="162"/>
        <v>#VALUE!</v>
      </c>
      <c r="AB223" s="123" t="e">
        <f t="shared" si="163"/>
        <v>#VALUE!</v>
      </c>
      <c r="AC223" s="123" t="e">
        <f t="shared" si="164"/>
        <v>#VALUE!</v>
      </c>
      <c r="AD223" s="123" t="e">
        <f t="shared" si="165"/>
        <v>#VALUE!</v>
      </c>
      <c r="AE223" s="123" t="e">
        <f t="shared" si="166"/>
        <v>#VALUE!</v>
      </c>
      <c r="AF223" s="123" t="e">
        <f t="shared" si="167"/>
        <v>#VALUE!</v>
      </c>
      <c r="AG223" s="123" t="e">
        <f t="shared" si="168"/>
        <v>#VALUE!</v>
      </c>
      <c r="AH223" s="123" t="e">
        <f t="shared" si="169"/>
        <v>#VALUE!</v>
      </c>
      <c r="AI223" s="123" t="e">
        <f t="shared" si="170"/>
        <v>#VALUE!</v>
      </c>
      <c r="AJ223" s="123" t="e">
        <f t="shared" si="171"/>
        <v>#VALUE!</v>
      </c>
      <c r="AK223" s="123" t="e">
        <f t="shared" si="172"/>
        <v>#VALUE!</v>
      </c>
      <c r="AL223" s="123" t="e">
        <f t="shared" si="173"/>
        <v>#VALUE!</v>
      </c>
      <c r="AM223" s="123" t="e">
        <f t="shared" si="174"/>
        <v>#VALUE!</v>
      </c>
      <c r="AN223" s="123" t="e">
        <f t="shared" si="175"/>
        <v>#VALUE!</v>
      </c>
      <c r="AO223" s="123" t="e">
        <f t="shared" si="176"/>
        <v>#VALUE!</v>
      </c>
      <c r="AP223" s="123" t="e">
        <f t="shared" si="177"/>
        <v>#VALUE!</v>
      </c>
      <c r="AQ223" s="123" t="e">
        <f t="shared" si="178"/>
        <v>#VALUE!</v>
      </c>
      <c r="AR223" s="124" t="e">
        <f t="shared" si="179"/>
        <v>#VALUE!</v>
      </c>
      <c r="AS223" s="124" t="e">
        <f t="shared" si="180"/>
        <v>#VALUE!</v>
      </c>
      <c r="AT223" s="124" t="e">
        <f t="shared" si="181"/>
        <v>#VALUE!</v>
      </c>
      <c r="AU223" s="124" t="e">
        <f t="shared" si="182"/>
        <v>#VALUE!</v>
      </c>
      <c r="AV223" s="124" t="e">
        <f t="shared" si="183"/>
        <v>#VALUE!</v>
      </c>
      <c r="AW223" s="124" t="e">
        <f t="shared" si="184"/>
        <v>#VALUE!</v>
      </c>
      <c r="AX223" s="124" t="e">
        <f t="shared" si="185"/>
        <v>#VALUE!</v>
      </c>
      <c r="AY223" s="124" t="e">
        <f t="shared" si="186"/>
        <v>#VALUE!</v>
      </c>
      <c r="AZ223" s="124" t="e">
        <f t="shared" si="187"/>
        <v>#VALUE!</v>
      </c>
      <c r="BA223" s="124" t="e">
        <f t="shared" si="188"/>
        <v>#VALUE!</v>
      </c>
      <c r="BB223" s="124" t="e">
        <f t="shared" si="189"/>
        <v>#VALUE!</v>
      </c>
      <c r="BC223" s="124" t="e">
        <f t="shared" si="190"/>
        <v>#VALUE!</v>
      </c>
      <c r="BD223" s="124" t="e">
        <f t="shared" si="191"/>
        <v>#VALUE!</v>
      </c>
      <c r="BE223" s="124" t="e">
        <f t="shared" si="192"/>
        <v>#VALUE!</v>
      </c>
      <c r="BF223" s="124" t="e">
        <f t="shared" si="193"/>
        <v>#VALUE!</v>
      </c>
      <c r="BG223" s="124" t="e">
        <f t="shared" si="194"/>
        <v>#VALUE!</v>
      </c>
      <c r="BH223" s="124" t="e">
        <f t="shared" si="195"/>
        <v>#VALUE!</v>
      </c>
      <c r="BI223" s="124" t="e">
        <f t="shared" si="196"/>
        <v>#VALUE!</v>
      </c>
      <c r="BJ223" s="124" t="e">
        <f t="shared" si="197"/>
        <v>#VALUE!</v>
      </c>
      <c r="BK223" s="124" t="e">
        <f t="shared" si="198"/>
        <v>#VALUE!</v>
      </c>
      <c r="BL223" s="124">
        <f t="shared" si="199"/>
        <v>1</v>
      </c>
    </row>
    <row r="224" spans="1:64">
      <c r="A224" s="118" t="s">
        <v>519</v>
      </c>
      <c r="B224" s="126"/>
      <c r="C224" s="126"/>
      <c r="D224" s="125"/>
      <c r="E224" s="125"/>
      <c r="F224" s="127"/>
      <c r="G224" s="128"/>
      <c r="H224" s="128"/>
      <c r="I224" s="127"/>
      <c r="J224" s="127"/>
      <c r="K224" s="127"/>
      <c r="L224" s="121" t="str">
        <f t="shared" si="200"/>
        <v/>
      </c>
      <c r="M224" s="121" t="str">
        <f t="shared" si="201"/>
        <v/>
      </c>
      <c r="N224" s="121"/>
      <c r="O224" s="122" t="str">
        <f t="shared" si="202"/>
        <v/>
      </c>
      <c r="P224" s="122" t="str">
        <f t="shared" si="203"/>
        <v/>
      </c>
      <c r="Q224" s="122" t="str">
        <f t="shared" si="204"/>
        <v/>
      </c>
      <c r="R224" s="122" t="str">
        <f t="shared" si="205"/>
        <v/>
      </c>
      <c r="S224" s="122" t="str">
        <f t="shared" si="206"/>
        <v/>
      </c>
      <c r="T224" s="122" t="str">
        <f t="shared" si="207"/>
        <v/>
      </c>
      <c r="U224" s="122" t="str">
        <f>IF(OR($B224="",$C224="",$E224="",$F224&gt;AN_CONCURS,$F224=""),"",$G224/VLOOKUP($F224,Euro!$A$6:$C$246,3,FALSE))</f>
        <v/>
      </c>
      <c r="V224" s="236" t="b">
        <f t="shared" si="208"/>
        <v>0</v>
      </c>
      <c r="X224" s="123" t="e">
        <f t="shared" si="159"/>
        <v>#VALUE!</v>
      </c>
      <c r="Y224" s="123" t="e">
        <f t="shared" si="160"/>
        <v>#VALUE!</v>
      </c>
      <c r="Z224" s="123" t="e">
        <f t="shared" si="161"/>
        <v>#VALUE!</v>
      </c>
      <c r="AA224" s="123" t="e">
        <f t="shared" si="162"/>
        <v>#VALUE!</v>
      </c>
      <c r="AB224" s="123" t="e">
        <f t="shared" si="163"/>
        <v>#VALUE!</v>
      </c>
      <c r="AC224" s="123" t="e">
        <f t="shared" si="164"/>
        <v>#VALUE!</v>
      </c>
      <c r="AD224" s="123" t="e">
        <f t="shared" si="165"/>
        <v>#VALUE!</v>
      </c>
      <c r="AE224" s="123" t="e">
        <f t="shared" si="166"/>
        <v>#VALUE!</v>
      </c>
      <c r="AF224" s="123" t="e">
        <f t="shared" si="167"/>
        <v>#VALUE!</v>
      </c>
      <c r="AG224" s="123" t="e">
        <f t="shared" si="168"/>
        <v>#VALUE!</v>
      </c>
      <c r="AH224" s="123" t="e">
        <f t="shared" si="169"/>
        <v>#VALUE!</v>
      </c>
      <c r="AI224" s="123" t="e">
        <f t="shared" si="170"/>
        <v>#VALUE!</v>
      </c>
      <c r="AJ224" s="123" t="e">
        <f t="shared" si="171"/>
        <v>#VALUE!</v>
      </c>
      <c r="AK224" s="123" t="e">
        <f t="shared" si="172"/>
        <v>#VALUE!</v>
      </c>
      <c r="AL224" s="123" t="e">
        <f t="shared" si="173"/>
        <v>#VALUE!</v>
      </c>
      <c r="AM224" s="123" t="e">
        <f t="shared" si="174"/>
        <v>#VALUE!</v>
      </c>
      <c r="AN224" s="123" t="e">
        <f t="shared" si="175"/>
        <v>#VALUE!</v>
      </c>
      <c r="AO224" s="123" t="e">
        <f t="shared" si="176"/>
        <v>#VALUE!</v>
      </c>
      <c r="AP224" s="123" t="e">
        <f t="shared" si="177"/>
        <v>#VALUE!</v>
      </c>
      <c r="AQ224" s="123" t="e">
        <f t="shared" si="178"/>
        <v>#VALUE!</v>
      </c>
      <c r="AR224" s="124" t="e">
        <f t="shared" si="179"/>
        <v>#VALUE!</v>
      </c>
      <c r="AS224" s="124" t="e">
        <f t="shared" si="180"/>
        <v>#VALUE!</v>
      </c>
      <c r="AT224" s="124" t="e">
        <f t="shared" si="181"/>
        <v>#VALUE!</v>
      </c>
      <c r="AU224" s="124" t="e">
        <f t="shared" si="182"/>
        <v>#VALUE!</v>
      </c>
      <c r="AV224" s="124" t="e">
        <f t="shared" si="183"/>
        <v>#VALUE!</v>
      </c>
      <c r="AW224" s="124" t="e">
        <f t="shared" si="184"/>
        <v>#VALUE!</v>
      </c>
      <c r="AX224" s="124" t="e">
        <f t="shared" si="185"/>
        <v>#VALUE!</v>
      </c>
      <c r="AY224" s="124" t="e">
        <f t="shared" si="186"/>
        <v>#VALUE!</v>
      </c>
      <c r="AZ224" s="124" t="e">
        <f t="shared" si="187"/>
        <v>#VALUE!</v>
      </c>
      <c r="BA224" s="124" t="e">
        <f t="shared" si="188"/>
        <v>#VALUE!</v>
      </c>
      <c r="BB224" s="124" t="e">
        <f t="shared" si="189"/>
        <v>#VALUE!</v>
      </c>
      <c r="BC224" s="124" t="e">
        <f t="shared" si="190"/>
        <v>#VALUE!</v>
      </c>
      <c r="BD224" s="124" t="e">
        <f t="shared" si="191"/>
        <v>#VALUE!</v>
      </c>
      <c r="BE224" s="124" t="e">
        <f t="shared" si="192"/>
        <v>#VALUE!</v>
      </c>
      <c r="BF224" s="124" t="e">
        <f t="shared" si="193"/>
        <v>#VALUE!</v>
      </c>
      <c r="BG224" s="124" t="e">
        <f t="shared" si="194"/>
        <v>#VALUE!</v>
      </c>
      <c r="BH224" s="124" t="e">
        <f t="shared" si="195"/>
        <v>#VALUE!</v>
      </c>
      <c r="BI224" s="124" t="e">
        <f t="shared" si="196"/>
        <v>#VALUE!</v>
      </c>
      <c r="BJ224" s="124" t="e">
        <f t="shared" si="197"/>
        <v>#VALUE!</v>
      </c>
      <c r="BK224" s="124" t="e">
        <f t="shared" si="198"/>
        <v>#VALUE!</v>
      </c>
      <c r="BL224" s="124">
        <f t="shared" si="199"/>
        <v>1</v>
      </c>
    </row>
    <row r="225" spans="1:64">
      <c r="A225" s="118" t="s">
        <v>520</v>
      </c>
      <c r="B225" s="126"/>
      <c r="C225" s="126"/>
      <c r="D225" s="125"/>
      <c r="E225" s="125"/>
      <c r="F225" s="127"/>
      <c r="G225" s="128"/>
      <c r="H225" s="128"/>
      <c r="I225" s="127"/>
      <c r="J225" s="127"/>
      <c r="K225" s="127"/>
      <c r="L225" s="121" t="str">
        <f t="shared" si="200"/>
        <v/>
      </c>
      <c r="M225" s="121" t="str">
        <f t="shared" si="201"/>
        <v/>
      </c>
      <c r="N225" s="121"/>
      <c r="O225" s="122" t="str">
        <f t="shared" si="202"/>
        <v/>
      </c>
      <c r="P225" s="122" t="str">
        <f t="shared" si="203"/>
        <v/>
      </c>
      <c r="Q225" s="122" t="str">
        <f t="shared" si="204"/>
        <v/>
      </c>
      <c r="R225" s="122" t="str">
        <f t="shared" si="205"/>
        <v/>
      </c>
      <c r="S225" s="122" t="str">
        <f t="shared" si="206"/>
        <v/>
      </c>
      <c r="T225" s="122" t="str">
        <f t="shared" si="207"/>
        <v/>
      </c>
      <c r="U225" s="122" t="str">
        <f>IF(OR($B225="",$C225="",$E225="",$F225&gt;AN_CONCURS,$F225=""),"",$G225/VLOOKUP($F225,Euro!$A$6:$C$246,3,FALSE))</f>
        <v/>
      </c>
      <c r="V225" s="236" t="b">
        <f t="shared" si="208"/>
        <v>0</v>
      </c>
      <c r="X225" s="123" t="e">
        <f t="shared" si="159"/>
        <v>#VALUE!</v>
      </c>
      <c r="Y225" s="123" t="e">
        <f t="shared" si="160"/>
        <v>#VALUE!</v>
      </c>
      <c r="Z225" s="123" t="e">
        <f t="shared" si="161"/>
        <v>#VALUE!</v>
      </c>
      <c r="AA225" s="123" t="e">
        <f t="shared" si="162"/>
        <v>#VALUE!</v>
      </c>
      <c r="AB225" s="123" t="e">
        <f t="shared" si="163"/>
        <v>#VALUE!</v>
      </c>
      <c r="AC225" s="123" t="e">
        <f t="shared" si="164"/>
        <v>#VALUE!</v>
      </c>
      <c r="AD225" s="123" t="e">
        <f t="shared" si="165"/>
        <v>#VALUE!</v>
      </c>
      <c r="AE225" s="123" t="e">
        <f t="shared" si="166"/>
        <v>#VALUE!</v>
      </c>
      <c r="AF225" s="123" t="e">
        <f t="shared" si="167"/>
        <v>#VALUE!</v>
      </c>
      <c r="AG225" s="123" t="e">
        <f t="shared" si="168"/>
        <v>#VALUE!</v>
      </c>
      <c r="AH225" s="123" t="e">
        <f t="shared" si="169"/>
        <v>#VALUE!</v>
      </c>
      <c r="AI225" s="123" t="e">
        <f t="shared" si="170"/>
        <v>#VALUE!</v>
      </c>
      <c r="AJ225" s="123" t="e">
        <f t="shared" si="171"/>
        <v>#VALUE!</v>
      </c>
      <c r="AK225" s="123" t="e">
        <f t="shared" si="172"/>
        <v>#VALUE!</v>
      </c>
      <c r="AL225" s="123" t="e">
        <f t="shared" si="173"/>
        <v>#VALUE!</v>
      </c>
      <c r="AM225" s="123" t="e">
        <f t="shared" si="174"/>
        <v>#VALUE!</v>
      </c>
      <c r="AN225" s="123" t="e">
        <f t="shared" si="175"/>
        <v>#VALUE!</v>
      </c>
      <c r="AO225" s="123" t="e">
        <f t="shared" si="176"/>
        <v>#VALUE!</v>
      </c>
      <c r="AP225" s="123" t="e">
        <f t="shared" si="177"/>
        <v>#VALUE!</v>
      </c>
      <c r="AQ225" s="123" t="e">
        <f t="shared" si="178"/>
        <v>#VALUE!</v>
      </c>
      <c r="AR225" s="124" t="e">
        <f t="shared" si="179"/>
        <v>#VALUE!</v>
      </c>
      <c r="AS225" s="124" t="e">
        <f t="shared" si="180"/>
        <v>#VALUE!</v>
      </c>
      <c r="AT225" s="124" t="e">
        <f t="shared" si="181"/>
        <v>#VALUE!</v>
      </c>
      <c r="AU225" s="124" t="e">
        <f t="shared" si="182"/>
        <v>#VALUE!</v>
      </c>
      <c r="AV225" s="124" t="e">
        <f t="shared" si="183"/>
        <v>#VALUE!</v>
      </c>
      <c r="AW225" s="124" t="e">
        <f t="shared" si="184"/>
        <v>#VALUE!</v>
      </c>
      <c r="AX225" s="124" t="e">
        <f t="shared" si="185"/>
        <v>#VALUE!</v>
      </c>
      <c r="AY225" s="124" t="e">
        <f t="shared" si="186"/>
        <v>#VALUE!</v>
      </c>
      <c r="AZ225" s="124" t="e">
        <f t="shared" si="187"/>
        <v>#VALUE!</v>
      </c>
      <c r="BA225" s="124" t="e">
        <f t="shared" si="188"/>
        <v>#VALUE!</v>
      </c>
      <c r="BB225" s="124" t="e">
        <f t="shared" si="189"/>
        <v>#VALUE!</v>
      </c>
      <c r="BC225" s="124" t="e">
        <f t="shared" si="190"/>
        <v>#VALUE!</v>
      </c>
      <c r="BD225" s="124" t="e">
        <f t="shared" si="191"/>
        <v>#VALUE!</v>
      </c>
      <c r="BE225" s="124" t="e">
        <f t="shared" si="192"/>
        <v>#VALUE!</v>
      </c>
      <c r="BF225" s="124" t="e">
        <f t="shared" si="193"/>
        <v>#VALUE!</v>
      </c>
      <c r="BG225" s="124" t="e">
        <f t="shared" si="194"/>
        <v>#VALUE!</v>
      </c>
      <c r="BH225" s="124" t="e">
        <f t="shared" si="195"/>
        <v>#VALUE!</v>
      </c>
      <c r="BI225" s="124" t="e">
        <f t="shared" si="196"/>
        <v>#VALUE!</v>
      </c>
      <c r="BJ225" s="124" t="e">
        <f t="shared" si="197"/>
        <v>#VALUE!</v>
      </c>
      <c r="BK225" s="124" t="e">
        <f t="shared" si="198"/>
        <v>#VALUE!</v>
      </c>
      <c r="BL225" s="124">
        <f t="shared" si="199"/>
        <v>1</v>
      </c>
    </row>
    <row r="226" spans="1:64">
      <c r="A226" s="118" t="s">
        <v>521</v>
      </c>
      <c r="B226" s="126"/>
      <c r="C226" s="126"/>
      <c r="D226" s="125"/>
      <c r="E226" s="125"/>
      <c r="F226" s="127"/>
      <c r="G226" s="128"/>
      <c r="H226" s="128"/>
      <c r="I226" s="127"/>
      <c r="J226" s="127"/>
      <c r="K226" s="127"/>
      <c r="L226" s="121" t="str">
        <f t="shared" si="200"/>
        <v/>
      </c>
      <c r="M226" s="121" t="str">
        <f t="shared" si="201"/>
        <v/>
      </c>
      <c r="N226" s="121"/>
      <c r="O226" s="122" t="str">
        <f t="shared" si="202"/>
        <v/>
      </c>
      <c r="P226" s="122" t="str">
        <f t="shared" si="203"/>
        <v/>
      </c>
      <c r="Q226" s="122" t="str">
        <f t="shared" si="204"/>
        <v/>
      </c>
      <c r="R226" s="122" t="str">
        <f t="shared" si="205"/>
        <v/>
      </c>
      <c r="S226" s="122" t="str">
        <f t="shared" si="206"/>
        <v/>
      </c>
      <c r="T226" s="122" t="str">
        <f t="shared" si="207"/>
        <v/>
      </c>
      <c r="U226" s="122" t="str">
        <f>IF(OR($B226="",$C226="",$E226="",$F226&gt;AN_CONCURS,$F226=""),"",$G226/VLOOKUP($F226,Euro!$A$6:$C$246,3,FALSE))</f>
        <v/>
      </c>
      <c r="V226" s="236" t="b">
        <f t="shared" si="208"/>
        <v>0</v>
      </c>
      <c r="X226" s="123" t="e">
        <f t="shared" si="159"/>
        <v>#VALUE!</v>
      </c>
      <c r="Y226" s="123" t="e">
        <f t="shared" si="160"/>
        <v>#VALUE!</v>
      </c>
      <c r="Z226" s="123" t="e">
        <f t="shared" si="161"/>
        <v>#VALUE!</v>
      </c>
      <c r="AA226" s="123" t="e">
        <f t="shared" si="162"/>
        <v>#VALUE!</v>
      </c>
      <c r="AB226" s="123" t="e">
        <f t="shared" si="163"/>
        <v>#VALUE!</v>
      </c>
      <c r="AC226" s="123" t="e">
        <f t="shared" si="164"/>
        <v>#VALUE!</v>
      </c>
      <c r="AD226" s="123" t="e">
        <f t="shared" si="165"/>
        <v>#VALUE!</v>
      </c>
      <c r="AE226" s="123" t="e">
        <f t="shared" si="166"/>
        <v>#VALUE!</v>
      </c>
      <c r="AF226" s="123" t="e">
        <f t="shared" si="167"/>
        <v>#VALUE!</v>
      </c>
      <c r="AG226" s="123" t="e">
        <f t="shared" si="168"/>
        <v>#VALUE!</v>
      </c>
      <c r="AH226" s="123" t="e">
        <f t="shared" si="169"/>
        <v>#VALUE!</v>
      </c>
      <c r="AI226" s="123" t="e">
        <f t="shared" si="170"/>
        <v>#VALUE!</v>
      </c>
      <c r="AJ226" s="123" t="e">
        <f t="shared" si="171"/>
        <v>#VALUE!</v>
      </c>
      <c r="AK226" s="123" t="e">
        <f t="shared" si="172"/>
        <v>#VALUE!</v>
      </c>
      <c r="AL226" s="123" t="e">
        <f t="shared" si="173"/>
        <v>#VALUE!</v>
      </c>
      <c r="AM226" s="123" t="e">
        <f t="shared" si="174"/>
        <v>#VALUE!</v>
      </c>
      <c r="AN226" s="123" t="e">
        <f t="shared" si="175"/>
        <v>#VALUE!</v>
      </c>
      <c r="AO226" s="123" t="e">
        <f t="shared" si="176"/>
        <v>#VALUE!</v>
      </c>
      <c r="AP226" s="123" t="e">
        <f t="shared" si="177"/>
        <v>#VALUE!</v>
      </c>
      <c r="AQ226" s="123" t="e">
        <f t="shared" si="178"/>
        <v>#VALUE!</v>
      </c>
      <c r="AR226" s="124" t="e">
        <f t="shared" si="179"/>
        <v>#VALUE!</v>
      </c>
      <c r="AS226" s="124" t="e">
        <f t="shared" si="180"/>
        <v>#VALUE!</v>
      </c>
      <c r="AT226" s="124" t="e">
        <f t="shared" si="181"/>
        <v>#VALUE!</v>
      </c>
      <c r="AU226" s="124" t="e">
        <f t="shared" si="182"/>
        <v>#VALUE!</v>
      </c>
      <c r="AV226" s="124" t="e">
        <f t="shared" si="183"/>
        <v>#VALUE!</v>
      </c>
      <c r="AW226" s="124" t="e">
        <f t="shared" si="184"/>
        <v>#VALUE!</v>
      </c>
      <c r="AX226" s="124" t="e">
        <f t="shared" si="185"/>
        <v>#VALUE!</v>
      </c>
      <c r="AY226" s="124" t="e">
        <f t="shared" si="186"/>
        <v>#VALUE!</v>
      </c>
      <c r="AZ226" s="124" t="e">
        <f t="shared" si="187"/>
        <v>#VALUE!</v>
      </c>
      <c r="BA226" s="124" t="e">
        <f t="shared" si="188"/>
        <v>#VALUE!</v>
      </c>
      <c r="BB226" s="124" t="e">
        <f t="shared" si="189"/>
        <v>#VALUE!</v>
      </c>
      <c r="BC226" s="124" t="e">
        <f t="shared" si="190"/>
        <v>#VALUE!</v>
      </c>
      <c r="BD226" s="124" t="e">
        <f t="shared" si="191"/>
        <v>#VALUE!</v>
      </c>
      <c r="BE226" s="124" t="e">
        <f t="shared" si="192"/>
        <v>#VALUE!</v>
      </c>
      <c r="BF226" s="124" t="e">
        <f t="shared" si="193"/>
        <v>#VALUE!</v>
      </c>
      <c r="BG226" s="124" t="e">
        <f t="shared" si="194"/>
        <v>#VALUE!</v>
      </c>
      <c r="BH226" s="124" t="e">
        <f t="shared" si="195"/>
        <v>#VALUE!</v>
      </c>
      <c r="BI226" s="124" t="e">
        <f t="shared" si="196"/>
        <v>#VALUE!</v>
      </c>
      <c r="BJ226" s="124" t="e">
        <f t="shared" si="197"/>
        <v>#VALUE!</v>
      </c>
      <c r="BK226" s="124" t="e">
        <f t="shared" si="198"/>
        <v>#VALUE!</v>
      </c>
      <c r="BL226" s="124">
        <f t="shared" si="199"/>
        <v>1</v>
      </c>
    </row>
    <row r="227" spans="1:64">
      <c r="A227" s="118" t="s">
        <v>522</v>
      </c>
      <c r="B227" s="126"/>
      <c r="C227" s="126"/>
      <c r="D227" s="125"/>
      <c r="E227" s="125"/>
      <c r="F227" s="127"/>
      <c r="G227" s="128"/>
      <c r="H227" s="128"/>
      <c r="I227" s="127"/>
      <c r="J227" s="127"/>
      <c r="K227" s="127"/>
      <c r="L227" s="121" t="str">
        <f t="shared" si="200"/>
        <v/>
      </c>
      <c r="M227" s="121" t="str">
        <f t="shared" si="201"/>
        <v/>
      </c>
      <c r="N227" s="121"/>
      <c r="O227" s="122" t="str">
        <f t="shared" si="202"/>
        <v/>
      </c>
      <c r="P227" s="122" t="str">
        <f t="shared" si="203"/>
        <v/>
      </c>
      <c r="Q227" s="122" t="str">
        <f t="shared" si="204"/>
        <v/>
      </c>
      <c r="R227" s="122" t="str">
        <f t="shared" si="205"/>
        <v/>
      </c>
      <c r="S227" s="122" t="str">
        <f t="shared" si="206"/>
        <v/>
      </c>
      <c r="T227" s="122" t="str">
        <f t="shared" si="207"/>
        <v/>
      </c>
      <c r="U227" s="122" t="str">
        <f>IF(OR($B227="",$C227="",$E227="",$F227&gt;AN_CONCURS,$F227=""),"",$G227/VLOOKUP($F227,Euro!$A$6:$C$246,3,FALSE))</f>
        <v/>
      </c>
      <c r="V227" s="236" t="b">
        <f t="shared" si="208"/>
        <v>0</v>
      </c>
      <c r="X227" s="123" t="e">
        <f t="shared" si="159"/>
        <v>#VALUE!</v>
      </c>
      <c r="Y227" s="123" t="e">
        <f t="shared" si="160"/>
        <v>#VALUE!</v>
      </c>
      <c r="Z227" s="123" t="e">
        <f t="shared" si="161"/>
        <v>#VALUE!</v>
      </c>
      <c r="AA227" s="123" t="e">
        <f t="shared" si="162"/>
        <v>#VALUE!</v>
      </c>
      <c r="AB227" s="123" t="e">
        <f t="shared" si="163"/>
        <v>#VALUE!</v>
      </c>
      <c r="AC227" s="123" t="e">
        <f t="shared" si="164"/>
        <v>#VALUE!</v>
      </c>
      <c r="AD227" s="123" t="e">
        <f t="shared" si="165"/>
        <v>#VALUE!</v>
      </c>
      <c r="AE227" s="123" t="e">
        <f t="shared" si="166"/>
        <v>#VALUE!</v>
      </c>
      <c r="AF227" s="123" t="e">
        <f t="shared" si="167"/>
        <v>#VALUE!</v>
      </c>
      <c r="AG227" s="123" t="e">
        <f t="shared" si="168"/>
        <v>#VALUE!</v>
      </c>
      <c r="AH227" s="123" t="e">
        <f t="shared" si="169"/>
        <v>#VALUE!</v>
      </c>
      <c r="AI227" s="123" t="e">
        <f t="shared" si="170"/>
        <v>#VALUE!</v>
      </c>
      <c r="AJ227" s="123" t="e">
        <f t="shared" si="171"/>
        <v>#VALUE!</v>
      </c>
      <c r="AK227" s="123" t="e">
        <f t="shared" si="172"/>
        <v>#VALUE!</v>
      </c>
      <c r="AL227" s="123" t="e">
        <f t="shared" si="173"/>
        <v>#VALUE!</v>
      </c>
      <c r="AM227" s="123" t="e">
        <f t="shared" si="174"/>
        <v>#VALUE!</v>
      </c>
      <c r="AN227" s="123" t="e">
        <f t="shared" si="175"/>
        <v>#VALUE!</v>
      </c>
      <c r="AO227" s="123" t="e">
        <f t="shared" si="176"/>
        <v>#VALUE!</v>
      </c>
      <c r="AP227" s="123" t="e">
        <f t="shared" si="177"/>
        <v>#VALUE!</v>
      </c>
      <c r="AQ227" s="123" t="e">
        <f t="shared" si="178"/>
        <v>#VALUE!</v>
      </c>
      <c r="AR227" s="124" t="e">
        <f t="shared" si="179"/>
        <v>#VALUE!</v>
      </c>
      <c r="AS227" s="124" t="e">
        <f t="shared" si="180"/>
        <v>#VALUE!</v>
      </c>
      <c r="AT227" s="124" t="e">
        <f t="shared" si="181"/>
        <v>#VALUE!</v>
      </c>
      <c r="AU227" s="124" t="e">
        <f t="shared" si="182"/>
        <v>#VALUE!</v>
      </c>
      <c r="AV227" s="124" t="e">
        <f t="shared" si="183"/>
        <v>#VALUE!</v>
      </c>
      <c r="AW227" s="124" t="e">
        <f t="shared" si="184"/>
        <v>#VALUE!</v>
      </c>
      <c r="AX227" s="124" t="e">
        <f t="shared" si="185"/>
        <v>#VALUE!</v>
      </c>
      <c r="AY227" s="124" t="e">
        <f t="shared" si="186"/>
        <v>#VALUE!</v>
      </c>
      <c r="AZ227" s="124" t="e">
        <f t="shared" si="187"/>
        <v>#VALUE!</v>
      </c>
      <c r="BA227" s="124" t="e">
        <f t="shared" si="188"/>
        <v>#VALUE!</v>
      </c>
      <c r="BB227" s="124" t="e">
        <f t="shared" si="189"/>
        <v>#VALUE!</v>
      </c>
      <c r="BC227" s="124" t="e">
        <f t="shared" si="190"/>
        <v>#VALUE!</v>
      </c>
      <c r="BD227" s="124" t="e">
        <f t="shared" si="191"/>
        <v>#VALUE!</v>
      </c>
      <c r="BE227" s="124" t="e">
        <f t="shared" si="192"/>
        <v>#VALUE!</v>
      </c>
      <c r="BF227" s="124" t="e">
        <f t="shared" si="193"/>
        <v>#VALUE!</v>
      </c>
      <c r="BG227" s="124" t="e">
        <f t="shared" si="194"/>
        <v>#VALUE!</v>
      </c>
      <c r="BH227" s="124" t="e">
        <f t="shared" si="195"/>
        <v>#VALUE!</v>
      </c>
      <c r="BI227" s="124" t="e">
        <f t="shared" si="196"/>
        <v>#VALUE!</v>
      </c>
      <c r="BJ227" s="124" t="e">
        <f t="shared" si="197"/>
        <v>#VALUE!</v>
      </c>
      <c r="BK227" s="124" t="e">
        <f t="shared" si="198"/>
        <v>#VALUE!</v>
      </c>
      <c r="BL227" s="124">
        <f t="shared" si="199"/>
        <v>1</v>
      </c>
    </row>
    <row r="228" spans="1:64">
      <c r="A228" s="118" t="s">
        <v>523</v>
      </c>
      <c r="B228" s="126"/>
      <c r="C228" s="126"/>
      <c r="D228" s="125"/>
      <c r="E228" s="125"/>
      <c r="F228" s="127"/>
      <c r="G228" s="128"/>
      <c r="H228" s="128"/>
      <c r="I228" s="127"/>
      <c r="J228" s="127"/>
      <c r="K228" s="127"/>
      <c r="L228" s="121" t="str">
        <f t="shared" si="200"/>
        <v/>
      </c>
      <c r="M228" s="121" t="str">
        <f t="shared" si="201"/>
        <v/>
      </c>
      <c r="N228" s="121"/>
      <c r="O228" s="122" t="str">
        <f t="shared" si="202"/>
        <v/>
      </c>
      <c r="P228" s="122" t="str">
        <f t="shared" si="203"/>
        <v/>
      </c>
      <c r="Q228" s="122" t="str">
        <f t="shared" si="204"/>
        <v/>
      </c>
      <c r="R228" s="122" t="str">
        <f t="shared" si="205"/>
        <v/>
      </c>
      <c r="S228" s="122" t="str">
        <f t="shared" si="206"/>
        <v/>
      </c>
      <c r="T228" s="122" t="str">
        <f t="shared" si="207"/>
        <v/>
      </c>
      <c r="U228" s="122" t="str">
        <f>IF(OR($B228="",$C228="",$E228="",$F228&gt;AN_CONCURS,$F228=""),"",$G228/VLOOKUP($F228,Euro!$A$6:$C$246,3,FALSE))</f>
        <v/>
      </c>
      <c r="V228" s="236" t="b">
        <f t="shared" si="208"/>
        <v>0</v>
      </c>
      <c r="X228" s="123" t="e">
        <f t="shared" si="159"/>
        <v>#VALUE!</v>
      </c>
      <c r="Y228" s="123" t="e">
        <f t="shared" si="160"/>
        <v>#VALUE!</v>
      </c>
      <c r="Z228" s="123" t="e">
        <f t="shared" si="161"/>
        <v>#VALUE!</v>
      </c>
      <c r="AA228" s="123" t="e">
        <f t="shared" si="162"/>
        <v>#VALUE!</v>
      </c>
      <c r="AB228" s="123" t="e">
        <f t="shared" si="163"/>
        <v>#VALUE!</v>
      </c>
      <c r="AC228" s="123" t="e">
        <f t="shared" si="164"/>
        <v>#VALUE!</v>
      </c>
      <c r="AD228" s="123" t="e">
        <f t="shared" si="165"/>
        <v>#VALUE!</v>
      </c>
      <c r="AE228" s="123" t="e">
        <f t="shared" si="166"/>
        <v>#VALUE!</v>
      </c>
      <c r="AF228" s="123" t="e">
        <f t="shared" si="167"/>
        <v>#VALUE!</v>
      </c>
      <c r="AG228" s="123" t="e">
        <f t="shared" si="168"/>
        <v>#VALUE!</v>
      </c>
      <c r="AH228" s="123" t="e">
        <f t="shared" si="169"/>
        <v>#VALUE!</v>
      </c>
      <c r="AI228" s="123" t="e">
        <f t="shared" si="170"/>
        <v>#VALUE!</v>
      </c>
      <c r="AJ228" s="123" t="e">
        <f t="shared" si="171"/>
        <v>#VALUE!</v>
      </c>
      <c r="AK228" s="123" t="e">
        <f t="shared" si="172"/>
        <v>#VALUE!</v>
      </c>
      <c r="AL228" s="123" t="e">
        <f t="shared" si="173"/>
        <v>#VALUE!</v>
      </c>
      <c r="AM228" s="123" t="e">
        <f t="shared" si="174"/>
        <v>#VALUE!</v>
      </c>
      <c r="AN228" s="123" t="e">
        <f t="shared" si="175"/>
        <v>#VALUE!</v>
      </c>
      <c r="AO228" s="123" t="e">
        <f t="shared" si="176"/>
        <v>#VALUE!</v>
      </c>
      <c r="AP228" s="123" t="e">
        <f t="shared" si="177"/>
        <v>#VALUE!</v>
      </c>
      <c r="AQ228" s="123" t="e">
        <f t="shared" si="178"/>
        <v>#VALUE!</v>
      </c>
      <c r="AR228" s="124" t="e">
        <f t="shared" si="179"/>
        <v>#VALUE!</v>
      </c>
      <c r="AS228" s="124" t="e">
        <f t="shared" si="180"/>
        <v>#VALUE!</v>
      </c>
      <c r="AT228" s="124" t="e">
        <f t="shared" si="181"/>
        <v>#VALUE!</v>
      </c>
      <c r="AU228" s="124" t="e">
        <f t="shared" si="182"/>
        <v>#VALUE!</v>
      </c>
      <c r="AV228" s="124" t="e">
        <f t="shared" si="183"/>
        <v>#VALUE!</v>
      </c>
      <c r="AW228" s="124" t="e">
        <f t="shared" si="184"/>
        <v>#VALUE!</v>
      </c>
      <c r="AX228" s="124" t="e">
        <f t="shared" si="185"/>
        <v>#VALUE!</v>
      </c>
      <c r="AY228" s="124" t="e">
        <f t="shared" si="186"/>
        <v>#VALUE!</v>
      </c>
      <c r="AZ228" s="124" t="e">
        <f t="shared" si="187"/>
        <v>#VALUE!</v>
      </c>
      <c r="BA228" s="124" t="e">
        <f t="shared" si="188"/>
        <v>#VALUE!</v>
      </c>
      <c r="BB228" s="124" t="e">
        <f t="shared" si="189"/>
        <v>#VALUE!</v>
      </c>
      <c r="BC228" s="124" t="e">
        <f t="shared" si="190"/>
        <v>#VALUE!</v>
      </c>
      <c r="BD228" s="124" t="e">
        <f t="shared" si="191"/>
        <v>#VALUE!</v>
      </c>
      <c r="BE228" s="124" t="e">
        <f t="shared" si="192"/>
        <v>#VALUE!</v>
      </c>
      <c r="BF228" s="124" t="e">
        <f t="shared" si="193"/>
        <v>#VALUE!</v>
      </c>
      <c r="BG228" s="124" t="e">
        <f t="shared" si="194"/>
        <v>#VALUE!</v>
      </c>
      <c r="BH228" s="124" t="e">
        <f t="shared" si="195"/>
        <v>#VALUE!</v>
      </c>
      <c r="BI228" s="124" t="e">
        <f t="shared" si="196"/>
        <v>#VALUE!</v>
      </c>
      <c r="BJ228" s="124" t="e">
        <f t="shared" si="197"/>
        <v>#VALUE!</v>
      </c>
      <c r="BK228" s="124" t="e">
        <f t="shared" si="198"/>
        <v>#VALUE!</v>
      </c>
      <c r="BL228" s="124">
        <f t="shared" si="199"/>
        <v>1</v>
      </c>
    </row>
    <row r="229" spans="1:64">
      <c r="A229" s="118" t="s">
        <v>524</v>
      </c>
      <c r="B229" s="126"/>
      <c r="C229" s="126"/>
      <c r="D229" s="125"/>
      <c r="E229" s="125"/>
      <c r="F229" s="127"/>
      <c r="G229" s="128"/>
      <c r="H229" s="128"/>
      <c r="I229" s="127"/>
      <c r="J229" s="127"/>
      <c r="K229" s="127"/>
      <c r="L229" s="121" t="str">
        <f t="shared" si="200"/>
        <v/>
      </c>
      <c r="M229" s="121" t="str">
        <f t="shared" si="201"/>
        <v/>
      </c>
      <c r="N229" s="121"/>
      <c r="O229" s="122" t="str">
        <f t="shared" si="202"/>
        <v/>
      </c>
      <c r="P229" s="122" t="str">
        <f t="shared" si="203"/>
        <v/>
      </c>
      <c r="Q229" s="122" t="str">
        <f t="shared" si="204"/>
        <v/>
      </c>
      <c r="R229" s="122" t="str">
        <f t="shared" si="205"/>
        <v/>
      </c>
      <c r="S229" s="122" t="str">
        <f t="shared" si="206"/>
        <v/>
      </c>
      <c r="T229" s="122" t="str">
        <f t="shared" si="207"/>
        <v/>
      </c>
      <c r="U229" s="122" t="str">
        <f>IF(OR($B229="",$C229="",$E229="",$F229&gt;AN_CONCURS,$F229=""),"",$G229/VLOOKUP($F229,Euro!$A$6:$C$246,3,FALSE))</f>
        <v/>
      </c>
      <c r="V229" s="236" t="b">
        <f t="shared" si="208"/>
        <v>0</v>
      </c>
      <c r="X229" s="123" t="e">
        <f t="shared" si="159"/>
        <v>#VALUE!</v>
      </c>
      <c r="Y229" s="123" t="e">
        <f t="shared" si="160"/>
        <v>#VALUE!</v>
      </c>
      <c r="Z229" s="123" t="e">
        <f t="shared" si="161"/>
        <v>#VALUE!</v>
      </c>
      <c r="AA229" s="123" t="e">
        <f t="shared" si="162"/>
        <v>#VALUE!</v>
      </c>
      <c r="AB229" s="123" t="e">
        <f t="shared" si="163"/>
        <v>#VALUE!</v>
      </c>
      <c r="AC229" s="123" t="e">
        <f t="shared" si="164"/>
        <v>#VALUE!</v>
      </c>
      <c r="AD229" s="123" t="e">
        <f t="shared" si="165"/>
        <v>#VALUE!</v>
      </c>
      <c r="AE229" s="123" t="e">
        <f t="shared" si="166"/>
        <v>#VALUE!</v>
      </c>
      <c r="AF229" s="123" t="e">
        <f t="shared" si="167"/>
        <v>#VALUE!</v>
      </c>
      <c r="AG229" s="123" t="e">
        <f t="shared" si="168"/>
        <v>#VALUE!</v>
      </c>
      <c r="AH229" s="123" t="e">
        <f t="shared" si="169"/>
        <v>#VALUE!</v>
      </c>
      <c r="AI229" s="123" t="e">
        <f t="shared" si="170"/>
        <v>#VALUE!</v>
      </c>
      <c r="AJ229" s="123" t="e">
        <f t="shared" si="171"/>
        <v>#VALUE!</v>
      </c>
      <c r="AK229" s="123" t="e">
        <f t="shared" si="172"/>
        <v>#VALUE!</v>
      </c>
      <c r="AL229" s="123" t="e">
        <f t="shared" si="173"/>
        <v>#VALUE!</v>
      </c>
      <c r="AM229" s="123" t="e">
        <f t="shared" si="174"/>
        <v>#VALUE!</v>
      </c>
      <c r="AN229" s="123" t="e">
        <f t="shared" si="175"/>
        <v>#VALUE!</v>
      </c>
      <c r="AO229" s="123" t="e">
        <f t="shared" si="176"/>
        <v>#VALUE!</v>
      </c>
      <c r="AP229" s="123" t="e">
        <f t="shared" si="177"/>
        <v>#VALUE!</v>
      </c>
      <c r="AQ229" s="123" t="e">
        <f t="shared" si="178"/>
        <v>#VALUE!</v>
      </c>
      <c r="AR229" s="124" t="e">
        <f t="shared" si="179"/>
        <v>#VALUE!</v>
      </c>
      <c r="AS229" s="124" t="e">
        <f t="shared" si="180"/>
        <v>#VALUE!</v>
      </c>
      <c r="AT229" s="124" t="e">
        <f t="shared" si="181"/>
        <v>#VALUE!</v>
      </c>
      <c r="AU229" s="124" t="e">
        <f t="shared" si="182"/>
        <v>#VALUE!</v>
      </c>
      <c r="AV229" s="124" t="e">
        <f t="shared" si="183"/>
        <v>#VALUE!</v>
      </c>
      <c r="AW229" s="124" t="e">
        <f t="shared" si="184"/>
        <v>#VALUE!</v>
      </c>
      <c r="AX229" s="124" t="e">
        <f t="shared" si="185"/>
        <v>#VALUE!</v>
      </c>
      <c r="AY229" s="124" t="e">
        <f t="shared" si="186"/>
        <v>#VALUE!</v>
      </c>
      <c r="AZ229" s="124" t="e">
        <f t="shared" si="187"/>
        <v>#VALUE!</v>
      </c>
      <c r="BA229" s="124" t="e">
        <f t="shared" si="188"/>
        <v>#VALUE!</v>
      </c>
      <c r="BB229" s="124" t="e">
        <f t="shared" si="189"/>
        <v>#VALUE!</v>
      </c>
      <c r="BC229" s="124" t="e">
        <f t="shared" si="190"/>
        <v>#VALUE!</v>
      </c>
      <c r="BD229" s="124" t="e">
        <f t="shared" si="191"/>
        <v>#VALUE!</v>
      </c>
      <c r="BE229" s="124" t="e">
        <f t="shared" si="192"/>
        <v>#VALUE!</v>
      </c>
      <c r="BF229" s="124" t="e">
        <f t="shared" si="193"/>
        <v>#VALUE!</v>
      </c>
      <c r="BG229" s="124" t="e">
        <f t="shared" si="194"/>
        <v>#VALUE!</v>
      </c>
      <c r="BH229" s="124" t="e">
        <f t="shared" si="195"/>
        <v>#VALUE!</v>
      </c>
      <c r="BI229" s="124" t="e">
        <f t="shared" si="196"/>
        <v>#VALUE!</v>
      </c>
      <c r="BJ229" s="124" t="e">
        <f t="shared" si="197"/>
        <v>#VALUE!</v>
      </c>
      <c r="BK229" s="124" t="e">
        <f t="shared" si="198"/>
        <v>#VALUE!</v>
      </c>
      <c r="BL229" s="124">
        <f t="shared" si="199"/>
        <v>1</v>
      </c>
    </row>
    <row r="230" spans="1:64">
      <c r="A230" s="118" t="s">
        <v>525</v>
      </c>
      <c r="B230" s="126"/>
      <c r="C230" s="126"/>
      <c r="D230" s="125"/>
      <c r="E230" s="125"/>
      <c r="F230" s="127"/>
      <c r="G230" s="128"/>
      <c r="H230" s="128"/>
      <c r="I230" s="127"/>
      <c r="J230" s="127"/>
      <c r="K230" s="127"/>
      <c r="L230" s="121" t="str">
        <f t="shared" si="200"/>
        <v/>
      </c>
      <c r="M230" s="121" t="str">
        <f t="shared" si="201"/>
        <v/>
      </c>
      <c r="N230" s="121"/>
      <c r="O230" s="122" t="str">
        <f t="shared" si="202"/>
        <v/>
      </c>
      <c r="P230" s="122" t="str">
        <f t="shared" si="203"/>
        <v/>
      </c>
      <c r="Q230" s="122" t="str">
        <f t="shared" si="204"/>
        <v/>
      </c>
      <c r="R230" s="122" t="str">
        <f t="shared" si="205"/>
        <v/>
      </c>
      <c r="S230" s="122" t="str">
        <f t="shared" si="206"/>
        <v/>
      </c>
      <c r="T230" s="122" t="str">
        <f t="shared" si="207"/>
        <v/>
      </c>
      <c r="U230" s="122" t="str">
        <f>IF(OR($B230="",$C230="",$E230="",$F230&gt;AN_CONCURS,$F230=""),"",$G230/VLOOKUP($F230,Euro!$A$6:$C$246,3,FALSE))</f>
        <v/>
      </c>
      <c r="V230" s="236" t="b">
        <f t="shared" si="208"/>
        <v>0</v>
      </c>
      <c r="X230" s="123" t="e">
        <f t="shared" si="159"/>
        <v>#VALUE!</v>
      </c>
      <c r="Y230" s="123" t="e">
        <f t="shared" si="160"/>
        <v>#VALUE!</v>
      </c>
      <c r="Z230" s="123" t="e">
        <f t="shared" si="161"/>
        <v>#VALUE!</v>
      </c>
      <c r="AA230" s="123" t="e">
        <f t="shared" si="162"/>
        <v>#VALUE!</v>
      </c>
      <c r="AB230" s="123" t="e">
        <f t="shared" si="163"/>
        <v>#VALUE!</v>
      </c>
      <c r="AC230" s="123" t="e">
        <f t="shared" si="164"/>
        <v>#VALUE!</v>
      </c>
      <c r="AD230" s="123" t="e">
        <f t="shared" si="165"/>
        <v>#VALUE!</v>
      </c>
      <c r="AE230" s="123" t="e">
        <f t="shared" si="166"/>
        <v>#VALUE!</v>
      </c>
      <c r="AF230" s="123" t="e">
        <f t="shared" si="167"/>
        <v>#VALUE!</v>
      </c>
      <c r="AG230" s="123" t="e">
        <f t="shared" si="168"/>
        <v>#VALUE!</v>
      </c>
      <c r="AH230" s="123" t="e">
        <f t="shared" si="169"/>
        <v>#VALUE!</v>
      </c>
      <c r="AI230" s="123" t="e">
        <f t="shared" si="170"/>
        <v>#VALUE!</v>
      </c>
      <c r="AJ230" s="123" t="e">
        <f t="shared" si="171"/>
        <v>#VALUE!</v>
      </c>
      <c r="AK230" s="123" t="e">
        <f t="shared" si="172"/>
        <v>#VALUE!</v>
      </c>
      <c r="AL230" s="123" t="e">
        <f t="shared" si="173"/>
        <v>#VALUE!</v>
      </c>
      <c r="AM230" s="123" t="e">
        <f t="shared" si="174"/>
        <v>#VALUE!</v>
      </c>
      <c r="AN230" s="123" t="e">
        <f t="shared" si="175"/>
        <v>#VALUE!</v>
      </c>
      <c r="AO230" s="123" t="e">
        <f t="shared" si="176"/>
        <v>#VALUE!</v>
      </c>
      <c r="AP230" s="123" t="e">
        <f t="shared" si="177"/>
        <v>#VALUE!</v>
      </c>
      <c r="AQ230" s="123" t="e">
        <f t="shared" si="178"/>
        <v>#VALUE!</v>
      </c>
      <c r="AR230" s="124" t="e">
        <f t="shared" si="179"/>
        <v>#VALUE!</v>
      </c>
      <c r="AS230" s="124" t="e">
        <f t="shared" si="180"/>
        <v>#VALUE!</v>
      </c>
      <c r="AT230" s="124" t="e">
        <f t="shared" si="181"/>
        <v>#VALUE!</v>
      </c>
      <c r="AU230" s="124" t="e">
        <f t="shared" si="182"/>
        <v>#VALUE!</v>
      </c>
      <c r="AV230" s="124" t="e">
        <f t="shared" si="183"/>
        <v>#VALUE!</v>
      </c>
      <c r="AW230" s="124" t="e">
        <f t="shared" si="184"/>
        <v>#VALUE!</v>
      </c>
      <c r="AX230" s="124" t="e">
        <f t="shared" si="185"/>
        <v>#VALUE!</v>
      </c>
      <c r="AY230" s="124" t="e">
        <f t="shared" si="186"/>
        <v>#VALUE!</v>
      </c>
      <c r="AZ230" s="124" t="e">
        <f t="shared" si="187"/>
        <v>#VALUE!</v>
      </c>
      <c r="BA230" s="124" t="e">
        <f t="shared" si="188"/>
        <v>#VALUE!</v>
      </c>
      <c r="BB230" s="124" t="e">
        <f t="shared" si="189"/>
        <v>#VALUE!</v>
      </c>
      <c r="BC230" s="124" t="e">
        <f t="shared" si="190"/>
        <v>#VALUE!</v>
      </c>
      <c r="BD230" s="124" t="e">
        <f t="shared" si="191"/>
        <v>#VALUE!</v>
      </c>
      <c r="BE230" s="124" t="e">
        <f t="shared" si="192"/>
        <v>#VALUE!</v>
      </c>
      <c r="BF230" s="124" t="e">
        <f t="shared" si="193"/>
        <v>#VALUE!</v>
      </c>
      <c r="BG230" s="124" t="e">
        <f t="shared" si="194"/>
        <v>#VALUE!</v>
      </c>
      <c r="BH230" s="124" t="e">
        <f t="shared" si="195"/>
        <v>#VALUE!</v>
      </c>
      <c r="BI230" s="124" t="e">
        <f t="shared" si="196"/>
        <v>#VALUE!</v>
      </c>
      <c r="BJ230" s="124" t="e">
        <f t="shared" si="197"/>
        <v>#VALUE!</v>
      </c>
      <c r="BK230" s="124" t="e">
        <f t="shared" si="198"/>
        <v>#VALUE!</v>
      </c>
      <c r="BL230" s="124">
        <f t="shared" si="199"/>
        <v>1</v>
      </c>
    </row>
    <row r="231" spans="1:64">
      <c r="A231" s="118" t="s">
        <v>526</v>
      </c>
      <c r="B231" s="126"/>
      <c r="C231" s="126"/>
      <c r="D231" s="125"/>
      <c r="E231" s="125"/>
      <c r="F231" s="127"/>
      <c r="G231" s="128"/>
      <c r="H231" s="128"/>
      <c r="I231" s="127"/>
      <c r="J231" s="127"/>
      <c r="K231" s="127"/>
      <c r="L231" s="121" t="str">
        <f t="shared" si="200"/>
        <v/>
      </c>
      <c r="M231" s="121" t="str">
        <f t="shared" si="201"/>
        <v/>
      </c>
      <c r="N231" s="121"/>
      <c r="O231" s="122" t="str">
        <f t="shared" si="202"/>
        <v/>
      </c>
      <c r="P231" s="122" t="str">
        <f t="shared" si="203"/>
        <v/>
      </c>
      <c r="Q231" s="122" t="str">
        <f t="shared" si="204"/>
        <v/>
      </c>
      <c r="R231" s="122" t="str">
        <f t="shared" si="205"/>
        <v/>
      </c>
      <c r="S231" s="122" t="str">
        <f t="shared" si="206"/>
        <v/>
      </c>
      <c r="T231" s="122" t="str">
        <f t="shared" si="207"/>
        <v/>
      </c>
      <c r="U231" s="122" t="str">
        <f>IF(OR($B231="",$C231="",$E231="",$F231&gt;AN_CONCURS,$F231=""),"",$G231/VLOOKUP($F231,Euro!$A$6:$C$246,3,FALSE))</f>
        <v/>
      </c>
      <c r="V231" s="236" t="b">
        <f t="shared" si="208"/>
        <v>0</v>
      </c>
      <c r="X231" s="123" t="e">
        <f t="shared" si="159"/>
        <v>#VALUE!</v>
      </c>
      <c r="Y231" s="123" t="e">
        <f t="shared" si="160"/>
        <v>#VALUE!</v>
      </c>
      <c r="Z231" s="123" t="e">
        <f t="shared" si="161"/>
        <v>#VALUE!</v>
      </c>
      <c r="AA231" s="123" t="e">
        <f t="shared" si="162"/>
        <v>#VALUE!</v>
      </c>
      <c r="AB231" s="123" t="e">
        <f t="shared" si="163"/>
        <v>#VALUE!</v>
      </c>
      <c r="AC231" s="123" t="e">
        <f t="shared" si="164"/>
        <v>#VALUE!</v>
      </c>
      <c r="AD231" s="123" t="e">
        <f t="shared" si="165"/>
        <v>#VALUE!</v>
      </c>
      <c r="AE231" s="123" t="e">
        <f t="shared" si="166"/>
        <v>#VALUE!</v>
      </c>
      <c r="AF231" s="123" t="e">
        <f t="shared" si="167"/>
        <v>#VALUE!</v>
      </c>
      <c r="AG231" s="123" t="e">
        <f t="shared" si="168"/>
        <v>#VALUE!</v>
      </c>
      <c r="AH231" s="123" t="e">
        <f t="shared" si="169"/>
        <v>#VALUE!</v>
      </c>
      <c r="AI231" s="123" t="e">
        <f t="shared" si="170"/>
        <v>#VALUE!</v>
      </c>
      <c r="AJ231" s="123" t="e">
        <f t="shared" si="171"/>
        <v>#VALUE!</v>
      </c>
      <c r="AK231" s="123" t="e">
        <f t="shared" si="172"/>
        <v>#VALUE!</v>
      </c>
      <c r="AL231" s="123" t="e">
        <f t="shared" si="173"/>
        <v>#VALUE!</v>
      </c>
      <c r="AM231" s="123" t="e">
        <f t="shared" si="174"/>
        <v>#VALUE!</v>
      </c>
      <c r="AN231" s="123" t="e">
        <f t="shared" si="175"/>
        <v>#VALUE!</v>
      </c>
      <c r="AO231" s="123" t="e">
        <f t="shared" si="176"/>
        <v>#VALUE!</v>
      </c>
      <c r="AP231" s="123" t="e">
        <f t="shared" si="177"/>
        <v>#VALUE!</v>
      </c>
      <c r="AQ231" s="123" t="e">
        <f t="shared" si="178"/>
        <v>#VALUE!</v>
      </c>
      <c r="AR231" s="124" t="e">
        <f t="shared" si="179"/>
        <v>#VALUE!</v>
      </c>
      <c r="AS231" s="124" t="e">
        <f t="shared" si="180"/>
        <v>#VALUE!</v>
      </c>
      <c r="AT231" s="124" t="e">
        <f t="shared" si="181"/>
        <v>#VALUE!</v>
      </c>
      <c r="AU231" s="124" t="e">
        <f t="shared" si="182"/>
        <v>#VALUE!</v>
      </c>
      <c r="AV231" s="124" t="e">
        <f t="shared" si="183"/>
        <v>#VALUE!</v>
      </c>
      <c r="AW231" s="124" t="e">
        <f t="shared" si="184"/>
        <v>#VALUE!</v>
      </c>
      <c r="AX231" s="124" t="e">
        <f t="shared" si="185"/>
        <v>#VALUE!</v>
      </c>
      <c r="AY231" s="124" t="e">
        <f t="shared" si="186"/>
        <v>#VALUE!</v>
      </c>
      <c r="AZ231" s="124" t="e">
        <f t="shared" si="187"/>
        <v>#VALUE!</v>
      </c>
      <c r="BA231" s="124" t="e">
        <f t="shared" si="188"/>
        <v>#VALUE!</v>
      </c>
      <c r="BB231" s="124" t="e">
        <f t="shared" si="189"/>
        <v>#VALUE!</v>
      </c>
      <c r="BC231" s="124" t="e">
        <f t="shared" si="190"/>
        <v>#VALUE!</v>
      </c>
      <c r="BD231" s="124" t="e">
        <f t="shared" si="191"/>
        <v>#VALUE!</v>
      </c>
      <c r="BE231" s="124" t="e">
        <f t="shared" si="192"/>
        <v>#VALUE!</v>
      </c>
      <c r="BF231" s="124" t="e">
        <f t="shared" si="193"/>
        <v>#VALUE!</v>
      </c>
      <c r="BG231" s="124" t="e">
        <f t="shared" si="194"/>
        <v>#VALUE!</v>
      </c>
      <c r="BH231" s="124" t="e">
        <f t="shared" si="195"/>
        <v>#VALUE!</v>
      </c>
      <c r="BI231" s="124" t="e">
        <f t="shared" si="196"/>
        <v>#VALUE!</v>
      </c>
      <c r="BJ231" s="124" t="e">
        <f t="shared" si="197"/>
        <v>#VALUE!</v>
      </c>
      <c r="BK231" s="124" t="e">
        <f t="shared" si="198"/>
        <v>#VALUE!</v>
      </c>
      <c r="BL231" s="124">
        <f t="shared" si="199"/>
        <v>1</v>
      </c>
    </row>
    <row r="232" spans="1:64">
      <c r="A232" s="118" t="s">
        <v>527</v>
      </c>
      <c r="B232" s="126"/>
      <c r="C232" s="126"/>
      <c r="D232" s="125"/>
      <c r="E232" s="125"/>
      <c r="F232" s="127"/>
      <c r="G232" s="128"/>
      <c r="H232" s="128"/>
      <c r="I232" s="127"/>
      <c r="J232" s="127"/>
      <c r="K232" s="127"/>
      <c r="L232" s="121" t="str">
        <f t="shared" si="200"/>
        <v/>
      </c>
      <c r="M232" s="121" t="str">
        <f t="shared" si="201"/>
        <v/>
      </c>
      <c r="N232" s="121"/>
      <c r="O232" s="122" t="str">
        <f t="shared" si="202"/>
        <v/>
      </c>
      <c r="P232" s="122" t="str">
        <f t="shared" si="203"/>
        <v/>
      </c>
      <c r="Q232" s="122" t="str">
        <f t="shared" si="204"/>
        <v/>
      </c>
      <c r="R232" s="122" t="str">
        <f t="shared" si="205"/>
        <v/>
      </c>
      <c r="S232" s="122" t="str">
        <f t="shared" si="206"/>
        <v/>
      </c>
      <c r="T232" s="122" t="str">
        <f t="shared" si="207"/>
        <v/>
      </c>
      <c r="U232" s="122" t="str">
        <f>IF(OR($B232="",$C232="",$E232="",$F232&gt;AN_CONCURS,$F232=""),"",$G232/VLOOKUP($F232,Euro!$A$6:$C$246,3,FALSE))</f>
        <v/>
      </c>
      <c r="V232" s="236" t="b">
        <f t="shared" si="208"/>
        <v>0</v>
      </c>
      <c r="X232" s="123" t="e">
        <f t="shared" si="159"/>
        <v>#VALUE!</v>
      </c>
      <c r="Y232" s="123" t="e">
        <f t="shared" si="160"/>
        <v>#VALUE!</v>
      </c>
      <c r="Z232" s="123" t="e">
        <f t="shared" si="161"/>
        <v>#VALUE!</v>
      </c>
      <c r="AA232" s="123" t="e">
        <f t="shared" si="162"/>
        <v>#VALUE!</v>
      </c>
      <c r="AB232" s="123" t="e">
        <f t="shared" si="163"/>
        <v>#VALUE!</v>
      </c>
      <c r="AC232" s="123" t="e">
        <f t="shared" si="164"/>
        <v>#VALUE!</v>
      </c>
      <c r="AD232" s="123" t="e">
        <f t="shared" si="165"/>
        <v>#VALUE!</v>
      </c>
      <c r="AE232" s="123" t="e">
        <f t="shared" si="166"/>
        <v>#VALUE!</v>
      </c>
      <c r="AF232" s="123" t="e">
        <f t="shared" si="167"/>
        <v>#VALUE!</v>
      </c>
      <c r="AG232" s="123" t="e">
        <f t="shared" si="168"/>
        <v>#VALUE!</v>
      </c>
      <c r="AH232" s="123" t="e">
        <f t="shared" si="169"/>
        <v>#VALUE!</v>
      </c>
      <c r="AI232" s="123" t="e">
        <f t="shared" si="170"/>
        <v>#VALUE!</v>
      </c>
      <c r="AJ232" s="123" t="e">
        <f t="shared" si="171"/>
        <v>#VALUE!</v>
      </c>
      <c r="AK232" s="123" t="e">
        <f t="shared" si="172"/>
        <v>#VALUE!</v>
      </c>
      <c r="AL232" s="123" t="e">
        <f t="shared" si="173"/>
        <v>#VALUE!</v>
      </c>
      <c r="AM232" s="123" t="e">
        <f t="shared" si="174"/>
        <v>#VALUE!</v>
      </c>
      <c r="AN232" s="123" t="e">
        <f t="shared" si="175"/>
        <v>#VALUE!</v>
      </c>
      <c r="AO232" s="123" t="e">
        <f t="shared" si="176"/>
        <v>#VALUE!</v>
      </c>
      <c r="AP232" s="123" t="e">
        <f t="shared" si="177"/>
        <v>#VALUE!</v>
      </c>
      <c r="AQ232" s="123" t="e">
        <f t="shared" si="178"/>
        <v>#VALUE!</v>
      </c>
      <c r="AR232" s="124" t="e">
        <f t="shared" si="179"/>
        <v>#VALUE!</v>
      </c>
      <c r="AS232" s="124" t="e">
        <f t="shared" si="180"/>
        <v>#VALUE!</v>
      </c>
      <c r="AT232" s="124" t="e">
        <f t="shared" si="181"/>
        <v>#VALUE!</v>
      </c>
      <c r="AU232" s="124" t="e">
        <f t="shared" si="182"/>
        <v>#VALUE!</v>
      </c>
      <c r="AV232" s="124" t="e">
        <f t="shared" si="183"/>
        <v>#VALUE!</v>
      </c>
      <c r="AW232" s="124" t="e">
        <f t="shared" si="184"/>
        <v>#VALUE!</v>
      </c>
      <c r="AX232" s="124" t="e">
        <f t="shared" si="185"/>
        <v>#VALUE!</v>
      </c>
      <c r="AY232" s="124" t="e">
        <f t="shared" si="186"/>
        <v>#VALUE!</v>
      </c>
      <c r="AZ232" s="124" t="e">
        <f t="shared" si="187"/>
        <v>#VALUE!</v>
      </c>
      <c r="BA232" s="124" t="e">
        <f t="shared" si="188"/>
        <v>#VALUE!</v>
      </c>
      <c r="BB232" s="124" t="e">
        <f t="shared" si="189"/>
        <v>#VALUE!</v>
      </c>
      <c r="BC232" s="124" t="e">
        <f t="shared" si="190"/>
        <v>#VALUE!</v>
      </c>
      <c r="BD232" s="124" t="e">
        <f t="shared" si="191"/>
        <v>#VALUE!</v>
      </c>
      <c r="BE232" s="124" t="e">
        <f t="shared" si="192"/>
        <v>#VALUE!</v>
      </c>
      <c r="BF232" s="124" t="e">
        <f t="shared" si="193"/>
        <v>#VALUE!</v>
      </c>
      <c r="BG232" s="124" t="e">
        <f t="shared" si="194"/>
        <v>#VALUE!</v>
      </c>
      <c r="BH232" s="124" t="e">
        <f t="shared" si="195"/>
        <v>#VALUE!</v>
      </c>
      <c r="BI232" s="124" t="e">
        <f t="shared" si="196"/>
        <v>#VALUE!</v>
      </c>
      <c r="BJ232" s="124" t="e">
        <f t="shared" si="197"/>
        <v>#VALUE!</v>
      </c>
      <c r="BK232" s="124" t="e">
        <f t="shared" si="198"/>
        <v>#VALUE!</v>
      </c>
      <c r="BL232" s="124">
        <f t="shared" si="199"/>
        <v>1</v>
      </c>
    </row>
    <row r="233" spans="1:64">
      <c r="A233" s="118" t="s">
        <v>528</v>
      </c>
      <c r="B233" s="126"/>
      <c r="C233" s="126"/>
      <c r="D233" s="125"/>
      <c r="E233" s="125"/>
      <c r="F233" s="127"/>
      <c r="G233" s="128"/>
      <c r="H233" s="128"/>
      <c r="I233" s="127"/>
      <c r="J233" s="127"/>
      <c r="K233" s="127"/>
      <c r="L233" s="121" t="str">
        <f t="shared" si="200"/>
        <v/>
      </c>
      <c r="M233" s="121" t="str">
        <f t="shared" si="201"/>
        <v/>
      </c>
      <c r="N233" s="121"/>
      <c r="O233" s="122" t="str">
        <f t="shared" si="202"/>
        <v/>
      </c>
      <c r="P233" s="122" t="str">
        <f t="shared" si="203"/>
        <v/>
      </c>
      <c r="Q233" s="122" t="str">
        <f t="shared" si="204"/>
        <v/>
      </c>
      <c r="R233" s="122" t="str">
        <f t="shared" si="205"/>
        <v/>
      </c>
      <c r="S233" s="122" t="str">
        <f t="shared" si="206"/>
        <v/>
      </c>
      <c r="T233" s="122" t="str">
        <f t="shared" si="207"/>
        <v/>
      </c>
      <c r="U233" s="122" t="str">
        <f>IF(OR($B233="",$C233="",$E233="",$F233&gt;AN_CONCURS,$F233=""),"",$G233/VLOOKUP($F233,Euro!$A$6:$C$246,3,FALSE))</f>
        <v/>
      </c>
      <c r="V233" s="236" t="b">
        <f t="shared" si="208"/>
        <v>0</v>
      </c>
      <c r="X233" s="123" t="e">
        <f t="shared" si="159"/>
        <v>#VALUE!</v>
      </c>
      <c r="Y233" s="123" t="e">
        <f t="shared" si="160"/>
        <v>#VALUE!</v>
      </c>
      <c r="Z233" s="123" t="e">
        <f t="shared" si="161"/>
        <v>#VALUE!</v>
      </c>
      <c r="AA233" s="123" t="e">
        <f t="shared" si="162"/>
        <v>#VALUE!</v>
      </c>
      <c r="AB233" s="123" t="e">
        <f t="shared" si="163"/>
        <v>#VALUE!</v>
      </c>
      <c r="AC233" s="123" t="e">
        <f t="shared" si="164"/>
        <v>#VALUE!</v>
      </c>
      <c r="AD233" s="123" t="e">
        <f t="shared" si="165"/>
        <v>#VALUE!</v>
      </c>
      <c r="AE233" s="123" t="e">
        <f t="shared" si="166"/>
        <v>#VALUE!</v>
      </c>
      <c r="AF233" s="123" t="e">
        <f t="shared" si="167"/>
        <v>#VALUE!</v>
      </c>
      <c r="AG233" s="123" t="e">
        <f t="shared" si="168"/>
        <v>#VALUE!</v>
      </c>
      <c r="AH233" s="123" t="e">
        <f t="shared" si="169"/>
        <v>#VALUE!</v>
      </c>
      <c r="AI233" s="123" t="e">
        <f t="shared" si="170"/>
        <v>#VALUE!</v>
      </c>
      <c r="AJ233" s="123" t="e">
        <f t="shared" si="171"/>
        <v>#VALUE!</v>
      </c>
      <c r="AK233" s="123" t="e">
        <f t="shared" si="172"/>
        <v>#VALUE!</v>
      </c>
      <c r="AL233" s="123" t="e">
        <f t="shared" si="173"/>
        <v>#VALUE!</v>
      </c>
      <c r="AM233" s="123" t="e">
        <f t="shared" si="174"/>
        <v>#VALUE!</v>
      </c>
      <c r="AN233" s="123" t="e">
        <f t="shared" si="175"/>
        <v>#VALUE!</v>
      </c>
      <c r="AO233" s="123" t="e">
        <f t="shared" si="176"/>
        <v>#VALUE!</v>
      </c>
      <c r="AP233" s="123" t="e">
        <f t="shared" si="177"/>
        <v>#VALUE!</v>
      </c>
      <c r="AQ233" s="123" t="e">
        <f t="shared" si="178"/>
        <v>#VALUE!</v>
      </c>
      <c r="AR233" s="124" t="e">
        <f t="shared" si="179"/>
        <v>#VALUE!</v>
      </c>
      <c r="AS233" s="124" t="e">
        <f t="shared" si="180"/>
        <v>#VALUE!</v>
      </c>
      <c r="AT233" s="124" t="e">
        <f t="shared" si="181"/>
        <v>#VALUE!</v>
      </c>
      <c r="AU233" s="124" t="e">
        <f t="shared" si="182"/>
        <v>#VALUE!</v>
      </c>
      <c r="AV233" s="124" t="e">
        <f t="shared" si="183"/>
        <v>#VALUE!</v>
      </c>
      <c r="AW233" s="124" t="e">
        <f t="shared" si="184"/>
        <v>#VALUE!</v>
      </c>
      <c r="AX233" s="124" t="e">
        <f t="shared" si="185"/>
        <v>#VALUE!</v>
      </c>
      <c r="AY233" s="124" t="e">
        <f t="shared" si="186"/>
        <v>#VALUE!</v>
      </c>
      <c r="AZ233" s="124" t="e">
        <f t="shared" si="187"/>
        <v>#VALUE!</v>
      </c>
      <c r="BA233" s="124" t="e">
        <f t="shared" si="188"/>
        <v>#VALUE!</v>
      </c>
      <c r="BB233" s="124" t="e">
        <f t="shared" si="189"/>
        <v>#VALUE!</v>
      </c>
      <c r="BC233" s="124" t="e">
        <f t="shared" si="190"/>
        <v>#VALUE!</v>
      </c>
      <c r="BD233" s="124" t="e">
        <f t="shared" si="191"/>
        <v>#VALUE!</v>
      </c>
      <c r="BE233" s="124" t="e">
        <f t="shared" si="192"/>
        <v>#VALUE!</v>
      </c>
      <c r="BF233" s="124" t="e">
        <f t="shared" si="193"/>
        <v>#VALUE!</v>
      </c>
      <c r="BG233" s="124" t="e">
        <f t="shared" si="194"/>
        <v>#VALUE!</v>
      </c>
      <c r="BH233" s="124" t="e">
        <f t="shared" si="195"/>
        <v>#VALUE!</v>
      </c>
      <c r="BI233" s="124" t="e">
        <f t="shared" si="196"/>
        <v>#VALUE!</v>
      </c>
      <c r="BJ233" s="124" t="e">
        <f t="shared" si="197"/>
        <v>#VALUE!</v>
      </c>
      <c r="BK233" s="124" t="e">
        <f t="shared" si="198"/>
        <v>#VALUE!</v>
      </c>
      <c r="BL233" s="124">
        <f t="shared" si="199"/>
        <v>1</v>
      </c>
    </row>
    <row r="234" spans="1:64">
      <c r="A234" s="118" t="s">
        <v>529</v>
      </c>
      <c r="B234" s="126"/>
      <c r="C234" s="126"/>
      <c r="D234" s="125"/>
      <c r="E234" s="125"/>
      <c r="F234" s="127"/>
      <c r="G234" s="128"/>
      <c r="H234" s="128"/>
      <c r="I234" s="127"/>
      <c r="J234" s="127"/>
      <c r="K234" s="127"/>
      <c r="L234" s="121" t="str">
        <f t="shared" si="200"/>
        <v/>
      </c>
      <c r="M234" s="121" t="str">
        <f t="shared" si="201"/>
        <v/>
      </c>
      <c r="N234" s="121"/>
      <c r="O234" s="122" t="str">
        <f t="shared" si="202"/>
        <v/>
      </c>
      <c r="P234" s="122" t="str">
        <f t="shared" si="203"/>
        <v/>
      </c>
      <c r="Q234" s="122" t="str">
        <f t="shared" si="204"/>
        <v/>
      </c>
      <c r="R234" s="122" t="str">
        <f t="shared" si="205"/>
        <v/>
      </c>
      <c r="S234" s="122" t="str">
        <f t="shared" si="206"/>
        <v/>
      </c>
      <c r="T234" s="122" t="str">
        <f t="shared" si="207"/>
        <v/>
      </c>
      <c r="U234" s="122" t="str">
        <f>IF(OR($B234="",$C234="",$E234="",$F234&gt;AN_CONCURS,$F234=""),"",$G234/VLOOKUP($F234,Euro!$A$6:$C$246,3,FALSE))</f>
        <v/>
      </c>
      <c r="V234" s="236" t="b">
        <f t="shared" si="208"/>
        <v>0</v>
      </c>
      <c r="X234" s="123" t="e">
        <f t="shared" si="159"/>
        <v>#VALUE!</v>
      </c>
      <c r="Y234" s="123" t="e">
        <f t="shared" si="160"/>
        <v>#VALUE!</v>
      </c>
      <c r="Z234" s="123" t="e">
        <f t="shared" si="161"/>
        <v>#VALUE!</v>
      </c>
      <c r="AA234" s="123" t="e">
        <f t="shared" si="162"/>
        <v>#VALUE!</v>
      </c>
      <c r="AB234" s="123" t="e">
        <f t="shared" si="163"/>
        <v>#VALUE!</v>
      </c>
      <c r="AC234" s="123" t="e">
        <f t="shared" si="164"/>
        <v>#VALUE!</v>
      </c>
      <c r="AD234" s="123" t="e">
        <f t="shared" si="165"/>
        <v>#VALUE!</v>
      </c>
      <c r="AE234" s="123" t="e">
        <f t="shared" si="166"/>
        <v>#VALUE!</v>
      </c>
      <c r="AF234" s="123" t="e">
        <f t="shared" si="167"/>
        <v>#VALUE!</v>
      </c>
      <c r="AG234" s="123" t="e">
        <f t="shared" si="168"/>
        <v>#VALUE!</v>
      </c>
      <c r="AH234" s="123" t="e">
        <f t="shared" si="169"/>
        <v>#VALUE!</v>
      </c>
      <c r="AI234" s="123" t="e">
        <f t="shared" si="170"/>
        <v>#VALUE!</v>
      </c>
      <c r="AJ234" s="123" t="e">
        <f t="shared" si="171"/>
        <v>#VALUE!</v>
      </c>
      <c r="AK234" s="123" t="e">
        <f t="shared" si="172"/>
        <v>#VALUE!</v>
      </c>
      <c r="AL234" s="123" t="e">
        <f t="shared" si="173"/>
        <v>#VALUE!</v>
      </c>
      <c r="AM234" s="123" t="e">
        <f t="shared" si="174"/>
        <v>#VALUE!</v>
      </c>
      <c r="AN234" s="123" t="e">
        <f t="shared" si="175"/>
        <v>#VALUE!</v>
      </c>
      <c r="AO234" s="123" t="e">
        <f t="shared" si="176"/>
        <v>#VALUE!</v>
      </c>
      <c r="AP234" s="123" t="e">
        <f t="shared" si="177"/>
        <v>#VALUE!</v>
      </c>
      <c r="AQ234" s="123" t="e">
        <f t="shared" si="178"/>
        <v>#VALUE!</v>
      </c>
      <c r="AR234" s="124" t="e">
        <f t="shared" si="179"/>
        <v>#VALUE!</v>
      </c>
      <c r="AS234" s="124" t="e">
        <f t="shared" si="180"/>
        <v>#VALUE!</v>
      </c>
      <c r="AT234" s="124" t="e">
        <f t="shared" si="181"/>
        <v>#VALUE!</v>
      </c>
      <c r="AU234" s="124" t="e">
        <f t="shared" si="182"/>
        <v>#VALUE!</v>
      </c>
      <c r="AV234" s="124" t="e">
        <f t="shared" si="183"/>
        <v>#VALUE!</v>
      </c>
      <c r="AW234" s="124" t="e">
        <f t="shared" si="184"/>
        <v>#VALUE!</v>
      </c>
      <c r="AX234" s="124" t="e">
        <f t="shared" si="185"/>
        <v>#VALUE!</v>
      </c>
      <c r="AY234" s="124" t="e">
        <f t="shared" si="186"/>
        <v>#VALUE!</v>
      </c>
      <c r="AZ234" s="124" t="e">
        <f t="shared" si="187"/>
        <v>#VALUE!</v>
      </c>
      <c r="BA234" s="124" t="e">
        <f t="shared" si="188"/>
        <v>#VALUE!</v>
      </c>
      <c r="BB234" s="124" t="e">
        <f t="shared" si="189"/>
        <v>#VALUE!</v>
      </c>
      <c r="BC234" s="124" t="e">
        <f t="shared" si="190"/>
        <v>#VALUE!</v>
      </c>
      <c r="BD234" s="124" t="e">
        <f t="shared" si="191"/>
        <v>#VALUE!</v>
      </c>
      <c r="BE234" s="124" t="e">
        <f t="shared" si="192"/>
        <v>#VALUE!</v>
      </c>
      <c r="BF234" s="124" t="e">
        <f t="shared" si="193"/>
        <v>#VALUE!</v>
      </c>
      <c r="BG234" s="124" t="e">
        <f t="shared" si="194"/>
        <v>#VALUE!</v>
      </c>
      <c r="BH234" s="124" t="e">
        <f t="shared" si="195"/>
        <v>#VALUE!</v>
      </c>
      <c r="BI234" s="124" t="e">
        <f t="shared" si="196"/>
        <v>#VALUE!</v>
      </c>
      <c r="BJ234" s="124" t="e">
        <f t="shared" si="197"/>
        <v>#VALUE!</v>
      </c>
      <c r="BK234" s="124" t="e">
        <f t="shared" si="198"/>
        <v>#VALUE!</v>
      </c>
      <c r="BL234" s="124">
        <f t="shared" si="199"/>
        <v>1</v>
      </c>
    </row>
    <row r="235" spans="1:64">
      <c r="A235" s="118" t="s">
        <v>530</v>
      </c>
      <c r="B235" s="126"/>
      <c r="C235" s="126"/>
      <c r="D235" s="125"/>
      <c r="E235" s="125"/>
      <c r="F235" s="127"/>
      <c r="G235" s="128"/>
      <c r="H235" s="128"/>
      <c r="I235" s="127"/>
      <c r="J235" s="127"/>
      <c r="K235" s="127"/>
      <c r="L235" s="121" t="str">
        <f t="shared" si="200"/>
        <v/>
      </c>
      <c r="M235" s="121" t="str">
        <f t="shared" si="201"/>
        <v/>
      </c>
      <c r="N235" s="121"/>
      <c r="O235" s="122" t="str">
        <f t="shared" si="202"/>
        <v/>
      </c>
      <c r="P235" s="122" t="str">
        <f t="shared" si="203"/>
        <v/>
      </c>
      <c r="Q235" s="122" t="str">
        <f t="shared" si="204"/>
        <v/>
      </c>
      <c r="R235" s="122" t="str">
        <f t="shared" si="205"/>
        <v/>
      </c>
      <c r="S235" s="122" t="str">
        <f t="shared" si="206"/>
        <v/>
      </c>
      <c r="T235" s="122" t="str">
        <f t="shared" si="207"/>
        <v/>
      </c>
      <c r="U235" s="122" t="str">
        <f>IF(OR($B235="",$C235="",$E235="",$F235&gt;AN_CONCURS,$F235=""),"",$G235/VLOOKUP($F235,Euro!$A$6:$C$246,3,FALSE))</f>
        <v/>
      </c>
      <c r="V235" s="236" t="b">
        <f t="shared" si="208"/>
        <v>0</v>
      </c>
      <c r="X235" s="123" t="e">
        <f t="shared" si="159"/>
        <v>#VALUE!</v>
      </c>
      <c r="Y235" s="123" t="e">
        <f t="shared" si="160"/>
        <v>#VALUE!</v>
      </c>
      <c r="Z235" s="123" t="e">
        <f t="shared" si="161"/>
        <v>#VALUE!</v>
      </c>
      <c r="AA235" s="123" t="e">
        <f t="shared" si="162"/>
        <v>#VALUE!</v>
      </c>
      <c r="AB235" s="123" t="e">
        <f t="shared" si="163"/>
        <v>#VALUE!</v>
      </c>
      <c r="AC235" s="123" t="e">
        <f t="shared" si="164"/>
        <v>#VALUE!</v>
      </c>
      <c r="AD235" s="123" t="e">
        <f t="shared" si="165"/>
        <v>#VALUE!</v>
      </c>
      <c r="AE235" s="123" t="e">
        <f t="shared" si="166"/>
        <v>#VALUE!</v>
      </c>
      <c r="AF235" s="123" t="e">
        <f t="shared" si="167"/>
        <v>#VALUE!</v>
      </c>
      <c r="AG235" s="123" t="e">
        <f t="shared" si="168"/>
        <v>#VALUE!</v>
      </c>
      <c r="AH235" s="123" t="e">
        <f t="shared" si="169"/>
        <v>#VALUE!</v>
      </c>
      <c r="AI235" s="123" t="e">
        <f t="shared" si="170"/>
        <v>#VALUE!</v>
      </c>
      <c r="AJ235" s="123" t="e">
        <f t="shared" si="171"/>
        <v>#VALUE!</v>
      </c>
      <c r="AK235" s="123" t="e">
        <f t="shared" si="172"/>
        <v>#VALUE!</v>
      </c>
      <c r="AL235" s="123" t="e">
        <f t="shared" si="173"/>
        <v>#VALUE!</v>
      </c>
      <c r="AM235" s="123" t="e">
        <f t="shared" si="174"/>
        <v>#VALUE!</v>
      </c>
      <c r="AN235" s="123" t="e">
        <f t="shared" si="175"/>
        <v>#VALUE!</v>
      </c>
      <c r="AO235" s="123" t="e">
        <f t="shared" si="176"/>
        <v>#VALUE!</v>
      </c>
      <c r="AP235" s="123" t="e">
        <f t="shared" si="177"/>
        <v>#VALUE!</v>
      </c>
      <c r="AQ235" s="123" t="e">
        <f t="shared" si="178"/>
        <v>#VALUE!</v>
      </c>
      <c r="AR235" s="124" t="e">
        <f t="shared" si="179"/>
        <v>#VALUE!</v>
      </c>
      <c r="AS235" s="124" t="e">
        <f t="shared" si="180"/>
        <v>#VALUE!</v>
      </c>
      <c r="AT235" s="124" t="e">
        <f t="shared" si="181"/>
        <v>#VALUE!</v>
      </c>
      <c r="AU235" s="124" t="e">
        <f t="shared" si="182"/>
        <v>#VALUE!</v>
      </c>
      <c r="AV235" s="124" t="e">
        <f t="shared" si="183"/>
        <v>#VALUE!</v>
      </c>
      <c r="AW235" s="124" t="e">
        <f t="shared" si="184"/>
        <v>#VALUE!</v>
      </c>
      <c r="AX235" s="124" t="e">
        <f t="shared" si="185"/>
        <v>#VALUE!</v>
      </c>
      <c r="AY235" s="124" t="e">
        <f t="shared" si="186"/>
        <v>#VALUE!</v>
      </c>
      <c r="AZ235" s="124" t="e">
        <f t="shared" si="187"/>
        <v>#VALUE!</v>
      </c>
      <c r="BA235" s="124" t="e">
        <f t="shared" si="188"/>
        <v>#VALUE!</v>
      </c>
      <c r="BB235" s="124" t="e">
        <f t="shared" si="189"/>
        <v>#VALUE!</v>
      </c>
      <c r="BC235" s="124" t="e">
        <f t="shared" si="190"/>
        <v>#VALUE!</v>
      </c>
      <c r="BD235" s="124" t="e">
        <f t="shared" si="191"/>
        <v>#VALUE!</v>
      </c>
      <c r="BE235" s="124" t="e">
        <f t="shared" si="192"/>
        <v>#VALUE!</v>
      </c>
      <c r="BF235" s="124" t="e">
        <f t="shared" si="193"/>
        <v>#VALUE!</v>
      </c>
      <c r="BG235" s="124" t="e">
        <f t="shared" si="194"/>
        <v>#VALUE!</v>
      </c>
      <c r="BH235" s="124" t="e">
        <f t="shared" si="195"/>
        <v>#VALUE!</v>
      </c>
      <c r="BI235" s="124" t="e">
        <f t="shared" si="196"/>
        <v>#VALUE!</v>
      </c>
      <c r="BJ235" s="124" t="e">
        <f t="shared" si="197"/>
        <v>#VALUE!</v>
      </c>
      <c r="BK235" s="124" t="e">
        <f t="shared" si="198"/>
        <v>#VALUE!</v>
      </c>
      <c r="BL235" s="124">
        <f t="shared" si="199"/>
        <v>1</v>
      </c>
    </row>
    <row r="236" spans="1:64">
      <c r="A236" s="118" t="s">
        <v>531</v>
      </c>
      <c r="B236" s="126"/>
      <c r="C236" s="126"/>
      <c r="D236" s="125"/>
      <c r="E236" s="125"/>
      <c r="F236" s="127"/>
      <c r="G236" s="128"/>
      <c r="H236" s="128"/>
      <c r="I236" s="127"/>
      <c r="J236" s="127"/>
      <c r="K236" s="127"/>
      <c r="L236" s="121" t="str">
        <f t="shared" si="200"/>
        <v/>
      </c>
      <c r="M236" s="121" t="str">
        <f t="shared" si="201"/>
        <v/>
      </c>
      <c r="N236" s="121"/>
      <c r="O236" s="122" t="str">
        <f t="shared" si="202"/>
        <v/>
      </c>
      <c r="P236" s="122" t="str">
        <f t="shared" si="203"/>
        <v/>
      </c>
      <c r="Q236" s="122" t="str">
        <f t="shared" si="204"/>
        <v/>
      </c>
      <c r="R236" s="122" t="str">
        <f t="shared" si="205"/>
        <v/>
      </c>
      <c r="S236" s="122" t="str">
        <f t="shared" si="206"/>
        <v/>
      </c>
      <c r="T236" s="122" t="str">
        <f t="shared" si="207"/>
        <v/>
      </c>
      <c r="U236" s="122" t="str">
        <f>IF(OR($B236="",$C236="",$E236="",$F236&gt;AN_CONCURS,$F236=""),"",$G236/VLOOKUP($F236,Euro!$A$6:$C$246,3,FALSE))</f>
        <v/>
      </c>
      <c r="V236" s="236" t="b">
        <f t="shared" si="208"/>
        <v>0</v>
      </c>
      <c r="X236" s="123" t="e">
        <f t="shared" si="159"/>
        <v>#VALUE!</v>
      </c>
      <c r="Y236" s="123" t="e">
        <f t="shared" si="160"/>
        <v>#VALUE!</v>
      </c>
      <c r="Z236" s="123" t="e">
        <f t="shared" si="161"/>
        <v>#VALUE!</v>
      </c>
      <c r="AA236" s="123" t="e">
        <f t="shared" si="162"/>
        <v>#VALUE!</v>
      </c>
      <c r="AB236" s="123" t="e">
        <f t="shared" si="163"/>
        <v>#VALUE!</v>
      </c>
      <c r="AC236" s="123" t="e">
        <f t="shared" si="164"/>
        <v>#VALUE!</v>
      </c>
      <c r="AD236" s="123" t="e">
        <f t="shared" si="165"/>
        <v>#VALUE!</v>
      </c>
      <c r="AE236" s="123" t="e">
        <f t="shared" si="166"/>
        <v>#VALUE!</v>
      </c>
      <c r="AF236" s="123" t="e">
        <f t="shared" si="167"/>
        <v>#VALUE!</v>
      </c>
      <c r="AG236" s="123" t="e">
        <f t="shared" si="168"/>
        <v>#VALUE!</v>
      </c>
      <c r="AH236" s="123" t="e">
        <f t="shared" si="169"/>
        <v>#VALUE!</v>
      </c>
      <c r="AI236" s="123" t="e">
        <f t="shared" si="170"/>
        <v>#VALUE!</v>
      </c>
      <c r="AJ236" s="123" t="e">
        <f t="shared" si="171"/>
        <v>#VALUE!</v>
      </c>
      <c r="AK236" s="123" t="e">
        <f t="shared" si="172"/>
        <v>#VALUE!</v>
      </c>
      <c r="AL236" s="123" t="e">
        <f t="shared" si="173"/>
        <v>#VALUE!</v>
      </c>
      <c r="AM236" s="123" t="e">
        <f t="shared" si="174"/>
        <v>#VALUE!</v>
      </c>
      <c r="AN236" s="123" t="e">
        <f t="shared" si="175"/>
        <v>#VALUE!</v>
      </c>
      <c r="AO236" s="123" t="e">
        <f t="shared" si="176"/>
        <v>#VALUE!</v>
      </c>
      <c r="AP236" s="123" t="e">
        <f t="shared" si="177"/>
        <v>#VALUE!</v>
      </c>
      <c r="AQ236" s="123" t="e">
        <f t="shared" si="178"/>
        <v>#VALUE!</v>
      </c>
      <c r="AR236" s="124" t="e">
        <f t="shared" si="179"/>
        <v>#VALUE!</v>
      </c>
      <c r="AS236" s="124" t="e">
        <f t="shared" si="180"/>
        <v>#VALUE!</v>
      </c>
      <c r="AT236" s="124" t="e">
        <f t="shared" si="181"/>
        <v>#VALUE!</v>
      </c>
      <c r="AU236" s="124" t="e">
        <f t="shared" si="182"/>
        <v>#VALUE!</v>
      </c>
      <c r="AV236" s="124" t="e">
        <f t="shared" si="183"/>
        <v>#VALUE!</v>
      </c>
      <c r="AW236" s="124" t="e">
        <f t="shared" si="184"/>
        <v>#VALUE!</v>
      </c>
      <c r="AX236" s="124" t="e">
        <f t="shared" si="185"/>
        <v>#VALUE!</v>
      </c>
      <c r="AY236" s="124" t="e">
        <f t="shared" si="186"/>
        <v>#VALUE!</v>
      </c>
      <c r="AZ236" s="124" t="e">
        <f t="shared" si="187"/>
        <v>#VALUE!</v>
      </c>
      <c r="BA236" s="124" t="e">
        <f t="shared" si="188"/>
        <v>#VALUE!</v>
      </c>
      <c r="BB236" s="124" t="e">
        <f t="shared" si="189"/>
        <v>#VALUE!</v>
      </c>
      <c r="BC236" s="124" t="e">
        <f t="shared" si="190"/>
        <v>#VALUE!</v>
      </c>
      <c r="BD236" s="124" t="e">
        <f t="shared" si="191"/>
        <v>#VALUE!</v>
      </c>
      <c r="BE236" s="124" t="e">
        <f t="shared" si="192"/>
        <v>#VALUE!</v>
      </c>
      <c r="BF236" s="124" t="e">
        <f t="shared" si="193"/>
        <v>#VALUE!</v>
      </c>
      <c r="BG236" s="124" t="e">
        <f t="shared" si="194"/>
        <v>#VALUE!</v>
      </c>
      <c r="BH236" s="124" t="e">
        <f t="shared" si="195"/>
        <v>#VALUE!</v>
      </c>
      <c r="BI236" s="124" t="e">
        <f t="shared" si="196"/>
        <v>#VALUE!</v>
      </c>
      <c r="BJ236" s="124" t="e">
        <f t="shared" si="197"/>
        <v>#VALUE!</v>
      </c>
      <c r="BK236" s="124" t="e">
        <f t="shared" si="198"/>
        <v>#VALUE!</v>
      </c>
      <c r="BL236" s="124">
        <f t="shared" si="199"/>
        <v>1</v>
      </c>
    </row>
    <row r="237" spans="1:64">
      <c r="A237" s="118" t="s">
        <v>532</v>
      </c>
      <c r="B237" s="126"/>
      <c r="C237" s="126"/>
      <c r="D237" s="125"/>
      <c r="E237" s="125"/>
      <c r="F237" s="127"/>
      <c r="G237" s="128"/>
      <c r="H237" s="128"/>
      <c r="I237" s="127"/>
      <c r="J237" s="127"/>
      <c r="K237" s="127"/>
      <c r="L237" s="121" t="str">
        <f t="shared" si="200"/>
        <v/>
      </c>
      <c r="M237" s="121" t="str">
        <f t="shared" si="201"/>
        <v/>
      </c>
      <c r="N237" s="121"/>
      <c r="O237" s="122" t="str">
        <f t="shared" si="202"/>
        <v/>
      </c>
      <c r="P237" s="122" t="str">
        <f t="shared" si="203"/>
        <v/>
      </c>
      <c r="Q237" s="122" t="str">
        <f t="shared" si="204"/>
        <v/>
      </c>
      <c r="R237" s="122" t="str">
        <f t="shared" si="205"/>
        <v/>
      </c>
      <c r="S237" s="122" t="str">
        <f t="shared" si="206"/>
        <v/>
      </c>
      <c r="T237" s="122" t="str">
        <f t="shared" si="207"/>
        <v/>
      </c>
      <c r="U237" s="122" t="str">
        <f>IF(OR($B237="",$C237="",$E237="",$F237&gt;AN_CONCURS,$F237=""),"",$G237/VLOOKUP($F237,Euro!$A$6:$C$246,3,FALSE))</f>
        <v/>
      </c>
      <c r="V237" s="236" t="b">
        <f t="shared" si="208"/>
        <v>0</v>
      </c>
      <c r="X237" s="123" t="e">
        <f t="shared" si="159"/>
        <v>#VALUE!</v>
      </c>
      <c r="Y237" s="123" t="e">
        <f t="shared" si="160"/>
        <v>#VALUE!</v>
      </c>
      <c r="Z237" s="123" t="e">
        <f t="shared" si="161"/>
        <v>#VALUE!</v>
      </c>
      <c r="AA237" s="123" t="e">
        <f t="shared" si="162"/>
        <v>#VALUE!</v>
      </c>
      <c r="AB237" s="123" t="e">
        <f t="shared" si="163"/>
        <v>#VALUE!</v>
      </c>
      <c r="AC237" s="123" t="e">
        <f t="shared" si="164"/>
        <v>#VALUE!</v>
      </c>
      <c r="AD237" s="123" t="e">
        <f t="shared" si="165"/>
        <v>#VALUE!</v>
      </c>
      <c r="AE237" s="123" t="e">
        <f t="shared" si="166"/>
        <v>#VALUE!</v>
      </c>
      <c r="AF237" s="123" t="e">
        <f t="shared" si="167"/>
        <v>#VALUE!</v>
      </c>
      <c r="AG237" s="123" t="e">
        <f t="shared" si="168"/>
        <v>#VALUE!</v>
      </c>
      <c r="AH237" s="123" t="e">
        <f t="shared" si="169"/>
        <v>#VALUE!</v>
      </c>
      <c r="AI237" s="123" t="e">
        <f t="shared" si="170"/>
        <v>#VALUE!</v>
      </c>
      <c r="AJ237" s="123" t="e">
        <f t="shared" si="171"/>
        <v>#VALUE!</v>
      </c>
      <c r="AK237" s="123" t="e">
        <f t="shared" si="172"/>
        <v>#VALUE!</v>
      </c>
      <c r="AL237" s="123" t="e">
        <f t="shared" si="173"/>
        <v>#VALUE!</v>
      </c>
      <c r="AM237" s="123" t="e">
        <f t="shared" si="174"/>
        <v>#VALUE!</v>
      </c>
      <c r="AN237" s="123" t="e">
        <f t="shared" si="175"/>
        <v>#VALUE!</v>
      </c>
      <c r="AO237" s="123" t="e">
        <f t="shared" si="176"/>
        <v>#VALUE!</v>
      </c>
      <c r="AP237" s="123" t="e">
        <f t="shared" si="177"/>
        <v>#VALUE!</v>
      </c>
      <c r="AQ237" s="123" t="e">
        <f t="shared" si="178"/>
        <v>#VALUE!</v>
      </c>
      <c r="AR237" s="124" t="e">
        <f t="shared" si="179"/>
        <v>#VALUE!</v>
      </c>
      <c r="AS237" s="124" t="e">
        <f t="shared" si="180"/>
        <v>#VALUE!</v>
      </c>
      <c r="AT237" s="124" t="e">
        <f t="shared" si="181"/>
        <v>#VALUE!</v>
      </c>
      <c r="AU237" s="124" t="e">
        <f t="shared" si="182"/>
        <v>#VALUE!</v>
      </c>
      <c r="AV237" s="124" t="e">
        <f t="shared" si="183"/>
        <v>#VALUE!</v>
      </c>
      <c r="AW237" s="124" t="e">
        <f t="shared" si="184"/>
        <v>#VALUE!</v>
      </c>
      <c r="AX237" s="124" t="e">
        <f t="shared" si="185"/>
        <v>#VALUE!</v>
      </c>
      <c r="AY237" s="124" t="e">
        <f t="shared" si="186"/>
        <v>#VALUE!</v>
      </c>
      <c r="AZ237" s="124" t="e">
        <f t="shared" si="187"/>
        <v>#VALUE!</v>
      </c>
      <c r="BA237" s="124" t="e">
        <f t="shared" si="188"/>
        <v>#VALUE!</v>
      </c>
      <c r="BB237" s="124" t="e">
        <f t="shared" si="189"/>
        <v>#VALUE!</v>
      </c>
      <c r="BC237" s="124" t="e">
        <f t="shared" si="190"/>
        <v>#VALUE!</v>
      </c>
      <c r="BD237" s="124" t="e">
        <f t="shared" si="191"/>
        <v>#VALUE!</v>
      </c>
      <c r="BE237" s="124" t="e">
        <f t="shared" si="192"/>
        <v>#VALUE!</v>
      </c>
      <c r="BF237" s="124" t="e">
        <f t="shared" si="193"/>
        <v>#VALUE!</v>
      </c>
      <c r="BG237" s="124" t="e">
        <f t="shared" si="194"/>
        <v>#VALUE!</v>
      </c>
      <c r="BH237" s="124" t="e">
        <f t="shared" si="195"/>
        <v>#VALUE!</v>
      </c>
      <c r="BI237" s="124" t="e">
        <f t="shared" si="196"/>
        <v>#VALUE!</v>
      </c>
      <c r="BJ237" s="124" t="e">
        <f t="shared" si="197"/>
        <v>#VALUE!</v>
      </c>
      <c r="BK237" s="124" t="e">
        <f t="shared" si="198"/>
        <v>#VALUE!</v>
      </c>
      <c r="BL237" s="124">
        <f t="shared" si="199"/>
        <v>1</v>
      </c>
    </row>
    <row r="238" spans="1:64">
      <c r="A238" s="118" t="s">
        <v>533</v>
      </c>
      <c r="B238" s="126"/>
      <c r="C238" s="126"/>
      <c r="D238" s="125"/>
      <c r="E238" s="125"/>
      <c r="F238" s="127"/>
      <c r="G238" s="128"/>
      <c r="H238" s="128"/>
      <c r="I238" s="127"/>
      <c r="J238" s="127"/>
      <c r="K238" s="127"/>
      <c r="L238" s="121" t="str">
        <f t="shared" si="200"/>
        <v/>
      </c>
      <c r="M238" s="121" t="str">
        <f t="shared" si="201"/>
        <v/>
      </c>
      <c r="N238" s="121"/>
      <c r="O238" s="122" t="str">
        <f t="shared" si="202"/>
        <v/>
      </c>
      <c r="P238" s="122" t="str">
        <f t="shared" si="203"/>
        <v/>
      </c>
      <c r="Q238" s="122" t="str">
        <f t="shared" si="204"/>
        <v/>
      </c>
      <c r="R238" s="122" t="str">
        <f t="shared" si="205"/>
        <v/>
      </c>
      <c r="S238" s="122" t="str">
        <f t="shared" si="206"/>
        <v/>
      </c>
      <c r="T238" s="122" t="str">
        <f t="shared" si="207"/>
        <v/>
      </c>
      <c r="U238" s="122" t="str">
        <f>IF(OR($B238="",$C238="",$E238="",$F238&gt;AN_CONCURS,$F238=""),"",$G238/VLOOKUP($F238,Euro!$A$6:$C$246,3,FALSE))</f>
        <v/>
      </c>
      <c r="V238" s="236" t="b">
        <f t="shared" si="208"/>
        <v>0</v>
      </c>
      <c r="X238" s="123" t="e">
        <f t="shared" si="159"/>
        <v>#VALUE!</v>
      </c>
      <c r="Y238" s="123" t="e">
        <f t="shared" si="160"/>
        <v>#VALUE!</v>
      </c>
      <c r="Z238" s="123" t="e">
        <f t="shared" si="161"/>
        <v>#VALUE!</v>
      </c>
      <c r="AA238" s="123" t="e">
        <f t="shared" si="162"/>
        <v>#VALUE!</v>
      </c>
      <c r="AB238" s="123" t="e">
        <f t="shared" si="163"/>
        <v>#VALUE!</v>
      </c>
      <c r="AC238" s="123" t="e">
        <f t="shared" si="164"/>
        <v>#VALUE!</v>
      </c>
      <c r="AD238" s="123" t="e">
        <f t="shared" si="165"/>
        <v>#VALUE!</v>
      </c>
      <c r="AE238" s="123" t="e">
        <f t="shared" si="166"/>
        <v>#VALUE!</v>
      </c>
      <c r="AF238" s="123" t="e">
        <f t="shared" si="167"/>
        <v>#VALUE!</v>
      </c>
      <c r="AG238" s="123" t="e">
        <f t="shared" si="168"/>
        <v>#VALUE!</v>
      </c>
      <c r="AH238" s="123" t="e">
        <f t="shared" si="169"/>
        <v>#VALUE!</v>
      </c>
      <c r="AI238" s="123" t="e">
        <f t="shared" si="170"/>
        <v>#VALUE!</v>
      </c>
      <c r="AJ238" s="123" t="e">
        <f t="shared" si="171"/>
        <v>#VALUE!</v>
      </c>
      <c r="AK238" s="123" t="e">
        <f t="shared" si="172"/>
        <v>#VALUE!</v>
      </c>
      <c r="AL238" s="123" t="e">
        <f t="shared" si="173"/>
        <v>#VALUE!</v>
      </c>
      <c r="AM238" s="123" t="e">
        <f t="shared" si="174"/>
        <v>#VALUE!</v>
      </c>
      <c r="AN238" s="123" t="e">
        <f t="shared" si="175"/>
        <v>#VALUE!</v>
      </c>
      <c r="AO238" s="123" t="e">
        <f t="shared" si="176"/>
        <v>#VALUE!</v>
      </c>
      <c r="AP238" s="123" t="e">
        <f t="shared" si="177"/>
        <v>#VALUE!</v>
      </c>
      <c r="AQ238" s="123" t="e">
        <f t="shared" si="178"/>
        <v>#VALUE!</v>
      </c>
      <c r="AR238" s="124" t="e">
        <f t="shared" si="179"/>
        <v>#VALUE!</v>
      </c>
      <c r="AS238" s="124" t="e">
        <f t="shared" si="180"/>
        <v>#VALUE!</v>
      </c>
      <c r="AT238" s="124" t="e">
        <f t="shared" si="181"/>
        <v>#VALUE!</v>
      </c>
      <c r="AU238" s="124" t="e">
        <f t="shared" si="182"/>
        <v>#VALUE!</v>
      </c>
      <c r="AV238" s="124" t="e">
        <f t="shared" si="183"/>
        <v>#VALUE!</v>
      </c>
      <c r="AW238" s="124" t="e">
        <f t="shared" si="184"/>
        <v>#VALUE!</v>
      </c>
      <c r="AX238" s="124" t="e">
        <f t="shared" si="185"/>
        <v>#VALUE!</v>
      </c>
      <c r="AY238" s="124" t="e">
        <f t="shared" si="186"/>
        <v>#VALUE!</v>
      </c>
      <c r="AZ238" s="124" t="e">
        <f t="shared" si="187"/>
        <v>#VALUE!</v>
      </c>
      <c r="BA238" s="124" t="e">
        <f t="shared" si="188"/>
        <v>#VALUE!</v>
      </c>
      <c r="BB238" s="124" t="e">
        <f t="shared" si="189"/>
        <v>#VALUE!</v>
      </c>
      <c r="BC238" s="124" t="e">
        <f t="shared" si="190"/>
        <v>#VALUE!</v>
      </c>
      <c r="BD238" s="124" t="e">
        <f t="shared" si="191"/>
        <v>#VALUE!</v>
      </c>
      <c r="BE238" s="124" t="e">
        <f t="shared" si="192"/>
        <v>#VALUE!</v>
      </c>
      <c r="BF238" s="124" t="e">
        <f t="shared" si="193"/>
        <v>#VALUE!</v>
      </c>
      <c r="BG238" s="124" t="e">
        <f t="shared" si="194"/>
        <v>#VALUE!</v>
      </c>
      <c r="BH238" s="124" t="e">
        <f t="shared" si="195"/>
        <v>#VALUE!</v>
      </c>
      <c r="BI238" s="124" t="e">
        <f t="shared" si="196"/>
        <v>#VALUE!</v>
      </c>
      <c r="BJ238" s="124" t="e">
        <f t="shared" si="197"/>
        <v>#VALUE!</v>
      </c>
      <c r="BK238" s="124" t="e">
        <f t="shared" si="198"/>
        <v>#VALUE!</v>
      </c>
      <c r="BL238" s="124">
        <f t="shared" si="199"/>
        <v>1</v>
      </c>
    </row>
    <row r="239" spans="1:64">
      <c r="A239" s="118" t="s">
        <v>534</v>
      </c>
      <c r="B239" s="126"/>
      <c r="C239" s="126"/>
      <c r="D239" s="125"/>
      <c r="E239" s="125"/>
      <c r="F239" s="127"/>
      <c r="G239" s="128"/>
      <c r="H239" s="128"/>
      <c r="I239" s="127"/>
      <c r="J239" s="127"/>
      <c r="K239" s="127"/>
      <c r="L239" s="121" t="str">
        <f t="shared" si="200"/>
        <v/>
      </c>
      <c r="M239" s="121" t="str">
        <f t="shared" si="201"/>
        <v/>
      </c>
      <c r="N239" s="121"/>
      <c r="O239" s="122" t="str">
        <f t="shared" si="202"/>
        <v/>
      </c>
      <c r="P239" s="122" t="str">
        <f t="shared" si="203"/>
        <v/>
      </c>
      <c r="Q239" s="122" t="str">
        <f t="shared" si="204"/>
        <v/>
      </c>
      <c r="R239" s="122" t="str">
        <f t="shared" si="205"/>
        <v/>
      </c>
      <c r="S239" s="122" t="str">
        <f t="shared" si="206"/>
        <v/>
      </c>
      <c r="T239" s="122" t="str">
        <f t="shared" si="207"/>
        <v/>
      </c>
      <c r="U239" s="122" t="str">
        <f>IF(OR($B239="",$C239="",$E239="",$F239&gt;AN_CONCURS,$F239=""),"",$G239/VLOOKUP($F239,Euro!$A$6:$C$246,3,FALSE))</f>
        <v/>
      </c>
      <c r="V239" s="236" t="b">
        <f t="shared" si="208"/>
        <v>0</v>
      </c>
      <c r="X239" s="123" t="e">
        <f t="shared" si="159"/>
        <v>#VALUE!</v>
      </c>
      <c r="Y239" s="123" t="e">
        <f t="shared" si="160"/>
        <v>#VALUE!</v>
      </c>
      <c r="Z239" s="123" t="e">
        <f t="shared" si="161"/>
        <v>#VALUE!</v>
      </c>
      <c r="AA239" s="123" t="e">
        <f t="shared" si="162"/>
        <v>#VALUE!</v>
      </c>
      <c r="AB239" s="123" t="e">
        <f t="shared" si="163"/>
        <v>#VALUE!</v>
      </c>
      <c r="AC239" s="123" t="e">
        <f t="shared" si="164"/>
        <v>#VALUE!</v>
      </c>
      <c r="AD239" s="123" t="e">
        <f t="shared" si="165"/>
        <v>#VALUE!</v>
      </c>
      <c r="AE239" s="123" t="e">
        <f t="shared" si="166"/>
        <v>#VALUE!</v>
      </c>
      <c r="AF239" s="123" t="e">
        <f t="shared" si="167"/>
        <v>#VALUE!</v>
      </c>
      <c r="AG239" s="123" t="e">
        <f t="shared" si="168"/>
        <v>#VALUE!</v>
      </c>
      <c r="AH239" s="123" t="e">
        <f t="shared" si="169"/>
        <v>#VALUE!</v>
      </c>
      <c r="AI239" s="123" t="e">
        <f t="shared" si="170"/>
        <v>#VALUE!</v>
      </c>
      <c r="AJ239" s="123" t="e">
        <f t="shared" si="171"/>
        <v>#VALUE!</v>
      </c>
      <c r="AK239" s="123" t="e">
        <f t="shared" si="172"/>
        <v>#VALUE!</v>
      </c>
      <c r="AL239" s="123" t="e">
        <f t="shared" si="173"/>
        <v>#VALUE!</v>
      </c>
      <c r="AM239" s="123" t="e">
        <f t="shared" si="174"/>
        <v>#VALUE!</v>
      </c>
      <c r="AN239" s="123" t="e">
        <f t="shared" si="175"/>
        <v>#VALUE!</v>
      </c>
      <c r="AO239" s="123" t="e">
        <f t="shared" si="176"/>
        <v>#VALUE!</v>
      </c>
      <c r="AP239" s="123" t="e">
        <f t="shared" si="177"/>
        <v>#VALUE!</v>
      </c>
      <c r="AQ239" s="123" t="e">
        <f t="shared" si="178"/>
        <v>#VALUE!</v>
      </c>
      <c r="AR239" s="124" t="e">
        <f t="shared" si="179"/>
        <v>#VALUE!</v>
      </c>
      <c r="AS239" s="124" t="e">
        <f t="shared" si="180"/>
        <v>#VALUE!</v>
      </c>
      <c r="AT239" s="124" t="e">
        <f t="shared" si="181"/>
        <v>#VALUE!</v>
      </c>
      <c r="AU239" s="124" t="e">
        <f t="shared" si="182"/>
        <v>#VALUE!</v>
      </c>
      <c r="AV239" s="124" t="e">
        <f t="shared" si="183"/>
        <v>#VALUE!</v>
      </c>
      <c r="AW239" s="124" t="e">
        <f t="shared" si="184"/>
        <v>#VALUE!</v>
      </c>
      <c r="AX239" s="124" t="e">
        <f t="shared" si="185"/>
        <v>#VALUE!</v>
      </c>
      <c r="AY239" s="124" t="e">
        <f t="shared" si="186"/>
        <v>#VALUE!</v>
      </c>
      <c r="AZ239" s="124" t="e">
        <f t="shared" si="187"/>
        <v>#VALUE!</v>
      </c>
      <c r="BA239" s="124" t="e">
        <f t="shared" si="188"/>
        <v>#VALUE!</v>
      </c>
      <c r="BB239" s="124" t="e">
        <f t="shared" si="189"/>
        <v>#VALUE!</v>
      </c>
      <c r="BC239" s="124" t="e">
        <f t="shared" si="190"/>
        <v>#VALUE!</v>
      </c>
      <c r="BD239" s="124" t="e">
        <f t="shared" si="191"/>
        <v>#VALUE!</v>
      </c>
      <c r="BE239" s="124" t="e">
        <f t="shared" si="192"/>
        <v>#VALUE!</v>
      </c>
      <c r="BF239" s="124" t="e">
        <f t="shared" si="193"/>
        <v>#VALUE!</v>
      </c>
      <c r="BG239" s="124" t="e">
        <f t="shared" si="194"/>
        <v>#VALUE!</v>
      </c>
      <c r="BH239" s="124" t="e">
        <f t="shared" si="195"/>
        <v>#VALUE!</v>
      </c>
      <c r="BI239" s="124" t="e">
        <f t="shared" si="196"/>
        <v>#VALUE!</v>
      </c>
      <c r="BJ239" s="124" t="e">
        <f t="shared" si="197"/>
        <v>#VALUE!</v>
      </c>
      <c r="BK239" s="124" t="e">
        <f t="shared" si="198"/>
        <v>#VALUE!</v>
      </c>
      <c r="BL239" s="124">
        <f t="shared" si="199"/>
        <v>1</v>
      </c>
    </row>
    <row r="240" spans="1:64">
      <c r="A240" s="118" t="s">
        <v>535</v>
      </c>
      <c r="B240" s="126"/>
      <c r="C240" s="126"/>
      <c r="D240" s="125"/>
      <c r="E240" s="125"/>
      <c r="F240" s="127"/>
      <c r="G240" s="128"/>
      <c r="H240" s="128"/>
      <c r="I240" s="127"/>
      <c r="J240" s="127"/>
      <c r="K240" s="127"/>
      <c r="L240" s="121" t="str">
        <f t="shared" si="200"/>
        <v/>
      </c>
      <c r="M240" s="121" t="str">
        <f t="shared" si="201"/>
        <v/>
      </c>
      <c r="N240" s="121"/>
      <c r="O240" s="122" t="str">
        <f t="shared" si="202"/>
        <v/>
      </c>
      <c r="P240" s="122" t="str">
        <f t="shared" si="203"/>
        <v/>
      </c>
      <c r="Q240" s="122" t="str">
        <f t="shared" si="204"/>
        <v/>
      </c>
      <c r="R240" s="122" t="str">
        <f t="shared" si="205"/>
        <v/>
      </c>
      <c r="S240" s="122" t="str">
        <f t="shared" si="206"/>
        <v/>
      </c>
      <c r="T240" s="122" t="str">
        <f t="shared" si="207"/>
        <v/>
      </c>
      <c r="U240" s="122" t="str">
        <f>IF(OR($B240="",$C240="",$E240="",$F240&gt;AN_CONCURS,$F240=""),"",$G240/VLOOKUP($F240,Euro!$A$6:$C$246,3,FALSE))</f>
        <v/>
      </c>
      <c r="V240" s="236" t="b">
        <f t="shared" si="208"/>
        <v>0</v>
      </c>
      <c r="X240" s="123" t="e">
        <f t="shared" si="159"/>
        <v>#VALUE!</v>
      </c>
      <c r="Y240" s="123" t="e">
        <f t="shared" si="160"/>
        <v>#VALUE!</v>
      </c>
      <c r="Z240" s="123" t="e">
        <f t="shared" si="161"/>
        <v>#VALUE!</v>
      </c>
      <c r="AA240" s="123" t="e">
        <f t="shared" si="162"/>
        <v>#VALUE!</v>
      </c>
      <c r="AB240" s="123" t="e">
        <f t="shared" si="163"/>
        <v>#VALUE!</v>
      </c>
      <c r="AC240" s="123" t="e">
        <f t="shared" si="164"/>
        <v>#VALUE!</v>
      </c>
      <c r="AD240" s="123" t="e">
        <f t="shared" si="165"/>
        <v>#VALUE!</v>
      </c>
      <c r="AE240" s="123" t="e">
        <f t="shared" si="166"/>
        <v>#VALUE!</v>
      </c>
      <c r="AF240" s="123" t="e">
        <f t="shared" si="167"/>
        <v>#VALUE!</v>
      </c>
      <c r="AG240" s="123" t="e">
        <f t="shared" si="168"/>
        <v>#VALUE!</v>
      </c>
      <c r="AH240" s="123" t="e">
        <f t="shared" si="169"/>
        <v>#VALUE!</v>
      </c>
      <c r="AI240" s="123" t="e">
        <f t="shared" si="170"/>
        <v>#VALUE!</v>
      </c>
      <c r="AJ240" s="123" t="e">
        <f t="shared" si="171"/>
        <v>#VALUE!</v>
      </c>
      <c r="AK240" s="123" t="e">
        <f t="shared" si="172"/>
        <v>#VALUE!</v>
      </c>
      <c r="AL240" s="123" t="e">
        <f t="shared" si="173"/>
        <v>#VALUE!</v>
      </c>
      <c r="AM240" s="123" t="e">
        <f t="shared" si="174"/>
        <v>#VALUE!</v>
      </c>
      <c r="AN240" s="123" t="e">
        <f t="shared" si="175"/>
        <v>#VALUE!</v>
      </c>
      <c r="AO240" s="123" t="e">
        <f t="shared" si="176"/>
        <v>#VALUE!</v>
      </c>
      <c r="AP240" s="123" t="e">
        <f t="shared" si="177"/>
        <v>#VALUE!</v>
      </c>
      <c r="AQ240" s="123" t="e">
        <f t="shared" si="178"/>
        <v>#VALUE!</v>
      </c>
      <c r="AR240" s="124" t="e">
        <f t="shared" si="179"/>
        <v>#VALUE!</v>
      </c>
      <c r="AS240" s="124" t="e">
        <f t="shared" si="180"/>
        <v>#VALUE!</v>
      </c>
      <c r="AT240" s="124" t="e">
        <f t="shared" si="181"/>
        <v>#VALUE!</v>
      </c>
      <c r="AU240" s="124" t="e">
        <f t="shared" si="182"/>
        <v>#VALUE!</v>
      </c>
      <c r="AV240" s="124" t="e">
        <f t="shared" si="183"/>
        <v>#VALUE!</v>
      </c>
      <c r="AW240" s="124" t="e">
        <f t="shared" si="184"/>
        <v>#VALUE!</v>
      </c>
      <c r="AX240" s="124" t="e">
        <f t="shared" si="185"/>
        <v>#VALUE!</v>
      </c>
      <c r="AY240" s="124" t="e">
        <f t="shared" si="186"/>
        <v>#VALUE!</v>
      </c>
      <c r="AZ240" s="124" t="e">
        <f t="shared" si="187"/>
        <v>#VALUE!</v>
      </c>
      <c r="BA240" s="124" t="e">
        <f t="shared" si="188"/>
        <v>#VALUE!</v>
      </c>
      <c r="BB240" s="124" t="e">
        <f t="shared" si="189"/>
        <v>#VALUE!</v>
      </c>
      <c r="BC240" s="124" t="e">
        <f t="shared" si="190"/>
        <v>#VALUE!</v>
      </c>
      <c r="BD240" s="124" t="e">
        <f t="shared" si="191"/>
        <v>#VALUE!</v>
      </c>
      <c r="BE240" s="124" t="e">
        <f t="shared" si="192"/>
        <v>#VALUE!</v>
      </c>
      <c r="BF240" s="124" t="e">
        <f t="shared" si="193"/>
        <v>#VALUE!</v>
      </c>
      <c r="BG240" s="124" t="e">
        <f t="shared" si="194"/>
        <v>#VALUE!</v>
      </c>
      <c r="BH240" s="124" t="e">
        <f t="shared" si="195"/>
        <v>#VALUE!</v>
      </c>
      <c r="BI240" s="124" t="e">
        <f t="shared" si="196"/>
        <v>#VALUE!</v>
      </c>
      <c r="BJ240" s="124" t="e">
        <f t="shared" si="197"/>
        <v>#VALUE!</v>
      </c>
      <c r="BK240" s="124" t="e">
        <f t="shared" si="198"/>
        <v>#VALUE!</v>
      </c>
      <c r="BL240" s="124">
        <f t="shared" si="199"/>
        <v>1</v>
      </c>
    </row>
    <row r="241" spans="1:64">
      <c r="A241" s="118" t="s">
        <v>536</v>
      </c>
      <c r="B241" s="126"/>
      <c r="C241" s="126"/>
      <c r="D241" s="125"/>
      <c r="E241" s="125"/>
      <c r="F241" s="127"/>
      <c r="G241" s="128"/>
      <c r="H241" s="128"/>
      <c r="I241" s="127"/>
      <c r="J241" s="127"/>
      <c r="K241" s="127"/>
      <c r="L241" s="121" t="str">
        <f t="shared" si="200"/>
        <v/>
      </c>
      <c r="M241" s="121" t="str">
        <f t="shared" si="201"/>
        <v/>
      </c>
      <c r="N241" s="121"/>
      <c r="O241" s="122" t="str">
        <f t="shared" si="202"/>
        <v/>
      </c>
      <c r="P241" s="122" t="str">
        <f t="shared" si="203"/>
        <v/>
      </c>
      <c r="Q241" s="122" t="str">
        <f t="shared" si="204"/>
        <v/>
      </c>
      <c r="R241" s="122" t="str">
        <f t="shared" si="205"/>
        <v/>
      </c>
      <c r="S241" s="122" t="str">
        <f t="shared" si="206"/>
        <v/>
      </c>
      <c r="T241" s="122" t="str">
        <f t="shared" si="207"/>
        <v/>
      </c>
      <c r="U241" s="122" t="str">
        <f>IF(OR($B241="",$C241="",$E241="",$F241&gt;AN_CONCURS,$F241=""),"",$G241/VLOOKUP($F241,Euro!$A$6:$C$246,3,FALSE))</f>
        <v/>
      </c>
      <c r="V241" s="236" t="b">
        <f t="shared" si="208"/>
        <v>0</v>
      </c>
      <c r="X241" s="123" t="e">
        <f t="shared" si="159"/>
        <v>#VALUE!</v>
      </c>
      <c r="Y241" s="123" t="e">
        <f t="shared" si="160"/>
        <v>#VALUE!</v>
      </c>
      <c r="Z241" s="123" t="e">
        <f t="shared" si="161"/>
        <v>#VALUE!</v>
      </c>
      <c r="AA241" s="123" t="e">
        <f t="shared" si="162"/>
        <v>#VALUE!</v>
      </c>
      <c r="AB241" s="123" t="e">
        <f t="shared" si="163"/>
        <v>#VALUE!</v>
      </c>
      <c r="AC241" s="123" t="e">
        <f t="shared" si="164"/>
        <v>#VALUE!</v>
      </c>
      <c r="AD241" s="123" t="e">
        <f t="shared" si="165"/>
        <v>#VALUE!</v>
      </c>
      <c r="AE241" s="123" t="e">
        <f t="shared" si="166"/>
        <v>#VALUE!</v>
      </c>
      <c r="AF241" s="123" t="e">
        <f t="shared" si="167"/>
        <v>#VALUE!</v>
      </c>
      <c r="AG241" s="123" t="e">
        <f t="shared" si="168"/>
        <v>#VALUE!</v>
      </c>
      <c r="AH241" s="123" t="e">
        <f t="shared" si="169"/>
        <v>#VALUE!</v>
      </c>
      <c r="AI241" s="123" t="e">
        <f t="shared" si="170"/>
        <v>#VALUE!</v>
      </c>
      <c r="AJ241" s="123" t="e">
        <f t="shared" si="171"/>
        <v>#VALUE!</v>
      </c>
      <c r="AK241" s="123" t="e">
        <f t="shared" si="172"/>
        <v>#VALUE!</v>
      </c>
      <c r="AL241" s="123" t="e">
        <f t="shared" si="173"/>
        <v>#VALUE!</v>
      </c>
      <c r="AM241" s="123" t="e">
        <f t="shared" si="174"/>
        <v>#VALUE!</v>
      </c>
      <c r="AN241" s="123" t="e">
        <f t="shared" si="175"/>
        <v>#VALUE!</v>
      </c>
      <c r="AO241" s="123" t="e">
        <f t="shared" si="176"/>
        <v>#VALUE!</v>
      </c>
      <c r="AP241" s="123" t="e">
        <f t="shared" si="177"/>
        <v>#VALUE!</v>
      </c>
      <c r="AQ241" s="123" t="e">
        <f t="shared" si="178"/>
        <v>#VALUE!</v>
      </c>
      <c r="AR241" s="124" t="e">
        <f t="shared" si="179"/>
        <v>#VALUE!</v>
      </c>
      <c r="AS241" s="124" t="e">
        <f t="shared" si="180"/>
        <v>#VALUE!</v>
      </c>
      <c r="AT241" s="124" t="e">
        <f t="shared" si="181"/>
        <v>#VALUE!</v>
      </c>
      <c r="AU241" s="124" t="e">
        <f t="shared" si="182"/>
        <v>#VALUE!</v>
      </c>
      <c r="AV241" s="124" t="e">
        <f t="shared" si="183"/>
        <v>#VALUE!</v>
      </c>
      <c r="AW241" s="124" t="e">
        <f t="shared" si="184"/>
        <v>#VALUE!</v>
      </c>
      <c r="AX241" s="124" t="e">
        <f t="shared" si="185"/>
        <v>#VALUE!</v>
      </c>
      <c r="AY241" s="124" t="e">
        <f t="shared" si="186"/>
        <v>#VALUE!</v>
      </c>
      <c r="AZ241" s="124" t="e">
        <f t="shared" si="187"/>
        <v>#VALUE!</v>
      </c>
      <c r="BA241" s="124" t="e">
        <f t="shared" si="188"/>
        <v>#VALUE!</v>
      </c>
      <c r="BB241" s="124" t="e">
        <f t="shared" si="189"/>
        <v>#VALUE!</v>
      </c>
      <c r="BC241" s="124" t="e">
        <f t="shared" si="190"/>
        <v>#VALUE!</v>
      </c>
      <c r="BD241" s="124" t="e">
        <f t="shared" si="191"/>
        <v>#VALUE!</v>
      </c>
      <c r="BE241" s="124" t="e">
        <f t="shared" si="192"/>
        <v>#VALUE!</v>
      </c>
      <c r="BF241" s="124" t="e">
        <f t="shared" si="193"/>
        <v>#VALUE!</v>
      </c>
      <c r="BG241" s="124" t="e">
        <f t="shared" si="194"/>
        <v>#VALUE!</v>
      </c>
      <c r="BH241" s="124" t="e">
        <f t="shared" si="195"/>
        <v>#VALUE!</v>
      </c>
      <c r="BI241" s="124" t="e">
        <f t="shared" si="196"/>
        <v>#VALUE!</v>
      </c>
      <c r="BJ241" s="124" t="e">
        <f t="shared" si="197"/>
        <v>#VALUE!</v>
      </c>
      <c r="BK241" s="124" t="e">
        <f t="shared" si="198"/>
        <v>#VALUE!</v>
      </c>
      <c r="BL241" s="124">
        <f t="shared" si="199"/>
        <v>1</v>
      </c>
    </row>
    <row r="242" spans="1:64">
      <c r="A242" s="118" t="s">
        <v>537</v>
      </c>
      <c r="B242" s="126"/>
      <c r="C242" s="126"/>
      <c r="D242" s="125"/>
      <c r="E242" s="125"/>
      <c r="F242" s="127"/>
      <c r="G242" s="128"/>
      <c r="H242" s="128"/>
      <c r="I242" s="127"/>
      <c r="J242" s="127"/>
      <c r="K242" s="127"/>
      <c r="L242" s="121" t="str">
        <f t="shared" si="200"/>
        <v/>
      </c>
      <c r="M242" s="121" t="str">
        <f t="shared" si="201"/>
        <v/>
      </c>
      <c r="N242" s="121"/>
      <c r="O242" s="122" t="str">
        <f t="shared" si="202"/>
        <v/>
      </c>
      <c r="P242" s="122" t="str">
        <f t="shared" si="203"/>
        <v/>
      </c>
      <c r="Q242" s="122" t="str">
        <f t="shared" si="204"/>
        <v/>
      </c>
      <c r="R242" s="122" t="str">
        <f t="shared" si="205"/>
        <v/>
      </c>
      <c r="S242" s="122" t="str">
        <f t="shared" si="206"/>
        <v/>
      </c>
      <c r="T242" s="122" t="str">
        <f t="shared" si="207"/>
        <v/>
      </c>
      <c r="U242" s="122" t="str">
        <f>IF(OR($B242="",$C242="",$E242="",$F242&gt;AN_CONCURS,$F242=""),"",$G242/VLOOKUP($F242,Euro!$A$6:$C$246,3,FALSE))</f>
        <v/>
      </c>
      <c r="V242" s="236" t="b">
        <f t="shared" si="208"/>
        <v>0</v>
      </c>
      <c r="X242" s="123" t="e">
        <f t="shared" si="159"/>
        <v>#VALUE!</v>
      </c>
      <c r="Y242" s="123" t="e">
        <f t="shared" si="160"/>
        <v>#VALUE!</v>
      </c>
      <c r="Z242" s="123" t="e">
        <f t="shared" si="161"/>
        <v>#VALUE!</v>
      </c>
      <c r="AA242" s="123" t="e">
        <f t="shared" si="162"/>
        <v>#VALUE!</v>
      </c>
      <c r="AB242" s="123" t="e">
        <f t="shared" si="163"/>
        <v>#VALUE!</v>
      </c>
      <c r="AC242" s="123" t="e">
        <f t="shared" si="164"/>
        <v>#VALUE!</v>
      </c>
      <c r="AD242" s="123" t="e">
        <f t="shared" si="165"/>
        <v>#VALUE!</v>
      </c>
      <c r="AE242" s="123" t="e">
        <f t="shared" si="166"/>
        <v>#VALUE!</v>
      </c>
      <c r="AF242" s="123" t="e">
        <f t="shared" si="167"/>
        <v>#VALUE!</v>
      </c>
      <c r="AG242" s="123" t="e">
        <f t="shared" si="168"/>
        <v>#VALUE!</v>
      </c>
      <c r="AH242" s="123" t="e">
        <f t="shared" si="169"/>
        <v>#VALUE!</v>
      </c>
      <c r="AI242" s="123" t="e">
        <f t="shared" si="170"/>
        <v>#VALUE!</v>
      </c>
      <c r="AJ242" s="123" t="e">
        <f t="shared" si="171"/>
        <v>#VALUE!</v>
      </c>
      <c r="AK242" s="123" t="e">
        <f t="shared" si="172"/>
        <v>#VALUE!</v>
      </c>
      <c r="AL242" s="123" t="e">
        <f t="shared" si="173"/>
        <v>#VALUE!</v>
      </c>
      <c r="AM242" s="123" t="e">
        <f t="shared" si="174"/>
        <v>#VALUE!</v>
      </c>
      <c r="AN242" s="123" t="e">
        <f t="shared" si="175"/>
        <v>#VALUE!</v>
      </c>
      <c r="AO242" s="123" t="e">
        <f t="shared" si="176"/>
        <v>#VALUE!</v>
      </c>
      <c r="AP242" s="123" t="e">
        <f t="shared" si="177"/>
        <v>#VALUE!</v>
      </c>
      <c r="AQ242" s="123" t="e">
        <f t="shared" si="178"/>
        <v>#VALUE!</v>
      </c>
      <c r="AR242" s="124" t="e">
        <f t="shared" si="179"/>
        <v>#VALUE!</v>
      </c>
      <c r="AS242" s="124" t="e">
        <f t="shared" si="180"/>
        <v>#VALUE!</v>
      </c>
      <c r="AT242" s="124" t="e">
        <f t="shared" si="181"/>
        <v>#VALUE!</v>
      </c>
      <c r="AU242" s="124" t="e">
        <f t="shared" si="182"/>
        <v>#VALUE!</v>
      </c>
      <c r="AV242" s="124" t="e">
        <f t="shared" si="183"/>
        <v>#VALUE!</v>
      </c>
      <c r="AW242" s="124" t="e">
        <f t="shared" si="184"/>
        <v>#VALUE!</v>
      </c>
      <c r="AX242" s="124" t="e">
        <f t="shared" si="185"/>
        <v>#VALUE!</v>
      </c>
      <c r="AY242" s="124" t="e">
        <f t="shared" si="186"/>
        <v>#VALUE!</v>
      </c>
      <c r="AZ242" s="124" t="e">
        <f t="shared" si="187"/>
        <v>#VALUE!</v>
      </c>
      <c r="BA242" s="124" t="e">
        <f t="shared" si="188"/>
        <v>#VALUE!</v>
      </c>
      <c r="BB242" s="124" t="e">
        <f t="shared" si="189"/>
        <v>#VALUE!</v>
      </c>
      <c r="BC242" s="124" t="e">
        <f t="shared" si="190"/>
        <v>#VALUE!</v>
      </c>
      <c r="BD242" s="124" t="e">
        <f t="shared" si="191"/>
        <v>#VALUE!</v>
      </c>
      <c r="BE242" s="124" t="e">
        <f t="shared" si="192"/>
        <v>#VALUE!</v>
      </c>
      <c r="BF242" s="124" t="e">
        <f t="shared" si="193"/>
        <v>#VALUE!</v>
      </c>
      <c r="BG242" s="124" t="e">
        <f t="shared" si="194"/>
        <v>#VALUE!</v>
      </c>
      <c r="BH242" s="124" t="e">
        <f t="shared" si="195"/>
        <v>#VALUE!</v>
      </c>
      <c r="BI242" s="124" t="e">
        <f t="shared" si="196"/>
        <v>#VALUE!</v>
      </c>
      <c r="BJ242" s="124" t="e">
        <f t="shared" si="197"/>
        <v>#VALUE!</v>
      </c>
      <c r="BK242" s="124" t="e">
        <f t="shared" si="198"/>
        <v>#VALUE!</v>
      </c>
      <c r="BL242" s="124">
        <f t="shared" si="199"/>
        <v>1</v>
      </c>
    </row>
    <row r="243" spans="1:64">
      <c r="A243" s="118" t="s">
        <v>538</v>
      </c>
      <c r="B243" s="126"/>
      <c r="C243" s="126"/>
      <c r="D243" s="125"/>
      <c r="E243" s="125"/>
      <c r="F243" s="127"/>
      <c r="G243" s="128"/>
      <c r="H243" s="128"/>
      <c r="I243" s="127"/>
      <c r="J243" s="127"/>
      <c r="K243" s="127"/>
      <c r="L243" s="121" t="str">
        <f t="shared" si="200"/>
        <v/>
      </c>
      <c r="M243" s="121" t="str">
        <f t="shared" si="201"/>
        <v/>
      </c>
      <c r="N243" s="121"/>
      <c r="O243" s="122" t="str">
        <f t="shared" si="202"/>
        <v/>
      </c>
      <c r="P243" s="122" t="str">
        <f t="shared" si="203"/>
        <v/>
      </c>
      <c r="Q243" s="122" t="str">
        <f t="shared" si="204"/>
        <v/>
      </c>
      <c r="R243" s="122" t="str">
        <f t="shared" si="205"/>
        <v/>
      </c>
      <c r="S243" s="122" t="str">
        <f t="shared" si="206"/>
        <v/>
      </c>
      <c r="T243" s="122" t="str">
        <f t="shared" si="207"/>
        <v/>
      </c>
      <c r="U243" s="122" t="str">
        <f>IF(OR($B243="",$C243="",$E243="",$F243&gt;AN_CONCURS,$F243=""),"",$G243/VLOOKUP($F243,Euro!$A$6:$C$246,3,FALSE))</f>
        <v/>
      </c>
      <c r="V243" s="236" t="b">
        <f t="shared" si="208"/>
        <v>0</v>
      </c>
      <c r="X243" s="123" t="e">
        <f t="shared" si="159"/>
        <v>#VALUE!</v>
      </c>
      <c r="Y243" s="123" t="e">
        <f t="shared" si="160"/>
        <v>#VALUE!</v>
      </c>
      <c r="Z243" s="123" t="e">
        <f t="shared" si="161"/>
        <v>#VALUE!</v>
      </c>
      <c r="AA243" s="123" t="e">
        <f t="shared" si="162"/>
        <v>#VALUE!</v>
      </c>
      <c r="AB243" s="123" t="e">
        <f t="shared" si="163"/>
        <v>#VALUE!</v>
      </c>
      <c r="AC243" s="123" t="e">
        <f t="shared" si="164"/>
        <v>#VALUE!</v>
      </c>
      <c r="AD243" s="123" t="e">
        <f t="shared" si="165"/>
        <v>#VALUE!</v>
      </c>
      <c r="AE243" s="123" t="e">
        <f t="shared" si="166"/>
        <v>#VALUE!</v>
      </c>
      <c r="AF243" s="123" t="e">
        <f t="shared" si="167"/>
        <v>#VALUE!</v>
      </c>
      <c r="AG243" s="123" t="e">
        <f t="shared" si="168"/>
        <v>#VALUE!</v>
      </c>
      <c r="AH243" s="123" t="e">
        <f t="shared" si="169"/>
        <v>#VALUE!</v>
      </c>
      <c r="AI243" s="123" t="e">
        <f t="shared" si="170"/>
        <v>#VALUE!</v>
      </c>
      <c r="AJ243" s="123" t="e">
        <f t="shared" si="171"/>
        <v>#VALUE!</v>
      </c>
      <c r="AK243" s="123" t="e">
        <f t="shared" si="172"/>
        <v>#VALUE!</v>
      </c>
      <c r="AL243" s="123" t="e">
        <f t="shared" si="173"/>
        <v>#VALUE!</v>
      </c>
      <c r="AM243" s="123" t="e">
        <f t="shared" si="174"/>
        <v>#VALUE!</v>
      </c>
      <c r="AN243" s="123" t="e">
        <f t="shared" si="175"/>
        <v>#VALUE!</v>
      </c>
      <c r="AO243" s="123" t="e">
        <f t="shared" si="176"/>
        <v>#VALUE!</v>
      </c>
      <c r="AP243" s="123" t="e">
        <f t="shared" si="177"/>
        <v>#VALUE!</v>
      </c>
      <c r="AQ243" s="123" t="e">
        <f t="shared" si="178"/>
        <v>#VALUE!</v>
      </c>
      <c r="AR243" s="124" t="e">
        <f t="shared" si="179"/>
        <v>#VALUE!</v>
      </c>
      <c r="AS243" s="124" t="e">
        <f t="shared" si="180"/>
        <v>#VALUE!</v>
      </c>
      <c r="AT243" s="124" t="e">
        <f t="shared" si="181"/>
        <v>#VALUE!</v>
      </c>
      <c r="AU243" s="124" t="e">
        <f t="shared" si="182"/>
        <v>#VALUE!</v>
      </c>
      <c r="AV243" s="124" t="e">
        <f t="shared" si="183"/>
        <v>#VALUE!</v>
      </c>
      <c r="AW243" s="124" t="e">
        <f t="shared" si="184"/>
        <v>#VALUE!</v>
      </c>
      <c r="AX243" s="124" t="e">
        <f t="shared" si="185"/>
        <v>#VALUE!</v>
      </c>
      <c r="AY243" s="124" t="e">
        <f t="shared" si="186"/>
        <v>#VALUE!</v>
      </c>
      <c r="AZ243" s="124" t="e">
        <f t="shared" si="187"/>
        <v>#VALUE!</v>
      </c>
      <c r="BA243" s="124" t="e">
        <f t="shared" si="188"/>
        <v>#VALUE!</v>
      </c>
      <c r="BB243" s="124" t="e">
        <f t="shared" si="189"/>
        <v>#VALUE!</v>
      </c>
      <c r="BC243" s="124" t="e">
        <f t="shared" si="190"/>
        <v>#VALUE!</v>
      </c>
      <c r="BD243" s="124" t="e">
        <f t="shared" si="191"/>
        <v>#VALUE!</v>
      </c>
      <c r="BE243" s="124" t="e">
        <f t="shared" si="192"/>
        <v>#VALUE!</v>
      </c>
      <c r="BF243" s="124" t="e">
        <f t="shared" si="193"/>
        <v>#VALUE!</v>
      </c>
      <c r="BG243" s="124" t="e">
        <f t="shared" si="194"/>
        <v>#VALUE!</v>
      </c>
      <c r="BH243" s="124" t="e">
        <f t="shared" si="195"/>
        <v>#VALUE!</v>
      </c>
      <c r="BI243" s="124" t="e">
        <f t="shared" si="196"/>
        <v>#VALUE!</v>
      </c>
      <c r="BJ243" s="124" t="e">
        <f t="shared" si="197"/>
        <v>#VALUE!</v>
      </c>
      <c r="BK243" s="124" t="e">
        <f t="shared" si="198"/>
        <v>#VALUE!</v>
      </c>
      <c r="BL243" s="124">
        <f t="shared" si="199"/>
        <v>1</v>
      </c>
    </row>
    <row r="244" spans="1:64">
      <c r="A244" s="118" t="s">
        <v>539</v>
      </c>
      <c r="B244" s="126"/>
      <c r="C244" s="126"/>
      <c r="D244" s="125"/>
      <c r="E244" s="125"/>
      <c r="F244" s="127"/>
      <c r="G244" s="128"/>
      <c r="H244" s="128"/>
      <c r="I244" s="127"/>
      <c r="J244" s="127"/>
      <c r="K244" s="127"/>
      <c r="L244" s="121" t="str">
        <f t="shared" si="200"/>
        <v/>
      </c>
      <c r="M244" s="121" t="str">
        <f t="shared" si="201"/>
        <v/>
      </c>
      <c r="N244" s="121"/>
      <c r="O244" s="122" t="str">
        <f t="shared" si="202"/>
        <v/>
      </c>
      <c r="P244" s="122" t="str">
        <f t="shared" si="203"/>
        <v/>
      </c>
      <c r="Q244" s="122" t="str">
        <f t="shared" si="204"/>
        <v/>
      </c>
      <c r="R244" s="122" t="str">
        <f t="shared" si="205"/>
        <v/>
      </c>
      <c r="S244" s="122" t="str">
        <f t="shared" si="206"/>
        <v/>
      </c>
      <c r="T244" s="122" t="str">
        <f t="shared" si="207"/>
        <v/>
      </c>
      <c r="U244" s="122" t="str">
        <f>IF(OR($B244="",$C244="",$E244="",$F244&gt;AN_CONCURS,$F244=""),"",$G244/VLOOKUP($F244,Euro!$A$6:$C$246,3,FALSE))</f>
        <v/>
      </c>
      <c r="V244" s="236" t="b">
        <f t="shared" si="208"/>
        <v>0</v>
      </c>
      <c r="X244" s="123" t="e">
        <f t="shared" si="159"/>
        <v>#VALUE!</v>
      </c>
      <c r="Y244" s="123" t="e">
        <f t="shared" si="160"/>
        <v>#VALUE!</v>
      </c>
      <c r="Z244" s="123" t="e">
        <f t="shared" si="161"/>
        <v>#VALUE!</v>
      </c>
      <c r="AA244" s="123" t="e">
        <f t="shared" si="162"/>
        <v>#VALUE!</v>
      </c>
      <c r="AB244" s="123" t="e">
        <f t="shared" si="163"/>
        <v>#VALUE!</v>
      </c>
      <c r="AC244" s="123" t="e">
        <f t="shared" si="164"/>
        <v>#VALUE!</v>
      </c>
      <c r="AD244" s="123" t="e">
        <f t="shared" si="165"/>
        <v>#VALUE!</v>
      </c>
      <c r="AE244" s="123" t="e">
        <f t="shared" si="166"/>
        <v>#VALUE!</v>
      </c>
      <c r="AF244" s="123" t="e">
        <f t="shared" si="167"/>
        <v>#VALUE!</v>
      </c>
      <c r="AG244" s="123" t="e">
        <f t="shared" si="168"/>
        <v>#VALUE!</v>
      </c>
      <c r="AH244" s="123" t="e">
        <f t="shared" si="169"/>
        <v>#VALUE!</v>
      </c>
      <c r="AI244" s="123" t="e">
        <f t="shared" si="170"/>
        <v>#VALUE!</v>
      </c>
      <c r="AJ244" s="123" t="e">
        <f t="shared" si="171"/>
        <v>#VALUE!</v>
      </c>
      <c r="AK244" s="123" t="e">
        <f t="shared" si="172"/>
        <v>#VALUE!</v>
      </c>
      <c r="AL244" s="123" t="e">
        <f t="shared" si="173"/>
        <v>#VALUE!</v>
      </c>
      <c r="AM244" s="123" t="e">
        <f t="shared" si="174"/>
        <v>#VALUE!</v>
      </c>
      <c r="AN244" s="123" t="e">
        <f t="shared" si="175"/>
        <v>#VALUE!</v>
      </c>
      <c r="AO244" s="123" t="e">
        <f t="shared" si="176"/>
        <v>#VALUE!</v>
      </c>
      <c r="AP244" s="123" t="e">
        <f t="shared" si="177"/>
        <v>#VALUE!</v>
      </c>
      <c r="AQ244" s="123" t="e">
        <f t="shared" si="178"/>
        <v>#VALUE!</v>
      </c>
      <c r="AR244" s="124" t="e">
        <f t="shared" si="179"/>
        <v>#VALUE!</v>
      </c>
      <c r="AS244" s="124" t="e">
        <f t="shared" si="180"/>
        <v>#VALUE!</v>
      </c>
      <c r="AT244" s="124" t="e">
        <f t="shared" si="181"/>
        <v>#VALUE!</v>
      </c>
      <c r="AU244" s="124" t="e">
        <f t="shared" si="182"/>
        <v>#VALUE!</v>
      </c>
      <c r="AV244" s="124" t="e">
        <f t="shared" si="183"/>
        <v>#VALUE!</v>
      </c>
      <c r="AW244" s="124" t="e">
        <f t="shared" si="184"/>
        <v>#VALUE!</v>
      </c>
      <c r="AX244" s="124" t="e">
        <f t="shared" si="185"/>
        <v>#VALUE!</v>
      </c>
      <c r="AY244" s="124" t="e">
        <f t="shared" si="186"/>
        <v>#VALUE!</v>
      </c>
      <c r="AZ244" s="124" t="e">
        <f t="shared" si="187"/>
        <v>#VALUE!</v>
      </c>
      <c r="BA244" s="124" t="e">
        <f t="shared" si="188"/>
        <v>#VALUE!</v>
      </c>
      <c r="BB244" s="124" t="e">
        <f t="shared" si="189"/>
        <v>#VALUE!</v>
      </c>
      <c r="BC244" s="124" t="e">
        <f t="shared" si="190"/>
        <v>#VALUE!</v>
      </c>
      <c r="BD244" s="124" t="e">
        <f t="shared" si="191"/>
        <v>#VALUE!</v>
      </c>
      <c r="BE244" s="124" t="e">
        <f t="shared" si="192"/>
        <v>#VALUE!</v>
      </c>
      <c r="BF244" s="124" t="e">
        <f t="shared" si="193"/>
        <v>#VALUE!</v>
      </c>
      <c r="BG244" s="124" t="e">
        <f t="shared" si="194"/>
        <v>#VALUE!</v>
      </c>
      <c r="BH244" s="124" t="e">
        <f t="shared" si="195"/>
        <v>#VALUE!</v>
      </c>
      <c r="BI244" s="124" t="e">
        <f t="shared" si="196"/>
        <v>#VALUE!</v>
      </c>
      <c r="BJ244" s="124" t="e">
        <f t="shared" si="197"/>
        <v>#VALUE!</v>
      </c>
      <c r="BK244" s="124" t="e">
        <f t="shared" si="198"/>
        <v>#VALUE!</v>
      </c>
      <c r="BL244" s="124">
        <f t="shared" si="199"/>
        <v>1</v>
      </c>
    </row>
    <row r="245" spans="1:64">
      <c r="A245" s="118" t="s">
        <v>540</v>
      </c>
      <c r="B245" s="126"/>
      <c r="C245" s="126"/>
      <c r="D245" s="125"/>
      <c r="E245" s="125"/>
      <c r="F245" s="127"/>
      <c r="G245" s="128"/>
      <c r="H245" s="128"/>
      <c r="I245" s="127"/>
      <c r="J245" s="127"/>
      <c r="K245" s="127"/>
      <c r="L245" s="121" t="str">
        <f t="shared" si="200"/>
        <v/>
      </c>
      <c r="M245" s="121" t="str">
        <f t="shared" si="201"/>
        <v/>
      </c>
      <c r="N245" s="121"/>
      <c r="O245" s="122" t="str">
        <f t="shared" si="202"/>
        <v/>
      </c>
      <c r="P245" s="122" t="str">
        <f t="shared" si="203"/>
        <v/>
      </c>
      <c r="Q245" s="122" t="str">
        <f t="shared" si="204"/>
        <v/>
      </c>
      <c r="R245" s="122" t="str">
        <f t="shared" si="205"/>
        <v/>
      </c>
      <c r="S245" s="122" t="str">
        <f t="shared" si="206"/>
        <v/>
      </c>
      <c r="T245" s="122" t="str">
        <f t="shared" si="207"/>
        <v/>
      </c>
      <c r="U245" s="122" t="str">
        <f>IF(OR($B245="",$C245="",$E245="",$F245&gt;AN_CONCURS,$F245=""),"",$G245/VLOOKUP($F245,Euro!$A$6:$C$246,3,FALSE))</f>
        <v/>
      </c>
      <c r="V245" s="236" t="b">
        <f t="shared" si="208"/>
        <v>0</v>
      </c>
      <c r="X245" s="123" t="e">
        <f t="shared" si="159"/>
        <v>#VALUE!</v>
      </c>
      <c r="Y245" s="123" t="e">
        <f t="shared" si="160"/>
        <v>#VALUE!</v>
      </c>
      <c r="Z245" s="123" t="e">
        <f t="shared" si="161"/>
        <v>#VALUE!</v>
      </c>
      <c r="AA245" s="123" t="e">
        <f t="shared" si="162"/>
        <v>#VALUE!</v>
      </c>
      <c r="AB245" s="123" t="e">
        <f t="shared" si="163"/>
        <v>#VALUE!</v>
      </c>
      <c r="AC245" s="123" t="e">
        <f t="shared" si="164"/>
        <v>#VALUE!</v>
      </c>
      <c r="AD245" s="123" t="e">
        <f t="shared" si="165"/>
        <v>#VALUE!</v>
      </c>
      <c r="AE245" s="123" t="e">
        <f t="shared" si="166"/>
        <v>#VALUE!</v>
      </c>
      <c r="AF245" s="123" t="e">
        <f t="shared" si="167"/>
        <v>#VALUE!</v>
      </c>
      <c r="AG245" s="123" t="e">
        <f t="shared" si="168"/>
        <v>#VALUE!</v>
      </c>
      <c r="AH245" s="123" t="e">
        <f t="shared" si="169"/>
        <v>#VALUE!</v>
      </c>
      <c r="AI245" s="123" t="e">
        <f t="shared" si="170"/>
        <v>#VALUE!</v>
      </c>
      <c r="AJ245" s="123" t="e">
        <f t="shared" si="171"/>
        <v>#VALUE!</v>
      </c>
      <c r="AK245" s="123" t="e">
        <f t="shared" si="172"/>
        <v>#VALUE!</v>
      </c>
      <c r="AL245" s="123" t="e">
        <f t="shared" si="173"/>
        <v>#VALUE!</v>
      </c>
      <c r="AM245" s="123" t="e">
        <f t="shared" si="174"/>
        <v>#VALUE!</v>
      </c>
      <c r="AN245" s="123" t="e">
        <f t="shared" si="175"/>
        <v>#VALUE!</v>
      </c>
      <c r="AO245" s="123" t="e">
        <f t="shared" si="176"/>
        <v>#VALUE!</v>
      </c>
      <c r="AP245" s="123" t="e">
        <f t="shared" si="177"/>
        <v>#VALUE!</v>
      </c>
      <c r="AQ245" s="123" t="e">
        <f t="shared" si="178"/>
        <v>#VALUE!</v>
      </c>
      <c r="AR245" s="124" t="e">
        <f t="shared" si="179"/>
        <v>#VALUE!</v>
      </c>
      <c r="AS245" s="124" t="e">
        <f t="shared" si="180"/>
        <v>#VALUE!</v>
      </c>
      <c r="AT245" s="124" t="e">
        <f t="shared" si="181"/>
        <v>#VALUE!</v>
      </c>
      <c r="AU245" s="124" t="e">
        <f t="shared" si="182"/>
        <v>#VALUE!</v>
      </c>
      <c r="AV245" s="124" t="e">
        <f t="shared" si="183"/>
        <v>#VALUE!</v>
      </c>
      <c r="AW245" s="124" t="e">
        <f t="shared" si="184"/>
        <v>#VALUE!</v>
      </c>
      <c r="AX245" s="124" t="e">
        <f t="shared" si="185"/>
        <v>#VALUE!</v>
      </c>
      <c r="AY245" s="124" t="e">
        <f t="shared" si="186"/>
        <v>#VALUE!</v>
      </c>
      <c r="AZ245" s="124" t="e">
        <f t="shared" si="187"/>
        <v>#VALUE!</v>
      </c>
      <c r="BA245" s="124" t="e">
        <f t="shared" si="188"/>
        <v>#VALUE!</v>
      </c>
      <c r="BB245" s="124" t="e">
        <f t="shared" si="189"/>
        <v>#VALUE!</v>
      </c>
      <c r="BC245" s="124" t="e">
        <f t="shared" si="190"/>
        <v>#VALUE!</v>
      </c>
      <c r="BD245" s="124" t="e">
        <f t="shared" si="191"/>
        <v>#VALUE!</v>
      </c>
      <c r="BE245" s="124" t="e">
        <f t="shared" si="192"/>
        <v>#VALUE!</v>
      </c>
      <c r="BF245" s="124" t="e">
        <f t="shared" si="193"/>
        <v>#VALUE!</v>
      </c>
      <c r="BG245" s="124" t="e">
        <f t="shared" si="194"/>
        <v>#VALUE!</v>
      </c>
      <c r="BH245" s="124" t="e">
        <f t="shared" si="195"/>
        <v>#VALUE!</v>
      </c>
      <c r="BI245" s="124" t="e">
        <f t="shared" si="196"/>
        <v>#VALUE!</v>
      </c>
      <c r="BJ245" s="124" t="e">
        <f t="shared" si="197"/>
        <v>#VALUE!</v>
      </c>
      <c r="BK245" s="124" t="e">
        <f t="shared" si="198"/>
        <v>#VALUE!</v>
      </c>
      <c r="BL245" s="124">
        <f t="shared" si="199"/>
        <v>1</v>
      </c>
    </row>
    <row r="246" spans="1:64">
      <c r="A246" s="118" t="s">
        <v>541</v>
      </c>
      <c r="B246" s="126"/>
      <c r="C246" s="126"/>
      <c r="D246" s="125"/>
      <c r="E246" s="125"/>
      <c r="F246" s="127"/>
      <c r="G246" s="128"/>
      <c r="H246" s="128"/>
      <c r="I246" s="127"/>
      <c r="J246" s="127"/>
      <c r="K246" s="127"/>
      <c r="L246" s="121" t="str">
        <f t="shared" si="200"/>
        <v/>
      </c>
      <c r="M246" s="121" t="str">
        <f t="shared" si="201"/>
        <v/>
      </c>
      <c r="N246" s="121"/>
      <c r="O246" s="122" t="str">
        <f t="shared" si="202"/>
        <v/>
      </c>
      <c r="P246" s="122" t="str">
        <f t="shared" si="203"/>
        <v/>
      </c>
      <c r="Q246" s="122" t="str">
        <f t="shared" si="204"/>
        <v/>
      </c>
      <c r="R246" s="122" t="str">
        <f t="shared" si="205"/>
        <v/>
      </c>
      <c r="S246" s="122" t="str">
        <f t="shared" si="206"/>
        <v/>
      </c>
      <c r="T246" s="122" t="str">
        <f t="shared" si="207"/>
        <v/>
      </c>
      <c r="U246" s="122" t="str">
        <f>IF(OR($B246="",$C246="",$E246="",$F246&gt;AN_CONCURS,$F246=""),"",$G246/VLOOKUP($F246,Euro!$A$6:$C$246,3,FALSE))</f>
        <v/>
      </c>
      <c r="V246" s="236" t="b">
        <f t="shared" si="208"/>
        <v>0</v>
      </c>
      <c r="X246" s="123" t="e">
        <f t="shared" si="159"/>
        <v>#VALUE!</v>
      </c>
      <c r="Y246" s="123" t="e">
        <f t="shared" si="160"/>
        <v>#VALUE!</v>
      </c>
      <c r="Z246" s="123" t="e">
        <f t="shared" si="161"/>
        <v>#VALUE!</v>
      </c>
      <c r="AA246" s="123" t="e">
        <f t="shared" si="162"/>
        <v>#VALUE!</v>
      </c>
      <c r="AB246" s="123" t="e">
        <f t="shared" si="163"/>
        <v>#VALUE!</v>
      </c>
      <c r="AC246" s="123" t="e">
        <f t="shared" si="164"/>
        <v>#VALUE!</v>
      </c>
      <c r="AD246" s="123" t="e">
        <f t="shared" si="165"/>
        <v>#VALUE!</v>
      </c>
      <c r="AE246" s="123" t="e">
        <f t="shared" si="166"/>
        <v>#VALUE!</v>
      </c>
      <c r="AF246" s="123" t="e">
        <f t="shared" si="167"/>
        <v>#VALUE!</v>
      </c>
      <c r="AG246" s="123" t="e">
        <f t="shared" si="168"/>
        <v>#VALUE!</v>
      </c>
      <c r="AH246" s="123" t="e">
        <f t="shared" si="169"/>
        <v>#VALUE!</v>
      </c>
      <c r="AI246" s="123" t="e">
        <f t="shared" si="170"/>
        <v>#VALUE!</v>
      </c>
      <c r="AJ246" s="123" t="e">
        <f t="shared" si="171"/>
        <v>#VALUE!</v>
      </c>
      <c r="AK246" s="123" t="e">
        <f t="shared" si="172"/>
        <v>#VALUE!</v>
      </c>
      <c r="AL246" s="123" t="e">
        <f t="shared" si="173"/>
        <v>#VALUE!</v>
      </c>
      <c r="AM246" s="123" t="e">
        <f t="shared" si="174"/>
        <v>#VALUE!</v>
      </c>
      <c r="AN246" s="123" t="e">
        <f t="shared" si="175"/>
        <v>#VALUE!</v>
      </c>
      <c r="AO246" s="123" t="e">
        <f t="shared" si="176"/>
        <v>#VALUE!</v>
      </c>
      <c r="AP246" s="123" t="e">
        <f t="shared" si="177"/>
        <v>#VALUE!</v>
      </c>
      <c r="AQ246" s="123" t="e">
        <f t="shared" si="178"/>
        <v>#VALUE!</v>
      </c>
      <c r="AR246" s="124" t="e">
        <f t="shared" si="179"/>
        <v>#VALUE!</v>
      </c>
      <c r="AS246" s="124" t="e">
        <f t="shared" si="180"/>
        <v>#VALUE!</v>
      </c>
      <c r="AT246" s="124" t="e">
        <f t="shared" si="181"/>
        <v>#VALUE!</v>
      </c>
      <c r="AU246" s="124" t="e">
        <f t="shared" si="182"/>
        <v>#VALUE!</v>
      </c>
      <c r="AV246" s="124" t="e">
        <f t="shared" si="183"/>
        <v>#VALUE!</v>
      </c>
      <c r="AW246" s="124" t="e">
        <f t="shared" si="184"/>
        <v>#VALUE!</v>
      </c>
      <c r="AX246" s="124" t="e">
        <f t="shared" si="185"/>
        <v>#VALUE!</v>
      </c>
      <c r="AY246" s="124" t="e">
        <f t="shared" si="186"/>
        <v>#VALUE!</v>
      </c>
      <c r="AZ246" s="124" t="e">
        <f t="shared" si="187"/>
        <v>#VALUE!</v>
      </c>
      <c r="BA246" s="124" t="e">
        <f t="shared" si="188"/>
        <v>#VALUE!</v>
      </c>
      <c r="BB246" s="124" t="e">
        <f t="shared" si="189"/>
        <v>#VALUE!</v>
      </c>
      <c r="BC246" s="124" t="e">
        <f t="shared" si="190"/>
        <v>#VALUE!</v>
      </c>
      <c r="BD246" s="124" t="e">
        <f t="shared" si="191"/>
        <v>#VALUE!</v>
      </c>
      <c r="BE246" s="124" t="e">
        <f t="shared" si="192"/>
        <v>#VALUE!</v>
      </c>
      <c r="BF246" s="124" t="e">
        <f t="shared" si="193"/>
        <v>#VALUE!</v>
      </c>
      <c r="BG246" s="124" t="e">
        <f t="shared" si="194"/>
        <v>#VALUE!</v>
      </c>
      <c r="BH246" s="124" t="e">
        <f t="shared" si="195"/>
        <v>#VALUE!</v>
      </c>
      <c r="BI246" s="124" t="e">
        <f t="shared" si="196"/>
        <v>#VALUE!</v>
      </c>
      <c r="BJ246" s="124" t="e">
        <f t="shared" si="197"/>
        <v>#VALUE!</v>
      </c>
      <c r="BK246" s="124" t="e">
        <f t="shared" si="198"/>
        <v>#VALUE!</v>
      </c>
      <c r="BL246" s="124">
        <f t="shared" si="199"/>
        <v>1</v>
      </c>
    </row>
    <row r="247" spans="1:64">
      <c r="A247" s="118" t="s">
        <v>542</v>
      </c>
      <c r="B247" s="126"/>
      <c r="C247" s="126"/>
      <c r="D247" s="125"/>
      <c r="E247" s="125"/>
      <c r="F247" s="127"/>
      <c r="G247" s="128"/>
      <c r="H247" s="128"/>
      <c r="I247" s="127"/>
      <c r="J247" s="127"/>
      <c r="K247" s="127"/>
      <c r="L247" s="121" t="str">
        <f t="shared" si="200"/>
        <v/>
      </c>
      <c r="M247" s="121" t="str">
        <f t="shared" si="201"/>
        <v/>
      </c>
      <c r="N247" s="121"/>
      <c r="O247" s="122" t="str">
        <f t="shared" si="202"/>
        <v/>
      </c>
      <c r="P247" s="122" t="str">
        <f t="shared" si="203"/>
        <v/>
      </c>
      <c r="Q247" s="122" t="str">
        <f t="shared" si="204"/>
        <v/>
      </c>
      <c r="R247" s="122" t="str">
        <f t="shared" si="205"/>
        <v/>
      </c>
      <c r="S247" s="122" t="str">
        <f t="shared" si="206"/>
        <v/>
      </c>
      <c r="T247" s="122" t="str">
        <f t="shared" si="207"/>
        <v/>
      </c>
      <c r="U247" s="122" t="str">
        <f>IF(OR($B247="",$C247="",$E247="",$F247&gt;AN_CONCURS,$F247=""),"",$G247/VLOOKUP($F247,Euro!$A$6:$C$246,3,FALSE))</f>
        <v/>
      </c>
      <c r="V247" s="236" t="b">
        <f t="shared" si="208"/>
        <v>0</v>
      </c>
      <c r="X247" s="123" t="e">
        <f t="shared" si="159"/>
        <v>#VALUE!</v>
      </c>
      <c r="Y247" s="123" t="e">
        <f t="shared" si="160"/>
        <v>#VALUE!</v>
      </c>
      <c r="Z247" s="123" t="e">
        <f t="shared" si="161"/>
        <v>#VALUE!</v>
      </c>
      <c r="AA247" s="123" t="e">
        <f t="shared" si="162"/>
        <v>#VALUE!</v>
      </c>
      <c r="AB247" s="123" t="e">
        <f t="shared" si="163"/>
        <v>#VALUE!</v>
      </c>
      <c r="AC247" s="123" t="e">
        <f t="shared" si="164"/>
        <v>#VALUE!</v>
      </c>
      <c r="AD247" s="123" t="e">
        <f t="shared" si="165"/>
        <v>#VALUE!</v>
      </c>
      <c r="AE247" s="123" t="e">
        <f t="shared" si="166"/>
        <v>#VALUE!</v>
      </c>
      <c r="AF247" s="123" t="e">
        <f t="shared" si="167"/>
        <v>#VALUE!</v>
      </c>
      <c r="AG247" s="123" t="e">
        <f t="shared" si="168"/>
        <v>#VALUE!</v>
      </c>
      <c r="AH247" s="123" t="e">
        <f t="shared" si="169"/>
        <v>#VALUE!</v>
      </c>
      <c r="AI247" s="123" t="e">
        <f t="shared" si="170"/>
        <v>#VALUE!</v>
      </c>
      <c r="AJ247" s="123" t="e">
        <f t="shared" si="171"/>
        <v>#VALUE!</v>
      </c>
      <c r="AK247" s="123" t="e">
        <f t="shared" si="172"/>
        <v>#VALUE!</v>
      </c>
      <c r="AL247" s="123" t="e">
        <f t="shared" si="173"/>
        <v>#VALUE!</v>
      </c>
      <c r="AM247" s="123" t="e">
        <f t="shared" si="174"/>
        <v>#VALUE!</v>
      </c>
      <c r="AN247" s="123" t="e">
        <f t="shared" si="175"/>
        <v>#VALUE!</v>
      </c>
      <c r="AO247" s="123" t="e">
        <f t="shared" si="176"/>
        <v>#VALUE!</v>
      </c>
      <c r="AP247" s="123" t="e">
        <f t="shared" si="177"/>
        <v>#VALUE!</v>
      </c>
      <c r="AQ247" s="123" t="e">
        <f t="shared" si="178"/>
        <v>#VALUE!</v>
      </c>
      <c r="AR247" s="124" t="e">
        <f t="shared" si="179"/>
        <v>#VALUE!</v>
      </c>
      <c r="AS247" s="124" t="e">
        <f t="shared" si="180"/>
        <v>#VALUE!</v>
      </c>
      <c r="AT247" s="124" t="e">
        <f t="shared" si="181"/>
        <v>#VALUE!</v>
      </c>
      <c r="AU247" s="124" t="e">
        <f t="shared" si="182"/>
        <v>#VALUE!</v>
      </c>
      <c r="AV247" s="124" t="e">
        <f t="shared" si="183"/>
        <v>#VALUE!</v>
      </c>
      <c r="AW247" s="124" t="e">
        <f t="shared" si="184"/>
        <v>#VALUE!</v>
      </c>
      <c r="AX247" s="124" t="e">
        <f t="shared" si="185"/>
        <v>#VALUE!</v>
      </c>
      <c r="AY247" s="124" t="e">
        <f t="shared" si="186"/>
        <v>#VALUE!</v>
      </c>
      <c r="AZ247" s="124" t="e">
        <f t="shared" si="187"/>
        <v>#VALUE!</v>
      </c>
      <c r="BA247" s="124" t="e">
        <f t="shared" si="188"/>
        <v>#VALUE!</v>
      </c>
      <c r="BB247" s="124" t="e">
        <f t="shared" si="189"/>
        <v>#VALUE!</v>
      </c>
      <c r="BC247" s="124" t="e">
        <f t="shared" si="190"/>
        <v>#VALUE!</v>
      </c>
      <c r="BD247" s="124" t="e">
        <f t="shared" si="191"/>
        <v>#VALUE!</v>
      </c>
      <c r="BE247" s="124" t="e">
        <f t="shared" si="192"/>
        <v>#VALUE!</v>
      </c>
      <c r="BF247" s="124" t="e">
        <f t="shared" si="193"/>
        <v>#VALUE!</v>
      </c>
      <c r="BG247" s="124" t="e">
        <f t="shared" si="194"/>
        <v>#VALUE!</v>
      </c>
      <c r="BH247" s="124" t="e">
        <f t="shared" si="195"/>
        <v>#VALUE!</v>
      </c>
      <c r="BI247" s="124" t="e">
        <f t="shared" si="196"/>
        <v>#VALUE!</v>
      </c>
      <c r="BJ247" s="124" t="e">
        <f t="shared" si="197"/>
        <v>#VALUE!</v>
      </c>
      <c r="BK247" s="124" t="e">
        <f t="shared" si="198"/>
        <v>#VALUE!</v>
      </c>
      <c r="BL247" s="124">
        <f t="shared" si="199"/>
        <v>1</v>
      </c>
    </row>
    <row r="248" spans="1:64">
      <c r="A248" s="118" t="s">
        <v>543</v>
      </c>
      <c r="B248" s="126"/>
      <c r="C248" s="126"/>
      <c r="D248" s="125"/>
      <c r="E248" s="125"/>
      <c r="F248" s="127"/>
      <c r="G248" s="128"/>
      <c r="H248" s="128"/>
      <c r="I248" s="127"/>
      <c r="J248" s="127"/>
      <c r="K248" s="127"/>
      <c r="L248" s="121" t="str">
        <f t="shared" si="200"/>
        <v/>
      </c>
      <c r="M248" s="121" t="str">
        <f t="shared" si="201"/>
        <v/>
      </c>
      <c r="N248" s="121"/>
      <c r="O248" s="122" t="str">
        <f t="shared" si="202"/>
        <v/>
      </c>
      <c r="P248" s="122" t="str">
        <f t="shared" si="203"/>
        <v/>
      </c>
      <c r="Q248" s="122" t="str">
        <f t="shared" si="204"/>
        <v/>
      </c>
      <c r="R248" s="122" t="str">
        <f t="shared" si="205"/>
        <v/>
      </c>
      <c r="S248" s="122" t="str">
        <f t="shared" si="206"/>
        <v/>
      </c>
      <c r="T248" s="122" t="str">
        <f t="shared" si="207"/>
        <v/>
      </c>
      <c r="U248" s="122" t="str">
        <f>IF(OR($B248="",$C248="",$E248="",$F248&gt;AN_CONCURS,$F248=""),"",$G248/VLOOKUP($F248,Euro!$A$6:$C$246,3,FALSE))</f>
        <v/>
      </c>
      <c r="V248" s="236" t="b">
        <f t="shared" si="208"/>
        <v>0</v>
      </c>
      <c r="X248" s="123" t="e">
        <f t="shared" si="159"/>
        <v>#VALUE!</v>
      </c>
      <c r="Y248" s="123" t="e">
        <f t="shared" si="160"/>
        <v>#VALUE!</v>
      </c>
      <c r="Z248" s="123" t="e">
        <f t="shared" si="161"/>
        <v>#VALUE!</v>
      </c>
      <c r="AA248" s="123" t="e">
        <f t="shared" si="162"/>
        <v>#VALUE!</v>
      </c>
      <c r="AB248" s="123" t="e">
        <f t="shared" si="163"/>
        <v>#VALUE!</v>
      </c>
      <c r="AC248" s="123" t="e">
        <f t="shared" si="164"/>
        <v>#VALUE!</v>
      </c>
      <c r="AD248" s="123" t="e">
        <f t="shared" si="165"/>
        <v>#VALUE!</v>
      </c>
      <c r="AE248" s="123" t="e">
        <f t="shared" si="166"/>
        <v>#VALUE!</v>
      </c>
      <c r="AF248" s="123" t="e">
        <f t="shared" si="167"/>
        <v>#VALUE!</v>
      </c>
      <c r="AG248" s="123" t="e">
        <f t="shared" si="168"/>
        <v>#VALUE!</v>
      </c>
      <c r="AH248" s="123" t="e">
        <f t="shared" si="169"/>
        <v>#VALUE!</v>
      </c>
      <c r="AI248" s="123" t="e">
        <f t="shared" si="170"/>
        <v>#VALUE!</v>
      </c>
      <c r="AJ248" s="123" t="e">
        <f t="shared" si="171"/>
        <v>#VALUE!</v>
      </c>
      <c r="AK248" s="123" t="e">
        <f t="shared" si="172"/>
        <v>#VALUE!</v>
      </c>
      <c r="AL248" s="123" t="e">
        <f t="shared" si="173"/>
        <v>#VALUE!</v>
      </c>
      <c r="AM248" s="123" t="e">
        <f t="shared" si="174"/>
        <v>#VALUE!</v>
      </c>
      <c r="AN248" s="123" t="e">
        <f t="shared" si="175"/>
        <v>#VALUE!</v>
      </c>
      <c r="AO248" s="123" t="e">
        <f t="shared" si="176"/>
        <v>#VALUE!</v>
      </c>
      <c r="AP248" s="123" t="e">
        <f t="shared" si="177"/>
        <v>#VALUE!</v>
      </c>
      <c r="AQ248" s="123" t="e">
        <f t="shared" si="178"/>
        <v>#VALUE!</v>
      </c>
      <c r="AR248" s="124" t="e">
        <f t="shared" si="179"/>
        <v>#VALUE!</v>
      </c>
      <c r="AS248" s="124" t="e">
        <f t="shared" si="180"/>
        <v>#VALUE!</v>
      </c>
      <c r="AT248" s="124" t="e">
        <f t="shared" si="181"/>
        <v>#VALUE!</v>
      </c>
      <c r="AU248" s="124" t="e">
        <f t="shared" si="182"/>
        <v>#VALUE!</v>
      </c>
      <c r="AV248" s="124" t="e">
        <f t="shared" si="183"/>
        <v>#VALUE!</v>
      </c>
      <c r="AW248" s="124" t="e">
        <f t="shared" si="184"/>
        <v>#VALUE!</v>
      </c>
      <c r="AX248" s="124" t="e">
        <f t="shared" si="185"/>
        <v>#VALUE!</v>
      </c>
      <c r="AY248" s="124" t="e">
        <f t="shared" si="186"/>
        <v>#VALUE!</v>
      </c>
      <c r="AZ248" s="124" t="e">
        <f t="shared" si="187"/>
        <v>#VALUE!</v>
      </c>
      <c r="BA248" s="124" t="e">
        <f t="shared" si="188"/>
        <v>#VALUE!</v>
      </c>
      <c r="BB248" s="124" t="e">
        <f t="shared" si="189"/>
        <v>#VALUE!</v>
      </c>
      <c r="BC248" s="124" t="e">
        <f t="shared" si="190"/>
        <v>#VALUE!</v>
      </c>
      <c r="BD248" s="124" t="e">
        <f t="shared" si="191"/>
        <v>#VALUE!</v>
      </c>
      <c r="BE248" s="124" t="e">
        <f t="shared" si="192"/>
        <v>#VALUE!</v>
      </c>
      <c r="BF248" s="124" t="e">
        <f t="shared" si="193"/>
        <v>#VALUE!</v>
      </c>
      <c r="BG248" s="124" t="e">
        <f t="shared" si="194"/>
        <v>#VALUE!</v>
      </c>
      <c r="BH248" s="124" t="e">
        <f t="shared" si="195"/>
        <v>#VALUE!</v>
      </c>
      <c r="BI248" s="124" t="e">
        <f t="shared" si="196"/>
        <v>#VALUE!</v>
      </c>
      <c r="BJ248" s="124" t="e">
        <f t="shared" si="197"/>
        <v>#VALUE!</v>
      </c>
      <c r="BK248" s="124" t="e">
        <f t="shared" si="198"/>
        <v>#VALUE!</v>
      </c>
      <c r="BL248" s="124">
        <f t="shared" si="199"/>
        <v>1</v>
      </c>
    </row>
    <row r="249" spans="1:64">
      <c r="A249" s="118" t="s">
        <v>544</v>
      </c>
      <c r="B249" s="126"/>
      <c r="C249" s="126"/>
      <c r="D249" s="125"/>
      <c r="E249" s="125"/>
      <c r="F249" s="127"/>
      <c r="G249" s="128"/>
      <c r="H249" s="128"/>
      <c r="I249" s="127"/>
      <c r="J249" s="127"/>
      <c r="K249" s="127"/>
      <c r="L249" s="121" t="str">
        <f t="shared" si="200"/>
        <v/>
      </c>
      <c r="M249" s="121" t="str">
        <f t="shared" si="201"/>
        <v/>
      </c>
      <c r="N249" s="121"/>
      <c r="O249" s="122" t="str">
        <f t="shared" si="202"/>
        <v/>
      </c>
      <c r="P249" s="122" t="str">
        <f t="shared" si="203"/>
        <v/>
      </c>
      <c r="Q249" s="122" t="str">
        <f t="shared" si="204"/>
        <v/>
      </c>
      <c r="R249" s="122" t="str">
        <f t="shared" si="205"/>
        <v/>
      </c>
      <c r="S249" s="122" t="str">
        <f t="shared" si="206"/>
        <v/>
      </c>
      <c r="T249" s="122" t="str">
        <f t="shared" si="207"/>
        <v/>
      </c>
      <c r="U249" s="122" t="str">
        <f>IF(OR($B249="",$C249="",$E249="",$F249&gt;AN_CONCURS,$F249=""),"",$G249/VLOOKUP($F249,Euro!$A$6:$C$246,3,FALSE))</f>
        <v/>
      </c>
      <c r="V249" s="236" t="b">
        <f t="shared" si="208"/>
        <v>0</v>
      </c>
      <c r="X249" s="123" t="e">
        <f t="shared" si="159"/>
        <v>#VALUE!</v>
      </c>
      <c r="Y249" s="123" t="e">
        <f t="shared" si="160"/>
        <v>#VALUE!</v>
      </c>
      <c r="Z249" s="123" t="e">
        <f t="shared" si="161"/>
        <v>#VALUE!</v>
      </c>
      <c r="AA249" s="123" t="e">
        <f t="shared" si="162"/>
        <v>#VALUE!</v>
      </c>
      <c r="AB249" s="123" t="e">
        <f t="shared" si="163"/>
        <v>#VALUE!</v>
      </c>
      <c r="AC249" s="123" t="e">
        <f t="shared" si="164"/>
        <v>#VALUE!</v>
      </c>
      <c r="AD249" s="123" t="e">
        <f t="shared" si="165"/>
        <v>#VALUE!</v>
      </c>
      <c r="AE249" s="123" t="e">
        <f t="shared" si="166"/>
        <v>#VALUE!</v>
      </c>
      <c r="AF249" s="123" t="e">
        <f t="shared" si="167"/>
        <v>#VALUE!</v>
      </c>
      <c r="AG249" s="123" t="e">
        <f t="shared" si="168"/>
        <v>#VALUE!</v>
      </c>
      <c r="AH249" s="123" t="e">
        <f t="shared" si="169"/>
        <v>#VALUE!</v>
      </c>
      <c r="AI249" s="123" t="e">
        <f t="shared" si="170"/>
        <v>#VALUE!</v>
      </c>
      <c r="AJ249" s="123" t="e">
        <f t="shared" si="171"/>
        <v>#VALUE!</v>
      </c>
      <c r="AK249" s="123" t="e">
        <f t="shared" si="172"/>
        <v>#VALUE!</v>
      </c>
      <c r="AL249" s="123" t="e">
        <f t="shared" si="173"/>
        <v>#VALUE!</v>
      </c>
      <c r="AM249" s="123" t="e">
        <f t="shared" si="174"/>
        <v>#VALUE!</v>
      </c>
      <c r="AN249" s="123" t="e">
        <f t="shared" si="175"/>
        <v>#VALUE!</v>
      </c>
      <c r="AO249" s="123" t="e">
        <f t="shared" si="176"/>
        <v>#VALUE!</v>
      </c>
      <c r="AP249" s="123" t="e">
        <f t="shared" si="177"/>
        <v>#VALUE!</v>
      </c>
      <c r="AQ249" s="123" t="e">
        <f t="shared" si="178"/>
        <v>#VALUE!</v>
      </c>
      <c r="AR249" s="124" t="e">
        <f t="shared" si="179"/>
        <v>#VALUE!</v>
      </c>
      <c r="AS249" s="124" t="e">
        <f t="shared" si="180"/>
        <v>#VALUE!</v>
      </c>
      <c r="AT249" s="124" t="e">
        <f t="shared" si="181"/>
        <v>#VALUE!</v>
      </c>
      <c r="AU249" s="124" t="e">
        <f t="shared" si="182"/>
        <v>#VALUE!</v>
      </c>
      <c r="AV249" s="124" t="e">
        <f t="shared" si="183"/>
        <v>#VALUE!</v>
      </c>
      <c r="AW249" s="124" t="e">
        <f t="shared" si="184"/>
        <v>#VALUE!</v>
      </c>
      <c r="AX249" s="124" t="e">
        <f t="shared" si="185"/>
        <v>#VALUE!</v>
      </c>
      <c r="AY249" s="124" t="e">
        <f t="shared" si="186"/>
        <v>#VALUE!</v>
      </c>
      <c r="AZ249" s="124" t="e">
        <f t="shared" si="187"/>
        <v>#VALUE!</v>
      </c>
      <c r="BA249" s="124" t="e">
        <f t="shared" si="188"/>
        <v>#VALUE!</v>
      </c>
      <c r="BB249" s="124" t="e">
        <f t="shared" si="189"/>
        <v>#VALUE!</v>
      </c>
      <c r="BC249" s="124" t="e">
        <f t="shared" si="190"/>
        <v>#VALUE!</v>
      </c>
      <c r="BD249" s="124" t="e">
        <f t="shared" si="191"/>
        <v>#VALUE!</v>
      </c>
      <c r="BE249" s="124" t="e">
        <f t="shared" si="192"/>
        <v>#VALUE!</v>
      </c>
      <c r="BF249" s="124" t="e">
        <f t="shared" si="193"/>
        <v>#VALUE!</v>
      </c>
      <c r="BG249" s="124" t="e">
        <f t="shared" si="194"/>
        <v>#VALUE!</v>
      </c>
      <c r="BH249" s="124" t="e">
        <f t="shared" si="195"/>
        <v>#VALUE!</v>
      </c>
      <c r="BI249" s="124" t="e">
        <f t="shared" si="196"/>
        <v>#VALUE!</v>
      </c>
      <c r="BJ249" s="124" t="e">
        <f t="shared" si="197"/>
        <v>#VALUE!</v>
      </c>
      <c r="BK249" s="124" t="e">
        <f t="shared" si="198"/>
        <v>#VALUE!</v>
      </c>
      <c r="BL249" s="124">
        <f t="shared" si="199"/>
        <v>1</v>
      </c>
    </row>
    <row r="250" spans="1:64">
      <c r="A250" s="118" t="s">
        <v>545</v>
      </c>
      <c r="B250" s="126"/>
      <c r="C250" s="126"/>
      <c r="D250" s="125"/>
      <c r="E250" s="125"/>
      <c r="F250" s="127"/>
      <c r="G250" s="128"/>
      <c r="H250" s="128"/>
      <c r="I250" s="127"/>
      <c r="J250" s="127"/>
      <c r="K250" s="127"/>
      <c r="L250" s="121" t="str">
        <f t="shared" si="200"/>
        <v/>
      </c>
      <c r="M250" s="121" t="str">
        <f t="shared" si="201"/>
        <v/>
      </c>
      <c r="N250" s="121"/>
      <c r="O250" s="122" t="str">
        <f t="shared" si="202"/>
        <v/>
      </c>
      <c r="P250" s="122" t="str">
        <f t="shared" si="203"/>
        <v/>
      </c>
      <c r="Q250" s="122" t="str">
        <f t="shared" si="204"/>
        <v/>
      </c>
      <c r="R250" s="122" t="str">
        <f t="shared" si="205"/>
        <v/>
      </c>
      <c r="S250" s="122" t="str">
        <f t="shared" si="206"/>
        <v/>
      </c>
      <c r="T250" s="122" t="str">
        <f t="shared" si="207"/>
        <v/>
      </c>
      <c r="U250" s="122" t="str">
        <f>IF(OR($B250="",$C250="",$E250="",$F250&gt;AN_CONCURS,$F250=""),"",$G250/VLOOKUP($F250,Euro!$A$6:$C$246,3,FALSE))</f>
        <v/>
      </c>
      <c r="V250" s="236" t="b">
        <f t="shared" si="208"/>
        <v>0</v>
      </c>
      <c r="X250" s="123" t="e">
        <f t="shared" si="159"/>
        <v>#VALUE!</v>
      </c>
      <c r="Y250" s="123" t="e">
        <f t="shared" si="160"/>
        <v>#VALUE!</v>
      </c>
      <c r="Z250" s="123" t="e">
        <f t="shared" si="161"/>
        <v>#VALUE!</v>
      </c>
      <c r="AA250" s="123" t="e">
        <f t="shared" si="162"/>
        <v>#VALUE!</v>
      </c>
      <c r="AB250" s="123" t="e">
        <f t="shared" si="163"/>
        <v>#VALUE!</v>
      </c>
      <c r="AC250" s="123" t="e">
        <f t="shared" si="164"/>
        <v>#VALUE!</v>
      </c>
      <c r="AD250" s="123" t="e">
        <f t="shared" si="165"/>
        <v>#VALUE!</v>
      </c>
      <c r="AE250" s="123" t="e">
        <f t="shared" si="166"/>
        <v>#VALUE!</v>
      </c>
      <c r="AF250" s="123" t="e">
        <f t="shared" si="167"/>
        <v>#VALUE!</v>
      </c>
      <c r="AG250" s="123" t="e">
        <f t="shared" si="168"/>
        <v>#VALUE!</v>
      </c>
      <c r="AH250" s="123" t="e">
        <f t="shared" si="169"/>
        <v>#VALUE!</v>
      </c>
      <c r="AI250" s="123" t="e">
        <f t="shared" si="170"/>
        <v>#VALUE!</v>
      </c>
      <c r="AJ250" s="123" t="e">
        <f t="shared" si="171"/>
        <v>#VALUE!</v>
      </c>
      <c r="AK250" s="123" t="e">
        <f t="shared" si="172"/>
        <v>#VALUE!</v>
      </c>
      <c r="AL250" s="123" t="e">
        <f t="shared" si="173"/>
        <v>#VALUE!</v>
      </c>
      <c r="AM250" s="123" t="e">
        <f t="shared" si="174"/>
        <v>#VALUE!</v>
      </c>
      <c r="AN250" s="123" t="e">
        <f t="shared" si="175"/>
        <v>#VALUE!</v>
      </c>
      <c r="AO250" s="123" t="e">
        <f t="shared" si="176"/>
        <v>#VALUE!</v>
      </c>
      <c r="AP250" s="123" t="e">
        <f t="shared" si="177"/>
        <v>#VALUE!</v>
      </c>
      <c r="AQ250" s="123" t="e">
        <f t="shared" si="178"/>
        <v>#VALUE!</v>
      </c>
      <c r="AR250" s="124" t="e">
        <f t="shared" si="179"/>
        <v>#VALUE!</v>
      </c>
      <c r="AS250" s="124" t="e">
        <f t="shared" si="180"/>
        <v>#VALUE!</v>
      </c>
      <c r="AT250" s="124" t="e">
        <f t="shared" si="181"/>
        <v>#VALUE!</v>
      </c>
      <c r="AU250" s="124" t="e">
        <f t="shared" si="182"/>
        <v>#VALUE!</v>
      </c>
      <c r="AV250" s="124" t="e">
        <f t="shared" si="183"/>
        <v>#VALUE!</v>
      </c>
      <c r="AW250" s="124" t="e">
        <f t="shared" si="184"/>
        <v>#VALUE!</v>
      </c>
      <c r="AX250" s="124" t="e">
        <f t="shared" si="185"/>
        <v>#VALUE!</v>
      </c>
      <c r="AY250" s="124" t="e">
        <f t="shared" si="186"/>
        <v>#VALUE!</v>
      </c>
      <c r="AZ250" s="124" t="e">
        <f t="shared" si="187"/>
        <v>#VALUE!</v>
      </c>
      <c r="BA250" s="124" t="e">
        <f t="shared" si="188"/>
        <v>#VALUE!</v>
      </c>
      <c r="BB250" s="124" t="e">
        <f t="shared" si="189"/>
        <v>#VALUE!</v>
      </c>
      <c r="BC250" s="124" t="e">
        <f t="shared" si="190"/>
        <v>#VALUE!</v>
      </c>
      <c r="BD250" s="124" t="e">
        <f t="shared" si="191"/>
        <v>#VALUE!</v>
      </c>
      <c r="BE250" s="124" t="e">
        <f t="shared" si="192"/>
        <v>#VALUE!</v>
      </c>
      <c r="BF250" s="124" t="e">
        <f t="shared" si="193"/>
        <v>#VALUE!</v>
      </c>
      <c r="BG250" s="124" t="e">
        <f t="shared" si="194"/>
        <v>#VALUE!</v>
      </c>
      <c r="BH250" s="124" t="e">
        <f t="shared" si="195"/>
        <v>#VALUE!</v>
      </c>
      <c r="BI250" s="124" t="e">
        <f t="shared" si="196"/>
        <v>#VALUE!</v>
      </c>
      <c r="BJ250" s="124" t="e">
        <f t="shared" si="197"/>
        <v>#VALUE!</v>
      </c>
      <c r="BK250" s="124" t="e">
        <f t="shared" si="198"/>
        <v>#VALUE!</v>
      </c>
      <c r="BL250" s="124">
        <f t="shared" si="199"/>
        <v>1</v>
      </c>
    </row>
    <row r="251" spans="1:64">
      <c r="A251" s="118" t="s">
        <v>546</v>
      </c>
      <c r="B251" s="126"/>
      <c r="C251" s="126"/>
      <c r="D251" s="125"/>
      <c r="E251" s="125"/>
      <c r="F251" s="127"/>
      <c r="G251" s="128"/>
      <c r="H251" s="128"/>
      <c r="I251" s="127"/>
      <c r="J251" s="127"/>
      <c r="K251" s="127"/>
      <c r="L251" s="121" t="str">
        <f t="shared" si="200"/>
        <v/>
      </c>
      <c r="M251" s="121" t="str">
        <f t="shared" si="201"/>
        <v/>
      </c>
      <c r="N251" s="121"/>
      <c r="O251" s="122" t="str">
        <f t="shared" si="202"/>
        <v/>
      </c>
      <c r="P251" s="122" t="str">
        <f t="shared" si="203"/>
        <v/>
      </c>
      <c r="Q251" s="122" t="str">
        <f t="shared" si="204"/>
        <v/>
      </c>
      <c r="R251" s="122" t="str">
        <f t="shared" si="205"/>
        <v/>
      </c>
      <c r="S251" s="122" t="str">
        <f t="shared" si="206"/>
        <v/>
      </c>
      <c r="T251" s="122" t="str">
        <f t="shared" si="207"/>
        <v/>
      </c>
      <c r="U251" s="122" t="str">
        <f>IF(OR($B251="",$C251="",$E251="",$F251&gt;AN_CONCURS,$F251=""),"",$G251/VLOOKUP($F251,Euro!$A$6:$C$246,3,FALSE))</f>
        <v/>
      </c>
      <c r="V251" s="236" t="b">
        <f t="shared" si="208"/>
        <v>0</v>
      </c>
      <c r="X251" s="123" t="e">
        <f t="shared" ref="X251:X260" si="209">FIND(",",$B251,1)</f>
        <v>#VALUE!</v>
      </c>
      <c r="Y251" s="123" t="e">
        <f t="shared" si="160"/>
        <v>#VALUE!</v>
      </c>
      <c r="Z251" s="123" t="e">
        <f t="shared" si="161"/>
        <v>#VALUE!</v>
      </c>
      <c r="AA251" s="123" t="e">
        <f t="shared" si="162"/>
        <v>#VALUE!</v>
      </c>
      <c r="AB251" s="123" t="e">
        <f t="shared" si="163"/>
        <v>#VALUE!</v>
      </c>
      <c r="AC251" s="123" t="e">
        <f t="shared" si="164"/>
        <v>#VALUE!</v>
      </c>
      <c r="AD251" s="123" t="e">
        <f t="shared" si="165"/>
        <v>#VALUE!</v>
      </c>
      <c r="AE251" s="123" t="e">
        <f t="shared" si="166"/>
        <v>#VALUE!</v>
      </c>
      <c r="AF251" s="123" t="e">
        <f t="shared" si="167"/>
        <v>#VALUE!</v>
      </c>
      <c r="AG251" s="123" t="e">
        <f t="shared" si="168"/>
        <v>#VALUE!</v>
      </c>
      <c r="AH251" s="123" t="e">
        <f t="shared" si="169"/>
        <v>#VALUE!</v>
      </c>
      <c r="AI251" s="123" t="e">
        <f t="shared" si="170"/>
        <v>#VALUE!</v>
      </c>
      <c r="AJ251" s="123" t="e">
        <f t="shared" si="171"/>
        <v>#VALUE!</v>
      </c>
      <c r="AK251" s="123" t="e">
        <f t="shared" si="172"/>
        <v>#VALUE!</v>
      </c>
      <c r="AL251" s="123" t="e">
        <f t="shared" si="173"/>
        <v>#VALUE!</v>
      </c>
      <c r="AM251" s="123" t="e">
        <f t="shared" si="174"/>
        <v>#VALUE!</v>
      </c>
      <c r="AN251" s="123" t="e">
        <f t="shared" si="175"/>
        <v>#VALUE!</v>
      </c>
      <c r="AO251" s="123" t="e">
        <f t="shared" si="176"/>
        <v>#VALUE!</v>
      </c>
      <c r="AP251" s="123" t="e">
        <f t="shared" si="177"/>
        <v>#VALUE!</v>
      </c>
      <c r="AQ251" s="123" t="e">
        <f t="shared" si="178"/>
        <v>#VALUE!</v>
      </c>
      <c r="AR251" s="124" t="e">
        <f t="shared" si="179"/>
        <v>#VALUE!</v>
      </c>
      <c r="AS251" s="124" t="e">
        <f t="shared" si="180"/>
        <v>#VALUE!</v>
      </c>
      <c r="AT251" s="124" t="e">
        <f t="shared" si="181"/>
        <v>#VALUE!</v>
      </c>
      <c r="AU251" s="124" t="e">
        <f t="shared" si="182"/>
        <v>#VALUE!</v>
      </c>
      <c r="AV251" s="124" t="e">
        <f t="shared" si="183"/>
        <v>#VALUE!</v>
      </c>
      <c r="AW251" s="124" t="e">
        <f t="shared" si="184"/>
        <v>#VALUE!</v>
      </c>
      <c r="AX251" s="124" t="e">
        <f t="shared" si="185"/>
        <v>#VALUE!</v>
      </c>
      <c r="AY251" s="124" t="e">
        <f t="shared" si="186"/>
        <v>#VALUE!</v>
      </c>
      <c r="AZ251" s="124" t="e">
        <f t="shared" si="187"/>
        <v>#VALUE!</v>
      </c>
      <c r="BA251" s="124" t="e">
        <f t="shared" si="188"/>
        <v>#VALUE!</v>
      </c>
      <c r="BB251" s="124" t="e">
        <f t="shared" si="189"/>
        <v>#VALUE!</v>
      </c>
      <c r="BC251" s="124" t="e">
        <f t="shared" si="190"/>
        <v>#VALUE!</v>
      </c>
      <c r="BD251" s="124" t="e">
        <f t="shared" si="191"/>
        <v>#VALUE!</v>
      </c>
      <c r="BE251" s="124" t="e">
        <f t="shared" si="192"/>
        <v>#VALUE!</v>
      </c>
      <c r="BF251" s="124" t="e">
        <f t="shared" si="193"/>
        <v>#VALUE!</v>
      </c>
      <c r="BG251" s="124" t="e">
        <f t="shared" si="194"/>
        <v>#VALUE!</v>
      </c>
      <c r="BH251" s="124" t="e">
        <f t="shared" si="195"/>
        <v>#VALUE!</v>
      </c>
      <c r="BI251" s="124" t="e">
        <f t="shared" si="196"/>
        <v>#VALUE!</v>
      </c>
      <c r="BJ251" s="124" t="e">
        <f t="shared" si="197"/>
        <v>#VALUE!</v>
      </c>
      <c r="BK251" s="124" t="e">
        <f t="shared" si="198"/>
        <v>#VALUE!</v>
      </c>
      <c r="BL251" s="124">
        <f t="shared" si="199"/>
        <v>1</v>
      </c>
    </row>
    <row r="252" spans="1:64">
      <c r="A252" s="118" t="s">
        <v>547</v>
      </c>
      <c r="B252" s="126"/>
      <c r="C252" s="126"/>
      <c r="D252" s="125"/>
      <c r="E252" s="125"/>
      <c r="F252" s="127"/>
      <c r="G252" s="128"/>
      <c r="H252" s="128"/>
      <c r="I252" s="127"/>
      <c r="J252" s="127"/>
      <c r="K252" s="127"/>
      <c r="L252" s="121" t="str">
        <f t="shared" si="200"/>
        <v/>
      </c>
      <c r="M252" s="121" t="str">
        <f t="shared" si="201"/>
        <v/>
      </c>
      <c r="N252" s="121"/>
      <c r="O252" s="122" t="str">
        <f t="shared" si="202"/>
        <v/>
      </c>
      <c r="P252" s="122" t="str">
        <f t="shared" si="203"/>
        <v/>
      </c>
      <c r="Q252" s="122" t="str">
        <f t="shared" si="204"/>
        <v/>
      </c>
      <c r="R252" s="122" t="str">
        <f t="shared" si="205"/>
        <v/>
      </c>
      <c r="S252" s="122" t="str">
        <f t="shared" si="206"/>
        <v/>
      </c>
      <c r="T252" s="122" t="str">
        <f t="shared" si="207"/>
        <v/>
      </c>
      <c r="U252" s="122" t="str">
        <f>IF(OR($B252="",$C252="",$E252="",$F252&gt;AN_CONCURS,$F252=""),"",$G252/VLOOKUP($F252,Euro!$A$6:$C$246,3,FALSE))</f>
        <v/>
      </c>
      <c r="V252" s="236" t="b">
        <f t="shared" si="208"/>
        <v>0</v>
      </c>
      <c r="X252" s="123" t="e">
        <f t="shared" si="209"/>
        <v>#VALUE!</v>
      </c>
      <c r="Y252" s="123" t="e">
        <f t="shared" si="160"/>
        <v>#VALUE!</v>
      </c>
      <c r="Z252" s="123" t="e">
        <f t="shared" si="161"/>
        <v>#VALUE!</v>
      </c>
      <c r="AA252" s="123" t="e">
        <f t="shared" si="162"/>
        <v>#VALUE!</v>
      </c>
      <c r="AB252" s="123" t="e">
        <f t="shared" si="163"/>
        <v>#VALUE!</v>
      </c>
      <c r="AC252" s="123" t="e">
        <f t="shared" si="164"/>
        <v>#VALUE!</v>
      </c>
      <c r="AD252" s="123" t="e">
        <f t="shared" si="165"/>
        <v>#VALUE!</v>
      </c>
      <c r="AE252" s="123" t="e">
        <f t="shared" si="166"/>
        <v>#VALUE!</v>
      </c>
      <c r="AF252" s="123" t="e">
        <f t="shared" si="167"/>
        <v>#VALUE!</v>
      </c>
      <c r="AG252" s="123" t="e">
        <f t="shared" si="168"/>
        <v>#VALUE!</v>
      </c>
      <c r="AH252" s="123" t="e">
        <f t="shared" si="169"/>
        <v>#VALUE!</v>
      </c>
      <c r="AI252" s="123" t="e">
        <f t="shared" si="170"/>
        <v>#VALUE!</v>
      </c>
      <c r="AJ252" s="123" t="e">
        <f t="shared" si="171"/>
        <v>#VALUE!</v>
      </c>
      <c r="AK252" s="123" t="e">
        <f t="shared" si="172"/>
        <v>#VALUE!</v>
      </c>
      <c r="AL252" s="123" t="e">
        <f t="shared" si="173"/>
        <v>#VALUE!</v>
      </c>
      <c r="AM252" s="123" t="e">
        <f t="shared" si="174"/>
        <v>#VALUE!</v>
      </c>
      <c r="AN252" s="123" t="e">
        <f t="shared" si="175"/>
        <v>#VALUE!</v>
      </c>
      <c r="AO252" s="123" t="e">
        <f t="shared" si="176"/>
        <v>#VALUE!</v>
      </c>
      <c r="AP252" s="123" t="e">
        <f t="shared" si="177"/>
        <v>#VALUE!</v>
      </c>
      <c r="AQ252" s="123" t="e">
        <f t="shared" si="178"/>
        <v>#VALUE!</v>
      </c>
      <c r="AR252" s="124" t="e">
        <f t="shared" si="179"/>
        <v>#VALUE!</v>
      </c>
      <c r="AS252" s="124" t="e">
        <f t="shared" si="180"/>
        <v>#VALUE!</v>
      </c>
      <c r="AT252" s="124" t="e">
        <f t="shared" si="181"/>
        <v>#VALUE!</v>
      </c>
      <c r="AU252" s="124" t="e">
        <f t="shared" si="182"/>
        <v>#VALUE!</v>
      </c>
      <c r="AV252" s="124" t="e">
        <f t="shared" si="183"/>
        <v>#VALUE!</v>
      </c>
      <c r="AW252" s="124" t="e">
        <f t="shared" si="184"/>
        <v>#VALUE!</v>
      </c>
      <c r="AX252" s="124" t="e">
        <f t="shared" si="185"/>
        <v>#VALUE!</v>
      </c>
      <c r="AY252" s="124" t="e">
        <f t="shared" si="186"/>
        <v>#VALUE!</v>
      </c>
      <c r="AZ252" s="124" t="e">
        <f t="shared" si="187"/>
        <v>#VALUE!</v>
      </c>
      <c r="BA252" s="124" t="e">
        <f t="shared" si="188"/>
        <v>#VALUE!</v>
      </c>
      <c r="BB252" s="124" t="e">
        <f t="shared" si="189"/>
        <v>#VALUE!</v>
      </c>
      <c r="BC252" s="124" t="e">
        <f t="shared" si="190"/>
        <v>#VALUE!</v>
      </c>
      <c r="BD252" s="124" t="e">
        <f t="shared" si="191"/>
        <v>#VALUE!</v>
      </c>
      <c r="BE252" s="124" t="e">
        <f t="shared" si="192"/>
        <v>#VALUE!</v>
      </c>
      <c r="BF252" s="124" t="e">
        <f t="shared" si="193"/>
        <v>#VALUE!</v>
      </c>
      <c r="BG252" s="124" t="e">
        <f t="shared" si="194"/>
        <v>#VALUE!</v>
      </c>
      <c r="BH252" s="124" t="e">
        <f t="shared" si="195"/>
        <v>#VALUE!</v>
      </c>
      <c r="BI252" s="124" t="e">
        <f t="shared" si="196"/>
        <v>#VALUE!</v>
      </c>
      <c r="BJ252" s="124" t="e">
        <f t="shared" si="197"/>
        <v>#VALUE!</v>
      </c>
      <c r="BK252" s="124" t="e">
        <f t="shared" si="198"/>
        <v>#VALUE!</v>
      </c>
      <c r="BL252" s="124">
        <f t="shared" si="199"/>
        <v>1</v>
      </c>
    </row>
    <row r="253" spans="1:64">
      <c r="A253" s="118" t="s">
        <v>548</v>
      </c>
      <c r="B253" s="126"/>
      <c r="C253" s="126"/>
      <c r="D253" s="125"/>
      <c r="E253" s="125"/>
      <c r="F253" s="127"/>
      <c r="G253" s="128"/>
      <c r="H253" s="128"/>
      <c r="I253" s="127"/>
      <c r="J253" s="127"/>
      <c r="K253" s="127"/>
      <c r="L253" s="121" t="str">
        <f t="shared" si="200"/>
        <v/>
      </c>
      <c r="M253" s="121" t="str">
        <f t="shared" si="201"/>
        <v/>
      </c>
      <c r="N253" s="121"/>
      <c r="O253" s="122" t="str">
        <f t="shared" si="202"/>
        <v/>
      </c>
      <c r="P253" s="122" t="str">
        <f t="shared" si="203"/>
        <v/>
      </c>
      <c r="Q253" s="122" t="str">
        <f t="shared" si="204"/>
        <v/>
      </c>
      <c r="R253" s="122" t="str">
        <f t="shared" si="205"/>
        <v/>
      </c>
      <c r="S253" s="122" t="str">
        <f t="shared" si="206"/>
        <v/>
      </c>
      <c r="T253" s="122" t="str">
        <f t="shared" si="207"/>
        <v/>
      </c>
      <c r="U253" s="122" t="str">
        <f>IF(OR($B253="",$C253="",$E253="",$F253&gt;AN_CONCURS,$F253=""),"",$G253/VLOOKUP($F253,Euro!$A$6:$C$246,3,FALSE))</f>
        <v/>
      </c>
      <c r="V253" s="236" t="b">
        <f t="shared" si="208"/>
        <v>0</v>
      </c>
      <c r="X253" s="123" t="e">
        <f t="shared" si="209"/>
        <v>#VALUE!</v>
      </c>
      <c r="Y253" s="123" t="e">
        <f t="shared" si="160"/>
        <v>#VALUE!</v>
      </c>
      <c r="Z253" s="123" t="e">
        <f t="shared" si="161"/>
        <v>#VALUE!</v>
      </c>
      <c r="AA253" s="123" t="e">
        <f t="shared" si="162"/>
        <v>#VALUE!</v>
      </c>
      <c r="AB253" s="123" t="e">
        <f t="shared" si="163"/>
        <v>#VALUE!</v>
      </c>
      <c r="AC253" s="123" t="e">
        <f t="shared" si="164"/>
        <v>#VALUE!</v>
      </c>
      <c r="AD253" s="123" t="e">
        <f t="shared" si="165"/>
        <v>#VALUE!</v>
      </c>
      <c r="AE253" s="123" t="e">
        <f t="shared" si="166"/>
        <v>#VALUE!</v>
      </c>
      <c r="AF253" s="123" t="e">
        <f t="shared" si="167"/>
        <v>#VALUE!</v>
      </c>
      <c r="AG253" s="123" t="e">
        <f t="shared" si="168"/>
        <v>#VALUE!</v>
      </c>
      <c r="AH253" s="123" t="e">
        <f t="shared" si="169"/>
        <v>#VALUE!</v>
      </c>
      <c r="AI253" s="123" t="e">
        <f t="shared" si="170"/>
        <v>#VALUE!</v>
      </c>
      <c r="AJ253" s="123" t="e">
        <f t="shared" si="171"/>
        <v>#VALUE!</v>
      </c>
      <c r="AK253" s="123" t="e">
        <f t="shared" si="172"/>
        <v>#VALUE!</v>
      </c>
      <c r="AL253" s="123" t="e">
        <f t="shared" si="173"/>
        <v>#VALUE!</v>
      </c>
      <c r="AM253" s="123" t="e">
        <f t="shared" si="174"/>
        <v>#VALUE!</v>
      </c>
      <c r="AN253" s="123" t="e">
        <f t="shared" si="175"/>
        <v>#VALUE!</v>
      </c>
      <c r="AO253" s="123" t="e">
        <f t="shared" si="176"/>
        <v>#VALUE!</v>
      </c>
      <c r="AP253" s="123" t="e">
        <f t="shared" si="177"/>
        <v>#VALUE!</v>
      </c>
      <c r="AQ253" s="123" t="e">
        <f t="shared" si="178"/>
        <v>#VALUE!</v>
      </c>
      <c r="AR253" s="124" t="e">
        <f t="shared" si="179"/>
        <v>#VALUE!</v>
      </c>
      <c r="AS253" s="124" t="e">
        <f t="shared" si="180"/>
        <v>#VALUE!</v>
      </c>
      <c r="AT253" s="124" t="e">
        <f t="shared" si="181"/>
        <v>#VALUE!</v>
      </c>
      <c r="AU253" s="124" t="e">
        <f t="shared" si="182"/>
        <v>#VALUE!</v>
      </c>
      <c r="AV253" s="124" t="e">
        <f t="shared" si="183"/>
        <v>#VALUE!</v>
      </c>
      <c r="AW253" s="124" t="e">
        <f t="shared" si="184"/>
        <v>#VALUE!</v>
      </c>
      <c r="AX253" s="124" t="e">
        <f t="shared" si="185"/>
        <v>#VALUE!</v>
      </c>
      <c r="AY253" s="124" t="e">
        <f t="shared" si="186"/>
        <v>#VALUE!</v>
      </c>
      <c r="AZ253" s="124" t="e">
        <f t="shared" si="187"/>
        <v>#VALUE!</v>
      </c>
      <c r="BA253" s="124" t="e">
        <f t="shared" si="188"/>
        <v>#VALUE!</v>
      </c>
      <c r="BB253" s="124" t="e">
        <f t="shared" si="189"/>
        <v>#VALUE!</v>
      </c>
      <c r="BC253" s="124" t="e">
        <f t="shared" si="190"/>
        <v>#VALUE!</v>
      </c>
      <c r="BD253" s="124" t="e">
        <f t="shared" si="191"/>
        <v>#VALUE!</v>
      </c>
      <c r="BE253" s="124" t="e">
        <f t="shared" si="192"/>
        <v>#VALUE!</v>
      </c>
      <c r="BF253" s="124" t="e">
        <f t="shared" si="193"/>
        <v>#VALUE!</v>
      </c>
      <c r="BG253" s="124" t="e">
        <f t="shared" si="194"/>
        <v>#VALUE!</v>
      </c>
      <c r="BH253" s="124" t="e">
        <f t="shared" si="195"/>
        <v>#VALUE!</v>
      </c>
      <c r="BI253" s="124" t="e">
        <f t="shared" si="196"/>
        <v>#VALUE!</v>
      </c>
      <c r="BJ253" s="124" t="e">
        <f t="shared" si="197"/>
        <v>#VALUE!</v>
      </c>
      <c r="BK253" s="124" t="e">
        <f t="shared" si="198"/>
        <v>#VALUE!</v>
      </c>
      <c r="BL253" s="124">
        <f t="shared" si="199"/>
        <v>1</v>
      </c>
    </row>
    <row r="254" spans="1:64">
      <c r="A254" s="118" t="s">
        <v>549</v>
      </c>
      <c r="B254" s="126"/>
      <c r="C254" s="126"/>
      <c r="D254" s="125"/>
      <c r="E254" s="125"/>
      <c r="F254" s="127"/>
      <c r="G254" s="128"/>
      <c r="H254" s="128"/>
      <c r="I254" s="127"/>
      <c r="J254" s="127"/>
      <c r="K254" s="127"/>
      <c r="L254" s="121" t="str">
        <f t="shared" si="200"/>
        <v/>
      </c>
      <c r="M254" s="121" t="str">
        <f t="shared" si="201"/>
        <v/>
      </c>
      <c r="N254" s="121"/>
      <c r="O254" s="122" t="str">
        <f t="shared" si="202"/>
        <v/>
      </c>
      <c r="P254" s="122" t="str">
        <f t="shared" si="203"/>
        <v/>
      </c>
      <c r="Q254" s="122" t="str">
        <f t="shared" si="204"/>
        <v/>
      </c>
      <c r="R254" s="122" t="str">
        <f t="shared" si="205"/>
        <v/>
      </c>
      <c r="S254" s="122" t="str">
        <f t="shared" si="206"/>
        <v/>
      </c>
      <c r="T254" s="122" t="str">
        <f t="shared" si="207"/>
        <v/>
      </c>
      <c r="U254" s="122" t="str">
        <f>IF(OR($B254="",$C254="",$E254="",$F254&gt;AN_CONCURS,$F254=""),"",$G254/VLOOKUP($F254,Euro!$A$6:$C$246,3,FALSE))</f>
        <v/>
      </c>
      <c r="V254" s="236" t="b">
        <f t="shared" si="208"/>
        <v>0</v>
      </c>
      <c r="X254" s="123" t="e">
        <f t="shared" si="209"/>
        <v>#VALUE!</v>
      </c>
      <c r="Y254" s="123" t="e">
        <f t="shared" si="160"/>
        <v>#VALUE!</v>
      </c>
      <c r="Z254" s="123" t="e">
        <f t="shared" si="161"/>
        <v>#VALUE!</v>
      </c>
      <c r="AA254" s="123" t="e">
        <f t="shared" si="162"/>
        <v>#VALUE!</v>
      </c>
      <c r="AB254" s="123" t="e">
        <f t="shared" si="163"/>
        <v>#VALUE!</v>
      </c>
      <c r="AC254" s="123" t="e">
        <f t="shared" si="164"/>
        <v>#VALUE!</v>
      </c>
      <c r="AD254" s="123" t="e">
        <f t="shared" si="165"/>
        <v>#VALUE!</v>
      </c>
      <c r="AE254" s="123" t="e">
        <f t="shared" si="166"/>
        <v>#VALUE!</v>
      </c>
      <c r="AF254" s="123" t="e">
        <f t="shared" si="167"/>
        <v>#VALUE!</v>
      </c>
      <c r="AG254" s="123" t="e">
        <f t="shared" si="168"/>
        <v>#VALUE!</v>
      </c>
      <c r="AH254" s="123" t="e">
        <f t="shared" si="169"/>
        <v>#VALUE!</v>
      </c>
      <c r="AI254" s="123" t="e">
        <f t="shared" si="170"/>
        <v>#VALUE!</v>
      </c>
      <c r="AJ254" s="123" t="e">
        <f t="shared" si="171"/>
        <v>#VALUE!</v>
      </c>
      <c r="AK254" s="123" t="e">
        <f t="shared" si="172"/>
        <v>#VALUE!</v>
      </c>
      <c r="AL254" s="123" t="e">
        <f t="shared" si="173"/>
        <v>#VALUE!</v>
      </c>
      <c r="AM254" s="123" t="e">
        <f t="shared" si="174"/>
        <v>#VALUE!</v>
      </c>
      <c r="AN254" s="123" t="e">
        <f t="shared" si="175"/>
        <v>#VALUE!</v>
      </c>
      <c r="AO254" s="123" t="e">
        <f t="shared" si="176"/>
        <v>#VALUE!</v>
      </c>
      <c r="AP254" s="123" t="e">
        <f t="shared" si="177"/>
        <v>#VALUE!</v>
      </c>
      <c r="AQ254" s="123" t="e">
        <f t="shared" si="178"/>
        <v>#VALUE!</v>
      </c>
      <c r="AR254" s="124" t="e">
        <f t="shared" si="179"/>
        <v>#VALUE!</v>
      </c>
      <c r="AS254" s="124" t="e">
        <f t="shared" si="180"/>
        <v>#VALUE!</v>
      </c>
      <c r="AT254" s="124" t="e">
        <f t="shared" si="181"/>
        <v>#VALUE!</v>
      </c>
      <c r="AU254" s="124" t="e">
        <f t="shared" si="182"/>
        <v>#VALUE!</v>
      </c>
      <c r="AV254" s="124" t="e">
        <f t="shared" si="183"/>
        <v>#VALUE!</v>
      </c>
      <c r="AW254" s="124" t="e">
        <f t="shared" si="184"/>
        <v>#VALUE!</v>
      </c>
      <c r="AX254" s="124" t="e">
        <f t="shared" si="185"/>
        <v>#VALUE!</v>
      </c>
      <c r="AY254" s="124" t="e">
        <f t="shared" si="186"/>
        <v>#VALUE!</v>
      </c>
      <c r="AZ254" s="124" t="e">
        <f t="shared" si="187"/>
        <v>#VALUE!</v>
      </c>
      <c r="BA254" s="124" t="e">
        <f t="shared" si="188"/>
        <v>#VALUE!</v>
      </c>
      <c r="BB254" s="124" t="e">
        <f t="shared" si="189"/>
        <v>#VALUE!</v>
      </c>
      <c r="BC254" s="124" t="e">
        <f t="shared" si="190"/>
        <v>#VALUE!</v>
      </c>
      <c r="BD254" s="124" t="e">
        <f t="shared" si="191"/>
        <v>#VALUE!</v>
      </c>
      <c r="BE254" s="124" t="e">
        <f t="shared" si="192"/>
        <v>#VALUE!</v>
      </c>
      <c r="BF254" s="124" t="e">
        <f t="shared" si="193"/>
        <v>#VALUE!</v>
      </c>
      <c r="BG254" s="124" t="e">
        <f t="shared" si="194"/>
        <v>#VALUE!</v>
      </c>
      <c r="BH254" s="124" t="e">
        <f t="shared" si="195"/>
        <v>#VALUE!</v>
      </c>
      <c r="BI254" s="124" t="e">
        <f t="shared" si="196"/>
        <v>#VALUE!</v>
      </c>
      <c r="BJ254" s="124" t="e">
        <f t="shared" si="197"/>
        <v>#VALUE!</v>
      </c>
      <c r="BK254" s="124" t="e">
        <f t="shared" si="198"/>
        <v>#VALUE!</v>
      </c>
      <c r="BL254" s="124">
        <f t="shared" si="199"/>
        <v>1</v>
      </c>
    </row>
    <row r="255" spans="1:64">
      <c r="A255" s="118" t="s">
        <v>550</v>
      </c>
      <c r="B255" s="126"/>
      <c r="C255" s="126"/>
      <c r="D255" s="125"/>
      <c r="E255" s="125"/>
      <c r="F255" s="127"/>
      <c r="G255" s="128"/>
      <c r="H255" s="128"/>
      <c r="I255" s="127"/>
      <c r="J255" s="127"/>
      <c r="K255" s="127"/>
      <c r="L255" s="121" t="str">
        <f t="shared" si="200"/>
        <v/>
      </c>
      <c r="M255" s="121" t="str">
        <f t="shared" si="201"/>
        <v/>
      </c>
      <c r="N255" s="121"/>
      <c r="O255" s="122" t="str">
        <f t="shared" si="202"/>
        <v/>
      </c>
      <c r="P255" s="122" t="str">
        <f t="shared" si="203"/>
        <v/>
      </c>
      <c r="Q255" s="122" t="str">
        <f t="shared" si="204"/>
        <v/>
      </c>
      <c r="R255" s="122" t="str">
        <f t="shared" si="205"/>
        <v/>
      </c>
      <c r="S255" s="122" t="str">
        <f t="shared" si="206"/>
        <v/>
      </c>
      <c r="T255" s="122" t="str">
        <f t="shared" si="207"/>
        <v/>
      </c>
      <c r="U255" s="122" t="str">
        <f>IF(OR($B255="",$C255="",$E255="",$F255&gt;AN_CONCURS,$F255=""),"",$G255/VLOOKUP($F255,Euro!$A$6:$C$246,3,FALSE))</f>
        <v/>
      </c>
      <c r="V255" s="236" t="b">
        <f t="shared" si="208"/>
        <v>0</v>
      </c>
      <c r="X255" s="123" t="e">
        <f t="shared" si="209"/>
        <v>#VALUE!</v>
      </c>
      <c r="Y255" s="123" t="e">
        <f t="shared" si="160"/>
        <v>#VALUE!</v>
      </c>
      <c r="Z255" s="123" t="e">
        <f t="shared" si="161"/>
        <v>#VALUE!</v>
      </c>
      <c r="AA255" s="123" t="e">
        <f t="shared" si="162"/>
        <v>#VALUE!</v>
      </c>
      <c r="AB255" s="123" t="e">
        <f t="shared" si="163"/>
        <v>#VALUE!</v>
      </c>
      <c r="AC255" s="123" t="e">
        <f t="shared" si="164"/>
        <v>#VALUE!</v>
      </c>
      <c r="AD255" s="123" t="e">
        <f t="shared" si="165"/>
        <v>#VALUE!</v>
      </c>
      <c r="AE255" s="123" t="e">
        <f t="shared" si="166"/>
        <v>#VALUE!</v>
      </c>
      <c r="AF255" s="123" t="e">
        <f t="shared" si="167"/>
        <v>#VALUE!</v>
      </c>
      <c r="AG255" s="123" t="e">
        <f t="shared" si="168"/>
        <v>#VALUE!</v>
      </c>
      <c r="AH255" s="123" t="e">
        <f t="shared" si="169"/>
        <v>#VALUE!</v>
      </c>
      <c r="AI255" s="123" t="e">
        <f t="shared" si="170"/>
        <v>#VALUE!</v>
      </c>
      <c r="AJ255" s="123" t="e">
        <f t="shared" si="171"/>
        <v>#VALUE!</v>
      </c>
      <c r="AK255" s="123" t="e">
        <f t="shared" si="172"/>
        <v>#VALUE!</v>
      </c>
      <c r="AL255" s="123" t="e">
        <f t="shared" si="173"/>
        <v>#VALUE!</v>
      </c>
      <c r="AM255" s="123" t="e">
        <f t="shared" si="174"/>
        <v>#VALUE!</v>
      </c>
      <c r="AN255" s="123" t="e">
        <f t="shared" si="175"/>
        <v>#VALUE!</v>
      </c>
      <c r="AO255" s="123" t="e">
        <f t="shared" si="176"/>
        <v>#VALUE!</v>
      </c>
      <c r="AP255" s="123" t="e">
        <f t="shared" si="177"/>
        <v>#VALUE!</v>
      </c>
      <c r="AQ255" s="123" t="e">
        <f t="shared" si="178"/>
        <v>#VALUE!</v>
      </c>
      <c r="AR255" s="124" t="e">
        <f t="shared" si="179"/>
        <v>#VALUE!</v>
      </c>
      <c r="AS255" s="124" t="e">
        <f t="shared" si="180"/>
        <v>#VALUE!</v>
      </c>
      <c r="AT255" s="124" t="e">
        <f t="shared" si="181"/>
        <v>#VALUE!</v>
      </c>
      <c r="AU255" s="124" t="e">
        <f t="shared" si="182"/>
        <v>#VALUE!</v>
      </c>
      <c r="AV255" s="124" t="e">
        <f t="shared" si="183"/>
        <v>#VALUE!</v>
      </c>
      <c r="AW255" s="124" t="e">
        <f t="shared" si="184"/>
        <v>#VALUE!</v>
      </c>
      <c r="AX255" s="124" t="e">
        <f t="shared" si="185"/>
        <v>#VALUE!</v>
      </c>
      <c r="AY255" s="124" t="e">
        <f t="shared" si="186"/>
        <v>#VALUE!</v>
      </c>
      <c r="AZ255" s="124" t="e">
        <f t="shared" si="187"/>
        <v>#VALUE!</v>
      </c>
      <c r="BA255" s="124" t="e">
        <f t="shared" si="188"/>
        <v>#VALUE!</v>
      </c>
      <c r="BB255" s="124" t="e">
        <f t="shared" si="189"/>
        <v>#VALUE!</v>
      </c>
      <c r="BC255" s="124" t="e">
        <f t="shared" si="190"/>
        <v>#VALUE!</v>
      </c>
      <c r="BD255" s="124" t="e">
        <f t="shared" si="191"/>
        <v>#VALUE!</v>
      </c>
      <c r="BE255" s="124" t="e">
        <f t="shared" si="192"/>
        <v>#VALUE!</v>
      </c>
      <c r="BF255" s="124" t="e">
        <f t="shared" si="193"/>
        <v>#VALUE!</v>
      </c>
      <c r="BG255" s="124" t="e">
        <f t="shared" si="194"/>
        <v>#VALUE!</v>
      </c>
      <c r="BH255" s="124" t="e">
        <f t="shared" si="195"/>
        <v>#VALUE!</v>
      </c>
      <c r="BI255" s="124" t="e">
        <f t="shared" si="196"/>
        <v>#VALUE!</v>
      </c>
      <c r="BJ255" s="124" t="e">
        <f t="shared" si="197"/>
        <v>#VALUE!</v>
      </c>
      <c r="BK255" s="124" t="e">
        <f t="shared" si="198"/>
        <v>#VALUE!</v>
      </c>
      <c r="BL255" s="124">
        <f t="shared" si="199"/>
        <v>1</v>
      </c>
    </row>
    <row r="256" spans="1:64">
      <c r="A256" s="118" t="s">
        <v>551</v>
      </c>
      <c r="B256" s="126"/>
      <c r="C256" s="126"/>
      <c r="D256" s="125"/>
      <c r="E256" s="125"/>
      <c r="F256" s="127"/>
      <c r="G256" s="128"/>
      <c r="H256" s="128"/>
      <c r="I256" s="127"/>
      <c r="J256" s="127"/>
      <c r="K256" s="127"/>
      <c r="L256" s="121" t="str">
        <f t="shared" si="200"/>
        <v/>
      </c>
      <c r="M256" s="121" t="str">
        <f t="shared" si="201"/>
        <v/>
      </c>
      <c r="N256" s="121"/>
      <c r="O256" s="122" t="str">
        <f t="shared" si="202"/>
        <v/>
      </c>
      <c r="P256" s="122" t="str">
        <f t="shared" si="203"/>
        <v/>
      </c>
      <c r="Q256" s="122" t="str">
        <f t="shared" si="204"/>
        <v/>
      </c>
      <c r="R256" s="122" t="str">
        <f t="shared" si="205"/>
        <v/>
      </c>
      <c r="S256" s="122" t="str">
        <f t="shared" si="206"/>
        <v/>
      </c>
      <c r="T256" s="122" t="str">
        <f t="shared" si="207"/>
        <v/>
      </c>
      <c r="U256" s="122" t="str">
        <f>IF(OR($B256="",$C256="",$E256="",$F256&gt;AN_CONCURS,$F256=""),"",$G256/VLOOKUP($F256,Euro!$A$6:$C$246,3,FALSE))</f>
        <v/>
      </c>
      <c r="V256" s="236" t="b">
        <f t="shared" si="208"/>
        <v>0</v>
      </c>
      <c r="X256" s="123" t="e">
        <f t="shared" si="209"/>
        <v>#VALUE!</v>
      </c>
      <c r="Y256" s="123" t="e">
        <f t="shared" si="160"/>
        <v>#VALUE!</v>
      </c>
      <c r="Z256" s="123" t="e">
        <f t="shared" si="161"/>
        <v>#VALUE!</v>
      </c>
      <c r="AA256" s="123" t="e">
        <f t="shared" si="162"/>
        <v>#VALUE!</v>
      </c>
      <c r="AB256" s="123" t="e">
        <f t="shared" si="163"/>
        <v>#VALUE!</v>
      </c>
      <c r="AC256" s="123" t="e">
        <f t="shared" si="164"/>
        <v>#VALUE!</v>
      </c>
      <c r="AD256" s="123" t="e">
        <f t="shared" si="165"/>
        <v>#VALUE!</v>
      </c>
      <c r="AE256" s="123" t="e">
        <f t="shared" si="166"/>
        <v>#VALUE!</v>
      </c>
      <c r="AF256" s="123" t="e">
        <f t="shared" si="167"/>
        <v>#VALUE!</v>
      </c>
      <c r="AG256" s="123" t="e">
        <f t="shared" si="168"/>
        <v>#VALUE!</v>
      </c>
      <c r="AH256" s="123" t="e">
        <f t="shared" si="169"/>
        <v>#VALUE!</v>
      </c>
      <c r="AI256" s="123" t="e">
        <f t="shared" si="170"/>
        <v>#VALUE!</v>
      </c>
      <c r="AJ256" s="123" t="e">
        <f t="shared" si="171"/>
        <v>#VALUE!</v>
      </c>
      <c r="AK256" s="123" t="e">
        <f t="shared" si="172"/>
        <v>#VALUE!</v>
      </c>
      <c r="AL256" s="123" t="e">
        <f t="shared" si="173"/>
        <v>#VALUE!</v>
      </c>
      <c r="AM256" s="123" t="e">
        <f t="shared" si="174"/>
        <v>#VALUE!</v>
      </c>
      <c r="AN256" s="123" t="e">
        <f t="shared" si="175"/>
        <v>#VALUE!</v>
      </c>
      <c r="AO256" s="123" t="e">
        <f t="shared" si="176"/>
        <v>#VALUE!</v>
      </c>
      <c r="AP256" s="123" t="e">
        <f t="shared" si="177"/>
        <v>#VALUE!</v>
      </c>
      <c r="AQ256" s="123" t="e">
        <f t="shared" si="178"/>
        <v>#VALUE!</v>
      </c>
      <c r="AR256" s="124" t="e">
        <f t="shared" si="179"/>
        <v>#VALUE!</v>
      </c>
      <c r="AS256" s="124" t="e">
        <f t="shared" si="180"/>
        <v>#VALUE!</v>
      </c>
      <c r="AT256" s="124" t="e">
        <f t="shared" si="181"/>
        <v>#VALUE!</v>
      </c>
      <c r="AU256" s="124" t="e">
        <f t="shared" si="182"/>
        <v>#VALUE!</v>
      </c>
      <c r="AV256" s="124" t="e">
        <f t="shared" si="183"/>
        <v>#VALUE!</v>
      </c>
      <c r="AW256" s="124" t="e">
        <f t="shared" si="184"/>
        <v>#VALUE!</v>
      </c>
      <c r="AX256" s="124" t="e">
        <f t="shared" si="185"/>
        <v>#VALUE!</v>
      </c>
      <c r="AY256" s="124" t="e">
        <f t="shared" si="186"/>
        <v>#VALUE!</v>
      </c>
      <c r="AZ256" s="124" t="e">
        <f t="shared" si="187"/>
        <v>#VALUE!</v>
      </c>
      <c r="BA256" s="124" t="e">
        <f t="shared" si="188"/>
        <v>#VALUE!</v>
      </c>
      <c r="BB256" s="124" t="e">
        <f t="shared" si="189"/>
        <v>#VALUE!</v>
      </c>
      <c r="BC256" s="124" t="e">
        <f t="shared" si="190"/>
        <v>#VALUE!</v>
      </c>
      <c r="BD256" s="124" t="e">
        <f t="shared" si="191"/>
        <v>#VALUE!</v>
      </c>
      <c r="BE256" s="124" t="e">
        <f t="shared" si="192"/>
        <v>#VALUE!</v>
      </c>
      <c r="BF256" s="124" t="e">
        <f t="shared" si="193"/>
        <v>#VALUE!</v>
      </c>
      <c r="BG256" s="124" t="e">
        <f t="shared" si="194"/>
        <v>#VALUE!</v>
      </c>
      <c r="BH256" s="124" t="e">
        <f t="shared" si="195"/>
        <v>#VALUE!</v>
      </c>
      <c r="BI256" s="124" t="e">
        <f t="shared" si="196"/>
        <v>#VALUE!</v>
      </c>
      <c r="BJ256" s="124" t="e">
        <f t="shared" si="197"/>
        <v>#VALUE!</v>
      </c>
      <c r="BK256" s="124" t="e">
        <f t="shared" si="198"/>
        <v>#VALUE!</v>
      </c>
      <c r="BL256" s="124">
        <f t="shared" si="199"/>
        <v>1</v>
      </c>
    </row>
    <row r="257" spans="1:64">
      <c r="A257" s="118" t="s">
        <v>552</v>
      </c>
      <c r="B257" s="126"/>
      <c r="C257" s="126"/>
      <c r="D257" s="125"/>
      <c r="E257" s="125"/>
      <c r="F257" s="127"/>
      <c r="G257" s="128"/>
      <c r="H257" s="128"/>
      <c r="I257" s="127"/>
      <c r="J257" s="127"/>
      <c r="K257" s="127"/>
      <c r="L257" s="121" t="str">
        <f t="shared" si="200"/>
        <v/>
      </c>
      <c r="M257" s="121" t="str">
        <f t="shared" si="201"/>
        <v/>
      </c>
      <c r="N257" s="121"/>
      <c r="O257" s="122" t="str">
        <f t="shared" si="202"/>
        <v/>
      </c>
      <c r="P257" s="122" t="str">
        <f t="shared" si="203"/>
        <v/>
      </c>
      <c r="Q257" s="122" t="str">
        <f t="shared" si="204"/>
        <v/>
      </c>
      <c r="R257" s="122" t="str">
        <f t="shared" si="205"/>
        <v/>
      </c>
      <c r="S257" s="122" t="str">
        <f t="shared" si="206"/>
        <v/>
      </c>
      <c r="T257" s="122" t="str">
        <f t="shared" si="207"/>
        <v/>
      </c>
      <c r="U257" s="122" t="str">
        <f>IF(OR($B257="",$C257="",$E257="",$F257&gt;AN_CONCURS,$F257=""),"",$G257/VLOOKUP($F257,Euro!$A$6:$C$246,3,FALSE))</f>
        <v/>
      </c>
      <c r="V257" s="236" t="b">
        <f t="shared" si="208"/>
        <v>0</v>
      </c>
      <c r="X257" s="123" t="e">
        <f t="shared" si="209"/>
        <v>#VALUE!</v>
      </c>
      <c r="Y257" s="123" t="e">
        <f t="shared" ref="Y257:AQ257" si="210">FIND(",",$B257,X257+1)</f>
        <v>#VALUE!</v>
      </c>
      <c r="Z257" s="123" t="e">
        <f t="shared" si="210"/>
        <v>#VALUE!</v>
      </c>
      <c r="AA257" s="123" t="e">
        <f t="shared" si="210"/>
        <v>#VALUE!</v>
      </c>
      <c r="AB257" s="123" t="e">
        <f t="shared" si="210"/>
        <v>#VALUE!</v>
      </c>
      <c r="AC257" s="123" t="e">
        <f t="shared" si="210"/>
        <v>#VALUE!</v>
      </c>
      <c r="AD257" s="123" t="e">
        <f t="shared" si="210"/>
        <v>#VALUE!</v>
      </c>
      <c r="AE257" s="123" t="e">
        <f t="shared" si="210"/>
        <v>#VALUE!</v>
      </c>
      <c r="AF257" s="123" t="e">
        <f t="shared" si="210"/>
        <v>#VALUE!</v>
      </c>
      <c r="AG257" s="123" t="e">
        <f t="shared" si="210"/>
        <v>#VALUE!</v>
      </c>
      <c r="AH257" s="123" t="e">
        <f t="shared" si="210"/>
        <v>#VALUE!</v>
      </c>
      <c r="AI257" s="123" t="e">
        <f t="shared" si="210"/>
        <v>#VALUE!</v>
      </c>
      <c r="AJ257" s="123" t="e">
        <f t="shared" si="210"/>
        <v>#VALUE!</v>
      </c>
      <c r="AK257" s="123" t="e">
        <f t="shared" si="210"/>
        <v>#VALUE!</v>
      </c>
      <c r="AL257" s="123" t="e">
        <f t="shared" si="210"/>
        <v>#VALUE!</v>
      </c>
      <c r="AM257" s="123" t="e">
        <f t="shared" si="210"/>
        <v>#VALUE!</v>
      </c>
      <c r="AN257" s="123" t="e">
        <f t="shared" si="210"/>
        <v>#VALUE!</v>
      </c>
      <c r="AO257" s="123" t="e">
        <f t="shared" si="210"/>
        <v>#VALUE!</v>
      </c>
      <c r="AP257" s="123" t="e">
        <f t="shared" si="210"/>
        <v>#VALUE!</v>
      </c>
      <c r="AQ257" s="123" t="e">
        <f t="shared" si="210"/>
        <v>#VALUE!</v>
      </c>
      <c r="AR257" s="124" t="e">
        <f t="shared" ref="AR257:BA260" si="211">IF(X257&gt;0,1,0)</f>
        <v>#VALUE!</v>
      </c>
      <c r="AS257" s="124" t="e">
        <f t="shared" si="211"/>
        <v>#VALUE!</v>
      </c>
      <c r="AT257" s="124" t="e">
        <f t="shared" si="211"/>
        <v>#VALUE!</v>
      </c>
      <c r="AU257" s="124" t="e">
        <f t="shared" si="211"/>
        <v>#VALUE!</v>
      </c>
      <c r="AV257" s="124" t="e">
        <f t="shared" si="211"/>
        <v>#VALUE!</v>
      </c>
      <c r="AW257" s="124" t="e">
        <f t="shared" si="211"/>
        <v>#VALUE!</v>
      </c>
      <c r="AX257" s="124" t="e">
        <f t="shared" si="211"/>
        <v>#VALUE!</v>
      </c>
      <c r="AY257" s="124" t="e">
        <f t="shared" si="211"/>
        <v>#VALUE!</v>
      </c>
      <c r="AZ257" s="124" t="e">
        <f t="shared" si="211"/>
        <v>#VALUE!</v>
      </c>
      <c r="BA257" s="124" t="e">
        <f t="shared" si="211"/>
        <v>#VALUE!</v>
      </c>
      <c r="BB257" s="124" t="e">
        <f t="shared" ref="BB257:BK260" si="212">IF(AH257&gt;0,1,0)</f>
        <v>#VALUE!</v>
      </c>
      <c r="BC257" s="124" t="e">
        <f t="shared" si="212"/>
        <v>#VALUE!</v>
      </c>
      <c r="BD257" s="124" t="e">
        <f t="shared" si="212"/>
        <v>#VALUE!</v>
      </c>
      <c r="BE257" s="124" t="e">
        <f t="shared" si="212"/>
        <v>#VALUE!</v>
      </c>
      <c r="BF257" s="124" t="e">
        <f t="shared" si="212"/>
        <v>#VALUE!</v>
      </c>
      <c r="BG257" s="124" t="e">
        <f t="shared" si="212"/>
        <v>#VALUE!</v>
      </c>
      <c r="BH257" s="124" t="e">
        <f t="shared" si="212"/>
        <v>#VALUE!</v>
      </c>
      <c r="BI257" s="124" t="e">
        <f t="shared" si="212"/>
        <v>#VALUE!</v>
      </c>
      <c r="BJ257" s="124" t="e">
        <f t="shared" si="212"/>
        <v>#VALUE!</v>
      </c>
      <c r="BK257" s="124" t="e">
        <f t="shared" si="212"/>
        <v>#VALUE!</v>
      </c>
      <c r="BL257" s="124">
        <f>1+SUMIF(AR257:BK257,"&gt;0",AR257:BK257)</f>
        <v>1</v>
      </c>
    </row>
    <row r="258" spans="1:64">
      <c r="A258" s="118" t="s">
        <v>553</v>
      </c>
      <c r="B258" s="126"/>
      <c r="C258" s="126"/>
      <c r="D258" s="125"/>
      <c r="E258" s="125"/>
      <c r="F258" s="127"/>
      <c r="G258" s="128"/>
      <c r="H258" s="128"/>
      <c r="I258" s="127"/>
      <c r="J258" s="127"/>
      <c r="K258" s="127"/>
      <c r="L258" s="121" t="str">
        <f t="shared" si="200"/>
        <v/>
      </c>
      <c r="M258" s="121" t="str">
        <f t="shared" si="201"/>
        <v/>
      </c>
      <c r="N258" s="121"/>
      <c r="O258" s="122" t="str">
        <f t="shared" si="202"/>
        <v/>
      </c>
      <c r="P258" s="122" t="str">
        <f t="shared" si="203"/>
        <v/>
      </c>
      <c r="Q258" s="122" t="str">
        <f t="shared" si="204"/>
        <v/>
      </c>
      <c r="R258" s="122" t="str">
        <f t="shared" si="205"/>
        <v/>
      </c>
      <c r="S258" s="122" t="str">
        <f t="shared" si="206"/>
        <v/>
      </c>
      <c r="T258" s="122" t="str">
        <f t="shared" si="207"/>
        <v/>
      </c>
      <c r="U258" s="122" t="str">
        <f>IF(OR($B258="",$C258="",$E258="",$F258&gt;AN_CONCURS,$F258=""),"",$G258/VLOOKUP($F258,Euro!$A$6:$C$246,3,FALSE))</f>
        <v/>
      </c>
      <c r="V258" s="236" t="b">
        <f t="shared" si="208"/>
        <v>0</v>
      </c>
      <c r="X258" s="123" t="e">
        <f t="shared" si="209"/>
        <v>#VALUE!</v>
      </c>
      <c r="Y258" s="123" t="e">
        <f t="shared" ref="Y258:AQ258" si="213">FIND(",",$B258,X258+1)</f>
        <v>#VALUE!</v>
      </c>
      <c r="Z258" s="123" t="e">
        <f t="shared" si="213"/>
        <v>#VALUE!</v>
      </c>
      <c r="AA258" s="123" t="e">
        <f t="shared" si="213"/>
        <v>#VALUE!</v>
      </c>
      <c r="AB258" s="123" t="e">
        <f t="shared" si="213"/>
        <v>#VALUE!</v>
      </c>
      <c r="AC258" s="123" t="e">
        <f t="shared" si="213"/>
        <v>#VALUE!</v>
      </c>
      <c r="AD258" s="123" t="e">
        <f t="shared" si="213"/>
        <v>#VALUE!</v>
      </c>
      <c r="AE258" s="123" t="e">
        <f t="shared" si="213"/>
        <v>#VALUE!</v>
      </c>
      <c r="AF258" s="123" t="e">
        <f t="shared" si="213"/>
        <v>#VALUE!</v>
      </c>
      <c r="AG258" s="123" t="e">
        <f t="shared" si="213"/>
        <v>#VALUE!</v>
      </c>
      <c r="AH258" s="123" t="e">
        <f t="shared" si="213"/>
        <v>#VALUE!</v>
      </c>
      <c r="AI258" s="123" t="e">
        <f t="shared" si="213"/>
        <v>#VALUE!</v>
      </c>
      <c r="AJ258" s="123" t="e">
        <f t="shared" si="213"/>
        <v>#VALUE!</v>
      </c>
      <c r="AK258" s="123" t="e">
        <f t="shared" si="213"/>
        <v>#VALUE!</v>
      </c>
      <c r="AL258" s="123" t="e">
        <f t="shared" si="213"/>
        <v>#VALUE!</v>
      </c>
      <c r="AM258" s="123" t="e">
        <f t="shared" si="213"/>
        <v>#VALUE!</v>
      </c>
      <c r="AN258" s="123" t="e">
        <f t="shared" si="213"/>
        <v>#VALUE!</v>
      </c>
      <c r="AO258" s="123" t="e">
        <f t="shared" si="213"/>
        <v>#VALUE!</v>
      </c>
      <c r="AP258" s="123" t="e">
        <f t="shared" si="213"/>
        <v>#VALUE!</v>
      </c>
      <c r="AQ258" s="123" t="e">
        <f t="shared" si="213"/>
        <v>#VALUE!</v>
      </c>
      <c r="AR258" s="124" t="e">
        <f t="shared" si="211"/>
        <v>#VALUE!</v>
      </c>
      <c r="AS258" s="124" t="e">
        <f t="shared" si="211"/>
        <v>#VALUE!</v>
      </c>
      <c r="AT258" s="124" t="e">
        <f t="shared" si="211"/>
        <v>#VALUE!</v>
      </c>
      <c r="AU258" s="124" t="e">
        <f t="shared" si="211"/>
        <v>#VALUE!</v>
      </c>
      <c r="AV258" s="124" t="e">
        <f t="shared" si="211"/>
        <v>#VALUE!</v>
      </c>
      <c r="AW258" s="124" t="e">
        <f t="shared" si="211"/>
        <v>#VALUE!</v>
      </c>
      <c r="AX258" s="124" t="e">
        <f t="shared" si="211"/>
        <v>#VALUE!</v>
      </c>
      <c r="AY258" s="124" t="e">
        <f t="shared" si="211"/>
        <v>#VALUE!</v>
      </c>
      <c r="AZ258" s="124" t="e">
        <f t="shared" si="211"/>
        <v>#VALUE!</v>
      </c>
      <c r="BA258" s="124" t="e">
        <f t="shared" si="211"/>
        <v>#VALUE!</v>
      </c>
      <c r="BB258" s="124" t="e">
        <f t="shared" si="212"/>
        <v>#VALUE!</v>
      </c>
      <c r="BC258" s="124" t="e">
        <f t="shared" si="212"/>
        <v>#VALUE!</v>
      </c>
      <c r="BD258" s="124" t="e">
        <f t="shared" si="212"/>
        <v>#VALUE!</v>
      </c>
      <c r="BE258" s="124" t="e">
        <f t="shared" si="212"/>
        <v>#VALUE!</v>
      </c>
      <c r="BF258" s="124" t="e">
        <f t="shared" si="212"/>
        <v>#VALUE!</v>
      </c>
      <c r="BG258" s="124" t="e">
        <f t="shared" si="212"/>
        <v>#VALUE!</v>
      </c>
      <c r="BH258" s="124" t="e">
        <f t="shared" si="212"/>
        <v>#VALUE!</v>
      </c>
      <c r="BI258" s="124" t="e">
        <f t="shared" si="212"/>
        <v>#VALUE!</v>
      </c>
      <c r="BJ258" s="124" t="e">
        <f t="shared" si="212"/>
        <v>#VALUE!</v>
      </c>
      <c r="BK258" s="124" t="e">
        <f t="shared" si="212"/>
        <v>#VALUE!</v>
      </c>
      <c r="BL258" s="124">
        <f>1+SUMIF(AR258:BK258,"&gt;0",AR258:BK258)</f>
        <v>1</v>
      </c>
    </row>
    <row r="259" spans="1:64">
      <c r="A259" s="118" t="s">
        <v>554</v>
      </c>
      <c r="B259" s="126"/>
      <c r="C259" s="126"/>
      <c r="D259" s="125"/>
      <c r="E259" s="125"/>
      <c r="F259" s="127"/>
      <c r="G259" s="128"/>
      <c r="H259" s="128"/>
      <c r="I259" s="127"/>
      <c r="J259" s="127"/>
      <c r="K259" s="127"/>
      <c r="L259" s="121" t="str">
        <f t="shared" si="200"/>
        <v/>
      </c>
      <c r="M259" s="121" t="str">
        <f t="shared" si="201"/>
        <v/>
      </c>
      <c r="N259" s="121"/>
      <c r="O259" s="122" t="str">
        <f t="shared" si="202"/>
        <v/>
      </c>
      <c r="P259" s="122" t="str">
        <f t="shared" si="203"/>
        <v/>
      </c>
      <c r="Q259" s="122" t="str">
        <f t="shared" si="204"/>
        <v/>
      </c>
      <c r="R259" s="122" t="str">
        <f t="shared" si="205"/>
        <v/>
      </c>
      <c r="S259" s="122" t="str">
        <f t="shared" si="206"/>
        <v/>
      </c>
      <c r="T259" s="122" t="str">
        <f t="shared" si="207"/>
        <v/>
      </c>
      <c r="U259" s="122" t="str">
        <f>IF(OR($B259="",$C259="",$E259="",$F259&gt;AN_CONCURS,$F259=""),"",$G259/VLOOKUP($F259,Euro!$A$6:$C$246,3,FALSE))</f>
        <v/>
      </c>
      <c r="V259" s="236" t="b">
        <f t="shared" si="208"/>
        <v>0</v>
      </c>
      <c r="X259" s="123" t="e">
        <f t="shared" si="209"/>
        <v>#VALUE!</v>
      </c>
      <c r="Y259" s="123" t="e">
        <f t="shared" ref="Y259:AQ259" si="214">FIND(",",$B259,X259+1)</f>
        <v>#VALUE!</v>
      </c>
      <c r="Z259" s="123" t="e">
        <f t="shared" si="214"/>
        <v>#VALUE!</v>
      </c>
      <c r="AA259" s="123" t="e">
        <f t="shared" si="214"/>
        <v>#VALUE!</v>
      </c>
      <c r="AB259" s="123" t="e">
        <f t="shared" si="214"/>
        <v>#VALUE!</v>
      </c>
      <c r="AC259" s="123" t="e">
        <f t="shared" si="214"/>
        <v>#VALUE!</v>
      </c>
      <c r="AD259" s="123" t="e">
        <f t="shared" si="214"/>
        <v>#VALUE!</v>
      </c>
      <c r="AE259" s="123" t="e">
        <f t="shared" si="214"/>
        <v>#VALUE!</v>
      </c>
      <c r="AF259" s="123" t="e">
        <f t="shared" si="214"/>
        <v>#VALUE!</v>
      </c>
      <c r="AG259" s="123" t="e">
        <f t="shared" si="214"/>
        <v>#VALUE!</v>
      </c>
      <c r="AH259" s="123" t="e">
        <f t="shared" si="214"/>
        <v>#VALUE!</v>
      </c>
      <c r="AI259" s="123" t="e">
        <f t="shared" si="214"/>
        <v>#VALUE!</v>
      </c>
      <c r="AJ259" s="123" t="e">
        <f t="shared" si="214"/>
        <v>#VALUE!</v>
      </c>
      <c r="AK259" s="123" t="e">
        <f t="shared" si="214"/>
        <v>#VALUE!</v>
      </c>
      <c r="AL259" s="123" t="e">
        <f t="shared" si="214"/>
        <v>#VALUE!</v>
      </c>
      <c r="AM259" s="123" t="e">
        <f t="shared" si="214"/>
        <v>#VALUE!</v>
      </c>
      <c r="AN259" s="123" t="e">
        <f t="shared" si="214"/>
        <v>#VALUE!</v>
      </c>
      <c r="AO259" s="123" t="e">
        <f t="shared" si="214"/>
        <v>#VALUE!</v>
      </c>
      <c r="AP259" s="123" t="e">
        <f t="shared" si="214"/>
        <v>#VALUE!</v>
      </c>
      <c r="AQ259" s="123" t="e">
        <f t="shared" si="214"/>
        <v>#VALUE!</v>
      </c>
      <c r="AR259" s="124" t="e">
        <f t="shared" si="211"/>
        <v>#VALUE!</v>
      </c>
      <c r="AS259" s="124" t="e">
        <f t="shared" si="211"/>
        <v>#VALUE!</v>
      </c>
      <c r="AT259" s="124" t="e">
        <f t="shared" si="211"/>
        <v>#VALUE!</v>
      </c>
      <c r="AU259" s="124" t="e">
        <f t="shared" si="211"/>
        <v>#VALUE!</v>
      </c>
      <c r="AV259" s="124" t="e">
        <f t="shared" si="211"/>
        <v>#VALUE!</v>
      </c>
      <c r="AW259" s="124" t="e">
        <f t="shared" si="211"/>
        <v>#VALUE!</v>
      </c>
      <c r="AX259" s="124" t="e">
        <f t="shared" si="211"/>
        <v>#VALUE!</v>
      </c>
      <c r="AY259" s="124" t="e">
        <f t="shared" si="211"/>
        <v>#VALUE!</v>
      </c>
      <c r="AZ259" s="124" t="e">
        <f t="shared" si="211"/>
        <v>#VALUE!</v>
      </c>
      <c r="BA259" s="124" t="e">
        <f t="shared" si="211"/>
        <v>#VALUE!</v>
      </c>
      <c r="BB259" s="124" t="e">
        <f t="shared" si="212"/>
        <v>#VALUE!</v>
      </c>
      <c r="BC259" s="124" t="e">
        <f t="shared" si="212"/>
        <v>#VALUE!</v>
      </c>
      <c r="BD259" s="124" t="e">
        <f t="shared" si="212"/>
        <v>#VALUE!</v>
      </c>
      <c r="BE259" s="124" t="e">
        <f t="shared" si="212"/>
        <v>#VALUE!</v>
      </c>
      <c r="BF259" s="124" t="e">
        <f t="shared" si="212"/>
        <v>#VALUE!</v>
      </c>
      <c r="BG259" s="124" t="e">
        <f t="shared" si="212"/>
        <v>#VALUE!</v>
      </c>
      <c r="BH259" s="124" t="e">
        <f t="shared" si="212"/>
        <v>#VALUE!</v>
      </c>
      <c r="BI259" s="124" t="e">
        <f t="shared" si="212"/>
        <v>#VALUE!</v>
      </c>
      <c r="BJ259" s="124" t="e">
        <f t="shared" si="212"/>
        <v>#VALUE!</v>
      </c>
      <c r="BK259" s="124" t="e">
        <f t="shared" si="212"/>
        <v>#VALUE!</v>
      </c>
      <c r="BL259" s="124">
        <f>1+SUMIF(AR259:BK259,"&gt;0",AR259:BK259)</f>
        <v>1</v>
      </c>
    </row>
    <row r="260" spans="1:64">
      <c r="A260" s="118" t="s">
        <v>555</v>
      </c>
      <c r="B260" s="126"/>
      <c r="C260" s="126"/>
      <c r="D260" s="125"/>
      <c r="E260" s="125"/>
      <c r="F260" s="127"/>
      <c r="G260" s="128"/>
      <c r="H260" s="128"/>
      <c r="I260" s="127"/>
      <c r="J260" s="127"/>
      <c r="K260" s="127"/>
      <c r="L260" s="121" t="str">
        <f t="shared" si="200"/>
        <v/>
      </c>
      <c r="M260" s="121" t="str">
        <f t="shared" si="201"/>
        <v/>
      </c>
      <c r="N260" s="121"/>
      <c r="O260" s="122" t="str">
        <f t="shared" si="202"/>
        <v/>
      </c>
      <c r="P260" s="122" t="str">
        <f t="shared" si="203"/>
        <v/>
      </c>
      <c r="Q260" s="122" t="str">
        <f t="shared" si="204"/>
        <v/>
      </c>
      <c r="R260" s="122" t="str">
        <f t="shared" si="205"/>
        <v/>
      </c>
      <c r="S260" s="122" t="str">
        <f t="shared" si="206"/>
        <v/>
      </c>
      <c r="T260" s="122" t="str">
        <f t="shared" si="207"/>
        <v/>
      </c>
      <c r="U260" s="122" t="str">
        <f>IF(OR($B260="",$C260="",$E260="",$F260&gt;AN_CONCURS,$F260=""),"",$G260/VLOOKUP($F260,Euro!$A$6:$C$246,3,FALSE))</f>
        <v/>
      </c>
      <c r="V260" s="236" t="b">
        <f t="shared" si="208"/>
        <v>0</v>
      </c>
      <c r="X260" s="123" t="e">
        <f t="shared" si="209"/>
        <v>#VALUE!</v>
      </c>
      <c r="Y260" s="123" t="e">
        <f t="shared" ref="Y260:AQ260" si="215">FIND(",",$B260,X260+1)</f>
        <v>#VALUE!</v>
      </c>
      <c r="Z260" s="123" t="e">
        <f t="shared" si="215"/>
        <v>#VALUE!</v>
      </c>
      <c r="AA260" s="123" t="e">
        <f t="shared" si="215"/>
        <v>#VALUE!</v>
      </c>
      <c r="AB260" s="123" t="e">
        <f t="shared" si="215"/>
        <v>#VALUE!</v>
      </c>
      <c r="AC260" s="123" t="e">
        <f t="shared" si="215"/>
        <v>#VALUE!</v>
      </c>
      <c r="AD260" s="123" t="e">
        <f t="shared" si="215"/>
        <v>#VALUE!</v>
      </c>
      <c r="AE260" s="123" t="e">
        <f t="shared" si="215"/>
        <v>#VALUE!</v>
      </c>
      <c r="AF260" s="123" t="e">
        <f t="shared" si="215"/>
        <v>#VALUE!</v>
      </c>
      <c r="AG260" s="123" t="e">
        <f t="shared" si="215"/>
        <v>#VALUE!</v>
      </c>
      <c r="AH260" s="123" t="e">
        <f t="shared" si="215"/>
        <v>#VALUE!</v>
      </c>
      <c r="AI260" s="123" t="e">
        <f t="shared" si="215"/>
        <v>#VALUE!</v>
      </c>
      <c r="AJ260" s="123" t="e">
        <f t="shared" si="215"/>
        <v>#VALUE!</v>
      </c>
      <c r="AK260" s="123" t="e">
        <f t="shared" si="215"/>
        <v>#VALUE!</v>
      </c>
      <c r="AL260" s="123" t="e">
        <f t="shared" si="215"/>
        <v>#VALUE!</v>
      </c>
      <c r="AM260" s="123" t="e">
        <f t="shared" si="215"/>
        <v>#VALUE!</v>
      </c>
      <c r="AN260" s="123" t="e">
        <f t="shared" si="215"/>
        <v>#VALUE!</v>
      </c>
      <c r="AO260" s="123" t="e">
        <f t="shared" si="215"/>
        <v>#VALUE!</v>
      </c>
      <c r="AP260" s="123" t="e">
        <f t="shared" si="215"/>
        <v>#VALUE!</v>
      </c>
      <c r="AQ260" s="123" t="e">
        <f t="shared" si="215"/>
        <v>#VALUE!</v>
      </c>
      <c r="AR260" s="124" t="e">
        <f t="shared" si="211"/>
        <v>#VALUE!</v>
      </c>
      <c r="AS260" s="124" t="e">
        <f t="shared" si="211"/>
        <v>#VALUE!</v>
      </c>
      <c r="AT260" s="124" t="e">
        <f t="shared" si="211"/>
        <v>#VALUE!</v>
      </c>
      <c r="AU260" s="124" t="e">
        <f t="shared" si="211"/>
        <v>#VALUE!</v>
      </c>
      <c r="AV260" s="124" t="e">
        <f t="shared" si="211"/>
        <v>#VALUE!</v>
      </c>
      <c r="AW260" s="124" t="e">
        <f t="shared" si="211"/>
        <v>#VALUE!</v>
      </c>
      <c r="AX260" s="124" t="e">
        <f t="shared" si="211"/>
        <v>#VALUE!</v>
      </c>
      <c r="AY260" s="124" t="e">
        <f t="shared" si="211"/>
        <v>#VALUE!</v>
      </c>
      <c r="AZ260" s="124" t="e">
        <f t="shared" si="211"/>
        <v>#VALUE!</v>
      </c>
      <c r="BA260" s="124" t="e">
        <f t="shared" si="211"/>
        <v>#VALUE!</v>
      </c>
      <c r="BB260" s="124" t="e">
        <f t="shared" si="212"/>
        <v>#VALUE!</v>
      </c>
      <c r="BC260" s="124" t="e">
        <f t="shared" si="212"/>
        <v>#VALUE!</v>
      </c>
      <c r="BD260" s="124" t="e">
        <f t="shared" si="212"/>
        <v>#VALUE!</v>
      </c>
      <c r="BE260" s="124" t="e">
        <f t="shared" si="212"/>
        <v>#VALUE!</v>
      </c>
      <c r="BF260" s="124" t="e">
        <f t="shared" si="212"/>
        <v>#VALUE!</v>
      </c>
      <c r="BG260" s="124" t="e">
        <f t="shared" si="212"/>
        <v>#VALUE!</v>
      </c>
      <c r="BH260" s="124" t="e">
        <f t="shared" si="212"/>
        <v>#VALUE!</v>
      </c>
      <c r="BI260" s="124" t="e">
        <f t="shared" si="212"/>
        <v>#VALUE!</v>
      </c>
      <c r="BJ260" s="124" t="e">
        <f t="shared" si="212"/>
        <v>#VALUE!</v>
      </c>
      <c r="BK260" s="124" t="e">
        <f t="shared" si="212"/>
        <v>#VALUE!</v>
      </c>
      <c r="BL260" s="124">
        <f>1+SUMIF(AR260:BK260,"&gt;0",AR260:BK260)</f>
        <v>1</v>
      </c>
    </row>
  </sheetData>
  <sheetProtection password="C296" sheet="1" objects="1" scenarios="1"/>
  <mergeCells count="21">
    <mergeCell ref="A6:N6"/>
    <mergeCell ref="C8:C9"/>
    <mergeCell ref="E8:E9"/>
    <mergeCell ref="A1:C1"/>
    <mergeCell ref="A2:C2"/>
    <mergeCell ref="A3:C3"/>
    <mergeCell ref="A4:C4"/>
    <mergeCell ref="A5:N5"/>
    <mergeCell ref="G8:G9"/>
    <mergeCell ref="A8:A9"/>
    <mergeCell ref="B8:B9"/>
    <mergeCell ref="F8:F9"/>
    <mergeCell ref="D8:D9"/>
    <mergeCell ref="N8:N9"/>
    <mergeCell ref="V8:V9"/>
    <mergeCell ref="U8:U9"/>
    <mergeCell ref="H8:H9"/>
    <mergeCell ref="I8:K8"/>
    <mergeCell ref="L8:M8"/>
    <mergeCell ref="O8:Q8"/>
    <mergeCell ref="R8:T8"/>
  </mergeCells>
  <phoneticPr fontId="39" type="noConversion"/>
  <pageMargins left="0.39370078740157483" right="0.39370078740157483" top="0.78740157480314965" bottom="1.1811023622047245" header="0" footer="0.39370078740157483"/>
  <pageSetup paperSize="9" scale="63" orientation="landscape" r:id="rId1"/>
  <headerFooter>
    <oddFooter xml:space="preserve">&amp;L&amp;12Confirm existenţa lucrărilor
Director de departament
&amp;C&amp;12Confirm existenţa lucrărilor
Şef de catedră
&amp;R&amp;12Candidat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AT260"/>
  <sheetViews>
    <sheetView view="pageBreakPreview" zoomScale="60" zoomScaleNormal="76" workbookViewId="0">
      <selection activeCell="M45" sqref="M45"/>
    </sheetView>
  </sheetViews>
  <sheetFormatPr defaultRowHeight="15.75"/>
  <cols>
    <col min="1" max="1" width="5.7109375" style="103" customWidth="1"/>
    <col min="2" max="3" width="35.7109375" style="103" customWidth="1"/>
    <col min="4" max="4" width="14.28515625" style="102" customWidth="1"/>
    <col min="5" max="5" width="10.7109375" style="222" customWidth="1"/>
    <col min="6" max="6" width="16.7109375" style="222" customWidth="1"/>
    <col min="7" max="7" width="17.42578125" style="222" customWidth="1"/>
    <col min="8" max="8" width="18.42578125" style="222" customWidth="1"/>
    <col min="9" max="9" width="10.7109375" style="222" customWidth="1"/>
    <col min="10" max="10" width="11.42578125" style="141" customWidth="1"/>
    <col min="11" max="12" width="10.7109375" style="108" customWidth="1"/>
    <col min="13" max="13" width="33.7109375" style="108" customWidth="1"/>
    <col min="14" max="17" width="8.7109375" style="108" hidden="1" customWidth="1"/>
    <col min="18" max="18" width="15.7109375" style="183" hidden="1" customWidth="1"/>
    <col min="19" max="19" width="10.7109375" style="234" hidden="1" customWidth="1"/>
    <col min="20" max="20" width="8.7109375" style="182" hidden="1" customWidth="1"/>
    <col min="21" max="43" width="9.140625" style="108" hidden="1" customWidth="1"/>
    <col min="44" max="46" width="9.140625" style="108" customWidth="1"/>
    <col min="47" max="16384" width="9.140625" style="103"/>
  </cols>
  <sheetData>
    <row r="1" spans="1:4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R1" s="108"/>
      <c r="S1" s="233"/>
      <c r="T1" s="108"/>
      <c r="V1" s="183"/>
      <c r="W1" s="182"/>
    </row>
    <row r="2" spans="1:4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R2" s="108"/>
      <c r="S2" s="233"/>
      <c r="T2" s="108"/>
      <c r="V2" s="183"/>
      <c r="W2" s="182"/>
    </row>
    <row r="3" spans="1:4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R3" s="108"/>
      <c r="S3" s="246"/>
      <c r="T3" s="108"/>
      <c r="V3" s="183"/>
      <c r="W3" s="182"/>
    </row>
    <row r="4" spans="1:4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R4" s="108"/>
      <c r="S4" s="246"/>
      <c r="T4" s="108"/>
      <c r="V4" s="183"/>
      <c r="W4" s="182"/>
    </row>
    <row r="5" spans="1:41">
      <c r="A5" s="761" t="s">
        <v>177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193"/>
      <c r="R5" s="108"/>
      <c r="S5" s="247"/>
      <c r="T5" s="108"/>
      <c r="V5" s="183"/>
      <c r="W5" s="182"/>
    </row>
    <row r="6" spans="1:41">
      <c r="A6" s="761" t="s">
        <v>234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193"/>
      <c r="R6" s="108"/>
      <c r="S6" s="233"/>
      <c r="T6" s="108"/>
      <c r="V6" s="183"/>
      <c r="W6" s="182"/>
    </row>
    <row r="7" spans="1:41">
      <c r="A7" s="108"/>
      <c r="B7" s="108"/>
      <c r="C7" s="108"/>
      <c r="D7" s="192"/>
      <c r="E7" s="224"/>
      <c r="F7" s="224"/>
      <c r="G7" s="224"/>
      <c r="H7" s="224"/>
      <c r="I7" s="224"/>
      <c r="J7" s="191"/>
      <c r="L7" s="30"/>
      <c r="M7" s="30" t="str">
        <f>CONCATENATE('Date initiale'!B7," ",'Date initiale'!B6)</f>
        <v>ASISTENT UNIVERSITAR DĂESCU Alexandru Cosmin</v>
      </c>
      <c r="N7" s="30"/>
      <c r="O7" s="30"/>
      <c r="P7" s="30"/>
      <c r="Q7" s="30"/>
      <c r="S7" s="233"/>
    </row>
    <row r="8" spans="1:41" ht="21" customHeight="1">
      <c r="A8" s="765" t="s">
        <v>0</v>
      </c>
      <c r="B8" s="765" t="s">
        <v>235</v>
      </c>
      <c r="C8" s="765" t="s">
        <v>114</v>
      </c>
      <c r="D8" s="765" t="s">
        <v>115</v>
      </c>
      <c r="E8" s="764" t="s">
        <v>4</v>
      </c>
      <c r="F8" s="788" t="s">
        <v>116</v>
      </c>
      <c r="G8" s="788" t="s">
        <v>117</v>
      </c>
      <c r="H8" s="788" t="s">
        <v>95</v>
      </c>
      <c r="I8" s="782" t="s">
        <v>119</v>
      </c>
      <c r="J8" s="783"/>
      <c r="K8" s="765" t="s">
        <v>7</v>
      </c>
      <c r="L8" s="765"/>
      <c r="M8" s="765" t="s">
        <v>110</v>
      </c>
      <c r="N8" s="765" t="s">
        <v>120</v>
      </c>
      <c r="O8" s="765"/>
      <c r="P8" s="792" t="str">
        <f>CONCATENATE("Nr. ultimii ",PER_EVAL," ani")</f>
        <v>Nr. ultimii 3 ani</v>
      </c>
      <c r="Q8" s="767"/>
      <c r="R8" s="790" t="s">
        <v>118</v>
      </c>
      <c r="S8" s="770" t="s">
        <v>240</v>
      </c>
      <c r="T8" s="107"/>
    </row>
    <row r="9" spans="1:41" ht="76.5" customHeight="1">
      <c r="A9" s="765"/>
      <c r="B9" s="765"/>
      <c r="C9" s="765"/>
      <c r="D9" s="765"/>
      <c r="E9" s="764"/>
      <c r="F9" s="789"/>
      <c r="G9" s="789"/>
      <c r="H9" s="78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765"/>
      <c r="N9" s="109" t="s">
        <v>113</v>
      </c>
      <c r="O9" s="109" t="s">
        <v>105</v>
      </c>
      <c r="P9" s="109" t="s">
        <v>113</v>
      </c>
      <c r="Q9" s="109" t="s">
        <v>105</v>
      </c>
      <c r="R9" s="791"/>
      <c r="S9" s="770"/>
      <c r="T9" s="110"/>
      <c r="U9" s="148">
        <v>1</v>
      </c>
      <c r="V9" s="148">
        <v>2</v>
      </c>
      <c r="W9" s="148">
        <v>3</v>
      </c>
      <c r="X9" s="148">
        <v>4</v>
      </c>
      <c r="Y9" s="148">
        <v>5</v>
      </c>
      <c r="Z9" s="148">
        <v>6</v>
      </c>
      <c r="AA9" s="148">
        <v>7</v>
      </c>
      <c r="AB9" s="148">
        <v>8</v>
      </c>
      <c r="AC9" s="148">
        <v>9</v>
      </c>
      <c r="AD9" s="148">
        <v>10</v>
      </c>
      <c r="AE9" s="148">
        <v>1</v>
      </c>
      <c r="AF9" s="148">
        <v>2</v>
      </c>
      <c r="AG9" s="148">
        <v>3</v>
      </c>
      <c r="AH9" s="148">
        <v>4</v>
      </c>
      <c r="AI9" s="148">
        <v>5</v>
      </c>
      <c r="AJ9" s="148">
        <v>6</v>
      </c>
      <c r="AK9" s="148">
        <v>7</v>
      </c>
      <c r="AL9" s="148">
        <v>8</v>
      </c>
      <c r="AM9" s="148">
        <v>9</v>
      </c>
      <c r="AN9" s="148">
        <v>10</v>
      </c>
      <c r="AO9" s="148"/>
    </row>
    <row r="10" spans="1:41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0</v>
      </c>
      <c r="L10" s="114">
        <f>SUMIF(L11:L80,"&gt;0")</f>
        <v>0</v>
      </c>
      <c r="M10" s="114"/>
      <c r="N10" s="115">
        <f>SUMIF(N11:N80,"&gt;0")</f>
        <v>0</v>
      </c>
      <c r="O10" s="115">
        <f>SUMIF(O11:O80,"&gt;0")</f>
        <v>0</v>
      </c>
      <c r="P10" s="115">
        <f>SUMIF(P11:P80,"&gt;0")</f>
        <v>0</v>
      </c>
      <c r="Q10" s="115">
        <f>SUMIF(Q11:Q80,"&gt;0")</f>
        <v>0</v>
      </c>
      <c r="R10" s="116"/>
      <c r="S10" s="235"/>
      <c r="T10" s="117"/>
      <c r="U10" s="114" t="e">
        <f t="shared" ref="U10:AN10" si="0">SUM(U11:U44)</f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 t="e">
        <f t="shared" si="0"/>
        <v>#VALUE!</v>
      </c>
      <c r="AN10" s="114" t="e">
        <f t="shared" si="0"/>
        <v>#VALUE!</v>
      </c>
      <c r="AO10" s="114"/>
    </row>
    <row r="11" spans="1:41">
      <c r="A11" s="118" t="s">
        <v>121</v>
      </c>
      <c r="B11" s="151"/>
      <c r="C11" s="151"/>
      <c r="D11" s="118"/>
      <c r="E11" s="119"/>
      <c r="F11" s="120"/>
      <c r="G11" s="120"/>
      <c r="H11" s="120"/>
      <c r="I11" s="119"/>
      <c r="J11" s="119"/>
      <c r="K11" s="121" t="str">
        <f t="shared" ref="K11:K74" si="1">IF(OR($B11="",$C11="",$D11="",$E11="",$E11&lt;AN_LIM,$E11&gt;AN_CONCURS,$S11=FALSE),"",IF($R11="","",IF(OR($I11="X",$I11="x"),DIR_C_BIG*$R11/10000,IF(OR($J11="X",$J11="x"),MEMBRU_C_BIG*$R11/10000/$AO11,""))))</f>
        <v/>
      </c>
      <c r="L11" s="121" t="str">
        <f t="shared" ref="L11:L74" si="2">IF(OR($B11="",$C11="",$D11="",$E11="",$E11&gt;AN_CONCURS,$S11=FALSE),"",IF($R11="","",IF(OR($I11="X",$I11="x"),DIR_C_BIG*$R11/10000,IF(OR($J11="X",$J11="x"),MEMBRU_C_BIG*$R11/10000/$AO11,""))))</f>
        <v/>
      </c>
      <c r="M11" s="223" t="str">
        <f>IF($R11="","",IF($R11&lt;10000," &lt; 10.000 EURO; Se trece la 4.3",""))</f>
        <v/>
      </c>
      <c r="N11" s="122" t="str">
        <f t="shared" ref="N11:N74" si="3">IF(AND($F11="",$G11="",$S11=FALSE),"",IF(OR($D11="",$E11="",$E11&gt;AN_CONCURS,$I11=""),"",IF(OR($I11="X",$I11="x"),1,0)))</f>
        <v/>
      </c>
      <c r="O11" s="122" t="str">
        <f t="shared" ref="O11:O74" si="4">IF(AND($F11="",$G11="",$S11=FALSE),"",IF(OR($D11="",$E11="",$E11&gt;AN_CONCURS,$J11=""),"",IF(OR($J11="X",$J11="x"),1,0)))</f>
        <v/>
      </c>
      <c r="P11" s="122" t="str">
        <f t="shared" ref="P11:P74" si="5">IF(AND($F11="",$G11="",$S11=FALSE),"",IF(OR($E11&lt;AN_LIM,$E11&gt;AN_CONCURS,$I11=""),"",IF(OR($I11="X",$I11="x"),1,0)))</f>
        <v/>
      </c>
      <c r="Q11" s="122" t="str">
        <f t="shared" ref="Q11:Q74" si="6">IF(AND($F11="",$G11="",$S11=FALSE),"",IF(OR($E11&lt;AN_LIM,$E11&gt;AN_CONCURS,$J11=""),"",IF(OR($J11="X",$J11="x"),1,0)))</f>
        <v/>
      </c>
      <c r="R11" s="122" t="str">
        <f>IF(OR($B11="",$C11="",$D11="",$E11&gt;AN_CONCURS,$E11=""),"",IF($F11&lt;&gt;0,F11/VLOOKUP($E11,Euro!A$6:C$246,3,FALSE),IF($G11&lt;&gt;0,G11,"")))</f>
        <v/>
      </c>
      <c r="S11" s="236" t="b">
        <f t="shared" ref="S11:S74" si="7">IF(NUME="",FALSE,ISNUMBER(SEARCH(NUME,$B11)))</f>
        <v>0</v>
      </c>
      <c r="T11" s="154"/>
      <c r="U11" s="123" t="e">
        <f t="shared" ref="U11:U74" si="8">FIND(",",$B11,1)</f>
        <v>#VALUE!</v>
      </c>
      <c r="V11" s="123" t="e">
        <f t="shared" ref="V11:AD26" si="9">FIND(",",$B11,U11+1)</f>
        <v>#VALUE!</v>
      </c>
      <c r="W11" s="123" t="e">
        <f t="shared" si="9"/>
        <v>#VALUE!</v>
      </c>
      <c r="X11" s="123" t="e">
        <f t="shared" si="9"/>
        <v>#VALUE!</v>
      </c>
      <c r="Y11" s="123" t="e">
        <f t="shared" si="9"/>
        <v>#VALUE!</v>
      </c>
      <c r="Z11" s="123" t="e">
        <f t="shared" si="9"/>
        <v>#VALUE!</v>
      </c>
      <c r="AA11" s="123" t="e">
        <f t="shared" si="9"/>
        <v>#VALUE!</v>
      </c>
      <c r="AB11" s="123" t="e">
        <f t="shared" si="9"/>
        <v>#VALUE!</v>
      </c>
      <c r="AC11" s="123" t="e">
        <f t="shared" si="9"/>
        <v>#VALUE!</v>
      </c>
      <c r="AD11" s="123" t="e">
        <f t="shared" si="9"/>
        <v>#VALUE!</v>
      </c>
      <c r="AE11" s="124" t="e">
        <f t="shared" ref="AE11:AN36" si="10">IF(U11&gt;0,1,0)</f>
        <v>#VALUE!</v>
      </c>
      <c r="AF11" s="124" t="e">
        <f t="shared" si="10"/>
        <v>#VALUE!</v>
      </c>
      <c r="AG11" s="124" t="e">
        <f t="shared" si="10"/>
        <v>#VALUE!</v>
      </c>
      <c r="AH11" s="124" t="e">
        <f t="shared" si="10"/>
        <v>#VALUE!</v>
      </c>
      <c r="AI11" s="124" t="e">
        <f t="shared" si="10"/>
        <v>#VALUE!</v>
      </c>
      <c r="AJ11" s="124" t="e">
        <f t="shared" si="10"/>
        <v>#VALUE!</v>
      </c>
      <c r="AK11" s="124" t="e">
        <f t="shared" si="10"/>
        <v>#VALUE!</v>
      </c>
      <c r="AL11" s="124" t="e">
        <f t="shared" si="10"/>
        <v>#VALUE!</v>
      </c>
      <c r="AM11" s="124" t="e">
        <f t="shared" si="10"/>
        <v>#VALUE!</v>
      </c>
      <c r="AN11" s="124" t="e">
        <f t="shared" si="10"/>
        <v>#VALUE!</v>
      </c>
      <c r="AO11" s="124">
        <f t="shared" ref="AO11:AO74" si="11">1+SUMIF(AE11:AN11,"&gt;0",AE11:AN11)</f>
        <v>1</v>
      </c>
    </row>
    <row r="12" spans="1:41">
      <c r="A12" s="118" t="s">
        <v>80</v>
      </c>
      <c r="B12" s="126"/>
      <c r="C12" s="135"/>
      <c r="D12" s="118"/>
      <c r="E12" s="127"/>
      <c r="F12" s="120"/>
      <c r="G12" s="120"/>
      <c r="H12" s="120"/>
      <c r="I12" s="119"/>
      <c r="J12" s="119"/>
      <c r="K12" s="121" t="str">
        <f t="shared" si="1"/>
        <v/>
      </c>
      <c r="L12" s="121" t="str">
        <f t="shared" si="2"/>
        <v/>
      </c>
      <c r="M12" s="223" t="str">
        <f t="shared" ref="M12:M75" si="12">IF($R12="","",IF($R12&lt;10000," &lt; 10.000 EURO; Se trece la 4.3",""))</f>
        <v/>
      </c>
      <c r="N12" s="122" t="str">
        <f t="shared" si="3"/>
        <v/>
      </c>
      <c r="O12" s="122" t="str">
        <f t="shared" si="4"/>
        <v/>
      </c>
      <c r="P12" s="122" t="str">
        <f t="shared" si="5"/>
        <v/>
      </c>
      <c r="Q12" s="122" t="str">
        <f t="shared" si="6"/>
        <v/>
      </c>
      <c r="R12" s="122" t="str">
        <f>IF(OR($B12="",$C12="",$D12="",$E12&gt;AN_CONCURS,$E12=""),"",IF($F12&lt;&gt;0,F12/VLOOKUP($E12,Euro!A$6:C$246,3,FALSE),IF($G12&lt;&gt;0,G12,"")))</f>
        <v/>
      </c>
      <c r="S12" s="236" t="b">
        <f t="shared" si="7"/>
        <v>0</v>
      </c>
      <c r="T12" s="154"/>
      <c r="U12" s="123" t="e">
        <f t="shared" si="8"/>
        <v>#VALUE!</v>
      </c>
      <c r="V12" s="123" t="e">
        <f t="shared" si="9"/>
        <v>#VALUE!</v>
      </c>
      <c r="W12" s="123" t="e">
        <f t="shared" si="9"/>
        <v>#VALUE!</v>
      </c>
      <c r="X12" s="123" t="e">
        <f t="shared" si="9"/>
        <v>#VALUE!</v>
      </c>
      <c r="Y12" s="123" t="e">
        <f t="shared" si="9"/>
        <v>#VALUE!</v>
      </c>
      <c r="Z12" s="123" t="e">
        <f t="shared" si="9"/>
        <v>#VALUE!</v>
      </c>
      <c r="AA12" s="123" t="e">
        <f t="shared" si="9"/>
        <v>#VALUE!</v>
      </c>
      <c r="AB12" s="123" t="e">
        <f t="shared" si="9"/>
        <v>#VALUE!</v>
      </c>
      <c r="AC12" s="123" t="e">
        <f t="shared" si="9"/>
        <v>#VALUE!</v>
      </c>
      <c r="AD12" s="123" t="e">
        <f t="shared" si="9"/>
        <v>#VALUE!</v>
      </c>
      <c r="AE12" s="124" t="e">
        <f t="shared" si="10"/>
        <v>#VALUE!</v>
      </c>
      <c r="AF12" s="124" t="e">
        <f t="shared" si="10"/>
        <v>#VALUE!</v>
      </c>
      <c r="AG12" s="124" t="e">
        <f t="shared" si="10"/>
        <v>#VALUE!</v>
      </c>
      <c r="AH12" s="124" t="e">
        <f t="shared" si="10"/>
        <v>#VALUE!</v>
      </c>
      <c r="AI12" s="124" t="e">
        <f t="shared" si="10"/>
        <v>#VALUE!</v>
      </c>
      <c r="AJ12" s="124" t="e">
        <f t="shared" si="10"/>
        <v>#VALUE!</v>
      </c>
      <c r="AK12" s="124" t="e">
        <f t="shared" si="10"/>
        <v>#VALUE!</v>
      </c>
      <c r="AL12" s="124" t="e">
        <f t="shared" si="10"/>
        <v>#VALUE!</v>
      </c>
      <c r="AM12" s="124" t="e">
        <f t="shared" si="10"/>
        <v>#VALUE!</v>
      </c>
      <c r="AN12" s="124" t="e">
        <f t="shared" si="10"/>
        <v>#VALUE!</v>
      </c>
      <c r="AO12" s="124">
        <f t="shared" si="11"/>
        <v>1</v>
      </c>
    </row>
    <row r="13" spans="1:41">
      <c r="A13" s="118" t="s">
        <v>81</v>
      </c>
      <c r="B13" s="151"/>
      <c r="C13" s="151"/>
      <c r="D13" s="118"/>
      <c r="E13" s="119"/>
      <c r="F13" s="120"/>
      <c r="G13" s="120"/>
      <c r="H13" s="120"/>
      <c r="I13" s="119"/>
      <c r="J13" s="119"/>
      <c r="K13" s="121" t="str">
        <f t="shared" si="1"/>
        <v/>
      </c>
      <c r="L13" s="121" t="str">
        <f t="shared" si="2"/>
        <v/>
      </c>
      <c r="M13" s="223" t="str">
        <f t="shared" si="12"/>
        <v/>
      </c>
      <c r="N13" s="122" t="str">
        <f t="shared" si="3"/>
        <v/>
      </c>
      <c r="O13" s="122" t="str">
        <f t="shared" si="4"/>
        <v/>
      </c>
      <c r="P13" s="122" t="str">
        <f t="shared" si="5"/>
        <v/>
      </c>
      <c r="Q13" s="122" t="str">
        <f t="shared" si="6"/>
        <v/>
      </c>
      <c r="R13" s="122" t="str">
        <f>IF(OR($B13="",$C13="",$D13="",$E13&gt;AN_CONCURS,$E13=""),"",IF($F13&lt;&gt;0,F13/VLOOKUP($E13,Euro!A$6:C$246,3,FALSE),IF($G13&lt;&gt;0,G13,"")))</f>
        <v/>
      </c>
      <c r="S13" s="236" t="b">
        <f t="shared" si="7"/>
        <v>0</v>
      </c>
      <c r="T13" s="154"/>
      <c r="U13" s="123" t="e">
        <f t="shared" si="8"/>
        <v>#VALUE!</v>
      </c>
      <c r="V13" s="123" t="e">
        <f t="shared" si="9"/>
        <v>#VALUE!</v>
      </c>
      <c r="W13" s="123" t="e">
        <f t="shared" si="9"/>
        <v>#VALUE!</v>
      </c>
      <c r="X13" s="123" t="e">
        <f t="shared" si="9"/>
        <v>#VALUE!</v>
      </c>
      <c r="Y13" s="123" t="e">
        <f t="shared" si="9"/>
        <v>#VALUE!</v>
      </c>
      <c r="Z13" s="123" t="e">
        <f t="shared" si="9"/>
        <v>#VALUE!</v>
      </c>
      <c r="AA13" s="123" t="e">
        <f t="shared" si="9"/>
        <v>#VALUE!</v>
      </c>
      <c r="AB13" s="123" t="e">
        <f t="shared" si="9"/>
        <v>#VALUE!</v>
      </c>
      <c r="AC13" s="123" t="e">
        <f t="shared" si="9"/>
        <v>#VALUE!</v>
      </c>
      <c r="AD13" s="123" t="e">
        <f t="shared" si="9"/>
        <v>#VALUE!</v>
      </c>
      <c r="AE13" s="124" t="e">
        <f t="shared" si="10"/>
        <v>#VALUE!</v>
      </c>
      <c r="AF13" s="124" t="e">
        <f t="shared" si="10"/>
        <v>#VALUE!</v>
      </c>
      <c r="AG13" s="124" t="e">
        <f t="shared" si="10"/>
        <v>#VALUE!</v>
      </c>
      <c r="AH13" s="124" t="e">
        <f t="shared" si="10"/>
        <v>#VALUE!</v>
      </c>
      <c r="AI13" s="124" t="e">
        <f t="shared" si="10"/>
        <v>#VALUE!</v>
      </c>
      <c r="AJ13" s="124" t="e">
        <f t="shared" si="10"/>
        <v>#VALUE!</v>
      </c>
      <c r="AK13" s="124" t="e">
        <f t="shared" si="10"/>
        <v>#VALUE!</v>
      </c>
      <c r="AL13" s="124" t="e">
        <f t="shared" si="10"/>
        <v>#VALUE!</v>
      </c>
      <c r="AM13" s="124" t="e">
        <f t="shared" si="10"/>
        <v>#VALUE!</v>
      </c>
      <c r="AN13" s="124" t="e">
        <f t="shared" si="10"/>
        <v>#VALUE!</v>
      </c>
      <c r="AO13" s="124">
        <f t="shared" si="11"/>
        <v>1</v>
      </c>
    </row>
    <row r="14" spans="1:41">
      <c r="A14" s="118" t="s">
        <v>82</v>
      </c>
      <c r="B14" s="155"/>
      <c r="C14" s="126"/>
      <c r="D14" s="118"/>
      <c r="E14" s="127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12"/>
        <v/>
      </c>
      <c r="N14" s="122" t="str">
        <f t="shared" si="3"/>
        <v/>
      </c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>IF(OR($B14="",$C14="",$D14="",$E14&gt;AN_CONCURS,$E14=""),"",IF($F14&lt;&gt;0,F14/VLOOKUP($E14,Euro!A$6:C$246,3,FALSE),IF($G14&lt;&gt;0,G14,"")))</f>
        <v/>
      </c>
      <c r="S14" s="236" t="b">
        <f t="shared" si="7"/>
        <v>0</v>
      </c>
      <c r="T14" s="154"/>
      <c r="U14" s="123" t="e">
        <f t="shared" si="8"/>
        <v>#VALUE!</v>
      </c>
      <c r="V14" s="123" t="e">
        <f t="shared" si="9"/>
        <v>#VALUE!</v>
      </c>
      <c r="W14" s="123" t="e">
        <f t="shared" si="9"/>
        <v>#VALUE!</v>
      </c>
      <c r="X14" s="123" t="e">
        <f t="shared" si="9"/>
        <v>#VALUE!</v>
      </c>
      <c r="Y14" s="123" t="e">
        <f t="shared" si="9"/>
        <v>#VALUE!</v>
      </c>
      <c r="Z14" s="123" t="e">
        <f t="shared" si="9"/>
        <v>#VALUE!</v>
      </c>
      <c r="AA14" s="123" t="e">
        <f t="shared" si="9"/>
        <v>#VALUE!</v>
      </c>
      <c r="AB14" s="123" t="e">
        <f t="shared" si="9"/>
        <v>#VALUE!</v>
      </c>
      <c r="AC14" s="123" t="e">
        <f t="shared" si="9"/>
        <v>#VALUE!</v>
      </c>
      <c r="AD14" s="123" t="e">
        <f t="shared" si="9"/>
        <v>#VALUE!</v>
      </c>
      <c r="AE14" s="124" t="e">
        <f t="shared" si="10"/>
        <v>#VALUE!</v>
      </c>
      <c r="AF14" s="124" t="e">
        <f t="shared" si="10"/>
        <v>#VALUE!</v>
      </c>
      <c r="AG14" s="124" t="e">
        <f t="shared" si="10"/>
        <v>#VALUE!</v>
      </c>
      <c r="AH14" s="124" t="e">
        <f t="shared" si="10"/>
        <v>#VALUE!</v>
      </c>
      <c r="AI14" s="124" t="e">
        <f t="shared" si="10"/>
        <v>#VALUE!</v>
      </c>
      <c r="AJ14" s="124" t="e">
        <f t="shared" si="10"/>
        <v>#VALUE!</v>
      </c>
      <c r="AK14" s="124" t="e">
        <f t="shared" si="10"/>
        <v>#VALUE!</v>
      </c>
      <c r="AL14" s="124" t="e">
        <f t="shared" si="10"/>
        <v>#VALUE!</v>
      </c>
      <c r="AM14" s="124" t="e">
        <f t="shared" si="10"/>
        <v>#VALUE!</v>
      </c>
      <c r="AN14" s="124" t="e">
        <f t="shared" si="10"/>
        <v>#VALUE!</v>
      </c>
      <c r="AO14" s="124">
        <f t="shared" si="11"/>
        <v>1</v>
      </c>
    </row>
    <row r="15" spans="1:41">
      <c r="A15" s="118" t="s">
        <v>186</v>
      </c>
      <c r="B15" s="126"/>
      <c r="C15" s="126"/>
      <c r="D15" s="125"/>
      <c r="E15" s="127"/>
      <c r="F15" s="128"/>
      <c r="G15" s="128"/>
      <c r="H15" s="128"/>
      <c r="I15" s="127"/>
      <c r="J15" s="127"/>
      <c r="K15" s="121" t="str">
        <f t="shared" si="1"/>
        <v/>
      </c>
      <c r="L15" s="121" t="str">
        <f t="shared" si="2"/>
        <v/>
      </c>
      <c r="M15" s="223" t="str">
        <f t="shared" si="12"/>
        <v/>
      </c>
      <c r="N15" s="122" t="str">
        <f t="shared" si="3"/>
        <v/>
      </c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>IF(OR($B15="",$C15="",$D15="",$E15&gt;AN_CONCURS,$E15=""),"",IF($F15&lt;&gt;0,F15/VLOOKUP($E15,Euro!A$6:C$246,3,FALSE),IF($G15&lt;&gt;0,G15,"")))</f>
        <v/>
      </c>
      <c r="S15" s="236" t="b">
        <f t="shared" si="7"/>
        <v>0</v>
      </c>
      <c r="T15" s="154"/>
      <c r="U15" s="123" t="e">
        <f t="shared" si="8"/>
        <v>#VALUE!</v>
      </c>
      <c r="V15" s="123" t="e">
        <f t="shared" si="9"/>
        <v>#VALUE!</v>
      </c>
      <c r="W15" s="123" t="e">
        <f t="shared" si="9"/>
        <v>#VALUE!</v>
      </c>
      <c r="X15" s="123" t="e">
        <f t="shared" si="9"/>
        <v>#VALUE!</v>
      </c>
      <c r="Y15" s="123" t="e">
        <f t="shared" si="9"/>
        <v>#VALUE!</v>
      </c>
      <c r="Z15" s="123" t="e">
        <f t="shared" si="9"/>
        <v>#VALUE!</v>
      </c>
      <c r="AA15" s="123" t="e">
        <f t="shared" si="9"/>
        <v>#VALUE!</v>
      </c>
      <c r="AB15" s="123" t="e">
        <f t="shared" si="9"/>
        <v>#VALUE!</v>
      </c>
      <c r="AC15" s="123" t="e">
        <f t="shared" si="9"/>
        <v>#VALUE!</v>
      </c>
      <c r="AD15" s="123" t="e">
        <f t="shared" si="9"/>
        <v>#VALUE!</v>
      </c>
      <c r="AE15" s="124" t="e">
        <f t="shared" si="10"/>
        <v>#VALUE!</v>
      </c>
      <c r="AF15" s="124" t="e">
        <f t="shared" si="10"/>
        <v>#VALUE!</v>
      </c>
      <c r="AG15" s="124" t="e">
        <f t="shared" si="10"/>
        <v>#VALUE!</v>
      </c>
      <c r="AH15" s="124" t="e">
        <f t="shared" si="10"/>
        <v>#VALUE!</v>
      </c>
      <c r="AI15" s="124" t="e">
        <f t="shared" si="10"/>
        <v>#VALUE!</v>
      </c>
      <c r="AJ15" s="124" t="e">
        <f t="shared" si="10"/>
        <v>#VALUE!</v>
      </c>
      <c r="AK15" s="124" t="e">
        <f t="shared" si="10"/>
        <v>#VALUE!</v>
      </c>
      <c r="AL15" s="124" t="e">
        <f t="shared" si="10"/>
        <v>#VALUE!</v>
      </c>
      <c r="AM15" s="124" t="e">
        <f t="shared" si="10"/>
        <v>#VALUE!</v>
      </c>
      <c r="AN15" s="124" t="e">
        <f t="shared" si="10"/>
        <v>#VALUE!</v>
      </c>
      <c r="AO15" s="124">
        <f t="shared" si="11"/>
        <v>1</v>
      </c>
    </row>
    <row r="16" spans="1:41">
      <c r="A16" s="118" t="s">
        <v>187</v>
      </c>
      <c r="B16" s="126"/>
      <c r="C16" s="126"/>
      <c r="D16" s="125"/>
      <c r="E16" s="127"/>
      <c r="F16" s="128"/>
      <c r="G16" s="128"/>
      <c r="H16" s="128"/>
      <c r="I16" s="127"/>
      <c r="J16" s="127"/>
      <c r="K16" s="121" t="str">
        <f t="shared" si="1"/>
        <v/>
      </c>
      <c r="L16" s="121" t="str">
        <f t="shared" si="2"/>
        <v/>
      </c>
      <c r="M16" s="223" t="str">
        <f t="shared" si="12"/>
        <v/>
      </c>
      <c r="N16" s="122" t="str">
        <f t="shared" si="3"/>
        <v/>
      </c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>IF(OR($B16="",$C16="",$D16="",$E16&gt;AN_CONCURS,$E16=""),"",IF($F16&lt;&gt;0,F16/VLOOKUP($E16,Euro!A$6:C$246,3,FALSE),IF($G16&lt;&gt;0,G16,"")))</f>
        <v/>
      </c>
      <c r="S16" s="236" t="b">
        <f t="shared" si="7"/>
        <v>0</v>
      </c>
      <c r="T16" s="154"/>
      <c r="U16" s="123" t="e">
        <f t="shared" si="8"/>
        <v>#VALUE!</v>
      </c>
      <c r="V16" s="123" t="e">
        <f t="shared" si="9"/>
        <v>#VALUE!</v>
      </c>
      <c r="W16" s="123" t="e">
        <f t="shared" si="9"/>
        <v>#VALUE!</v>
      </c>
      <c r="X16" s="123" t="e">
        <f t="shared" si="9"/>
        <v>#VALUE!</v>
      </c>
      <c r="Y16" s="123" t="e">
        <f t="shared" si="9"/>
        <v>#VALUE!</v>
      </c>
      <c r="Z16" s="123" t="e">
        <f t="shared" si="9"/>
        <v>#VALUE!</v>
      </c>
      <c r="AA16" s="123" t="e">
        <f t="shared" si="9"/>
        <v>#VALUE!</v>
      </c>
      <c r="AB16" s="123" t="e">
        <f t="shared" si="9"/>
        <v>#VALUE!</v>
      </c>
      <c r="AC16" s="123" t="e">
        <f t="shared" si="9"/>
        <v>#VALUE!</v>
      </c>
      <c r="AD16" s="123" t="e">
        <f t="shared" si="9"/>
        <v>#VALUE!</v>
      </c>
      <c r="AE16" s="124" t="e">
        <f t="shared" si="10"/>
        <v>#VALUE!</v>
      </c>
      <c r="AF16" s="124" t="e">
        <f t="shared" si="10"/>
        <v>#VALUE!</v>
      </c>
      <c r="AG16" s="124" t="e">
        <f t="shared" si="10"/>
        <v>#VALUE!</v>
      </c>
      <c r="AH16" s="124" t="e">
        <f t="shared" si="10"/>
        <v>#VALUE!</v>
      </c>
      <c r="AI16" s="124" t="e">
        <f t="shared" si="10"/>
        <v>#VALUE!</v>
      </c>
      <c r="AJ16" s="124" t="e">
        <f t="shared" si="10"/>
        <v>#VALUE!</v>
      </c>
      <c r="AK16" s="124" t="e">
        <f t="shared" si="10"/>
        <v>#VALUE!</v>
      </c>
      <c r="AL16" s="124" t="e">
        <f t="shared" si="10"/>
        <v>#VALUE!</v>
      </c>
      <c r="AM16" s="124" t="e">
        <f t="shared" si="10"/>
        <v>#VALUE!</v>
      </c>
      <c r="AN16" s="124" t="e">
        <f t="shared" si="10"/>
        <v>#VALUE!</v>
      </c>
      <c r="AO16" s="124">
        <f t="shared" si="11"/>
        <v>1</v>
      </c>
    </row>
    <row r="17" spans="1:41">
      <c r="A17" s="118" t="s">
        <v>188</v>
      </c>
      <c r="B17" s="126"/>
      <c r="C17" s="126"/>
      <c r="D17" s="125"/>
      <c r="E17" s="127"/>
      <c r="F17" s="128"/>
      <c r="G17" s="128"/>
      <c r="H17" s="128"/>
      <c r="I17" s="127"/>
      <c r="J17" s="127"/>
      <c r="K17" s="121" t="str">
        <f t="shared" si="1"/>
        <v/>
      </c>
      <c r="L17" s="121" t="str">
        <f t="shared" si="2"/>
        <v/>
      </c>
      <c r="M17" s="223" t="str">
        <f t="shared" si="12"/>
        <v/>
      </c>
      <c r="N17" s="122" t="str">
        <f t="shared" si="3"/>
        <v/>
      </c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>IF(OR($B17="",$C17="",$D17="",$E17&gt;AN_CONCURS,$E17=""),"",IF($F17&lt;&gt;0,F17/VLOOKUP($E17,Euro!A$6:C$246,3,FALSE),IF($G17&lt;&gt;0,G17,"")))</f>
        <v/>
      </c>
      <c r="S17" s="236" t="b">
        <f t="shared" si="7"/>
        <v>0</v>
      </c>
      <c r="T17" s="154"/>
      <c r="U17" s="123" t="e">
        <f t="shared" si="8"/>
        <v>#VALUE!</v>
      </c>
      <c r="V17" s="123" t="e">
        <f t="shared" si="9"/>
        <v>#VALUE!</v>
      </c>
      <c r="W17" s="123" t="e">
        <f t="shared" si="9"/>
        <v>#VALUE!</v>
      </c>
      <c r="X17" s="123" t="e">
        <f t="shared" si="9"/>
        <v>#VALUE!</v>
      </c>
      <c r="Y17" s="123" t="e">
        <f t="shared" si="9"/>
        <v>#VALUE!</v>
      </c>
      <c r="Z17" s="123" t="e">
        <f t="shared" si="9"/>
        <v>#VALUE!</v>
      </c>
      <c r="AA17" s="123" t="e">
        <f t="shared" si="9"/>
        <v>#VALUE!</v>
      </c>
      <c r="AB17" s="123" t="e">
        <f t="shared" si="9"/>
        <v>#VALUE!</v>
      </c>
      <c r="AC17" s="123" t="e">
        <f t="shared" si="9"/>
        <v>#VALUE!</v>
      </c>
      <c r="AD17" s="123" t="e">
        <f t="shared" si="9"/>
        <v>#VALUE!</v>
      </c>
      <c r="AE17" s="124" t="e">
        <f t="shared" si="10"/>
        <v>#VALUE!</v>
      </c>
      <c r="AF17" s="124" t="e">
        <f t="shared" si="10"/>
        <v>#VALUE!</v>
      </c>
      <c r="AG17" s="124" t="e">
        <f t="shared" si="10"/>
        <v>#VALUE!</v>
      </c>
      <c r="AH17" s="124" t="e">
        <f t="shared" si="10"/>
        <v>#VALUE!</v>
      </c>
      <c r="AI17" s="124" t="e">
        <f t="shared" si="10"/>
        <v>#VALUE!</v>
      </c>
      <c r="AJ17" s="124" t="e">
        <f t="shared" si="10"/>
        <v>#VALUE!</v>
      </c>
      <c r="AK17" s="124" t="e">
        <f t="shared" si="10"/>
        <v>#VALUE!</v>
      </c>
      <c r="AL17" s="124" t="e">
        <f t="shared" si="10"/>
        <v>#VALUE!</v>
      </c>
      <c r="AM17" s="124" t="e">
        <f t="shared" si="10"/>
        <v>#VALUE!</v>
      </c>
      <c r="AN17" s="124" t="e">
        <f t="shared" si="10"/>
        <v>#VALUE!</v>
      </c>
      <c r="AO17" s="124">
        <f t="shared" si="11"/>
        <v>1</v>
      </c>
    </row>
    <row r="18" spans="1:41">
      <c r="A18" s="118" t="s">
        <v>189</v>
      </c>
      <c r="B18" s="126"/>
      <c r="C18" s="126"/>
      <c r="D18" s="125"/>
      <c r="E18" s="127"/>
      <c r="F18" s="128"/>
      <c r="G18" s="128"/>
      <c r="H18" s="128"/>
      <c r="I18" s="127"/>
      <c r="J18" s="127"/>
      <c r="K18" s="121" t="str">
        <f t="shared" si="1"/>
        <v/>
      </c>
      <c r="L18" s="121" t="str">
        <f t="shared" si="2"/>
        <v/>
      </c>
      <c r="M18" s="223" t="str">
        <f t="shared" si="12"/>
        <v/>
      </c>
      <c r="N18" s="122" t="str">
        <f t="shared" si="3"/>
        <v/>
      </c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>IF(OR($B18="",$C18="",$D18="",$E18&gt;AN_CONCURS,$E18=""),"",IF($F18&lt;&gt;0,F18/VLOOKUP($E18,Euro!A$6:C$246,3,FALSE),IF($G18&lt;&gt;0,G18,"")))</f>
        <v/>
      </c>
      <c r="S18" s="236" t="b">
        <f t="shared" si="7"/>
        <v>0</v>
      </c>
      <c r="T18" s="154"/>
      <c r="U18" s="123" t="e">
        <f t="shared" si="8"/>
        <v>#VALUE!</v>
      </c>
      <c r="V18" s="123" t="e">
        <f t="shared" si="9"/>
        <v>#VALUE!</v>
      </c>
      <c r="W18" s="123" t="e">
        <f t="shared" si="9"/>
        <v>#VALUE!</v>
      </c>
      <c r="X18" s="123" t="e">
        <f t="shared" si="9"/>
        <v>#VALUE!</v>
      </c>
      <c r="Y18" s="123" t="e">
        <f t="shared" si="9"/>
        <v>#VALUE!</v>
      </c>
      <c r="Z18" s="123" t="e">
        <f t="shared" si="9"/>
        <v>#VALUE!</v>
      </c>
      <c r="AA18" s="123" t="e">
        <f t="shared" si="9"/>
        <v>#VALUE!</v>
      </c>
      <c r="AB18" s="123" t="e">
        <f t="shared" si="9"/>
        <v>#VALUE!</v>
      </c>
      <c r="AC18" s="123" t="e">
        <f t="shared" si="9"/>
        <v>#VALUE!</v>
      </c>
      <c r="AD18" s="123" t="e">
        <f t="shared" si="9"/>
        <v>#VALUE!</v>
      </c>
      <c r="AE18" s="124" t="e">
        <f t="shared" si="10"/>
        <v>#VALUE!</v>
      </c>
      <c r="AF18" s="124" t="e">
        <f t="shared" si="10"/>
        <v>#VALUE!</v>
      </c>
      <c r="AG18" s="124" t="e">
        <f t="shared" si="10"/>
        <v>#VALUE!</v>
      </c>
      <c r="AH18" s="124" t="e">
        <f t="shared" si="10"/>
        <v>#VALUE!</v>
      </c>
      <c r="AI18" s="124" t="e">
        <f t="shared" si="10"/>
        <v>#VALUE!</v>
      </c>
      <c r="AJ18" s="124" t="e">
        <f t="shared" si="10"/>
        <v>#VALUE!</v>
      </c>
      <c r="AK18" s="124" t="e">
        <f t="shared" si="10"/>
        <v>#VALUE!</v>
      </c>
      <c r="AL18" s="124" t="e">
        <f t="shared" si="10"/>
        <v>#VALUE!</v>
      </c>
      <c r="AM18" s="124" t="e">
        <f t="shared" si="10"/>
        <v>#VALUE!</v>
      </c>
      <c r="AN18" s="124" t="e">
        <f t="shared" si="10"/>
        <v>#VALUE!</v>
      </c>
      <c r="AO18" s="124">
        <f t="shared" si="11"/>
        <v>1</v>
      </c>
    </row>
    <row r="19" spans="1:41">
      <c r="A19" s="118" t="s">
        <v>190</v>
      </c>
      <c r="B19" s="126"/>
      <c r="C19" s="126"/>
      <c r="D19" s="125"/>
      <c r="E19" s="127"/>
      <c r="F19" s="128"/>
      <c r="G19" s="128"/>
      <c r="H19" s="128"/>
      <c r="I19" s="127"/>
      <c r="J19" s="127"/>
      <c r="K19" s="121" t="str">
        <f t="shared" si="1"/>
        <v/>
      </c>
      <c r="L19" s="121" t="str">
        <f t="shared" si="2"/>
        <v/>
      </c>
      <c r="M19" s="223" t="str">
        <f t="shared" si="12"/>
        <v/>
      </c>
      <c r="N19" s="122" t="str">
        <f t="shared" si="3"/>
        <v/>
      </c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>IF(OR($B19="",$C19="",$D19="",$E19&gt;AN_CONCURS,$E19=""),"",IF($F19&lt;&gt;0,F19/VLOOKUP($E19,Euro!A$6:C$246,3,FALSE),IF($G19&lt;&gt;0,G19,"")))</f>
        <v/>
      </c>
      <c r="S19" s="236" t="b">
        <f t="shared" si="7"/>
        <v>0</v>
      </c>
      <c r="T19" s="154"/>
      <c r="U19" s="123" t="e">
        <f t="shared" si="8"/>
        <v>#VALUE!</v>
      </c>
      <c r="V19" s="123" t="e">
        <f t="shared" si="9"/>
        <v>#VALUE!</v>
      </c>
      <c r="W19" s="123" t="e">
        <f t="shared" si="9"/>
        <v>#VALUE!</v>
      </c>
      <c r="X19" s="123" t="e">
        <f t="shared" si="9"/>
        <v>#VALUE!</v>
      </c>
      <c r="Y19" s="123" t="e">
        <f t="shared" si="9"/>
        <v>#VALUE!</v>
      </c>
      <c r="Z19" s="123" t="e">
        <f t="shared" si="9"/>
        <v>#VALUE!</v>
      </c>
      <c r="AA19" s="123" t="e">
        <f t="shared" si="9"/>
        <v>#VALUE!</v>
      </c>
      <c r="AB19" s="123" t="e">
        <f t="shared" si="9"/>
        <v>#VALUE!</v>
      </c>
      <c r="AC19" s="123" t="e">
        <f t="shared" si="9"/>
        <v>#VALUE!</v>
      </c>
      <c r="AD19" s="123" t="e">
        <f t="shared" si="9"/>
        <v>#VALUE!</v>
      </c>
      <c r="AE19" s="124" t="e">
        <f t="shared" si="10"/>
        <v>#VALUE!</v>
      </c>
      <c r="AF19" s="124" t="e">
        <f t="shared" si="10"/>
        <v>#VALUE!</v>
      </c>
      <c r="AG19" s="124" t="e">
        <f t="shared" si="10"/>
        <v>#VALUE!</v>
      </c>
      <c r="AH19" s="124" t="e">
        <f t="shared" si="10"/>
        <v>#VALUE!</v>
      </c>
      <c r="AI19" s="124" t="e">
        <f t="shared" si="10"/>
        <v>#VALUE!</v>
      </c>
      <c r="AJ19" s="124" t="e">
        <f t="shared" si="10"/>
        <v>#VALUE!</v>
      </c>
      <c r="AK19" s="124" t="e">
        <f t="shared" si="10"/>
        <v>#VALUE!</v>
      </c>
      <c r="AL19" s="124" t="e">
        <f t="shared" si="10"/>
        <v>#VALUE!</v>
      </c>
      <c r="AM19" s="124" t="e">
        <f t="shared" si="10"/>
        <v>#VALUE!</v>
      </c>
      <c r="AN19" s="124" t="e">
        <f t="shared" si="10"/>
        <v>#VALUE!</v>
      </c>
      <c r="AO19" s="124">
        <f t="shared" si="11"/>
        <v>1</v>
      </c>
    </row>
    <row r="20" spans="1:41">
      <c r="A20" s="118" t="s">
        <v>191</v>
      </c>
      <c r="B20" s="126"/>
      <c r="C20" s="126"/>
      <c r="D20" s="125"/>
      <c r="E20" s="127"/>
      <c r="F20" s="128"/>
      <c r="G20" s="128"/>
      <c r="H20" s="128"/>
      <c r="I20" s="127"/>
      <c r="J20" s="127"/>
      <c r="K20" s="121" t="str">
        <f t="shared" si="1"/>
        <v/>
      </c>
      <c r="L20" s="121" t="str">
        <f t="shared" si="2"/>
        <v/>
      </c>
      <c r="M20" s="223" t="str">
        <f t="shared" si="12"/>
        <v/>
      </c>
      <c r="N20" s="122" t="str">
        <f t="shared" si="3"/>
        <v/>
      </c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>IF(OR($B20="",$C20="",$D20="",$E20&gt;AN_CONCURS,$E20=""),"",IF($F20&lt;&gt;0,F20/VLOOKUP($E20,Euro!A$6:C$246,3,FALSE),IF($G20&lt;&gt;0,G20,"")))</f>
        <v/>
      </c>
      <c r="S20" s="236" t="b">
        <f t="shared" si="7"/>
        <v>0</v>
      </c>
      <c r="T20" s="154"/>
      <c r="U20" s="123" t="e">
        <f t="shared" si="8"/>
        <v>#VALUE!</v>
      </c>
      <c r="V20" s="123" t="e">
        <f t="shared" si="9"/>
        <v>#VALUE!</v>
      </c>
      <c r="W20" s="123" t="e">
        <f t="shared" si="9"/>
        <v>#VALUE!</v>
      </c>
      <c r="X20" s="123" t="e">
        <f t="shared" si="9"/>
        <v>#VALUE!</v>
      </c>
      <c r="Y20" s="123" t="e">
        <f t="shared" si="9"/>
        <v>#VALUE!</v>
      </c>
      <c r="Z20" s="123" t="e">
        <f t="shared" si="9"/>
        <v>#VALUE!</v>
      </c>
      <c r="AA20" s="123" t="e">
        <f t="shared" si="9"/>
        <v>#VALUE!</v>
      </c>
      <c r="AB20" s="123" t="e">
        <f t="shared" si="9"/>
        <v>#VALUE!</v>
      </c>
      <c r="AC20" s="123" t="e">
        <f t="shared" si="9"/>
        <v>#VALUE!</v>
      </c>
      <c r="AD20" s="123" t="e">
        <f t="shared" si="9"/>
        <v>#VALUE!</v>
      </c>
      <c r="AE20" s="124" t="e">
        <f t="shared" si="10"/>
        <v>#VALUE!</v>
      </c>
      <c r="AF20" s="124" t="e">
        <f t="shared" si="10"/>
        <v>#VALUE!</v>
      </c>
      <c r="AG20" s="124" t="e">
        <f t="shared" si="10"/>
        <v>#VALUE!</v>
      </c>
      <c r="AH20" s="124" t="e">
        <f t="shared" si="10"/>
        <v>#VALUE!</v>
      </c>
      <c r="AI20" s="124" t="e">
        <f t="shared" si="10"/>
        <v>#VALUE!</v>
      </c>
      <c r="AJ20" s="124" t="e">
        <f t="shared" si="10"/>
        <v>#VALUE!</v>
      </c>
      <c r="AK20" s="124" t="e">
        <f t="shared" si="10"/>
        <v>#VALUE!</v>
      </c>
      <c r="AL20" s="124" t="e">
        <f t="shared" si="10"/>
        <v>#VALUE!</v>
      </c>
      <c r="AM20" s="124" t="e">
        <f t="shared" si="10"/>
        <v>#VALUE!</v>
      </c>
      <c r="AN20" s="124" t="e">
        <f t="shared" si="10"/>
        <v>#VALUE!</v>
      </c>
      <c r="AO20" s="124">
        <f t="shared" si="11"/>
        <v>1</v>
      </c>
    </row>
    <row r="21" spans="1:41">
      <c r="A21" s="118" t="s">
        <v>192</v>
      </c>
      <c r="B21" s="126"/>
      <c r="C21" s="126"/>
      <c r="D21" s="125"/>
      <c r="E21" s="127"/>
      <c r="F21" s="128"/>
      <c r="G21" s="128"/>
      <c r="H21" s="128"/>
      <c r="I21" s="127"/>
      <c r="J21" s="127"/>
      <c r="K21" s="121" t="str">
        <f t="shared" si="1"/>
        <v/>
      </c>
      <c r="L21" s="121" t="str">
        <f t="shared" si="2"/>
        <v/>
      </c>
      <c r="M21" s="223" t="str">
        <f t="shared" si="12"/>
        <v/>
      </c>
      <c r="N21" s="122" t="str">
        <f t="shared" si="3"/>
        <v/>
      </c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>IF(OR($B21="",$C21="",$D21="",$E21&gt;AN_CONCURS,$E21=""),"",IF($F21&lt;&gt;0,F21/VLOOKUP($E21,Euro!A$6:C$246,3,FALSE),IF($G21&lt;&gt;0,G21,"")))</f>
        <v/>
      </c>
      <c r="S21" s="236" t="b">
        <f t="shared" si="7"/>
        <v>0</v>
      </c>
      <c r="T21" s="154"/>
      <c r="U21" s="123" t="e">
        <f t="shared" si="8"/>
        <v>#VALUE!</v>
      </c>
      <c r="V21" s="123" t="e">
        <f t="shared" si="9"/>
        <v>#VALUE!</v>
      </c>
      <c r="W21" s="123" t="e">
        <f t="shared" si="9"/>
        <v>#VALUE!</v>
      </c>
      <c r="X21" s="123" t="e">
        <f t="shared" si="9"/>
        <v>#VALUE!</v>
      </c>
      <c r="Y21" s="123" t="e">
        <f t="shared" si="9"/>
        <v>#VALUE!</v>
      </c>
      <c r="Z21" s="123" t="e">
        <f t="shared" si="9"/>
        <v>#VALUE!</v>
      </c>
      <c r="AA21" s="123" t="e">
        <f t="shared" si="9"/>
        <v>#VALUE!</v>
      </c>
      <c r="AB21" s="123" t="e">
        <f t="shared" si="9"/>
        <v>#VALUE!</v>
      </c>
      <c r="AC21" s="123" t="e">
        <f t="shared" si="9"/>
        <v>#VALUE!</v>
      </c>
      <c r="AD21" s="123" t="e">
        <f t="shared" si="9"/>
        <v>#VALUE!</v>
      </c>
      <c r="AE21" s="124" t="e">
        <f t="shared" si="10"/>
        <v>#VALUE!</v>
      </c>
      <c r="AF21" s="124" t="e">
        <f t="shared" si="10"/>
        <v>#VALUE!</v>
      </c>
      <c r="AG21" s="124" t="e">
        <f t="shared" si="10"/>
        <v>#VALUE!</v>
      </c>
      <c r="AH21" s="124" t="e">
        <f t="shared" si="10"/>
        <v>#VALUE!</v>
      </c>
      <c r="AI21" s="124" t="e">
        <f t="shared" si="10"/>
        <v>#VALUE!</v>
      </c>
      <c r="AJ21" s="124" t="e">
        <f t="shared" si="10"/>
        <v>#VALUE!</v>
      </c>
      <c r="AK21" s="124" t="e">
        <f t="shared" si="10"/>
        <v>#VALUE!</v>
      </c>
      <c r="AL21" s="124" t="e">
        <f t="shared" si="10"/>
        <v>#VALUE!</v>
      </c>
      <c r="AM21" s="124" t="e">
        <f t="shared" si="10"/>
        <v>#VALUE!</v>
      </c>
      <c r="AN21" s="124" t="e">
        <f t="shared" si="10"/>
        <v>#VALUE!</v>
      </c>
      <c r="AO21" s="124">
        <f t="shared" si="11"/>
        <v>1</v>
      </c>
    </row>
    <row r="22" spans="1:41">
      <c r="A22" s="118" t="s">
        <v>193</v>
      </c>
      <c r="B22" s="126"/>
      <c r="C22" s="126"/>
      <c r="D22" s="125"/>
      <c r="E22" s="127"/>
      <c r="F22" s="128"/>
      <c r="G22" s="128"/>
      <c r="H22" s="128"/>
      <c r="I22" s="127"/>
      <c r="J22" s="127"/>
      <c r="K22" s="121" t="str">
        <f t="shared" si="1"/>
        <v/>
      </c>
      <c r="L22" s="121" t="str">
        <f t="shared" si="2"/>
        <v/>
      </c>
      <c r="M22" s="223" t="str">
        <f t="shared" si="12"/>
        <v/>
      </c>
      <c r="N22" s="122" t="str">
        <f t="shared" si="3"/>
        <v/>
      </c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>IF(OR($B22="",$C22="",$D22="",$E22&gt;AN_CONCURS,$E22=""),"",IF($F22&lt;&gt;0,F22/VLOOKUP($E22,Euro!A$6:C$246,3,FALSE),IF($G22&lt;&gt;0,G22,"")))</f>
        <v/>
      </c>
      <c r="S22" s="236" t="b">
        <f t="shared" si="7"/>
        <v>0</v>
      </c>
      <c r="T22" s="154"/>
      <c r="U22" s="123" t="e">
        <f t="shared" si="8"/>
        <v>#VALUE!</v>
      </c>
      <c r="V22" s="123" t="e">
        <f t="shared" si="9"/>
        <v>#VALUE!</v>
      </c>
      <c r="W22" s="123" t="e">
        <f t="shared" si="9"/>
        <v>#VALUE!</v>
      </c>
      <c r="X22" s="123" t="e">
        <f t="shared" si="9"/>
        <v>#VALUE!</v>
      </c>
      <c r="Y22" s="123" t="e">
        <f t="shared" si="9"/>
        <v>#VALUE!</v>
      </c>
      <c r="Z22" s="123" t="e">
        <f t="shared" si="9"/>
        <v>#VALUE!</v>
      </c>
      <c r="AA22" s="123" t="e">
        <f t="shared" si="9"/>
        <v>#VALUE!</v>
      </c>
      <c r="AB22" s="123" t="e">
        <f t="shared" si="9"/>
        <v>#VALUE!</v>
      </c>
      <c r="AC22" s="123" t="e">
        <f t="shared" si="9"/>
        <v>#VALUE!</v>
      </c>
      <c r="AD22" s="123" t="e">
        <f t="shared" si="9"/>
        <v>#VALUE!</v>
      </c>
      <c r="AE22" s="124" t="e">
        <f t="shared" si="10"/>
        <v>#VALUE!</v>
      </c>
      <c r="AF22" s="124" t="e">
        <f t="shared" si="10"/>
        <v>#VALUE!</v>
      </c>
      <c r="AG22" s="124" t="e">
        <f t="shared" si="10"/>
        <v>#VALUE!</v>
      </c>
      <c r="AH22" s="124" t="e">
        <f t="shared" si="10"/>
        <v>#VALUE!</v>
      </c>
      <c r="AI22" s="124" t="e">
        <f t="shared" si="10"/>
        <v>#VALUE!</v>
      </c>
      <c r="AJ22" s="124" t="e">
        <f t="shared" si="10"/>
        <v>#VALUE!</v>
      </c>
      <c r="AK22" s="124" t="e">
        <f t="shared" si="10"/>
        <v>#VALUE!</v>
      </c>
      <c r="AL22" s="124" t="e">
        <f t="shared" si="10"/>
        <v>#VALUE!</v>
      </c>
      <c r="AM22" s="124" t="e">
        <f t="shared" si="10"/>
        <v>#VALUE!</v>
      </c>
      <c r="AN22" s="124" t="e">
        <f t="shared" si="10"/>
        <v>#VALUE!</v>
      </c>
      <c r="AO22" s="124">
        <f t="shared" si="11"/>
        <v>1</v>
      </c>
    </row>
    <row r="23" spans="1:41">
      <c r="A23" s="118" t="s">
        <v>194</v>
      </c>
      <c r="B23" s="126"/>
      <c r="C23" s="126"/>
      <c r="D23" s="125"/>
      <c r="E23" s="127"/>
      <c r="F23" s="128"/>
      <c r="G23" s="128"/>
      <c r="H23" s="128"/>
      <c r="I23" s="127"/>
      <c r="J23" s="127"/>
      <c r="K23" s="121" t="str">
        <f t="shared" si="1"/>
        <v/>
      </c>
      <c r="L23" s="121" t="str">
        <f t="shared" si="2"/>
        <v/>
      </c>
      <c r="M23" s="223" t="str">
        <f t="shared" si="12"/>
        <v/>
      </c>
      <c r="N23" s="122" t="str">
        <f t="shared" si="3"/>
        <v/>
      </c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>IF(OR($B23="",$C23="",$D23="",$E23&gt;AN_CONCURS,$E23=""),"",IF($F23&lt;&gt;0,F23/VLOOKUP($E23,Euro!A$6:C$246,3,FALSE),IF($G23&lt;&gt;0,G23,"")))</f>
        <v/>
      </c>
      <c r="S23" s="236" t="b">
        <f t="shared" si="7"/>
        <v>0</v>
      </c>
      <c r="T23" s="154"/>
      <c r="U23" s="123" t="e">
        <f t="shared" si="8"/>
        <v>#VALUE!</v>
      </c>
      <c r="V23" s="123" t="e">
        <f t="shared" si="9"/>
        <v>#VALUE!</v>
      </c>
      <c r="W23" s="123" t="e">
        <f t="shared" si="9"/>
        <v>#VALUE!</v>
      </c>
      <c r="X23" s="123" t="e">
        <f t="shared" si="9"/>
        <v>#VALUE!</v>
      </c>
      <c r="Y23" s="123" t="e">
        <f t="shared" si="9"/>
        <v>#VALUE!</v>
      </c>
      <c r="Z23" s="123" t="e">
        <f t="shared" si="9"/>
        <v>#VALUE!</v>
      </c>
      <c r="AA23" s="123" t="e">
        <f t="shared" si="9"/>
        <v>#VALUE!</v>
      </c>
      <c r="AB23" s="123" t="e">
        <f t="shared" si="9"/>
        <v>#VALUE!</v>
      </c>
      <c r="AC23" s="123" t="e">
        <f t="shared" si="9"/>
        <v>#VALUE!</v>
      </c>
      <c r="AD23" s="123" t="e">
        <f t="shared" si="9"/>
        <v>#VALUE!</v>
      </c>
      <c r="AE23" s="124" t="e">
        <f t="shared" si="10"/>
        <v>#VALUE!</v>
      </c>
      <c r="AF23" s="124" t="e">
        <f t="shared" si="10"/>
        <v>#VALUE!</v>
      </c>
      <c r="AG23" s="124" t="e">
        <f t="shared" si="10"/>
        <v>#VALUE!</v>
      </c>
      <c r="AH23" s="124" t="e">
        <f t="shared" si="10"/>
        <v>#VALUE!</v>
      </c>
      <c r="AI23" s="124" t="e">
        <f t="shared" si="10"/>
        <v>#VALUE!</v>
      </c>
      <c r="AJ23" s="124" t="e">
        <f t="shared" si="10"/>
        <v>#VALUE!</v>
      </c>
      <c r="AK23" s="124" t="e">
        <f t="shared" si="10"/>
        <v>#VALUE!</v>
      </c>
      <c r="AL23" s="124" t="e">
        <f t="shared" si="10"/>
        <v>#VALUE!</v>
      </c>
      <c r="AM23" s="124" t="e">
        <f t="shared" si="10"/>
        <v>#VALUE!</v>
      </c>
      <c r="AN23" s="124" t="e">
        <f t="shared" si="10"/>
        <v>#VALUE!</v>
      </c>
      <c r="AO23" s="124">
        <f t="shared" si="11"/>
        <v>1</v>
      </c>
    </row>
    <row r="24" spans="1:41">
      <c r="A24" s="118" t="s">
        <v>195</v>
      </c>
      <c r="B24" s="126"/>
      <c r="C24" s="126"/>
      <c r="D24" s="125"/>
      <c r="E24" s="127"/>
      <c r="F24" s="128"/>
      <c r="G24" s="128"/>
      <c r="H24" s="128"/>
      <c r="I24" s="127"/>
      <c r="J24" s="127"/>
      <c r="K24" s="121" t="str">
        <f t="shared" si="1"/>
        <v/>
      </c>
      <c r="L24" s="121" t="str">
        <f t="shared" si="2"/>
        <v/>
      </c>
      <c r="M24" s="223" t="str">
        <f t="shared" si="12"/>
        <v/>
      </c>
      <c r="N24" s="122" t="str">
        <f t="shared" si="3"/>
        <v/>
      </c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>IF(OR($B24="",$C24="",$D24="",$E24&gt;AN_CONCURS,$E24=""),"",IF($F24&lt;&gt;0,F24/VLOOKUP($E24,Euro!A$6:C$246,3,FALSE),IF($G24&lt;&gt;0,G24,"")))</f>
        <v/>
      </c>
      <c r="S24" s="236" t="b">
        <f t="shared" si="7"/>
        <v>0</v>
      </c>
      <c r="T24" s="154"/>
      <c r="U24" s="123" t="e">
        <f t="shared" si="8"/>
        <v>#VALUE!</v>
      </c>
      <c r="V24" s="123" t="e">
        <f t="shared" si="9"/>
        <v>#VALUE!</v>
      </c>
      <c r="W24" s="123" t="e">
        <f t="shared" si="9"/>
        <v>#VALUE!</v>
      </c>
      <c r="X24" s="123" t="e">
        <f t="shared" si="9"/>
        <v>#VALUE!</v>
      </c>
      <c r="Y24" s="123" t="e">
        <f t="shared" si="9"/>
        <v>#VALUE!</v>
      </c>
      <c r="Z24" s="123" t="e">
        <f t="shared" si="9"/>
        <v>#VALUE!</v>
      </c>
      <c r="AA24" s="123" t="e">
        <f t="shared" si="9"/>
        <v>#VALUE!</v>
      </c>
      <c r="AB24" s="123" t="e">
        <f t="shared" si="9"/>
        <v>#VALUE!</v>
      </c>
      <c r="AC24" s="123" t="e">
        <f t="shared" si="9"/>
        <v>#VALUE!</v>
      </c>
      <c r="AD24" s="123" t="e">
        <f t="shared" si="9"/>
        <v>#VALUE!</v>
      </c>
      <c r="AE24" s="124" t="e">
        <f t="shared" si="10"/>
        <v>#VALUE!</v>
      </c>
      <c r="AF24" s="124" t="e">
        <f t="shared" si="10"/>
        <v>#VALUE!</v>
      </c>
      <c r="AG24" s="124" t="e">
        <f t="shared" si="10"/>
        <v>#VALUE!</v>
      </c>
      <c r="AH24" s="124" t="e">
        <f t="shared" si="10"/>
        <v>#VALUE!</v>
      </c>
      <c r="AI24" s="124" t="e">
        <f t="shared" si="10"/>
        <v>#VALUE!</v>
      </c>
      <c r="AJ24" s="124" t="e">
        <f t="shared" si="10"/>
        <v>#VALUE!</v>
      </c>
      <c r="AK24" s="124" t="e">
        <f t="shared" si="10"/>
        <v>#VALUE!</v>
      </c>
      <c r="AL24" s="124" t="e">
        <f t="shared" si="10"/>
        <v>#VALUE!</v>
      </c>
      <c r="AM24" s="124" t="e">
        <f t="shared" si="10"/>
        <v>#VALUE!</v>
      </c>
      <c r="AN24" s="124" t="e">
        <f t="shared" si="10"/>
        <v>#VALUE!</v>
      </c>
      <c r="AO24" s="124">
        <f t="shared" si="11"/>
        <v>1</v>
      </c>
    </row>
    <row r="25" spans="1:41">
      <c r="A25" s="118" t="s">
        <v>196</v>
      </c>
      <c r="B25" s="126"/>
      <c r="C25" s="126"/>
      <c r="D25" s="125"/>
      <c r="E25" s="127"/>
      <c r="F25" s="128"/>
      <c r="G25" s="128"/>
      <c r="H25" s="128"/>
      <c r="I25" s="127"/>
      <c r="J25" s="127"/>
      <c r="K25" s="121" t="str">
        <f t="shared" si="1"/>
        <v/>
      </c>
      <c r="L25" s="121" t="str">
        <f t="shared" si="2"/>
        <v/>
      </c>
      <c r="M25" s="223" t="str">
        <f t="shared" si="12"/>
        <v/>
      </c>
      <c r="N25" s="122" t="str">
        <f t="shared" si="3"/>
        <v/>
      </c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>IF(OR($B25="",$C25="",$D25="",$E25&gt;AN_CONCURS,$E25=""),"",IF($F25&lt;&gt;0,F25/VLOOKUP($E25,Euro!A$6:C$246,3,FALSE),IF($G25&lt;&gt;0,G25,"")))</f>
        <v/>
      </c>
      <c r="S25" s="236" t="b">
        <f t="shared" si="7"/>
        <v>0</v>
      </c>
      <c r="T25" s="154"/>
      <c r="U25" s="123" t="e">
        <f t="shared" si="8"/>
        <v>#VALUE!</v>
      </c>
      <c r="V25" s="123" t="e">
        <f t="shared" si="9"/>
        <v>#VALUE!</v>
      </c>
      <c r="W25" s="123" t="e">
        <f t="shared" si="9"/>
        <v>#VALUE!</v>
      </c>
      <c r="X25" s="123" t="e">
        <f t="shared" si="9"/>
        <v>#VALUE!</v>
      </c>
      <c r="Y25" s="123" t="e">
        <f t="shared" si="9"/>
        <v>#VALUE!</v>
      </c>
      <c r="Z25" s="123" t="e">
        <f t="shared" si="9"/>
        <v>#VALUE!</v>
      </c>
      <c r="AA25" s="123" t="e">
        <f t="shared" si="9"/>
        <v>#VALUE!</v>
      </c>
      <c r="AB25" s="123" t="e">
        <f t="shared" si="9"/>
        <v>#VALUE!</v>
      </c>
      <c r="AC25" s="123" t="e">
        <f t="shared" si="9"/>
        <v>#VALUE!</v>
      </c>
      <c r="AD25" s="123" t="e">
        <f t="shared" si="9"/>
        <v>#VALUE!</v>
      </c>
      <c r="AE25" s="124" t="e">
        <f t="shared" si="10"/>
        <v>#VALUE!</v>
      </c>
      <c r="AF25" s="124" t="e">
        <f t="shared" si="10"/>
        <v>#VALUE!</v>
      </c>
      <c r="AG25" s="124" t="e">
        <f t="shared" si="10"/>
        <v>#VALUE!</v>
      </c>
      <c r="AH25" s="124" t="e">
        <f t="shared" si="10"/>
        <v>#VALUE!</v>
      </c>
      <c r="AI25" s="124" t="e">
        <f t="shared" si="10"/>
        <v>#VALUE!</v>
      </c>
      <c r="AJ25" s="124" t="e">
        <f t="shared" si="10"/>
        <v>#VALUE!</v>
      </c>
      <c r="AK25" s="124" t="e">
        <f t="shared" si="10"/>
        <v>#VALUE!</v>
      </c>
      <c r="AL25" s="124" t="e">
        <f t="shared" si="10"/>
        <v>#VALUE!</v>
      </c>
      <c r="AM25" s="124" t="e">
        <f t="shared" si="10"/>
        <v>#VALUE!</v>
      </c>
      <c r="AN25" s="124" t="e">
        <f t="shared" si="10"/>
        <v>#VALUE!</v>
      </c>
      <c r="AO25" s="124">
        <f t="shared" si="11"/>
        <v>1</v>
      </c>
    </row>
    <row r="26" spans="1:41">
      <c r="A26" s="118" t="s">
        <v>197</v>
      </c>
      <c r="B26" s="126"/>
      <c r="C26" s="126"/>
      <c r="D26" s="125"/>
      <c r="E26" s="127"/>
      <c r="F26" s="128"/>
      <c r="G26" s="128"/>
      <c r="H26" s="128"/>
      <c r="I26" s="127"/>
      <c r="J26" s="127"/>
      <c r="K26" s="121" t="str">
        <f t="shared" si="1"/>
        <v/>
      </c>
      <c r="L26" s="121" t="str">
        <f t="shared" si="2"/>
        <v/>
      </c>
      <c r="M26" s="223" t="str">
        <f t="shared" si="12"/>
        <v/>
      </c>
      <c r="N26" s="122" t="str">
        <f t="shared" si="3"/>
        <v/>
      </c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>IF(OR($B26="",$C26="",$D26="",$E26&gt;AN_CONCURS,$E26=""),"",IF($F26&lt;&gt;0,F26/VLOOKUP($E26,Euro!A$6:C$246,3,FALSE),IF($G26&lt;&gt;0,G26,"")))</f>
        <v/>
      </c>
      <c r="S26" s="236" t="b">
        <f t="shared" si="7"/>
        <v>0</v>
      </c>
      <c r="T26" s="154"/>
      <c r="U26" s="123" t="e">
        <f t="shared" si="8"/>
        <v>#VALUE!</v>
      </c>
      <c r="V26" s="123" t="e">
        <f t="shared" si="9"/>
        <v>#VALUE!</v>
      </c>
      <c r="W26" s="123" t="e">
        <f t="shared" si="9"/>
        <v>#VALUE!</v>
      </c>
      <c r="X26" s="123" t="e">
        <f t="shared" si="9"/>
        <v>#VALUE!</v>
      </c>
      <c r="Y26" s="123" t="e">
        <f t="shared" si="9"/>
        <v>#VALUE!</v>
      </c>
      <c r="Z26" s="123" t="e">
        <f t="shared" si="9"/>
        <v>#VALUE!</v>
      </c>
      <c r="AA26" s="123" t="e">
        <f t="shared" si="9"/>
        <v>#VALUE!</v>
      </c>
      <c r="AB26" s="123" t="e">
        <f t="shared" si="9"/>
        <v>#VALUE!</v>
      </c>
      <c r="AC26" s="123" t="e">
        <f t="shared" si="9"/>
        <v>#VALUE!</v>
      </c>
      <c r="AD26" s="123" t="e">
        <f t="shared" si="9"/>
        <v>#VALUE!</v>
      </c>
      <c r="AE26" s="124" t="e">
        <f t="shared" si="10"/>
        <v>#VALUE!</v>
      </c>
      <c r="AF26" s="124" t="e">
        <f t="shared" si="10"/>
        <v>#VALUE!</v>
      </c>
      <c r="AG26" s="124" t="e">
        <f t="shared" si="10"/>
        <v>#VALUE!</v>
      </c>
      <c r="AH26" s="124" t="e">
        <f t="shared" si="10"/>
        <v>#VALUE!</v>
      </c>
      <c r="AI26" s="124" t="e">
        <f t="shared" si="10"/>
        <v>#VALUE!</v>
      </c>
      <c r="AJ26" s="124" t="e">
        <f t="shared" si="10"/>
        <v>#VALUE!</v>
      </c>
      <c r="AK26" s="124" t="e">
        <f t="shared" si="10"/>
        <v>#VALUE!</v>
      </c>
      <c r="AL26" s="124" t="e">
        <f t="shared" si="10"/>
        <v>#VALUE!</v>
      </c>
      <c r="AM26" s="124" t="e">
        <f t="shared" si="10"/>
        <v>#VALUE!</v>
      </c>
      <c r="AN26" s="124" t="e">
        <f t="shared" si="10"/>
        <v>#VALUE!</v>
      </c>
      <c r="AO26" s="124">
        <f t="shared" si="11"/>
        <v>1</v>
      </c>
    </row>
    <row r="27" spans="1:41">
      <c r="A27" s="118" t="s">
        <v>198</v>
      </c>
      <c r="B27" s="126"/>
      <c r="C27" s="126"/>
      <c r="D27" s="125"/>
      <c r="E27" s="127"/>
      <c r="F27" s="128"/>
      <c r="G27" s="128"/>
      <c r="H27" s="128"/>
      <c r="I27" s="127"/>
      <c r="J27" s="127"/>
      <c r="K27" s="121" t="str">
        <f t="shared" si="1"/>
        <v/>
      </c>
      <c r="L27" s="121" t="str">
        <f t="shared" si="2"/>
        <v/>
      </c>
      <c r="M27" s="223" t="str">
        <f t="shared" si="12"/>
        <v/>
      </c>
      <c r="N27" s="122" t="str">
        <f t="shared" si="3"/>
        <v/>
      </c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>IF(OR($B27="",$C27="",$D27="",$E27&gt;AN_CONCURS,$E27=""),"",IF($F27&lt;&gt;0,F27/VLOOKUP($E27,Euro!A$6:C$246,3,FALSE),IF($G27&lt;&gt;0,G27,"")))</f>
        <v/>
      </c>
      <c r="S27" s="236" t="b">
        <f t="shared" si="7"/>
        <v>0</v>
      </c>
      <c r="T27" s="154"/>
      <c r="U27" s="123" t="e">
        <f t="shared" si="8"/>
        <v>#VALUE!</v>
      </c>
      <c r="V27" s="123" t="e">
        <f t="shared" ref="V27:AD42" si="13">FIND(",",$B27,U27+1)</f>
        <v>#VALUE!</v>
      </c>
      <c r="W27" s="123" t="e">
        <f t="shared" si="13"/>
        <v>#VALUE!</v>
      </c>
      <c r="X27" s="123" t="e">
        <f t="shared" si="13"/>
        <v>#VALUE!</v>
      </c>
      <c r="Y27" s="123" t="e">
        <f t="shared" si="13"/>
        <v>#VALUE!</v>
      </c>
      <c r="Z27" s="123" t="e">
        <f t="shared" si="13"/>
        <v>#VALUE!</v>
      </c>
      <c r="AA27" s="123" t="e">
        <f t="shared" si="13"/>
        <v>#VALUE!</v>
      </c>
      <c r="AB27" s="123" t="e">
        <f t="shared" si="13"/>
        <v>#VALUE!</v>
      </c>
      <c r="AC27" s="123" t="e">
        <f t="shared" si="13"/>
        <v>#VALUE!</v>
      </c>
      <c r="AD27" s="123" t="e">
        <f t="shared" si="13"/>
        <v>#VALUE!</v>
      </c>
      <c r="AE27" s="124" t="e">
        <f t="shared" si="10"/>
        <v>#VALUE!</v>
      </c>
      <c r="AF27" s="124" t="e">
        <f t="shared" si="10"/>
        <v>#VALUE!</v>
      </c>
      <c r="AG27" s="124" t="e">
        <f t="shared" si="10"/>
        <v>#VALUE!</v>
      </c>
      <c r="AH27" s="124" t="e">
        <f t="shared" si="10"/>
        <v>#VALUE!</v>
      </c>
      <c r="AI27" s="124" t="e">
        <f t="shared" si="10"/>
        <v>#VALUE!</v>
      </c>
      <c r="AJ27" s="124" t="e">
        <f t="shared" si="10"/>
        <v>#VALUE!</v>
      </c>
      <c r="AK27" s="124" t="e">
        <f t="shared" si="10"/>
        <v>#VALUE!</v>
      </c>
      <c r="AL27" s="124" t="e">
        <f t="shared" si="10"/>
        <v>#VALUE!</v>
      </c>
      <c r="AM27" s="124" t="e">
        <f t="shared" si="10"/>
        <v>#VALUE!</v>
      </c>
      <c r="AN27" s="124" t="e">
        <f t="shared" si="10"/>
        <v>#VALUE!</v>
      </c>
      <c r="AO27" s="124">
        <f t="shared" si="11"/>
        <v>1</v>
      </c>
    </row>
    <row r="28" spans="1:41">
      <c r="A28" s="118" t="s">
        <v>199</v>
      </c>
      <c r="B28" s="126"/>
      <c r="C28" s="126"/>
      <c r="D28" s="125"/>
      <c r="E28" s="127"/>
      <c r="F28" s="128"/>
      <c r="G28" s="128"/>
      <c r="H28" s="128"/>
      <c r="I28" s="127"/>
      <c r="J28" s="127"/>
      <c r="K28" s="121" t="str">
        <f t="shared" si="1"/>
        <v/>
      </c>
      <c r="L28" s="121" t="str">
        <f t="shared" si="2"/>
        <v/>
      </c>
      <c r="M28" s="223" t="str">
        <f t="shared" si="12"/>
        <v/>
      </c>
      <c r="N28" s="122" t="str">
        <f t="shared" si="3"/>
        <v/>
      </c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>IF(OR($B28="",$C28="",$D28="",$E28&gt;AN_CONCURS,$E28=""),"",IF($F28&lt;&gt;0,F28/VLOOKUP($E28,Euro!A$6:C$246,3,FALSE),IF($G28&lt;&gt;0,G28,"")))</f>
        <v/>
      </c>
      <c r="S28" s="236" t="b">
        <f t="shared" si="7"/>
        <v>0</v>
      </c>
      <c r="T28" s="154"/>
      <c r="U28" s="123" t="e">
        <f t="shared" si="8"/>
        <v>#VALUE!</v>
      </c>
      <c r="V28" s="123" t="e">
        <f t="shared" si="13"/>
        <v>#VALUE!</v>
      </c>
      <c r="W28" s="123" t="e">
        <f t="shared" si="13"/>
        <v>#VALUE!</v>
      </c>
      <c r="X28" s="123" t="e">
        <f t="shared" si="13"/>
        <v>#VALUE!</v>
      </c>
      <c r="Y28" s="123" t="e">
        <f t="shared" si="13"/>
        <v>#VALUE!</v>
      </c>
      <c r="Z28" s="123" t="e">
        <f t="shared" si="13"/>
        <v>#VALUE!</v>
      </c>
      <c r="AA28" s="123" t="e">
        <f t="shared" si="13"/>
        <v>#VALUE!</v>
      </c>
      <c r="AB28" s="123" t="e">
        <f t="shared" si="13"/>
        <v>#VALUE!</v>
      </c>
      <c r="AC28" s="123" t="e">
        <f t="shared" si="13"/>
        <v>#VALUE!</v>
      </c>
      <c r="AD28" s="123" t="e">
        <f t="shared" si="13"/>
        <v>#VALUE!</v>
      </c>
      <c r="AE28" s="124" t="e">
        <f t="shared" si="10"/>
        <v>#VALUE!</v>
      </c>
      <c r="AF28" s="124" t="e">
        <f t="shared" si="10"/>
        <v>#VALUE!</v>
      </c>
      <c r="AG28" s="124" t="e">
        <f t="shared" si="10"/>
        <v>#VALUE!</v>
      </c>
      <c r="AH28" s="124" t="e">
        <f t="shared" si="10"/>
        <v>#VALUE!</v>
      </c>
      <c r="AI28" s="124" t="e">
        <f t="shared" si="10"/>
        <v>#VALUE!</v>
      </c>
      <c r="AJ28" s="124" t="e">
        <f t="shared" si="10"/>
        <v>#VALUE!</v>
      </c>
      <c r="AK28" s="124" t="e">
        <f t="shared" si="10"/>
        <v>#VALUE!</v>
      </c>
      <c r="AL28" s="124" t="e">
        <f t="shared" si="10"/>
        <v>#VALUE!</v>
      </c>
      <c r="AM28" s="124" t="e">
        <f t="shared" si="10"/>
        <v>#VALUE!</v>
      </c>
      <c r="AN28" s="124" t="e">
        <f t="shared" si="10"/>
        <v>#VALUE!</v>
      </c>
      <c r="AO28" s="124">
        <f t="shared" si="11"/>
        <v>1</v>
      </c>
    </row>
    <row r="29" spans="1:41">
      <c r="A29" s="118" t="s">
        <v>200</v>
      </c>
      <c r="B29" s="126"/>
      <c r="C29" s="126"/>
      <c r="D29" s="125"/>
      <c r="E29" s="127"/>
      <c r="F29" s="128"/>
      <c r="G29" s="128"/>
      <c r="H29" s="128"/>
      <c r="I29" s="127"/>
      <c r="J29" s="127"/>
      <c r="K29" s="121" t="str">
        <f t="shared" si="1"/>
        <v/>
      </c>
      <c r="L29" s="121" t="str">
        <f t="shared" si="2"/>
        <v/>
      </c>
      <c r="M29" s="223" t="str">
        <f t="shared" si="12"/>
        <v/>
      </c>
      <c r="N29" s="122" t="str">
        <f t="shared" si="3"/>
        <v/>
      </c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>IF(OR($B29="",$C29="",$D29="",$E29&gt;AN_CONCURS,$E29=""),"",IF($F29&lt;&gt;0,F29/VLOOKUP($E29,Euro!A$6:C$246,3,FALSE),IF($G29&lt;&gt;0,G29,"")))</f>
        <v/>
      </c>
      <c r="S29" s="236" t="b">
        <f t="shared" si="7"/>
        <v>0</v>
      </c>
      <c r="T29" s="154"/>
      <c r="U29" s="123" t="e">
        <f t="shared" si="8"/>
        <v>#VALUE!</v>
      </c>
      <c r="V29" s="123" t="e">
        <f t="shared" si="13"/>
        <v>#VALUE!</v>
      </c>
      <c r="W29" s="123" t="e">
        <f t="shared" si="13"/>
        <v>#VALUE!</v>
      </c>
      <c r="X29" s="123" t="e">
        <f t="shared" si="13"/>
        <v>#VALUE!</v>
      </c>
      <c r="Y29" s="123" t="e">
        <f t="shared" si="13"/>
        <v>#VALUE!</v>
      </c>
      <c r="Z29" s="123" t="e">
        <f t="shared" si="13"/>
        <v>#VALUE!</v>
      </c>
      <c r="AA29" s="123" t="e">
        <f t="shared" si="13"/>
        <v>#VALUE!</v>
      </c>
      <c r="AB29" s="123" t="e">
        <f t="shared" si="13"/>
        <v>#VALUE!</v>
      </c>
      <c r="AC29" s="123" t="e">
        <f t="shared" si="13"/>
        <v>#VALUE!</v>
      </c>
      <c r="AD29" s="123" t="e">
        <f t="shared" si="13"/>
        <v>#VALUE!</v>
      </c>
      <c r="AE29" s="124" t="e">
        <f t="shared" si="10"/>
        <v>#VALUE!</v>
      </c>
      <c r="AF29" s="124" t="e">
        <f t="shared" si="10"/>
        <v>#VALUE!</v>
      </c>
      <c r="AG29" s="124" t="e">
        <f t="shared" si="10"/>
        <v>#VALUE!</v>
      </c>
      <c r="AH29" s="124" t="e">
        <f t="shared" si="10"/>
        <v>#VALUE!</v>
      </c>
      <c r="AI29" s="124" t="e">
        <f t="shared" si="10"/>
        <v>#VALUE!</v>
      </c>
      <c r="AJ29" s="124" t="e">
        <f t="shared" si="10"/>
        <v>#VALUE!</v>
      </c>
      <c r="AK29" s="124" t="e">
        <f t="shared" si="10"/>
        <v>#VALUE!</v>
      </c>
      <c r="AL29" s="124" t="e">
        <f t="shared" si="10"/>
        <v>#VALUE!</v>
      </c>
      <c r="AM29" s="124" t="e">
        <f t="shared" si="10"/>
        <v>#VALUE!</v>
      </c>
      <c r="AN29" s="124" t="e">
        <f t="shared" si="10"/>
        <v>#VALUE!</v>
      </c>
      <c r="AO29" s="124">
        <f t="shared" si="11"/>
        <v>1</v>
      </c>
    </row>
    <row r="30" spans="1:41">
      <c r="A30" s="118" t="s">
        <v>201</v>
      </c>
      <c r="B30" s="126"/>
      <c r="C30" s="126"/>
      <c r="D30" s="125"/>
      <c r="E30" s="127"/>
      <c r="F30" s="128"/>
      <c r="G30" s="128"/>
      <c r="H30" s="128"/>
      <c r="I30" s="127"/>
      <c r="J30" s="127"/>
      <c r="K30" s="121" t="str">
        <f t="shared" si="1"/>
        <v/>
      </c>
      <c r="L30" s="121" t="str">
        <f t="shared" si="2"/>
        <v/>
      </c>
      <c r="M30" s="223" t="str">
        <f t="shared" si="12"/>
        <v/>
      </c>
      <c r="N30" s="122" t="str">
        <f t="shared" si="3"/>
        <v/>
      </c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>IF(OR($B30="",$C30="",$D30="",$E30&gt;AN_CONCURS,$E30=""),"",IF($F30&lt;&gt;0,F30/VLOOKUP($E30,Euro!A$6:C$246,3,FALSE),IF($G30&lt;&gt;0,G30,"")))</f>
        <v/>
      </c>
      <c r="S30" s="236" t="b">
        <f t="shared" si="7"/>
        <v>0</v>
      </c>
      <c r="T30" s="154"/>
      <c r="U30" s="123" t="e">
        <f t="shared" si="8"/>
        <v>#VALUE!</v>
      </c>
      <c r="V30" s="123" t="e">
        <f t="shared" si="13"/>
        <v>#VALUE!</v>
      </c>
      <c r="W30" s="123" t="e">
        <f t="shared" si="13"/>
        <v>#VALUE!</v>
      </c>
      <c r="X30" s="123" t="e">
        <f t="shared" si="13"/>
        <v>#VALUE!</v>
      </c>
      <c r="Y30" s="123" t="e">
        <f t="shared" si="13"/>
        <v>#VALUE!</v>
      </c>
      <c r="Z30" s="123" t="e">
        <f t="shared" si="13"/>
        <v>#VALUE!</v>
      </c>
      <c r="AA30" s="123" t="e">
        <f t="shared" si="13"/>
        <v>#VALUE!</v>
      </c>
      <c r="AB30" s="123" t="e">
        <f t="shared" si="13"/>
        <v>#VALUE!</v>
      </c>
      <c r="AC30" s="123" t="e">
        <f t="shared" si="13"/>
        <v>#VALUE!</v>
      </c>
      <c r="AD30" s="123" t="e">
        <f t="shared" si="13"/>
        <v>#VALUE!</v>
      </c>
      <c r="AE30" s="124" t="e">
        <f t="shared" si="10"/>
        <v>#VALUE!</v>
      </c>
      <c r="AF30" s="124" t="e">
        <f t="shared" si="10"/>
        <v>#VALUE!</v>
      </c>
      <c r="AG30" s="124" t="e">
        <f t="shared" si="10"/>
        <v>#VALUE!</v>
      </c>
      <c r="AH30" s="124" t="e">
        <f t="shared" si="10"/>
        <v>#VALUE!</v>
      </c>
      <c r="AI30" s="124" t="e">
        <f t="shared" si="10"/>
        <v>#VALUE!</v>
      </c>
      <c r="AJ30" s="124" t="e">
        <f t="shared" si="10"/>
        <v>#VALUE!</v>
      </c>
      <c r="AK30" s="124" t="e">
        <f t="shared" si="10"/>
        <v>#VALUE!</v>
      </c>
      <c r="AL30" s="124" t="e">
        <f t="shared" si="10"/>
        <v>#VALUE!</v>
      </c>
      <c r="AM30" s="124" t="e">
        <f t="shared" si="10"/>
        <v>#VALUE!</v>
      </c>
      <c r="AN30" s="124" t="e">
        <f t="shared" si="10"/>
        <v>#VALUE!</v>
      </c>
      <c r="AO30" s="124">
        <f t="shared" si="11"/>
        <v>1</v>
      </c>
    </row>
    <row r="31" spans="1:41">
      <c r="A31" s="118" t="s">
        <v>202</v>
      </c>
      <c r="B31" s="126"/>
      <c r="C31" s="126"/>
      <c r="D31" s="125"/>
      <c r="E31" s="127"/>
      <c r="F31" s="128"/>
      <c r="G31" s="128"/>
      <c r="H31" s="128"/>
      <c r="I31" s="127"/>
      <c r="J31" s="127"/>
      <c r="K31" s="121" t="str">
        <f t="shared" si="1"/>
        <v/>
      </c>
      <c r="L31" s="121" t="str">
        <f t="shared" si="2"/>
        <v/>
      </c>
      <c r="M31" s="223" t="str">
        <f t="shared" si="12"/>
        <v/>
      </c>
      <c r="N31" s="122" t="str">
        <f t="shared" si="3"/>
        <v/>
      </c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>IF(OR($B31="",$C31="",$D31="",$E31&gt;AN_CONCURS,$E31=""),"",IF($F31&lt;&gt;0,F31/VLOOKUP($E31,Euro!A$6:C$246,3,FALSE),IF($G31&lt;&gt;0,G31,"")))</f>
        <v/>
      </c>
      <c r="S31" s="236" t="b">
        <f t="shared" si="7"/>
        <v>0</v>
      </c>
      <c r="T31" s="154"/>
      <c r="U31" s="123" t="e">
        <f t="shared" si="8"/>
        <v>#VALUE!</v>
      </c>
      <c r="V31" s="123" t="e">
        <f t="shared" si="13"/>
        <v>#VALUE!</v>
      </c>
      <c r="W31" s="123" t="e">
        <f t="shared" si="13"/>
        <v>#VALUE!</v>
      </c>
      <c r="X31" s="123" t="e">
        <f t="shared" si="13"/>
        <v>#VALUE!</v>
      </c>
      <c r="Y31" s="123" t="e">
        <f t="shared" si="13"/>
        <v>#VALUE!</v>
      </c>
      <c r="Z31" s="123" t="e">
        <f t="shared" si="13"/>
        <v>#VALUE!</v>
      </c>
      <c r="AA31" s="123" t="e">
        <f t="shared" si="13"/>
        <v>#VALUE!</v>
      </c>
      <c r="AB31" s="123" t="e">
        <f t="shared" si="13"/>
        <v>#VALUE!</v>
      </c>
      <c r="AC31" s="123" t="e">
        <f t="shared" si="13"/>
        <v>#VALUE!</v>
      </c>
      <c r="AD31" s="123" t="e">
        <f t="shared" si="13"/>
        <v>#VALUE!</v>
      </c>
      <c r="AE31" s="124" t="e">
        <f t="shared" si="10"/>
        <v>#VALUE!</v>
      </c>
      <c r="AF31" s="124" t="e">
        <f t="shared" si="10"/>
        <v>#VALUE!</v>
      </c>
      <c r="AG31" s="124" t="e">
        <f t="shared" si="10"/>
        <v>#VALUE!</v>
      </c>
      <c r="AH31" s="124" t="e">
        <f t="shared" si="10"/>
        <v>#VALUE!</v>
      </c>
      <c r="AI31" s="124" t="e">
        <f t="shared" si="10"/>
        <v>#VALUE!</v>
      </c>
      <c r="AJ31" s="124" t="e">
        <f t="shared" si="10"/>
        <v>#VALUE!</v>
      </c>
      <c r="AK31" s="124" t="e">
        <f t="shared" si="10"/>
        <v>#VALUE!</v>
      </c>
      <c r="AL31" s="124" t="e">
        <f t="shared" si="10"/>
        <v>#VALUE!</v>
      </c>
      <c r="AM31" s="124" t="e">
        <f t="shared" si="10"/>
        <v>#VALUE!</v>
      </c>
      <c r="AN31" s="124" t="e">
        <f t="shared" si="10"/>
        <v>#VALUE!</v>
      </c>
      <c r="AO31" s="124">
        <f t="shared" si="11"/>
        <v>1</v>
      </c>
    </row>
    <row r="32" spans="1:41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12"/>
        <v/>
      </c>
      <c r="N32" s="122" t="str">
        <f t="shared" si="3"/>
        <v/>
      </c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>IF(OR($B32="",$C32="",$D32="",$E32&gt;AN_CONCURS,$E32=""),"",IF($F32&lt;&gt;0,F32/VLOOKUP($E32,Euro!A$6:C$246,3,FALSE),IF($G32&lt;&gt;0,G32,"")))</f>
        <v/>
      </c>
      <c r="S32" s="236" t="b">
        <f t="shared" si="7"/>
        <v>0</v>
      </c>
      <c r="T32" s="154"/>
      <c r="U32" s="123" t="e">
        <f t="shared" si="8"/>
        <v>#VALUE!</v>
      </c>
      <c r="V32" s="123" t="e">
        <f t="shared" si="13"/>
        <v>#VALUE!</v>
      </c>
      <c r="W32" s="123" t="e">
        <f t="shared" si="13"/>
        <v>#VALUE!</v>
      </c>
      <c r="X32" s="123" t="e">
        <f t="shared" si="13"/>
        <v>#VALUE!</v>
      </c>
      <c r="Y32" s="123" t="e">
        <f t="shared" si="13"/>
        <v>#VALUE!</v>
      </c>
      <c r="Z32" s="123" t="e">
        <f t="shared" si="13"/>
        <v>#VALUE!</v>
      </c>
      <c r="AA32" s="123" t="e">
        <f t="shared" si="13"/>
        <v>#VALUE!</v>
      </c>
      <c r="AB32" s="123" t="e">
        <f t="shared" si="13"/>
        <v>#VALUE!</v>
      </c>
      <c r="AC32" s="123" t="e">
        <f t="shared" si="13"/>
        <v>#VALUE!</v>
      </c>
      <c r="AD32" s="123" t="e">
        <f t="shared" si="13"/>
        <v>#VALUE!</v>
      </c>
      <c r="AE32" s="124" t="e">
        <f t="shared" si="10"/>
        <v>#VALUE!</v>
      </c>
      <c r="AF32" s="124" t="e">
        <f t="shared" si="10"/>
        <v>#VALUE!</v>
      </c>
      <c r="AG32" s="124" t="e">
        <f t="shared" si="10"/>
        <v>#VALUE!</v>
      </c>
      <c r="AH32" s="124" t="e">
        <f t="shared" si="10"/>
        <v>#VALUE!</v>
      </c>
      <c r="AI32" s="124" t="e">
        <f t="shared" si="10"/>
        <v>#VALUE!</v>
      </c>
      <c r="AJ32" s="124" t="e">
        <f t="shared" si="10"/>
        <v>#VALUE!</v>
      </c>
      <c r="AK32" s="124" t="e">
        <f t="shared" si="10"/>
        <v>#VALUE!</v>
      </c>
      <c r="AL32" s="124" t="e">
        <f t="shared" si="10"/>
        <v>#VALUE!</v>
      </c>
      <c r="AM32" s="124" t="e">
        <f t="shared" si="10"/>
        <v>#VALUE!</v>
      </c>
      <c r="AN32" s="124" t="e">
        <f t="shared" si="10"/>
        <v>#VALUE!</v>
      </c>
      <c r="AO32" s="124">
        <f t="shared" si="11"/>
        <v>1</v>
      </c>
    </row>
    <row r="33" spans="1:41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12"/>
        <v/>
      </c>
      <c r="N33" s="122" t="str">
        <f t="shared" si="3"/>
        <v/>
      </c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>IF(OR($B33="",$C33="",$D33="",$E33&gt;AN_CONCURS,$E33=""),"",IF($F33&lt;&gt;0,F33/VLOOKUP($E33,Euro!A$6:C$246,3,FALSE),IF($G33&lt;&gt;0,G33,"")))</f>
        <v/>
      </c>
      <c r="S33" s="236" t="b">
        <f t="shared" si="7"/>
        <v>0</v>
      </c>
      <c r="T33" s="154"/>
      <c r="U33" s="123" t="e">
        <f t="shared" si="8"/>
        <v>#VALUE!</v>
      </c>
      <c r="V33" s="123" t="e">
        <f t="shared" si="13"/>
        <v>#VALUE!</v>
      </c>
      <c r="W33" s="123" t="e">
        <f t="shared" si="13"/>
        <v>#VALUE!</v>
      </c>
      <c r="X33" s="123" t="e">
        <f t="shared" si="13"/>
        <v>#VALUE!</v>
      </c>
      <c r="Y33" s="123" t="e">
        <f t="shared" si="13"/>
        <v>#VALUE!</v>
      </c>
      <c r="Z33" s="123" t="e">
        <f t="shared" si="13"/>
        <v>#VALUE!</v>
      </c>
      <c r="AA33" s="123" t="e">
        <f t="shared" si="13"/>
        <v>#VALUE!</v>
      </c>
      <c r="AB33" s="123" t="e">
        <f t="shared" si="13"/>
        <v>#VALUE!</v>
      </c>
      <c r="AC33" s="123" t="e">
        <f t="shared" si="13"/>
        <v>#VALUE!</v>
      </c>
      <c r="AD33" s="123" t="e">
        <f t="shared" si="13"/>
        <v>#VALUE!</v>
      </c>
      <c r="AE33" s="124" t="e">
        <f t="shared" si="10"/>
        <v>#VALUE!</v>
      </c>
      <c r="AF33" s="124" t="e">
        <f t="shared" si="10"/>
        <v>#VALUE!</v>
      </c>
      <c r="AG33" s="124" t="e">
        <f t="shared" si="10"/>
        <v>#VALUE!</v>
      </c>
      <c r="AH33" s="124" t="e">
        <f t="shared" si="10"/>
        <v>#VALUE!</v>
      </c>
      <c r="AI33" s="124" t="e">
        <f t="shared" si="10"/>
        <v>#VALUE!</v>
      </c>
      <c r="AJ33" s="124" t="e">
        <f t="shared" si="10"/>
        <v>#VALUE!</v>
      </c>
      <c r="AK33" s="124" t="e">
        <f t="shared" si="10"/>
        <v>#VALUE!</v>
      </c>
      <c r="AL33" s="124" t="e">
        <f t="shared" si="10"/>
        <v>#VALUE!</v>
      </c>
      <c r="AM33" s="124" t="e">
        <f t="shared" si="10"/>
        <v>#VALUE!</v>
      </c>
      <c r="AN33" s="124" t="e">
        <f t="shared" si="10"/>
        <v>#VALUE!</v>
      </c>
      <c r="AO33" s="124">
        <f t="shared" si="11"/>
        <v>1</v>
      </c>
    </row>
    <row r="34" spans="1:41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12"/>
        <v/>
      </c>
      <c r="N34" s="122" t="str">
        <f t="shared" si="3"/>
        <v/>
      </c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>IF(OR($B34="",$C34="",$D34="",$E34&gt;AN_CONCURS,$E34=""),"",IF($F34&lt;&gt;0,F34/VLOOKUP($E34,Euro!A$6:C$246,3,FALSE),IF($G34&lt;&gt;0,G34,"")))</f>
        <v/>
      </c>
      <c r="S34" s="236" t="b">
        <f t="shared" si="7"/>
        <v>0</v>
      </c>
      <c r="T34" s="154"/>
      <c r="U34" s="123" t="e">
        <f t="shared" si="8"/>
        <v>#VALUE!</v>
      </c>
      <c r="V34" s="123" t="e">
        <f t="shared" si="13"/>
        <v>#VALUE!</v>
      </c>
      <c r="W34" s="123" t="e">
        <f t="shared" si="13"/>
        <v>#VALUE!</v>
      </c>
      <c r="X34" s="123" t="e">
        <f t="shared" si="13"/>
        <v>#VALUE!</v>
      </c>
      <c r="Y34" s="123" t="e">
        <f t="shared" si="13"/>
        <v>#VALUE!</v>
      </c>
      <c r="Z34" s="123" t="e">
        <f t="shared" si="13"/>
        <v>#VALUE!</v>
      </c>
      <c r="AA34" s="123" t="e">
        <f t="shared" si="13"/>
        <v>#VALUE!</v>
      </c>
      <c r="AB34" s="123" t="e">
        <f t="shared" si="13"/>
        <v>#VALUE!</v>
      </c>
      <c r="AC34" s="123" t="e">
        <f t="shared" si="13"/>
        <v>#VALUE!</v>
      </c>
      <c r="AD34" s="123" t="e">
        <f t="shared" si="13"/>
        <v>#VALUE!</v>
      </c>
      <c r="AE34" s="124" t="e">
        <f t="shared" si="10"/>
        <v>#VALUE!</v>
      </c>
      <c r="AF34" s="124" t="e">
        <f t="shared" si="10"/>
        <v>#VALUE!</v>
      </c>
      <c r="AG34" s="124" t="e">
        <f t="shared" si="10"/>
        <v>#VALUE!</v>
      </c>
      <c r="AH34" s="124" t="e">
        <f t="shared" si="10"/>
        <v>#VALUE!</v>
      </c>
      <c r="AI34" s="124" t="e">
        <f t="shared" si="10"/>
        <v>#VALUE!</v>
      </c>
      <c r="AJ34" s="124" t="e">
        <f t="shared" si="10"/>
        <v>#VALUE!</v>
      </c>
      <c r="AK34" s="124" t="e">
        <f t="shared" si="10"/>
        <v>#VALUE!</v>
      </c>
      <c r="AL34" s="124" t="e">
        <f t="shared" si="10"/>
        <v>#VALUE!</v>
      </c>
      <c r="AM34" s="124" t="e">
        <f t="shared" si="10"/>
        <v>#VALUE!</v>
      </c>
      <c r="AN34" s="124" t="e">
        <f t="shared" si="10"/>
        <v>#VALUE!</v>
      </c>
      <c r="AO34" s="124">
        <f t="shared" si="11"/>
        <v>1</v>
      </c>
    </row>
    <row r="35" spans="1:41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12"/>
        <v/>
      </c>
      <c r="N35" s="122" t="str">
        <f t="shared" si="3"/>
        <v/>
      </c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>IF(OR($B35="",$C35="",$D35="",$E35&gt;AN_CONCURS,$E35=""),"",IF($F35&lt;&gt;0,F35/VLOOKUP($E35,Euro!A$6:C$246,3,FALSE),IF($G35&lt;&gt;0,G35,"")))</f>
        <v/>
      </c>
      <c r="S35" s="236" t="b">
        <f t="shared" si="7"/>
        <v>0</v>
      </c>
      <c r="T35" s="154"/>
      <c r="U35" s="123" t="e">
        <f t="shared" si="8"/>
        <v>#VALUE!</v>
      </c>
      <c r="V35" s="123" t="e">
        <f t="shared" si="13"/>
        <v>#VALUE!</v>
      </c>
      <c r="W35" s="123" t="e">
        <f t="shared" si="13"/>
        <v>#VALUE!</v>
      </c>
      <c r="X35" s="123" t="e">
        <f t="shared" si="13"/>
        <v>#VALUE!</v>
      </c>
      <c r="Y35" s="123" t="e">
        <f t="shared" si="13"/>
        <v>#VALUE!</v>
      </c>
      <c r="Z35" s="123" t="e">
        <f t="shared" si="13"/>
        <v>#VALUE!</v>
      </c>
      <c r="AA35" s="123" t="e">
        <f t="shared" si="13"/>
        <v>#VALUE!</v>
      </c>
      <c r="AB35" s="123" t="e">
        <f t="shared" si="13"/>
        <v>#VALUE!</v>
      </c>
      <c r="AC35" s="123" t="e">
        <f t="shared" si="13"/>
        <v>#VALUE!</v>
      </c>
      <c r="AD35" s="123" t="e">
        <f t="shared" si="13"/>
        <v>#VALUE!</v>
      </c>
      <c r="AE35" s="124" t="e">
        <f t="shared" si="10"/>
        <v>#VALUE!</v>
      </c>
      <c r="AF35" s="124" t="e">
        <f t="shared" si="10"/>
        <v>#VALUE!</v>
      </c>
      <c r="AG35" s="124" t="e">
        <f t="shared" si="10"/>
        <v>#VALUE!</v>
      </c>
      <c r="AH35" s="124" t="e">
        <f t="shared" si="10"/>
        <v>#VALUE!</v>
      </c>
      <c r="AI35" s="124" t="e">
        <f t="shared" si="10"/>
        <v>#VALUE!</v>
      </c>
      <c r="AJ35" s="124" t="e">
        <f t="shared" si="10"/>
        <v>#VALUE!</v>
      </c>
      <c r="AK35" s="124" t="e">
        <f t="shared" si="10"/>
        <v>#VALUE!</v>
      </c>
      <c r="AL35" s="124" t="e">
        <f t="shared" si="10"/>
        <v>#VALUE!</v>
      </c>
      <c r="AM35" s="124" t="e">
        <f t="shared" si="10"/>
        <v>#VALUE!</v>
      </c>
      <c r="AN35" s="124" t="e">
        <f t="shared" si="10"/>
        <v>#VALUE!</v>
      </c>
      <c r="AO35" s="124">
        <f t="shared" si="11"/>
        <v>1</v>
      </c>
    </row>
    <row r="36" spans="1:41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12"/>
        <v/>
      </c>
      <c r="N36" s="122" t="str">
        <f t="shared" si="3"/>
        <v/>
      </c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>IF(OR($B36="",$C36="",$D36="",$E36&gt;AN_CONCURS,$E36=""),"",IF($F36&lt;&gt;0,F36/VLOOKUP($E36,Euro!A$6:C$246,3,FALSE),IF($G36&lt;&gt;0,G36,"")))</f>
        <v/>
      </c>
      <c r="S36" s="236" t="b">
        <f t="shared" si="7"/>
        <v>0</v>
      </c>
      <c r="T36" s="154"/>
      <c r="U36" s="123" t="e">
        <f t="shared" si="8"/>
        <v>#VALUE!</v>
      </c>
      <c r="V36" s="123" t="e">
        <f t="shared" si="13"/>
        <v>#VALUE!</v>
      </c>
      <c r="W36" s="123" t="e">
        <f t="shared" si="13"/>
        <v>#VALUE!</v>
      </c>
      <c r="X36" s="123" t="e">
        <f t="shared" si="13"/>
        <v>#VALUE!</v>
      </c>
      <c r="Y36" s="123" t="e">
        <f t="shared" si="13"/>
        <v>#VALUE!</v>
      </c>
      <c r="Z36" s="123" t="e">
        <f t="shared" si="13"/>
        <v>#VALUE!</v>
      </c>
      <c r="AA36" s="123" t="e">
        <f t="shared" si="13"/>
        <v>#VALUE!</v>
      </c>
      <c r="AB36" s="123" t="e">
        <f t="shared" si="13"/>
        <v>#VALUE!</v>
      </c>
      <c r="AC36" s="123" t="e">
        <f t="shared" si="13"/>
        <v>#VALUE!</v>
      </c>
      <c r="AD36" s="123" t="e">
        <f t="shared" si="13"/>
        <v>#VALUE!</v>
      </c>
      <c r="AE36" s="124" t="e">
        <f t="shared" si="10"/>
        <v>#VALUE!</v>
      </c>
      <c r="AF36" s="124" t="e">
        <f t="shared" si="10"/>
        <v>#VALUE!</v>
      </c>
      <c r="AG36" s="124" t="e">
        <f t="shared" si="10"/>
        <v>#VALUE!</v>
      </c>
      <c r="AH36" s="124" t="e">
        <f t="shared" si="10"/>
        <v>#VALUE!</v>
      </c>
      <c r="AI36" s="124" t="e">
        <f t="shared" si="10"/>
        <v>#VALUE!</v>
      </c>
      <c r="AJ36" s="124" t="e">
        <f t="shared" ref="AJ36:AN66" si="14">IF(Z36&gt;0,1,0)</f>
        <v>#VALUE!</v>
      </c>
      <c r="AK36" s="124" t="e">
        <f t="shared" si="14"/>
        <v>#VALUE!</v>
      </c>
      <c r="AL36" s="124" t="e">
        <f t="shared" si="14"/>
        <v>#VALUE!</v>
      </c>
      <c r="AM36" s="124" t="e">
        <f t="shared" si="14"/>
        <v>#VALUE!</v>
      </c>
      <c r="AN36" s="124" t="e">
        <f t="shared" si="14"/>
        <v>#VALUE!</v>
      </c>
      <c r="AO36" s="124">
        <f t="shared" si="11"/>
        <v>1</v>
      </c>
    </row>
    <row r="37" spans="1:41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12"/>
        <v/>
      </c>
      <c r="N37" s="122" t="str">
        <f t="shared" si="3"/>
        <v/>
      </c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>IF(OR($B37="",$C37="",$D37="",$E37&gt;AN_CONCURS,$E37=""),"",IF($F37&lt;&gt;0,F37/VLOOKUP($E37,Euro!A$6:C$246,3,FALSE),IF($G37&lt;&gt;0,G37,"")))</f>
        <v/>
      </c>
      <c r="S37" s="236" t="b">
        <f t="shared" si="7"/>
        <v>0</v>
      </c>
      <c r="T37" s="154"/>
      <c r="U37" s="123" t="e">
        <f t="shared" si="8"/>
        <v>#VALUE!</v>
      </c>
      <c r="V37" s="123" t="e">
        <f t="shared" si="13"/>
        <v>#VALUE!</v>
      </c>
      <c r="W37" s="123" t="e">
        <f t="shared" si="13"/>
        <v>#VALUE!</v>
      </c>
      <c r="X37" s="123" t="e">
        <f t="shared" si="13"/>
        <v>#VALUE!</v>
      </c>
      <c r="Y37" s="123" t="e">
        <f t="shared" si="13"/>
        <v>#VALUE!</v>
      </c>
      <c r="Z37" s="123" t="e">
        <f t="shared" si="13"/>
        <v>#VALUE!</v>
      </c>
      <c r="AA37" s="123" t="e">
        <f t="shared" si="13"/>
        <v>#VALUE!</v>
      </c>
      <c r="AB37" s="123" t="e">
        <f t="shared" si="13"/>
        <v>#VALUE!</v>
      </c>
      <c r="AC37" s="123" t="e">
        <f t="shared" si="13"/>
        <v>#VALUE!</v>
      </c>
      <c r="AD37" s="123" t="e">
        <f t="shared" si="13"/>
        <v>#VALUE!</v>
      </c>
      <c r="AE37" s="124" t="e">
        <f t="shared" ref="AE37:AN67" si="15">IF(U37&gt;0,1,0)</f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4"/>
        <v>#VALUE!</v>
      </c>
      <c r="AK37" s="124" t="e">
        <f t="shared" si="14"/>
        <v>#VALUE!</v>
      </c>
      <c r="AL37" s="124" t="e">
        <f t="shared" si="14"/>
        <v>#VALUE!</v>
      </c>
      <c r="AM37" s="124" t="e">
        <f t="shared" si="14"/>
        <v>#VALUE!</v>
      </c>
      <c r="AN37" s="124" t="e">
        <f t="shared" si="14"/>
        <v>#VALUE!</v>
      </c>
      <c r="AO37" s="124">
        <f t="shared" si="11"/>
        <v>1</v>
      </c>
    </row>
    <row r="38" spans="1:41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12"/>
        <v/>
      </c>
      <c r="N38" s="122" t="str">
        <f t="shared" si="3"/>
        <v/>
      </c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>IF(OR($B38="",$C38="",$D38="",$E38&gt;AN_CONCURS,$E38=""),"",IF($F38&lt;&gt;0,F38/VLOOKUP($E38,Euro!A$6:C$246,3,FALSE),IF($G38&lt;&gt;0,G38,"")))</f>
        <v/>
      </c>
      <c r="S38" s="236" t="b">
        <f t="shared" si="7"/>
        <v>0</v>
      </c>
      <c r="T38" s="154"/>
      <c r="U38" s="123" t="e">
        <f t="shared" si="8"/>
        <v>#VALUE!</v>
      </c>
      <c r="V38" s="123" t="e">
        <f t="shared" si="13"/>
        <v>#VALUE!</v>
      </c>
      <c r="W38" s="123" t="e">
        <f t="shared" si="13"/>
        <v>#VALUE!</v>
      </c>
      <c r="X38" s="123" t="e">
        <f t="shared" si="13"/>
        <v>#VALUE!</v>
      </c>
      <c r="Y38" s="123" t="e">
        <f t="shared" si="13"/>
        <v>#VALUE!</v>
      </c>
      <c r="Z38" s="123" t="e">
        <f t="shared" si="13"/>
        <v>#VALUE!</v>
      </c>
      <c r="AA38" s="123" t="e">
        <f t="shared" si="13"/>
        <v>#VALUE!</v>
      </c>
      <c r="AB38" s="123" t="e">
        <f t="shared" si="13"/>
        <v>#VALUE!</v>
      </c>
      <c r="AC38" s="123" t="e">
        <f t="shared" si="13"/>
        <v>#VALUE!</v>
      </c>
      <c r="AD38" s="123" t="e">
        <f t="shared" si="13"/>
        <v>#VALUE!</v>
      </c>
      <c r="AE38" s="124" t="e">
        <f t="shared" si="15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4"/>
        <v>#VALUE!</v>
      </c>
      <c r="AK38" s="124" t="e">
        <f t="shared" si="14"/>
        <v>#VALUE!</v>
      </c>
      <c r="AL38" s="124" t="e">
        <f t="shared" si="14"/>
        <v>#VALUE!</v>
      </c>
      <c r="AM38" s="124" t="e">
        <f t="shared" si="14"/>
        <v>#VALUE!</v>
      </c>
      <c r="AN38" s="124" t="e">
        <f t="shared" si="14"/>
        <v>#VALUE!</v>
      </c>
      <c r="AO38" s="124">
        <f t="shared" si="11"/>
        <v>1</v>
      </c>
    </row>
    <row r="39" spans="1:41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12"/>
        <v/>
      </c>
      <c r="N39" s="122" t="str">
        <f t="shared" si="3"/>
        <v/>
      </c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>IF(OR($B39="",$C39="",$D39="",$E39&gt;AN_CONCURS,$E39=""),"",IF($F39&lt;&gt;0,F39/VLOOKUP($E39,Euro!A$6:C$246,3,FALSE),IF($G39&lt;&gt;0,G39,"")))</f>
        <v/>
      </c>
      <c r="S39" s="236" t="b">
        <f t="shared" si="7"/>
        <v>0</v>
      </c>
      <c r="T39" s="154"/>
      <c r="U39" s="123" t="e">
        <f t="shared" si="8"/>
        <v>#VALUE!</v>
      </c>
      <c r="V39" s="123" t="e">
        <f t="shared" si="13"/>
        <v>#VALUE!</v>
      </c>
      <c r="W39" s="123" t="e">
        <f t="shared" si="13"/>
        <v>#VALUE!</v>
      </c>
      <c r="X39" s="123" t="e">
        <f t="shared" si="13"/>
        <v>#VALUE!</v>
      </c>
      <c r="Y39" s="123" t="e">
        <f t="shared" si="13"/>
        <v>#VALUE!</v>
      </c>
      <c r="Z39" s="123" t="e">
        <f t="shared" si="13"/>
        <v>#VALUE!</v>
      </c>
      <c r="AA39" s="123" t="e">
        <f t="shared" si="13"/>
        <v>#VALUE!</v>
      </c>
      <c r="AB39" s="123" t="e">
        <f t="shared" si="13"/>
        <v>#VALUE!</v>
      </c>
      <c r="AC39" s="123" t="e">
        <f t="shared" si="13"/>
        <v>#VALUE!</v>
      </c>
      <c r="AD39" s="123" t="e">
        <f t="shared" si="13"/>
        <v>#VALUE!</v>
      </c>
      <c r="AE39" s="124" t="e">
        <f t="shared" si="15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4"/>
        <v>#VALUE!</v>
      </c>
      <c r="AK39" s="124" t="e">
        <f t="shared" si="14"/>
        <v>#VALUE!</v>
      </c>
      <c r="AL39" s="124" t="e">
        <f t="shared" si="14"/>
        <v>#VALUE!</v>
      </c>
      <c r="AM39" s="124" t="e">
        <f t="shared" si="14"/>
        <v>#VALUE!</v>
      </c>
      <c r="AN39" s="124" t="e">
        <f t="shared" si="14"/>
        <v>#VALUE!</v>
      </c>
      <c r="AO39" s="124">
        <f t="shared" si="11"/>
        <v>1</v>
      </c>
    </row>
    <row r="40" spans="1:41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12"/>
        <v/>
      </c>
      <c r="N40" s="122" t="str">
        <f t="shared" si="3"/>
        <v/>
      </c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>IF(OR($B40="",$C40="",$D40="",$E40&gt;AN_CONCURS,$E40=""),"",IF($F40&lt;&gt;0,F40/VLOOKUP($E40,Euro!A$6:C$246,3,FALSE),IF($G40&lt;&gt;0,G40,"")))</f>
        <v/>
      </c>
      <c r="S40" s="236" t="b">
        <f t="shared" si="7"/>
        <v>0</v>
      </c>
      <c r="T40" s="154"/>
      <c r="U40" s="123" t="e">
        <f t="shared" si="8"/>
        <v>#VALUE!</v>
      </c>
      <c r="V40" s="123" t="e">
        <f t="shared" si="13"/>
        <v>#VALUE!</v>
      </c>
      <c r="W40" s="123" t="e">
        <f t="shared" si="13"/>
        <v>#VALUE!</v>
      </c>
      <c r="X40" s="123" t="e">
        <f t="shared" si="13"/>
        <v>#VALUE!</v>
      </c>
      <c r="Y40" s="123" t="e">
        <f t="shared" si="13"/>
        <v>#VALUE!</v>
      </c>
      <c r="Z40" s="123" t="e">
        <f t="shared" si="13"/>
        <v>#VALUE!</v>
      </c>
      <c r="AA40" s="123" t="e">
        <f t="shared" si="13"/>
        <v>#VALUE!</v>
      </c>
      <c r="AB40" s="123" t="e">
        <f t="shared" si="13"/>
        <v>#VALUE!</v>
      </c>
      <c r="AC40" s="123" t="e">
        <f t="shared" si="13"/>
        <v>#VALUE!</v>
      </c>
      <c r="AD40" s="123" t="e">
        <f t="shared" si="13"/>
        <v>#VALUE!</v>
      </c>
      <c r="AE40" s="124" t="e">
        <f t="shared" si="15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4"/>
        <v>#VALUE!</v>
      </c>
      <c r="AK40" s="124" t="e">
        <f t="shared" si="14"/>
        <v>#VALUE!</v>
      </c>
      <c r="AL40" s="124" t="e">
        <f t="shared" si="14"/>
        <v>#VALUE!</v>
      </c>
      <c r="AM40" s="124" t="e">
        <f t="shared" si="14"/>
        <v>#VALUE!</v>
      </c>
      <c r="AN40" s="124" t="e">
        <f t="shared" si="14"/>
        <v>#VALUE!</v>
      </c>
      <c r="AO40" s="124">
        <f t="shared" si="11"/>
        <v>1</v>
      </c>
    </row>
    <row r="41" spans="1:41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12"/>
        <v/>
      </c>
      <c r="N41" s="122" t="str">
        <f t="shared" si="3"/>
        <v/>
      </c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>IF(OR($B41="",$C41="",$D41="",$E41&gt;AN_CONCURS,$E41=""),"",IF($F41&lt;&gt;0,F41/VLOOKUP($E41,Euro!A$6:C$246,3,FALSE),IF($G41&lt;&gt;0,G41,"")))</f>
        <v/>
      </c>
      <c r="S41" s="236" t="b">
        <f t="shared" si="7"/>
        <v>0</v>
      </c>
      <c r="T41" s="154"/>
      <c r="U41" s="123" t="e">
        <f t="shared" si="8"/>
        <v>#VALUE!</v>
      </c>
      <c r="V41" s="123" t="e">
        <f t="shared" si="13"/>
        <v>#VALUE!</v>
      </c>
      <c r="W41" s="123" t="e">
        <f t="shared" si="13"/>
        <v>#VALUE!</v>
      </c>
      <c r="X41" s="123" t="e">
        <f t="shared" si="13"/>
        <v>#VALUE!</v>
      </c>
      <c r="Y41" s="123" t="e">
        <f t="shared" si="13"/>
        <v>#VALUE!</v>
      </c>
      <c r="Z41" s="123" t="e">
        <f t="shared" si="13"/>
        <v>#VALUE!</v>
      </c>
      <c r="AA41" s="123" t="e">
        <f t="shared" si="13"/>
        <v>#VALUE!</v>
      </c>
      <c r="AB41" s="123" t="e">
        <f t="shared" si="13"/>
        <v>#VALUE!</v>
      </c>
      <c r="AC41" s="123" t="e">
        <f t="shared" si="13"/>
        <v>#VALUE!</v>
      </c>
      <c r="AD41" s="123" t="e">
        <f t="shared" si="13"/>
        <v>#VALUE!</v>
      </c>
      <c r="AE41" s="124" t="e">
        <f t="shared" si="15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4"/>
        <v>#VALUE!</v>
      </c>
      <c r="AK41" s="124" t="e">
        <f t="shared" si="14"/>
        <v>#VALUE!</v>
      </c>
      <c r="AL41" s="124" t="e">
        <f t="shared" si="14"/>
        <v>#VALUE!</v>
      </c>
      <c r="AM41" s="124" t="e">
        <f t="shared" si="14"/>
        <v>#VALUE!</v>
      </c>
      <c r="AN41" s="124" t="e">
        <f t="shared" si="14"/>
        <v>#VALUE!</v>
      </c>
      <c r="AO41" s="124">
        <f t="shared" si="11"/>
        <v>1</v>
      </c>
    </row>
    <row r="42" spans="1:41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12"/>
        <v/>
      </c>
      <c r="N42" s="122" t="str">
        <f t="shared" si="3"/>
        <v/>
      </c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>IF(OR($B42="",$C42="",$D42="",$E42&gt;AN_CONCURS,$E42=""),"",IF($F42&lt;&gt;0,F42/VLOOKUP($E42,Euro!A$6:C$246,3,FALSE),IF($G42&lt;&gt;0,G42,"")))</f>
        <v/>
      </c>
      <c r="S42" s="236" t="b">
        <f t="shared" si="7"/>
        <v>0</v>
      </c>
      <c r="T42" s="154"/>
      <c r="U42" s="123" t="e">
        <f t="shared" si="8"/>
        <v>#VALUE!</v>
      </c>
      <c r="V42" s="123" t="e">
        <f t="shared" si="13"/>
        <v>#VALUE!</v>
      </c>
      <c r="W42" s="123" t="e">
        <f t="shared" si="13"/>
        <v>#VALUE!</v>
      </c>
      <c r="X42" s="123" t="e">
        <f t="shared" si="13"/>
        <v>#VALUE!</v>
      </c>
      <c r="Y42" s="123" t="e">
        <f t="shared" si="13"/>
        <v>#VALUE!</v>
      </c>
      <c r="Z42" s="123" t="e">
        <f t="shared" si="13"/>
        <v>#VALUE!</v>
      </c>
      <c r="AA42" s="123" t="e">
        <f t="shared" si="13"/>
        <v>#VALUE!</v>
      </c>
      <c r="AB42" s="123" t="e">
        <f t="shared" si="13"/>
        <v>#VALUE!</v>
      </c>
      <c r="AC42" s="123" t="e">
        <f t="shared" si="13"/>
        <v>#VALUE!</v>
      </c>
      <c r="AD42" s="123" t="e">
        <f t="shared" si="13"/>
        <v>#VALUE!</v>
      </c>
      <c r="AE42" s="124" t="e">
        <f t="shared" si="15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4"/>
        <v>#VALUE!</v>
      </c>
      <c r="AK42" s="124" t="e">
        <f t="shared" si="14"/>
        <v>#VALUE!</v>
      </c>
      <c r="AL42" s="124" t="e">
        <f t="shared" si="14"/>
        <v>#VALUE!</v>
      </c>
      <c r="AM42" s="124" t="e">
        <f t="shared" si="14"/>
        <v>#VALUE!</v>
      </c>
      <c r="AN42" s="124" t="e">
        <f t="shared" si="14"/>
        <v>#VALUE!</v>
      </c>
      <c r="AO42" s="124">
        <f t="shared" si="11"/>
        <v>1</v>
      </c>
    </row>
    <row r="43" spans="1:41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12"/>
        <v/>
      </c>
      <c r="N43" s="122" t="str">
        <f t="shared" si="3"/>
        <v/>
      </c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>IF(OR($B43="",$C43="",$D43="",$E43&gt;AN_CONCURS,$E43=""),"",IF($F43&lt;&gt;0,F43/VLOOKUP($E43,Euro!A$6:C$246,3,FALSE),IF($G43&lt;&gt;0,G43,"")))</f>
        <v/>
      </c>
      <c r="S43" s="236" t="b">
        <f t="shared" si="7"/>
        <v>0</v>
      </c>
      <c r="T43" s="154"/>
      <c r="U43" s="123" t="e">
        <f t="shared" si="8"/>
        <v>#VALUE!</v>
      </c>
      <c r="V43" s="123" t="e">
        <f t="shared" ref="V43:AD71" si="16">FIND(",",$B43,U43+1)</f>
        <v>#VALUE!</v>
      </c>
      <c r="W43" s="123" t="e">
        <f t="shared" si="16"/>
        <v>#VALUE!</v>
      </c>
      <c r="X43" s="123" t="e">
        <f t="shared" si="16"/>
        <v>#VALUE!</v>
      </c>
      <c r="Y43" s="123" t="e">
        <f t="shared" si="16"/>
        <v>#VALUE!</v>
      </c>
      <c r="Z43" s="123" t="e">
        <f t="shared" si="16"/>
        <v>#VALUE!</v>
      </c>
      <c r="AA43" s="123" t="e">
        <f t="shared" si="16"/>
        <v>#VALUE!</v>
      </c>
      <c r="AB43" s="123" t="e">
        <f t="shared" si="16"/>
        <v>#VALUE!</v>
      </c>
      <c r="AC43" s="123" t="e">
        <f t="shared" si="16"/>
        <v>#VALUE!</v>
      </c>
      <c r="AD43" s="123" t="e">
        <f t="shared" si="16"/>
        <v>#VALUE!</v>
      </c>
      <c r="AE43" s="124" t="e">
        <f t="shared" si="15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4"/>
        <v>#VALUE!</v>
      </c>
      <c r="AK43" s="124" t="e">
        <f t="shared" si="14"/>
        <v>#VALUE!</v>
      </c>
      <c r="AL43" s="124" t="e">
        <f t="shared" si="14"/>
        <v>#VALUE!</v>
      </c>
      <c r="AM43" s="124" t="e">
        <f t="shared" si="14"/>
        <v>#VALUE!</v>
      </c>
      <c r="AN43" s="124" t="e">
        <f t="shared" si="14"/>
        <v>#VALUE!</v>
      </c>
      <c r="AO43" s="124">
        <f t="shared" si="11"/>
        <v>1</v>
      </c>
    </row>
    <row r="44" spans="1:41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12"/>
        <v/>
      </c>
      <c r="N44" s="122" t="str">
        <f t="shared" si="3"/>
        <v/>
      </c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>IF(OR($B44="",$C44="",$D44="",$E44&gt;AN_CONCURS,$E44=""),"",IF($F44&lt;&gt;0,F44/VLOOKUP($E44,Euro!A$6:C$246,3,FALSE),IF($G44&lt;&gt;0,G44,"")))</f>
        <v/>
      </c>
      <c r="S44" s="236" t="b">
        <f t="shared" si="7"/>
        <v>0</v>
      </c>
      <c r="T44" s="154"/>
      <c r="U44" s="123" t="e">
        <f t="shared" si="8"/>
        <v>#VALUE!</v>
      </c>
      <c r="V44" s="123" t="e">
        <f t="shared" si="16"/>
        <v>#VALUE!</v>
      </c>
      <c r="W44" s="123" t="e">
        <f t="shared" si="16"/>
        <v>#VALUE!</v>
      </c>
      <c r="X44" s="123" t="e">
        <f t="shared" si="16"/>
        <v>#VALUE!</v>
      </c>
      <c r="Y44" s="123" t="e">
        <f t="shared" si="16"/>
        <v>#VALUE!</v>
      </c>
      <c r="Z44" s="123" t="e">
        <f t="shared" si="16"/>
        <v>#VALUE!</v>
      </c>
      <c r="AA44" s="123" t="e">
        <f t="shared" si="16"/>
        <v>#VALUE!</v>
      </c>
      <c r="AB44" s="123" t="e">
        <f t="shared" si="16"/>
        <v>#VALUE!</v>
      </c>
      <c r="AC44" s="123" t="e">
        <f t="shared" si="16"/>
        <v>#VALUE!</v>
      </c>
      <c r="AD44" s="123" t="e">
        <f t="shared" si="16"/>
        <v>#VALUE!</v>
      </c>
      <c r="AE44" s="124" t="e">
        <f t="shared" si="15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4"/>
        <v>#VALUE!</v>
      </c>
      <c r="AK44" s="124" t="e">
        <f t="shared" si="14"/>
        <v>#VALUE!</v>
      </c>
      <c r="AL44" s="124" t="e">
        <f t="shared" si="14"/>
        <v>#VALUE!</v>
      </c>
      <c r="AM44" s="124" t="e">
        <f t="shared" si="14"/>
        <v>#VALUE!</v>
      </c>
      <c r="AN44" s="124" t="e">
        <f t="shared" si="14"/>
        <v>#VALUE!</v>
      </c>
      <c r="AO44" s="124">
        <f t="shared" si="11"/>
        <v>1</v>
      </c>
    </row>
    <row r="45" spans="1:41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12"/>
        <v/>
      </c>
      <c r="N45" s="122" t="str">
        <f t="shared" si="3"/>
        <v/>
      </c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>IF(OR($B45="",$C45="",$D45="",$E45&gt;AN_CONCURS,$E45=""),"",IF($F45&lt;&gt;0,F45/VLOOKUP($E45,Euro!A$6:C$246,3,FALSE),IF($G45&lt;&gt;0,G45,"")))</f>
        <v/>
      </c>
      <c r="S45" s="236" t="b">
        <f t="shared" si="7"/>
        <v>0</v>
      </c>
      <c r="U45" s="123" t="e">
        <f t="shared" si="8"/>
        <v>#VALUE!</v>
      </c>
      <c r="V45" s="123" t="e">
        <f t="shared" si="16"/>
        <v>#VALUE!</v>
      </c>
      <c r="W45" s="123" t="e">
        <f t="shared" si="16"/>
        <v>#VALUE!</v>
      </c>
      <c r="X45" s="123" t="e">
        <f t="shared" si="16"/>
        <v>#VALUE!</v>
      </c>
      <c r="Y45" s="123" t="e">
        <f t="shared" si="16"/>
        <v>#VALUE!</v>
      </c>
      <c r="Z45" s="123" t="e">
        <f t="shared" si="16"/>
        <v>#VALUE!</v>
      </c>
      <c r="AA45" s="123" t="e">
        <f t="shared" si="16"/>
        <v>#VALUE!</v>
      </c>
      <c r="AB45" s="123" t="e">
        <f t="shared" si="16"/>
        <v>#VALUE!</v>
      </c>
      <c r="AC45" s="123" t="e">
        <f t="shared" si="16"/>
        <v>#VALUE!</v>
      </c>
      <c r="AD45" s="123" t="e">
        <f t="shared" si="16"/>
        <v>#VALUE!</v>
      </c>
      <c r="AE45" s="124" t="e">
        <f t="shared" si="15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4"/>
        <v>#VALUE!</v>
      </c>
      <c r="AK45" s="124" t="e">
        <f t="shared" si="14"/>
        <v>#VALUE!</v>
      </c>
      <c r="AL45" s="124" t="e">
        <f t="shared" si="14"/>
        <v>#VALUE!</v>
      </c>
      <c r="AM45" s="124" t="e">
        <f t="shared" si="14"/>
        <v>#VALUE!</v>
      </c>
      <c r="AN45" s="124" t="e">
        <f t="shared" si="14"/>
        <v>#VALUE!</v>
      </c>
      <c r="AO45" s="124">
        <f t="shared" si="11"/>
        <v>1</v>
      </c>
    </row>
    <row r="46" spans="1:41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12"/>
        <v/>
      </c>
      <c r="N46" s="122" t="str">
        <f t="shared" si="3"/>
        <v/>
      </c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>IF(OR($B46="",$C46="",$D46="",$E46&gt;AN_CONCURS,$E46=""),"",IF($F46&lt;&gt;0,F46/VLOOKUP($E46,Euro!A$6:C$246,3,FALSE),IF($G46&lt;&gt;0,G46,"")))</f>
        <v/>
      </c>
      <c r="S46" s="236" t="b">
        <f t="shared" si="7"/>
        <v>0</v>
      </c>
      <c r="U46" s="123" t="e">
        <f t="shared" si="8"/>
        <v>#VALUE!</v>
      </c>
      <c r="V46" s="123" t="e">
        <f t="shared" si="16"/>
        <v>#VALUE!</v>
      </c>
      <c r="W46" s="123" t="e">
        <f t="shared" si="16"/>
        <v>#VALUE!</v>
      </c>
      <c r="X46" s="123" t="e">
        <f t="shared" si="16"/>
        <v>#VALUE!</v>
      </c>
      <c r="Y46" s="123" t="e">
        <f t="shared" si="16"/>
        <v>#VALUE!</v>
      </c>
      <c r="Z46" s="123" t="e">
        <f t="shared" si="16"/>
        <v>#VALUE!</v>
      </c>
      <c r="AA46" s="123" t="e">
        <f t="shared" si="16"/>
        <v>#VALUE!</v>
      </c>
      <c r="AB46" s="123" t="e">
        <f t="shared" si="16"/>
        <v>#VALUE!</v>
      </c>
      <c r="AC46" s="123" t="e">
        <f t="shared" si="16"/>
        <v>#VALUE!</v>
      </c>
      <c r="AD46" s="123" t="e">
        <f t="shared" si="16"/>
        <v>#VALUE!</v>
      </c>
      <c r="AE46" s="124" t="e">
        <f t="shared" si="15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4"/>
        <v>#VALUE!</v>
      </c>
      <c r="AK46" s="124" t="e">
        <f t="shared" si="14"/>
        <v>#VALUE!</v>
      </c>
      <c r="AL46" s="124" t="e">
        <f t="shared" si="14"/>
        <v>#VALUE!</v>
      </c>
      <c r="AM46" s="124" t="e">
        <f t="shared" si="14"/>
        <v>#VALUE!</v>
      </c>
      <c r="AN46" s="124" t="e">
        <f t="shared" si="14"/>
        <v>#VALUE!</v>
      </c>
      <c r="AO46" s="124">
        <f t="shared" si="11"/>
        <v>1</v>
      </c>
    </row>
    <row r="47" spans="1:41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12"/>
        <v/>
      </c>
      <c r="N47" s="122" t="str">
        <f t="shared" si="3"/>
        <v/>
      </c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>IF(OR($B47="",$C47="",$D47="",$E47&gt;AN_CONCURS,$E47=""),"",IF($F47&lt;&gt;0,F47/VLOOKUP($E47,Euro!A$6:C$246,3,FALSE),IF($G47&lt;&gt;0,G47,"")))</f>
        <v/>
      </c>
      <c r="S47" s="236" t="b">
        <f t="shared" si="7"/>
        <v>0</v>
      </c>
      <c r="U47" s="123" t="e">
        <f t="shared" si="8"/>
        <v>#VALUE!</v>
      </c>
      <c r="V47" s="123" t="e">
        <f t="shared" si="16"/>
        <v>#VALUE!</v>
      </c>
      <c r="W47" s="123" t="e">
        <f t="shared" si="16"/>
        <v>#VALUE!</v>
      </c>
      <c r="X47" s="123" t="e">
        <f t="shared" si="16"/>
        <v>#VALUE!</v>
      </c>
      <c r="Y47" s="123" t="e">
        <f t="shared" si="16"/>
        <v>#VALUE!</v>
      </c>
      <c r="Z47" s="123" t="e">
        <f t="shared" si="16"/>
        <v>#VALUE!</v>
      </c>
      <c r="AA47" s="123" t="e">
        <f t="shared" si="16"/>
        <v>#VALUE!</v>
      </c>
      <c r="AB47" s="123" t="e">
        <f t="shared" si="16"/>
        <v>#VALUE!</v>
      </c>
      <c r="AC47" s="123" t="e">
        <f t="shared" si="16"/>
        <v>#VALUE!</v>
      </c>
      <c r="AD47" s="123" t="e">
        <f t="shared" si="16"/>
        <v>#VALUE!</v>
      </c>
      <c r="AE47" s="124" t="e">
        <f t="shared" si="15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4"/>
        <v>#VALUE!</v>
      </c>
      <c r="AK47" s="124" t="e">
        <f t="shared" si="14"/>
        <v>#VALUE!</v>
      </c>
      <c r="AL47" s="124" t="e">
        <f t="shared" si="14"/>
        <v>#VALUE!</v>
      </c>
      <c r="AM47" s="124" t="e">
        <f t="shared" si="14"/>
        <v>#VALUE!</v>
      </c>
      <c r="AN47" s="124" t="e">
        <f t="shared" si="14"/>
        <v>#VALUE!</v>
      </c>
      <c r="AO47" s="124">
        <f t="shared" si="11"/>
        <v>1</v>
      </c>
    </row>
    <row r="48" spans="1:41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12"/>
        <v/>
      </c>
      <c r="N48" s="122" t="str">
        <f t="shared" si="3"/>
        <v/>
      </c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>IF(OR($B48="",$C48="",$D48="",$E48&gt;AN_CONCURS,$E48=""),"",IF($F48&lt;&gt;0,F48/VLOOKUP($E48,Euro!A$6:C$246,3,FALSE),IF($G48&lt;&gt;0,G48,"")))</f>
        <v/>
      </c>
      <c r="S48" s="236" t="b">
        <f t="shared" si="7"/>
        <v>0</v>
      </c>
      <c r="U48" s="123" t="e">
        <f t="shared" si="8"/>
        <v>#VALUE!</v>
      </c>
      <c r="V48" s="123" t="e">
        <f t="shared" si="16"/>
        <v>#VALUE!</v>
      </c>
      <c r="W48" s="123" t="e">
        <f t="shared" si="16"/>
        <v>#VALUE!</v>
      </c>
      <c r="X48" s="123" t="e">
        <f t="shared" si="16"/>
        <v>#VALUE!</v>
      </c>
      <c r="Y48" s="123" t="e">
        <f t="shared" si="16"/>
        <v>#VALUE!</v>
      </c>
      <c r="Z48" s="123" t="e">
        <f t="shared" si="16"/>
        <v>#VALUE!</v>
      </c>
      <c r="AA48" s="123" t="e">
        <f t="shared" si="16"/>
        <v>#VALUE!</v>
      </c>
      <c r="AB48" s="123" t="e">
        <f t="shared" si="16"/>
        <v>#VALUE!</v>
      </c>
      <c r="AC48" s="123" t="e">
        <f t="shared" si="16"/>
        <v>#VALUE!</v>
      </c>
      <c r="AD48" s="123" t="e">
        <f t="shared" si="16"/>
        <v>#VALUE!</v>
      </c>
      <c r="AE48" s="124" t="e">
        <f t="shared" si="15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4"/>
        <v>#VALUE!</v>
      </c>
      <c r="AK48" s="124" t="e">
        <f t="shared" si="14"/>
        <v>#VALUE!</v>
      </c>
      <c r="AL48" s="124" t="e">
        <f t="shared" si="14"/>
        <v>#VALUE!</v>
      </c>
      <c r="AM48" s="124" t="e">
        <f t="shared" si="14"/>
        <v>#VALUE!</v>
      </c>
      <c r="AN48" s="124" t="e">
        <f t="shared" si="14"/>
        <v>#VALUE!</v>
      </c>
      <c r="AO48" s="124">
        <f t="shared" si="11"/>
        <v>1</v>
      </c>
    </row>
    <row r="49" spans="1:41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12"/>
        <v/>
      </c>
      <c r="N49" s="122" t="str">
        <f t="shared" si="3"/>
        <v/>
      </c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>IF(OR($B49="",$C49="",$D49="",$E49&gt;AN_CONCURS,$E49=""),"",IF($F49&lt;&gt;0,F49/VLOOKUP($E49,Euro!A$6:C$246,3,FALSE),IF($G49&lt;&gt;0,G49,"")))</f>
        <v/>
      </c>
      <c r="S49" s="236" t="b">
        <f t="shared" si="7"/>
        <v>0</v>
      </c>
      <c r="U49" s="123" t="e">
        <f t="shared" si="8"/>
        <v>#VALUE!</v>
      </c>
      <c r="V49" s="123" t="e">
        <f t="shared" si="16"/>
        <v>#VALUE!</v>
      </c>
      <c r="W49" s="123" t="e">
        <f t="shared" si="16"/>
        <v>#VALUE!</v>
      </c>
      <c r="X49" s="123" t="e">
        <f t="shared" si="16"/>
        <v>#VALUE!</v>
      </c>
      <c r="Y49" s="123" t="e">
        <f t="shared" si="16"/>
        <v>#VALUE!</v>
      </c>
      <c r="Z49" s="123" t="e">
        <f t="shared" si="16"/>
        <v>#VALUE!</v>
      </c>
      <c r="AA49" s="123" t="e">
        <f t="shared" si="16"/>
        <v>#VALUE!</v>
      </c>
      <c r="AB49" s="123" t="e">
        <f t="shared" si="16"/>
        <v>#VALUE!</v>
      </c>
      <c r="AC49" s="123" t="e">
        <f t="shared" si="16"/>
        <v>#VALUE!</v>
      </c>
      <c r="AD49" s="123" t="e">
        <f t="shared" si="16"/>
        <v>#VALUE!</v>
      </c>
      <c r="AE49" s="124" t="e">
        <f t="shared" si="15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4"/>
        <v>#VALUE!</v>
      </c>
      <c r="AK49" s="124" t="e">
        <f t="shared" si="14"/>
        <v>#VALUE!</v>
      </c>
      <c r="AL49" s="124" t="e">
        <f t="shared" si="14"/>
        <v>#VALUE!</v>
      </c>
      <c r="AM49" s="124" t="e">
        <f t="shared" si="14"/>
        <v>#VALUE!</v>
      </c>
      <c r="AN49" s="124" t="e">
        <f t="shared" si="14"/>
        <v>#VALUE!</v>
      </c>
      <c r="AO49" s="124">
        <f t="shared" si="11"/>
        <v>1</v>
      </c>
    </row>
    <row r="50" spans="1:41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12"/>
        <v/>
      </c>
      <c r="N50" s="122" t="str">
        <f t="shared" si="3"/>
        <v/>
      </c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>IF(OR($B50="",$C50="",$D50="",$E50&gt;AN_CONCURS,$E50=""),"",IF($F50&lt;&gt;0,F50/VLOOKUP($E50,Euro!A$6:C$246,3,FALSE),IF($G50&lt;&gt;0,G50,"")))</f>
        <v/>
      </c>
      <c r="S50" s="236" t="b">
        <f t="shared" si="7"/>
        <v>0</v>
      </c>
      <c r="U50" s="123" t="e">
        <f t="shared" si="8"/>
        <v>#VALUE!</v>
      </c>
      <c r="V50" s="123" t="e">
        <f t="shared" si="16"/>
        <v>#VALUE!</v>
      </c>
      <c r="W50" s="123" t="e">
        <f t="shared" si="16"/>
        <v>#VALUE!</v>
      </c>
      <c r="X50" s="123" t="e">
        <f t="shared" si="16"/>
        <v>#VALUE!</v>
      </c>
      <c r="Y50" s="123" t="e">
        <f t="shared" si="16"/>
        <v>#VALUE!</v>
      </c>
      <c r="Z50" s="123" t="e">
        <f t="shared" si="16"/>
        <v>#VALUE!</v>
      </c>
      <c r="AA50" s="123" t="e">
        <f t="shared" si="16"/>
        <v>#VALUE!</v>
      </c>
      <c r="AB50" s="123" t="e">
        <f t="shared" si="16"/>
        <v>#VALUE!</v>
      </c>
      <c r="AC50" s="123" t="e">
        <f t="shared" si="16"/>
        <v>#VALUE!</v>
      </c>
      <c r="AD50" s="123" t="e">
        <f t="shared" si="16"/>
        <v>#VALUE!</v>
      </c>
      <c r="AE50" s="124" t="e">
        <f t="shared" si="15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4"/>
        <v>#VALUE!</v>
      </c>
      <c r="AK50" s="124" t="e">
        <f t="shared" si="14"/>
        <v>#VALUE!</v>
      </c>
      <c r="AL50" s="124" t="e">
        <f t="shared" si="14"/>
        <v>#VALUE!</v>
      </c>
      <c r="AM50" s="124" t="e">
        <f t="shared" si="14"/>
        <v>#VALUE!</v>
      </c>
      <c r="AN50" s="124" t="e">
        <f t="shared" si="14"/>
        <v>#VALUE!</v>
      </c>
      <c r="AO50" s="124">
        <f t="shared" si="11"/>
        <v>1</v>
      </c>
    </row>
    <row r="51" spans="1:41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12"/>
        <v/>
      </c>
      <c r="N51" s="122" t="str">
        <f t="shared" si="3"/>
        <v/>
      </c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>IF(OR($B51="",$C51="",$D51="",$E51&gt;AN_CONCURS,$E51=""),"",IF($F51&lt;&gt;0,F51/VLOOKUP($E51,Euro!A$6:C$246,3,FALSE),IF($G51&lt;&gt;0,G51,"")))</f>
        <v/>
      </c>
      <c r="S51" s="236" t="b">
        <f t="shared" si="7"/>
        <v>0</v>
      </c>
      <c r="U51" s="123" t="e">
        <f t="shared" si="8"/>
        <v>#VALUE!</v>
      </c>
      <c r="V51" s="123" t="e">
        <f t="shared" si="16"/>
        <v>#VALUE!</v>
      </c>
      <c r="W51" s="123" t="e">
        <f t="shared" si="16"/>
        <v>#VALUE!</v>
      </c>
      <c r="X51" s="123" t="e">
        <f t="shared" si="16"/>
        <v>#VALUE!</v>
      </c>
      <c r="Y51" s="123" t="e">
        <f t="shared" si="16"/>
        <v>#VALUE!</v>
      </c>
      <c r="Z51" s="123" t="e">
        <f t="shared" si="16"/>
        <v>#VALUE!</v>
      </c>
      <c r="AA51" s="123" t="e">
        <f t="shared" si="16"/>
        <v>#VALUE!</v>
      </c>
      <c r="AB51" s="123" t="e">
        <f t="shared" si="16"/>
        <v>#VALUE!</v>
      </c>
      <c r="AC51" s="123" t="e">
        <f t="shared" si="16"/>
        <v>#VALUE!</v>
      </c>
      <c r="AD51" s="123" t="e">
        <f t="shared" si="16"/>
        <v>#VALUE!</v>
      </c>
      <c r="AE51" s="124" t="e">
        <f t="shared" si="15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4"/>
        <v>#VALUE!</v>
      </c>
      <c r="AK51" s="124" t="e">
        <f t="shared" si="14"/>
        <v>#VALUE!</v>
      </c>
      <c r="AL51" s="124" t="e">
        <f t="shared" si="14"/>
        <v>#VALUE!</v>
      </c>
      <c r="AM51" s="124" t="e">
        <f t="shared" si="14"/>
        <v>#VALUE!</v>
      </c>
      <c r="AN51" s="124" t="e">
        <f t="shared" si="14"/>
        <v>#VALUE!</v>
      </c>
      <c r="AO51" s="124">
        <f t="shared" si="11"/>
        <v>1</v>
      </c>
    </row>
    <row r="52" spans="1:41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12"/>
        <v/>
      </c>
      <c r="N52" s="122" t="str">
        <f t="shared" si="3"/>
        <v/>
      </c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>IF(OR($B52="",$C52="",$D52="",$E52&gt;AN_CONCURS,$E52=""),"",IF($F52&lt;&gt;0,F52/VLOOKUP($E52,Euro!A$6:C$246,3,FALSE),IF($G52&lt;&gt;0,G52,"")))</f>
        <v/>
      </c>
      <c r="S52" s="236" t="b">
        <f t="shared" si="7"/>
        <v>0</v>
      </c>
      <c r="U52" s="123" t="e">
        <f t="shared" si="8"/>
        <v>#VALUE!</v>
      </c>
      <c r="V52" s="123" t="e">
        <f t="shared" si="16"/>
        <v>#VALUE!</v>
      </c>
      <c r="W52" s="123" t="e">
        <f t="shared" si="16"/>
        <v>#VALUE!</v>
      </c>
      <c r="X52" s="123" t="e">
        <f t="shared" si="16"/>
        <v>#VALUE!</v>
      </c>
      <c r="Y52" s="123" t="e">
        <f t="shared" si="16"/>
        <v>#VALUE!</v>
      </c>
      <c r="Z52" s="123" t="e">
        <f t="shared" si="16"/>
        <v>#VALUE!</v>
      </c>
      <c r="AA52" s="123" t="e">
        <f t="shared" si="16"/>
        <v>#VALUE!</v>
      </c>
      <c r="AB52" s="123" t="e">
        <f t="shared" si="16"/>
        <v>#VALUE!</v>
      </c>
      <c r="AC52" s="123" t="e">
        <f t="shared" si="16"/>
        <v>#VALUE!</v>
      </c>
      <c r="AD52" s="123" t="e">
        <f t="shared" si="16"/>
        <v>#VALUE!</v>
      </c>
      <c r="AE52" s="124" t="e">
        <f t="shared" si="15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4"/>
        <v>#VALUE!</v>
      </c>
      <c r="AK52" s="124" t="e">
        <f t="shared" si="14"/>
        <v>#VALUE!</v>
      </c>
      <c r="AL52" s="124" t="e">
        <f t="shared" si="14"/>
        <v>#VALUE!</v>
      </c>
      <c r="AM52" s="124" t="e">
        <f t="shared" si="14"/>
        <v>#VALUE!</v>
      </c>
      <c r="AN52" s="124" t="e">
        <f t="shared" si="14"/>
        <v>#VALUE!</v>
      </c>
      <c r="AO52" s="124">
        <f t="shared" si="11"/>
        <v>1</v>
      </c>
    </row>
    <row r="53" spans="1:41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12"/>
        <v/>
      </c>
      <c r="N53" s="122" t="str">
        <f t="shared" si="3"/>
        <v/>
      </c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>IF(OR($B53="",$C53="",$D53="",$E53&gt;AN_CONCURS,$E53=""),"",IF($F53&lt;&gt;0,F53/VLOOKUP($E53,Euro!A$6:C$246,3,FALSE),IF($G53&lt;&gt;0,G53,"")))</f>
        <v/>
      </c>
      <c r="S53" s="236" t="b">
        <f t="shared" si="7"/>
        <v>0</v>
      </c>
      <c r="U53" s="123" t="e">
        <f t="shared" si="8"/>
        <v>#VALUE!</v>
      </c>
      <c r="V53" s="123" t="e">
        <f t="shared" si="16"/>
        <v>#VALUE!</v>
      </c>
      <c r="W53" s="123" t="e">
        <f t="shared" si="16"/>
        <v>#VALUE!</v>
      </c>
      <c r="X53" s="123" t="e">
        <f t="shared" si="16"/>
        <v>#VALUE!</v>
      </c>
      <c r="Y53" s="123" t="e">
        <f t="shared" si="16"/>
        <v>#VALUE!</v>
      </c>
      <c r="Z53" s="123" t="e">
        <f t="shared" si="16"/>
        <v>#VALUE!</v>
      </c>
      <c r="AA53" s="123" t="e">
        <f t="shared" si="16"/>
        <v>#VALUE!</v>
      </c>
      <c r="AB53" s="123" t="e">
        <f t="shared" si="16"/>
        <v>#VALUE!</v>
      </c>
      <c r="AC53" s="123" t="e">
        <f t="shared" si="16"/>
        <v>#VALUE!</v>
      </c>
      <c r="AD53" s="123" t="e">
        <f t="shared" si="16"/>
        <v>#VALUE!</v>
      </c>
      <c r="AE53" s="124" t="e">
        <f t="shared" si="15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4"/>
        <v>#VALUE!</v>
      </c>
      <c r="AK53" s="124" t="e">
        <f t="shared" si="14"/>
        <v>#VALUE!</v>
      </c>
      <c r="AL53" s="124" t="e">
        <f t="shared" si="14"/>
        <v>#VALUE!</v>
      </c>
      <c r="AM53" s="124" t="e">
        <f t="shared" si="14"/>
        <v>#VALUE!</v>
      </c>
      <c r="AN53" s="124" t="e">
        <f t="shared" si="14"/>
        <v>#VALUE!</v>
      </c>
      <c r="AO53" s="124">
        <f t="shared" si="11"/>
        <v>1</v>
      </c>
    </row>
    <row r="54" spans="1:41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12"/>
        <v/>
      </c>
      <c r="N54" s="122" t="str">
        <f t="shared" si="3"/>
        <v/>
      </c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>IF(OR($B54="",$C54="",$D54="",$E54&gt;AN_CONCURS,$E54=""),"",IF($F54&lt;&gt;0,F54/VLOOKUP($E54,Euro!A$6:C$246,3,FALSE),IF($G54&lt;&gt;0,G54,"")))</f>
        <v/>
      </c>
      <c r="S54" s="236" t="b">
        <f t="shared" si="7"/>
        <v>0</v>
      </c>
      <c r="U54" s="123" t="e">
        <f t="shared" si="8"/>
        <v>#VALUE!</v>
      </c>
      <c r="V54" s="123" t="e">
        <f t="shared" si="16"/>
        <v>#VALUE!</v>
      </c>
      <c r="W54" s="123" t="e">
        <f t="shared" si="16"/>
        <v>#VALUE!</v>
      </c>
      <c r="X54" s="123" t="e">
        <f t="shared" si="16"/>
        <v>#VALUE!</v>
      </c>
      <c r="Y54" s="123" t="e">
        <f t="shared" si="16"/>
        <v>#VALUE!</v>
      </c>
      <c r="Z54" s="123" t="e">
        <f t="shared" si="16"/>
        <v>#VALUE!</v>
      </c>
      <c r="AA54" s="123" t="e">
        <f t="shared" si="16"/>
        <v>#VALUE!</v>
      </c>
      <c r="AB54" s="123" t="e">
        <f t="shared" si="16"/>
        <v>#VALUE!</v>
      </c>
      <c r="AC54" s="123" t="e">
        <f t="shared" si="16"/>
        <v>#VALUE!</v>
      </c>
      <c r="AD54" s="123" t="e">
        <f t="shared" si="16"/>
        <v>#VALUE!</v>
      </c>
      <c r="AE54" s="124" t="e">
        <f t="shared" si="15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4"/>
        <v>#VALUE!</v>
      </c>
      <c r="AK54" s="124" t="e">
        <f t="shared" si="14"/>
        <v>#VALUE!</v>
      </c>
      <c r="AL54" s="124" t="e">
        <f t="shared" si="14"/>
        <v>#VALUE!</v>
      </c>
      <c r="AM54" s="124" t="e">
        <f t="shared" si="14"/>
        <v>#VALUE!</v>
      </c>
      <c r="AN54" s="124" t="e">
        <f t="shared" si="14"/>
        <v>#VALUE!</v>
      </c>
      <c r="AO54" s="124">
        <f t="shared" si="11"/>
        <v>1</v>
      </c>
    </row>
    <row r="55" spans="1:41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12"/>
        <v/>
      </c>
      <c r="N55" s="122" t="str">
        <f t="shared" si="3"/>
        <v/>
      </c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>IF(OR($B55="",$C55="",$D55="",$E55&gt;AN_CONCURS,$E55=""),"",IF($F55&lt;&gt;0,F55/VLOOKUP($E55,Euro!A$6:C$246,3,FALSE),IF($G55&lt;&gt;0,G55,"")))</f>
        <v/>
      </c>
      <c r="S55" s="236" t="b">
        <f t="shared" si="7"/>
        <v>0</v>
      </c>
      <c r="U55" s="123" t="e">
        <f t="shared" si="8"/>
        <v>#VALUE!</v>
      </c>
      <c r="V55" s="123" t="e">
        <f t="shared" si="16"/>
        <v>#VALUE!</v>
      </c>
      <c r="W55" s="123" t="e">
        <f t="shared" si="16"/>
        <v>#VALUE!</v>
      </c>
      <c r="X55" s="123" t="e">
        <f t="shared" si="16"/>
        <v>#VALUE!</v>
      </c>
      <c r="Y55" s="123" t="e">
        <f t="shared" si="16"/>
        <v>#VALUE!</v>
      </c>
      <c r="Z55" s="123" t="e">
        <f t="shared" si="16"/>
        <v>#VALUE!</v>
      </c>
      <c r="AA55" s="123" t="e">
        <f t="shared" si="16"/>
        <v>#VALUE!</v>
      </c>
      <c r="AB55" s="123" t="e">
        <f t="shared" si="16"/>
        <v>#VALUE!</v>
      </c>
      <c r="AC55" s="123" t="e">
        <f t="shared" si="16"/>
        <v>#VALUE!</v>
      </c>
      <c r="AD55" s="123" t="e">
        <f t="shared" si="16"/>
        <v>#VALUE!</v>
      </c>
      <c r="AE55" s="124" t="e">
        <f t="shared" si="15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4"/>
        <v>#VALUE!</v>
      </c>
      <c r="AK55" s="124" t="e">
        <f t="shared" si="14"/>
        <v>#VALUE!</v>
      </c>
      <c r="AL55" s="124" t="e">
        <f t="shared" si="14"/>
        <v>#VALUE!</v>
      </c>
      <c r="AM55" s="124" t="e">
        <f t="shared" si="14"/>
        <v>#VALUE!</v>
      </c>
      <c r="AN55" s="124" t="e">
        <f t="shared" si="14"/>
        <v>#VALUE!</v>
      </c>
      <c r="AO55" s="124">
        <f t="shared" si="11"/>
        <v>1</v>
      </c>
    </row>
    <row r="56" spans="1:41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12"/>
        <v/>
      </c>
      <c r="N56" s="122" t="str">
        <f t="shared" si="3"/>
        <v/>
      </c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>IF(OR($B56="",$C56="",$D56="",$E56&gt;AN_CONCURS,$E56=""),"",IF($F56&lt;&gt;0,F56/VLOOKUP($E56,Euro!A$6:C$246,3,FALSE),IF($G56&lt;&gt;0,G56,"")))</f>
        <v/>
      </c>
      <c r="S56" s="236" t="b">
        <f t="shared" si="7"/>
        <v>0</v>
      </c>
      <c r="U56" s="123" t="e">
        <f t="shared" si="8"/>
        <v>#VALUE!</v>
      </c>
      <c r="V56" s="123" t="e">
        <f t="shared" si="16"/>
        <v>#VALUE!</v>
      </c>
      <c r="W56" s="123" t="e">
        <f t="shared" si="16"/>
        <v>#VALUE!</v>
      </c>
      <c r="X56" s="123" t="e">
        <f t="shared" si="16"/>
        <v>#VALUE!</v>
      </c>
      <c r="Y56" s="123" t="e">
        <f t="shared" si="16"/>
        <v>#VALUE!</v>
      </c>
      <c r="Z56" s="123" t="e">
        <f t="shared" si="16"/>
        <v>#VALUE!</v>
      </c>
      <c r="AA56" s="123" t="e">
        <f t="shared" si="16"/>
        <v>#VALUE!</v>
      </c>
      <c r="AB56" s="123" t="e">
        <f t="shared" si="16"/>
        <v>#VALUE!</v>
      </c>
      <c r="AC56" s="123" t="e">
        <f t="shared" si="16"/>
        <v>#VALUE!</v>
      </c>
      <c r="AD56" s="123" t="e">
        <f t="shared" si="16"/>
        <v>#VALUE!</v>
      </c>
      <c r="AE56" s="124" t="e">
        <f t="shared" si="15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4"/>
        <v>#VALUE!</v>
      </c>
      <c r="AK56" s="124" t="e">
        <f t="shared" si="14"/>
        <v>#VALUE!</v>
      </c>
      <c r="AL56" s="124" t="e">
        <f t="shared" si="14"/>
        <v>#VALUE!</v>
      </c>
      <c r="AM56" s="124" t="e">
        <f t="shared" si="14"/>
        <v>#VALUE!</v>
      </c>
      <c r="AN56" s="124" t="e">
        <f t="shared" si="14"/>
        <v>#VALUE!</v>
      </c>
      <c r="AO56" s="124">
        <f t="shared" si="11"/>
        <v>1</v>
      </c>
    </row>
    <row r="57" spans="1:41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12"/>
        <v/>
      </c>
      <c r="N57" s="122" t="str">
        <f t="shared" si="3"/>
        <v/>
      </c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>IF(OR($B57="",$C57="",$D57="",$E57&gt;AN_CONCURS,$E57=""),"",IF($F57&lt;&gt;0,F57/VLOOKUP($E57,Euro!A$6:C$246,3,FALSE),IF($G57&lt;&gt;0,G57,"")))</f>
        <v/>
      </c>
      <c r="S57" s="236" t="b">
        <f t="shared" si="7"/>
        <v>0</v>
      </c>
      <c r="U57" s="123" t="e">
        <f t="shared" si="8"/>
        <v>#VALUE!</v>
      </c>
      <c r="V57" s="123" t="e">
        <f t="shared" si="16"/>
        <v>#VALUE!</v>
      </c>
      <c r="W57" s="123" t="e">
        <f t="shared" si="16"/>
        <v>#VALUE!</v>
      </c>
      <c r="X57" s="123" t="e">
        <f t="shared" si="16"/>
        <v>#VALUE!</v>
      </c>
      <c r="Y57" s="123" t="e">
        <f t="shared" si="16"/>
        <v>#VALUE!</v>
      </c>
      <c r="Z57" s="123" t="e">
        <f t="shared" si="16"/>
        <v>#VALUE!</v>
      </c>
      <c r="AA57" s="123" t="e">
        <f t="shared" si="16"/>
        <v>#VALUE!</v>
      </c>
      <c r="AB57" s="123" t="e">
        <f t="shared" si="16"/>
        <v>#VALUE!</v>
      </c>
      <c r="AC57" s="123" t="e">
        <f t="shared" si="16"/>
        <v>#VALUE!</v>
      </c>
      <c r="AD57" s="123" t="e">
        <f t="shared" si="16"/>
        <v>#VALUE!</v>
      </c>
      <c r="AE57" s="124" t="e">
        <f t="shared" si="15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4"/>
        <v>#VALUE!</v>
      </c>
      <c r="AK57" s="124" t="e">
        <f t="shared" si="14"/>
        <v>#VALUE!</v>
      </c>
      <c r="AL57" s="124" t="e">
        <f t="shared" si="14"/>
        <v>#VALUE!</v>
      </c>
      <c r="AM57" s="124" t="e">
        <f t="shared" si="14"/>
        <v>#VALUE!</v>
      </c>
      <c r="AN57" s="124" t="e">
        <f t="shared" si="14"/>
        <v>#VALUE!</v>
      </c>
      <c r="AO57" s="124">
        <f t="shared" si="11"/>
        <v>1</v>
      </c>
    </row>
    <row r="58" spans="1:41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12"/>
        <v/>
      </c>
      <c r="N58" s="122" t="str">
        <f t="shared" si="3"/>
        <v/>
      </c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>IF(OR($B58="",$C58="",$D58="",$E58&gt;AN_CONCURS,$E58=""),"",IF($F58&lt;&gt;0,F58/VLOOKUP($E58,Euro!A$6:C$246,3,FALSE),IF($G58&lt;&gt;0,G58,"")))</f>
        <v/>
      </c>
      <c r="S58" s="236" t="b">
        <f t="shared" si="7"/>
        <v>0</v>
      </c>
      <c r="U58" s="123" t="e">
        <f t="shared" si="8"/>
        <v>#VALUE!</v>
      </c>
      <c r="V58" s="123" t="e">
        <f t="shared" si="16"/>
        <v>#VALUE!</v>
      </c>
      <c r="W58" s="123" t="e">
        <f t="shared" si="16"/>
        <v>#VALUE!</v>
      </c>
      <c r="X58" s="123" t="e">
        <f t="shared" si="16"/>
        <v>#VALUE!</v>
      </c>
      <c r="Y58" s="123" t="e">
        <f t="shared" si="16"/>
        <v>#VALUE!</v>
      </c>
      <c r="Z58" s="123" t="e">
        <f t="shared" si="16"/>
        <v>#VALUE!</v>
      </c>
      <c r="AA58" s="123" t="e">
        <f t="shared" si="16"/>
        <v>#VALUE!</v>
      </c>
      <c r="AB58" s="123" t="e">
        <f t="shared" si="16"/>
        <v>#VALUE!</v>
      </c>
      <c r="AC58" s="123" t="e">
        <f t="shared" si="16"/>
        <v>#VALUE!</v>
      </c>
      <c r="AD58" s="123" t="e">
        <f t="shared" si="16"/>
        <v>#VALUE!</v>
      </c>
      <c r="AE58" s="124" t="e">
        <f t="shared" si="15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4"/>
        <v>#VALUE!</v>
      </c>
      <c r="AK58" s="124" t="e">
        <f t="shared" si="14"/>
        <v>#VALUE!</v>
      </c>
      <c r="AL58" s="124" t="e">
        <f t="shared" si="14"/>
        <v>#VALUE!</v>
      </c>
      <c r="AM58" s="124" t="e">
        <f t="shared" si="14"/>
        <v>#VALUE!</v>
      </c>
      <c r="AN58" s="124" t="e">
        <f t="shared" si="14"/>
        <v>#VALUE!</v>
      </c>
      <c r="AO58" s="124">
        <f t="shared" si="11"/>
        <v>1</v>
      </c>
    </row>
    <row r="59" spans="1:41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12"/>
        <v/>
      </c>
      <c r="N59" s="122" t="str">
        <f t="shared" si="3"/>
        <v/>
      </c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>IF(OR($B59="",$C59="",$D59="",$E59&gt;AN_CONCURS,$E59=""),"",IF($F59&lt;&gt;0,F59/VLOOKUP($E59,Euro!A$6:C$246,3,FALSE),IF($G59&lt;&gt;0,G59,"")))</f>
        <v/>
      </c>
      <c r="S59" s="236" t="b">
        <f t="shared" si="7"/>
        <v>0</v>
      </c>
      <c r="U59" s="123" t="e">
        <f t="shared" si="8"/>
        <v>#VALUE!</v>
      </c>
      <c r="V59" s="123" t="e">
        <f t="shared" si="16"/>
        <v>#VALUE!</v>
      </c>
      <c r="W59" s="123" t="e">
        <f t="shared" si="16"/>
        <v>#VALUE!</v>
      </c>
      <c r="X59" s="123" t="e">
        <f t="shared" si="16"/>
        <v>#VALUE!</v>
      </c>
      <c r="Y59" s="123" t="e">
        <f t="shared" si="16"/>
        <v>#VALUE!</v>
      </c>
      <c r="Z59" s="123" t="e">
        <f t="shared" si="16"/>
        <v>#VALUE!</v>
      </c>
      <c r="AA59" s="123" t="e">
        <f t="shared" si="16"/>
        <v>#VALUE!</v>
      </c>
      <c r="AB59" s="123" t="e">
        <f t="shared" si="16"/>
        <v>#VALUE!</v>
      </c>
      <c r="AC59" s="123" t="e">
        <f t="shared" si="16"/>
        <v>#VALUE!</v>
      </c>
      <c r="AD59" s="123" t="e">
        <f t="shared" si="16"/>
        <v>#VALUE!</v>
      </c>
      <c r="AE59" s="124" t="e">
        <f t="shared" si="15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4"/>
        <v>#VALUE!</v>
      </c>
      <c r="AK59" s="124" t="e">
        <f t="shared" si="14"/>
        <v>#VALUE!</v>
      </c>
      <c r="AL59" s="124" t="e">
        <f t="shared" si="14"/>
        <v>#VALUE!</v>
      </c>
      <c r="AM59" s="124" t="e">
        <f t="shared" si="14"/>
        <v>#VALUE!</v>
      </c>
      <c r="AN59" s="124" t="e">
        <f t="shared" si="14"/>
        <v>#VALUE!</v>
      </c>
      <c r="AO59" s="124">
        <f t="shared" si="11"/>
        <v>1</v>
      </c>
    </row>
    <row r="60" spans="1:41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12"/>
        <v/>
      </c>
      <c r="N60" s="122" t="str">
        <f t="shared" si="3"/>
        <v/>
      </c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>IF(OR($B60="",$C60="",$D60="",$E60&gt;AN_CONCURS,$E60=""),"",IF($F60&lt;&gt;0,F60/VLOOKUP($E60,Euro!A$6:C$246,3,FALSE),IF($G60&lt;&gt;0,G60,"")))</f>
        <v/>
      </c>
      <c r="S60" s="236" t="b">
        <f t="shared" si="7"/>
        <v>0</v>
      </c>
      <c r="U60" s="123" t="e">
        <f t="shared" si="8"/>
        <v>#VALUE!</v>
      </c>
      <c r="V60" s="123" t="e">
        <f t="shared" si="16"/>
        <v>#VALUE!</v>
      </c>
      <c r="W60" s="123" t="e">
        <f t="shared" si="16"/>
        <v>#VALUE!</v>
      </c>
      <c r="X60" s="123" t="e">
        <f t="shared" si="16"/>
        <v>#VALUE!</v>
      </c>
      <c r="Y60" s="123" t="e">
        <f t="shared" si="16"/>
        <v>#VALUE!</v>
      </c>
      <c r="Z60" s="123" t="e">
        <f t="shared" si="16"/>
        <v>#VALUE!</v>
      </c>
      <c r="AA60" s="123" t="e">
        <f t="shared" si="16"/>
        <v>#VALUE!</v>
      </c>
      <c r="AB60" s="123" t="e">
        <f t="shared" si="16"/>
        <v>#VALUE!</v>
      </c>
      <c r="AC60" s="123" t="e">
        <f t="shared" si="16"/>
        <v>#VALUE!</v>
      </c>
      <c r="AD60" s="123" t="e">
        <f t="shared" si="16"/>
        <v>#VALUE!</v>
      </c>
      <c r="AE60" s="124" t="e">
        <f t="shared" si="15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4"/>
        <v>#VALUE!</v>
      </c>
      <c r="AK60" s="124" t="e">
        <f t="shared" si="14"/>
        <v>#VALUE!</v>
      </c>
      <c r="AL60" s="124" t="e">
        <f t="shared" si="14"/>
        <v>#VALUE!</v>
      </c>
      <c r="AM60" s="124" t="e">
        <f t="shared" si="14"/>
        <v>#VALUE!</v>
      </c>
      <c r="AN60" s="124" t="e">
        <f t="shared" si="14"/>
        <v>#VALUE!</v>
      </c>
      <c r="AO60" s="124">
        <f t="shared" si="11"/>
        <v>1</v>
      </c>
    </row>
    <row r="61" spans="1:41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12"/>
        <v/>
      </c>
      <c r="N61" s="122" t="str">
        <f t="shared" si="3"/>
        <v/>
      </c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>IF(OR($B61="",$C61="",$D61="",$E61&gt;AN_CONCURS,$E61=""),"",IF($F61&lt;&gt;0,F61/VLOOKUP($E61,Euro!A$6:C$246,3,FALSE),IF($G61&lt;&gt;0,G61,"")))</f>
        <v/>
      </c>
      <c r="S61" s="236" t="b">
        <f t="shared" si="7"/>
        <v>0</v>
      </c>
      <c r="U61" s="123" t="e">
        <f t="shared" si="8"/>
        <v>#VALUE!</v>
      </c>
      <c r="V61" s="123" t="e">
        <f t="shared" si="16"/>
        <v>#VALUE!</v>
      </c>
      <c r="W61" s="123" t="e">
        <f t="shared" si="16"/>
        <v>#VALUE!</v>
      </c>
      <c r="X61" s="123" t="e">
        <f t="shared" si="16"/>
        <v>#VALUE!</v>
      </c>
      <c r="Y61" s="123" t="e">
        <f t="shared" si="16"/>
        <v>#VALUE!</v>
      </c>
      <c r="Z61" s="123" t="e">
        <f t="shared" si="16"/>
        <v>#VALUE!</v>
      </c>
      <c r="AA61" s="123" t="e">
        <f t="shared" si="16"/>
        <v>#VALUE!</v>
      </c>
      <c r="AB61" s="123" t="e">
        <f t="shared" si="16"/>
        <v>#VALUE!</v>
      </c>
      <c r="AC61" s="123" t="e">
        <f t="shared" si="16"/>
        <v>#VALUE!</v>
      </c>
      <c r="AD61" s="123" t="e">
        <f t="shared" si="16"/>
        <v>#VALUE!</v>
      </c>
      <c r="AE61" s="124" t="e">
        <f t="shared" si="15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4"/>
        <v>#VALUE!</v>
      </c>
      <c r="AK61" s="124" t="e">
        <f t="shared" si="14"/>
        <v>#VALUE!</v>
      </c>
      <c r="AL61" s="124" t="e">
        <f t="shared" si="14"/>
        <v>#VALUE!</v>
      </c>
      <c r="AM61" s="124" t="e">
        <f t="shared" si="14"/>
        <v>#VALUE!</v>
      </c>
      <c r="AN61" s="124" t="e">
        <f t="shared" si="14"/>
        <v>#VALUE!</v>
      </c>
      <c r="AO61" s="124">
        <f t="shared" si="11"/>
        <v>1</v>
      </c>
    </row>
    <row r="62" spans="1:41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12"/>
        <v/>
      </c>
      <c r="N62" s="122" t="str">
        <f t="shared" si="3"/>
        <v/>
      </c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>IF(OR($B62="",$C62="",$D62="",$E62&gt;AN_CONCURS,$E62=""),"",IF($F62&lt;&gt;0,F62/VLOOKUP($E62,Euro!A$6:C$246,3,FALSE),IF($G62&lt;&gt;0,G62,"")))</f>
        <v/>
      </c>
      <c r="S62" s="236" t="b">
        <f t="shared" si="7"/>
        <v>0</v>
      </c>
      <c r="U62" s="123" t="e">
        <f t="shared" si="8"/>
        <v>#VALUE!</v>
      </c>
      <c r="V62" s="123" t="e">
        <f t="shared" si="16"/>
        <v>#VALUE!</v>
      </c>
      <c r="W62" s="123" t="e">
        <f t="shared" si="16"/>
        <v>#VALUE!</v>
      </c>
      <c r="X62" s="123" t="e">
        <f t="shared" si="16"/>
        <v>#VALUE!</v>
      </c>
      <c r="Y62" s="123" t="e">
        <f t="shared" si="16"/>
        <v>#VALUE!</v>
      </c>
      <c r="Z62" s="123" t="e">
        <f t="shared" si="16"/>
        <v>#VALUE!</v>
      </c>
      <c r="AA62" s="123" t="e">
        <f t="shared" si="16"/>
        <v>#VALUE!</v>
      </c>
      <c r="AB62" s="123" t="e">
        <f t="shared" si="16"/>
        <v>#VALUE!</v>
      </c>
      <c r="AC62" s="123" t="e">
        <f t="shared" si="16"/>
        <v>#VALUE!</v>
      </c>
      <c r="AD62" s="123" t="e">
        <f t="shared" si="16"/>
        <v>#VALUE!</v>
      </c>
      <c r="AE62" s="124" t="e">
        <f t="shared" si="15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4"/>
        <v>#VALUE!</v>
      </c>
      <c r="AK62" s="124" t="e">
        <f t="shared" si="14"/>
        <v>#VALUE!</v>
      </c>
      <c r="AL62" s="124" t="e">
        <f t="shared" si="14"/>
        <v>#VALUE!</v>
      </c>
      <c r="AM62" s="124" t="e">
        <f t="shared" si="14"/>
        <v>#VALUE!</v>
      </c>
      <c r="AN62" s="124" t="e">
        <f t="shared" si="14"/>
        <v>#VALUE!</v>
      </c>
      <c r="AO62" s="124">
        <f t="shared" si="11"/>
        <v>1</v>
      </c>
    </row>
    <row r="63" spans="1:41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12"/>
        <v/>
      </c>
      <c r="N63" s="122" t="str">
        <f t="shared" si="3"/>
        <v/>
      </c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>IF(OR($B63="",$C63="",$D63="",$E63&gt;AN_CONCURS,$E63=""),"",IF($F63&lt;&gt;0,F63/VLOOKUP($E63,Euro!A$6:C$246,3,FALSE),IF($G63&lt;&gt;0,G63,"")))</f>
        <v/>
      </c>
      <c r="S63" s="236" t="b">
        <f t="shared" si="7"/>
        <v>0</v>
      </c>
      <c r="U63" s="123" t="e">
        <f t="shared" si="8"/>
        <v>#VALUE!</v>
      </c>
      <c r="V63" s="123" t="e">
        <f t="shared" si="16"/>
        <v>#VALUE!</v>
      </c>
      <c r="W63" s="123" t="e">
        <f t="shared" si="16"/>
        <v>#VALUE!</v>
      </c>
      <c r="X63" s="123" t="e">
        <f t="shared" si="16"/>
        <v>#VALUE!</v>
      </c>
      <c r="Y63" s="123" t="e">
        <f t="shared" si="16"/>
        <v>#VALUE!</v>
      </c>
      <c r="Z63" s="123" t="e">
        <f t="shared" si="16"/>
        <v>#VALUE!</v>
      </c>
      <c r="AA63" s="123" t="e">
        <f t="shared" si="16"/>
        <v>#VALUE!</v>
      </c>
      <c r="AB63" s="123" t="e">
        <f t="shared" si="16"/>
        <v>#VALUE!</v>
      </c>
      <c r="AC63" s="123" t="e">
        <f t="shared" si="16"/>
        <v>#VALUE!</v>
      </c>
      <c r="AD63" s="123" t="e">
        <f t="shared" si="16"/>
        <v>#VALUE!</v>
      </c>
      <c r="AE63" s="124" t="e">
        <f t="shared" si="15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4"/>
        <v>#VALUE!</v>
      </c>
      <c r="AK63" s="124" t="e">
        <f t="shared" si="14"/>
        <v>#VALUE!</v>
      </c>
      <c r="AL63" s="124" t="e">
        <f t="shared" si="14"/>
        <v>#VALUE!</v>
      </c>
      <c r="AM63" s="124" t="e">
        <f t="shared" si="14"/>
        <v>#VALUE!</v>
      </c>
      <c r="AN63" s="124" t="e">
        <f t="shared" si="14"/>
        <v>#VALUE!</v>
      </c>
      <c r="AO63" s="124">
        <f t="shared" si="11"/>
        <v>1</v>
      </c>
    </row>
    <row r="64" spans="1:41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12"/>
        <v/>
      </c>
      <c r="N64" s="122" t="str">
        <f t="shared" si="3"/>
        <v/>
      </c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>IF(OR($B64="",$C64="",$D64="",$E64&gt;AN_CONCURS,$E64=""),"",IF($F64&lt;&gt;0,F64/VLOOKUP($E64,Euro!A$6:C$246,3,FALSE),IF($G64&lt;&gt;0,G64,"")))</f>
        <v/>
      </c>
      <c r="S64" s="236" t="b">
        <f t="shared" si="7"/>
        <v>0</v>
      </c>
      <c r="U64" s="123" t="e">
        <f t="shared" si="8"/>
        <v>#VALUE!</v>
      </c>
      <c r="V64" s="123" t="e">
        <f t="shared" si="16"/>
        <v>#VALUE!</v>
      </c>
      <c r="W64" s="123" t="e">
        <f t="shared" si="16"/>
        <v>#VALUE!</v>
      </c>
      <c r="X64" s="123" t="e">
        <f t="shared" si="16"/>
        <v>#VALUE!</v>
      </c>
      <c r="Y64" s="123" t="e">
        <f t="shared" si="16"/>
        <v>#VALUE!</v>
      </c>
      <c r="Z64" s="123" t="e">
        <f t="shared" si="16"/>
        <v>#VALUE!</v>
      </c>
      <c r="AA64" s="123" t="e">
        <f t="shared" si="16"/>
        <v>#VALUE!</v>
      </c>
      <c r="AB64" s="123" t="e">
        <f t="shared" si="16"/>
        <v>#VALUE!</v>
      </c>
      <c r="AC64" s="123" t="e">
        <f t="shared" si="16"/>
        <v>#VALUE!</v>
      </c>
      <c r="AD64" s="123" t="e">
        <f t="shared" si="16"/>
        <v>#VALUE!</v>
      </c>
      <c r="AE64" s="124" t="e">
        <f t="shared" si="15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4"/>
        <v>#VALUE!</v>
      </c>
      <c r="AK64" s="124" t="e">
        <f t="shared" si="14"/>
        <v>#VALUE!</v>
      </c>
      <c r="AL64" s="124" t="e">
        <f t="shared" si="14"/>
        <v>#VALUE!</v>
      </c>
      <c r="AM64" s="124" t="e">
        <f t="shared" si="14"/>
        <v>#VALUE!</v>
      </c>
      <c r="AN64" s="124" t="e">
        <f t="shared" si="14"/>
        <v>#VALUE!</v>
      </c>
      <c r="AO64" s="124">
        <f t="shared" si="11"/>
        <v>1</v>
      </c>
    </row>
    <row r="65" spans="1:41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12"/>
        <v/>
      </c>
      <c r="N65" s="122" t="str">
        <f t="shared" si="3"/>
        <v/>
      </c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>IF(OR($B65="",$C65="",$D65="",$E65&gt;AN_CONCURS,$E65=""),"",IF($F65&lt;&gt;0,F65/VLOOKUP($E65,Euro!A$6:C$246,3,FALSE),IF($G65&lt;&gt;0,G65,"")))</f>
        <v/>
      </c>
      <c r="S65" s="236" t="b">
        <f t="shared" si="7"/>
        <v>0</v>
      </c>
      <c r="U65" s="123" t="e">
        <f t="shared" si="8"/>
        <v>#VALUE!</v>
      </c>
      <c r="V65" s="123" t="e">
        <f t="shared" si="16"/>
        <v>#VALUE!</v>
      </c>
      <c r="W65" s="123" t="e">
        <f t="shared" si="16"/>
        <v>#VALUE!</v>
      </c>
      <c r="X65" s="123" t="e">
        <f t="shared" si="16"/>
        <v>#VALUE!</v>
      </c>
      <c r="Y65" s="123" t="e">
        <f t="shared" si="16"/>
        <v>#VALUE!</v>
      </c>
      <c r="Z65" s="123" t="e">
        <f t="shared" si="16"/>
        <v>#VALUE!</v>
      </c>
      <c r="AA65" s="123" t="e">
        <f t="shared" si="16"/>
        <v>#VALUE!</v>
      </c>
      <c r="AB65" s="123" t="e">
        <f t="shared" si="16"/>
        <v>#VALUE!</v>
      </c>
      <c r="AC65" s="123" t="e">
        <f t="shared" si="16"/>
        <v>#VALUE!</v>
      </c>
      <c r="AD65" s="123" t="e">
        <f t="shared" si="16"/>
        <v>#VALUE!</v>
      </c>
      <c r="AE65" s="124" t="e">
        <f t="shared" si="15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4"/>
        <v>#VALUE!</v>
      </c>
      <c r="AK65" s="124" t="e">
        <f t="shared" si="14"/>
        <v>#VALUE!</v>
      </c>
      <c r="AL65" s="124" t="e">
        <f t="shared" si="14"/>
        <v>#VALUE!</v>
      </c>
      <c r="AM65" s="124" t="e">
        <f t="shared" si="14"/>
        <v>#VALUE!</v>
      </c>
      <c r="AN65" s="124" t="e">
        <f t="shared" si="14"/>
        <v>#VALUE!</v>
      </c>
      <c r="AO65" s="124">
        <f t="shared" si="11"/>
        <v>1</v>
      </c>
    </row>
    <row r="66" spans="1:41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12"/>
        <v/>
      </c>
      <c r="N66" s="122" t="str">
        <f t="shared" si="3"/>
        <v/>
      </c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>IF(OR($B66="",$C66="",$D66="",$E66&gt;AN_CONCURS,$E66=""),"",IF($F66&lt;&gt;0,F66/VLOOKUP($E66,Euro!A$6:C$246,3,FALSE),IF($G66&lt;&gt;0,G66,"")))</f>
        <v/>
      </c>
      <c r="S66" s="236" t="b">
        <f t="shared" si="7"/>
        <v>0</v>
      </c>
      <c r="U66" s="123" t="e">
        <f t="shared" si="8"/>
        <v>#VALUE!</v>
      </c>
      <c r="V66" s="123" t="e">
        <f t="shared" si="16"/>
        <v>#VALUE!</v>
      </c>
      <c r="W66" s="123" t="e">
        <f t="shared" si="16"/>
        <v>#VALUE!</v>
      </c>
      <c r="X66" s="123" t="e">
        <f t="shared" si="16"/>
        <v>#VALUE!</v>
      </c>
      <c r="Y66" s="123" t="e">
        <f t="shared" si="16"/>
        <v>#VALUE!</v>
      </c>
      <c r="Z66" s="123" t="e">
        <f t="shared" si="16"/>
        <v>#VALUE!</v>
      </c>
      <c r="AA66" s="123" t="e">
        <f t="shared" si="16"/>
        <v>#VALUE!</v>
      </c>
      <c r="AB66" s="123" t="e">
        <f t="shared" si="16"/>
        <v>#VALUE!</v>
      </c>
      <c r="AC66" s="123" t="e">
        <f t="shared" si="16"/>
        <v>#VALUE!</v>
      </c>
      <c r="AD66" s="123" t="e">
        <f t="shared" si="16"/>
        <v>#VALUE!</v>
      </c>
      <c r="AE66" s="124" t="e">
        <f t="shared" si="15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4"/>
        <v>#VALUE!</v>
      </c>
      <c r="AK66" s="124" t="e">
        <f t="shared" si="14"/>
        <v>#VALUE!</v>
      </c>
      <c r="AL66" s="124" t="e">
        <f t="shared" si="14"/>
        <v>#VALUE!</v>
      </c>
      <c r="AM66" s="124" t="e">
        <f t="shared" si="14"/>
        <v>#VALUE!</v>
      </c>
      <c r="AN66" s="124" t="e">
        <f t="shared" si="14"/>
        <v>#VALUE!</v>
      </c>
      <c r="AO66" s="124">
        <f t="shared" si="11"/>
        <v>1</v>
      </c>
    </row>
    <row r="67" spans="1:41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12"/>
        <v/>
      </c>
      <c r="N67" s="122" t="str">
        <f t="shared" si="3"/>
        <v/>
      </c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>IF(OR($B67="",$C67="",$D67="",$E67&gt;AN_CONCURS,$E67=""),"",IF($F67&lt;&gt;0,F67/VLOOKUP($E67,Euro!A$6:C$246,3,FALSE),IF($G67&lt;&gt;0,G67,"")))</f>
        <v/>
      </c>
      <c r="S67" s="236" t="b">
        <f t="shared" si="7"/>
        <v>0</v>
      </c>
      <c r="U67" s="123" t="e">
        <f t="shared" si="8"/>
        <v>#VALUE!</v>
      </c>
      <c r="V67" s="123" t="e">
        <f t="shared" si="16"/>
        <v>#VALUE!</v>
      </c>
      <c r="W67" s="123" t="e">
        <f t="shared" si="16"/>
        <v>#VALUE!</v>
      </c>
      <c r="X67" s="123" t="e">
        <f t="shared" si="16"/>
        <v>#VALUE!</v>
      </c>
      <c r="Y67" s="123" t="e">
        <f t="shared" si="16"/>
        <v>#VALUE!</v>
      </c>
      <c r="Z67" s="123" t="e">
        <f t="shared" si="16"/>
        <v>#VALUE!</v>
      </c>
      <c r="AA67" s="123" t="e">
        <f t="shared" si="16"/>
        <v>#VALUE!</v>
      </c>
      <c r="AB67" s="123" t="e">
        <f t="shared" si="16"/>
        <v>#VALUE!</v>
      </c>
      <c r="AC67" s="123" t="e">
        <f t="shared" si="16"/>
        <v>#VALUE!</v>
      </c>
      <c r="AD67" s="123" t="e">
        <f t="shared" si="16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 t="e">
        <f t="shared" si="15"/>
        <v>#VALUE!</v>
      </c>
      <c r="AL67" s="124" t="e">
        <f t="shared" si="15"/>
        <v>#VALUE!</v>
      </c>
      <c r="AM67" s="124" t="e">
        <f t="shared" si="15"/>
        <v>#VALUE!</v>
      </c>
      <c r="AN67" s="124" t="e">
        <f t="shared" si="15"/>
        <v>#VALUE!</v>
      </c>
      <c r="AO67" s="124">
        <f t="shared" si="11"/>
        <v>1</v>
      </c>
    </row>
    <row r="68" spans="1:41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12"/>
        <v/>
      </c>
      <c r="N68" s="122" t="str">
        <f t="shared" si="3"/>
        <v/>
      </c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>IF(OR($B68="",$C68="",$D68="",$E68&gt;AN_CONCURS,$E68=""),"",IF($F68&lt;&gt;0,F68/VLOOKUP($E68,Euro!A$6:C$246,3,FALSE),IF($G68&lt;&gt;0,G68,"")))</f>
        <v/>
      </c>
      <c r="S68" s="236" t="b">
        <f t="shared" si="7"/>
        <v>0</v>
      </c>
      <c r="U68" s="123" t="e">
        <f t="shared" si="8"/>
        <v>#VALUE!</v>
      </c>
      <c r="V68" s="123" t="e">
        <f t="shared" si="16"/>
        <v>#VALUE!</v>
      </c>
      <c r="W68" s="123" t="e">
        <f t="shared" si="16"/>
        <v>#VALUE!</v>
      </c>
      <c r="X68" s="123" t="e">
        <f t="shared" si="16"/>
        <v>#VALUE!</v>
      </c>
      <c r="Y68" s="123" t="e">
        <f t="shared" si="16"/>
        <v>#VALUE!</v>
      </c>
      <c r="Z68" s="123" t="e">
        <f t="shared" si="16"/>
        <v>#VALUE!</v>
      </c>
      <c r="AA68" s="123" t="e">
        <f t="shared" si="16"/>
        <v>#VALUE!</v>
      </c>
      <c r="AB68" s="123" t="e">
        <f t="shared" si="16"/>
        <v>#VALUE!</v>
      </c>
      <c r="AC68" s="123" t="e">
        <f t="shared" si="16"/>
        <v>#VALUE!</v>
      </c>
      <c r="AD68" s="123" t="e">
        <f t="shared" si="16"/>
        <v>#VALUE!</v>
      </c>
      <c r="AE68" s="124" t="e">
        <f t="shared" ref="AE68:AN80" si="17">IF(U68&gt;0,1,0)</f>
        <v>#VALUE!</v>
      </c>
      <c r="AF68" s="124" t="e">
        <f t="shared" si="17"/>
        <v>#VALUE!</v>
      </c>
      <c r="AG68" s="124" t="e">
        <f t="shared" si="17"/>
        <v>#VALUE!</v>
      </c>
      <c r="AH68" s="124" t="e">
        <f t="shared" si="17"/>
        <v>#VALUE!</v>
      </c>
      <c r="AI68" s="124" t="e">
        <f t="shared" si="17"/>
        <v>#VALUE!</v>
      </c>
      <c r="AJ68" s="124" t="e">
        <f t="shared" si="17"/>
        <v>#VALUE!</v>
      </c>
      <c r="AK68" s="124" t="e">
        <f t="shared" si="17"/>
        <v>#VALUE!</v>
      </c>
      <c r="AL68" s="124" t="e">
        <f t="shared" si="17"/>
        <v>#VALUE!</v>
      </c>
      <c r="AM68" s="124" t="e">
        <f t="shared" si="17"/>
        <v>#VALUE!</v>
      </c>
      <c r="AN68" s="124" t="e">
        <f t="shared" si="17"/>
        <v>#VALUE!</v>
      </c>
      <c r="AO68" s="124">
        <f t="shared" si="11"/>
        <v>1</v>
      </c>
    </row>
    <row r="69" spans="1:41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12"/>
        <v/>
      </c>
      <c r="N69" s="122" t="str">
        <f t="shared" si="3"/>
        <v/>
      </c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>IF(OR($B69="",$C69="",$D69="",$E69&gt;AN_CONCURS,$E69=""),"",IF($F69&lt;&gt;0,F69/VLOOKUP($E69,Euro!A$6:C$246,3,FALSE),IF($G69&lt;&gt;0,G69,"")))</f>
        <v/>
      </c>
      <c r="S69" s="236" t="b">
        <f t="shared" si="7"/>
        <v>0</v>
      </c>
      <c r="U69" s="123" t="e">
        <f t="shared" si="8"/>
        <v>#VALUE!</v>
      </c>
      <c r="V69" s="123" t="e">
        <f t="shared" si="16"/>
        <v>#VALUE!</v>
      </c>
      <c r="W69" s="123" t="e">
        <f t="shared" si="16"/>
        <v>#VALUE!</v>
      </c>
      <c r="X69" s="123" t="e">
        <f t="shared" si="16"/>
        <v>#VALUE!</v>
      </c>
      <c r="Y69" s="123" t="e">
        <f t="shared" si="16"/>
        <v>#VALUE!</v>
      </c>
      <c r="Z69" s="123" t="e">
        <f t="shared" si="16"/>
        <v>#VALUE!</v>
      </c>
      <c r="AA69" s="123" t="e">
        <f t="shared" si="16"/>
        <v>#VALUE!</v>
      </c>
      <c r="AB69" s="123" t="e">
        <f t="shared" si="16"/>
        <v>#VALUE!</v>
      </c>
      <c r="AC69" s="123" t="e">
        <f t="shared" si="16"/>
        <v>#VALUE!</v>
      </c>
      <c r="AD69" s="123" t="e">
        <f t="shared" si="16"/>
        <v>#VALUE!</v>
      </c>
      <c r="AE69" s="124" t="e">
        <f t="shared" si="17"/>
        <v>#VALUE!</v>
      </c>
      <c r="AF69" s="124" t="e">
        <f t="shared" si="17"/>
        <v>#VALUE!</v>
      </c>
      <c r="AG69" s="124" t="e">
        <f t="shared" si="17"/>
        <v>#VALUE!</v>
      </c>
      <c r="AH69" s="124" t="e">
        <f t="shared" si="17"/>
        <v>#VALUE!</v>
      </c>
      <c r="AI69" s="124" t="e">
        <f t="shared" si="17"/>
        <v>#VALUE!</v>
      </c>
      <c r="AJ69" s="124" t="e">
        <f t="shared" si="17"/>
        <v>#VALUE!</v>
      </c>
      <c r="AK69" s="124" t="e">
        <f t="shared" si="17"/>
        <v>#VALUE!</v>
      </c>
      <c r="AL69" s="124" t="e">
        <f t="shared" si="17"/>
        <v>#VALUE!</v>
      </c>
      <c r="AM69" s="124" t="e">
        <f t="shared" si="17"/>
        <v>#VALUE!</v>
      </c>
      <c r="AN69" s="124" t="e">
        <f t="shared" si="17"/>
        <v>#VALUE!</v>
      </c>
      <c r="AO69" s="124">
        <f t="shared" si="11"/>
        <v>1</v>
      </c>
    </row>
    <row r="70" spans="1:41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12"/>
        <v/>
      </c>
      <c r="N70" s="122" t="str">
        <f t="shared" si="3"/>
        <v/>
      </c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>IF(OR($B70="",$C70="",$D70="",$E70&gt;AN_CONCURS,$E70=""),"",IF($F70&lt;&gt;0,F70/VLOOKUP($E70,Euro!A$6:C$246,3,FALSE),IF($G70&lt;&gt;0,G70,"")))</f>
        <v/>
      </c>
      <c r="S70" s="236" t="b">
        <f t="shared" si="7"/>
        <v>0</v>
      </c>
      <c r="U70" s="123" t="e">
        <f t="shared" si="8"/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3" t="e">
        <f t="shared" si="16"/>
        <v>#VALUE!</v>
      </c>
      <c r="AB70" s="123" t="e">
        <f t="shared" si="16"/>
        <v>#VALUE!</v>
      </c>
      <c r="AC70" s="123" t="e">
        <f t="shared" si="16"/>
        <v>#VALUE!</v>
      </c>
      <c r="AD70" s="123" t="e">
        <f t="shared" si="16"/>
        <v>#VALUE!</v>
      </c>
      <c r="AE70" s="124" t="e">
        <f t="shared" si="17"/>
        <v>#VALUE!</v>
      </c>
      <c r="AF70" s="124" t="e">
        <f t="shared" si="17"/>
        <v>#VALUE!</v>
      </c>
      <c r="AG70" s="124" t="e">
        <f t="shared" si="17"/>
        <v>#VALUE!</v>
      </c>
      <c r="AH70" s="124" t="e">
        <f t="shared" si="17"/>
        <v>#VALUE!</v>
      </c>
      <c r="AI70" s="124" t="e">
        <f t="shared" si="17"/>
        <v>#VALUE!</v>
      </c>
      <c r="AJ70" s="124" t="e">
        <f t="shared" si="17"/>
        <v>#VALUE!</v>
      </c>
      <c r="AK70" s="124" t="e">
        <f t="shared" si="17"/>
        <v>#VALUE!</v>
      </c>
      <c r="AL70" s="124" t="e">
        <f t="shared" si="17"/>
        <v>#VALUE!</v>
      </c>
      <c r="AM70" s="124" t="e">
        <f t="shared" si="17"/>
        <v>#VALUE!</v>
      </c>
      <c r="AN70" s="124" t="e">
        <f t="shared" si="17"/>
        <v>#VALUE!</v>
      </c>
      <c r="AO70" s="124">
        <f t="shared" si="11"/>
        <v>1</v>
      </c>
    </row>
    <row r="71" spans="1:41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12"/>
        <v/>
      </c>
      <c r="N71" s="122" t="str">
        <f t="shared" si="3"/>
        <v/>
      </c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>IF(OR($B71="",$C71="",$D71="",$E71&gt;AN_CONCURS,$E71=""),"",IF($F71&lt;&gt;0,F71/VLOOKUP($E71,Euro!A$6:C$246,3,FALSE),IF($G71&lt;&gt;0,G71,"")))</f>
        <v/>
      </c>
      <c r="S71" s="236" t="b">
        <f t="shared" si="7"/>
        <v>0</v>
      </c>
      <c r="U71" s="123" t="e">
        <f t="shared" si="8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ref="Y71:AD80" si="18">FIND(",",$B71,X71+1)</f>
        <v>#VALUE!</v>
      </c>
      <c r="Z71" s="123" t="e">
        <f t="shared" si="18"/>
        <v>#VALUE!</v>
      </c>
      <c r="AA71" s="123" t="e">
        <f t="shared" si="18"/>
        <v>#VALUE!</v>
      </c>
      <c r="AB71" s="123" t="e">
        <f t="shared" si="18"/>
        <v>#VALUE!</v>
      </c>
      <c r="AC71" s="123" t="e">
        <f t="shared" si="18"/>
        <v>#VALUE!</v>
      </c>
      <c r="AD71" s="123" t="e">
        <f t="shared" si="18"/>
        <v>#VALUE!</v>
      </c>
      <c r="AE71" s="124" t="e">
        <f t="shared" si="17"/>
        <v>#VALUE!</v>
      </c>
      <c r="AF71" s="124" t="e">
        <f t="shared" si="17"/>
        <v>#VALUE!</v>
      </c>
      <c r="AG71" s="124" t="e">
        <f t="shared" si="17"/>
        <v>#VALUE!</v>
      </c>
      <c r="AH71" s="124" t="e">
        <f t="shared" si="17"/>
        <v>#VALUE!</v>
      </c>
      <c r="AI71" s="124" t="e">
        <f t="shared" si="17"/>
        <v>#VALUE!</v>
      </c>
      <c r="AJ71" s="124" t="e">
        <f t="shared" si="17"/>
        <v>#VALUE!</v>
      </c>
      <c r="AK71" s="124" t="e">
        <f t="shared" si="17"/>
        <v>#VALUE!</v>
      </c>
      <c r="AL71" s="124" t="e">
        <f t="shared" si="17"/>
        <v>#VALUE!</v>
      </c>
      <c r="AM71" s="124" t="e">
        <f t="shared" si="17"/>
        <v>#VALUE!</v>
      </c>
      <c r="AN71" s="124" t="e">
        <f t="shared" si="17"/>
        <v>#VALUE!</v>
      </c>
      <c r="AO71" s="124">
        <f t="shared" si="11"/>
        <v>1</v>
      </c>
    </row>
    <row r="72" spans="1:41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12"/>
        <v/>
      </c>
      <c r="N72" s="122" t="str">
        <f t="shared" si="3"/>
        <v/>
      </c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>IF(OR($B72="",$C72="",$D72="",$E72&gt;AN_CONCURS,$E72=""),"",IF($F72&lt;&gt;0,F72/VLOOKUP($E72,Euro!A$6:C$246,3,FALSE),IF($G72&lt;&gt;0,G72,"")))</f>
        <v/>
      </c>
      <c r="S72" s="236" t="b">
        <f t="shared" si="7"/>
        <v>0</v>
      </c>
      <c r="U72" s="123" t="e">
        <f t="shared" si="8"/>
        <v>#VALUE!</v>
      </c>
      <c r="V72" s="123" t="e">
        <f t="shared" ref="V72:X80" si="19">FIND(",",$B72,U72+1)</f>
        <v>#VALUE!</v>
      </c>
      <c r="W72" s="123" t="e">
        <f t="shared" si="19"/>
        <v>#VALUE!</v>
      </c>
      <c r="X72" s="123" t="e">
        <f t="shared" si="19"/>
        <v>#VALUE!</v>
      </c>
      <c r="Y72" s="123" t="e">
        <f t="shared" si="18"/>
        <v>#VALUE!</v>
      </c>
      <c r="Z72" s="123" t="e">
        <f t="shared" si="18"/>
        <v>#VALUE!</v>
      </c>
      <c r="AA72" s="123" t="e">
        <f t="shared" si="18"/>
        <v>#VALUE!</v>
      </c>
      <c r="AB72" s="123" t="e">
        <f t="shared" si="18"/>
        <v>#VALUE!</v>
      </c>
      <c r="AC72" s="123" t="e">
        <f t="shared" si="18"/>
        <v>#VALUE!</v>
      </c>
      <c r="AD72" s="123" t="e">
        <f t="shared" si="18"/>
        <v>#VALUE!</v>
      </c>
      <c r="AE72" s="124" t="e">
        <f t="shared" si="17"/>
        <v>#VALUE!</v>
      </c>
      <c r="AF72" s="124" t="e">
        <f t="shared" si="17"/>
        <v>#VALUE!</v>
      </c>
      <c r="AG72" s="124" t="e">
        <f t="shared" si="17"/>
        <v>#VALUE!</v>
      </c>
      <c r="AH72" s="124" t="e">
        <f t="shared" si="17"/>
        <v>#VALUE!</v>
      </c>
      <c r="AI72" s="124" t="e">
        <f t="shared" si="17"/>
        <v>#VALUE!</v>
      </c>
      <c r="AJ72" s="124" t="e">
        <f t="shared" si="17"/>
        <v>#VALUE!</v>
      </c>
      <c r="AK72" s="124" t="e">
        <f t="shared" si="17"/>
        <v>#VALUE!</v>
      </c>
      <c r="AL72" s="124" t="e">
        <f t="shared" si="17"/>
        <v>#VALUE!</v>
      </c>
      <c r="AM72" s="124" t="e">
        <f t="shared" si="17"/>
        <v>#VALUE!</v>
      </c>
      <c r="AN72" s="124" t="e">
        <f t="shared" si="17"/>
        <v>#VALUE!</v>
      </c>
      <c r="AO72" s="124">
        <f t="shared" si="11"/>
        <v>1</v>
      </c>
    </row>
    <row r="73" spans="1:41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12"/>
        <v/>
      </c>
      <c r="N73" s="122" t="str">
        <f t="shared" si="3"/>
        <v/>
      </c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>IF(OR($B73="",$C73="",$D73="",$E73&gt;AN_CONCURS,$E73=""),"",IF($F73&lt;&gt;0,F73/VLOOKUP($E73,Euro!A$6:C$246,3,FALSE),IF($G73&lt;&gt;0,G73,"")))</f>
        <v/>
      </c>
      <c r="S73" s="236" t="b">
        <f t="shared" si="7"/>
        <v>0</v>
      </c>
      <c r="U73" s="123" t="e">
        <f t="shared" si="8"/>
        <v>#VALUE!</v>
      </c>
      <c r="V73" s="123" t="e">
        <f t="shared" si="19"/>
        <v>#VALUE!</v>
      </c>
      <c r="W73" s="123" t="e">
        <f t="shared" si="19"/>
        <v>#VALUE!</v>
      </c>
      <c r="X73" s="123" t="e">
        <f t="shared" si="19"/>
        <v>#VALUE!</v>
      </c>
      <c r="Y73" s="123" t="e">
        <f t="shared" si="18"/>
        <v>#VALUE!</v>
      </c>
      <c r="Z73" s="123" t="e">
        <f t="shared" si="18"/>
        <v>#VALUE!</v>
      </c>
      <c r="AA73" s="123" t="e">
        <f t="shared" si="18"/>
        <v>#VALUE!</v>
      </c>
      <c r="AB73" s="123" t="e">
        <f t="shared" si="18"/>
        <v>#VALUE!</v>
      </c>
      <c r="AC73" s="123" t="e">
        <f t="shared" si="18"/>
        <v>#VALUE!</v>
      </c>
      <c r="AD73" s="123" t="e">
        <f t="shared" si="18"/>
        <v>#VALUE!</v>
      </c>
      <c r="AE73" s="124" t="e">
        <f t="shared" si="17"/>
        <v>#VALUE!</v>
      </c>
      <c r="AF73" s="124" t="e">
        <f t="shared" si="17"/>
        <v>#VALUE!</v>
      </c>
      <c r="AG73" s="124" t="e">
        <f t="shared" si="17"/>
        <v>#VALUE!</v>
      </c>
      <c r="AH73" s="124" t="e">
        <f t="shared" si="17"/>
        <v>#VALUE!</v>
      </c>
      <c r="AI73" s="124" t="e">
        <f t="shared" si="17"/>
        <v>#VALUE!</v>
      </c>
      <c r="AJ73" s="124" t="e">
        <f t="shared" si="17"/>
        <v>#VALUE!</v>
      </c>
      <c r="AK73" s="124" t="e">
        <f t="shared" si="17"/>
        <v>#VALUE!</v>
      </c>
      <c r="AL73" s="124" t="e">
        <f t="shared" si="17"/>
        <v>#VALUE!</v>
      </c>
      <c r="AM73" s="124" t="e">
        <f t="shared" si="17"/>
        <v>#VALUE!</v>
      </c>
      <c r="AN73" s="124" t="e">
        <f t="shared" si="17"/>
        <v>#VALUE!</v>
      </c>
      <c r="AO73" s="124">
        <f t="shared" si="11"/>
        <v>1</v>
      </c>
    </row>
    <row r="74" spans="1:41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12"/>
        <v/>
      </c>
      <c r="N74" s="122" t="str">
        <f t="shared" si="3"/>
        <v/>
      </c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>IF(OR($B74="",$C74="",$D74="",$E74&gt;AN_CONCURS,$E74=""),"",IF($F74&lt;&gt;0,F74/VLOOKUP($E74,Euro!A$6:C$246,3,FALSE),IF($G74&lt;&gt;0,G74,"")))</f>
        <v/>
      </c>
      <c r="S74" s="236" t="b">
        <f t="shared" si="7"/>
        <v>0</v>
      </c>
      <c r="U74" s="123" t="e">
        <f t="shared" si="8"/>
        <v>#VALUE!</v>
      </c>
      <c r="V74" s="123" t="e">
        <f t="shared" si="19"/>
        <v>#VALUE!</v>
      </c>
      <c r="W74" s="123" t="e">
        <f t="shared" si="19"/>
        <v>#VALUE!</v>
      </c>
      <c r="X74" s="123" t="e">
        <f t="shared" si="19"/>
        <v>#VALUE!</v>
      </c>
      <c r="Y74" s="123" t="e">
        <f t="shared" si="18"/>
        <v>#VALUE!</v>
      </c>
      <c r="Z74" s="123" t="e">
        <f t="shared" si="18"/>
        <v>#VALUE!</v>
      </c>
      <c r="AA74" s="123" t="e">
        <f t="shared" si="18"/>
        <v>#VALUE!</v>
      </c>
      <c r="AB74" s="123" t="e">
        <f t="shared" si="18"/>
        <v>#VALUE!</v>
      </c>
      <c r="AC74" s="123" t="e">
        <f t="shared" si="18"/>
        <v>#VALUE!</v>
      </c>
      <c r="AD74" s="123" t="e">
        <f t="shared" si="18"/>
        <v>#VALUE!</v>
      </c>
      <c r="AE74" s="124" t="e">
        <f t="shared" si="17"/>
        <v>#VALUE!</v>
      </c>
      <c r="AF74" s="124" t="e">
        <f t="shared" si="17"/>
        <v>#VALUE!</v>
      </c>
      <c r="AG74" s="124" t="e">
        <f t="shared" si="17"/>
        <v>#VALUE!</v>
      </c>
      <c r="AH74" s="124" t="e">
        <f t="shared" si="17"/>
        <v>#VALUE!</v>
      </c>
      <c r="AI74" s="124" t="e">
        <f t="shared" si="17"/>
        <v>#VALUE!</v>
      </c>
      <c r="AJ74" s="124" t="e">
        <f t="shared" si="17"/>
        <v>#VALUE!</v>
      </c>
      <c r="AK74" s="124" t="e">
        <f t="shared" si="17"/>
        <v>#VALUE!</v>
      </c>
      <c r="AL74" s="124" t="e">
        <f t="shared" si="17"/>
        <v>#VALUE!</v>
      </c>
      <c r="AM74" s="124" t="e">
        <f t="shared" si="17"/>
        <v>#VALUE!</v>
      </c>
      <c r="AN74" s="124" t="e">
        <f t="shared" si="17"/>
        <v>#VALUE!</v>
      </c>
      <c r="AO74" s="124">
        <f t="shared" si="11"/>
        <v>1</v>
      </c>
    </row>
    <row r="75" spans="1:41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IF(OR($B75="",$C75="",$D75="",$E75="",$E75&lt;AN_LIM,$E75&gt;AN_CONCURS,$S75=FALSE),"",IF($R75="","",IF(OR($I75="X",$I75="x"),DIR_C_BIG*$R75/10000,IF(OR($J75="X",$J75="x"),MEMBRU_C_BIG*$R75/10000/$AO75,""))))</f>
        <v/>
      </c>
      <c r="L75" s="121" t="str">
        <f t="shared" ref="L75:L138" si="21">IF(OR($B75="",$C75="",$D75="",$E75="",$E75&gt;AN_CONCURS,$S75=FALSE),"",IF($R75="","",IF(OR($I75="X",$I75="x"),DIR_C_BIG*$R75/10000,IF(OR($J75="X",$J75="x"),MEMBRU_C_BIG*$R75/10000/$AO75,""))))</f>
        <v/>
      </c>
      <c r="M75" s="223" t="str">
        <f t="shared" si="12"/>
        <v/>
      </c>
      <c r="N75" s="122" t="str">
        <f t="shared" ref="N75:N138" si="22">IF(AND($F75="",$G75="",$S75=FALSE),"",IF(OR($D75="",$E75="",$E75&gt;AN_CONCURS,$I75=""),"",IF(OR($I75="X",$I75="x"),1,0)))</f>
        <v/>
      </c>
      <c r="O75" s="122" t="str">
        <f t="shared" ref="O75:O138" si="23">IF(AND($F75="",$G75="",$S75=FALSE),"",IF(OR($D75="",$E75="",$E75&gt;AN_CONCURS,$J75=""),"",IF(OR($J75="X",$J75="x"),1,0)))</f>
        <v/>
      </c>
      <c r="P75" s="122" t="str">
        <f t="shared" ref="P75:P138" si="24">IF(AND($F75="",$G75="",$S75=FALSE),"",IF(OR($E75&lt;AN_LIM,$E75&gt;AN_CONCURS,$I75=""),"",IF(OR($I75="X",$I75="x"),1,0)))</f>
        <v/>
      </c>
      <c r="Q75" s="122" t="str">
        <f t="shared" ref="Q75:Q138" si="25">IF(AND($F75="",$G75="",$S75=FALSE),"",IF(OR($E75&lt;AN_LIM,$E75&gt;AN_CONCURS,$J75=""),"",IF(OR($J75="X",$J75="x"),1,0)))</f>
        <v/>
      </c>
      <c r="R75" s="122" t="str">
        <f>IF(OR($B75="",$C75="",$D75="",$E75&gt;AN_CONCURS,$E75=""),"",IF($F75&lt;&gt;0,F75/VLOOKUP($E75,Euro!A$6:C$246,3,FALSE),IF($G75&lt;&gt;0,G75,"")))</f>
        <v/>
      </c>
      <c r="S75" s="236" t="b">
        <f t="shared" ref="S75:S138" si="26">IF(NUME="",FALSE,ISNUMBER(SEARCH(NUME,$B75)))</f>
        <v>0</v>
      </c>
      <c r="U75" s="123" t="e">
        <f t="shared" ref="U75:U138" si="27">FIND(",",$B75,1)</f>
        <v>#VALUE!</v>
      </c>
      <c r="V75" s="123" t="e">
        <f t="shared" si="19"/>
        <v>#VALUE!</v>
      </c>
      <c r="W75" s="123" t="e">
        <f t="shared" si="19"/>
        <v>#VALUE!</v>
      </c>
      <c r="X75" s="123" t="e">
        <f t="shared" si="19"/>
        <v>#VALUE!</v>
      </c>
      <c r="Y75" s="123" t="e">
        <f t="shared" si="18"/>
        <v>#VALUE!</v>
      </c>
      <c r="Z75" s="123" t="e">
        <f t="shared" si="18"/>
        <v>#VALUE!</v>
      </c>
      <c r="AA75" s="123" t="e">
        <f t="shared" si="18"/>
        <v>#VALUE!</v>
      </c>
      <c r="AB75" s="123" t="e">
        <f t="shared" si="18"/>
        <v>#VALUE!</v>
      </c>
      <c r="AC75" s="123" t="e">
        <f t="shared" si="18"/>
        <v>#VALUE!</v>
      </c>
      <c r="AD75" s="123" t="e">
        <f t="shared" si="18"/>
        <v>#VALUE!</v>
      </c>
      <c r="AE75" s="124" t="e">
        <f t="shared" si="17"/>
        <v>#VALUE!</v>
      </c>
      <c r="AF75" s="124" t="e">
        <f t="shared" si="17"/>
        <v>#VALUE!</v>
      </c>
      <c r="AG75" s="124" t="e">
        <f t="shared" si="17"/>
        <v>#VALUE!</v>
      </c>
      <c r="AH75" s="124" t="e">
        <f t="shared" si="17"/>
        <v>#VALUE!</v>
      </c>
      <c r="AI75" s="124" t="e">
        <f t="shared" si="17"/>
        <v>#VALUE!</v>
      </c>
      <c r="AJ75" s="124" t="e">
        <f t="shared" si="17"/>
        <v>#VALUE!</v>
      </c>
      <c r="AK75" s="124" t="e">
        <f t="shared" si="17"/>
        <v>#VALUE!</v>
      </c>
      <c r="AL75" s="124" t="e">
        <f t="shared" si="17"/>
        <v>#VALUE!</v>
      </c>
      <c r="AM75" s="124" t="e">
        <f t="shared" si="17"/>
        <v>#VALUE!</v>
      </c>
      <c r="AN75" s="124" t="e">
        <f t="shared" si="17"/>
        <v>#VALUE!</v>
      </c>
      <c r="AO75" s="124">
        <f t="shared" ref="AO75:AO80" si="28">1+SUMIF(AE75:AN75,"&gt;0",AE75:AN75)</f>
        <v>1</v>
      </c>
    </row>
    <row r="76" spans="1:41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IF($R76="","",IF($R76&lt;10000," &lt; 10.000 EURO; Se trece la 4.3",""))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IF(OR($B76="",$C76="",$D76="",$E76&gt;AN_CONCURS,$E76=""),"",IF($F76&lt;&gt;0,F76/VLOOKUP($E76,Euro!A$6:C$246,3,FALSE),IF($G76&lt;&gt;0,G76,"")))</f>
        <v/>
      </c>
      <c r="S76" s="236" t="b">
        <f t="shared" si="26"/>
        <v>0</v>
      </c>
      <c r="U76" s="123" t="e">
        <f t="shared" si="27"/>
        <v>#VALUE!</v>
      </c>
      <c r="V76" s="123" t="e">
        <f t="shared" si="19"/>
        <v>#VALUE!</v>
      </c>
      <c r="W76" s="123" t="e">
        <f t="shared" si="19"/>
        <v>#VALUE!</v>
      </c>
      <c r="X76" s="123" t="e">
        <f t="shared" si="19"/>
        <v>#VALUE!</v>
      </c>
      <c r="Y76" s="123" t="e">
        <f t="shared" si="18"/>
        <v>#VALUE!</v>
      </c>
      <c r="Z76" s="123" t="e">
        <f t="shared" si="18"/>
        <v>#VALUE!</v>
      </c>
      <c r="AA76" s="123" t="e">
        <f t="shared" si="18"/>
        <v>#VALUE!</v>
      </c>
      <c r="AB76" s="123" t="e">
        <f t="shared" si="18"/>
        <v>#VALUE!</v>
      </c>
      <c r="AC76" s="123" t="e">
        <f t="shared" si="18"/>
        <v>#VALUE!</v>
      </c>
      <c r="AD76" s="123" t="e">
        <f t="shared" si="18"/>
        <v>#VALUE!</v>
      </c>
      <c r="AE76" s="124" t="e">
        <f t="shared" si="17"/>
        <v>#VALUE!</v>
      </c>
      <c r="AF76" s="124" t="e">
        <f t="shared" si="17"/>
        <v>#VALUE!</v>
      </c>
      <c r="AG76" s="124" t="e">
        <f t="shared" si="17"/>
        <v>#VALUE!</v>
      </c>
      <c r="AH76" s="124" t="e">
        <f t="shared" si="17"/>
        <v>#VALUE!</v>
      </c>
      <c r="AI76" s="124" t="e">
        <f t="shared" si="17"/>
        <v>#VALUE!</v>
      </c>
      <c r="AJ76" s="124" t="e">
        <f t="shared" si="17"/>
        <v>#VALUE!</v>
      </c>
      <c r="AK76" s="124" t="e">
        <f t="shared" si="17"/>
        <v>#VALUE!</v>
      </c>
      <c r="AL76" s="124" t="e">
        <f t="shared" si="17"/>
        <v>#VALUE!</v>
      </c>
      <c r="AM76" s="124" t="e">
        <f t="shared" si="17"/>
        <v>#VALUE!</v>
      </c>
      <c r="AN76" s="124" t="e">
        <f t="shared" si="17"/>
        <v>#VALUE!</v>
      </c>
      <c r="AO76" s="124">
        <f t="shared" si="28"/>
        <v>1</v>
      </c>
    </row>
    <row r="77" spans="1:41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IF(OR($B77="",$C77="",$D77="",$E77&gt;AN_CONCURS,$E77=""),"",IF($F77&lt;&gt;0,F77/VLOOKUP($E77,Euro!A$6:C$246,3,FALSE),IF($G77&lt;&gt;0,G77,"")))</f>
        <v/>
      </c>
      <c r="S77" s="236" t="b">
        <f t="shared" si="26"/>
        <v>0</v>
      </c>
      <c r="U77" s="123" t="e">
        <f t="shared" si="27"/>
        <v>#VALUE!</v>
      </c>
      <c r="V77" s="123" t="e">
        <f t="shared" si="19"/>
        <v>#VALUE!</v>
      </c>
      <c r="W77" s="123" t="e">
        <f t="shared" si="19"/>
        <v>#VALUE!</v>
      </c>
      <c r="X77" s="123" t="e">
        <f t="shared" si="19"/>
        <v>#VALUE!</v>
      </c>
      <c r="Y77" s="123" t="e">
        <f t="shared" si="18"/>
        <v>#VALUE!</v>
      </c>
      <c r="Z77" s="123" t="e">
        <f t="shared" si="18"/>
        <v>#VALUE!</v>
      </c>
      <c r="AA77" s="123" t="e">
        <f t="shared" si="18"/>
        <v>#VALUE!</v>
      </c>
      <c r="AB77" s="123" t="e">
        <f t="shared" si="18"/>
        <v>#VALUE!</v>
      </c>
      <c r="AC77" s="123" t="e">
        <f t="shared" si="18"/>
        <v>#VALUE!</v>
      </c>
      <c r="AD77" s="123" t="e">
        <f t="shared" si="18"/>
        <v>#VALUE!</v>
      </c>
      <c r="AE77" s="124" t="e">
        <f t="shared" si="17"/>
        <v>#VALUE!</v>
      </c>
      <c r="AF77" s="124" t="e">
        <f t="shared" si="17"/>
        <v>#VALUE!</v>
      </c>
      <c r="AG77" s="124" t="e">
        <f t="shared" si="17"/>
        <v>#VALUE!</v>
      </c>
      <c r="AH77" s="124" t="e">
        <f t="shared" si="17"/>
        <v>#VALUE!</v>
      </c>
      <c r="AI77" s="124" t="e">
        <f t="shared" si="17"/>
        <v>#VALUE!</v>
      </c>
      <c r="AJ77" s="124" t="e">
        <f t="shared" si="17"/>
        <v>#VALUE!</v>
      </c>
      <c r="AK77" s="124" t="e">
        <f t="shared" si="17"/>
        <v>#VALUE!</v>
      </c>
      <c r="AL77" s="124" t="e">
        <f t="shared" si="17"/>
        <v>#VALUE!</v>
      </c>
      <c r="AM77" s="124" t="e">
        <f t="shared" si="17"/>
        <v>#VALUE!</v>
      </c>
      <c r="AN77" s="124" t="e">
        <f t="shared" si="17"/>
        <v>#VALUE!</v>
      </c>
      <c r="AO77" s="124">
        <f t="shared" si="28"/>
        <v>1</v>
      </c>
    </row>
    <row r="78" spans="1:41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IF(OR($B78="",$C78="",$D78="",$E78&gt;AN_CONCURS,$E78=""),"",IF($F78&lt;&gt;0,F78/VLOOKUP($E78,Euro!A$6:C$246,3,FALSE),IF($G78&lt;&gt;0,G78,"")))</f>
        <v/>
      </c>
      <c r="S78" s="236" t="b">
        <f t="shared" si="26"/>
        <v>0</v>
      </c>
      <c r="U78" s="123" t="e">
        <f t="shared" si="27"/>
        <v>#VALUE!</v>
      </c>
      <c r="V78" s="123" t="e">
        <f t="shared" si="19"/>
        <v>#VALUE!</v>
      </c>
      <c r="W78" s="123" t="e">
        <f t="shared" si="19"/>
        <v>#VALUE!</v>
      </c>
      <c r="X78" s="123" t="e">
        <f t="shared" si="19"/>
        <v>#VALUE!</v>
      </c>
      <c r="Y78" s="123" t="e">
        <f t="shared" si="18"/>
        <v>#VALUE!</v>
      </c>
      <c r="Z78" s="123" t="e">
        <f t="shared" si="18"/>
        <v>#VALUE!</v>
      </c>
      <c r="AA78" s="123" t="e">
        <f t="shared" si="18"/>
        <v>#VALUE!</v>
      </c>
      <c r="AB78" s="123" t="e">
        <f t="shared" si="18"/>
        <v>#VALUE!</v>
      </c>
      <c r="AC78" s="123" t="e">
        <f t="shared" si="18"/>
        <v>#VALUE!</v>
      </c>
      <c r="AD78" s="123" t="e">
        <f t="shared" si="18"/>
        <v>#VALUE!</v>
      </c>
      <c r="AE78" s="124" t="e">
        <f t="shared" si="17"/>
        <v>#VALUE!</v>
      </c>
      <c r="AF78" s="124" t="e">
        <f t="shared" si="17"/>
        <v>#VALUE!</v>
      </c>
      <c r="AG78" s="124" t="e">
        <f t="shared" si="17"/>
        <v>#VALUE!</v>
      </c>
      <c r="AH78" s="124" t="e">
        <f t="shared" si="17"/>
        <v>#VALUE!</v>
      </c>
      <c r="AI78" s="124" t="e">
        <f t="shared" si="17"/>
        <v>#VALUE!</v>
      </c>
      <c r="AJ78" s="124" t="e">
        <f t="shared" si="17"/>
        <v>#VALUE!</v>
      </c>
      <c r="AK78" s="124" t="e">
        <f t="shared" si="17"/>
        <v>#VALUE!</v>
      </c>
      <c r="AL78" s="124" t="e">
        <f t="shared" si="17"/>
        <v>#VALUE!</v>
      </c>
      <c r="AM78" s="124" t="e">
        <f t="shared" si="17"/>
        <v>#VALUE!</v>
      </c>
      <c r="AN78" s="124" t="e">
        <f t="shared" si="17"/>
        <v>#VALUE!</v>
      </c>
      <c r="AO78" s="124">
        <f t="shared" si="28"/>
        <v>1</v>
      </c>
    </row>
    <row r="79" spans="1:41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IF(OR($B79="",$C79="",$D79="",$E79&gt;AN_CONCURS,$E79=""),"",IF($F79&lt;&gt;0,F79/VLOOKUP($E79,Euro!A$6:C$246,3,FALSE),IF($G79&lt;&gt;0,G79,"")))</f>
        <v/>
      </c>
      <c r="S79" s="236" t="b">
        <f t="shared" si="26"/>
        <v>0</v>
      </c>
      <c r="U79" s="123" t="e">
        <f t="shared" si="27"/>
        <v>#VALUE!</v>
      </c>
      <c r="V79" s="123" t="e">
        <f t="shared" si="19"/>
        <v>#VALUE!</v>
      </c>
      <c r="W79" s="123" t="e">
        <f t="shared" si="19"/>
        <v>#VALUE!</v>
      </c>
      <c r="X79" s="123" t="e">
        <f t="shared" si="19"/>
        <v>#VALUE!</v>
      </c>
      <c r="Y79" s="123" t="e">
        <f t="shared" si="18"/>
        <v>#VALUE!</v>
      </c>
      <c r="Z79" s="123" t="e">
        <f t="shared" si="18"/>
        <v>#VALUE!</v>
      </c>
      <c r="AA79" s="123" t="e">
        <f t="shared" si="18"/>
        <v>#VALUE!</v>
      </c>
      <c r="AB79" s="123" t="e">
        <f t="shared" si="18"/>
        <v>#VALUE!</v>
      </c>
      <c r="AC79" s="123" t="e">
        <f t="shared" si="18"/>
        <v>#VALUE!</v>
      </c>
      <c r="AD79" s="123" t="e">
        <f t="shared" si="18"/>
        <v>#VALUE!</v>
      </c>
      <c r="AE79" s="124" t="e">
        <f t="shared" si="17"/>
        <v>#VALUE!</v>
      </c>
      <c r="AF79" s="124" t="e">
        <f t="shared" si="17"/>
        <v>#VALUE!</v>
      </c>
      <c r="AG79" s="124" t="e">
        <f t="shared" si="17"/>
        <v>#VALUE!</v>
      </c>
      <c r="AH79" s="124" t="e">
        <f t="shared" si="17"/>
        <v>#VALUE!</v>
      </c>
      <c r="AI79" s="124" t="e">
        <f t="shared" si="17"/>
        <v>#VALUE!</v>
      </c>
      <c r="AJ79" s="124" t="e">
        <f t="shared" si="17"/>
        <v>#VALUE!</v>
      </c>
      <c r="AK79" s="124" t="e">
        <f t="shared" si="17"/>
        <v>#VALUE!</v>
      </c>
      <c r="AL79" s="124" t="e">
        <f t="shared" si="17"/>
        <v>#VALUE!</v>
      </c>
      <c r="AM79" s="124" t="e">
        <f t="shared" si="17"/>
        <v>#VALUE!</v>
      </c>
      <c r="AN79" s="124" t="e">
        <f t="shared" si="17"/>
        <v>#VALUE!</v>
      </c>
      <c r="AO79" s="124">
        <f t="shared" si="28"/>
        <v>1</v>
      </c>
    </row>
    <row r="80" spans="1:41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IF(OR($B80="",$C80="",$D80="",$E80&gt;AN_CONCURS,$E80=""),"",IF($F80&lt;&gt;0,F80/VLOOKUP($E80,Euro!A$6:C$246,3,FALSE),IF($G80&lt;&gt;0,G80,"")))</f>
        <v/>
      </c>
      <c r="S80" s="236" t="b">
        <f t="shared" si="26"/>
        <v>0</v>
      </c>
      <c r="U80" s="123" t="e">
        <f t="shared" si="27"/>
        <v>#VALUE!</v>
      </c>
      <c r="V80" s="123" t="e">
        <f t="shared" si="19"/>
        <v>#VALUE!</v>
      </c>
      <c r="W80" s="123" t="e">
        <f t="shared" si="19"/>
        <v>#VALUE!</v>
      </c>
      <c r="X80" s="123" t="e">
        <f t="shared" si="19"/>
        <v>#VALUE!</v>
      </c>
      <c r="Y80" s="123" t="e">
        <f t="shared" si="18"/>
        <v>#VALUE!</v>
      </c>
      <c r="Z80" s="123" t="e">
        <f t="shared" si="18"/>
        <v>#VALUE!</v>
      </c>
      <c r="AA80" s="123" t="e">
        <f t="shared" si="18"/>
        <v>#VALUE!</v>
      </c>
      <c r="AB80" s="123" t="e">
        <f t="shared" si="18"/>
        <v>#VALUE!</v>
      </c>
      <c r="AC80" s="123" t="e">
        <f t="shared" si="18"/>
        <v>#VALUE!</v>
      </c>
      <c r="AD80" s="123" t="e">
        <f t="shared" si="18"/>
        <v>#VALUE!</v>
      </c>
      <c r="AE80" s="124" t="e">
        <f t="shared" si="17"/>
        <v>#VALUE!</v>
      </c>
      <c r="AF80" s="124" t="e">
        <f t="shared" si="17"/>
        <v>#VALUE!</v>
      </c>
      <c r="AG80" s="124" t="e">
        <f t="shared" si="17"/>
        <v>#VALUE!</v>
      </c>
      <c r="AH80" s="124" t="e">
        <f t="shared" si="17"/>
        <v>#VALUE!</v>
      </c>
      <c r="AI80" s="124" t="e">
        <f t="shared" si="17"/>
        <v>#VALUE!</v>
      </c>
      <c r="AJ80" s="124" t="e">
        <f t="shared" si="17"/>
        <v>#VALUE!</v>
      </c>
      <c r="AK80" s="124" t="e">
        <f t="shared" si="17"/>
        <v>#VALUE!</v>
      </c>
      <c r="AL80" s="124" t="e">
        <f t="shared" si="17"/>
        <v>#VALUE!</v>
      </c>
      <c r="AM80" s="124" t="e">
        <f t="shared" si="17"/>
        <v>#VALUE!</v>
      </c>
      <c r="AN80" s="124" t="e">
        <f t="shared" si="17"/>
        <v>#VALUE!</v>
      </c>
      <c r="AO80" s="124">
        <f t="shared" si="28"/>
        <v>1</v>
      </c>
    </row>
    <row r="81" spans="1:41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IF(OR($B81="",$C81="",$D81="",$E81&gt;AN_CONCURS,$E81=""),"",IF($F81&lt;&gt;0,F81/VLOOKUP($E81,Euro!A$6:C$246,3,FALSE),IF($G81&lt;&gt;0,G81,"")))</f>
        <v/>
      </c>
      <c r="S81" s="236" t="b">
        <f t="shared" si="26"/>
        <v>0</v>
      </c>
      <c r="U81" s="123" t="e">
        <f t="shared" si="27"/>
        <v>#VALUE!</v>
      </c>
      <c r="V81" s="123" t="e">
        <f t="shared" ref="V81:V144" si="30">FIND(",",$B81,U81+1)</f>
        <v>#VALUE!</v>
      </c>
      <c r="W81" s="123" t="e">
        <f t="shared" ref="W81:W144" si="31">FIND(",",$B81,V81+1)</f>
        <v>#VALUE!</v>
      </c>
      <c r="X81" s="123" t="e">
        <f t="shared" ref="X81:X144" si="32">FIND(",",$B81,W81+1)</f>
        <v>#VALUE!</v>
      </c>
      <c r="Y81" s="123" t="e">
        <f t="shared" ref="Y81:Y144" si="33">FIND(",",$B81,X81+1)</f>
        <v>#VALUE!</v>
      </c>
      <c r="Z81" s="123" t="e">
        <f t="shared" ref="Z81:Z144" si="34">FIND(",",$B81,Y81+1)</f>
        <v>#VALUE!</v>
      </c>
      <c r="AA81" s="123" t="e">
        <f t="shared" ref="AA81:AA144" si="35">FIND(",",$B81,Z81+1)</f>
        <v>#VALUE!</v>
      </c>
      <c r="AB81" s="123" t="e">
        <f t="shared" ref="AB81:AB144" si="36">FIND(",",$B81,AA81+1)</f>
        <v>#VALUE!</v>
      </c>
      <c r="AC81" s="123" t="e">
        <f t="shared" ref="AC81:AC144" si="37">FIND(",",$B81,AB81+1)</f>
        <v>#VALUE!</v>
      </c>
      <c r="AD81" s="123" t="e">
        <f t="shared" ref="AD81:AD144" si="38">FIND(",",$B81,AC81+1)</f>
        <v>#VALUE!</v>
      </c>
      <c r="AE81" s="124" t="e">
        <f t="shared" ref="AE81:AE144" si="39">IF(U81&gt;0,1,0)</f>
        <v>#VALUE!</v>
      </c>
      <c r="AF81" s="124" t="e">
        <f t="shared" ref="AF81:AF144" si="40">IF(V81&gt;0,1,0)</f>
        <v>#VALUE!</v>
      </c>
      <c r="AG81" s="124" t="e">
        <f t="shared" ref="AG81:AG144" si="41">IF(W81&gt;0,1,0)</f>
        <v>#VALUE!</v>
      </c>
      <c r="AH81" s="124" t="e">
        <f t="shared" ref="AH81:AH144" si="42">IF(X81&gt;0,1,0)</f>
        <v>#VALUE!</v>
      </c>
      <c r="AI81" s="124" t="e">
        <f t="shared" ref="AI81:AI144" si="43">IF(Y81&gt;0,1,0)</f>
        <v>#VALUE!</v>
      </c>
      <c r="AJ81" s="124" t="e">
        <f t="shared" ref="AJ81:AJ144" si="44">IF(Z81&gt;0,1,0)</f>
        <v>#VALUE!</v>
      </c>
      <c r="AK81" s="124" t="e">
        <f t="shared" ref="AK81:AK144" si="45">IF(AA81&gt;0,1,0)</f>
        <v>#VALUE!</v>
      </c>
      <c r="AL81" s="124" t="e">
        <f t="shared" ref="AL81:AL144" si="46">IF(AB81&gt;0,1,0)</f>
        <v>#VALUE!</v>
      </c>
      <c r="AM81" s="124" t="e">
        <f t="shared" ref="AM81:AM144" si="47">IF(AC81&gt;0,1,0)</f>
        <v>#VALUE!</v>
      </c>
      <c r="AN81" s="124" t="e">
        <f t="shared" ref="AN81:AN144" si="48">IF(AD81&gt;0,1,0)</f>
        <v>#VALUE!</v>
      </c>
      <c r="AO81" s="124">
        <f t="shared" ref="AO81:AO144" si="49">1+SUMIF(AE81:AN81,"&gt;0",AE81:AN81)</f>
        <v>1</v>
      </c>
    </row>
    <row r="82" spans="1:41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IF(OR($B82="",$C82="",$D82="",$E82&gt;AN_CONCURS,$E82=""),"",IF($F82&lt;&gt;0,F82/VLOOKUP($E82,Euro!A$6:C$246,3,FALSE),IF($G82&lt;&gt;0,G82,"")))</f>
        <v/>
      </c>
      <c r="S82" s="236" t="b">
        <f t="shared" si="26"/>
        <v>0</v>
      </c>
      <c r="U82" s="123" t="e">
        <f t="shared" si="27"/>
        <v>#VALUE!</v>
      </c>
      <c r="V82" s="123" t="e">
        <f t="shared" si="30"/>
        <v>#VALUE!</v>
      </c>
      <c r="W82" s="123" t="e">
        <f t="shared" si="31"/>
        <v>#VALUE!</v>
      </c>
      <c r="X82" s="123" t="e">
        <f t="shared" si="32"/>
        <v>#VALUE!</v>
      </c>
      <c r="Y82" s="123" t="e">
        <f t="shared" si="33"/>
        <v>#VALUE!</v>
      </c>
      <c r="Z82" s="123" t="e">
        <f t="shared" si="34"/>
        <v>#VALUE!</v>
      </c>
      <c r="AA82" s="123" t="e">
        <f t="shared" si="35"/>
        <v>#VALUE!</v>
      </c>
      <c r="AB82" s="123" t="e">
        <f t="shared" si="36"/>
        <v>#VALUE!</v>
      </c>
      <c r="AC82" s="123" t="e">
        <f t="shared" si="37"/>
        <v>#VALUE!</v>
      </c>
      <c r="AD82" s="123" t="e">
        <f t="shared" si="38"/>
        <v>#VALUE!</v>
      </c>
      <c r="AE82" s="124" t="e">
        <f t="shared" si="39"/>
        <v>#VALUE!</v>
      </c>
      <c r="AF82" s="124" t="e">
        <f t="shared" si="40"/>
        <v>#VALUE!</v>
      </c>
      <c r="AG82" s="124" t="e">
        <f t="shared" si="41"/>
        <v>#VALUE!</v>
      </c>
      <c r="AH82" s="124" t="e">
        <f t="shared" si="42"/>
        <v>#VALUE!</v>
      </c>
      <c r="AI82" s="124" t="e">
        <f t="shared" si="43"/>
        <v>#VALUE!</v>
      </c>
      <c r="AJ82" s="124" t="e">
        <f t="shared" si="44"/>
        <v>#VALUE!</v>
      </c>
      <c r="AK82" s="124" t="e">
        <f t="shared" si="45"/>
        <v>#VALUE!</v>
      </c>
      <c r="AL82" s="124" t="e">
        <f t="shared" si="46"/>
        <v>#VALUE!</v>
      </c>
      <c r="AM82" s="124" t="e">
        <f t="shared" si="47"/>
        <v>#VALUE!</v>
      </c>
      <c r="AN82" s="124" t="e">
        <f t="shared" si="48"/>
        <v>#VALUE!</v>
      </c>
      <c r="AO82" s="124">
        <f t="shared" si="49"/>
        <v>1</v>
      </c>
    </row>
    <row r="83" spans="1:41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IF(OR($B83="",$C83="",$D83="",$E83&gt;AN_CONCURS,$E83=""),"",IF($F83&lt;&gt;0,F83/VLOOKUP($E83,Euro!A$6:C$246,3,FALSE),IF($G83&lt;&gt;0,G83,"")))</f>
        <v/>
      </c>
      <c r="S83" s="236" t="b">
        <f t="shared" si="26"/>
        <v>0</v>
      </c>
      <c r="U83" s="123" t="e">
        <f t="shared" si="27"/>
        <v>#VALUE!</v>
      </c>
      <c r="V83" s="123" t="e">
        <f t="shared" si="30"/>
        <v>#VALUE!</v>
      </c>
      <c r="W83" s="123" t="e">
        <f t="shared" si="31"/>
        <v>#VALUE!</v>
      </c>
      <c r="X83" s="123" t="e">
        <f t="shared" si="32"/>
        <v>#VALUE!</v>
      </c>
      <c r="Y83" s="123" t="e">
        <f t="shared" si="33"/>
        <v>#VALUE!</v>
      </c>
      <c r="Z83" s="123" t="e">
        <f t="shared" si="34"/>
        <v>#VALUE!</v>
      </c>
      <c r="AA83" s="123" t="e">
        <f t="shared" si="35"/>
        <v>#VALUE!</v>
      </c>
      <c r="AB83" s="123" t="e">
        <f t="shared" si="36"/>
        <v>#VALUE!</v>
      </c>
      <c r="AC83" s="123" t="e">
        <f t="shared" si="37"/>
        <v>#VALUE!</v>
      </c>
      <c r="AD83" s="123" t="e">
        <f t="shared" si="38"/>
        <v>#VALUE!</v>
      </c>
      <c r="AE83" s="124" t="e">
        <f t="shared" si="39"/>
        <v>#VALUE!</v>
      </c>
      <c r="AF83" s="124" t="e">
        <f t="shared" si="40"/>
        <v>#VALUE!</v>
      </c>
      <c r="AG83" s="124" t="e">
        <f t="shared" si="41"/>
        <v>#VALUE!</v>
      </c>
      <c r="AH83" s="124" t="e">
        <f t="shared" si="42"/>
        <v>#VALUE!</v>
      </c>
      <c r="AI83" s="124" t="e">
        <f t="shared" si="43"/>
        <v>#VALUE!</v>
      </c>
      <c r="AJ83" s="124" t="e">
        <f t="shared" si="44"/>
        <v>#VALUE!</v>
      </c>
      <c r="AK83" s="124" t="e">
        <f t="shared" si="45"/>
        <v>#VALUE!</v>
      </c>
      <c r="AL83" s="124" t="e">
        <f t="shared" si="46"/>
        <v>#VALUE!</v>
      </c>
      <c r="AM83" s="124" t="e">
        <f t="shared" si="47"/>
        <v>#VALUE!</v>
      </c>
      <c r="AN83" s="124" t="e">
        <f t="shared" si="48"/>
        <v>#VALUE!</v>
      </c>
      <c r="AO83" s="124">
        <f t="shared" si="49"/>
        <v>1</v>
      </c>
    </row>
    <row r="84" spans="1:41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IF(OR($B84="",$C84="",$D84="",$E84&gt;AN_CONCURS,$E84=""),"",IF($F84&lt;&gt;0,F84/VLOOKUP($E84,Euro!A$6:C$246,3,FALSE),IF($G84&lt;&gt;0,G84,"")))</f>
        <v/>
      </c>
      <c r="S84" s="236" t="b">
        <f t="shared" si="26"/>
        <v>0</v>
      </c>
      <c r="U84" s="123" t="e">
        <f t="shared" si="27"/>
        <v>#VALUE!</v>
      </c>
      <c r="V84" s="123" t="e">
        <f t="shared" si="30"/>
        <v>#VALUE!</v>
      </c>
      <c r="W84" s="123" t="e">
        <f t="shared" si="31"/>
        <v>#VALUE!</v>
      </c>
      <c r="X84" s="123" t="e">
        <f t="shared" si="32"/>
        <v>#VALUE!</v>
      </c>
      <c r="Y84" s="123" t="e">
        <f t="shared" si="33"/>
        <v>#VALUE!</v>
      </c>
      <c r="Z84" s="123" t="e">
        <f t="shared" si="34"/>
        <v>#VALUE!</v>
      </c>
      <c r="AA84" s="123" t="e">
        <f t="shared" si="35"/>
        <v>#VALUE!</v>
      </c>
      <c r="AB84" s="123" t="e">
        <f t="shared" si="36"/>
        <v>#VALUE!</v>
      </c>
      <c r="AC84" s="123" t="e">
        <f t="shared" si="37"/>
        <v>#VALUE!</v>
      </c>
      <c r="AD84" s="123" t="e">
        <f t="shared" si="38"/>
        <v>#VALUE!</v>
      </c>
      <c r="AE84" s="124" t="e">
        <f t="shared" si="39"/>
        <v>#VALUE!</v>
      </c>
      <c r="AF84" s="124" t="e">
        <f t="shared" si="40"/>
        <v>#VALUE!</v>
      </c>
      <c r="AG84" s="124" t="e">
        <f t="shared" si="41"/>
        <v>#VALUE!</v>
      </c>
      <c r="AH84" s="124" t="e">
        <f t="shared" si="42"/>
        <v>#VALUE!</v>
      </c>
      <c r="AI84" s="124" t="e">
        <f t="shared" si="43"/>
        <v>#VALUE!</v>
      </c>
      <c r="AJ84" s="124" t="e">
        <f t="shared" si="44"/>
        <v>#VALUE!</v>
      </c>
      <c r="AK84" s="124" t="e">
        <f t="shared" si="45"/>
        <v>#VALUE!</v>
      </c>
      <c r="AL84" s="124" t="e">
        <f t="shared" si="46"/>
        <v>#VALUE!</v>
      </c>
      <c r="AM84" s="124" t="e">
        <f t="shared" si="47"/>
        <v>#VALUE!</v>
      </c>
      <c r="AN84" s="124" t="e">
        <f t="shared" si="48"/>
        <v>#VALUE!</v>
      </c>
      <c r="AO84" s="124">
        <f t="shared" si="49"/>
        <v>1</v>
      </c>
    </row>
    <row r="85" spans="1:41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IF(OR($B85="",$C85="",$D85="",$E85&gt;AN_CONCURS,$E85=""),"",IF($F85&lt;&gt;0,F85/VLOOKUP($E85,Euro!A$6:C$246,3,FALSE),IF($G85&lt;&gt;0,G85,"")))</f>
        <v/>
      </c>
      <c r="S85" s="236" t="b">
        <f t="shared" si="26"/>
        <v>0</v>
      </c>
      <c r="U85" s="123" t="e">
        <f t="shared" si="27"/>
        <v>#VALUE!</v>
      </c>
      <c r="V85" s="123" t="e">
        <f t="shared" si="30"/>
        <v>#VALUE!</v>
      </c>
      <c r="W85" s="123" t="e">
        <f t="shared" si="31"/>
        <v>#VALUE!</v>
      </c>
      <c r="X85" s="123" t="e">
        <f t="shared" si="32"/>
        <v>#VALUE!</v>
      </c>
      <c r="Y85" s="123" t="e">
        <f t="shared" si="33"/>
        <v>#VALUE!</v>
      </c>
      <c r="Z85" s="123" t="e">
        <f t="shared" si="34"/>
        <v>#VALUE!</v>
      </c>
      <c r="AA85" s="123" t="e">
        <f t="shared" si="35"/>
        <v>#VALUE!</v>
      </c>
      <c r="AB85" s="123" t="e">
        <f t="shared" si="36"/>
        <v>#VALUE!</v>
      </c>
      <c r="AC85" s="123" t="e">
        <f t="shared" si="37"/>
        <v>#VALUE!</v>
      </c>
      <c r="AD85" s="123" t="e">
        <f t="shared" si="38"/>
        <v>#VALUE!</v>
      </c>
      <c r="AE85" s="124" t="e">
        <f t="shared" si="39"/>
        <v>#VALUE!</v>
      </c>
      <c r="AF85" s="124" t="e">
        <f t="shared" si="40"/>
        <v>#VALUE!</v>
      </c>
      <c r="AG85" s="124" t="e">
        <f t="shared" si="41"/>
        <v>#VALUE!</v>
      </c>
      <c r="AH85" s="124" t="e">
        <f t="shared" si="42"/>
        <v>#VALUE!</v>
      </c>
      <c r="AI85" s="124" t="e">
        <f t="shared" si="43"/>
        <v>#VALUE!</v>
      </c>
      <c r="AJ85" s="124" t="e">
        <f t="shared" si="44"/>
        <v>#VALUE!</v>
      </c>
      <c r="AK85" s="124" t="e">
        <f t="shared" si="45"/>
        <v>#VALUE!</v>
      </c>
      <c r="AL85" s="124" t="e">
        <f t="shared" si="46"/>
        <v>#VALUE!</v>
      </c>
      <c r="AM85" s="124" t="e">
        <f t="shared" si="47"/>
        <v>#VALUE!</v>
      </c>
      <c r="AN85" s="124" t="e">
        <f t="shared" si="48"/>
        <v>#VALUE!</v>
      </c>
      <c r="AO85" s="124">
        <f t="shared" si="49"/>
        <v>1</v>
      </c>
    </row>
    <row r="86" spans="1:41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IF(OR($B86="",$C86="",$D86="",$E86&gt;AN_CONCURS,$E86=""),"",IF($F86&lt;&gt;0,F86/VLOOKUP($E86,Euro!A$6:C$246,3,FALSE),IF($G86&lt;&gt;0,G86,"")))</f>
        <v/>
      </c>
      <c r="S86" s="236" t="b">
        <f t="shared" si="26"/>
        <v>0</v>
      </c>
      <c r="U86" s="123" t="e">
        <f t="shared" si="27"/>
        <v>#VALUE!</v>
      </c>
      <c r="V86" s="123" t="e">
        <f t="shared" si="30"/>
        <v>#VALUE!</v>
      </c>
      <c r="W86" s="123" t="e">
        <f t="shared" si="31"/>
        <v>#VALUE!</v>
      </c>
      <c r="X86" s="123" t="e">
        <f t="shared" si="32"/>
        <v>#VALUE!</v>
      </c>
      <c r="Y86" s="123" t="e">
        <f t="shared" si="33"/>
        <v>#VALUE!</v>
      </c>
      <c r="Z86" s="123" t="e">
        <f t="shared" si="34"/>
        <v>#VALUE!</v>
      </c>
      <c r="AA86" s="123" t="e">
        <f t="shared" si="35"/>
        <v>#VALUE!</v>
      </c>
      <c r="AB86" s="123" t="e">
        <f t="shared" si="36"/>
        <v>#VALUE!</v>
      </c>
      <c r="AC86" s="123" t="e">
        <f t="shared" si="37"/>
        <v>#VALUE!</v>
      </c>
      <c r="AD86" s="123" t="e">
        <f t="shared" si="38"/>
        <v>#VALUE!</v>
      </c>
      <c r="AE86" s="124" t="e">
        <f t="shared" si="39"/>
        <v>#VALUE!</v>
      </c>
      <c r="AF86" s="124" t="e">
        <f t="shared" si="40"/>
        <v>#VALUE!</v>
      </c>
      <c r="AG86" s="124" t="e">
        <f t="shared" si="41"/>
        <v>#VALUE!</v>
      </c>
      <c r="AH86" s="124" t="e">
        <f t="shared" si="42"/>
        <v>#VALUE!</v>
      </c>
      <c r="AI86" s="124" t="e">
        <f t="shared" si="43"/>
        <v>#VALUE!</v>
      </c>
      <c r="AJ86" s="124" t="e">
        <f t="shared" si="44"/>
        <v>#VALUE!</v>
      </c>
      <c r="AK86" s="124" t="e">
        <f t="shared" si="45"/>
        <v>#VALUE!</v>
      </c>
      <c r="AL86" s="124" t="e">
        <f t="shared" si="46"/>
        <v>#VALUE!</v>
      </c>
      <c r="AM86" s="124" t="e">
        <f t="shared" si="47"/>
        <v>#VALUE!</v>
      </c>
      <c r="AN86" s="124" t="e">
        <f t="shared" si="48"/>
        <v>#VALUE!</v>
      </c>
      <c r="AO86" s="124">
        <f t="shared" si="49"/>
        <v>1</v>
      </c>
    </row>
    <row r="87" spans="1:41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IF(OR($B87="",$C87="",$D87="",$E87&gt;AN_CONCURS,$E87=""),"",IF($F87&lt;&gt;0,F87/VLOOKUP($E87,Euro!A$6:C$246,3,FALSE),IF($G87&lt;&gt;0,G87,"")))</f>
        <v/>
      </c>
      <c r="S87" s="236" t="b">
        <f t="shared" si="26"/>
        <v>0</v>
      </c>
      <c r="U87" s="123" t="e">
        <f t="shared" si="27"/>
        <v>#VALUE!</v>
      </c>
      <c r="V87" s="123" t="e">
        <f t="shared" si="30"/>
        <v>#VALUE!</v>
      </c>
      <c r="W87" s="123" t="e">
        <f t="shared" si="31"/>
        <v>#VALUE!</v>
      </c>
      <c r="X87" s="123" t="e">
        <f t="shared" si="32"/>
        <v>#VALUE!</v>
      </c>
      <c r="Y87" s="123" t="e">
        <f t="shared" si="33"/>
        <v>#VALUE!</v>
      </c>
      <c r="Z87" s="123" t="e">
        <f t="shared" si="34"/>
        <v>#VALUE!</v>
      </c>
      <c r="AA87" s="123" t="e">
        <f t="shared" si="35"/>
        <v>#VALUE!</v>
      </c>
      <c r="AB87" s="123" t="e">
        <f t="shared" si="36"/>
        <v>#VALUE!</v>
      </c>
      <c r="AC87" s="123" t="e">
        <f t="shared" si="37"/>
        <v>#VALUE!</v>
      </c>
      <c r="AD87" s="123" t="e">
        <f t="shared" si="38"/>
        <v>#VALUE!</v>
      </c>
      <c r="AE87" s="124" t="e">
        <f t="shared" si="39"/>
        <v>#VALUE!</v>
      </c>
      <c r="AF87" s="124" t="e">
        <f t="shared" si="40"/>
        <v>#VALUE!</v>
      </c>
      <c r="AG87" s="124" t="e">
        <f t="shared" si="41"/>
        <v>#VALUE!</v>
      </c>
      <c r="AH87" s="124" t="e">
        <f t="shared" si="42"/>
        <v>#VALUE!</v>
      </c>
      <c r="AI87" s="124" t="e">
        <f t="shared" si="43"/>
        <v>#VALUE!</v>
      </c>
      <c r="AJ87" s="124" t="e">
        <f t="shared" si="44"/>
        <v>#VALUE!</v>
      </c>
      <c r="AK87" s="124" t="e">
        <f t="shared" si="45"/>
        <v>#VALUE!</v>
      </c>
      <c r="AL87" s="124" t="e">
        <f t="shared" si="46"/>
        <v>#VALUE!</v>
      </c>
      <c r="AM87" s="124" t="e">
        <f t="shared" si="47"/>
        <v>#VALUE!</v>
      </c>
      <c r="AN87" s="124" t="e">
        <f t="shared" si="48"/>
        <v>#VALUE!</v>
      </c>
      <c r="AO87" s="124">
        <f t="shared" si="49"/>
        <v>1</v>
      </c>
    </row>
    <row r="88" spans="1:41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IF(OR($B88="",$C88="",$D88="",$E88&gt;AN_CONCURS,$E88=""),"",IF($F88&lt;&gt;0,F88/VLOOKUP($E88,Euro!A$6:C$246,3,FALSE),IF($G88&lt;&gt;0,G88,"")))</f>
        <v/>
      </c>
      <c r="S88" s="236" t="b">
        <f t="shared" si="26"/>
        <v>0</v>
      </c>
      <c r="U88" s="123" t="e">
        <f t="shared" si="27"/>
        <v>#VALUE!</v>
      </c>
      <c r="V88" s="123" t="e">
        <f t="shared" si="30"/>
        <v>#VALUE!</v>
      </c>
      <c r="W88" s="123" t="e">
        <f t="shared" si="31"/>
        <v>#VALUE!</v>
      </c>
      <c r="X88" s="123" t="e">
        <f t="shared" si="32"/>
        <v>#VALUE!</v>
      </c>
      <c r="Y88" s="123" t="e">
        <f t="shared" si="33"/>
        <v>#VALUE!</v>
      </c>
      <c r="Z88" s="123" t="e">
        <f t="shared" si="34"/>
        <v>#VALUE!</v>
      </c>
      <c r="AA88" s="123" t="e">
        <f t="shared" si="35"/>
        <v>#VALUE!</v>
      </c>
      <c r="AB88" s="123" t="e">
        <f t="shared" si="36"/>
        <v>#VALUE!</v>
      </c>
      <c r="AC88" s="123" t="e">
        <f t="shared" si="37"/>
        <v>#VALUE!</v>
      </c>
      <c r="AD88" s="123" t="e">
        <f t="shared" si="38"/>
        <v>#VALUE!</v>
      </c>
      <c r="AE88" s="124" t="e">
        <f t="shared" si="39"/>
        <v>#VALUE!</v>
      </c>
      <c r="AF88" s="124" t="e">
        <f t="shared" si="40"/>
        <v>#VALUE!</v>
      </c>
      <c r="AG88" s="124" t="e">
        <f t="shared" si="41"/>
        <v>#VALUE!</v>
      </c>
      <c r="AH88" s="124" t="e">
        <f t="shared" si="42"/>
        <v>#VALUE!</v>
      </c>
      <c r="AI88" s="124" t="e">
        <f t="shared" si="43"/>
        <v>#VALUE!</v>
      </c>
      <c r="AJ88" s="124" t="e">
        <f t="shared" si="44"/>
        <v>#VALUE!</v>
      </c>
      <c r="AK88" s="124" t="e">
        <f t="shared" si="45"/>
        <v>#VALUE!</v>
      </c>
      <c r="AL88" s="124" t="e">
        <f t="shared" si="46"/>
        <v>#VALUE!</v>
      </c>
      <c r="AM88" s="124" t="e">
        <f t="shared" si="47"/>
        <v>#VALUE!</v>
      </c>
      <c r="AN88" s="124" t="e">
        <f t="shared" si="48"/>
        <v>#VALUE!</v>
      </c>
      <c r="AO88" s="124">
        <f t="shared" si="49"/>
        <v>1</v>
      </c>
    </row>
    <row r="89" spans="1:41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IF(OR($B89="",$C89="",$D89="",$E89&gt;AN_CONCURS,$E89=""),"",IF($F89&lt;&gt;0,F89/VLOOKUP($E89,Euro!A$6:C$246,3,FALSE),IF($G89&lt;&gt;0,G89,"")))</f>
        <v/>
      </c>
      <c r="S89" s="236" t="b">
        <f t="shared" si="26"/>
        <v>0</v>
      </c>
      <c r="U89" s="123" t="e">
        <f t="shared" si="27"/>
        <v>#VALUE!</v>
      </c>
      <c r="V89" s="123" t="e">
        <f t="shared" si="30"/>
        <v>#VALUE!</v>
      </c>
      <c r="W89" s="123" t="e">
        <f t="shared" si="31"/>
        <v>#VALUE!</v>
      </c>
      <c r="X89" s="123" t="e">
        <f t="shared" si="32"/>
        <v>#VALUE!</v>
      </c>
      <c r="Y89" s="123" t="e">
        <f t="shared" si="33"/>
        <v>#VALUE!</v>
      </c>
      <c r="Z89" s="123" t="e">
        <f t="shared" si="34"/>
        <v>#VALUE!</v>
      </c>
      <c r="AA89" s="123" t="e">
        <f t="shared" si="35"/>
        <v>#VALUE!</v>
      </c>
      <c r="AB89" s="123" t="e">
        <f t="shared" si="36"/>
        <v>#VALUE!</v>
      </c>
      <c r="AC89" s="123" t="e">
        <f t="shared" si="37"/>
        <v>#VALUE!</v>
      </c>
      <c r="AD89" s="123" t="e">
        <f t="shared" si="38"/>
        <v>#VALUE!</v>
      </c>
      <c r="AE89" s="124" t="e">
        <f t="shared" si="39"/>
        <v>#VALUE!</v>
      </c>
      <c r="AF89" s="124" t="e">
        <f t="shared" si="40"/>
        <v>#VALUE!</v>
      </c>
      <c r="AG89" s="124" t="e">
        <f t="shared" si="41"/>
        <v>#VALUE!</v>
      </c>
      <c r="AH89" s="124" t="e">
        <f t="shared" si="42"/>
        <v>#VALUE!</v>
      </c>
      <c r="AI89" s="124" t="e">
        <f t="shared" si="43"/>
        <v>#VALUE!</v>
      </c>
      <c r="AJ89" s="124" t="e">
        <f t="shared" si="44"/>
        <v>#VALUE!</v>
      </c>
      <c r="AK89" s="124" t="e">
        <f t="shared" si="45"/>
        <v>#VALUE!</v>
      </c>
      <c r="AL89" s="124" t="e">
        <f t="shared" si="46"/>
        <v>#VALUE!</v>
      </c>
      <c r="AM89" s="124" t="e">
        <f t="shared" si="47"/>
        <v>#VALUE!</v>
      </c>
      <c r="AN89" s="124" t="e">
        <f t="shared" si="48"/>
        <v>#VALUE!</v>
      </c>
      <c r="AO89" s="124">
        <f t="shared" si="49"/>
        <v>1</v>
      </c>
    </row>
    <row r="90" spans="1:41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IF(OR($B90="",$C90="",$D90="",$E90&gt;AN_CONCURS,$E90=""),"",IF($F90&lt;&gt;0,F90/VLOOKUP($E90,Euro!A$6:C$246,3,FALSE),IF($G90&lt;&gt;0,G90,"")))</f>
        <v/>
      </c>
      <c r="S90" s="236" t="b">
        <f t="shared" si="26"/>
        <v>0</v>
      </c>
      <c r="U90" s="123" t="e">
        <f t="shared" si="27"/>
        <v>#VALUE!</v>
      </c>
      <c r="V90" s="123" t="e">
        <f t="shared" si="30"/>
        <v>#VALUE!</v>
      </c>
      <c r="W90" s="123" t="e">
        <f t="shared" si="31"/>
        <v>#VALUE!</v>
      </c>
      <c r="X90" s="123" t="e">
        <f t="shared" si="32"/>
        <v>#VALUE!</v>
      </c>
      <c r="Y90" s="123" t="e">
        <f t="shared" si="33"/>
        <v>#VALUE!</v>
      </c>
      <c r="Z90" s="123" t="e">
        <f t="shared" si="34"/>
        <v>#VALUE!</v>
      </c>
      <c r="AA90" s="123" t="e">
        <f t="shared" si="35"/>
        <v>#VALUE!</v>
      </c>
      <c r="AB90" s="123" t="e">
        <f t="shared" si="36"/>
        <v>#VALUE!</v>
      </c>
      <c r="AC90" s="123" t="e">
        <f t="shared" si="37"/>
        <v>#VALUE!</v>
      </c>
      <c r="AD90" s="123" t="e">
        <f t="shared" si="38"/>
        <v>#VALUE!</v>
      </c>
      <c r="AE90" s="124" t="e">
        <f t="shared" si="39"/>
        <v>#VALUE!</v>
      </c>
      <c r="AF90" s="124" t="e">
        <f t="shared" si="40"/>
        <v>#VALUE!</v>
      </c>
      <c r="AG90" s="124" t="e">
        <f t="shared" si="41"/>
        <v>#VALUE!</v>
      </c>
      <c r="AH90" s="124" t="e">
        <f t="shared" si="42"/>
        <v>#VALUE!</v>
      </c>
      <c r="AI90" s="124" t="e">
        <f t="shared" si="43"/>
        <v>#VALUE!</v>
      </c>
      <c r="AJ90" s="124" t="e">
        <f t="shared" si="44"/>
        <v>#VALUE!</v>
      </c>
      <c r="AK90" s="124" t="e">
        <f t="shared" si="45"/>
        <v>#VALUE!</v>
      </c>
      <c r="AL90" s="124" t="e">
        <f t="shared" si="46"/>
        <v>#VALUE!</v>
      </c>
      <c r="AM90" s="124" t="e">
        <f t="shared" si="47"/>
        <v>#VALUE!</v>
      </c>
      <c r="AN90" s="124" t="e">
        <f t="shared" si="48"/>
        <v>#VALUE!</v>
      </c>
      <c r="AO90" s="124">
        <f t="shared" si="49"/>
        <v>1</v>
      </c>
    </row>
    <row r="91" spans="1:41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IF(OR($B91="",$C91="",$D91="",$E91&gt;AN_CONCURS,$E91=""),"",IF($F91&lt;&gt;0,F91/VLOOKUP($E91,Euro!A$6:C$246,3,FALSE),IF($G91&lt;&gt;0,G91,"")))</f>
        <v/>
      </c>
      <c r="S91" s="236" t="b">
        <f t="shared" si="26"/>
        <v>0</v>
      </c>
      <c r="U91" s="123" t="e">
        <f t="shared" si="27"/>
        <v>#VALUE!</v>
      </c>
      <c r="V91" s="123" t="e">
        <f t="shared" si="30"/>
        <v>#VALUE!</v>
      </c>
      <c r="W91" s="123" t="e">
        <f t="shared" si="31"/>
        <v>#VALUE!</v>
      </c>
      <c r="X91" s="123" t="e">
        <f t="shared" si="32"/>
        <v>#VALUE!</v>
      </c>
      <c r="Y91" s="123" t="e">
        <f t="shared" si="33"/>
        <v>#VALUE!</v>
      </c>
      <c r="Z91" s="123" t="e">
        <f t="shared" si="34"/>
        <v>#VALUE!</v>
      </c>
      <c r="AA91" s="123" t="e">
        <f t="shared" si="35"/>
        <v>#VALUE!</v>
      </c>
      <c r="AB91" s="123" t="e">
        <f t="shared" si="36"/>
        <v>#VALUE!</v>
      </c>
      <c r="AC91" s="123" t="e">
        <f t="shared" si="37"/>
        <v>#VALUE!</v>
      </c>
      <c r="AD91" s="123" t="e">
        <f t="shared" si="38"/>
        <v>#VALUE!</v>
      </c>
      <c r="AE91" s="124" t="e">
        <f t="shared" si="39"/>
        <v>#VALUE!</v>
      </c>
      <c r="AF91" s="124" t="e">
        <f t="shared" si="40"/>
        <v>#VALUE!</v>
      </c>
      <c r="AG91" s="124" t="e">
        <f t="shared" si="41"/>
        <v>#VALUE!</v>
      </c>
      <c r="AH91" s="124" t="e">
        <f t="shared" si="42"/>
        <v>#VALUE!</v>
      </c>
      <c r="AI91" s="124" t="e">
        <f t="shared" si="43"/>
        <v>#VALUE!</v>
      </c>
      <c r="AJ91" s="124" t="e">
        <f t="shared" si="44"/>
        <v>#VALUE!</v>
      </c>
      <c r="AK91" s="124" t="e">
        <f t="shared" si="45"/>
        <v>#VALUE!</v>
      </c>
      <c r="AL91" s="124" t="e">
        <f t="shared" si="46"/>
        <v>#VALUE!</v>
      </c>
      <c r="AM91" s="124" t="e">
        <f t="shared" si="47"/>
        <v>#VALUE!</v>
      </c>
      <c r="AN91" s="124" t="e">
        <f t="shared" si="48"/>
        <v>#VALUE!</v>
      </c>
      <c r="AO91" s="124">
        <f t="shared" si="49"/>
        <v>1</v>
      </c>
    </row>
    <row r="92" spans="1:41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IF(OR($B92="",$C92="",$D92="",$E92&gt;AN_CONCURS,$E92=""),"",IF($F92&lt;&gt;0,F92/VLOOKUP($E92,Euro!A$6:C$246,3,FALSE),IF($G92&lt;&gt;0,G92,"")))</f>
        <v/>
      </c>
      <c r="S92" s="236" t="b">
        <f t="shared" si="26"/>
        <v>0</v>
      </c>
      <c r="U92" s="123" t="e">
        <f t="shared" si="27"/>
        <v>#VALUE!</v>
      </c>
      <c r="V92" s="123" t="e">
        <f t="shared" si="30"/>
        <v>#VALUE!</v>
      </c>
      <c r="W92" s="123" t="e">
        <f t="shared" si="31"/>
        <v>#VALUE!</v>
      </c>
      <c r="X92" s="123" t="e">
        <f t="shared" si="32"/>
        <v>#VALUE!</v>
      </c>
      <c r="Y92" s="123" t="e">
        <f t="shared" si="33"/>
        <v>#VALUE!</v>
      </c>
      <c r="Z92" s="123" t="e">
        <f t="shared" si="34"/>
        <v>#VALUE!</v>
      </c>
      <c r="AA92" s="123" t="e">
        <f t="shared" si="35"/>
        <v>#VALUE!</v>
      </c>
      <c r="AB92" s="123" t="e">
        <f t="shared" si="36"/>
        <v>#VALUE!</v>
      </c>
      <c r="AC92" s="123" t="e">
        <f t="shared" si="37"/>
        <v>#VALUE!</v>
      </c>
      <c r="AD92" s="123" t="e">
        <f t="shared" si="38"/>
        <v>#VALUE!</v>
      </c>
      <c r="AE92" s="124" t="e">
        <f t="shared" si="39"/>
        <v>#VALUE!</v>
      </c>
      <c r="AF92" s="124" t="e">
        <f t="shared" si="40"/>
        <v>#VALUE!</v>
      </c>
      <c r="AG92" s="124" t="e">
        <f t="shared" si="41"/>
        <v>#VALUE!</v>
      </c>
      <c r="AH92" s="124" t="e">
        <f t="shared" si="42"/>
        <v>#VALUE!</v>
      </c>
      <c r="AI92" s="124" t="e">
        <f t="shared" si="43"/>
        <v>#VALUE!</v>
      </c>
      <c r="AJ92" s="124" t="e">
        <f t="shared" si="44"/>
        <v>#VALUE!</v>
      </c>
      <c r="AK92" s="124" t="e">
        <f t="shared" si="45"/>
        <v>#VALUE!</v>
      </c>
      <c r="AL92" s="124" t="e">
        <f t="shared" si="46"/>
        <v>#VALUE!</v>
      </c>
      <c r="AM92" s="124" t="e">
        <f t="shared" si="47"/>
        <v>#VALUE!</v>
      </c>
      <c r="AN92" s="124" t="e">
        <f t="shared" si="48"/>
        <v>#VALUE!</v>
      </c>
      <c r="AO92" s="124">
        <f t="shared" si="49"/>
        <v>1</v>
      </c>
    </row>
    <row r="93" spans="1:41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IF(OR($B93="",$C93="",$D93="",$E93&gt;AN_CONCURS,$E93=""),"",IF($F93&lt;&gt;0,F93/VLOOKUP($E93,Euro!A$6:C$246,3,FALSE),IF($G93&lt;&gt;0,G93,"")))</f>
        <v/>
      </c>
      <c r="S93" s="236" t="b">
        <f t="shared" si="26"/>
        <v>0</v>
      </c>
      <c r="U93" s="123" t="e">
        <f t="shared" si="27"/>
        <v>#VALUE!</v>
      </c>
      <c r="V93" s="123" t="e">
        <f t="shared" si="30"/>
        <v>#VALUE!</v>
      </c>
      <c r="W93" s="123" t="e">
        <f t="shared" si="31"/>
        <v>#VALUE!</v>
      </c>
      <c r="X93" s="123" t="e">
        <f t="shared" si="32"/>
        <v>#VALUE!</v>
      </c>
      <c r="Y93" s="123" t="e">
        <f t="shared" si="33"/>
        <v>#VALUE!</v>
      </c>
      <c r="Z93" s="123" t="e">
        <f t="shared" si="34"/>
        <v>#VALUE!</v>
      </c>
      <c r="AA93" s="123" t="e">
        <f t="shared" si="35"/>
        <v>#VALUE!</v>
      </c>
      <c r="AB93" s="123" t="e">
        <f t="shared" si="36"/>
        <v>#VALUE!</v>
      </c>
      <c r="AC93" s="123" t="e">
        <f t="shared" si="37"/>
        <v>#VALUE!</v>
      </c>
      <c r="AD93" s="123" t="e">
        <f t="shared" si="38"/>
        <v>#VALUE!</v>
      </c>
      <c r="AE93" s="124" t="e">
        <f t="shared" si="39"/>
        <v>#VALUE!</v>
      </c>
      <c r="AF93" s="124" t="e">
        <f t="shared" si="40"/>
        <v>#VALUE!</v>
      </c>
      <c r="AG93" s="124" t="e">
        <f t="shared" si="41"/>
        <v>#VALUE!</v>
      </c>
      <c r="AH93" s="124" t="e">
        <f t="shared" si="42"/>
        <v>#VALUE!</v>
      </c>
      <c r="AI93" s="124" t="e">
        <f t="shared" si="43"/>
        <v>#VALUE!</v>
      </c>
      <c r="AJ93" s="124" t="e">
        <f t="shared" si="44"/>
        <v>#VALUE!</v>
      </c>
      <c r="AK93" s="124" t="e">
        <f t="shared" si="45"/>
        <v>#VALUE!</v>
      </c>
      <c r="AL93" s="124" t="e">
        <f t="shared" si="46"/>
        <v>#VALUE!</v>
      </c>
      <c r="AM93" s="124" t="e">
        <f t="shared" si="47"/>
        <v>#VALUE!</v>
      </c>
      <c r="AN93" s="124" t="e">
        <f t="shared" si="48"/>
        <v>#VALUE!</v>
      </c>
      <c r="AO93" s="124">
        <f t="shared" si="49"/>
        <v>1</v>
      </c>
    </row>
    <row r="94" spans="1:41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IF(OR($B94="",$C94="",$D94="",$E94&gt;AN_CONCURS,$E94=""),"",IF($F94&lt;&gt;0,F94/VLOOKUP($E94,Euro!A$6:C$246,3,FALSE),IF($G94&lt;&gt;0,G94,"")))</f>
        <v/>
      </c>
      <c r="S94" s="236" t="b">
        <f t="shared" si="26"/>
        <v>0</v>
      </c>
      <c r="U94" s="123" t="e">
        <f t="shared" si="27"/>
        <v>#VALUE!</v>
      </c>
      <c r="V94" s="123" t="e">
        <f t="shared" si="30"/>
        <v>#VALUE!</v>
      </c>
      <c r="W94" s="123" t="e">
        <f t="shared" si="31"/>
        <v>#VALUE!</v>
      </c>
      <c r="X94" s="123" t="e">
        <f t="shared" si="32"/>
        <v>#VALUE!</v>
      </c>
      <c r="Y94" s="123" t="e">
        <f t="shared" si="33"/>
        <v>#VALUE!</v>
      </c>
      <c r="Z94" s="123" t="e">
        <f t="shared" si="34"/>
        <v>#VALUE!</v>
      </c>
      <c r="AA94" s="123" t="e">
        <f t="shared" si="35"/>
        <v>#VALUE!</v>
      </c>
      <c r="AB94" s="123" t="e">
        <f t="shared" si="36"/>
        <v>#VALUE!</v>
      </c>
      <c r="AC94" s="123" t="e">
        <f t="shared" si="37"/>
        <v>#VALUE!</v>
      </c>
      <c r="AD94" s="123" t="e">
        <f t="shared" si="38"/>
        <v>#VALUE!</v>
      </c>
      <c r="AE94" s="124" t="e">
        <f t="shared" si="39"/>
        <v>#VALUE!</v>
      </c>
      <c r="AF94" s="124" t="e">
        <f t="shared" si="40"/>
        <v>#VALUE!</v>
      </c>
      <c r="AG94" s="124" t="e">
        <f t="shared" si="41"/>
        <v>#VALUE!</v>
      </c>
      <c r="AH94" s="124" t="e">
        <f t="shared" si="42"/>
        <v>#VALUE!</v>
      </c>
      <c r="AI94" s="124" t="e">
        <f t="shared" si="43"/>
        <v>#VALUE!</v>
      </c>
      <c r="AJ94" s="124" t="e">
        <f t="shared" si="44"/>
        <v>#VALUE!</v>
      </c>
      <c r="AK94" s="124" t="e">
        <f t="shared" si="45"/>
        <v>#VALUE!</v>
      </c>
      <c r="AL94" s="124" t="e">
        <f t="shared" si="46"/>
        <v>#VALUE!</v>
      </c>
      <c r="AM94" s="124" t="e">
        <f t="shared" si="47"/>
        <v>#VALUE!</v>
      </c>
      <c r="AN94" s="124" t="e">
        <f t="shared" si="48"/>
        <v>#VALUE!</v>
      </c>
      <c r="AO94" s="124">
        <f t="shared" si="49"/>
        <v>1</v>
      </c>
    </row>
    <row r="95" spans="1:41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IF(OR($B95="",$C95="",$D95="",$E95&gt;AN_CONCURS,$E95=""),"",IF($F95&lt;&gt;0,F95/VLOOKUP($E95,Euro!A$6:C$246,3,FALSE),IF($G95&lt;&gt;0,G95,"")))</f>
        <v/>
      </c>
      <c r="S95" s="236" t="b">
        <f t="shared" si="26"/>
        <v>0</v>
      </c>
      <c r="U95" s="123" t="e">
        <f t="shared" si="27"/>
        <v>#VALUE!</v>
      </c>
      <c r="V95" s="123" t="e">
        <f t="shared" si="30"/>
        <v>#VALUE!</v>
      </c>
      <c r="W95" s="123" t="e">
        <f t="shared" si="31"/>
        <v>#VALUE!</v>
      </c>
      <c r="X95" s="123" t="e">
        <f t="shared" si="32"/>
        <v>#VALUE!</v>
      </c>
      <c r="Y95" s="123" t="e">
        <f t="shared" si="33"/>
        <v>#VALUE!</v>
      </c>
      <c r="Z95" s="123" t="e">
        <f t="shared" si="34"/>
        <v>#VALUE!</v>
      </c>
      <c r="AA95" s="123" t="e">
        <f t="shared" si="35"/>
        <v>#VALUE!</v>
      </c>
      <c r="AB95" s="123" t="e">
        <f t="shared" si="36"/>
        <v>#VALUE!</v>
      </c>
      <c r="AC95" s="123" t="e">
        <f t="shared" si="37"/>
        <v>#VALUE!</v>
      </c>
      <c r="AD95" s="123" t="e">
        <f t="shared" si="38"/>
        <v>#VALUE!</v>
      </c>
      <c r="AE95" s="124" t="e">
        <f t="shared" si="39"/>
        <v>#VALUE!</v>
      </c>
      <c r="AF95" s="124" t="e">
        <f t="shared" si="40"/>
        <v>#VALUE!</v>
      </c>
      <c r="AG95" s="124" t="e">
        <f t="shared" si="41"/>
        <v>#VALUE!</v>
      </c>
      <c r="AH95" s="124" t="e">
        <f t="shared" si="42"/>
        <v>#VALUE!</v>
      </c>
      <c r="AI95" s="124" t="e">
        <f t="shared" si="43"/>
        <v>#VALUE!</v>
      </c>
      <c r="AJ95" s="124" t="e">
        <f t="shared" si="44"/>
        <v>#VALUE!</v>
      </c>
      <c r="AK95" s="124" t="e">
        <f t="shared" si="45"/>
        <v>#VALUE!</v>
      </c>
      <c r="AL95" s="124" t="e">
        <f t="shared" si="46"/>
        <v>#VALUE!</v>
      </c>
      <c r="AM95" s="124" t="e">
        <f t="shared" si="47"/>
        <v>#VALUE!</v>
      </c>
      <c r="AN95" s="124" t="e">
        <f t="shared" si="48"/>
        <v>#VALUE!</v>
      </c>
      <c r="AO95" s="124">
        <f t="shared" si="49"/>
        <v>1</v>
      </c>
    </row>
    <row r="96" spans="1:41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IF(OR($B96="",$C96="",$D96="",$E96&gt;AN_CONCURS,$E96=""),"",IF($F96&lt;&gt;0,F96/VLOOKUP($E96,Euro!A$6:C$246,3,FALSE),IF($G96&lt;&gt;0,G96,"")))</f>
        <v/>
      </c>
      <c r="S96" s="236" t="b">
        <f t="shared" si="26"/>
        <v>0</v>
      </c>
      <c r="U96" s="123" t="e">
        <f t="shared" si="27"/>
        <v>#VALUE!</v>
      </c>
      <c r="V96" s="123" t="e">
        <f t="shared" si="30"/>
        <v>#VALUE!</v>
      </c>
      <c r="W96" s="123" t="e">
        <f t="shared" si="31"/>
        <v>#VALUE!</v>
      </c>
      <c r="X96" s="123" t="e">
        <f t="shared" si="32"/>
        <v>#VALUE!</v>
      </c>
      <c r="Y96" s="123" t="e">
        <f t="shared" si="33"/>
        <v>#VALUE!</v>
      </c>
      <c r="Z96" s="123" t="e">
        <f t="shared" si="34"/>
        <v>#VALUE!</v>
      </c>
      <c r="AA96" s="123" t="e">
        <f t="shared" si="35"/>
        <v>#VALUE!</v>
      </c>
      <c r="AB96" s="123" t="e">
        <f t="shared" si="36"/>
        <v>#VALUE!</v>
      </c>
      <c r="AC96" s="123" t="e">
        <f t="shared" si="37"/>
        <v>#VALUE!</v>
      </c>
      <c r="AD96" s="123" t="e">
        <f t="shared" si="38"/>
        <v>#VALUE!</v>
      </c>
      <c r="AE96" s="124" t="e">
        <f t="shared" si="39"/>
        <v>#VALUE!</v>
      </c>
      <c r="AF96" s="124" t="e">
        <f t="shared" si="40"/>
        <v>#VALUE!</v>
      </c>
      <c r="AG96" s="124" t="e">
        <f t="shared" si="41"/>
        <v>#VALUE!</v>
      </c>
      <c r="AH96" s="124" t="e">
        <f t="shared" si="42"/>
        <v>#VALUE!</v>
      </c>
      <c r="AI96" s="124" t="e">
        <f t="shared" si="43"/>
        <v>#VALUE!</v>
      </c>
      <c r="AJ96" s="124" t="e">
        <f t="shared" si="44"/>
        <v>#VALUE!</v>
      </c>
      <c r="AK96" s="124" t="e">
        <f t="shared" si="45"/>
        <v>#VALUE!</v>
      </c>
      <c r="AL96" s="124" t="e">
        <f t="shared" si="46"/>
        <v>#VALUE!</v>
      </c>
      <c r="AM96" s="124" t="e">
        <f t="shared" si="47"/>
        <v>#VALUE!</v>
      </c>
      <c r="AN96" s="124" t="e">
        <f t="shared" si="48"/>
        <v>#VALUE!</v>
      </c>
      <c r="AO96" s="124">
        <f t="shared" si="49"/>
        <v>1</v>
      </c>
    </row>
    <row r="97" spans="1:41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IF(OR($B97="",$C97="",$D97="",$E97&gt;AN_CONCURS,$E97=""),"",IF($F97&lt;&gt;0,F97/VLOOKUP($E97,Euro!A$6:C$246,3,FALSE),IF($G97&lt;&gt;0,G97,"")))</f>
        <v/>
      </c>
      <c r="S97" s="236" t="b">
        <f t="shared" si="26"/>
        <v>0</v>
      </c>
      <c r="U97" s="123" t="e">
        <f t="shared" si="27"/>
        <v>#VALUE!</v>
      </c>
      <c r="V97" s="123" t="e">
        <f t="shared" si="30"/>
        <v>#VALUE!</v>
      </c>
      <c r="W97" s="123" t="e">
        <f t="shared" si="31"/>
        <v>#VALUE!</v>
      </c>
      <c r="X97" s="123" t="e">
        <f t="shared" si="32"/>
        <v>#VALUE!</v>
      </c>
      <c r="Y97" s="123" t="e">
        <f t="shared" si="33"/>
        <v>#VALUE!</v>
      </c>
      <c r="Z97" s="123" t="e">
        <f t="shared" si="34"/>
        <v>#VALUE!</v>
      </c>
      <c r="AA97" s="123" t="e">
        <f t="shared" si="35"/>
        <v>#VALUE!</v>
      </c>
      <c r="AB97" s="123" t="e">
        <f t="shared" si="36"/>
        <v>#VALUE!</v>
      </c>
      <c r="AC97" s="123" t="e">
        <f t="shared" si="37"/>
        <v>#VALUE!</v>
      </c>
      <c r="AD97" s="123" t="e">
        <f t="shared" si="38"/>
        <v>#VALUE!</v>
      </c>
      <c r="AE97" s="124" t="e">
        <f t="shared" si="39"/>
        <v>#VALUE!</v>
      </c>
      <c r="AF97" s="124" t="e">
        <f t="shared" si="40"/>
        <v>#VALUE!</v>
      </c>
      <c r="AG97" s="124" t="e">
        <f t="shared" si="41"/>
        <v>#VALUE!</v>
      </c>
      <c r="AH97" s="124" t="e">
        <f t="shared" si="42"/>
        <v>#VALUE!</v>
      </c>
      <c r="AI97" s="124" t="e">
        <f t="shared" si="43"/>
        <v>#VALUE!</v>
      </c>
      <c r="AJ97" s="124" t="e">
        <f t="shared" si="44"/>
        <v>#VALUE!</v>
      </c>
      <c r="AK97" s="124" t="e">
        <f t="shared" si="45"/>
        <v>#VALUE!</v>
      </c>
      <c r="AL97" s="124" t="e">
        <f t="shared" si="46"/>
        <v>#VALUE!</v>
      </c>
      <c r="AM97" s="124" t="e">
        <f t="shared" si="47"/>
        <v>#VALUE!</v>
      </c>
      <c r="AN97" s="124" t="e">
        <f t="shared" si="48"/>
        <v>#VALUE!</v>
      </c>
      <c r="AO97" s="124">
        <f t="shared" si="49"/>
        <v>1</v>
      </c>
    </row>
    <row r="98" spans="1:41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IF(OR($B98="",$C98="",$D98="",$E98&gt;AN_CONCURS,$E98=""),"",IF($F98&lt;&gt;0,F98/VLOOKUP($E98,Euro!A$6:C$246,3,FALSE),IF($G98&lt;&gt;0,G98,"")))</f>
        <v/>
      </c>
      <c r="S98" s="236" t="b">
        <f t="shared" si="26"/>
        <v>0</v>
      </c>
      <c r="U98" s="123" t="e">
        <f t="shared" si="27"/>
        <v>#VALUE!</v>
      </c>
      <c r="V98" s="123" t="e">
        <f t="shared" si="30"/>
        <v>#VALUE!</v>
      </c>
      <c r="W98" s="123" t="e">
        <f t="shared" si="31"/>
        <v>#VALUE!</v>
      </c>
      <c r="X98" s="123" t="e">
        <f t="shared" si="32"/>
        <v>#VALUE!</v>
      </c>
      <c r="Y98" s="123" t="e">
        <f t="shared" si="33"/>
        <v>#VALUE!</v>
      </c>
      <c r="Z98" s="123" t="e">
        <f t="shared" si="34"/>
        <v>#VALUE!</v>
      </c>
      <c r="AA98" s="123" t="e">
        <f t="shared" si="35"/>
        <v>#VALUE!</v>
      </c>
      <c r="AB98" s="123" t="e">
        <f t="shared" si="36"/>
        <v>#VALUE!</v>
      </c>
      <c r="AC98" s="123" t="e">
        <f t="shared" si="37"/>
        <v>#VALUE!</v>
      </c>
      <c r="AD98" s="123" t="e">
        <f t="shared" si="38"/>
        <v>#VALUE!</v>
      </c>
      <c r="AE98" s="124" t="e">
        <f t="shared" si="39"/>
        <v>#VALUE!</v>
      </c>
      <c r="AF98" s="124" t="e">
        <f t="shared" si="40"/>
        <v>#VALUE!</v>
      </c>
      <c r="AG98" s="124" t="e">
        <f t="shared" si="41"/>
        <v>#VALUE!</v>
      </c>
      <c r="AH98" s="124" t="e">
        <f t="shared" si="42"/>
        <v>#VALUE!</v>
      </c>
      <c r="AI98" s="124" t="e">
        <f t="shared" si="43"/>
        <v>#VALUE!</v>
      </c>
      <c r="AJ98" s="124" t="e">
        <f t="shared" si="44"/>
        <v>#VALUE!</v>
      </c>
      <c r="AK98" s="124" t="e">
        <f t="shared" si="45"/>
        <v>#VALUE!</v>
      </c>
      <c r="AL98" s="124" t="e">
        <f t="shared" si="46"/>
        <v>#VALUE!</v>
      </c>
      <c r="AM98" s="124" t="e">
        <f t="shared" si="47"/>
        <v>#VALUE!</v>
      </c>
      <c r="AN98" s="124" t="e">
        <f t="shared" si="48"/>
        <v>#VALUE!</v>
      </c>
      <c r="AO98" s="124">
        <f t="shared" si="49"/>
        <v>1</v>
      </c>
    </row>
    <row r="99" spans="1:41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IF(OR($B99="",$C99="",$D99="",$E99&gt;AN_CONCURS,$E99=""),"",IF($F99&lt;&gt;0,F99/VLOOKUP($E99,Euro!A$6:C$246,3,FALSE),IF($G99&lt;&gt;0,G99,"")))</f>
        <v/>
      </c>
      <c r="S99" s="236" t="b">
        <f t="shared" si="26"/>
        <v>0</v>
      </c>
      <c r="U99" s="123" t="e">
        <f t="shared" si="27"/>
        <v>#VALUE!</v>
      </c>
      <c r="V99" s="123" t="e">
        <f t="shared" si="30"/>
        <v>#VALUE!</v>
      </c>
      <c r="W99" s="123" t="e">
        <f t="shared" si="31"/>
        <v>#VALUE!</v>
      </c>
      <c r="X99" s="123" t="e">
        <f t="shared" si="32"/>
        <v>#VALUE!</v>
      </c>
      <c r="Y99" s="123" t="e">
        <f t="shared" si="33"/>
        <v>#VALUE!</v>
      </c>
      <c r="Z99" s="123" t="e">
        <f t="shared" si="34"/>
        <v>#VALUE!</v>
      </c>
      <c r="AA99" s="123" t="e">
        <f t="shared" si="35"/>
        <v>#VALUE!</v>
      </c>
      <c r="AB99" s="123" t="e">
        <f t="shared" si="36"/>
        <v>#VALUE!</v>
      </c>
      <c r="AC99" s="123" t="e">
        <f t="shared" si="37"/>
        <v>#VALUE!</v>
      </c>
      <c r="AD99" s="123" t="e">
        <f t="shared" si="38"/>
        <v>#VALUE!</v>
      </c>
      <c r="AE99" s="124" t="e">
        <f t="shared" si="39"/>
        <v>#VALUE!</v>
      </c>
      <c r="AF99" s="124" t="e">
        <f t="shared" si="40"/>
        <v>#VALUE!</v>
      </c>
      <c r="AG99" s="124" t="e">
        <f t="shared" si="41"/>
        <v>#VALUE!</v>
      </c>
      <c r="AH99" s="124" t="e">
        <f t="shared" si="42"/>
        <v>#VALUE!</v>
      </c>
      <c r="AI99" s="124" t="e">
        <f t="shared" si="43"/>
        <v>#VALUE!</v>
      </c>
      <c r="AJ99" s="124" t="e">
        <f t="shared" si="44"/>
        <v>#VALUE!</v>
      </c>
      <c r="AK99" s="124" t="e">
        <f t="shared" si="45"/>
        <v>#VALUE!</v>
      </c>
      <c r="AL99" s="124" t="e">
        <f t="shared" si="46"/>
        <v>#VALUE!</v>
      </c>
      <c r="AM99" s="124" t="e">
        <f t="shared" si="47"/>
        <v>#VALUE!</v>
      </c>
      <c r="AN99" s="124" t="e">
        <f t="shared" si="48"/>
        <v>#VALUE!</v>
      </c>
      <c r="AO99" s="124">
        <f t="shared" si="49"/>
        <v>1</v>
      </c>
    </row>
    <row r="100" spans="1:41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IF(OR($B100="",$C100="",$D100="",$E100&gt;AN_CONCURS,$E100=""),"",IF($F100&lt;&gt;0,F100/VLOOKUP($E100,Euro!A$6:C$246,3,FALSE),IF($G100&lt;&gt;0,G100,"")))</f>
        <v/>
      </c>
      <c r="S100" s="236" t="b">
        <f t="shared" si="26"/>
        <v>0</v>
      </c>
      <c r="U100" s="123" t="e">
        <f t="shared" si="27"/>
        <v>#VALUE!</v>
      </c>
      <c r="V100" s="123" t="e">
        <f t="shared" si="30"/>
        <v>#VALUE!</v>
      </c>
      <c r="W100" s="123" t="e">
        <f t="shared" si="31"/>
        <v>#VALUE!</v>
      </c>
      <c r="X100" s="123" t="e">
        <f t="shared" si="32"/>
        <v>#VALUE!</v>
      </c>
      <c r="Y100" s="123" t="e">
        <f t="shared" si="33"/>
        <v>#VALUE!</v>
      </c>
      <c r="Z100" s="123" t="e">
        <f t="shared" si="34"/>
        <v>#VALUE!</v>
      </c>
      <c r="AA100" s="123" t="e">
        <f t="shared" si="35"/>
        <v>#VALUE!</v>
      </c>
      <c r="AB100" s="123" t="e">
        <f t="shared" si="36"/>
        <v>#VALUE!</v>
      </c>
      <c r="AC100" s="123" t="e">
        <f t="shared" si="37"/>
        <v>#VALUE!</v>
      </c>
      <c r="AD100" s="123" t="e">
        <f t="shared" si="38"/>
        <v>#VALUE!</v>
      </c>
      <c r="AE100" s="124" t="e">
        <f t="shared" si="39"/>
        <v>#VALUE!</v>
      </c>
      <c r="AF100" s="124" t="e">
        <f t="shared" si="40"/>
        <v>#VALUE!</v>
      </c>
      <c r="AG100" s="124" t="e">
        <f t="shared" si="41"/>
        <v>#VALUE!</v>
      </c>
      <c r="AH100" s="124" t="e">
        <f t="shared" si="42"/>
        <v>#VALUE!</v>
      </c>
      <c r="AI100" s="124" t="e">
        <f t="shared" si="43"/>
        <v>#VALUE!</v>
      </c>
      <c r="AJ100" s="124" t="e">
        <f t="shared" si="44"/>
        <v>#VALUE!</v>
      </c>
      <c r="AK100" s="124" t="e">
        <f t="shared" si="45"/>
        <v>#VALUE!</v>
      </c>
      <c r="AL100" s="124" t="e">
        <f t="shared" si="46"/>
        <v>#VALUE!</v>
      </c>
      <c r="AM100" s="124" t="e">
        <f t="shared" si="47"/>
        <v>#VALUE!</v>
      </c>
      <c r="AN100" s="124" t="e">
        <f t="shared" si="48"/>
        <v>#VALUE!</v>
      </c>
      <c r="AO100" s="124">
        <f t="shared" si="49"/>
        <v>1</v>
      </c>
    </row>
    <row r="101" spans="1:41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IF(OR($B101="",$C101="",$D101="",$E101&gt;AN_CONCURS,$E101=""),"",IF($F101&lt;&gt;0,F101/VLOOKUP($E101,Euro!A$6:C$246,3,FALSE),IF($G101&lt;&gt;0,G101,"")))</f>
        <v/>
      </c>
      <c r="S101" s="236" t="b">
        <f t="shared" si="26"/>
        <v>0</v>
      </c>
      <c r="U101" s="123" t="e">
        <f t="shared" si="27"/>
        <v>#VALUE!</v>
      </c>
      <c r="V101" s="123" t="e">
        <f t="shared" si="30"/>
        <v>#VALUE!</v>
      </c>
      <c r="W101" s="123" t="e">
        <f t="shared" si="31"/>
        <v>#VALUE!</v>
      </c>
      <c r="X101" s="123" t="e">
        <f t="shared" si="32"/>
        <v>#VALUE!</v>
      </c>
      <c r="Y101" s="123" t="e">
        <f t="shared" si="33"/>
        <v>#VALUE!</v>
      </c>
      <c r="Z101" s="123" t="e">
        <f t="shared" si="34"/>
        <v>#VALUE!</v>
      </c>
      <c r="AA101" s="123" t="e">
        <f t="shared" si="35"/>
        <v>#VALUE!</v>
      </c>
      <c r="AB101" s="123" t="e">
        <f t="shared" si="36"/>
        <v>#VALUE!</v>
      </c>
      <c r="AC101" s="123" t="e">
        <f t="shared" si="37"/>
        <v>#VALUE!</v>
      </c>
      <c r="AD101" s="123" t="e">
        <f t="shared" si="38"/>
        <v>#VALUE!</v>
      </c>
      <c r="AE101" s="124" t="e">
        <f t="shared" si="39"/>
        <v>#VALUE!</v>
      </c>
      <c r="AF101" s="124" t="e">
        <f t="shared" si="40"/>
        <v>#VALUE!</v>
      </c>
      <c r="AG101" s="124" t="e">
        <f t="shared" si="41"/>
        <v>#VALUE!</v>
      </c>
      <c r="AH101" s="124" t="e">
        <f t="shared" si="42"/>
        <v>#VALUE!</v>
      </c>
      <c r="AI101" s="124" t="e">
        <f t="shared" si="43"/>
        <v>#VALUE!</v>
      </c>
      <c r="AJ101" s="124" t="e">
        <f t="shared" si="44"/>
        <v>#VALUE!</v>
      </c>
      <c r="AK101" s="124" t="e">
        <f t="shared" si="45"/>
        <v>#VALUE!</v>
      </c>
      <c r="AL101" s="124" t="e">
        <f t="shared" si="46"/>
        <v>#VALUE!</v>
      </c>
      <c r="AM101" s="124" t="e">
        <f t="shared" si="47"/>
        <v>#VALUE!</v>
      </c>
      <c r="AN101" s="124" t="e">
        <f t="shared" si="48"/>
        <v>#VALUE!</v>
      </c>
      <c r="AO101" s="124">
        <f t="shared" si="49"/>
        <v>1</v>
      </c>
    </row>
    <row r="102" spans="1:41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IF(OR($B102="",$C102="",$D102="",$E102&gt;AN_CONCURS,$E102=""),"",IF($F102&lt;&gt;0,F102/VLOOKUP($E102,Euro!A$6:C$246,3,FALSE),IF($G102&lt;&gt;0,G102,"")))</f>
        <v/>
      </c>
      <c r="S102" s="236" t="b">
        <f t="shared" si="26"/>
        <v>0</v>
      </c>
      <c r="U102" s="123" t="e">
        <f t="shared" si="27"/>
        <v>#VALUE!</v>
      </c>
      <c r="V102" s="123" t="e">
        <f t="shared" si="30"/>
        <v>#VALUE!</v>
      </c>
      <c r="W102" s="123" t="e">
        <f t="shared" si="31"/>
        <v>#VALUE!</v>
      </c>
      <c r="X102" s="123" t="e">
        <f t="shared" si="32"/>
        <v>#VALUE!</v>
      </c>
      <c r="Y102" s="123" t="e">
        <f t="shared" si="33"/>
        <v>#VALUE!</v>
      </c>
      <c r="Z102" s="123" t="e">
        <f t="shared" si="34"/>
        <v>#VALUE!</v>
      </c>
      <c r="AA102" s="123" t="e">
        <f t="shared" si="35"/>
        <v>#VALUE!</v>
      </c>
      <c r="AB102" s="123" t="e">
        <f t="shared" si="36"/>
        <v>#VALUE!</v>
      </c>
      <c r="AC102" s="123" t="e">
        <f t="shared" si="37"/>
        <v>#VALUE!</v>
      </c>
      <c r="AD102" s="123" t="e">
        <f t="shared" si="38"/>
        <v>#VALUE!</v>
      </c>
      <c r="AE102" s="124" t="e">
        <f t="shared" si="39"/>
        <v>#VALUE!</v>
      </c>
      <c r="AF102" s="124" t="e">
        <f t="shared" si="40"/>
        <v>#VALUE!</v>
      </c>
      <c r="AG102" s="124" t="e">
        <f t="shared" si="41"/>
        <v>#VALUE!</v>
      </c>
      <c r="AH102" s="124" t="e">
        <f t="shared" si="42"/>
        <v>#VALUE!</v>
      </c>
      <c r="AI102" s="124" t="e">
        <f t="shared" si="43"/>
        <v>#VALUE!</v>
      </c>
      <c r="AJ102" s="124" t="e">
        <f t="shared" si="44"/>
        <v>#VALUE!</v>
      </c>
      <c r="AK102" s="124" t="e">
        <f t="shared" si="45"/>
        <v>#VALUE!</v>
      </c>
      <c r="AL102" s="124" t="e">
        <f t="shared" si="46"/>
        <v>#VALUE!</v>
      </c>
      <c r="AM102" s="124" t="e">
        <f t="shared" si="47"/>
        <v>#VALUE!</v>
      </c>
      <c r="AN102" s="124" t="e">
        <f t="shared" si="48"/>
        <v>#VALUE!</v>
      </c>
      <c r="AO102" s="124">
        <f t="shared" si="49"/>
        <v>1</v>
      </c>
    </row>
    <row r="103" spans="1:41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IF(OR($B103="",$C103="",$D103="",$E103&gt;AN_CONCURS,$E103=""),"",IF($F103&lt;&gt;0,F103/VLOOKUP($E103,Euro!A$6:C$246,3,FALSE),IF($G103&lt;&gt;0,G103,"")))</f>
        <v/>
      </c>
      <c r="S103" s="236" t="b">
        <f t="shared" si="26"/>
        <v>0</v>
      </c>
      <c r="U103" s="123" t="e">
        <f t="shared" si="27"/>
        <v>#VALUE!</v>
      </c>
      <c r="V103" s="123" t="e">
        <f t="shared" si="30"/>
        <v>#VALUE!</v>
      </c>
      <c r="W103" s="123" t="e">
        <f t="shared" si="31"/>
        <v>#VALUE!</v>
      </c>
      <c r="X103" s="123" t="e">
        <f t="shared" si="32"/>
        <v>#VALUE!</v>
      </c>
      <c r="Y103" s="123" t="e">
        <f t="shared" si="33"/>
        <v>#VALUE!</v>
      </c>
      <c r="Z103" s="123" t="e">
        <f t="shared" si="34"/>
        <v>#VALUE!</v>
      </c>
      <c r="AA103" s="123" t="e">
        <f t="shared" si="35"/>
        <v>#VALUE!</v>
      </c>
      <c r="AB103" s="123" t="e">
        <f t="shared" si="36"/>
        <v>#VALUE!</v>
      </c>
      <c r="AC103" s="123" t="e">
        <f t="shared" si="37"/>
        <v>#VALUE!</v>
      </c>
      <c r="AD103" s="123" t="e">
        <f t="shared" si="38"/>
        <v>#VALUE!</v>
      </c>
      <c r="AE103" s="124" t="e">
        <f t="shared" si="39"/>
        <v>#VALUE!</v>
      </c>
      <c r="AF103" s="124" t="e">
        <f t="shared" si="40"/>
        <v>#VALUE!</v>
      </c>
      <c r="AG103" s="124" t="e">
        <f t="shared" si="41"/>
        <v>#VALUE!</v>
      </c>
      <c r="AH103" s="124" t="e">
        <f t="shared" si="42"/>
        <v>#VALUE!</v>
      </c>
      <c r="AI103" s="124" t="e">
        <f t="shared" si="43"/>
        <v>#VALUE!</v>
      </c>
      <c r="AJ103" s="124" t="e">
        <f t="shared" si="44"/>
        <v>#VALUE!</v>
      </c>
      <c r="AK103" s="124" t="e">
        <f t="shared" si="45"/>
        <v>#VALUE!</v>
      </c>
      <c r="AL103" s="124" t="e">
        <f t="shared" si="46"/>
        <v>#VALUE!</v>
      </c>
      <c r="AM103" s="124" t="e">
        <f t="shared" si="47"/>
        <v>#VALUE!</v>
      </c>
      <c r="AN103" s="124" t="e">
        <f t="shared" si="48"/>
        <v>#VALUE!</v>
      </c>
      <c r="AO103" s="124">
        <f t="shared" si="49"/>
        <v>1</v>
      </c>
    </row>
    <row r="104" spans="1:41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IF(OR($B104="",$C104="",$D104="",$E104&gt;AN_CONCURS,$E104=""),"",IF($F104&lt;&gt;0,F104/VLOOKUP($E104,Euro!A$6:C$246,3,FALSE),IF($G104&lt;&gt;0,G104,"")))</f>
        <v/>
      </c>
      <c r="S104" s="236" t="b">
        <f t="shared" si="26"/>
        <v>0</v>
      </c>
      <c r="U104" s="123" t="e">
        <f t="shared" si="27"/>
        <v>#VALUE!</v>
      </c>
      <c r="V104" s="123" t="e">
        <f t="shared" si="30"/>
        <v>#VALUE!</v>
      </c>
      <c r="W104" s="123" t="e">
        <f t="shared" si="31"/>
        <v>#VALUE!</v>
      </c>
      <c r="X104" s="123" t="e">
        <f t="shared" si="32"/>
        <v>#VALUE!</v>
      </c>
      <c r="Y104" s="123" t="e">
        <f t="shared" si="33"/>
        <v>#VALUE!</v>
      </c>
      <c r="Z104" s="123" t="e">
        <f t="shared" si="34"/>
        <v>#VALUE!</v>
      </c>
      <c r="AA104" s="123" t="e">
        <f t="shared" si="35"/>
        <v>#VALUE!</v>
      </c>
      <c r="AB104" s="123" t="e">
        <f t="shared" si="36"/>
        <v>#VALUE!</v>
      </c>
      <c r="AC104" s="123" t="e">
        <f t="shared" si="37"/>
        <v>#VALUE!</v>
      </c>
      <c r="AD104" s="123" t="e">
        <f t="shared" si="38"/>
        <v>#VALUE!</v>
      </c>
      <c r="AE104" s="124" t="e">
        <f t="shared" si="39"/>
        <v>#VALUE!</v>
      </c>
      <c r="AF104" s="124" t="e">
        <f t="shared" si="40"/>
        <v>#VALUE!</v>
      </c>
      <c r="AG104" s="124" t="e">
        <f t="shared" si="41"/>
        <v>#VALUE!</v>
      </c>
      <c r="AH104" s="124" t="e">
        <f t="shared" si="42"/>
        <v>#VALUE!</v>
      </c>
      <c r="AI104" s="124" t="e">
        <f t="shared" si="43"/>
        <v>#VALUE!</v>
      </c>
      <c r="AJ104" s="124" t="e">
        <f t="shared" si="44"/>
        <v>#VALUE!</v>
      </c>
      <c r="AK104" s="124" t="e">
        <f t="shared" si="45"/>
        <v>#VALUE!</v>
      </c>
      <c r="AL104" s="124" t="e">
        <f t="shared" si="46"/>
        <v>#VALUE!</v>
      </c>
      <c r="AM104" s="124" t="e">
        <f t="shared" si="47"/>
        <v>#VALUE!</v>
      </c>
      <c r="AN104" s="124" t="e">
        <f t="shared" si="48"/>
        <v>#VALUE!</v>
      </c>
      <c r="AO104" s="124">
        <f t="shared" si="49"/>
        <v>1</v>
      </c>
    </row>
    <row r="105" spans="1:41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IF(OR($B105="",$C105="",$D105="",$E105&gt;AN_CONCURS,$E105=""),"",IF($F105&lt;&gt;0,F105/VLOOKUP($E105,Euro!A$6:C$246,3,FALSE),IF($G105&lt;&gt;0,G105,"")))</f>
        <v/>
      </c>
      <c r="S105" s="236" t="b">
        <f t="shared" si="26"/>
        <v>0</v>
      </c>
      <c r="U105" s="123" t="e">
        <f t="shared" si="27"/>
        <v>#VALUE!</v>
      </c>
      <c r="V105" s="123" t="e">
        <f t="shared" si="30"/>
        <v>#VALUE!</v>
      </c>
      <c r="W105" s="123" t="e">
        <f t="shared" si="31"/>
        <v>#VALUE!</v>
      </c>
      <c r="X105" s="123" t="e">
        <f t="shared" si="32"/>
        <v>#VALUE!</v>
      </c>
      <c r="Y105" s="123" t="e">
        <f t="shared" si="33"/>
        <v>#VALUE!</v>
      </c>
      <c r="Z105" s="123" t="e">
        <f t="shared" si="34"/>
        <v>#VALUE!</v>
      </c>
      <c r="AA105" s="123" t="e">
        <f t="shared" si="35"/>
        <v>#VALUE!</v>
      </c>
      <c r="AB105" s="123" t="e">
        <f t="shared" si="36"/>
        <v>#VALUE!</v>
      </c>
      <c r="AC105" s="123" t="e">
        <f t="shared" si="37"/>
        <v>#VALUE!</v>
      </c>
      <c r="AD105" s="123" t="e">
        <f t="shared" si="38"/>
        <v>#VALUE!</v>
      </c>
      <c r="AE105" s="124" t="e">
        <f t="shared" si="39"/>
        <v>#VALUE!</v>
      </c>
      <c r="AF105" s="124" t="e">
        <f t="shared" si="40"/>
        <v>#VALUE!</v>
      </c>
      <c r="AG105" s="124" t="e">
        <f t="shared" si="41"/>
        <v>#VALUE!</v>
      </c>
      <c r="AH105" s="124" t="e">
        <f t="shared" si="42"/>
        <v>#VALUE!</v>
      </c>
      <c r="AI105" s="124" t="e">
        <f t="shared" si="43"/>
        <v>#VALUE!</v>
      </c>
      <c r="AJ105" s="124" t="e">
        <f t="shared" si="44"/>
        <v>#VALUE!</v>
      </c>
      <c r="AK105" s="124" t="e">
        <f t="shared" si="45"/>
        <v>#VALUE!</v>
      </c>
      <c r="AL105" s="124" t="e">
        <f t="shared" si="46"/>
        <v>#VALUE!</v>
      </c>
      <c r="AM105" s="124" t="e">
        <f t="shared" si="47"/>
        <v>#VALUE!</v>
      </c>
      <c r="AN105" s="124" t="e">
        <f t="shared" si="48"/>
        <v>#VALUE!</v>
      </c>
      <c r="AO105" s="124">
        <f t="shared" si="49"/>
        <v>1</v>
      </c>
    </row>
    <row r="106" spans="1:41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IF(OR($B106="",$C106="",$D106="",$E106&gt;AN_CONCURS,$E106=""),"",IF($F106&lt;&gt;0,F106/VLOOKUP($E106,Euro!A$6:C$246,3,FALSE),IF($G106&lt;&gt;0,G106,"")))</f>
        <v/>
      </c>
      <c r="S106" s="236" t="b">
        <f t="shared" si="26"/>
        <v>0</v>
      </c>
      <c r="U106" s="123" t="e">
        <f t="shared" si="27"/>
        <v>#VALUE!</v>
      </c>
      <c r="V106" s="123" t="e">
        <f t="shared" si="30"/>
        <v>#VALUE!</v>
      </c>
      <c r="W106" s="123" t="e">
        <f t="shared" si="31"/>
        <v>#VALUE!</v>
      </c>
      <c r="X106" s="123" t="e">
        <f t="shared" si="32"/>
        <v>#VALUE!</v>
      </c>
      <c r="Y106" s="123" t="e">
        <f t="shared" si="33"/>
        <v>#VALUE!</v>
      </c>
      <c r="Z106" s="123" t="e">
        <f t="shared" si="34"/>
        <v>#VALUE!</v>
      </c>
      <c r="AA106" s="123" t="e">
        <f t="shared" si="35"/>
        <v>#VALUE!</v>
      </c>
      <c r="AB106" s="123" t="e">
        <f t="shared" si="36"/>
        <v>#VALUE!</v>
      </c>
      <c r="AC106" s="123" t="e">
        <f t="shared" si="37"/>
        <v>#VALUE!</v>
      </c>
      <c r="AD106" s="123" t="e">
        <f t="shared" si="38"/>
        <v>#VALUE!</v>
      </c>
      <c r="AE106" s="124" t="e">
        <f t="shared" si="39"/>
        <v>#VALUE!</v>
      </c>
      <c r="AF106" s="124" t="e">
        <f t="shared" si="40"/>
        <v>#VALUE!</v>
      </c>
      <c r="AG106" s="124" t="e">
        <f t="shared" si="41"/>
        <v>#VALUE!</v>
      </c>
      <c r="AH106" s="124" t="e">
        <f t="shared" si="42"/>
        <v>#VALUE!</v>
      </c>
      <c r="AI106" s="124" t="e">
        <f t="shared" si="43"/>
        <v>#VALUE!</v>
      </c>
      <c r="AJ106" s="124" t="e">
        <f t="shared" si="44"/>
        <v>#VALUE!</v>
      </c>
      <c r="AK106" s="124" t="e">
        <f t="shared" si="45"/>
        <v>#VALUE!</v>
      </c>
      <c r="AL106" s="124" t="e">
        <f t="shared" si="46"/>
        <v>#VALUE!</v>
      </c>
      <c r="AM106" s="124" t="e">
        <f t="shared" si="47"/>
        <v>#VALUE!</v>
      </c>
      <c r="AN106" s="124" t="e">
        <f t="shared" si="48"/>
        <v>#VALUE!</v>
      </c>
      <c r="AO106" s="124">
        <f t="shared" si="49"/>
        <v>1</v>
      </c>
    </row>
    <row r="107" spans="1:41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IF(OR($B107="",$C107="",$D107="",$E107&gt;AN_CONCURS,$E107=""),"",IF($F107&lt;&gt;0,F107/VLOOKUP($E107,Euro!A$6:C$246,3,FALSE),IF($G107&lt;&gt;0,G107,"")))</f>
        <v/>
      </c>
      <c r="S107" s="236" t="b">
        <f t="shared" si="26"/>
        <v>0</v>
      </c>
      <c r="U107" s="123" t="e">
        <f t="shared" si="27"/>
        <v>#VALUE!</v>
      </c>
      <c r="V107" s="123" t="e">
        <f t="shared" si="30"/>
        <v>#VALUE!</v>
      </c>
      <c r="W107" s="123" t="e">
        <f t="shared" si="31"/>
        <v>#VALUE!</v>
      </c>
      <c r="X107" s="123" t="e">
        <f t="shared" si="32"/>
        <v>#VALUE!</v>
      </c>
      <c r="Y107" s="123" t="e">
        <f t="shared" si="33"/>
        <v>#VALUE!</v>
      </c>
      <c r="Z107" s="123" t="e">
        <f t="shared" si="34"/>
        <v>#VALUE!</v>
      </c>
      <c r="AA107" s="123" t="e">
        <f t="shared" si="35"/>
        <v>#VALUE!</v>
      </c>
      <c r="AB107" s="123" t="e">
        <f t="shared" si="36"/>
        <v>#VALUE!</v>
      </c>
      <c r="AC107" s="123" t="e">
        <f t="shared" si="37"/>
        <v>#VALUE!</v>
      </c>
      <c r="AD107" s="123" t="e">
        <f t="shared" si="38"/>
        <v>#VALUE!</v>
      </c>
      <c r="AE107" s="124" t="e">
        <f t="shared" si="39"/>
        <v>#VALUE!</v>
      </c>
      <c r="AF107" s="124" t="e">
        <f t="shared" si="40"/>
        <v>#VALUE!</v>
      </c>
      <c r="AG107" s="124" t="e">
        <f t="shared" si="41"/>
        <v>#VALUE!</v>
      </c>
      <c r="AH107" s="124" t="e">
        <f t="shared" si="42"/>
        <v>#VALUE!</v>
      </c>
      <c r="AI107" s="124" t="e">
        <f t="shared" si="43"/>
        <v>#VALUE!</v>
      </c>
      <c r="AJ107" s="124" t="e">
        <f t="shared" si="44"/>
        <v>#VALUE!</v>
      </c>
      <c r="AK107" s="124" t="e">
        <f t="shared" si="45"/>
        <v>#VALUE!</v>
      </c>
      <c r="AL107" s="124" t="e">
        <f t="shared" si="46"/>
        <v>#VALUE!</v>
      </c>
      <c r="AM107" s="124" t="e">
        <f t="shared" si="47"/>
        <v>#VALUE!</v>
      </c>
      <c r="AN107" s="124" t="e">
        <f t="shared" si="48"/>
        <v>#VALUE!</v>
      </c>
      <c r="AO107" s="124">
        <f t="shared" si="49"/>
        <v>1</v>
      </c>
    </row>
    <row r="108" spans="1:41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IF(OR($B108="",$C108="",$D108="",$E108&gt;AN_CONCURS,$E108=""),"",IF($F108&lt;&gt;0,F108/VLOOKUP($E108,Euro!A$6:C$246,3,FALSE),IF($G108&lt;&gt;0,G108,"")))</f>
        <v/>
      </c>
      <c r="S108" s="236" t="b">
        <f t="shared" si="26"/>
        <v>0</v>
      </c>
      <c r="U108" s="123" t="e">
        <f t="shared" si="27"/>
        <v>#VALUE!</v>
      </c>
      <c r="V108" s="123" t="e">
        <f t="shared" si="30"/>
        <v>#VALUE!</v>
      </c>
      <c r="W108" s="123" t="e">
        <f t="shared" si="31"/>
        <v>#VALUE!</v>
      </c>
      <c r="X108" s="123" t="e">
        <f t="shared" si="32"/>
        <v>#VALUE!</v>
      </c>
      <c r="Y108" s="123" t="e">
        <f t="shared" si="33"/>
        <v>#VALUE!</v>
      </c>
      <c r="Z108" s="123" t="e">
        <f t="shared" si="34"/>
        <v>#VALUE!</v>
      </c>
      <c r="AA108" s="123" t="e">
        <f t="shared" si="35"/>
        <v>#VALUE!</v>
      </c>
      <c r="AB108" s="123" t="e">
        <f t="shared" si="36"/>
        <v>#VALUE!</v>
      </c>
      <c r="AC108" s="123" t="e">
        <f t="shared" si="37"/>
        <v>#VALUE!</v>
      </c>
      <c r="AD108" s="123" t="e">
        <f t="shared" si="38"/>
        <v>#VALUE!</v>
      </c>
      <c r="AE108" s="124" t="e">
        <f t="shared" si="39"/>
        <v>#VALUE!</v>
      </c>
      <c r="AF108" s="124" t="e">
        <f t="shared" si="40"/>
        <v>#VALUE!</v>
      </c>
      <c r="AG108" s="124" t="e">
        <f t="shared" si="41"/>
        <v>#VALUE!</v>
      </c>
      <c r="AH108" s="124" t="e">
        <f t="shared" si="42"/>
        <v>#VALUE!</v>
      </c>
      <c r="AI108" s="124" t="e">
        <f t="shared" si="43"/>
        <v>#VALUE!</v>
      </c>
      <c r="AJ108" s="124" t="e">
        <f t="shared" si="44"/>
        <v>#VALUE!</v>
      </c>
      <c r="AK108" s="124" t="e">
        <f t="shared" si="45"/>
        <v>#VALUE!</v>
      </c>
      <c r="AL108" s="124" t="e">
        <f t="shared" si="46"/>
        <v>#VALUE!</v>
      </c>
      <c r="AM108" s="124" t="e">
        <f t="shared" si="47"/>
        <v>#VALUE!</v>
      </c>
      <c r="AN108" s="124" t="e">
        <f t="shared" si="48"/>
        <v>#VALUE!</v>
      </c>
      <c r="AO108" s="124">
        <f t="shared" si="49"/>
        <v>1</v>
      </c>
    </row>
    <row r="109" spans="1:41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IF(OR($B109="",$C109="",$D109="",$E109&gt;AN_CONCURS,$E109=""),"",IF($F109&lt;&gt;0,F109/VLOOKUP($E109,Euro!A$6:C$246,3,FALSE),IF($G109&lt;&gt;0,G109,"")))</f>
        <v/>
      </c>
      <c r="S109" s="236" t="b">
        <f t="shared" si="26"/>
        <v>0</v>
      </c>
      <c r="U109" s="123" t="e">
        <f t="shared" si="27"/>
        <v>#VALUE!</v>
      </c>
      <c r="V109" s="123" t="e">
        <f t="shared" si="30"/>
        <v>#VALUE!</v>
      </c>
      <c r="W109" s="123" t="e">
        <f t="shared" si="31"/>
        <v>#VALUE!</v>
      </c>
      <c r="X109" s="123" t="e">
        <f t="shared" si="32"/>
        <v>#VALUE!</v>
      </c>
      <c r="Y109" s="123" t="e">
        <f t="shared" si="33"/>
        <v>#VALUE!</v>
      </c>
      <c r="Z109" s="123" t="e">
        <f t="shared" si="34"/>
        <v>#VALUE!</v>
      </c>
      <c r="AA109" s="123" t="e">
        <f t="shared" si="35"/>
        <v>#VALUE!</v>
      </c>
      <c r="AB109" s="123" t="e">
        <f t="shared" si="36"/>
        <v>#VALUE!</v>
      </c>
      <c r="AC109" s="123" t="e">
        <f t="shared" si="37"/>
        <v>#VALUE!</v>
      </c>
      <c r="AD109" s="123" t="e">
        <f t="shared" si="38"/>
        <v>#VALUE!</v>
      </c>
      <c r="AE109" s="124" t="e">
        <f t="shared" si="39"/>
        <v>#VALUE!</v>
      </c>
      <c r="AF109" s="124" t="e">
        <f t="shared" si="40"/>
        <v>#VALUE!</v>
      </c>
      <c r="AG109" s="124" t="e">
        <f t="shared" si="41"/>
        <v>#VALUE!</v>
      </c>
      <c r="AH109" s="124" t="e">
        <f t="shared" si="42"/>
        <v>#VALUE!</v>
      </c>
      <c r="AI109" s="124" t="e">
        <f t="shared" si="43"/>
        <v>#VALUE!</v>
      </c>
      <c r="AJ109" s="124" t="e">
        <f t="shared" si="44"/>
        <v>#VALUE!</v>
      </c>
      <c r="AK109" s="124" t="e">
        <f t="shared" si="45"/>
        <v>#VALUE!</v>
      </c>
      <c r="AL109" s="124" t="e">
        <f t="shared" si="46"/>
        <v>#VALUE!</v>
      </c>
      <c r="AM109" s="124" t="e">
        <f t="shared" si="47"/>
        <v>#VALUE!</v>
      </c>
      <c r="AN109" s="124" t="e">
        <f t="shared" si="48"/>
        <v>#VALUE!</v>
      </c>
      <c r="AO109" s="124">
        <f t="shared" si="49"/>
        <v>1</v>
      </c>
    </row>
    <row r="110" spans="1:41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IF(OR($B110="",$C110="",$D110="",$E110&gt;AN_CONCURS,$E110=""),"",IF($F110&lt;&gt;0,F110/VLOOKUP($E110,Euro!A$6:C$246,3,FALSE),IF($G110&lt;&gt;0,G110,"")))</f>
        <v/>
      </c>
      <c r="S110" s="236" t="b">
        <f t="shared" si="26"/>
        <v>0</v>
      </c>
      <c r="U110" s="123" t="e">
        <f t="shared" si="27"/>
        <v>#VALUE!</v>
      </c>
      <c r="V110" s="123" t="e">
        <f t="shared" si="30"/>
        <v>#VALUE!</v>
      </c>
      <c r="W110" s="123" t="e">
        <f t="shared" si="31"/>
        <v>#VALUE!</v>
      </c>
      <c r="X110" s="123" t="e">
        <f t="shared" si="32"/>
        <v>#VALUE!</v>
      </c>
      <c r="Y110" s="123" t="e">
        <f t="shared" si="33"/>
        <v>#VALUE!</v>
      </c>
      <c r="Z110" s="123" t="e">
        <f t="shared" si="34"/>
        <v>#VALUE!</v>
      </c>
      <c r="AA110" s="123" t="e">
        <f t="shared" si="35"/>
        <v>#VALUE!</v>
      </c>
      <c r="AB110" s="123" t="e">
        <f t="shared" si="36"/>
        <v>#VALUE!</v>
      </c>
      <c r="AC110" s="123" t="e">
        <f t="shared" si="37"/>
        <v>#VALUE!</v>
      </c>
      <c r="AD110" s="123" t="e">
        <f t="shared" si="38"/>
        <v>#VALUE!</v>
      </c>
      <c r="AE110" s="124" t="e">
        <f t="shared" si="39"/>
        <v>#VALUE!</v>
      </c>
      <c r="AF110" s="124" t="e">
        <f t="shared" si="40"/>
        <v>#VALUE!</v>
      </c>
      <c r="AG110" s="124" t="e">
        <f t="shared" si="41"/>
        <v>#VALUE!</v>
      </c>
      <c r="AH110" s="124" t="e">
        <f t="shared" si="42"/>
        <v>#VALUE!</v>
      </c>
      <c r="AI110" s="124" t="e">
        <f t="shared" si="43"/>
        <v>#VALUE!</v>
      </c>
      <c r="AJ110" s="124" t="e">
        <f t="shared" si="44"/>
        <v>#VALUE!</v>
      </c>
      <c r="AK110" s="124" t="e">
        <f t="shared" si="45"/>
        <v>#VALUE!</v>
      </c>
      <c r="AL110" s="124" t="e">
        <f t="shared" si="46"/>
        <v>#VALUE!</v>
      </c>
      <c r="AM110" s="124" t="e">
        <f t="shared" si="47"/>
        <v>#VALUE!</v>
      </c>
      <c r="AN110" s="124" t="e">
        <f t="shared" si="48"/>
        <v>#VALUE!</v>
      </c>
      <c r="AO110" s="124">
        <f t="shared" si="49"/>
        <v>1</v>
      </c>
    </row>
    <row r="111" spans="1:41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IF(OR($B111="",$C111="",$D111="",$E111&gt;AN_CONCURS,$E111=""),"",IF($F111&lt;&gt;0,F111/VLOOKUP($E111,Euro!A$6:C$246,3,FALSE),IF($G111&lt;&gt;0,G111,"")))</f>
        <v/>
      </c>
      <c r="S111" s="236" t="b">
        <f t="shared" si="26"/>
        <v>0</v>
      </c>
      <c r="U111" s="123" t="e">
        <f t="shared" si="27"/>
        <v>#VALUE!</v>
      </c>
      <c r="V111" s="123" t="e">
        <f t="shared" si="30"/>
        <v>#VALUE!</v>
      </c>
      <c r="W111" s="123" t="e">
        <f t="shared" si="31"/>
        <v>#VALUE!</v>
      </c>
      <c r="X111" s="123" t="e">
        <f t="shared" si="32"/>
        <v>#VALUE!</v>
      </c>
      <c r="Y111" s="123" t="e">
        <f t="shared" si="33"/>
        <v>#VALUE!</v>
      </c>
      <c r="Z111" s="123" t="e">
        <f t="shared" si="34"/>
        <v>#VALUE!</v>
      </c>
      <c r="AA111" s="123" t="e">
        <f t="shared" si="35"/>
        <v>#VALUE!</v>
      </c>
      <c r="AB111" s="123" t="e">
        <f t="shared" si="36"/>
        <v>#VALUE!</v>
      </c>
      <c r="AC111" s="123" t="e">
        <f t="shared" si="37"/>
        <v>#VALUE!</v>
      </c>
      <c r="AD111" s="123" t="e">
        <f t="shared" si="38"/>
        <v>#VALUE!</v>
      </c>
      <c r="AE111" s="124" t="e">
        <f t="shared" si="39"/>
        <v>#VALUE!</v>
      </c>
      <c r="AF111" s="124" t="e">
        <f t="shared" si="40"/>
        <v>#VALUE!</v>
      </c>
      <c r="AG111" s="124" t="e">
        <f t="shared" si="41"/>
        <v>#VALUE!</v>
      </c>
      <c r="AH111" s="124" t="e">
        <f t="shared" si="42"/>
        <v>#VALUE!</v>
      </c>
      <c r="AI111" s="124" t="e">
        <f t="shared" si="43"/>
        <v>#VALUE!</v>
      </c>
      <c r="AJ111" s="124" t="e">
        <f t="shared" si="44"/>
        <v>#VALUE!</v>
      </c>
      <c r="AK111" s="124" t="e">
        <f t="shared" si="45"/>
        <v>#VALUE!</v>
      </c>
      <c r="AL111" s="124" t="e">
        <f t="shared" si="46"/>
        <v>#VALUE!</v>
      </c>
      <c r="AM111" s="124" t="e">
        <f t="shared" si="47"/>
        <v>#VALUE!</v>
      </c>
      <c r="AN111" s="124" t="e">
        <f t="shared" si="48"/>
        <v>#VALUE!</v>
      </c>
      <c r="AO111" s="124">
        <f t="shared" si="49"/>
        <v>1</v>
      </c>
    </row>
    <row r="112" spans="1:41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IF(OR($B112="",$C112="",$D112="",$E112&gt;AN_CONCURS,$E112=""),"",IF($F112&lt;&gt;0,F112/VLOOKUP($E112,Euro!A$6:C$246,3,FALSE),IF($G112&lt;&gt;0,G112,"")))</f>
        <v/>
      </c>
      <c r="S112" s="236" t="b">
        <f t="shared" si="26"/>
        <v>0</v>
      </c>
      <c r="U112" s="123" t="e">
        <f t="shared" si="27"/>
        <v>#VALUE!</v>
      </c>
      <c r="V112" s="123" t="e">
        <f t="shared" si="30"/>
        <v>#VALUE!</v>
      </c>
      <c r="W112" s="123" t="e">
        <f t="shared" si="31"/>
        <v>#VALUE!</v>
      </c>
      <c r="X112" s="123" t="e">
        <f t="shared" si="32"/>
        <v>#VALUE!</v>
      </c>
      <c r="Y112" s="123" t="e">
        <f t="shared" si="33"/>
        <v>#VALUE!</v>
      </c>
      <c r="Z112" s="123" t="e">
        <f t="shared" si="34"/>
        <v>#VALUE!</v>
      </c>
      <c r="AA112" s="123" t="e">
        <f t="shared" si="35"/>
        <v>#VALUE!</v>
      </c>
      <c r="AB112" s="123" t="e">
        <f t="shared" si="36"/>
        <v>#VALUE!</v>
      </c>
      <c r="AC112" s="123" t="e">
        <f t="shared" si="37"/>
        <v>#VALUE!</v>
      </c>
      <c r="AD112" s="123" t="e">
        <f t="shared" si="38"/>
        <v>#VALUE!</v>
      </c>
      <c r="AE112" s="124" t="e">
        <f t="shared" si="39"/>
        <v>#VALUE!</v>
      </c>
      <c r="AF112" s="124" t="e">
        <f t="shared" si="40"/>
        <v>#VALUE!</v>
      </c>
      <c r="AG112" s="124" t="e">
        <f t="shared" si="41"/>
        <v>#VALUE!</v>
      </c>
      <c r="AH112" s="124" t="e">
        <f t="shared" si="42"/>
        <v>#VALUE!</v>
      </c>
      <c r="AI112" s="124" t="e">
        <f t="shared" si="43"/>
        <v>#VALUE!</v>
      </c>
      <c r="AJ112" s="124" t="e">
        <f t="shared" si="44"/>
        <v>#VALUE!</v>
      </c>
      <c r="AK112" s="124" t="e">
        <f t="shared" si="45"/>
        <v>#VALUE!</v>
      </c>
      <c r="AL112" s="124" t="e">
        <f t="shared" si="46"/>
        <v>#VALUE!</v>
      </c>
      <c r="AM112" s="124" t="e">
        <f t="shared" si="47"/>
        <v>#VALUE!</v>
      </c>
      <c r="AN112" s="124" t="e">
        <f t="shared" si="48"/>
        <v>#VALUE!</v>
      </c>
      <c r="AO112" s="124">
        <f t="shared" si="49"/>
        <v>1</v>
      </c>
    </row>
    <row r="113" spans="1:41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IF(OR($B113="",$C113="",$D113="",$E113&gt;AN_CONCURS,$E113=""),"",IF($F113&lt;&gt;0,F113/VLOOKUP($E113,Euro!A$6:C$246,3,FALSE),IF($G113&lt;&gt;0,G113,"")))</f>
        <v/>
      </c>
      <c r="S113" s="236" t="b">
        <f t="shared" si="26"/>
        <v>0</v>
      </c>
      <c r="U113" s="123" t="e">
        <f t="shared" si="27"/>
        <v>#VALUE!</v>
      </c>
      <c r="V113" s="123" t="e">
        <f t="shared" si="30"/>
        <v>#VALUE!</v>
      </c>
      <c r="W113" s="123" t="e">
        <f t="shared" si="31"/>
        <v>#VALUE!</v>
      </c>
      <c r="X113" s="123" t="e">
        <f t="shared" si="32"/>
        <v>#VALUE!</v>
      </c>
      <c r="Y113" s="123" t="e">
        <f t="shared" si="33"/>
        <v>#VALUE!</v>
      </c>
      <c r="Z113" s="123" t="e">
        <f t="shared" si="34"/>
        <v>#VALUE!</v>
      </c>
      <c r="AA113" s="123" t="e">
        <f t="shared" si="35"/>
        <v>#VALUE!</v>
      </c>
      <c r="AB113" s="123" t="e">
        <f t="shared" si="36"/>
        <v>#VALUE!</v>
      </c>
      <c r="AC113" s="123" t="e">
        <f t="shared" si="37"/>
        <v>#VALUE!</v>
      </c>
      <c r="AD113" s="123" t="e">
        <f t="shared" si="38"/>
        <v>#VALUE!</v>
      </c>
      <c r="AE113" s="124" t="e">
        <f t="shared" si="39"/>
        <v>#VALUE!</v>
      </c>
      <c r="AF113" s="124" t="e">
        <f t="shared" si="40"/>
        <v>#VALUE!</v>
      </c>
      <c r="AG113" s="124" t="e">
        <f t="shared" si="41"/>
        <v>#VALUE!</v>
      </c>
      <c r="AH113" s="124" t="e">
        <f t="shared" si="42"/>
        <v>#VALUE!</v>
      </c>
      <c r="AI113" s="124" t="e">
        <f t="shared" si="43"/>
        <v>#VALUE!</v>
      </c>
      <c r="AJ113" s="124" t="e">
        <f t="shared" si="44"/>
        <v>#VALUE!</v>
      </c>
      <c r="AK113" s="124" t="e">
        <f t="shared" si="45"/>
        <v>#VALUE!</v>
      </c>
      <c r="AL113" s="124" t="e">
        <f t="shared" si="46"/>
        <v>#VALUE!</v>
      </c>
      <c r="AM113" s="124" t="e">
        <f t="shared" si="47"/>
        <v>#VALUE!</v>
      </c>
      <c r="AN113" s="124" t="e">
        <f t="shared" si="48"/>
        <v>#VALUE!</v>
      </c>
      <c r="AO113" s="124">
        <f t="shared" si="49"/>
        <v>1</v>
      </c>
    </row>
    <row r="114" spans="1:41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IF(OR($B114="",$C114="",$D114="",$E114&gt;AN_CONCURS,$E114=""),"",IF($F114&lt;&gt;0,F114/VLOOKUP($E114,Euro!A$6:C$246,3,FALSE),IF($G114&lt;&gt;0,G114,"")))</f>
        <v/>
      </c>
      <c r="S114" s="236" t="b">
        <f t="shared" si="26"/>
        <v>0</v>
      </c>
      <c r="U114" s="123" t="e">
        <f t="shared" si="27"/>
        <v>#VALUE!</v>
      </c>
      <c r="V114" s="123" t="e">
        <f t="shared" si="30"/>
        <v>#VALUE!</v>
      </c>
      <c r="W114" s="123" t="e">
        <f t="shared" si="31"/>
        <v>#VALUE!</v>
      </c>
      <c r="X114" s="123" t="e">
        <f t="shared" si="32"/>
        <v>#VALUE!</v>
      </c>
      <c r="Y114" s="123" t="e">
        <f t="shared" si="33"/>
        <v>#VALUE!</v>
      </c>
      <c r="Z114" s="123" t="e">
        <f t="shared" si="34"/>
        <v>#VALUE!</v>
      </c>
      <c r="AA114" s="123" t="e">
        <f t="shared" si="35"/>
        <v>#VALUE!</v>
      </c>
      <c r="AB114" s="123" t="e">
        <f t="shared" si="36"/>
        <v>#VALUE!</v>
      </c>
      <c r="AC114" s="123" t="e">
        <f t="shared" si="37"/>
        <v>#VALUE!</v>
      </c>
      <c r="AD114" s="123" t="e">
        <f t="shared" si="38"/>
        <v>#VALUE!</v>
      </c>
      <c r="AE114" s="124" t="e">
        <f t="shared" si="39"/>
        <v>#VALUE!</v>
      </c>
      <c r="AF114" s="124" t="e">
        <f t="shared" si="40"/>
        <v>#VALUE!</v>
      </c>
      <c r="AG114" s="124" t="e">
        <f t="shared" si="41"/>
        <v>#VALUE!</v>
      </c>
      <c r="AH114" s="124" t="e">
        <f t="shared" si="42"/>
        <v>#VALUE!</v>
      </c>
      <c r="AI114" s="124" t="e">
        <f t="shared" si="43"/>
        <v>#VALUE!</v>
      </c>
      <c r="AJ114" s="124" t="e">
        <f t="shared" si="44"/>
        <v>#VALUE!</v>
      </c>
      <c r="AK114" s="124" t="e">
        <f t="shared" si="45"/>
        <v>#VALUE!</v>
      </c>
      <c r="AL114" s="124" t="e">
        <f t="shared" si="46"/>
        <v>#VALUE!</v>
      </c>
      <c r="AM114" s="124" t="e">
        <f t="shared" si="47"/>
        <v>#VALUE!</v>
      </c>
      <c r="AN114" s="124" t="e">
        <f t="shared" si="48"/>
        <v>#VALUE!</v>
      </c>
      <c r="AO114" s="124">
        <f t="shared" si="49"/>
        <v>1</v>
      </c>
    </row>
    <row r="115" spans="1:41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IF(OR($B115="",$C115="",$D115="",$E115&gt;AN_CONCURS,$E115=""),"",IF($F115&lt;&gt;0,F115/VLOOKUP($E115,Euro!A$6:C$246,3,FALSE),IF($G115&lt;&gt;0,G115,"")))</f>
        <v/>
      </c>
      <c r="S115" s="236" t="b">
        <f t="shared" si="26"/>
        <v>0</v>
      </c>
      <c r="U115" s="123" t="e">
        <f t="shared" si="27"/>
        <v>#VALUE!</v>
      </c>
      <c r="V115" s="123" t="e">
        <f t="shared" si="30"/>
        <v>#VALUE!</v>
      </c>
      <c r="W115" s="123" t="e">
        <f t="shared" si="31"/>
        <v>#VALUE!</v>
      </c>
      <c r="X115" s="123" t="e">
        <f t="shared" si="32"/>
        <v>#VALUE!</v>
      </c>
      <c r="Y115" s="123" t="e">
        <f t="shared" si="33"/>
        <v>#VALUE!</v>
      </c>
      <c r="Z115" s="123" t="e">
        <f t="shared" si="34"/>
        <v>#VALUE!</v>
      </c>
      <c r="AA115" s="123" t="e">
        <f t="shared" si="35"/>
        <v>#VALUE!</v>
      </c>
      <c r="AB115" s="123" t="e">
        <f t="shared" si="36"/>
        <v>#VALUE!</v>
      </c>
      <c r="AC115" s="123" t="e">
        <f t="shared" si="37"/>
        <v>#VALUE!</v>
      </c>
      <c r="AD115" s="123" t="e">
        <f t="shared" si="38"/>
        <v>#VALUE!</v>
      </c>
      <c r="AE115" s="124" t="e">
        <f t="shared" si="39"/>
        <v>#VALUE!</v>
      </c>
      <c r="AF115" s="124" t="e">
        <f t="shared" si="40"/>
        <v>#VALUE!</v>
      </c>
      <c r="AG115" s="124" t="e">
        <f t="shared" si="41"/>
        <v>#VALUE!</v>
      </c>
      <c r="AH115" s="124" t="e">
        <f t="shared" si="42"/>
        <v>#VALUE!</v>
      </c>
      <c r="AI115" s="124" t="e">
        <f t="shared" si="43"/>
        <v>#VALUE!</v>
      </c>
      <c r="AJ115" s="124" t="e">
        <f t="shared" si="44"/>
        <v>#VALUE!</v>
      </c>
      <c r="AK115" s="124" t="e">
        <f t="shared" si="45"/>
        <v>#VALUE!</v>
      </c>
      <c r="AL115" s="124" t="e">
        <f t="shared" si="46"/>
        <v>#VALUE!</v>
      </c>
      <c r="AM115" s="124" t="e">
        <f t="shared" si="47"/>
        <v>#VALUE!</v>
      </c>
      <c r="AN115" s="124" t="e">
        <f t="shared" si="48"/>
        <v>#VALUE!</v>
      </c>
      <c r="AO115" s="124">
        <f t="shared" si="49"/>
        <v>1</v>
      </c>
    </row>
    <row r="116" spans="1:41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IF(OR($B116="",$C116="",$D116="",$E116&gt;AN_CONCURS,$E116=""),"",IF($F116&lt;&gt;0,F116/VLOOKUP($E116,Euro!A$6:C$246,3,FALSE),IF($G116&lt;&gt;0,G116,"")))</f>
        <v/>
      </c>
      <c r="S116" s="236" t="b">
        <f t="shared" si="26"/>
        <v>0</v>
      </c>
      <c r="U116" s="123" t="e">
        <f t="shared" si="27"/>
        <v>#VALUE!</v>
      </c>
      <c r="V116" s="123" t="e">
        <f t="shared" si="30"/>
        <v>#VALUE!</v>
      </c>
      <c r="W116" s="123" t="e">
        <f t="shared" si="31"/>
        <v>#VALUE!</v>
      </c>
      <c r="X116" s="123" t="e">
        <f t="shared" si="32"/>
        <v>#VALUE!</v>
      </c>
      <c r="Y116" s="123" t="e">
        <f t="shared" si="33"/>
        <v>#VALUE!</v>
      </c>
      <c r="Z116" s="123" t="e">
        <f t="shared" si="34"/>
        <v>#VALUE!</v>
      </c>
      <c r="AA116" s="123" t="e">
        <f t="shared" si="35"/>
        <v>#VALUE!</v>
      </c>
      <c r="AB116" s="123" t="e">
        <f t="shared" si="36"/>
        <v>#VALUE!</v>
      </c>
      <c r="AC116" s="123" t="e">
        <f t="shared" si="37"/>
        <v>#VALUE!</v>
      </c>
      <c r="AD116" s="123" t="e">
        <f t="shared" si="38"/>
        <v>#VALUE!</v>
      </c>
      <c r="AE116" s="124" t="e">
        <f t="shared" si="39"/>
        <v>#VALUE!</v>
      </c>
      <c r="AF116" s="124" t="e">
        <f t="shared" si="40"/>
        <v>#VALUE!</v>
      </c>
      <c r="AG116" s="124" t="e">
        <f t="shared" si="41"/>
        <v>#VALUE!</v>
      </c>
      <c r="AH116" s="124" t="e">
        <f t="shared" si="42"/>
        <v>#VALUE!</v>
      </c>
      <c r="AI116" s="124" t="e">
        <f t="shared" si="43"/>
        <v>#VALUE!</v>
      </c>
      <c r="AJ116" s="124" t="e">
        <f t="shared" si="44"/>
        <v>#VALUE!</v>
      </c>
      <c r="AK116" s="124" t="e">
        <f t="shared" si="45"/>
        <v>#VALUE!</v>
      </c>
      <c r="AL116" s="124" t="e">
        <f t="shared" si="46"/>
        <v>#VALUE!</v>
      </c>
      <c r="AM116" s="124" t="e">
        <f t="shared" si="47"/>
        <v>#VALUE!</v>
      </c>
      <c r="AN116" s="124" t="e">
        <f t="shared" si="48"/>
        <v>#VALUE!</v>
      </c>
      <c r="AO116" s="124">
        <f t="shared" si="49"/>
        <v>1</v>
      </c>
    </row>
    <row r="117" spans="1:41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IF(OR($B117="",$C117="",$D117="",$E117&gt;AN_CONCURS,$E117=""),"",IF($F117&lt;&gt;0,F117/VLOOKUP($E117,Euro!A$6:C$246,3,FALSE),IF($G117&lt;&gt;0,G117,"")))</f>
        <v/>
      </c>
      <c r="S117" s="236" t="b">
        <f t="shared" si="26"/>
        <v>0</v>
      </c>
      <c r="U117" s="123" t="e">
        <f t="shared" si="27"/>
        <v>#VALUE!</v>
      </c>
      <c r="V117" s="123" t="e">
        <f t="shared" si="30"/>
        <v>#VALUE!</v>
      </c>
      <c r="W117" s="123" t="e">
        <f t="shared" si="31"/>
        <v>#VALUE!</v>
      </c>
      <c r="X117" s="123" t="e">
        <f t="shared" si="32"/>
        <v>#VALUE!</v>
      </c>
      <c r="Y117" s="123" t="e">
        <f t="shared" si="33"/>
        <v>#VALUE!</v>
      </c>
      <c r="Z117" s="123" t="e">
        <f t="shared" si="34"/>
        <v>#VALUE!</v>
      </c>
      <c r="AA117" s="123" t="e">
        <f t="shared" si="35"/>
        <v>#VALUE!</v>
      </c>
      <c r="AB117" s="123" t="e">
        <f t="shared" si="36"/>
        <v>#VALUE!</v>
      </c>
      <c r="AC117" s="123" t="e">
        <f t="shared" si="37"/>
        <v>#VALUE!</v>
      </c>
      <c r="AD117" s="123" t="e">
        <f t="shared" si="38"/>
        <v>#VALUE!</v>
      </c>
      <c r="AE117" s="124" t="e">
        <f t="shared" si="39"/>
        <v>#VALUE!</v>
      </c>
      <c r="AF117" s="124" t="e">
        <f t="shared" si="40"/>
        <v>#VALUE!</v>
      </c>
      <c r="AG117" s="124" t="e">
        <f t="shared" si="41"/>
        <v>#VALUE!</v>
      </c>
      <c r="AH117" s="124" t="e">
        <f t="shared" si="42"/>
        <v>#VALUE!</v>
      </c>
      <c r="AI117" s="124" t="e">
        <f t="shared" si="43"/>
        <v>#VALUE!</v>
      </c>
      <c r="AJ117" s="124" t="e">
        <f t="shared" si="44"/>
        <v>#VALUE!</v>
      </c>
      <c r="AK117" s="124" t="e">
        <f t="shared" si="45"/>
        <v>#VALUE!</v>
      </c>
      <c r="AL117" s="124" t="e">
        <f t="shared" si="46"/>
        <v>#VALUE!</v>
      </c>
      <c r="AM117" s="124" t="e">
        <f t="shared" si="47"/>
        <v>#VALUE!</v>
      </c>
      <c r="AN117" s="124" t="e">
        <f t="shared" si="48"/>
        <v>#VALUE!</v>
      </c>
      <c r="AO117" s="124">
        <f t="shared" si="49"/>
        <v>1</v>
      </c>
    </row>
    <row r="118" spans="1:41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IF(OR($B118="",$C118="",$D118="",$E118&gt;AN_CONCURS,$E118=""),"",IF($F118&lt;&gt;0,F118/VLOOKUP($E118,Euro!A$6:C$246,3,FALSE),IF($G118&lt;&gt;0,G118,"")))</f>
        <v/>
      </c>
      <c r="S118" s="236" t="b">
        <f t="shared" si="26"/>
        <v>0</v>
      </c>
      <c r="U118" s="123" t="e">
        <f t="shared" si="27"/>
        <v>#VALUE!</v>
      </c>
      <c r="V118" s="123" t="e">
        <f t="shared" si="30"/>
        <v>#VALUE!</v>
      </c>
      <c r="W118" s="123" t="e">
        <f t="shared" si="31"/>
        <v>#VALUE!</v>
      </c>
      <c r="X118" s="123" t="e">
        <f t="shared" si="32"/>
        <v>#VALUE!</v>
      </c>
      <c r="Y118" s="123" t="e">
        <f t="shared" si="33"/>
        <v>#VALUE!</v>
      </c>
      <c r="Z118" s="123" t="e">
        <f t="shared" si="34"/>
        <v>#VALUE!</v>
      </c>
      <c r="AA118" s="123" t="e">
        <f t="shared" si="35"/>
        <v>#VALUE!</v>
      </c>
      <c r="AB118" s="123" t="e">
        <f t="shared" si="36"/>
        <v>#VALUE!</v>
      </c>
      <c r="AC118" s="123" t="e">
        <f t="shared" si="37"/>
        <v>#VALUE!</v>
      </c>
      <c r="AD118" s="123" t="e">
        <f t="shared" si="38"/>
        <v>#VALUE!</v>
      </c>
      <c r="AE118" s="124" t="e">
        <f t="shared" si="39"/>
        <v>#VALUE!</v>
      </c>
      <c r="AF118" s="124" t="e">
        <f t="shared" si="40"/>
        <v>#VALUE!</v>
      </c>
      <c r="AG118" s="124" t="e">
        <f t="shared" si="41"/>
        <v>#VALUE!</v>
      </c>
      <c r="AH118" s="124" t="e">
        <f t="shared" si="42"/>
        <v>#VALUE!</v>
      </c>
      <c r="AI118" s="124" t="e">
        <f t="shared" si="43"/>
        <v>#VALUE!</v>
      </c>
      <c r="AJ118" s="124" t="e">
        <f t="shared" si="44"/>
        <v>#VALUE!</v>
      </c>
      <c r="AK118" s="124" t="e">
        <f t="shared" si="45"/>
        <v>#VALUE!</v>
      </c>
      <c r="AL118" s="124" t="e">
        <f t="shared" si="46"/>
        <v>#VALUE!</v>
      </c>
      <c r="AM118" s="124" t="e">
        <f t="shared" si="47"/>
        <v>#VALUE!</v>
      </c>
      <c r="AN118" s="124" t="e">
        <f t="shared" si="48"/>
        <v>#VALUE!</v>
      </c>
      <c r="AO118" s="124">
        <f t="shared" si="49"/>
        <v>1</v>
      </c>
    </row>
    <row r="119" spans="1:41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IF(OR($B119="",$C119="",$D119="",$E119&gt;AN_CONCURS,$E119=""),"",IF($F119&lt;&gt;0,F119/VLOOKUP($E119,Euro!A$6:C$246,3,FALSE),IF($G119&lt;&gt;0,G119,"")))</f>
        <v/>
      </c>
      <c r="S119" s="236" t="b">
        <f t="shared" si="26"/>
        <v>0</v>
      </c>
      <c r="U119" s="123" t="e">
        <f t="shared" si="27"/>
        <v>#VALUE!</v>
      </c>
      <c r="V119" s="123" t="e">
        <f t="shared" si="30"/>
        <v>#VALUE!</v>
      </c>
      <c r="W119" s="123" t="e">
        <f t="shared" si="31"/>
        <v>#VALUE!</v>
      </c>
      <c r="X119" s="123" t="e">
        <f t="shared" si="32"/>
        <v>#VALUE!</v>
      </c>
      <c r="Y119" s="123" t="e">
        <f t="shared" si="33"/>
        <v>#VALUE!</v>
      </c>
      <c r="Z119" s="123" t="e">
        <f t="shared" si="34"/>
        <v>#VALUE!</v>
      </c>
      <c r="AA119" s="123" t="e">
        <f t="shared" si="35"/>
        <v>#VALUE!</v>
      </c>
      <c r="AB119" s="123" t="e">
        <f t="shared" si="36"/>
        <v>#VALUE!</v>
      </c>
      <c r="AC119" s="123" t="e">
        <f t="shared" si="37"/>
        <v>#VALUE!</v>
      </c>
      <c r="AD119" s="123" t="e">
        <f t="shared" si="38"/>
        <v>#VALUE!</v>
      </c>
      <c r="AE119" s="124" t="e">
        <f t="shared" si="39"/>
        <v>#VALUE!</v>
      </c>
      <c r="AF119" s="124" t="e">
        <f t="shared" si="40"/>
        <v>#VALUE!</v>
      </c>
      <c r="AG119" s="124" t="e">
        <f t="shared" si="41"/>
        <v>#VALUE!</v>
      </c>
      <c r="AH119" s="124" t="e">
        <f t="shared" si="42"/>
        <v>#VALUE!</v>
      </c>
      <c r="AI119" s="124" t="e">
        <f t="shared" si="43"/>
        <v>#VALUE!</v>
      </c>
      <c r="AJ119" s="124" t="e">
        <f t="shared" si="44"/>
        <v>#VALUE!</v>
      </c>
      <c r="AK119" s="124" t="e">
        <f t="shared" si="45"/>
        <v>#VALUE!</v>
      </c>
      <c r="AL119" s="124" t="e">
        <f t="shared" si="46"/>
        <v>#VALUE!</v>
      </c>
      <c r="AM119" s="124" t="e">
        <f t="shared" si="47"/>
        <v>#VALUE!</v>
      </c>
      <c r="AN119" s="124" t="e">
        <f t="shared" si="48"/>
        <v>#VALUE!</v>
      </c>
      <c r="AO119" s="124">
        <f t="shared" si="49"/>
        <v>1</v>
      </c>
    </row>
    <row r="120" spans="1:41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IF(OR($B120="",$C120="",$D120="",$E120&gt;AN_CONCURS,$E120=""),"",IF($F120&lt;&gt;0,F120/VLOOKUP($E120,Euro!A$6:C$246,3,FALSE),IF($G120&lt;&gt;0,G120,"")))</f>
        <v/>
      </c>
      <c r="S120" s="236" t="b">
        <f t="shared" si="26"/>
        <v>0</v>
      </c>
      <c r="U120" s="123" t="e">
        <f t="shared" si="27"/>
        <v>#VALUE!</v>
      </c>
      <c r="V120" s="123" t="e">
        <f t="shared" si="30"/>
        <v>#VALUE!</v>
      </c>
      <c r="W120" s="123" t="e">
        <f t="shared" si="31"/>
        <v>#VALUE!</v>
      </c>
      <c r="X120" s="123" t="e">
        <f t="shared" si="32"/>
        <v>#VALUE!</v>
      </c>
      <c r="Y120" s="123" t="e">
        <f t="shared" si="33"/>
        <v>#VALUE!</v>
      </c>
      <c r="Z120" s="123" t="e">
        <f t="shared" si="34"/>
        <v>#VALUE!</v>
      </c>
      <c r="AA120" s="123" t="e">
        <f t="shared" si="35"/>
        <v>#VALUE!</v>
      </c>
      <c r="AB120" s="123" t="e">
        <f t="shared" si="36"/>
        <v>#VALUE!</v>
      </c>
      <c r="AC120" s="123" t="e">
        <f t="shared" si="37"/>
        <v>#VALUE!</v>
      </c>
      <c r="AD120" s="123" t="e">
        <f t="shared" si="38"/>
        <v>#VALUE!</v>
      </c>
      <c r="AE120" s="124" t="e">
        <f t="shared" si="39"/>
        <v>#VALUE!</v>
      </c>
      <c r="AF120" s="124" t="e">
        <f t="shared" si="40"/>
        <v>#VALUE!</v>
      </c>
      <c r="AG120" s="124" t="e">
        <f t="shared" si="41"/>
        <v>#VALUE!</v>
      </c>
      <c r="AH120" s="124" t="e">
        <f t="shared" si="42"/>
        <v>#VALUE!</v>
      </c>
      <c r="AI120" s="124" t="e">
        <f t="shared" si="43"/>
        <v>#VALUE!</v>
      </c>
      <c r="AJ120" s="124" t="e">
        <f t="shared" si="44"/>
        <v>#VALUE!</v>
      </c>
      <c r="AK120" s="124" t="e">
        <f t="shared" si="45"/>
        <v>#VALUE!</v>
      </c>
      <c r="AL120" s="124" t="e">
        <f t="shared" si="46"/>
        <v>#VALUE!</v>
      </c>
      <c r="AM120" s="124" t="e">
        <f t="shared" si="47"/>
        <v>#VALUE!</v>
      </c>
      <c r="AN120" s="124" t="e">
        <f t="shared" si="48"/>
        <v>#VALUE!</v>
      </c>
      <c r="AO120" s="124">
        <f t="shared" si="49"/>
        <v>1</v>
      </c>
    </row>
    <row r="121" spans="1:41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IF(OR($B121="",$C121="",$D121="",$E121&gt;AN_CONCURS,$E121=""),"",IF($F121&lt;&gt;0,F121/VLOOKUP($E121,Euro!A$6:C$246,3,FALSE),IF($G121&lt;&gt;0,G121,"")))</f>
        <v/>
      </c>
      <c r="S121" s="236" t="b">
        <f t="shared" si="26"/>
        <v>0</v>
      </c>
      <c r="U121" s="123" t="e">
        <f t="shared" si="27"/>
        <v>#VALUE!</v>
      </c>
      <c r="V121" s="123" t="e">
        <f t="shared" si="30"/>
        <v>#VALUE!</v>
      </c>
      <c r="W121" s="123" t="e">
        <f t="shared" si="31"/>
        <v>#VALUE!</v>
      </c>
      <c r="X121" s="123" t="e">
        <f t="shared" si="32"/>
        <v>#VALUE!</v>
      </c>
      <c r="Y121" s="123" t="e">
        <f t="shared" si="33"/>
        <v>#VALUE!</v>
      </c>
      <c r="Z121" s="123" t="e">
        <f t="shared" si="34"/>
        <v>#VALUE!</v>
      </c>
      <c r="AA121" s="123" t="e">
        <f t="shared" si="35"/>
        <v>#VALUE!</v>
      </c>
      <c r="AB121" s="123" t="e">
        <f t="shared" si="36"/>
        <v>#VALUE!</v>
      </c>
      <c r="AC121" s="123" t="e">
        <f t="shared" si="37"/>
        <v>#VALUE!</v>
      </c>
      <c r="AD121" s="123" t="e">
        <f t="shared" si="38"/>
        <v>#VALUE!</v>
      </c>
      <c r="AE121" s="124" t="e">
        <f t="shared" si="39"/>
        <v>#VALUE!</v>
      </c>
      <c r="AF121" s="124" t="e">
        <f t="shared" si="40"/>
        <v>#VALUE!</v>
      </c>
      <c r="AG121" s="124" t="e">
        <f t="shared" si="41"/>
        <v>#VALUE!</v>
      </c>
      <c r="AH121" s="124" t="e">
        <f t="shared" si="42"/>
        <v>#VALUE!</v>
      </c>
      <c r="AI121" s="124" t="e">
        <f t="shared" si="43"/>
        <v>#VALUE!</v>
      </c>
      <c r="AJ121" s="124" t="e">
        <f t="shared" si="44"/>
        <v>#VALUE!</v>
      </c>
      <c r="AK121" s="124" t="e">
        <f t="shared" si="45"/>
        <v>#VALUE!</v>
      </c>
      <c r="AL121" s="124" t="e">
        <f t="shared" si="46"/>
        <v>#VALUE!</v>
      </c>
      <c r="AM121" s="124" t="e">
        <f t="shared" si="47"/>
        <v>#VALUE!</v>
      </c>
      <c r="AN121" s="124" t="e">
        <f t="shared" si="48"/>
        <v>#VALUE!</v>
      </c>
      <c r="AO121" s="124">
        <f t="shared" si="49"/>
        <v>1</v>
      </c>
    </row>
    <row r="122" spans="1:41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IF(OR($B122="",$C122="",$D122="",$E122&gt;AN_CONCURS,$E122=""),"",IF($F122&lt;&gt;0,F122/VLOOKUP($E122,Euro!A$6:C$246,3,FALSE),IF($G122&lt;&gt;0,G122,"")))</f>
        <v/>
      </c>
      <c r="S122" s="236" t="b">
        <f t="shared" si="26"/>
        <v>0</v>
      </c>
      <c r="U122" s="123" t="e">
        <f t="shared" si="27"/>
        <v>#VALUE!</v>
      </c>
      <c r="V122" s="123" t="e">
        <f t="shared" si="30"/>
        <v>#VALUE!</v>
      </c>
      <c r="W122" s="123" t="e">
        <f t="shared" si="31"/>
        <v>#VALUE!</v>
      </c>
      <c r="X122" s="123" t="e">
        <f t="shared" si="32"/>
        <v>#VALUE!</v>
      </c>
      <c r="Y122" s="123" t="e">
        <f t="shared" si="33"/>
        <v>#VALUE!</v>
      </c>
      <c r="Z122" s="123" t="e">
        <f t="shared" si="34"/>
        <v>#VALUE!</v>
      </c>
      <c r="AA122" s="123" t="e">
        <f t="shared" si="35"/>
        <v>#VALUE!</v>
      </c>
      <c r="AB122" s="123" t="e">
        <f t="shared" si="36"/>
        <v>#VALUE!</v>
      </c>
      <c r="AC122" s="123" t="e">
        <f t="shared" si="37"/>
        <v>#VALUE!</v>
      </c>
      <c r="AD122" s="123" t="e">
        <f t="shared" si="38"/>
        <v>#VALUE!</v>
      </c>
      <c r="AE122" s="124" t="e">
        <f t="shared" si="39"/>
        <v>#VALUE!</v>
      </c>
      <c r="AF122" s="124" t="e">
        <f t="shared" si="40"/>
        <v>#VALUE!</v>
      </c>
      <c r="AG122" s="124" t="e">
        <f t="shared" si="41"/>
        <v>#VALUE!</v>
      </c>
      <c r="AH122" s="124" t="e">
        <f t="shared" si="42"/>
        <v>#VALUE!</v>
      </c>
      <c r="AI122" s="124" t="e">
        <f t="shared" si="43"/>
        <v>#VALUE!</v>
      </c>
      <c r="AJ122" s="124" t="e">
        <f t="shared" si="44"/>
        <v>#VALUE!</v>
      </c>
      <c r="AK122" s="124" t="e">
        <f t="shared" si="45"/>
        <v>#VALUE!</v>
      </c>
      <c r="AL122" s="124" t="e">
        <f t="shared" si="46"/>
        <v>#VALUE!</v>
      </c>
      <c r="AM122" s="124" t="e">
        <f t="shared" si="47"/>
        <v>#VALUE!</v>
      </c>
      <c r="AN122" s="124" t="e">
        <f t="shared" si="48"/>
        <v>#VALUE!</v>
      </c>
      <c r="AO122" s="124">
        <f t="shared" si="49"/>
        <v>1</v>
      </c>
    </row>
    <row r="123" spans="1:41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IF(OR($B123="",$C123="",$D123="",$E123&gt;AN_CONCURS,$E123=""),"",IF($F123&lt;&gt;0,F123/VLOOKUP($E123,Euro!A$6:C$246,3,FALSE),IF($G123&lt;&gt;0,G123,"")))</f>
        <v/>
      </c>
      <c r="S123" s="236" t="b">
        <f t="shared" si="26"/>
        <v>0</v>
      </c>
      <c r="U123" s="123" t="e">
        <f t="shared" si="27"/>
        <v>#VALUE!</v>
      </c>
      <c r="V123" s="123" t="e">
        <f t="shared" si="30"/>
        <v>#VALUE!</v>
      </c>
      <c r="W123" s="123" t="e">
        <f t="shared" si="31"/>
        <v>#VALUE!</v>
      </c>
      <c r="X123" s="123" t="e">
        <f t="shared" si="32"/>
        <v>#VALUE!</v>
      </c>
      <c r="Y123" s="123" t="e">
        <f t="shared" si="33"/>
        <v>#VALUE!</v>
      </c>
      <c r="Z123" s="123" t="e">
        <f t="shared" si="34"/>
        <v>#VALUE!</v>
      </c>
      <c r="AA123" s="123" t="e">
        <f t="shared" si="35"/>
        <v>#VALUE!</v>
      </c>
      <c r="AB123" s="123" t="e">
        <f t="shared" si="36"/>
        <v>#VALUE!</v>
      </c>
      <c r="AC123" s="123" t="e">
        <f t="shared" si="37"/>
        <v>#VALUE!</v>
      </c>
      <c r="AD123" s="123" t="e">
        <f t="shared" si="38"/>
        <v>#VALUE!</v>
      </c>
      <c r="AE123" s="124" t="e">
        <f t="shared" si="39"/>
        <v>#VALUE!</v>
      </c>
      <c r="AF123" s="124" t="e">
        <f t="shared" si="40"/>
        <v>#VALUE!</v>
      </c>
      <c r="AG123" s="124" t="e">
        <f t="shared" si="41"/>
        <v>#VALUE!</v>
      </c>
      <c r="AH123" s="124" t="e">
        <f t="shared" si="42"/>
        <v>#VALUE!</v>
      </c>
      <c r="AI123" s="124" t="e">
        <f t="shared" si="43"/>
        <v>#VALUE!</v>
      </c>
      <c r="AJ123" s="124" t="e">
        <f t="shared" si="44"/>
        <v>#VALUE!</v>
      </c>
      <c r="AK123" s="124" t="e">
        <f t="shared" si="45"/>
        <v>#VALUE!</v>
      </c>
      <c r="AL123" s="124" t="e">
        <f t="shared" si="46"/>
        <v>#VALUE!</v>
      </c>
      <c r="AM123" s="124" t="e">
        <f t="shared" si="47"/>
        <v>#VALUE!</v>
      </c>
      <c r="AN123" s="124" t="e">
        <f t="shared" si="48"/>
        <v>#VALUE!</v>
      </c>
      <c r="AO123" s="124">
        <f t="shared" si="49"/>
        <v>1</v>
      </c>
    </row>
    <row r="124" spans="1:41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IF(OR($B124="",$C124="",$D124="",$E124&gt;AN_CONCURS,$E124=""),"",IF($F124&lt;&gt;0,F124/VLOOKUP($E124,Euro!A$6:C$246,3,FALSE),IF($G124&lt;&gt;0,G124,"")))</f>
        <v/>
      </c>
      <c r="S124" s="236" t="b">
        <f t="shared" si="26"/>
        <v>0</v>
      </c>
      <c r="U124" s="123" t="e">
        <f t="shared" si="27"/>
        <v>#VALUE!</v>
      </c>
      <c r="V124" s="123" t="e">
        <f t="shared" si="30"/>
        <v>#VALUE!</v>
      </c>
      <c r="W124" s="123" t="e">
        <f t="shared" si="31"/>
        <v>#VALUE!</v>
      </c>
      <c r="X124" s="123" t="e">
        <f t="shared" si="32"/>
        <v>#VALUE!</v>
      </c>
      <c r="Y124" s="123" t="e">
        <f t="shared" si="33"/>
        <v>#VALUE!</v>
      </c>
      <c r="Z124" s="123" t="e">
        <f t="shared" si="34"/>
        <v>#VALUE!</v>
      </c>
      <c r="AA124" s="123" t="e">
        <f t="shared" si="35"/>
        <v>#VALUE!</v>
      </c>
      <c r="AB124" s="123" t="e">
        <f t="shared" si="36"/>
        <v>#VALUE!</v>
      </c>
      <c r="AC124" s="123" t="e">
        <f t="shared" si="37"/>
        <v>#VALUE!</v>
      </c>
      <c r="AD124" s="123" t="e">
        <f t="shared" si="38"/>
        <v>#VALUE!</v>
      </c>
      <c r="AE124" s="124" t="e">
        <f t="shared" si="39"/>
        <v>#VALUE!</v>
      </c>
      <c r="AF124" s="124" t="e">
        <f t="shared" si="40"/>
        <v>#VALUE!</v>
      </c>
      <c r="AG124" s="124" t="e">
        <f t="shared" si="41"/>
        <v>#VALUE!</v>
      </c>
      <c r="AH124" s="124" t="e">
        <f t="shared" si="42"/>
        <v>#VALUE!</v>
      </c>
      <c r="AI124" s="124" t="e">
        <f t="shared" si="43"/>
        <v>#VALUE!</v>
      </c>
      <c r="AJ124" s="124" t="e">
        <f t="shared" si="44"/>
        <v>#VALUE!</v>
      </c>
      <c r="AK124" s="124" t="e">
        <f t="shared" si="45"/>
        <v>#VALUE!</v>
      </c>
      <c r="AL124" s="124" t="e">
        <f t="shared" si="46"/>
        <v>#VALUE!</v>
      </c>
      <c r="AM124" s="124" t="e">
        <f t="shared" si="47"/>
        <v>#VALUE!</v>
      </c>
      <c r="AN124" s="124" t="e">
        <f t="shared" si="48"/>
        <v>#VALUE!</v>
      </c>
      <c r="AO124" s="124">
        <f t="shared" si="49"/>
        <v>1</v>
      </c>
    </row>
    <row r="125" spans="1:41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IF(OR($B125="",$C125="",$D125="",$E125&gt;AN_CONCURS,$E125=""),"",IF($F125&lt;&gt;0,F125/VLOOKUP($E125,Euro!A$6:C$246,3,FALSE),IF($G125&lt;&gt;0,G125,"")))</f>
        <v/>
      </c>
      <c r="S125" s="236" t="b">
        <f t="shared" si="26"/>
        <v>0</v>
      </c>
      <c r="U125" s="123" t="e">
        <f t="shared" si="27"/>
        <v>#VALUE!</v>
      </c>
      <c r="V125" s="123" t="e">
        <f t="shared" si="30"/>
        <v>#VALUE!</v>
      </c>
      <c r="W125" s="123" t="e">
        <f t="shared" si="31"/>
        <v>#VALUE!</v>
      </c>
      <c r="X125" s="123" t="e">
        <f t="shared" si="32"/>
        <v>#VALUE!</v>
      </c>
      <c r="Y125" s="123" t="e">
        <f t="shared" si="33"/>
        <v>#VALUE!</v>
      </c>
      <c r="Z125" s="123" t="e">
        <f t="shared" si="34"/>
        <v>#VALUE!</v>
      </c>
      <c r="AA125" s="123" t="e">
        <f t="shared" si="35"/>
        <v>#VALUE!</v>
      </c>
      <c r="AB125" s="123" t="e">
        <f t="shared" si="36"/>
        <v>#VALUE!</v>
      </c>
      <c r="AC125" s="123" t="e">
        <f t="shared" si="37"/>
        <v>#VALUE!</v>
      </c>
      <c r="AD125" s="123" t="e">
        <f t="shared" si="38"/>
        <v>#VALUE!</v>
      </c>
      <c r="AE125" s="124" t="e">
        <f t="shared" si="39"/>
        <v>#VALUE!</v>
      </c>
      <c r="AF125" s="124" t="e">
        <f t="shared" si="40"/>
        <v>#VALUE!</v>
      </c>
      <c r="AG125" s="124" t="e">
        <f t="shared" si="41"/>
        <v>#VALUE!</v>
      </c>
      <c r="AH125" s="124" t="e">
        <f t="shared" si="42"/>
        <v>#VALUE!</v>
      </c>
      <c r="AI125" s="124" t="e">
        <f t="shared" si="43"/>
        <v>#VALUE!</v>
      </c>
      <c r="AJ125" s="124" t="e">
        <f t="shared" si="44"/>
        <v>#VALUE!</v>
      </c>
      <c r="AK125" s="124" t="e">
        <f t="shared" si="45"/>
        <v>#VALUE!</v>
      </c>
      <c r="AL125" s="124" t="e">
        <f t="shared" si="46"/>
        <v>#VALUE!</v>
      </c>
      <c r="AM125" s="124" t="e">
        <f t="shared" si="47"/>
        <v>#VALUE!</v>
      </c>
      <c r="AN125" s="124" t="e">
        <f t="shared" si="48"/>
        <v>#VALUE!</v>
      </c>
      <c r="AO125" s="124">
        <f t="shared" si="49"/>
        <v>1</v>
      </c>
    </row>
    <row r="126" spans="1:41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IF(OR($B126="",$C126="",$D126="",$E126&gt;AN_CONCURS,$E126=""),"",IF($F126&lt;&gt;0,F126/VLOOKUP($E126,Euro!A$6:C$246,3,FALSE),IF($G126&lt;&gt;0,G126,"")))</f>
        <v/>
      </c>
      <c r="S126" s="236" t="b">
        <f t="shared" si="26"/>
        <v>0</v>
      </c>
      <c r="U126" s="123" t="e">
        <f t="shared" si="27"/>
        <v>#VALUE!</v>
      </c>
      <c r="V126" s="123" t="e">
        <f t="shared" si="30"/>
        <v>#VALUE!</v>
      </c>
      <c r="W126" s="123" t="e">
        <f t="shared" si="31"/>
        <v>#VALUE!</v>
      </c>
      <c r="X126" s="123" t="e">
        <f t="shared" si="32"/>
        <v>#VALUE!</v>
      </c>
      <c r="Y126" s="123" t="e">
        <f t="shared" si="33"/>
        <v>#VALUE!</v>
      </c>
      <c r="Z126" s="123" t="e">
        <f t="shared" si="34"/>
        <v>#VALUE!</v>
      </c>
      <c r="AA126" s="123" t="e">
        <f t="shared" si="35"/>
        <v>#VALUE!</v>
      </c>
      <c r="AB126" s="123" t="e">
        <f t="shared" si="36"/>
        <v>#VALUE!</v>
      </c>
      <c r="AC126" s="123" t="e">
        <f t="shared" si="37"/>
        <v>#VALUE!</v>
      </c>
      <c r="AD126" s="123" t="e">
        <f t="shared" si="38"/>
        <v>#VALUE!</v>
      </c>
      <c r="AE126" s="124" t="e">
        <f t="shared" si="39"/>
        <v>#VALUE!</v>
      </c>
      <c r="AF126" s="124" t="e">
        <f t="shared" si="40"/>
        <v>#VALUE!</v>
      </c>
      <c r="AG126" s="124" t="e">
        <f t="shared" si="41"/>
        <v>#VALUE!</v>
      </c>
      <c r="AH126" s="124" t="e">
        <f t="shared" si="42"/>
        <v>#VALUE!</v>
      </c>
      <c r="AI126" s="124" t="e">
        <f t="shared" si="43"/>
        <v>#VALUE!</v>
      </c>
      <c r="AJ126" s="124" t="e">
        <f t="shared" si="44"/>
        <v>#VALUE!</v>
      </c>
      <c r="AK126" s="124" t="e">
        <f t="shared" si="45"/>
        <v>#VALUE!</v>
      </c>
      <c r="AL126" s="124" t="e">
        <f t="shared" si="46"/>
        <v>#VALUE!</v>
      </c>
      <c r="AM126" s="124" t="e">
        <f t="shared" si="47"/>
        <v>#VALUE!</v>
      </c>
      <c r="AN126" s="124" t="e">
        <f t="shared" si="48"/>
        <v>#VALUE!</v>
      </c>
      <c r="AO126" s="124">
        <f t="shared" si="49"/>
        <v>1</v>
      </c>
    </row>
    <row r="127" spans="1:41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IF(OR($B127="",$C127="",$D127="",$E127&gt;AN_CONCURS,$E127=""),"",IF($F127&lt;&gt;0,F127/VLOOKUP($E127,Euro!A$6:C$246,3,FALSE),IF($G127&lt;&gt;0,G127,"")))</f>
        <v/>
      </c>
      <c r="S127" s="236" t="b">
        <f t="shared" si="26"/>
        <v>0</v>
      </c>
      <c r="U127" s="123" t="e">
        <f t="shared" si="27"/>
        <v>#VALUE!</v>
      </c>
      <c r="V127" s="123" t="e">
        <f t="shared" si="30"/>
        <v>#VALUE!</v>
      </c>
      <c r="W127" s="123" t="e">
        <f t="shared" si="31"/>
        <v>#VALUE!</v>
      </c>
      <c r="X127" s="123" t="e">
        <f t="shared" si="32"/>
        <v>#VALUE!</v>
      </c>
      <c r="Y127" s="123" t="e">
        <f t="shared" si="33"/>
        <v>#VALUE!</v>
      </c>
      <c r="Z127" s="123" t="e">
        <f t="shared" si="34"/>
        <v>#VALUE!</v>
      </c>
      <c r="AA127" s="123" t="e">
        <f t="shared" si="35"/>
        <v>#VALUE!</v>
      </c>
      <c r="AB127" s="123" t="e">
        <f t="shared" si="36"/>
        <v>#VALUE!</v>
      </c>
      <c r="AC127" s="123" t="e">
        <f t="shared" si="37"/>
        <v>#VALUE!</v>
      </c>
      <c r="AD127" s="123" t="e">
        <f t="shared" si="38"/>
        <v>#VALUE!</v>
      </c>
      <c r="AE127" s="124" t="e">
        <f t="shared" si="39"/>
        <v>#VALUE!</v>
      </c>
      <c r="AF127" s="124" t="e">
        <f t="shared" si="40"/>
        <v>#VALUE!</v>
      </c>
      <c r="AG127" s="124" t="e">
        <f t="shared" si="41"/>
        <v>#VALUE!</v>
      </c>
      <c r="AH127" s="124" t="e">
        <f t="shared" si="42"/>
        <v>#VALUE!</v>
      </c>
      <c r="AI127" s="124" t="e">
        <f t="shared" si="43"/>
        <v>#VALUE!</v>
      </c>
      <c r="AJ127" s="124" t="e">
        <f t="shared" si="44"/>
        <v>#VALUE!</v>
      </c>
      <c r="AK127" s="124" t="e">
        <f t="shared" si="45"/>
        <v>#VALUE!</v>
      </c>
      <c r="AL127" s="124" t="e">
        <f t="shared" si="46"/>
        <v>#VALUE!</v>
      </c>
      <c r="AM127" s="124" t="e">
        <f t="shared" si="47"/>
        <v>#VALUE!</v>
      </c>
      <c r="AN127" s="124" t="e">
        <f t="shared" si="48"/>
        <v>#VALUE!</v>
      </c>
      <c r="AO127" s="124">
        <f t="shared" si="49"/>
        <v>1</v>
      </c>
    </row>
    <row r="128" spans="1:41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IF(OR($B128="",$C128="",$D128="",$E128&gt;AN_CONCURS,$E128=""),"",IF($F128&lt;&gt;0,F128/VLOOKUP($E128,Euro!A$6:C$246,3,FALSE),IF($G128&lt;&gt;0,G128,"")))</f>
        <v/>
      </c>
      <c r="S128" s="236" t="b">
        <f t="shared" si="26"/>
        <v>0</v>
      </c>
      <c r="U128" s="123" t="e">
        <f t="shared" si="27"/>
        <v>#VALUE!</v>
      </c>
      <c r="V128" s="123" t="e">
        <f t="shared" si="30"/>
        <v>#VALUE!</v>
      </c>
      <c r="W128" s="123" t="e">
        <f t="shared" si="31"/>
        <v>#VALUE!</v>
      </c>
      <c r="X128" s="123" t="e">
        <f t="shared" si="32"/>
        <v>#VALUE!</v>
      </c>
      <c r="Y128" s="123" t="e">
        <f t="shared" si="33"/>
        <v>#VALUE!</v>
      </c>
      <c r="Z128" s="123" t="e">
        <f t="shared" si="34"/>
        <v>#VALUE!</v>
      </c>
      <c r="AA128" s="123" t="e">
        <f t="shared" si="35"/>
        <v>#VALUE!</v>
      </c>
      <c r="AB128" s="123" t="e">
        <f t="shared" si="36"/>
        <v>#VALUE!</v>
      </c>
      <c r="AC128" s="123" t="e">
        <f t="shared" si="37"/>
        <v>#VALUE!</v>
      </c>
      <c r="AD128" s="123" t="e">
        <f t="shared" si="38"/>
        <v>#VALUE!</v>
      </c>
      <c r="AE128" s="124" t="e">
        <f t="shared" si="39"/>
        <v>#VALUE!</v>
      </c>
      <c r="AF128" s="124" t="e">
        <f t="shared" si="40"/>
        <v>#VALUE!</v>
      </c>
      <c r="AG128" s="124" t="e">
        <f t="shared" si="41"/>
        <v>#VALUE!</v>
      </c>
      <c r="AH128" s="124" t="e">
        <f t="shared" si="42"/>
        <v>#VALUE!</v>
      </c>
      <c r="AI128" s="124" t="e">
        <f t="shared" si="43"/>
        <v>#VALUE!</v>
      </c>
      <c r="AJ128" s="124" t="e">
        <f t="shared" si="44"/>
        <v>#VALUE!</v>
      </c>
      <c r="AK128" s="124" t="e">
        <f t="shared" si="45"/>
        <v>#VALUE!</v>
      </c>
      <c r="AL128" s="124" t="e">
        <f t="shared" si="46"/>
        <v>#VALUE!</v>
      </c>
      <c r="AM128" s="124" t="e">
        <f t="shared" si="47"/>
        <v>#VALUE!</v>
      </c>
      <c r="AN128" s="124" t="e">
        <f t="shared" si="48"/>
        <v>#VALUE!</v>
      </c>
      <c r="AO128" s="124">
        <f t="shared" si="49"/>
        <v>1</v>
      </c>
    </row>
    <row r="129" spans="1:41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IF(OR($B129="",$C129="",$D129="",$E129&gt;AN_CONCURS,$E129=""),"",IF($F129&lt;&gt;0,F129/VLOOKUP($E129,Euro!A$6:C$246,3,FALSE),IF($G129&lt;&gt;0,G129,"")))</f>
        <v/>
      </c>
      <c r="S129" s="236" t="b">
        <f t="shared" si="26"/>
        <v>0</v>
      </c>
      <c r="U129" s="123" t="e">
        <f t="shared" si="27"/>
        <v>#VALUE!</v>
      </c>
      <c r="V129" s="123" t="e">
        <f t="shared" si="30"/>
        <v>#VALUE!</v>
      </c>
      <c r="W129" s="123" t="e">
        <f t="shared" si="31"/>
        <v>#VALUE!</v>
      </c>
      <c r="X129" s="123" t="e">
        <f t="shared" si="32"/>
        <v>#VALUE!</v>
      </c>
      <c r="Y129" s="123" t="e">
        <f t="shared" si="33"/>
        <v>#VALUE!</v>
      </c>
      <c r="Z129" s="123" t="e">
        <f t="shared" si="34"/>
        <v>#VALUE!</v>
      </c>
      <c r="AA129" s="123" t="e">
        <f t="shared" si="35"/>
        <v>#VALUE!</v>
      </c>
      <c r="AB129" s="123" t="e">
        <f t="shared" si="36"/>
        <v>#VALUE!</v>
      </c>
      <c r="AC129" s="123" t="e">
        <f t="shared" si="37"/>
        <v>#VALUE!</v>
      </c>
      <c r="AD129" s="123" t="e">
        <f t="shared" si="38"/>
        <v>#VALUE!</v>
      </c>
      <c r="AE129" s="124" t="e">
        <f t="shared" si="39"/>
        <v>#VALUE!</v>
      </c>
      <c r="AF129" s="124" t="e">
        <f t="shared" si="40"/>
        <v>#VALUE!</v>
      </c>
      <c r="AG129" s="124" t="e">
        <f t="shared" si="41"/>
        <v>#VALUE!</v>
      </c>
      <c r="AH129" s="124" t="e">
        <f t="shared" si="42"/>
        <v>#VALUE!</v>
      </c>
      <c r="AI129" s="124" t="e">
        <f t="shared" si="43"/>
        <v>#VALUE!</v>
      </c>
      <c r="AJ129" s="124" t="e">
        <f t="shared" si="44"/>
        <v>#VALUE!</v>
      </c>
      <c r="AK129" s="124" t="e">
        <f t="shared" si="45"/>
        <v>#VALUE!</v>
      </c>
      <c r="AL129" s="124" t="e">
        <f t="shared" si="46"/>
        <v>#VALUE!</v>
      </c>
      <c r="AM129" s="124" t="e">
        <f t="shared" si="47"/>
        <v>#VALUE!</v>
      </c>
      <c r="AN129" s="124" t="e">
        <f t="shared" si="48"/>
        <v>#VALUE!</v>
      </c>
      <c r="AO129" s="124">
        <f t="shared" si="49"/>
        <v>1</v>
      </c>
    </row>
    <row r="130" spans="1:41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IF(OR($B130="",$C130="",$D130="",$E130&gt;AN_CONCURS,$E130=""),"",IF($F130&lt;&gt;0,F130/VLOOKUP($E130,Euro!A$6:C$246,3,FALSE),IF($G130&lt;&gt;0,G130,"")))</f>
        <v/>
      </c>
      <c r="S130" s="236" t="b">
        <f t="shared" si="26"/>
        <v>0</v>
      </c>
      <c r="U130" s="123" t="e">
        <f t="shared" si="27"/>
        <v>#VALUE!</v>
      </c>
      <c r="V130" s="123" t="e">
        <f t="shared" si="30"/>
        <v>#VALUE!</v>
      </c>
      <c r="W130" s="123" t="e">
        <f t="shared" si="31"/>
        <v>#VALUE!</v>
      </c>
      <c r="X130" s="123" t="e">
        <f t="shared" si="32"/>
        <v>#VALUE!</v>
      </c>
      <c r="Y130" s="123" t="e">
        <f t="shared" si="33"/>
        <v>#VALUE!</v>
      </c>
      <c r="Z130" s="123" t="e">
        <f t="shared" si="34"/>
        <v>#VALUE!</v>
      </c>
      <c r="AA130" s="123" t="e">
        <f t="shared" si="35"/>
        <v>#VALUE!</v>
      </c>
      <c r="AB130" s="123" t="e">
        <f t="shared" si="36"/>
        <v>#VALUE!</v>
      </c>
      <c r="AC130" s="123" t="e">
        <f t="shared" si="37"/>
        <v>#VALUE!</v>
      </c>
      <c r="AD130" s="123" t="e">
        <f t="shared" si="38"/>
        <v>#VALUE!</v>
      </c>
      <c r="AE130" s="124" t="e">
        <f t="shared" si="39"/>
        <v>#VALUE!</v>
      </c>
      <c r="AF130" s="124" t="e">
        <f t="shared" si="40"/>
        <v>#VALUE!</v>
      </c>
      <c r="AG130" s="124" t="e">
        <f t="shared" si="41"/>
        <v>#VALUE!</v>
      </c>
      <c r="AH130" s="124" t="e">
        <f t="shared" si="42"/>
        <v>#VALUE!</v>
      </c>
      <c r="AI130" s="124" t="e">
        <f t="shared" si="43"/>
        <v>#VALUE!</v>
      </c>
      <c r="AJ130" s="124" t="e">
        <f t="shared" si="44"/>
        <v>#VALUE!</v>
      </c>
      <c r="AK130" s="124" t="e">
        <f t="shared" si="45"/>
        <v>#VALUE!</v>
      </c>
      <c r="AL130" s="124" t="e">
        <f t="shared" si="46"/>
        <v>#VALUE!</v>
      </c>
      <c r="AM130" s="124" t="e">
        <f t="shared" si="47"/>
        <v>#VALUE!</v>
      </c>
      <c r="AN130" s="124" t="e">
        <f t="shared" si="48"/>
        <v>#VALUE!</v>
      </c>
      <c r="AO130" s="124">
        <f t="shared" si="49"/>
        <v>1</v>
      </c>
    </row>
    <row r="131" spans="1:41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IF(OR($B131="",$C131="",$D131="",$E131&gt;AN_CONCURS,$E131=""),"",IF($F131&lt;&gt;0,F131/VLOOKUP($E131,Euro!A$6:C$246,3,FALSE),IF($G131&lt;&gt;0,G131,"")))</f>
        <v/>
      </c>
      <c r="S131" s="236" t="b">
        <f t="shared" si="26"/>
        <v>0</v>
      </c>
      <c r="U131" s="123" t="e">
        <f t="shared" si="27"/>
        <v>#VALUE!</v>
      </c>
      <c r="V131" s="123" t="e">
        <f t="shared" si="30"/>
        <v>#VALUE!</v>
      </c>
      <c r="W131" s="123" t="e">
        <f t="shared" si="31"/>
        <v>#VALUE!</v>
      </c>
      <c r="X131" s="123" t="e">
        <f t="shared" si="32"/>
        <v>#VALUE!</v>
      </c>
      <c r="Y131" s="123" t="e">
        <f t="shared" si="33"/>
        <v>#VALUE!</v>
      </c>
      <c r="Z131" s="123" t="e">
        <f t="shared" si="34"/>
        <v>#VALUE!</v>
      </c>
      <c r="AA131" s="123" t="e">
        <f t="shared" si="35"/>
        <v>#VALUE!</v>
      </c>
      <c r="AB131" s="123" t="e">
        <f t="shared" si="36"/>
        <v>#VALUE!</v>
      </c>
      <c r="AC131" s="123" t="e">
        <f t="shared" si="37"/>
        <v>#VALUE!</v>
      </c>
      <c r="AD131" s="123" t="e">
        <f t="shared" si="38"/>
        <v>#VALUE!</v>
      </c>
      <c r="AE131" s="124" t="e">
        <f t="shared" si="39"/>
        <v>#VALUE!</v>
      </c>
      <c r="AF131" s="124" t="e">
        <f t="shared" si="40"/>
        <v>#VALUE!</v>
      </c>
      <c r="AG131" s="124" t="e">
        <f t="shared" si="41"/>
        <v>#VALUE!</v>
      </c>
      <c r="AH131" s="124" t="e">
        <f t="shared" si="42"/>
        <v>#VALUE!</v>
      </c>
      <c r="AI131" s="124" t="e">
        <f t="shared" si="43"/>
        <v>#VALUE!</v>
      </c>
      <c r="AJ131" s="124" t="e">
        <f t="shared" si="44"/>
        <v>#VALUE!</v>
      </c>
      <c r="AK131" s="124" t="e">
        <f t="shared" si="45"/>
        <v>#VALUE!</v>
      </c>
      <c r="AL131" s="124" t="e">
        <f t="shared" si="46"/>
        <v>#VALUE!</v>
      </c>
      <c r="AM131" s="124" t="e">
        <f t="shared" si="47"/>
        <v>#VALUE!</v>
      </c>
      <c r="AN131" s="124" t="e">
        <f t="shared" si="48"/>
        <v>#VALUE!</v>
      </c>
      <c r="AO131" s="124">
        <f t="shared" si="49"/>
        <v>1</v>
      </c>
    </row>
    <row r="132" spans="1:41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IF(OR($B132="",$C132="",$D132="",$E132&gt;AN_CONCURS,$E132=""),"",IF($F132&lt;&gt;0,F132/VLOOKUP($E132,Euro!A$6:C$246,3,FALSE),IF($G132&lt;&gt;0,G132,"")))</f>
        <v/>
      </c>
      <c r="S132" s="236" t="b">
        <f t="shared" si="26"/>
        <v>0</v>
      </c>
      <c r="U132" s="123" t="e">
        <f t="shared" si="27"/>
        <v>#VALUE!</v>
      </c>
      <c r="V132" s="123" t="e">
        <f t="shared" si="30"/>
        <v>#VALUE!</v>
      </c>
      <c r="W132" s="123" t="e">
        <f t="shared" si="31"/>
        <v>#VALUE!</v>
      </c>
      <c r="X132" s="123" t="e">
        <f t="shared" si="32"/>
        <v>#VALUE!</v>
      </c>
      <c r="Y132" s="123" t="e">
        <f t="shared" si="33"/>
        <v>#VALUE!</v>
      </c>
      <c r="Z132" s="123" t="e">
        <f t="shared" si="34"/>
        <v>#VALUE!</v>
      </c>
      <c r="AA132" s="123" t="e">
        <f t="shared" si="35"/>
        <v>#VALUE!</v>
      </c>
      <c r="AB132" s="123" t="e">
        <f t="shared" si="36"/>
        <v>#VALUE!</v>
      </c>
      <c r="AC132" s="123" t="e">
        <f t="shared" si="37"/>
        <v>#VALUE!</v>
      </c>
      <c r="AD132" s="123" t="e">
        <f t="shared" si="38"/>
        <v>#VALUE!</v>
      </c>
      <c r="AE132" s="124" t="e">
        <f t="shared" si="39"/>
        <v>#VALUE!</v>
      </c>
      <c r="AF132" s="124" t="e">
        <f t="shared" si="40"/>
        <v>#VALUE!</v>
      </c>
      <c r="AG132" s="124" t="e">
        <f t="shared" si="41"/>
        <v>#VALUE!</v>
      </c>
      <c r="AH132" s="124" t="e">
        <f t="shared" si="42"/>
        <v>#VALUE!</v>
      </c>
      <c r="AI132" s="124" t="e">
        <f t="shared" si="43"/>
        <v>#VALUE!</v>
      </c>
      <c r="AJ132" s="124" t="e">
        <f t="shared" si="44"/>
        <v>#VALUE!</v>
      </c>
      <c r="AK132" s="124" t="e">
        <f t="shared" si="45"/>
        <v>#VALUE!</v>
      </c>
      <c r="AL132" s="124" t="e">
        <f t="shared" si="46"/>
        <v>#VALUE!</v>
      </c>
      <c r="AM132" s="124" t="e">
        <f t="shared" si="47"/>
        <v>#VALUE!</v>
      </c>
      <c r="AN132" s="124" t="e">
        <f t="shared" si="48"/>
        <v>#VALUE!</v>
      </c>
      <c r="AO132" s="124">
        <f t="shared" si="49"/>
        <v>1</v>
      </c>
    </row>
    <row r="133" spans="1:41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IF(OR($B133="",$C133="",$D133="",$E133&gt;AN_CONCURS,$E133=""),"",IF($F133&lt;&gt;0,F133/VLOOKUP($E133,Euro!A$6:C$246,3,FALSE),IF($G133&lt;&gt;0,G133,"")))</f>
        <v/>
      </c>
      <c r="S133" s="236" t="b">
        <f t="shared" si="26"/>
        <v>0</v>
      </c>
      <c r="U133" s="123" t="e">
        <f t="shared" si="27"/>
        <v>#VALUE!</v>
      </c>
      <c r="V133" s="123" t="e">
        <f t="shared" si="30"/>
        <v>#VALUE!</v>
      </c>
      <c r="W133" s="123" t="e">
        <f t="shared" si="31"/>
        <v>#VALUE!</v>
      </c>
      <c r="X133" s="123" t="e">
        <f t="shared" si="32"/>
        <v>#VALUE!</v>
      </c>
      <c r="Y133" s="123" t="e">
        <f t="shared" si="33"/>
        <v>#VALUE!</v>
      </c>
      <c r="Z133" s="123" t="e">
        <f t="shared" si="34"/>
        <v>#VALUE!</v>
      </c>
      <c r="AA133" s="123" t="e">
        <f t="shared" si="35"/>
        <v>#VALUE!</v>
      </c>
      <c r="AB133" s="123" t="e">
        <f t="shared" si="36"/>
        <v>#VALUE!</v>
      </c>
      <c r="AC133" s="123" t="e">
        <f t="shared" si="37"/>
        <v>#VALUE!</v>
      </c>
      <c r="AD133" s="123" t="e">
        <f t="shared" si="38"/>
        <v>#VALUE!</v>
      </c>
      <c r="AE133" s="124" t="e">
        <f t="shared" si="39"/>
        <v>#VALUE!</v>
      </c>
      <c r="AF133" s="124" t="e">
        <f t="shared" si="40"/>
        <v>#VALUE!</v>
      </c>
      <c r="AG133" s="124" t="e">
        <f t="shared" si="41"/>
        <v>#VALUE!</v>
      </c>
      <c r="AH133" s="124" t="e">
        <f t="shared" si="42"/>
        <v>#VALUE!</v>
      </c>
      <c r="AI133" s="124" t="e">
        <f t="shared" si="43"/>
        <v>#VALUE!</v>
      </c>
      <c r="AJ133" s="124" t="e">
        <f t="shared" si="44"/>
        <v>#VALUE!</v>
      </c>
      <c r="AK133" s="124" t="e">
        <f t="shared" si="45"/>
        <v>#VALUE!</v>
      </c>
      <c r="AL133" s="124" t="e">
        <f t="shared" si="46"/>
        <v>#VALUE!</v>
      </c>
      <c r="AM133" s="124" t="e">
        <f t="shared" si="47"/>
        <v>#VALUE!</v>
      </c>
      <c r="AN133" s="124" t="e">
        <f t="shared" si="48"/>
        <v>#VALUE!</v>
      </c>
      <c r="AO133" s="124">
        <f t="shared" si="49"/>
        <v>1</v>
      </c>
    </row>
    <row r="134" spans="1:41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IF(OR($B134="",$C134="",$D134="",$E134&gt;AN_CONCURS,$E134=""),"",IF($F134&lt;&gt;0,F134/VLOOKUP($E134,Euro!A$6:C$246,3,FALSE),IF($G134&lt;&gt;0,G134,"")))</f>
        <v/>
      </c>
      <c r="S134" s="236" t="b">
        <f t="shared" si="26"/>
        <v>0</v>
      </c>
      <c r="U134" s="123" t="e">
        <f t="shared" si="27"/>
        <v>#VALUE!</v>
      </c>
      <c r="V134" s="123" t="e">
        <f t="shared" si="30"/>
        <v>#VALUE!</v>
      </c>
      <c r="W134" s="123" t="e">
        <f t="shared" si="31"/>
        <v>#VALUE!</v>
      </c>
      <c r="X134" s="123" t="e">
        <f t="shared" si="32"/>
        <v>#VALUE!</v>
      </c>
      <c r="Y134" s="123" t="e">
        <f t="shared" si="33"/>
        <v>#VALUE!</v>
      </c>
      <c r="Z134" s="123" t="e">
        <f t="shared" si="34"/>
        <v>#VALUE!</v>
      </c>
      <c r="AA134" s="123" t="e">
        <f t="shared" si="35"/>
        <v>#VALUE!</v>
      </c>
      <c r="AB134" s="123" t="e">
        <f t="shared" si="36"/>
        <v>#VALUE!</v>
      </c>
      <c r="AC134" s="123" t="e">
        <f t="shared" si="37"/>
        <v>#VALUE!</v>
      </c>
      <c r="AD134" s="123" t="e">
        <f t="shared" si="38"/>
        <v>#VALUE!</v>
      </c>
      <c r="AE134" s="124" t="e">
        <f t="shared" si="39"/>
        <v>#VALUE!</v>
      </c>
      <c r="AF134" s="124" t="e">
        <f t="shared" si="40"/>
        <v>#VALUE!</v>
      </c>
      <c r="AG134" s="124" t="e">
        <f t="shared" si="41"/>
        <v>#VALUE!</v>
      </c>
      <c r="AH134" s="124" t="e">
        <f t="shared" si="42"/>
        <v>#VALUE!</v>
      </c>
      <c r="AI134" s="124" t="e">
        <f t="shared" si="43"/>
        <v>#VALUE!</v>
      </c>
      <c r="AJ134" s="124" t="e">
        <f t="shared" si="44"/>
        <v>#VALUE!</v>
      </c>
      <c r="AK134" s="124" t="e">
        <f t="shared" si="45"/>
        <v>#VALUE!</v>
      </c>
      <c r="AL134" s="124" t="e">
        <f t="shared" si="46"/>
        <v>#VALUE!</v>
      </c>
      <c r="AM134" s="124" t="e">
        <f t="shared" si="47"/>
        <v>#VALUE!</v>
      </c>
      <c r="AN134" s="124" t="e">
        <f t="shared" si="48"/>
        <v>#VALUE!</v>
      </c>
      <c r="AO134" s="124">
        <f t="shared" si="49"/>
        <v>1</v>
      </c>
    </row>
    <row r="135" spans="1:41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IF(OR($B135="",$C135="",$D135="",$E135&gt;AN_CONCURS,$E135=""),"",IF($F135&lt;&gt;0,F135/VLOOKUP($E135,Euro!A$6:C$246,3,FALSE),IF($G135&lt;&gt;0,G135,"")))</f>
        <v/>
      </c>
      <c r="S135" s="236" t="b">
        <f t="shared" si="26"/>
        <v>0</v>
      </c>
      <c r="U135" s="123" t="e">
        <f t="shared" si="27"/>
        <v>#VALUE!</v>
      </c>
      <c r="V135" s="123" t="e">
        <f t="shared" si="30"/>
        <v>#VALUE!</v>
      </c>
      <c r="W135" s="123" t="e">
        <f t="shared" si="31"/>
        <v>#VALUE!</v>
      </c>
      <c r="X135" s="123" t="e">
        <f t="shared" si="32"/>
        <v>#VALUE!</v>
      </c>
      <c r="Y135" s="123" t="e">
        <f t="shared" si="33"/>
        <v>#VALUE!</v>
      </c>
      <c r="Z135" s="123" t="e">
        <f t="shared" si="34"/>
        <v>#VALUE!</v>
      </c>
      <c r="AA135" s="123" t="e">
        <f t="shared" si="35"/>
        <v>#VALUE!</v>
      </c>
      <c r="AB135" s="123" t="e">
        <f t="shared" si="36"/>
        <v>#VALUE!</v>
      </c>
      <c r="AC135" s="123" t="e">
        <f t="shared" si="37"/>
        <v>#VALUE!</v>
      </c>
      <c r="AD135" s="123" t="e">
        <f t="shared" si="38"/>
        <v>#VALUE!</v>
      </c>
      <c r="AE135" s="124" t="e">
        <f t="shared" si="39"/>
        <v>#VALUE!</v>
      </c>
      <c r="AF135" s="124" t="e">
        <f t="shared" si="40"/>
        <v>#VALUE!</v>
      </c>
      <c r="AG135" s="124" t="e">
        <f t="shared" si="41"/>
        <v>#VALUE!</v>
      </c>
      <c r="AH135" s="124" t="e">
        <f t="shared" si="42"/>
        <v>#VALUE!</v>
      </c>
      <c r="AI135" s="124" t="e">
        <f t="shared" si="43"/>
        <v>#VALUE!</v>
      </c>
      <c r="AJ135" s="124" t="e">
        <f t="shared" si="44"/>
        <v>#VALUE!</v>
      </c>
      <c r="AK135" s="124" t="e">
        <f t="shared" si="45"/>
        <v>#VALUE!</v>
      </c>
      <c r="AL135" s="124" t="e">
        <f t="shared" si="46"/>
        <v>#VALUE!</v>
      </c>
      <c r="AM135" s="124" t="e">
        <f t="shared" si="47"/>
        <v>#VALUE!</v>
      </c>
      <c r="AN135" s="124" t="e">
        <f t="shared" si="48"/>
        <v>#VALUE!</v>
      </c>
      <c r="AO135" s="124">
        <f t="shared" si="49"/>
        <v>1</v>
      </c>
    </row>
    <row r="136" spans="1:41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IF(OR($B136="",$C136="",$D136="",$E136&gt;AN_CONCURS,$E136=""),"",IF($F136&lt;&gt;0,F136/VLOOKUP($E136,Euro!A$6:C$246,3,FALSE),IF($G136&lt;&gt;0,G136,"")))</f>
        <v/>
      </c>
      <c r="S136" s="236" t="b">
        <f t="shared" si="26"/>
        <v>0</v>
      </c>
      <c r="U136" s="123" t="e">
        <f t="shared" si="27"/>
        <v>#VALUE!</v>
      </c>
      <c r="V136" s="123" t="e">
        <f t="shared" si="30"/>
        <v>#VALUE!</v>
      </c>
      <c r="W136" s="123" t="e">
        <f t="shared" si="31"/>
        <v>#VALUE!</v>
      </c>
      <c r="X136" s="123" t="e">
        <f t="shared" si="32"/>
        <v>#VALUE!</v>
      </c>
      <c r="Y136" s="123" t="e">
        <f t="shared" si="33"/>
        <v>#VALUE!</v>
      </c>
      <c r="Z136" s="123" t="e">
        <f t="shared" si="34"/>
        <v>#VALUE!</v>
      </c>
      <c r="AA136" s="123" t="e">
        <f t="shared" si="35"/>
        <v>#VALUE!</v>
      </c>
      <c r="AB136" s="123" t="e">
        <f t="shared" si="36"/>
        <v>#VALUE!</v>
      </c>
      <c r="AC136" s="123" t="e">
        <f t="shared" si="37"/>
        <v>#VALUE!</v>
      </c>
      <c r="AD136" s="123" t="e">
        <f t="shared" si="38"/>
        <v>#VALUE!</v>
      </c>
      <c r="AE136" s="124" t="e">
        <f t="shared" si="39"/>
        <v>#VALUE!</v>
      </c>
      <c r="AF136" s="124" t="e">
        <f t="shared" si="40"/>
        <v>#VALUE!</v>
      </c>
      <c r="AG136" s="124" t="e">
        <f t="shared" si="41"/>
        <v>#VALUE!</v>
      </c>
      <c r="AH136" s="124" t="e">
        <f t="shared" si="42"/>
        <v>#VALUE!</v>
      </c>
      <c r="AI136" s="124" t="e">
        <f t="shared" si="43"/>
        <v>#VALUE!</v>
      </c>
      <c r="AJ136" s="124" t="e">
        <f t="shared" si="44"/>
        <v>#VALUE!</v>
      </c>
      <c r="AK136" s="124" t="e">
        <f t="shared" si="45"/>
        <v>#VALUE!</v>
      </c>
      <c r="AL136" s="124" t="e">
        <f t="shared" si="46"/>
        <v>#VALUE!</v>
      </c>
      <c r="AM136" s="124" t="e">
        <f t="shared" si="47"/>
        <v>#VALUE!</v>
      </c>
      <c r="AN136" s="124" t="e">
        <f t="shared" si="48"/>
        <v>#VALUE!</v>
      </c>
      <c r="AO136" s="124">
        <f t="shared" si="49"/>
        <v>1</v>
      </c>
    </row>
    <row r="137" spans="1:41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IF(OR($B137="",$C137="",$D137="",$E137&gt;AN_CONCURS,$E137=""),"",IF($F137&lt;&gt;0,F137/VLOOKUP($E137,Euro!A$6:C$246,3,FALSE),IF($G137&lt;&gt;0,G137,"")))</f>
        <v/>
      </c>
      <c r="S137" s="236" t="b">
        <f t="shared" si="26"/>
        <v>0</v>
      </c>
      <c r="U137" s="123" t="e">
        <f t="shared" si="27"/>
        <v>#VALUE!</v>
      </c>
      <c r="V137" s="123" t="e">
        <f t="shared" si="30"/>
        <v>#VALUE!</v>
      </c>
      <c r="W137" s="123" t="e">
        <f t="shared" si="31"/>
        <v>#VALUE!</v>
      </c>
      <c r="X137" s="123" t="e">
        <f t="shared" si="32"/>
        <v>#VALUE!</v>
      </c>
      <c r="Y137" s="123" t="e">
        <f t="shared" si="33"/>
        <v>#VALUE!</v>
      </c>
      <c r="Z137" s="123" t="e">
        <f t="shared" si="34"/>
        <v>#VALUE!</v>
      </c>
      <c r="AA137" s="123" t="e">
        <f t="shared" si="35"/>
        <v>#VALUE!</v>
      </c>
      <c r="AB137" s="123" t="e">
        <f t="shared" si="36"/>
        <v>#VALUE!</v>
      </c>
      <c r="AC137" s="123" t="e">
        <f t="shared" si="37"/>
        <v>#VALUE!</v>
      </c>
      <c r="AD137" s="123" t="e">
        <f t="shared" si="38"/>
        <v>#VALUE!</v>
      </c>
      <c r="AE137" s="124" t="e">
        <f t="shared" si="39"/>
        <v>#VALUE!</v>
      </c>
      <c r="AF137" s="124" t="e">
        <f t="shared" si="40"/>
        <v>#VALUE!</v>
      </c>
      <c r="AG137" s="124" t="e">
        <f t="shared" si="41"/>
        <v>#VALUE!</v>
      </c>
      <c r="AH137" s="124" t="e">
        <f t="shared" si="42"/>
        <v>#VALUE!</v>
      </c>
      <c r="AI137" s="124" t="e">
        <f t="shared" si="43"/>
        <v>#VALUE!</v>
      </c>
      <c r="AJ137" s="124" t="e">
        <f t="shared" si="44"/>
        <v>#VALUE!</v>
      </c>
      <c r="AK137" s="124" t="e">
        <f t="shared" si="45"/>
        <v>#VALUE!</v>
      </c>
      <c r="AL137" s="124" t="e">
        <f t="shared" si="46"/>
        <v>#VALUE!</v>
      </c>
      <c r="AM137" s="124" t="e">
        <f t="shared" si="47"/>
        <v>#VALUE!</v>
      </c>
      <c r="AN137" s="124" t="e">
        <f t="shared" si="48"/>
        <v>#VALUE!</v>
      </c>
      <c r="AO137" s="124">
        <f t="shared" si="49"/>
        <v>1</v>
      </c>
    </row>
    <row r="138" spans="1:41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IF(OR($B138="",$C138="",$D138="",$E138&gt;AN_CONCURS,$E138=""),"",IF($F138&lt;&gt;0,F138/VLOOKUP($E138,Euro!A$6:C$246,3,FALSE),IF($G138&lt;&gt;0,G138,"")))</f>
        <v/>
      </c>
      <c r="S138" s="236" t="b">
        <f t="shared" si="26"/>
        <v>0</v>
      </c>
      <c r="U138" s="123" t="e">
        <f t="shared" si="27"/>
        <v>#VALUE!</v>
      </c>
      <c r="V138" s="123" t="e">
        <f t="shared" si="30"/>
        <v>#VALUE!</v>
      </c>
      <c r="W138" s="123" t="e">
        <f t="shared" si="31"/>
        <v>#VALUE!</v>
      </c>
      <c r="X138" s="123" t="e">
        <f t="shared" si="32"/>
        <v>#VALUE!</v>
      </c>
      <c r="Y138" s="123" t="e">
        <f t="shared" si="33"/>
        <v>#VALUE!</v>
      </c>
      <c r="Z138" s="123" t="e">
        <f t="shared" si="34"/>
        <v>#VALUE!</v>
      </c>
      <c r="AA138" s="123" t="e">
        <f t="shared" si="35"/>
        <v>#VALUE!</v>
      </c>
      <c r="AB138" s="123" t="e">
        <f t="shared" si="36"/>
        <v>#VALUE!</v>
      </c>
      <c r="AC138" s="123" t="e">
        <f t="shared" si="37"/>
        <v>#VALUE!</v>
      </c>
      <c r="AD138" s="123" t="e">
        <f t="shared" si="38"/>
        <v>#VALUE!</v>
      </c>
      <c r="AE138" s="124" t="e">
        <f t="shared" si="39"/>
        <v>#VALUE!</v>
      </c>
      <c r="AF138" s="124" t="e">
        <f t="shared" si="40"/>
        <v>#VALUE!</v>
      </c>
      <c r="AG138" s="124" t="e">
        <f t="shared" si="41"/>
        <v>#VALUE!</v>
      </c>
      <c r="AH138" s="124" t="e">
        <f t="shared" si="42"/>
        <v>#VALUE!</v>
      </c>
      <c r="AI138" s="124" t="e">
        <f t="shared" si="43"/>
        <v>#VALUE!</v>
      </c>
      <c r="AJ138" s="124" t="e">
        <f t="shared" si="44"/>
        <v>#VALUE!</v>
      </c>
      <c r="AK138" s="124" t="e">
        <f t="shared" si="45"/>
        <v>#VALUE!</v>
      </c>
      <c r="AL138" s="124" t="e">
        <f t="shared" si="46"/>
        <v>#VALUE!</v>
      </c>
      <c r="AM138" s="124" t="e">
        <f t="shared" si="47"/>
        <v>#VALUE!</v>
      </c>
      <c r="AN138" s="124" t="e">
        <f t="shared" si="48"/>
        <v>#VALUE!</v>
      </c>
      <c r="AO138" s="124">
        <f t="shared" si="49"/>
        <v>1</v>
      </c>
    </row>
    <row r="139" spans="1:41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IF(OR($B139="",$C139="",$D139="",$E139="",$E139&lt;AN_LIM,$E139&gt;AN_CONCURS,$S139=FALSE),"",IF($R139="","",IF(OR($I139="X",$I139="x"),DIR_C_BIG*$R139/10000,IF(OR($J139="X",$J139="x"),MEMBRU_C_BIG*$R139/10000/$AO139,""))))</f>
        <v/>
      </c>
      <c r="L139" s="121" t="str">
        <f t="shared" ref="L139:L202" si="51">IF(OR($B139="",$C139="",$D139="",$E139="",$E139&gt;AN_CONCURS,$S139=FALSE),"",IF($R139="","",IF(OR($I139="X",$I139="x"),DIR_C_BIG*$R139/10000,IF(OR($J139="X",$J139="x"),MEMBRU_C_BIG*$R139/10000/$AO139,""))))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IF(AND($F139="",$G139="",$S139=FALSE),"",IF(OR($D139="",$E139="",$E139&gt;AN_CONCURS,$I139=""),"",IF(OR($I139="X",$I139="x"),1,0)))</f>
        <v/>
      </c>
      <c r="O139" s="122" t="str">
        <f t="shared" ref="O139:O202" si="53">IF(AND($F139="",$G139="",$S139=FALSE),"",IF(OR($D139="",$E139="",$E139&gt;AN_CONCURS,$J139=""),"",IF(OR($J139="X",$J139="x"),1,0)))</f>
        <v/>
      </c>
      <c r="P139" s="122" t="str">
        <f t="shared" ref="P139:P202" si="54">IF(AND($F139="",$G139="",$S139=FALSE),"",IF(OR($E139&lt;AN_LIM,$E139&gt;AN_CONCURS,$I139=""),"",IF(OR($I139="X",$I139="x"),1,0)))</f>
        <v/>
      </c>
      <c r="Q139" s="122" t="str">
        <f t="shared" ref="Q139:Q202" si="55">IF(AND($F139="",$G139="",$S139=FALSE),"",IF(OR($E139&lt;AN_LIM,$E139&gt;AN_CONCURS,$J139=""),"",IF(OR($J139="X",$J139="x"),1,0)))</f>
        <v/>
      </c>
      <c r="R139" s="122" t="str">
        <f>IF(OR($B139="",$C139="",$D139="",$E139&gt;AN_CONCURS,$E139=""),"",IF($F139&lt;&gt;0,F139/VLOOKUP($E139,Euro!A$6:C$246,3,FALSE),IF($G139&lt;&gt;0,G139,"")))</f>
        <v/>
      </c>
      <c r="S139" s="236" t="b">
        <f t="shared" ref="S139:S202" si="56">IF(NUME="",FALSE,ISNUMBER(SEARCH(NUME,$B139)))</f>
        <v>0</v>
      </c>
      <c r="U139" s="123" t="e">
        <f t="shared" ref="U139:U202" si="57">FIND(",",$B139,1)</f>
        <v>#VALUE!</v>
      </c>
      <c r="V139" s="123" t="e">
        <f t="shared" si="30"/>
        <v>#VALUE!</v>
      </c>
      <c r="W139" s="123" t="e">
        <f t="shared" si="31"/>
        <v>#VALUE!</v>
      </c>
      <c r="X139" s="123" t="e">
        <f t="shared" si="32"/>
        <v>#VALUE!</v>
      </c>
      <c r="Y139" s="123" t="e">
        <f t="shared" si="33"/>
        <v>#VALUE!</v>
      </c>
      <c r="Z139" s="123" t="e">
        <f t="shared" si="34"/>
        <v>#VALUE!</v>
      </c>
      <c r="AA139" s="123" t="e">
        <f t="shared" si="35"/>
        <v>#VALUE!</v>
      </c>
      <c r="AB139" s="123" t="e">
        <f t="shared" si="36"/>
        <v>#VALUE!</v>
      </c>
      <c r="AC139" s="123" t="e">
        <f t="shared" si="37"/>
        <v>#VALUE!</v>
      </c>
      <c r="AD139" s="123" t="e">
        <f t="shared" si="38"/>
        <v>#VALUE!</v>
      </c>
      <c r="AE139" s="124" t="e">
        <f t="shared" si="39"/>
        <v>#VALUE!</v>
      </c>
      <c r="AF139" s="124" t="e">
        <f t="shared" si="40"/>
        <v>#VALUE!</v>
      </c>
      <c r="AG139" s="124" t="e">
        <f t="shared" si="41"/>
        <v>#VALUE!</v>
      </c>
      <c r="AH139" s="124" t="e">
        <f t="shared" si="42"/>
        <v>#VALUE!</v>
      </c>
      <c r="AI139" s="124" t="e">
        <f t="shared" si="43"/>
        <v>#VALUE!</v>
      </c>
      <c r="AJ139" s="124" t="e">
        <f t="shared" si="44"/>
        <v>#VALUE!</v>
      </c>
      <c r="AK139" s="124" t="e">
        <f t="shared" si="45"/>
        <v>#VALUE!</v>
      </c>
      <c r="AL139" s="124" t="e">
        <f t="shared" si="46"/>
        <v>#VALUE!</v>
      </c>
      <c r="AM139" s="124" t="e">
        <f t="shared" si="47"/>
        <v>#VALUE!</v>
      </c>
      <c r="AN139" s="124" t="e">
        <f t="shared" si="48"/>
        <v>#VALUE!</v>
      </c>
      <c r="AO139" s="124">
        <f t="shared" si="49"/>
        <v>1</v>
      </c>
    </row>
    <row r="140" spans="1:41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IF($R140="","",IF($R140&lt;10000," &lt; 10.000 EURO; Se trece la 4.3",""))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IF(OR($B140="",$C140="",$D140="",$E140&gt;AN_CONCURS,$E140=""),"",IF($F140&lt;&gt;0,F140/VLOOKUP($E140,Euro!A$6:C$246,3,FALSE),IF($G140&lt;&gt;0,G140,"")))</f>
        <v/>
      </c>
      <c r="S140" s="236" t="b">
        <f t="shared" si="56"/>
        <v>0</v>
      </c>
      <c r="U140" s="123" t="e">
        <f t="shared" si="57"/>
        <v>#VALUE!</v>
      </c>
      <c r="V140" s="123" t="e">
        <f t="shared" si="30"/>
        <v>#VALUE!</v>
      </c>
      <c r="W140" s="123" t="e">
        <f t="shared" si="31"/>
        <v>#VALUE!</v>
      </c>
      <c r="X140" s="123" t="e">
        <f t="shared" si="32"/>
        <v>#VALUE!</v>
      </c>
      <c r="Y140" s="123" t="e">
        <f t="shared" si="33"/>
        <v>#VALUE!</v>
      </c>
      <c r="Z140" s="123" t="e">
        <f t="shared" si="34"/>
        <v>#VALUE!</v>
      </c>
      <c r="AA140" s="123" t="e">
        <f t="shared" si="35"/>
        <v>#VALUE!</v>
      </c>
      <c r="AB140" s="123" t="e">
        <f t="shared" si="36"/>
        <v>#VALUE!</v>
      </c>
      <c r="AC140" s="123" t="e">
        <f t="shared" si="37"/>
        <v>#VALUE!</v>
      </c>
      <c r="AD140" s="123" t="e">
        <f t="shared" si="38"/>
        <v>#VALUE!</v>
      </c>
      <c r="AE140" s="124" t="e">
        <f t="shared" si="39"/>
        <v>#VALUE!</v>
      </c>
      <c r="AF140" s="124" t="e">
        <f t="shared" si="40"/>
        <v>#VALUE!</v>
      </c>
      <c r="AG140" s="124" t="e">
        <f t="shared" si="41"/>
        <v>#VALUE!</v>
      </c>
      <c r="AH140" s="124" t="e">
        <f t="shared" si="42"/>
        <v>#VALUE!</v>
      </c>
      <c r="AI140" s="124" t="e">
        <f t="shared" si="43"/>
        <v>#VALUE!</v>
      </c>
      <c r="AJ140" s="124" t="e">
        <f t="shared" si="44"/>
        <v>#VALUE!</v>
      </c>
      <c r="AK140" s="124" t="e">
        <f t="shared" si="45"/>
        <v>#VALUE!</v>
      </c>
      <c r="AL140" s="124" t="e">
        <f t="shared" si="46"/>
        <v>#VALUE!</v>
      </c>
      <c r="AM140" s="124" t="e">
        <f t="shared" si="47"/>
        <v>#VALUE!</v>
      </c>
      <c r="AN140" s="124" t="e">
        <f t="shared" si="48"/>
        <v>#VALUE!</v>
      </c>
      <c r="AO140" s="124">
        <f t="shared" si="49"/>
        <v>1</v>
      </c>
    </row>
    <row r="141" spans="1:41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IF(OR($B141="",$C141="",$D141="",$E141&gt;AN_CONCURS,$E141=""),"",IF($F141&lt;&gt;0,F141/VLOOKUP($E141,Euro!A$6:C$246,3,FALSE),IF($G141&lt;&gt;0,G141,"")))</f>
        <v/>
      </c>
      <c r="S141" s="236" t="b">
        <f t="shared" si="56"/>
        <v>0</v>
      </c>
      <c r="U141" s="123" t="e">
        <f t="shared" si="57"/>
        <v>#VALUE!</v>
      </c>
      <c r="V141" s="123" t="e">
        <f t="shared" si="30"/>
        <v>#VALUE!</v>
      </c>
      <c r="W141" s="123" t="e">
        <f t="shared" si="31"/>
        <v>#VALUE!</v>
      </c>
      <c r="X141" s="123" t="e">
        <f t="shared" si="32"/>
        <v>#VALUE!</v>
      </c>
      <c r="Y141" s="123" t="e">
        <f t="shared" si="33"/>
        <v>#VALUE!</v>
      </c>
      <c r="Z141" s="123" t="e">
        <f t="shared" si="34"/>
        <v>#VALUE!</v>
      </c>
      <c r="AA141" s="123" t="e">
        <f t="shared" si="35"/>
        <v>#VALUE!</v>
      </c>
      <c r="AB141" s="123" t="e">
        <f t="shared" si="36"/>
        <v>#VALUE!</v>
      </c>
      <c r="AC141" s="123" t="e">
        <f t="shared" si="37"/>
        <v>#VALUE!</v>
      </c>
      <c r="AD141" s="123" t="e">
        <f t="shared" si="38"/>
        <v>#VALUE!</v>
      </c>
      <c r="AE141" s="124" t="e">
        <f t="shared" si="39"/>
        <v>#VALUE!</v>
      </c>
      <c r="AF141" s="124" t="e">
        <f t="shared" si="40"/>
        <v>#VALUE!</v>
      </c>
      <c r="AG141" s="124" t="e">
        <f t="shared" si="41"/>
        <v>#VALUE!</v>
      </c>
      <c r="AH141" s="124" t="e">
        <f t="shared" si="42"/>
        <v>#VALUE!</v>
      </c>
      <c r="AI141" s="124" t="e">
        <f t="shared" si="43"/>
        <v>#VALUE!</v>
      </c>
      <c r="AJ141" s="124" t="e">
        <f t="shared" si="44"/>
        <v>#VALUE!</v>
      </c>
      <c r="AK141" s="124" t="e">
        <f t="shared" si="45"/>
        <v>#VALUE!</v>
      </c>
      <c r="AL141" s="124" t="e">
        <f t="shared" si="46"/>
        <v>#VALUE!</v>
      </c>
      <c r="AM141" s="124" t="e">
        <f t="shared" si="47"/>
        <v>#VALUE!</v>
      </c>
      <c r="AN141" s="124" t="e">
        <f t="shared" si="48"/>
        <v>#VALUE!</v>
      </c>
      <c r="AO141" s="124">
        <f t="shared" si="49"/>
        <v>1</v>
      </c>
    </row>
    <row r="142" spans="1:41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IF(OR($B142="",$C142="",$D142="",$E142&gt;AN_CONCURS,$E142=""),"",IF($F142&lt;&gt;0,F142/VLOOKUP($E142,Euro!A$6:C$246,3,FALSE),IF($G142&lt;&gt;0,G142,"")))</f>
        <v/>
      </c>
      <c r="S142" s="236" t="b">
        <f t="shared" si="56"/>
        <v>0</v>
      </c>
      <c r="U142" s="123" t="e">
        <f t="shared" si="57"/>
        <v>#VALUE!</v>
      </c>
      <c r="V142" s="123" t="e">
        <f t="shared" si="30"/>
        <v>#VALUE!</v>
      </c>
      <c r="W142" s="123" t="e">
        <f t="shared" si="31"/>
        <v>#VALUE!</v>
      </c>
      <c r="X142" s="123" t="e">
        <f t="shared" si="32"/>
        <v>#VALUE!</v>
      </c>
      <c r="Y142" s="123" t="e">
        <f t="shared" si="33"/>
        <v>#VALUE!</v>
      </c>
      <c r="Z142" s="123" t="e">
        <f t="shared" si="34"/>
        <v>#VALUE!</v>
      </c>
      <c r="AA142" s="123" t="e">
        <f t="shared" si="35"/>
        <v>#VALUE!</v>
      </c>
      <c r="AB142" s="123" t="e">
        <f t="shared" si="36"/>
        <v>#VALUE!</v>
      </c>
      <c r="AC142" s="123" t="e">
        <f t="shared" si="37"/>
        <v>#VALUE!</v>
      </c>
      <c r="AD142" s="123" t="e">
        <f t="shared" si="38"/>
        <v>#VALUE!</v>
      </c>
      <c r="AE142" s="124" t="e">
        <f t="shared" si="39"/>
        <v>#VALUE!</v>
      </c>
      <c r="AF142" s="124" t="e">
        <f t="shared" si="40"/>
        <v>#VALUE!</v>
      </c>
      <c r="AG142" s="124" t="e">
        <f t="shared" si="41"/>
        <v>#VALUE!</v>
      </c>
      <c r="AH142" s="124" t="e">
        <f t="shared" si="42"/>
        <v>#VALUE!</v>
      </c>
      <c r="AI142" s="124" t="e">
        <f t="shared" si="43"/>
        <v>#VALUE!</v>
      </c>
      <c r="AJ142" s="124" t="e">
        <f t="shared" si="44"/>
        <v>#VALUE!</v>
      </c>
      <c r="AK142" s="124" t="e">
        <f t="shared" si="45"/>
        <v>#VALUE!</v>
      </c>
      <c r="AL142" s="124" t="e">
        <f t="shared" si="46"/>
        <v>#VALUE!</v>
      </c>
      <c r="AM142" s="124" t="e">
        <f t="shared" si="47"/>
        <v>#VALUE!</v>
      </c>
      <c r="AN142" s="124" t="e">
        <f t="shared" si="48"/>
        <v>#VALUE!</v>
      </c>
      <c r="AO142" s="124">
        <f t="shared" si="49"/>
        <v>1</v>
      </c>
    </row>
    <row r="143" spans="1:41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IF(OR($B143="",$C143="",$D143="",$E143&gt;AN_CONCURS,$E143=""),"",IF($F143&lt;&gt;0,F143/VLOOKUP($E143,Euro!A$6:C$246,3,FALSE),IF($G143&lt;&gt;0,G143,"")))</f>
        <v/>
      </c>
      <c r="S143" s="236" t="b">
        <f t="shared" si="56"/>
        <v>0</v>
      </c>
      <c r="U143" s="123" t="e">
        <f t="shared" si="57"/>
        <v>#VALUE!</v>
      </c>
      <c r="V143" s="123" t="e">
        <f t="shared" si="30"/>
        <v>#VALUE!</v>
      </c>
      <c r="W143" s="123" t="e">
        <f t="shared" si="31"/>
        <v>#VALUE!</v>
      </c>
      <c r="X143" s="123" t="e">
        <f t="shared" si="32"/>
        <v>#VALUE!</v>
      </c>
      <c r="Y143" s="123" t="e">
        <f t="shared" si="33"/>
        <v>#VALUE!</v>
      </c>
      <c r="Z143" s="123" t="e">
        <f t="shared" si="34"/>
        <v>#VALUE!</v>
      </c>
      <c r="AA143" s="123" t="e">
        <f t="shared" si="35"/>
        <v>#VALUE!</v>
      </c>
      <c r="AB143" s="123" t="e">
        <f t="shared" si="36"/>
        <v>#VALUE!</v>
      </c>
      <c r="AC143" s="123" t="e">
        <f t="shared" si="37"/>
        <v>#VALUE!</v>
      </c>
      <c r="AD143" s="123" t="e">
        <f t="shared" si="38"/>
        <v>#VALUE!</v>
      </c>
      <c r="AE143" s="124" t="e">
        <f t="shared" si="39"/>
        <v>#VALUE!</v>
      </c>
      <c r="AF143" s="124" t="e">
        <f t="shared" si="40"/>
        <v>#VALUE!</v>
      </c>
      <c r="AG143" s="124" t="e">
        <f t="shared" si="41"/>
        <v>#VALUE!</v>
      </c>
      <c r="AH143" s="124" t="e">
        <f t="shared" si="42"/>
        <v>#VALUE!</v>
      </c>
      <c r="AI143" s="124" t="e">
        <f t="shared" si="43"/>
        <v>#VALUE!</v>
      </c>
      <c r="AJ143" s="124" t="e">
        <f t="shared" si="44"/>
        <v>#VALUE!</v>
      </c>
      <c r="AK143" s="124" t="e">
        <f t="shared" si="45"/>
        <v>#VALUE!</v>
      </c>
      <c r="AL143" s="124" t="e">
        <f t="shared" si="46"/>
        <v>#VALUE!</v>
      </c>
      <c r="AM143" s="124" t="e">
        <f t="shared" si="47"/>
        <v>#VALUE!</v>
      </c>
      <c r="AN143" s="124" t="e">
        <f t="shared" si="48"/>
        <v>#VALUE!</v>
      </c>
      <c r="AO143" s="124">
        <f t="shared" si="49"/>
        <v>1</v>
      </c>
    </row>
    <row r="144" spans="1:41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IF(OR($B144="",$C144="",$D144="",$E144&gt;AN_CONCURS,$E144=""),"",IF($F144&lt;&gt;0,F144/VLOOKUP($E144,Euro!A$6:C$246,3,FALSE),IF($G144&lt;&gt;0,G144,"")))</f>
        <v/>
      </c>
      <c r="S144" s="236" t="b">
        <f t="shared" si="56"/>
        <v>0</v>
      </c>
      <c r="U144" s="123" t="e">
        <f t="shared" si="57"/>
        <v>#VALUE!</v>
      </c>
      <c r="V144" s="123" t="e">
        <f t="shared" si="30"/>
        <v>#VALUE!</v>
      </c>
      <c r="W144" s="123" t="e">
        <f t="shared" si="31"/>
        <v>#VALUE!</v>
      </c>
      <c r="X144" s="123" t="e">
        <f t="shared" si="32"/>
        <v>#VALUE!</v>
      </c>
      <c r="Y144" s="123" t="e">
        <f t="shared" si="33"/>
        <v>#VALUE!</v>
      </c>
      <c r="Z144" s="123" t="e">
        <f t="shared" si="34"/>
        <v>#VALUE!</v>
      </c>
      <c r="AA144" s="123" t="e">
        <f t="shared" si="35"/>
        <v>#VALUE!</v>
      </c>
      <c r="AB144" s="123" t="e">
        <f t="shared" si="36"/>
        <v>#VALUE!</v>
      </c>
      <c r="AC144" s="123" t="e">
        <f t="shared" si="37"/>
        <v>#VALUE!</v>
      </c>
      <c r="AD144" s="123" t="e">
        <f t="shared" si="38"/>
        <v>#VALUE!</v>
      </c>
      <c r="AE144" s="124" t="e">
        <f t="shared" si="39"/>
        <v>#VALUE!</v>
      </c>
      <c r="AF144" s="124" t="e">
        <f t="shared" si="40"/>
        <v>#VALUE!</v>
      </c>
      <c r="AG144" s="124" t="e">
        <f t="shared" si="41"/>
        <v>#VALUE!</v>
      </c>
      <c r="AH144" s="124" t="e">
        <f t="shared" si="42"/>
        <v>#VALUE!</v>
      </c>
      <c r="AI144" s="124" t="e">
        <f t="shared" si="43"/>
        <v>#VALUE!</v>
      </c>
      <c r="AJ144" s="124" t="e">
        <f t="shared" si="44"/>
        <v>#VALUE!</v>
      </c>
      <c r="AK144" s="124" t="e">
        <f t="shared" si="45"/>
        <v>#VALUE!</v>
      </c>
      <c r="AL144" s="124" t="e">
        <f t="shared" si="46"/>
        <v>#VALUE!</v>
      </c>
      <c r="AM144" s="124" t="e">
        <f t="shared" si="47"/>
        <v>#VALUE!</v>
      </c>
      <c r="AN144" s="124" t="e">
        <f t="shared" si="48"/>
        <v>#VALUE!</v>
      </c>
      <c r="AO144" s="124">
        <f t="shared" si="49"/>
        <v>1</v>
      </c>
    </row>
    <row r="145" spans="1:41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IF(OR($B145="",$C145="",$D145="",$E145&gt;AN_CONCURS,$E145=""),"",IF($F145&lt;&gt;0,F145/VLOOKUP($E145,Euro!A$6:C$246,3,FALSE),IF($G145&lt;&gt;0,G145,"")))</f>
        <v/>
      </c>
      <c r="S145" s="236" t="b">
        <f t="shared" si="56"/>
        <v>0</v>
      </c>
      <c r="U145" s="123" t="e">
        <f t="shared" si="57"/>
        <v>#VALUE!</v>
      </c>
      <c r="V145" s="123" t="e">
        <f t="shared" ref="V145:V208" si="59">FIND(",",$B145,U145+1)</f>
        <v>#VALUE!</v>
      </c>
      <c r="W145" s="123" t="e">
        <f t="shared" ref="W145:W208" si="60">FIND(",",$B145,V145+1)</f>
        <v>#VALUE!</v>
      </c>
      <c r="X145" s="123" t="e">
        <f t="shared" ref="X145:X208" si="61">FIND(",",$B145,W145+1)</f>
        <v>#VALUE!</v>
      </c>
      <c r="Y145" s="123" t="e">
        <f t="shared" ref="Y145:Y208" si="62">FIND(",",$B145,X145+1)</f>
        <v>#VALUE!</v>
      </c>
      <c r="Z145" s="123" t="e">
        <f t="shared" ref="Z145:Z208" si="63">FIND(",",$B145,Y145+1)</f>
        <v>#VALUE!</v>
      </c>
      <c r="AA145" s="123" t="e">
        <f t="shared" ref="AA145:AA208" si="64">FIND(",",$B145,Z145+1)</f>
        <v>#VALUE!</v>
      </c>
      <c r="AB145" s="123" t="e">
        <f t="shared" ref="AB145:AB208" si="65">FIND(",",$B145,AA145+1)</f>
        <v>#VALUE!</v>
      </c>
      <c r="AC145" s="123" t="e">
        <f t="shared" ref="AC145:AC208" si="66">FIND(",",$B145,AB145+1)</f>
        <v>#VALUE!</v>
      </c>
      <c r="AD145" s="123" t="e">
        <f t="shared" ref="AD145:AD208" si="67">FIND(",",$B145,AC145+1)</f>
        <v>#VALUE!</v>
      </c>
      <c r="AE145" s="124" t="e">
        <f t="shared" ref="AE145:AE208" si="68">IF(U145&gt;0,1,0)</f>
        <v>#VALUE!</v>
      </c>
      <c r="AF145" s="124" t="e">
        <f t="shared" ref="AF145:AF208" si="69">IF(V145&gt;0,1,0)</f>
        <v>#VALUE!</v>
      </c>
      <c r="AG145" s="124" t="e">
        <f t="shared" ref="AG145:AG208" si="70">IF(W145&gt;0,1,0)</f>
        <v>#VALUE!</v>
      </c>
      <c r="AH145" s="124" t="e">
        <f t="shared" ref="AH145:AH208" si="71">IF(X145&gt;0,1,0)</f>
        <v>#VALUE!</v>
      </c>
      <c r="AI145" s="124" t="e">
        <f t="shared" ref="AI145:AI208" si="72">IF(Y145&gt;0,1,0)</f>
        <v>#VALUE!</v>
      </c>
      <c r="AJ145" s="124" t="e">
        <f t="shared" ref="AJ145:AJ208" si="73">IF(Z145&gt;0,1,0)</f>
        <v>#VALUE!</v>
      </c>
      <c r="AK145" s="124" t="e">
        <f t="shared" ref="AK145:AK208" si="74">IF(AA145&gt;0,1,0)</f>
        <v>#VALUE!</v>
      </c>
      <c r="AL145" s="124" t="e">
        <f t="shared" ref="AL145:AL208" si="75">IF(AB145&gt;0,1,0)</f>
        <v>#VALUE!</v>
      </c>
      <c r="AM145" s="124" t="e">
        <f t="shared" ref="AM145:AM208" si="76">IF(AC145&gt;0,1,0)</f>
        <v>#VALUE!</v>
      </c>
      <c r="AN145" s="124" t="e">
        <f t="shared" ref="AN145:AN208" si="77">IF(AD145&gt;0,1,0)</f>
        <v>#VALUE!</v>
      </c>
      <c r="AO145" s="124">
        <f t="shared" ref="AO145:AO208" si="78">1+SUMIF(AE145:AN145,"&gt;0",AE145:AN145)</f>
        <v>1</v>
      </c>
    </row>
    <row r="146" spans="1:41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IF(OR($B146="",$C146="",$D146="",$E146&gt;AN_CONCURS,$E146=""),"",IF($F146&lt;&gt;0,F146/VLOOKUP($E146,Euro!A$6:C$246,3,FALSE),IF($G146&lt;&gt;0,G146,"")))</f>
        <v/>
      </c>
      <c r="S146" s="236" t="b">
        <f t="shared" si="56"/>
        <v>0</v>
      </c>
      <c r="U146" s="123" t="e">
        <f t="shared" si="57"/>
        <v>#VALUE!</v>
      </c>
      <c r="V146" s="123" t="e">
        <f t="shared" si="59"/>
        <v>#VALUE!</v>
      </c>
      <c r="W146" s="123" t="e">
        <f t="shared" si="60"/>
        <v>#VALUE!</v>
      </c>
      <c r="X146" s="123" t="e">
        <f t="shared" si="61"/>
        <v>#VALUE!</v>
      </c>
      <c r="Y146" s="123" t="e">
        <f t="shared" si="62"/>
        <v>#VALUE!</v>
      </c>
      <c r="Z146" s="123" t="e">
        <f t="shared" si="63"/>
        <v>#VALUE!</v>
      </c>
      <c r="AA146" s="123" t="e">
        <f t="shared" si="64"/>
        <v>#VALUE!</v>
      </c>
      <c r="AB146" s="123" t="e">
        <f t="shared" si="65"/>
        <v>#VALUE!</v>
      </c>
      <c r="AC146" s="123" t="e">
        <f t="shared" si="66"/>
        <v>#VALUE!</v>
      </c>
      <c r="AD146" s="123" t="e">
        <f t="shared" si="67"/>
        <v>#VALUE!</v>
      </c>
      <c r="AE146" s="124" t="e">
        <f t="shared" si="68"/>
        <v>#VALUE!</v>
      </c>
      <c r="AF146" s="124" t="e">
        <f t="shared" si="69"/>
        <v>#VALUE!</v>
      </c>
      <c r="AG146" s="124" t="e">
        <f t="shared" si="70"/>
        <v>#VALUE!</v>
      </c>
      <c r="AH146" s="124" t="e">
        <f t="shared" si="71"/>
        <v>#VALUE!</v>
      </c>
      <c r="AI146" s="124" t="e">
        <f t="shared" si="72"/>
        <v>#VALUE!</v>
      </c>
      <c r="AJ146" s="124" t="e">
        <f t="shared" si="73"/>
        <v>#VALUE!</v>
      </c>
      <c r="AK146" s="124" t="e">
        <f t="shared" si="74"/>
        <v>#VALUE!</v>
      </c>
      <c r="AL146" s="124" t="e">
        <f t="shared" si="75"/>
        <v>#VALUE!</v>
      </c>
      <c r="AM146" s="124" t="e">
        <f t="shared" si="76"/>
        <v>#VALUE!</v>
      </c>
      <c r="AN146" s="124" t="e">
        <f t="shared" si="77"/>
        <v>#VALUE!</v>
      </c>
      <c r="AO146" s="124">
        <f t="shared" si="78"/>
        <v>1</v>
      </c>
    </row>
    <row r="147" spans="1:41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IF(OR($B147="",$C147="",$D147="",$E147&gt;AN_CONCURS,$E147=""),"",IF($F147&lt;&gt;0,F147/VLOOKUP($E147,Euro!A$6:C$246,3,FALSE),IF($G147&lt;&gt;0,G147,"")))</f>
        <v/>
      </c>
      <c r="S147" s="236" t="b">
        <f t="shared" si="56"/>
        <v>0</v>
      </c>
      <c r="U147" s="123" t="e">
        <f t="shared" si="57"/>
        <v>#VALUE!</v>
      </c>
      <c r="V147" s="123" t="e">
        <f t="shared" si="59"/>
        <v>#VALUE!</v>
      </c>
      <c r="W147" s="123" t="e">
        <f t="shared" si="60"/>
        <v>#VALUE!</v>
      </c>
      <c r="X147" s="123" t="e">
        <f t="shared" si="61"/>
        <v>#VALUE!</v>
      </c>
      <c r="Y147" s="123" t="e">
        <f t="shared" si="62"/>
        <v>#VALUE!</v>
      </c>
      <c r="Z147" s="123" t="e">
        <f t="shared" si="63"/>
        <v>#VALUE!</v>
      </c>
      <c r="AA147" s="123" t="e">
        <f t="shared" si="64"/>
        <v>#VALUE!</v>
      </c>
      <c r="AB147" s="123" t="e">
        <f t="shared" si="65"/>
        <v>#VALUE!</v>
      </c>
      <c r="AC147" s="123" t="e">
        <f t="shared" si="66"/>
        <v>#VALUE!</v>
      </c>
      <c r="AD147" s="123" t="e">
        <f t="shared" si="67"/>
        <v>#VALUE!</v>
      </c>
      <c r="AE147" s="124" t="e">
        <f t="shared" si="68"/>
        <v>#VALUE!</v>
      </c>
      <c r="AF147" s="124" t="e">
        <f t="shared" si="69"/>
        <v>#VALUE!</v>
      </c>
      <c r="AG147" s="124" t="e">
        <f t="shared" si="70"/>
        <v>#VALUE!</v>
      </c>
      <c r="AH147" s="124" t="e">
        <f t="shared" si="71"/>
        <v>#VALUE!</v>
      </c>
      <c r="AI147" s="124" t="e">
        <f t="shared" si="72"/>
        <v>#VALUE!</v>
      </c>
      <c r="AJ147" s="124" t="e">
        <f t="shared" si="73"/>
        <v>#VALUE!</v>
      </c>
      <c r="AK147" s="124" t="e">
        <f t="shared" si="74"/>
        <v>#VALUE!</v>
      </c>
      <c r="AL147" s="124" t="e">
        <f t="shared" si="75"/>
        <v>#VALUE!</v>
      </c>
      <c r="AM147" s="124" t="e">
        <f t="shared" si="76"/>
        <v>#VALUE!</v>
      </c>
      <c r="AN147" s="124" t="e">
        <f t="shared" si="77"/>
        <v>#VALUE!</v>
      </c>
      <c r="AO147" s="124">
        <f t="shared" si="78"/>
        <v>1</v>
      </c>
    </row>
    <row r="148" spans="1:41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IF(OR($B148="",$C148="",$D148="",$E148&gt;AN_CONCURS,$E148=""),"",IF($F148&lt;&gt;0,F148/VLOOKUP($E148,Euro!A$6:C$246,3,FALSE),IF($G148&lt;&gt;0,G148,"")))</f>
        <v/>
      </c>
      <c r="S148" s="236" t="b">
        <f t="shared" si="56"/>
        <v>0</v>
      </c>
      <c r="U148" s="123" t="e">
        <f t="shared" si="57"/>
        <v>#VALUE!</v>
      </c>
      <c r="V148" s="123" t="e">
        <f t="shared" si="59"/>
        <v>#VALUE!</v>
      </c>
      <c r="W148" s="123" t="e">
        <f t="shared" si="60"/>
        <v>#VALUE!</v>
      </c>
      <c r="X148" s="123" t="e">
        <f t="shared" si="61"/>
        <v>#VALUE!</v>
      </c>
      <c r="Y148" s="123" t="e">
        <f t="shared" si="62"/>
        <v>#VALUE!</v>
      </c>
      <c r="Z148" s="123" t="e">
        <f t="shared" si="63"/>
        <v>#VALUE!</v>
      </c>
      <c r="AA148" s="123" t="e">
        <f t="shared" si="64"/>
        <v>#VALUE!</v>
      </c>
      <c r="AB148" s="123" t="e">
        <f t="shared" si="65"/>
        <v>#VALUE!</v>
      </c>
      <c r="AC148" s="123" t="e">
        <f t="shared" si="66"/>
        <v>#VALUE!</v>
      </c>
      <c r="AD148" s="123" t="e">
        <f t="shared" si="67"/>
        <v>#VALUE!</v>
      </c>
      <c r="AE148" s="124" t="e">
        <f t="shared" si="68"/>
        <v>#VALUE!</v>
      </c>
      <c r="AF148" s="124" t="e">
        <f t="shared" si="69"/>
        <v>#VALUE!</v>
      </c>
      <c r="AG148" s="124" t="e">
        <f t="shared" si="70"/>
        <v>#VALUE!</v>
      </c>
      <c r="AH148" s="124" t="e">
        <f t="shared" si="71"/>
        <v>#VALUE!</v>
      </c>
      <c r="AI148" s="124" t="e">
        <f t="shared" si="72"/>
        <v>#VALUE!</v>
      </c>
      <c r="AJ148" s="124" t="e">
        <f t="shared" si="73"/>
        <v>#VALUE!</v>
      </c>
      <c r="AK148" s="124" t="e">
        <f t="shared" si="74"/>
        <v>#VALUE!</v>
      </c>
      <c r="AL148" s="124" t="e">
        <f t="shared" si="75"/>
        <v>#VALUE!</v>
      </c>
      <c r="AM148" s="124" t="e">
        <f t="shared" si="76"/>
        <v>#VALUE!</v>
      </c>
      <c r="AN148" s="124" t="e">
        <f t="shared" si="77"/>
        <v>#VALUE!</v>
      </c>
      <c r="AO148" s="124">
        <f t="shared" si="78"/>
        <v>1</v>
      </c>
    </row>
    <row r="149" spans="1:41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IF(OR($B149="",$C149="",$D149="",$E149&gt;AN_CONCURS,$E149=""),"",IF($F149&lt;&gt;0,F149/VLOOKUP($E149,Euro!A$6:C$246,3,FALSE),IF($G149&lt;&gt;0,G149,"")))</f>
        <v/>
      </c>
      <c r="S149" s="236" t="b">
        <f t="shared" si="56"/>
        <v>0</v>
      </c>
      <c r="U149" s="123" t="e">
        <f t="shared" si="57"/>
        <v>#VALUE!</v>
      </c>
      <c r="V149" s="123" t="e">
        <f t="shared" si="59"/>
        <v>#VALUE!</v>
      </c>
      <c r="W149" s="123" t="e">
        <f t="shared" si="60"/>
        <v>#VALUE!</v>
      </c>
      <c r="X149" s="123" t="e">
        <f t="shared" si="61"/>
        <v>#VALUE!</v>
      </c>
      <c r="Y149" s="123" t="e">
        <f t="shared" si="62"/>
        <v>#VALUE!</v>
      </c>
      <c r="Z149" s="123" t="e">
        <f t="shared" si="63"/>
        <v>#VALUE!</v>
      </c>
      <c r="AA149" s="123" t="e">
        <f t="shared" si="64"/>
        <v>#VALUE!</v>
      </c>
      <c r="AB149" s="123" t="e">
        <f t="shared" si="65"/>
        <v>#VALUE!</v>
      </c>
      <c r="AC149" s="123" t="e">
        <f t="shared" si="66"/>
        <v>#VALUE!</v>
      </c>
      <c r="AD149" s="123" t="e">
        <f t="shared" si="67"/>
        <v>#VALUE!</v>
      </c>
      <c r="AE149" s="124" t="e">
        <f t="shared" si="68"/>
        <v>#VALUE!</v>
      </c>
      <c r="AF149" s="124" t="e">
        <f t="shared" si="69"/>
        <v>#VALUE!</v>
      </c>
      <c r="AG149" s="124" t="e">
        <f t="shared" si="70"/>
        <v>#VALUE!</v>
      </c>
      <c r="AH149" s="124" t="e">
        <f t="shared" si="71"/>
        <v>#VALUE!</v>
      </c>
      <c r="AI149" s="124" t="e">
        <f t="shared" si="72"/>
        <v>#VALUE!</v>
      </c>
      <c r="AJ149" s="124" t="e">
        <f t="shared" si="73"/>
        <v>#VALUE!</v>
      </c>
      <c r="AK149" s="124" t="e">
        <f t="shared" si="74"/>
        <v>#VALUE!</v>
      </c>
      <c r="AL149" s="124" t="e">
        <f t="shared" si="75"/>
        <v>#VALUE!</v>
      </c>
      <c r="AM149" s="124" t="e">
        <f t="shared" si="76"/>
        <v>#VALUE!</v>
      </c>
      <c r="AN149" s="124" t="e">
        <f t="shared" si="77"/>
        <v>#VALUE!</v>
      </c>
      <c r="AO149" s="124">
        <f t="shared" si="78"/>
        <v>1</v>
      </c>
    </row>
    <row r="150" spans="1:41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IF(OR($B150="",$C150="",$D150="",$E150&gt;AN_CONCURS,$E150=""),"",IF($F150&lt;&gt;0,F150/VLOOKUP($E150,Euro!A$6:C$246,3,FALSE),IF($G150&lt;&gt;0,G150,"")))</f>
        <v/>
      </c>
      <c r="S150" s="236" t="b">
        <f t="shared" si="56"/>
        <v>0</v>
      </c>
      <c r="U150" s="123" t="e">
        <f t="shared" si="57"/>
        <v>#VALUE!</v>
      </c>
      <c r="V150" s="123" t="e">
        <f t="shared" si="59"/>
        <v>#VALUE!</v>
      </c>
      <c r="W150" s="123" t="e">
        <f t="shared" si="60"/>
        <v>#VALUE!</v>
      </c>
      <c r="X150" s="123" t="e">
        <f t="shared" si="61"/>
        <v>#VALUE!</v>
      </c>
      <c r="Y150" s="123" t="e">
        <f t="shared" si="62"/>
        <v>#VALUE!</v>
      </c>
      <c r="Z150" s="123" t="e">
        <f t="shared" si="63"/>
        <v>#VALUE!</v>
      </c>
      <c r="AA150" s="123" t="e">
        <f t="shared" si="64"/>
        <v>#VALUE!</v>
      </c>
      <c r="AB150" s="123" t="e">
        <f t="shared" si="65"/>
        <v>#VALUE!</v>
      </c>
      <c r="AC150" s="123" t="e">
        <f t="shared" si="66"/>
        <v>#VALUE!</v>
      </c>
      <c r="AD150" s="123" t="e">
        <f t="shared" si="67"/>
        <v>#VALUE!</v>
      </c>
      <c r="AE150" s="124" t="e">
        <f t="shared" si="68"/>
        <v>#VALUE!</v>
      </c>
      <c r="AF150" s="124" t="e">
        <f t="shared" si="69"/>
        <v>#VALUE!</v>
      </c>
      <c r="AG150" s="124" t="e">
        <f t="shared" si="70"/>
        <v>#VALUE!</v>
      </c>
      <c r="AH150" s="124" t="e">
        <f t="shared" si="71"/>
        <v>#VALUE!</v>
      </c>
      <c r="AI150" s="124" t="e">
        <f t="shared" si="72"/>
        <v>#VALUE!</v>
      </c>
      <c r="AJ150" s="124" t="e">
        <f t="shared" si="73"/>
        <v>#VALUE!</v>
      </c>
      <c r="AK150" s="124" t="e">
        <f t="shared" si="74"/>
        <v>#VALUE!</v>
      </c>
      <c r="AL150" s="124" t="e">
        <f t="shared" si="75"/>
        <v>#VALUE!</v>
      </c>
      <c r="AM150" s="124" t="e">
        <f t="shared" si="76"/>
        <v>#VALUE!</v>
      </c>
      <c r="AN150" s="124" t="e">
        <f t="shared" si="77"/>
        <v>#VALUE!</v>
      </c>
      <c r="AO150" s="124">
        <f t="shared" si="78"/>
        <v>1</v>
      </c>
    </row>
    <row r="151" spans="1:41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IF(OR($B151="",$C151="",$D151="",$E151&gt;AN_CONCURS,$E151=""),"",IF($F151&lt;&gt;0,F151/VLOOKUP($E151,Euro!A$6:C$246,3,FALSE),IF($G151&lt;&gt;0,G151,"")))</f>
        <v/>
      </c>
      <c r="S151" s="236" t="b">
        <f t="shared" si="56"/>
        <v>0</v>
      </c>
      <c r="U151" s="123" t="e">
        <f t="shared" si="57"/>
        <v>#VALUE!</v>
      </c>
      <c r="V151" s="123" t="e">
        <f t="shared" si="59"/>
        <v>#VALUE!</v>
      </c>
      <c r="W151" s="123" t="e">
        <f t="shared" si="60"/>
        <v>#VALUE!</v>
      </c>
      <c r="X151" s="123" t="e">
        <f t="shared" si="61"/>
        <v>#VALUE!</v>
      </c>
      <c r="Y151" s="123" t="e">
        <f t="shared" si="62"/>
        <v>#VALUE!</v>
      </c>
      <c r="Z151" s="123" t="e">
        <f t="shared" si="63"/>
        <v>#VALUE!</v>
      </c>
      <c r="AA151" s="123" t="e">
        <f t="shared" si="64"/>
        <v>#VALUE!</v>
      </c>
      <c r="AB151" s="123" t="e">
        <f t="shared" si="65"/>
        <v>#VALUE!</v>
      </c>
      <c r="AC151" s="123" t="e">
        <f t="shared" si="66"/>
        <v>#VALUE!</v>
      </c>
      <c r="AD151" s="123" t="e">
        <f t="shared" si="67"/>
        <v>#VALUE!</v>
      </c>
      <c r="AE151" s="124" t="e">
        <f t="shared" si="68"/>
        <v>#VALUE!</v>
      </c>
      <c r="AF151" s="124" t="e">
        <f t="shared" si="69"/>
        <v>#VALUE!</v>
      </c>
      <c r="AG151" s="124" t="e">
        <f t="shared" si="70"/>
        <v>#VALUE!</v>
      </c>
      <c r="AH151" s="124" t="e">
        <f t="shared" si="71"/>
        <v>#VALUE!</v>
      </c>
      <c r="AI151" s="124" t="e">
        <f t="shared" si="72"/>
        <v>#VALUE!</v>
      </c>
      <c r="AJ151" s="124" t="e">
        <f t="shared" si="73"/>
        <v>#VALUE!</v>
      </c>
      <c r="AK151" s="124" t="e">
        <f t="shared" si="74"/>
        <v>#VALUE!</v>
      </c>
      <c r="AL151" s="124" t="e">
        <f t="shared" si="75"/>
        <v>#VALUE!</v>
      </c>
      <c r="AM151" s="124" t="e">
        <f t="shared" si="76"/>
        <v>#VALUE!</v>
      </c>
      <c r="AN151" s="124" t="e">
        <f t="shared" si="77"/>
        <v>#VALUE!</v>
      </c>
      <c r="AO151" s="124">
        <f t="shared" si="78"/>
        <v>1</v>
      </c>
    </row>
    <row r="152" spans="1:41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IF(OR($B152="",$C152="",$D152="",$E152&gt;AN_CONCURS,$E152=""),"",IF($F152&lt;&gt;0,F152/VLOOKUP($E152,Euro!A$6:C$246,3,FALSE),IF($G152&lt;&gt;0,G152,"")))</f>
        <v/>
      </c>
      <c r="S152" s="236" t="b">
        <f t="shared" si="56"/>
        <v>0</v>
      </c>
      <c r="U152" s="123" t="e">
        <f t="shared" si="57"/>
        <v>#VALUE!</v>
      </c>
      <c r="V152" s="123" t="e">
        <f t="shared" si="59"/>
        <v>#VALUE!</v>
      </c>
      <c r="W152" s="123" t="e">
        <f t="shared" si="60"/>
        <v>#VALUE!</v>
      </c>
      <c r="X152" s="123" t="e">
        <f t="shared" si="61"/>
        <v>#VALUE!</v>
      </c>
      <c r="Y152" s="123" t="e">
        <f t="shared" si="62"/>
        <v>#VALUE!</v>
      </c>
      <c r="Z152" s="123" t="e">
        <f t="shared" si="63"/>
        <v>#VALUE!</v>
      </c>
      <c r="AA152" s="123" t="e">
        <f t="shared" si="64"/>
        <v>#VALUE!</v>
      </c>
      <c r="AB152" s="123" t="e">
        <f t="shared" si="65"/>
        <v>#VALUE!</v>
      </c>
      <c r="AC152" s="123" t="e">
        <f t="shared" si="66"/>
        <v>#VALUE!</v>
      </c>
      <c r="AD152" s="123" t="e">
        <f t="shared" si="67"/>
        <v>#VALUE!</v>
      </c>
      <c r="AE152" s="124" t="e">
        <f t="shared" si="68"/>
        <v>#VALUE!</v>
      </c>
      <c r="AF152" s="124" t="e">
        <f t="shared" si="69"/>
        <v>#VALUE!</v>
      </c>
      <c r="AG152" s="124" t="e">
        <f t="shared" si="70"/>
        <v>#VALUE!</v>
      </c>
      <c r="AH152" s="124" t="e">
        <f t="shared" si="71"/>
        <v>#VALUE!</v>
      </c>
      <c r="AI152" s="124" t="e">
        <f t="shared" si="72"/>
        <v>#VALUE!</v>
      </c>
      <c r="AJ152" s="124" t="e">
        <f t="shared" si="73"/>
        <v>#VALUE!</v>
      </c>
      <c r="AK152" s="124" t="e">
        <f t="shared" si="74"/>
        <v>#VALUE!</v>
      </c>
      <c r="AL152" s="124" t="e">
        <f t="shared" si="75"/>
        <v>#VALUE!</v>
      </c>
      <c r="AM152" s="124" t="e">
        <f t="shared" si="76"/>
        <v>#VALUE!</v>
      </c>
      <c r="AN152" s="124" t="e">
        <f t="shared" si="77"/>
        <v>#VALUE!</v>
      </c>
      <c r="AO152" s="124">
        <f t="shared" si="78"/>
        <v>1</v>
      </c>
    </row>
    <row r="153" spans="1:41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IF(OR($B153="",$C153="",$D153="",$E153&gt;AN_CONCURS,$E153=""),"",IF($F153&lt;&gt;0,F153/VLOOKUP($E153,Euro!A$6:C$246,3,FALSE),IF($G153&lt;&gt;0,G153,"")))</f>
        <v/>
      </c>
      <c r="S153" s="236" t="b">
        <f t="shared" si="56"/>
        <v>0</v>
      </c>
      <c r="U153" s="123" t="e">
        <f t="shared" si="57"/>
        <v>#VALUE!</v>
      </c>
      <c r="V153" s="123" t="e">
        <f t="shared" si="59"/>
        <v>#VALUE!</v>
      </c>
      <c r="W153" s="123" t="e">
        <f t="shared" si="60"/>
        <v>#VALUE!</v>
      </c>
      <c r="X153" s="123" t="e">
        <f t="shared" si="61"/>
        <v>#VALUE!</v>
      </c>
      <c r="Y153" s="123" t="e">
        <f t="shared" si="62"/>
        <v>#VALUE!</v>
      </c>
      <c r="Z153" s="123" t="e">
        <f t="shared" si="63"/>
        <v>#VALUE!</v>
      </c>
      <c r="AA153" s="123" t="e">
        <f t="shared" si="64"/>
        <v>#VALUE!</v>
      </c>
      <c r="AB153" s="123" t="e">
        <f t="shared" si="65"/>
        <v>#VALUE!</v>
      </c>
      <c r="AC153" s="123" t="e">
        <f t="shared" si="66"/>
        <v>#VALUE!</v>
      </c>
      <c r="AD153" s="123" t="e">
        <f t="shared" si="67"/>
        <v>#VALUE!</v>
      </c>
      <c r="AE153" s="124" t="e">
        <f t="shared" si="68"/>
        <v>#VALUE!</v>
      </c>
      <c r="AF153" s="124" t="e">
        <f t="shared" si="69"/>
        <v>#VALUE!</v>
      </c>
      <c r="AG153" s="124" t="e">
        <f t="shared" si="70"/>
        <v>#VALUE!</v>
      </c>
      <c r="AH153" s="124" t="e">
        <f t="shared" si="71"/>
        <v>#VALUE!</v>
      </c>
      <c r="AI153" s="124" t="e">
        <f t="shared" si="72"/>
        <v>#VALUE!</v>
      </c>
      <c r="AJ153" s="124" t="e">
        <f t="shared" si="73"/>
        <v>#VALUE!</v>
      </c>
      <c r="AK153" s="124" t="e">
        <f t="shared" si="74"/>
        <v>#VALUE!</v>
      </c>
      <c r="AL153" s="124" t="e">
        <f t="shared" si="75"/>
        <v>#VALUE!</v>
      </c>
      <c r="AM153" s="124" t="e">
        <f t="shared" si="76"/>
        <v>#VALUE!</v>
      </c>
      <c r="AN153" s="124" t="e">
        <f t="shared" si="77"/>
        <v>#VALUE!</v>
      </c>
      <c r="AO153" s="124">
        <f t="shared" si="78"/>
        <v>1</v>
      </c>
    </row>
    <row r="154" spans="1:41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IF(OR($B154="",$C154="",$D154="",$E154&gt;AN_CONCURS,$E154=""),"",IF($F154&lt;&gt;0,F154/VLOOKUP($E154,Euro!A$6:C$246,3,FALSE),IF($G154&lt;&gt;0,G154,"")))</f>
        <v/>
      </c>
      <c r="S154" s="236" t="b">
        <f t="shared" si="56"/>
        <v>0</v>
      </c>
      <c r="U154" s="123" t="e">
        <f t="shared" si="57"/>
        <v>#VALUE!</v>
      </c>
      <c r="V154" s="123" t="e">
        <f t="shared" si="59"/>
        <v>#VALUE!</v>
      </c>
      <c r="W154" s="123" t="e">
        <f t="shared" si="60"/>
        <v>#VALUE!</v>
      </c>
      <c r="X154" s="123" t="e">
        <f t="shared" si="61"/>
        <v>#VALUE!</v>
      </c>
      <c r="Y154" s="123" t="e">
        <f t="shared" si="62"/>
        <v>#VALUE!</v>
      </c>
      <c r="Z154" s="123" t="e">
        <f t="shared" si="63"/>
        <v>#VALUE!</v>
      </c>
      <c r="AA154" s="123" t="e">
        <f t="shared" si="64"/>
        <v>#VALUE!</v>
      </c>
      <c r="AB154" s="123" t="e">
        <f t="shared" si="65"/>
        <v>#VALUE!</v>
      </c>
      <c r="AC154" s="123" t="e">
        <f t="shared" si="66"/>
        <v>#VALUE!</v>
      </c>
      <c r="AD154" s="123" t="e">
        <f t="shared" si="67"/>
        <v>#VALUE!</v>
      </c>
      <c r="AE154" s="124" t="e">
        <f t="shared" si="68"/>
        <v>#VALUE!</v>
      </c>
      <c r="AF154" s="124" t="e">
        <f t="shared" si="69"/>
        <v>#VALUE!</v>
      </c>
      <c r="AG154" s="124" t="e">
        <f t="shared" si="70"/>
        <v>#VALUE!</v>
      </c>
      <c r="AH154" s="124" t="e">
        <f t="shared" si="71"/>
        <v>#VALUE!</v>
      </c>
      <c r="AI154" s="124" t="e">
        <f t="shared" si="72"/>
        <v>#VALUE!</v>
      </c>
      <c r="AJ154" s="124" t="e">
        <f t="shared" si="73"/>
        <v>#VALUE!</v>
      </c>
      <c r="AK154" s="124" t="e">
        <f t="shared" si="74"/>
        <v>#VALUE!</v>
      </c>
      <c r="AL154" s="124" t="e">
        <f t="shared" si="75"/>
        <v>#VALUE!</v>
      </c>
      <c r="AM154" s="124" t="e">
        <f t="shared" si="76"/>
        <v>#VALUE!</v>
      </c>
      <c r="AN154" s="124" t="e">
        <f t="shared" si="77"/>
        <v>#VALUE!</v>
      </c>
      <c r="AO154" s="124">
        <f t="shared" si="78"/>
        <v>1</v>
      </c>
    </row>
    <row r="155" spans="1:41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IF(OR($B155="",$C155="",$D155="",$E155&gt;AN_CONCURS,$E155=""),"",IF($F155&lt;&gt;0,F155/VLOOKUP($E155,Euro!A$6:C$246,3,FALSE),IF($G155&lt;&gt;0,G155,"")))</f>
        <v/>
      </c>
      <c r="S155" s="236" t="b">
        <f t="shared" si="56"/>
        <v>0</v>
      </c>
      <c r="U155" s="123" t="e">
        <f t="shared" si="57"/>
        <v>#VALUE!</v>
      </c>
      <c r="V155" s="123" t="e">
        <f t="shared" si="59"/>
        <v>#VALUE!</v>
      </c>
      <c r="W155" s="123" t="e">
        <f t="shared" si="60"/>
        <v>#VALUE!</v>
      </c>
      <c r="X155" s="123" t="e">
        <f t="shared" si="61"/>
        <v>#VALUE!</v>
      </c>
      <c r="Y155" s="123" t="e">
        <f t="shared" si="62"/>
        <v>#VALUE!</v>
      </c>
      <c r="Z155" s="123" t="e">
        <f t="shared" si="63"/>
        <v>#VALUE!</v>
      </c>
      <c r="AA155" s="123" t="e">
        <f t="shared" si="64"/>
        <v>#VALUE!</v>
      </c>
      <c r="AB155" s="123" t="e">
        <f t="shared" si="65"/>
        <v>#VALUE!</v>
      </c>
      <c r="AC155" s="123" t="e">
        <f t="shared" si="66"/>
        <v>#VALUE!</v>
      </c>
      <c r="AD155" s="123" t="e">
        <f t="shared" si="67"/>
        <v>#VALUE!</v>
      </c>
      <c r="AE155" s="124" t="e">
        <f t="shared" si="68"/>
        <v>#VALUE!</v>
      </c>
      <c r="AF155" s="124" t="e">
        <f t="shared" si="69"/>
        <v>#VALUE!</v>
      </c>
      <c r="AG155" s="124" t="e">
        <f t="shared" si="70"/>
        <v>#VALUE!</v>
      </c>
      <c r="AH155" s="124" t="e">
        <f t="shared" si="71"/>
        <v>#VALUE!</v>
      </c>
      <c r="AI155" s="124" t="e">
        <f t="shared" si="72"/>
        <v>#VALUE!</v>
      </c>
      <c r="AJ155" s="124" t="e">
        <f t="shared" si="73"/>
        <v>#VALUE!</v>
      </c>
      <c r="AK155" s="124" t="e">
        <f t="shared" si="74"/>
        <v>#VALUE!</v>
      </c>
      <c r="AL155" s="124" t="e">
        <f t="shared" si="75"/>
        <v>#VALUE!</v>
      </c>
      <c r="AM155" s="124" t="e">
        <f t="shared" si="76"/>
        <v>#VALUE!</v>
      </c>
      <c r="AN155" s="124" t="e">
        <f t="shared" si="77"/>
        <v>#VALUE!</v>
      </c>
      <c r="AO155" s="124">
        <f t="shared" si="78"/>
        <v>1</v>
      </c>
    </row>
    <row r="156" spans="1:41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IF(OR($B156="",$C156="",$D156="",$E156&gt;AN_CONCURS,$E156=""),"",IF($F156&lt;&gt;0,F156/VLOOKUP($E156,Euro!A$6:C$246,3,FALSE),IF($G156&lt;&gt;0,G156,"")))</f>
        <v/>
      </c>
      <c r="S156" s="236" t="b">
        <f t="shared" si="56"/>
        <v>0</v>
      </c>
      <c r="U156" s="123" t="e">
        <f t="shared" si="57"/>
        <v>#VALUE!</v>
      </c>
      <c r="V156" s="123" t="e">
        <f t="shared" si="59"/>
        <v>#VALUE!</v>
      </c>
      <c r="W156" s="123" t="e">
        <f t="shared" si="60"/>
        <v>#VALUE!</v>
      </c>
      <c r="X156" s="123" t="e">
        <f t="shared" si="61"/>
        <v>#VALUE!</v>
      </c>
      <c r="Y156" s="123" t="e">
        <f t="shared" si="62"/>
        <v>#VALUE!</v>
      </c>
      <c r="Z156" s="123" t="e">
        <f t="shared" si="63"/>
        <v>#VALUE!</v>
      </c>
      <c r="AA156" s="123" t="e">
        <f t="shared" si="64"/>
        <v>#VALUE!</v>
      </c>
      <c r="AB156" s="123" t="e">
        <f t="shared" si="65"/>
        <v>#VALUE!</v>
      </c>
      <c r="AC156" s="123" t="e">
        <f t="shared" si="66"/>
        <v>#VALUE!</v>
      </c>
      <c r="AD156" s="123" t="e">
        <f t="shared" si="67"/>
        <v>#VALUE!</v>
      </c>
      <c r="AE156" s="124" t="e">
        <f t="shared" si="68"/>
        <v>#VALUE!</v>
      </c>
      <c r="AF156" s="124" t="e">
        <f t="shared" si="69"/>
        <v>#VALUE!</v>
      </c>
      <c r="AG156" s="124" t="e">
        <f t="shared" si="70"/>
        <v>#VALUE!</v>
      </c>
      <c r="AH156" s="124" t="e">
        <f t="shared" si="71"/>
        <v>#VALUE!</v>
      </c>
      <c r="AI156" s="124" t="e">
        <f t="shared" si="72"/>
        <v>#VALUE!</v>
      </c>
      <c r="AJ156" s="124" t="e">
        <f t="shared" si="73"/>
        <v>#VALUE!</v>
      </c>
      <c r="AK156" s="124" t="e">
        <f t="shared" si="74"/>
        <v>#VALUE!</v>
      </c>
      <c r="AL156" s="124" t="e">
        <f t="shared" si="75"/>
        <v>#VALUE!</v>
      </c>
      <c r="AM156" s="124" t="e">
        <f t="shared" si="76"/>
        <v>#VALUE!</v>
      </c>
      <c r="AN156" s="124" t="e">
        <f t="shared" si="77"/>
        <v>#VALUE!</v>
      </c>
      <c r="AO156" s="124">
        <f t="shared" si="78"/>
        <v>1</v>
      </c>
    </row>
    <row r="157" spans="1:41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IF(OR($B157="",$C157="",$D157="",$E157&gt;AN_CONCURS,$E157=""),"",IF($F157&lt;&gt;0,F157/VLOOKUP($E157,Euro!A$6:C$246,3,FALSE),IF($G157&lt;&gt;0,G157,"")))</f>
        <v/>
      </c>
      <c r="S157" s="236" t="b">
        <f t="shared" si="56"/>
        <v>0</v>
      </c>
      <c r="U157" s="123" t="e">
        <f t="shared" si="57"/>
        <v>#VALUE!</v>
      </c>
      <c r="V157" s="123" t="e">
        <f t="shared" si="59"/>
        <v>#VALUE!</v>
      </c>
      <c r="W157" s="123" t="e">
        <f t="shared" si="60"/>
        <v>#VALUE!</v>
      </c>
      <c r="X157" s="123" t="e">
        <f t="shared" si="61"/>
        <v>#VALUE!</v>
      </c>
      <c r="Y157" s="123" t="e">
        <f t="shared" si="62"/>
        <v>#VALUE!</v>
      </c>
      <c r="Z157" s="123" t="e">
        <f t="shared" si="63"/>
        <v>#VALUE!</v>
      </c>
      <c r="AA157" s="123" t="e">
        <f t="shared" si="64"/>
        <v>#VALUE!</v>
      </c>
      <c r="AB157" s="123" t="e">
        <f t="shared" si="65"/>
        <v>#VALUE!</v>
      </c>
      <c r="AC157" s="123" t="e">
        <f t="shared" si="66"/>
        <v>#VALUE!</v>
      </c>
      <c r="AD157" s="123" t="e">
        <f t="shared" si="67"/>
        <v>#VALUE!</v>
      </c>
      <c r="AE157" s="124" t="e">
        <f t="shared" si="68"/>
        <v>#VALUE!</v>
      </c>
      <c r="AF157" s="124" t="e">
        <f t="shared" si="69"/>
        <v>#VALUE!</v>
      </c>
      <c r="AG157" s="124" t="e">
        <f t="shared" si="70"/>
        <v>#VALUE!</v>
      </c>
      <c r="AH157" s="124" t="e">
        <f t="shared" si="71"/>
        <v>#VALUE!</v>
      </c>
      <c r="AI157" s="124" t="e">
        <f t="shared" si="72"/>
        <v>#VALUE!</v>
      </c>
      <c r="AJ157" s="124" t="e">
        <f t="shared" si="73"/>
        <v>#VALUE!</v>
      </c>
      <c r="AK157" s="124" t="e">
        <f t="shared" si="74"/>
        <v>#VALUE!</v>
      </c>
      <c r="AL157" s="124" t="e">
        <f t="shared" si="75"/>
        <v>#VALUE!</v>
      </c>
      <c r="AM157" s="124" t="e">
        <f t="shared" si="76"/>
        <v>#VALUE!</v>
      </c>
      <c r="AN157" s="124" t="e">
        <f t="shared" si="77"/>
        <v>#VALUE!</v>
      </c>
      <c r="AO157" s="124">
        <f t="shared" si="78"/>
        <v>1</v>
      </c>
    </row>
    <row r="158" spans="1:41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IF(OR($B158="",$C158="",$D158="",$E158&gt;AN_CONCURS,$E158=""),"",IF($F158&lt;&gt;0,F158/VLOOKUP($E158,Euro!A$6:C$246,3,FALSE),IF($G158&lt;&gt;0,G158,"")))</f>
        <v/>
      </c>
      <c r="S158" s="236" t="b">
        <f t="shared" si="56"/>
        <v>0</v>
      </c>
      <c r="U158" s="123" t="e">
        <f t="shared" si="57"/>
        <v>#VALUE!</v>
      </c>
      <c r="V158" s="123" t="e">
        <f t="shared" si="59"/>
        <v>#VALUE!</v>
      </c>
      <c r="W158" s="123" t="e">
        <f t="shared" si="60"/>
        <v>#VALUE!</v>
      </c>
      <c r="X158" s="123" t="e">
        <f t="shared" si="61"/>
        <v>#VALUE!</v>
      </c>
      <c r="Y158" s="123" t="e">
        <f t="shared" si="62"/>
        <v>#VALUE!</v>
      </c>
      <c r="Z158" s="123" t="e">
        <f t="shared" si="63"/>
        <v>#VALUE!</v>
      </c>
      <c r="AA158" s="123" t="e">
        <f t="shared" si="64"/>
        <v>#VALUE!</v>
      </c>
      <c r="AB158" s="123" t="e">
        <f t="shared" si="65"/>
        <v>#VALUE!</v>
      </c>
      <c r="AC158" s="123" t="e">
        <f t="shared" si="66"/>
        <v>#VALUE!</v>
      </c>
      <c r="AD158" s="123" t="e">
        <f t="shared" si="67"/>
        <v>#VALUE!</v>
      </c>
      <c r="AE158" s="124" t="e">
        <f t="shared" si="68"/>
        <v>#VALUE!</v>
      </c>
      <c r="AF158" s="124" t="e">
        <f t="shared" si="69"/>
        <v>#VALUE!</v>
      </c>
      <c r="AG158" s="124" t="e">
        <f t="shared" si="70"/>
        <v>#VALUE!</v>
      </c>
      <c r="AH158" s="124" t="e">
        <f t="shared" si="71"/>
        <v>#VALUE!</v>
      </c>
      <c r="AI158" s="124" t="e">
        <f t="shared" si="72"/>
        <v>#VALUE!</v>
      </c>
      <c r="AJ158" s="124" t="e">
        <f t="shared" si="73"/>
        <v>#VALUE!</v>
      </c>
      <c r="AK158" s="124" t="e">
        <f t="shared" si="74"/>
        <v>#VALUE!</v>
      </c>
      <c r="AL158" s="124" t="e">
        <f t="shared" si="75"/>
        <v>#VALUE!</v>
      </c>
      <c r="AM158" s="124" t="e">
        <f t="shared" si="76"/>
        <v>#VALUE!</v>
      </c>
      <c r="AN158" s="124" t="e">
        <f t="shared" si="77"/>
        <v>#VALUE!</v>
      </c>
      <c r="AO158" s="124">
        <f t="shared" si="78"/>
        <v>1</v>
      </c>
    </row>
    <row r="159" spans="1:41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IF(OR($B159="",$C159="",$D159="",$E159&gt;AN_CONCURS,$E159=""),"",IF($F159&lt;&gt;0,F159/VLOOKUP($E159,Euro!A$6:C$246,3,FALSE),IF($G159&lt;&gt;0,G159,"")))</f>
        <v/>
      </c>
      <c r="S159" s="236" t="b">
        <f t="shared" si="56"/>
        <v>0</v>
      </c>
      <c r="U159" s="123" t="e">
        <f t="shared" si="57"/>
        <v>#VALUE!</v>
      </c>
      <c r="V159" s="123" t="e">
        <f t="shared" si="59"/>
        <v>#VALUE!</v>
      </c>
      <c r="W159" s="123" t="e">
        <f t="shared" si="60"/>
        <v>#VALUE!</v>
      </c>
      <c r="X159" s="123" t="e">
        <f t="shared" si="61"/>
        <v>#VALUE!</v>
      </c>
      <c r="Y159" s="123" t="e">
        <f t="shared" si="62"/>
        <v>#VALUE!</v>
      </c>
      <c r="Z159" s="123" t="e">
        <f t="shared" si="63"/>
        <v>#VALUE!</v>
      </c>
      <c r="AA159" s="123" t="e">
        <f t="shared" si="64"/>
        <v>#VALUE!</v>
      </c>
      <c r="AB159" s="123" t="e">
        <f t="shared" si="65"/>
        <v>#VALUE!</v>
      </c>
      <c r="AC159" s="123" t="e">
        <f t="shared" si="66"/>
        <v>#VALUE!</v>
      </c>
      <c r="AD159" s="123" t="e">
        <f t="shared" si="67"/>
        <v>#VALUE!</v>
      </c>
      <c r="AE159" s="124" t="e">
        <f t="shared" si="68"/>
        <v>#VALUE!</v>
      </c>
      <c r="AF159" s="124" t="e">
        <f t="shared" si="69"/>
        <v>#VALUE!</v>
      </c>
      <c r="AG159" s="124" t="e">
        <f t="shared" si="70"/>
        <v>#VALUE!</v>
      </c>
      <c r="AH159" s="124" t="e">
        <f t="shared" si="71"/>
        <v>#VALUE!</v>
      </c>
      <c r="AI159" s="124" t="e">
        <f t="shared" si="72"/>
        <v>#VALUE!</v>
      </c>
      <c r="AJ159" s="124" t="e">
        <f t="shared" si="73"/>
        <v>#VALUE!</v>
      </c>
      <c r="AK159" s="124" t="e">
        <f t="shared" si="74"/>
        <v>#VALUE!</v>
      </c>
      <c r="AL159" s="124" t="e">
        <f t="shared" si="75"/>
        <v>#VALUE!</v>
      </c>
      <c r="AM159" s="124" t="e">
        <f t="shared" si="76"/>
        <v>#VALUE!</v>
      </c>
      <c r="AN159" s="124" t="e">
        <f t="shared" si="77"/>
        <v>#VALUE!</v>
      </c>
      <c r="AO159" s="124">
        <f t="shared" si="78"/>
        <v>1</v>
      </c>
    </row>
    <row r="160" spans="1:41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IF(OR($B160="",$C160="",$D160="",$E160&gt;AN_CONCURS,$E160=""),"",IF($F160&lt;&gt;0,F160/VLOOKUP($E160,Euro!A$6:C$246,3,FALSE),IF($G160&lt;&gt;0,G160,"")))</f>
        <v/>
      </c>
      <c r="S160" s="236" t="b">
        <f t="shared" si="56"/>
        <v>0</v>
      </c>
      <c r="U160" s="123" t="e">
        <f t="shared" si="57"/>
        <v>#VALUE!</v>
      </c>
      <c r="V160" s="123" t="e">
        <f t="shared" si="59"/>
        <v>#VALUE!</v>
      </c>
      <c r="W160" s="123" t="e">
        <f t="shared" si="60"/>
        <v>#VALUE!</v>
      </c>
      <c r="X160" s="123" t="e">
        <f t="shared" si="61"/>
        <v>#VALUE!</v>
      </c>
      <c r="Y160" s="123" t="e">
        <f t="shared" si="62"/>
        <v>#VALUE!</v>
      </c>
      <c r="Z160" s="123" t="e">
        <f t="shared" si="63"/>
        <v>#VALUE!</v>
      </c>
      <c r="AA160" s="123" t="e">
        <f t="shared" si="64"/>
        <v>#VALUE!</v>
      </c>
      <c r="AB160" s="123" t="e">
        <f t="shared" si="65"/>
        <v>#VALUE!</v>
      </c>
      <c r="AC160" s="123" t="e">
        <f t="shared" si="66"/>
        <v>#VALUE!</v>
      </c>
      <c r="AD160" s="123" t="e">
        <f t="shared" si="67"/>
        <v>#VALUE!</v>
      </c>
      <c r="AE160" s="124" t="e">
        <f t="shared" si="68"/>
        <v>#VALUE!</v>
      </c>
      <c r="AF160" s="124" t="e">
        <f t="shared" si="69"/>
        <v>#VALUE!</v>
      </c>
      <c r="AG160" s="124" t="e">
        <f t="shared" si="70"/>
        <v>#VALUE!</v>
      </c>
      <c r="AH160" s="124" t="e">
        <f t="shared" si="71"/>
        <v>#VALUE!</v>
      </c>
      <c r="AI160" s="124" t="e">
        <f t="shared" si="72"/>
        <v>#VALUE!</v>
      </c>
      <c r="AJ160" s="124" t="e">
        <f t="shared" si="73"/>
        <v>#VALUE!</v>
      </c>
      <c r="AK160" s="124" t="e">
        <f t="shared" si="74"/>
        <v>#VALUE!</v>
      </c>
      <c r="AL160" s="124" t="e">
        <f t="shared" si="75"/>
        <v>#VALUE!</v>
      </c>
      <c r="AM160" s="124" t="e">
        <f t="shared" si="76"/>
        <v>#VALUE!</v>
      </c>
      <c r="AN160" s="124" t="e">
        <f t="shared" si="77"/>
        <v>#VALUE!</v>
      </c>
      <c r="AO160" s="124">
        <f t="shared" si="78"/>
        <v>1</v>
      </c>
    </row>
    <row r="161" spans="1:41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IF(OR($B161="",$C161="",$D161="",$E161&gt;AN_CONCURS,$E161=""),"",IF($F161&lt;&gt;0,F161/VLOOKUP($E161,Euro!A$6:C$246,3,FALSE),IF($G161&lt;&gt;0,G161,"")))</f>
        <v/>
      </c>
      <c r="S161" s="236" t="b">
        <f t="shared" si="56"/>
        <v>0</v>
      </c>
      <c r="U161" s="123" t="e">
        <f t="shared" si="57"/>
        <v>#VALUE!</v>
      </c>
      <c r="V161" s="123" t="e">
        <f t="shared" si="59"/>
        <v>#VALUE!</v>
      </c>
      <c r="W161" s="123" t="e">
        <f t="shared" si="60"/>
        <v>#VALUE!</v>
      </c>
      <c r="X161" s="123" t="e">
        <f t="shared" si="61"/>
        <v>#VALUE!</v>
      </c>
      <c r="Y161" s="123" t="e">
        <f t="shared" si="62"/>
        <v>#VALUE!</v>
      </c>
      <c r="Z161" s="123" t="e">
        <f t="shared" si="63"/>
        <v>#VALUE!</v>
      </c>
      <c r="AA161" s="123" t="e">
        <f t="shared" si="64"/>
        <v>#VALUE!</v>
      </c>
      <c r="AB161" s="123" t="e">
        <f t="shared" si="65"/>
        <v>#VALUE!</v>
      </c>
      <c r="AC161" s="123" t="e">
        <f t="shared" si="66"/>
        <v>#VALUE!</v>
      </c>
      <c r="AD161" s="123" t="e">
        <f t="shared" si="67"/>
        <v>#VALUE!</v>
      </c>
      <c r="AE161" s="124" t="e">
        <f t="shared" si="68"/>
        <v>#VALUE!</v>
      </c>
      <c r="AF161" s="124" t="e">
        <f t="shared" si="69"/>
        <v>#VALUE!</v>
      </c>
      <c r="AG161" s="124" t="e">
        <f t="shared" si="70"/>
        <v>#VALUE!</v>
      </c>
      <c r="AH161" s="124" t="e">
        <f t="shared" si="71"/>
        <v>#VALUE!</v>
      </c>
      <c r="AI161" s="124" t="e">
        <f t="shared" si="72"/>
        <v>#VALUE!</v>
      </c>
      <c r="AJ161" s="124" t="e">
        <f t="shared" si="73"/>
        <v>#VALUE!</v>
      </c>
      <c r="AK161" s="124" t="e">
        <f t="shared" si="74"/>
        <v>#VALUE!</v>
      </c>
      <c r="AL161" s="124" t="e">
        <f t="shared" si="75"/>
        <v>#VALUE!</v>
      </c>
      <c r="AM161" s="124" t="e">
        <f t="shared" si="76"/>
        <v>#VALUE!</v>
      </c>
      <c r="AN161" s="124" t="e">
        <f t="shared" si="77"/>
        <v>#VALUE!</v>
      </c>
      <c r="AO161" s="124">
        <f t="shared" si="78"/>
        <v>1</v>
      </c>
    </row>
    <row r="162" spans="1:41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IF(OR($B162="",$C162="",$D162="",$E162&gt;AN_CONCURS,$E162=""),"",IF($F162&lt;&gt;0,F162/VLOOKUP($E162,Euro!A$6:C$246,3,FALSE),IF($G162&lt;&gt;0,G162,"")))</f>
        <v/>
      </c>
      <c r="S162" s="236" t="b">
        <f t="shared" si="56"/>
        <v>0</v>
      </c>
      <c r="U162" s="123" t="e">
        <f t="shared" si="57"/>
        <v>#VALUE!</v>
      </c>
      <c r="V162" s="123" t="e">
        <f t="shared" si="59"/>
        <v>#VALUE!</v>
      </c>
      <c r="W162" s="123" t="e">
        <f t="shared" si="60"/>
        <v>#VALUE!</v>
      </c>
      <c r="X162" s="123" t="e">
        <f t="shared" si="61"/>
        <v>#VALUE!</v>
      </c>
      <c r="Y162" s="123" t="e">
        <f t="shared" si="62"/>
        <v>#VALUE!</v>
      </c>
      <c r="Z162" s="123" t="e">
        <f t="shared" si="63"/>
        <v>#VALUE!</v>
      </c>
      <c r="AA162" s="123" t="e">
        <f t="shared" si="64"/>
        <v>#VALUE!</v>
      </c>
      <c r="AB162" s="123" t="e">
        <f t="shared" si="65"/>
        <v>#VALUE!</v>
      </c>
      <c r="AC162" s="123" t="e">
        <f t="shared" si="66"/>
        <v>#VALUE!</v>
      </c>
      <c r="AD162" s="123" t="e">
        <f t="shared" si="67"/>
        <v>#VALUE!</v>
      </c>
      <c r="AE162" s="124" t="e">
        <f t="shared" si="68"/>
        <v>#VALUE!</v>
      </c>
      <c r="AF162" s="124" t="e">
        <f t="shared" si="69"/>
        <v>#VALUE!</v>
      </c>
      <c r="AG162" s="124" t="e">
        <f t="shared" si="70"/>
        <v>#VALUE!</v>
      </c>
      <c r="AH162" s="124" t="e">
        <f t="shared" si="71"/>
        <v>#VALUE!</v>
      </c>
      <c r="AI162" s="124" t="e">
        <f t="shared" si="72"/>
        <v>#VALUE!</v>
      </c>
      <c r="AJ162" s="124" t="e">
        <f t="shared" si="73"/>
        <v>#VALUE!</v>
      </c>
      <c r="AK162" s="124" t="e">
        <f t="shared" si="74"/>
        <v>#VALUE!</v>
      </c>
      <c r="AL162" s="124" t="e">
        <f t="shared" si="75"/>
        <v>#VALUE!</v>
      </c>
      <c r="AM162" s="124" t="e">
        <f t="shared" si="76"/>
        <v>#VALUE!</v>
      </c>
      <c r="AN162" s="124" t="e">
        <f t="shared" si="77"/>
        <v>#VALUE!</v>
      </c>
      <c r="AO162" s="124">
        <f t="shared" si="78"/>
        <v>1</v>
      </c>
    </row>
    <row r="163" spans="1:41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IF(OR($B163="",$C163="",$D163="",$E163&gt;AN_CONCURS,$E163=""),"",IF($F163&lt;&gt;0,F163/VLOOKUP($E163,Euro!A$6:C$246,3,FALSE),IF($G163&lt;&gt;0,G163,"")))</f>
        <v/>
      </c>
      <c r="S163" s="236" t="b">
        <f t="shared" si="56"/>
        <v>0</v>
      </c>
      <c r="U163" s="123" t="e">
        <f t="shared" si="57"/>
        <v>#VALUE!</v>
      </c>
      <c r="V163" s="123" t="e">
        <f t="shared" si="59"/>
        <v>#VALUE!</v>
      </c>
      <c r="W163" s="123" t="e">
        <f t="shared" si="60"/>
        <v>#VALUE!</v>
      </c>
      <c r="X163" s="123" t="e">
        <f t="shared" si="61"/>
        <v>#VALUE!</v>
      </c>
      <c r="Y163" s="123" t="e">
        <f t="shared" si="62"/>
        <v>#VALUE!</v>
      </c>
      <c r="Z163" s="123" t="e">
        <f t="shared" si="63"/>
        <v>#VALUE!</v>
      </c>
      <c r="AA163" s="123" t="e">
        <f t="shared" si="64"/>
        <v>#VALUE!</v>
      </c>
      <c r="AB163" s="123" t="e">
        <f t="shared" si="65"/>
        <v>#VALUE!</v>
      </c>
      <c r="AC163" s="123" t="e">
        <f t="shared" si="66"/>
        <v>#VALUE!</v>
      </c>
      <c r="AD163" s="123" t="e">
        <f t="shared" si="67"/>
        <v>#VALUE!</v>
      </c>
      <c r="AE163" s="124" t="e">
        <f t="shared" si="68"/>
        <v>#VALUE!</v>
      </c>
      <c r="AF163" s="124" t="e">
        <f t="shared" si="69"/>
        <v>#VALUE!</v>
      </c>
      <c r="AG163" s="124" t="e">
        <f t="shared" si="70"/>
        <v>#VALUE!</v>
      </c>
      <c r="AH163" s="124" t="e">
        <f t="shared" si="71"/>
        <v>#VALUE!</v>
      </c>
      <c r="AI163" s="124" t="e">
        <f t="shared" si="72"/>
        <v>#VALUE!</v>
      </c>
      <c r="AJ163" s="124" t="e">
        <f t="shared" si="73"/>
        <v>#VALUE!</v>
      </c>
      <c r="AK163" s="124" t="e">
        <f t="shared" si="74"/>
        <v>#VALUE!</v>
      </c>
      <c r="AL163" s="124" t="e">
        <f t="shared" si="75"/>
        <v>#VALUE!</v>
      </c>
      <c r="AM163" s="124" t="e">
        <f t="shared" si="76"/>
        <v>#VALUE!</v>
      </c>
      <c r="AN163" s="124" t="e">
        <f t="shared" si="77"/>
        <v>#VALUE!</v>
      </c>
      <c r="AO163" s="124">
        <f t="shared" si="78"/>
        <v>1</v>
      </c>
    </row>
    <row r="164" spans="1:41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IF(OR($B164="",$C164="",$D164="",$E164&gt;AN_CONCURS,$E164=""),"",IF($F164&lt;&gt;0,F164/VLOOKUP($E164,Euro!A$6:C$246,3,FALSE),IF($G164&lt;&gt;0,G164,"")))</f>
        <v/>
      </c>
      <c r="S164" s="236" t="b">
        <f t="shared" si="56"/>
        <v>0</v>
      </c>
      <c r="U164" s="123" t="e">
        <f t="shared" si="57"/>
        <v>#VALUE!</v>
      </c>
      <c r="V164" s="123" t="e">
        <f t="shared" si="59"/>
        <v>#VALUE!</v>
      </c>
      <c r="W164" s="123" t="e">
        <f t="shared" si="60"/>
        <v>#VALUE!</v>
      </c>
      <c r="X164" s="123" t="e">
        <f t="shared" si="61"/>
        <v>#VALUE!</v>
      </c>
      <c r="Y164" s="123" t="e">
        <f t="shared" si="62"/>
        <v>#VALUE!</v>
      </c>
      <c r="Z164" s="123" t="e">
        <f t="shared" si="63"/>
        <v>#VALUE!</v>
      </c>
      <c r="AA164" s="123" t="e">
        <f t="shared" si="64"/>
        <v>#VALUE!</v>
      </c>
      <c r="AB164" s="123" t="e">
        <f t="shared" si="65"/>
        <v>#VALUE!</v>
      </c>
      <c r="AC164" s="123" t="e">
        <f t="shared" si="66"/>
        <v>#VALUE!</v>
      </c>
      <c r="AD164" s="123" t="e">
        <f t="shared" si="67"/>
        <v>#VALUE!</v>
      </c>
      <c r="AE164" s="124" t="e">
        <f t="shared" si="68"/>
        <v>#VALUE!</v>
      </c>
      <c r="AF164" s="124" t="e">
        <f t="shared" si="69"/>
        <v>#VALUE!</v>
      </c>
      <c r="AG164" s="124" t="e">
        <f t="shared" si="70"/>
        <v>#VALUE!</v>
      </c>
      <c r="AH164" s="124" t="e">
        <f t="shared" si="71"/>
        <v>#VALUE!</v>
      </c>
      <c r="AI164" s="124" t="e">
        <f t="shared" si="72"/>
        <v>#VALUE!</v>
      </c>
      <c r="AJ164" s="124" t="e">
        <f t="shared" si="73"/>
        <v>#VALUE!</v>
      </c>
      <c r="AK164" s="124" t="e">
        <f t="shared" si="74"/>
        <v>#VALUE!</v>
      </c>
      <c r="AL164" s="124" t="e">
        <f t="shared" si="75"/>
        <v>#VALUE!</v>
      </c>
      <c r="AM164" s="124" t="e">
        <f t="shared" si="76"/>
        <v>#VALUE!</v>
      </c>
      <c r="AN164" s="124" t="e">
        <f t="shared" si="77"/>
        <v>#VALUE!</v>
      </c>
      <c r="AO164" s="124">
        <f t="shared" si="78"/>
        <v>1</v>
      </c>
    </row>
    <row r="165" spans="1:41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IF(OR($B165="",$C165="",$D165="",$E165&gt;AN_CONCURS,$E165=""),"",IF($F165&lt;&gt;0,F165/VLOOKUP($E165,Euro!A$6:C$246,3,FALSE),IF($G165&lt;&gt;0,G165,"")))</f>
        <v/>
      </c>
      <c r="S165" s="236" t="b">
        <f t="shared" si="56"/>
        <v>0</v>
      </c>
      <c r="U165" s="123" t="e">
        <f t="shared" si="57"/>
        <v>#VALUE!</v>
      </c>
      <c r="V165" s="123" t="e">
        <f t="shared" si="59"/>
        <v>#VALUE!</v>
      </c>
      <c r="W165" s="123" t="e">
        <f t="shared" si="60"/>
        <v>#VALUE!</v>
      </c>
      <c r="X165" s="123" t="e">
        <f t="shared" si="61"/>
        <v>#VALUE!</v>
      </c>
      <c r="Y165" s="123" t="e">
        <f t="shared" si="62"/>
        <v>#VALUE!</v>
      </c>
      <c r="Z165" s="123" t="e">
        <f t="shared" si="63"/>
        <v>#VALUE!</v>
      </c>
      <c r="AA165" s="123" t="e">
        <f t="shared" si="64"/>
        <v>#VALUE!</v>
      </c>
      <c r="AB165" s="123" t="e">
        <f t="shared" si="65"/>
        <v>#VALUE!</v>
      </c>
      <c r="AC165" s="123" t="e">
        <f t="shared" si="66"/>
        <v>#VALUE!</v>
      </c>
      <c r="AD165" s="123" t="e">
        <f t="shared" si="67"/>
        <v>#VALUE!</v>
      </c>
      <c r="AE165" s="124" t="e">
        <f t="shared" si="68"/>
        <v>#VALUE!</v>
      </c>
      <c r="AF165" s="124" t="e">
        <f t="shared" si="69"/>
        <v>#VALUE!</v>
      </c>
      <c r="AG165" s="124" t="e">
        <f t="shared" si="70"/>
        <v>#VALUE!</v>
      </c>
      <c r="AH165" s="124" t="e">
        <f t="shared" si="71"/>
        <v>#VALUE!</v>
      </c>
      <c r="AI165" s="124" t="e">
        <f t="shared" si="72"/>
        <v>#VALUE!</v>
      </c>
      <c r="AJ165" s="124" t="e">
        <f t="shared" si="73"/>
        <v>#VALUE!</v>
      </c>
      <c r="AK165" s="124" t="e">
        <f t="shared" si="74"/>
        <v>#VALUE!</v>
      </c>
      <c r="AL165" s="124" t="e">
        <f t="shared" si="75"/>
        <v>#VALUE!</v>
      </c>
      <c r="AM165" s="124" t="e">
        <f t="shared" si="76"/>
        <v>#VALUE!</v>
      </c>
      <c r="AN165" s="124" t="e">
        <f t="shared" si="77"/>
        <v>#VALUE!</v>
      </c>
      <c r="AO165" s="124">
        <f t="shared" si="78"/>
        <v>1</v>
      </c>
    </row>
    <row r="166" spans="1:41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IF(OR($B166="",$C166="",$D166="",$E166&gt;AN_CONCURS,$E166=""),"",IF($F166&lt;&gt;0,F166/VLOOKUP($E166,Euro!A$6:C$246,3,FALSE),IF($G166&lt;&gt;0,G166,"")))</f>
        <v/>
      </c>
      <c r="S166" s="236" t="b">
        <f t="shared" si="56"/>
        <v>0</v>
      </c>
      <c r="U166" s="123" t="e">
        <f t="shared" si="57"/>
        <v>#VALUE!</v>
      </c>
      <c r="V166" s="123" t="e">
        <f t="shared" si="59"/>
        <v>#VALUE!</v>
      </c>
      <c r="W166" s="123" t="e">
        <f t="shared" si="60"/>
        <v>#VALUE!</v>
      </c>
      <c r="X166" s="123" t="e">
        <f t="shared" si="61"/>
        <v>#VALUE!</v>
      </c>
      <c r="Y166" s="123" t="e">
        <f t="shared" si="62"/>
        <v>#VALUE!</v>
      </c>
      <c r="Z166" s="123" t="e">
        <f t="shared" si="63"/>
        <v>#VALUE!</v>
      </c>
      <c r="AA166" s="123" t="e">
        <f t="shared" si="64"/>
        <v>#VALUE!</v>
      </c>
      <c r="AB166" s="123" t="e">
        <f t="shared" si="65"/>
        <v>#VALUE!</v>
      </c>
      <c r="AC166" s="123" t="e">
        <f t="shared" si="66"/>
        <v>#VALUE!</v>
      </c>
      <c r="AD166" s="123" t="e">
        <f t="shared" si="67"/>
        <v>#VALUE!</v>
      </c>
      <c r="AE166" s="124" t="e">
        <f t="shared" si="68"/>
        <v>#VALUE!</v>
      </c>
      <c r="AF166" s="124" t="e">
        <f t="shared" si="69"/>
        <v>#VALUE!</v>
      </c>
      <c r="AG166" s="124" t="e">
        <f t="shared" si="70"/>
        <v>#VALUE!</v>
      </c>
      <c r="AH166" s="124" t="e">
        <f t="shared" si="71"/>
        <v>#VALUE!</v>
      </c>
      <c r="AI166" s="124" t="e">
        <f t="shared" si="72"/>
        <v>#VALUE!</v>
      </c>
      <c r="AJ166" s="124" t="e">
        <f t="shared" si="73"/>
        <v>#VALUE!</v>
      </c>
      <c r="AK166" s="124" t="e">
        <f t="shared" si="74"/>
        <v>#VALUE!</v>
      </c>
      <c r="AL166" s="124" t="e">
        <f t="shared" si="75"/>
        <v>#VALUE!</v>
      </c>
      <c r="AM166" s="124" t="e">
        <f t="shared" si="76"/>
        <v>#VALUE!</v>
      </c>
      <c r="AN166" s="124" t="e">
        <f t="shared" si="77"/>
        <v>#VALUE!</v>
      </c>
      <c r="AO166" s="124">
        <f t="shared" si="78"/>
        <v>1</v>
      </c>
    </row>
    <row r="167" spans="1:41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IF(OR($B167="",$C167="",$D167="",$E167&gt;AN_CONCURS,$E167=""),"",IF($F167&lt;&gt;0,F167/VLOOKUP($E167,Euro!A$6:C$246,3,FALSE),IF($G167&lt;&gt;0,G167,"")))</f>
        <v/>
      </c>
      <c r="S167" s="236" t="b">
        <f t="shared" si="56"/>
        <v>0</v>
      </c>
      <c r="U167" s="123" t="e">
        <f t="shared" si="57"/>
        <v>#VALUE!</v>
      </c>
      <c r="V167" s="123" t="e">
        <f t="shared" si="59"/>
        <v>#VALUE!</v>
      </c>
      <c r="W167" s="123" t="e">
        <f t="shared" si="60"/>
        <v>#VALUE!</v>
      </c>
      <c r="X167" s="123" t="e">
        <f t="shared" si="61"/>
        <v>#VALUE!</v>
      </c>
      <c r="Y167" s="123" t="e">
        <f t="shared" si="62"/>
        <v>#VALUE!</v>
      </c>
      <c r="Z167" s="123" t="e">
        <f t="shared" si="63"/>
        <v>#VALUE!</v>
      </c>
      <c r="AA167" s="123" t="e">
        <f t="shared" si="64"/>
        <v>#VALUE!</v>
      </c>
      <c r="AB167" s="123" t="e">
        <f t="shared" si="65"/>
        <v>#VALUE!</v>
      </c>
      <c r="AC167" s="123" t="e">
        <f t="shared" si="66"/>
        <v>#VALUE!</v>
      </c>
      <c r="AD167" s="123" t="e">
        <f t="shared" si="67"/>
        <v>#VALUE!</v>
      </c>
      <c r="AE167" s="124" t="e">
        <f t="shared" si="68"/>
        <v>#VALUE!</v>
      </c>
      <c r="AF167" s="124" t="e">
        <f t="shared" si="69"/>
        <v>#VALUE!</v>
      </c>
      <c r="AG167" s="124" t="e">
        <f t="shared" si="70"/>
        <v>#VALUE!</v>
      </c>
      <c r="AH167" s="124" t="e">
        <f t="shared" si="71"/>
        <v>#VALUE!</v>
      </c>
      <c r="AI167" s="124" t="e">
        <f t="shared" si="72"/>
        <v>#VALUE!</v>
      </c>
      <c r="AJ167" s="124" t="e">
        <f t="shared" si="73"/>
        <v>#VALUE!</v>
      </c>
      <c r="AK167" s="124" t="e">
        <f t="shared" si="74"/>
        <v>#VALUE!</v>
      </c>
      <c r="AL167" s="124" t="e">
        <f t="shared" si="75"/>
        <v>#VALUE!</v>
      </c>
      <c r="AM167" s="124" t="e">
        <f t="shared" si="76"/>
        <v>#VALUE!</v>
      </c>
      <c r="AN167" s="124" t="e">
        <f t="shared" si="77"/>
        <v>#VALUE!</v>
      </c>
      <c r="AO167" s="124">
        <f t="shared" si="78"/>
        <v>1</v>
      </c>
    </row>
    <row r="168" spans="1:41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IF(OR($B168="",$C168="",$D168="",$E168&gt;AN_CONCURS,$E168=""),"",IF($F168&lt;&gt;0,F168/VLOOKUP($E168,Euro!A$6:C$246,3,FALSE),IF($G168&lt;&gt;0,G168,"")))</f>
        <v/>
      </c>
      <c r="S168" s="236" t="b">
        <f t="shared" si="56"/>
        <v>0</v>
      </c>
      <c r="U168" s="123" t="e">
        <f t="shared" si="57"/>
        <v>#VALUE!</v>
      </c>
      <c r="V168" s="123" t="e">
        <f t="shared" si="59"/>
        <v>#VALUE!</v>
      </c>
      <c r="W168" s="123" t="e">
        <f t="shared" si="60"/>
        <v>#VALUE!</v>
      </c>
      <c r="X168" s="123" t="e">
        <f t="shared" si="61"/>
        <v>#VALUE!</v>
      </c>
      <c r="Y168" s="123" t="e">
        <f t="shared" si="62"/>
        <v>#VALUE!</v>
      </c>
      <c r="Z168" s="123" t="e">
        <f t="shared" si="63"/>
        <v>#VALUE!</v>
      </c>
      <c r="AA168" s="123" t="e">
        <f t="shared" si="64"/>
        <v>#VALUE!</v>
      </c>
      <c r="AB168" s="123" t="e">
        <f t="shared" si="65"/>
        <v>#VALUE!</v>
      </c>
      <c r="AC168" s="123" t="e">
        <f t="shared" si="66"/>
        <v>#VALUE!</v>
      </c>
      <c r="AD168" s="123" t="e">
        <f t="shared" si="67"/>
        <v>#VALUE!</v>
      </c>
      <c r="AE168" s="124" t="e">
        <f t="shared" si="68"/>
        <v>#VALUE!</v>
      </c>
      <c r="AF168" s="124" t="e">
        <f t="shared" si="69"/>
        <v>#VALUE!</v>
      </c>
      <c r="AG168" s="124" t="e">
        <f t="shared" si="70"/>
        <v>#VALUE!</v>
      </c>
      <c r="AH168" s="124" t="e">
        <f t="shared" si="71"/>
        <v>#VALUE!</v>
      </c>
      <c r="AI168" s="124" t="e">
        <f t="shared" si="72"/>
        <v>#VALUE!</v>
      </c>
      <c r="AJ168" s="124" t="e">
        <f t="shared" si="73"/>
        <v>#VALUE!</v>
      </c>
      <c r="AK168" s="124" t="e">
        <f t="shared" si="74"/>
        <v>#VALUE!</v>
      </c>
      <c r="AL168" s="124" t="e">
        <f t="shared" si="75"/>
        <v>#VALUE!</v>
      </c>
      <c r="AM168" s="124" t="e">
        <f t="shared" si="76"/>
        <v>#VALUE!</v>
      </c>
      <c r="AN168" s="124" t="e">
        <f t="shared" si="77"/>
        <v>#VALUE!</v>
      </c>
      <c r="AO168" s="124">
        <f t="shared" si="78"/>
        <v>1</v>
      </c>
    </row>
    <row r="169" spans="1:41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IF(OR($B169="",$C169="",$D169="",$E169&gt;AN_CONCURS,$E169=""),"",IF($F169&lt;&gt;0,F169/VLOOKUP($E169,Euro!A$6:C$246,3,FALSE),IF($G169&lt;&gt;0,G169,"")))</f>
        <v/>
      </c>
      <c r="S169" s="236" t="b">
        <f t="shared" si="56"/>
        <v>0</v>
      </c>
      <c r="U169" s="123" t="e">
        <f t="shared" si="57"/>
        <v>#VALUE!</v>
      </c>
      <c r="V169" s="123" t="e">
        <f t="shared" si="59"/>
        <v>#VALUE!</v>
      </c>
      <c r="W169" s="123" t="e">
        <f t="shared" si="60"/>
        <v>#VALUE!</v>
      </c>
      <c r="X169" s="123" t="e">
        <f t="shared" si="61"/>
        <v>#VALUE!</v>
      </c>
      <c r="Y169" s="123" t="e">
        <f t="shared" si="62"/>
        <v>#VALUE!</v>
      </c>
      <c r="Z169" s="123" t="e">
        <f t="shared" si="63"/>
        <v>#VALUE!</v>
      </c>
      <c r="AA169" s="123" t="e">
        <f t="shared" si="64"/>
        <v>#VALUE!</v>
      </c>
      <c r="AB169" s="123" t="e">
        <f t="shared" si="65"/>
        <v>#VALUE!</v>
      </c>
      <c r="AC169" s="123" t="e">
        <f t="shared" si="66"/>
        <v>#VALUE!</v>
      </c>
      <c r="AD169" s="123" t="e">
        <f t="shared" si="67"/>
        <v>#VALUE!</v>
      </c>
      <c r="AE169" s="124" t="e">
        <f t="shared" si="68"/>
        <v>#VALUE!</v>
      </c>
      <c r="AF169" s="124" t="e">
        <f t="shared" si="69"/>
        <v>#VALUE!</v>
      </c>
      <c r="AG169" s="124" t="e">
        <f t="shared" si="70"/>
        <v>#VALUE!</v>
      </c>
      <c r="AH169" s="124" t="e">
        <f t="shared" si="71"/>
        <v>#VALUE!</v>
      </c>
      <c r="AI169" s="124" t="e">
        <f t="shared" si="72"/>
        <v>#VALUE!</v>
      </c>
      <c r="AJ169" s="124" t="e">
        <f t="shared" si="73"/>
        <v>#VALUE!</v>
      </c>
      <c r="AK169" s="124" t="e">
        <f t="shared" si="74"/>
        <v>#VALUE!</v>
      </c>
      <c r="AL169" s="124" t="e">
        <f t="shared" si="75"/>
        <v>#VALUE!</v>
      </c>
      <c r="AM169" s="124" t="e">
        <f t="shared" si="76"/>
        <v>#VALUE!</v>
      </c>
      <c r="AN169" s="124" t="e">
        <f t="shared" si="77"/>
        <v>#VALUE!</v>
      </c>
      <c r="AO169" s="124">
        <f t="shared" si="78"/>
        <v>1</v>
      </c>
    </row>
    <row r="170" spans="1:41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IF(OR($B170="",$C170="",$D170="",$E170&gt;AN_CONCURS,$E170=""),"",IF($F170&lt;&gt;0,F170/VLOOKUP($E170,Euro!A$6:C$246,3,FALSE),IF($G170&lt;&gt;0,G170,"")))</f>
        <v/>
      </c>
      <c r="S170" s="236" t="b">
        <f t="shared" si="56"/>
        <v>0</v>
      </c>
      <c r="U170" s="123" t="e">
        <f t="shared" si="57"/>
        <v>#VALUE!</v>
      </c>
      <c r="V170" s="123" t="e">
        <f t="shared" si="59"/>
        <v>#VALUE!</v>
      </c>
      <c r="W170" s="123" t="e">
        <f t="shared" si="60"/>
        <v>#VALUE!</v>
      </c>
      <c r="X170" s="123" t="e">
        <f t="shared" si="61"/>
        <v>#VALUE!</v>
      </c>
      <c r="Y170" s="123" t="e">
        <f t="shared" si="62"/>
        <v>#VALUE!</v>
      </c>
      <c r="Z170" s="123" t="e">
        <f t="shared" si="63"/>
        <v>#VALUE!</v>
      </c>
      <c r="AA170" s="123" t="e">
        <f t="shared" si="64"/>
        <v>#VALUE!</v>
      </c>
      <c r="AB170" s="123" t="e">
        <f t="shared" si="65"/>
        <v>#VALUE!</v>
      </c>
      <c r="AC170" s="123" t="e">
        <f t="shared" si="66"/>
        <v>#VALUE!</v>
      </c>
      <c r="AD170" s="123" t="e">
        <f t="shared" si="67"/>
        <v>#VALUE!</v>
      </c>
      <c r="AE170" s="124" t="e">
        <f t="shared" si="68"/>
        <v>#VALUE!</v>
      </c>
      <c r="AF170" s="124" t="e">
        <f t="shared" si="69"/>
        <v>#VALUE!</v>
      </c>
      <c r="AG170" s="124" t="e">
        <f t="shared" si="70"/>
        <v>#VALUE!</v>
      </c>
      <c r="AH170" s="124" t="e">
        <f t="shared" si="71"/>
        <v>#VALUE!</v>
      </c>
      <c r="AI170" s="124" t="e">
        <f t="shared" si="72"/>
        <v>#VALUE!</v>
      </c>
      <c r="AJ170" s="124" t="e">
        <f t="shared" si="73"/>
        <v>#VALUE!</v>
      </c>
      <c r="AK170" s="124" t="e">
        <f t="shared" si="74"/>
        <v>#VALUE!</v>
      </c>
      <c r="AL170" s="124" t="e">
        <f t="shared" si="75"/>
        <v>#VALUE!</v>
      </c>
      <c r="AM170" s="124" t="e">
        <f t="shared" si="76"/>
        <v>#VALUE!</v>
      </c>
      <c r="AN170" s="124" t="e">
        <f t="shared" si="77"/>
        <v>#VALUE!</v>
      </c>
      <c r="AO170" s="124">
        <f t="shared" si="78"/>
        <v>1</v>
      </c>
    </row>
    <row r="171" spans="1:41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IF(OR($B171="",$C171="",$D171="",$E171&gt;AN_CONCURS,$E171=""),"",IF($F171&lt;&gt;0,F171/VLOOKUP($E171,Euro!A$6:C$246,3,FALSE),IF($G171&lt;&gt;0,G171,"")))</f>
        <v/>
      </c>
      <c r="S171" s="236" t="b">
        <f t="shared" si="56"/>
        <v>0</v>
      </c>
      <c r="U171" s="123" t="e">
        <f t="shared" si="57"/>
        <v>#VALUE!</v>
      </c>
      <c r="V171" s="123" t="e">
        <f t="shared" si="59"/>
        <v>#VALUE!</v>
      </c>
      <c r="W171" s="123" t="e">
        <f t="shared" si="60"/>
        <v>#VALUE!</v>
      </c>
      <c r="X171" s="123" t="e">
        <f t="shared" si="61"/>
        <v>#VALUE!</v>
      </c>
      <c r="Y171" s="123" t="e">
        <f t="shared" si="62"/>
        <v>#VALUE!</v>
      </c>
      <c r="Z171" s="123" t="e">
        <f t="shared" si="63"/>
        <v>#VALUE!</v>
      </c>
      <c r="AA171" s="123" t="e">
        <f t="shared" si="64"/>
        <v>#VALUE!</v>
      </c>
      <c r="AB171" s="123" t="e">
        <f t="shared" si="65"/>
        <v>#VALUE!</v>
      </c>
      <c r="AC171" s="123" t="e">
        <f t="shared" si="66"/>
        <v>#VALUE!</v>
      </c>
      <c r="AD171" s="123" t="e">
        <f t="shared" si="67"/>
        <v>#VALUE!</v>
      </c>
      <c r="AE171" s="124" t="e">
        <f t="shared" si="68"/>
        <v>#VALUE!</v>
      </c>
      <c r="AF171" s="124" t="e">
        <f t="shared" si="69"/>
        <v>#VALUE!</v>
      </c>
      <c r="AG171" s="124" t="e">
        <f t="shared" si="70"/>
        <v>#VALUE!</v>
      </c>
      <c r="AH171" s="124" t="e">
        <f t="shared" si="71"/>
        <v>#VALUE!</v>
      </c>
      <c r="AI171" s="124" t="e">
        <f t="shared" si="72"/>
        <v>#VALUE!</v>
      </c>
      <c r="AJ171" s="124" t="e">
        <f t="shared" si="73"/>
        <v>#VALUE!</v>
      </c>
      <c r="AK171" s="124" t="e">
        <f t="shared" si="74"/>
        <v>#VALUE!</v>
      </c>
      <c r="AL171" s="124" t="e">
        <f t="shared" si="75"/>
        <v>#VALUE!</v>
      </c>
      <c r="AM171" s="124" t="e">
        <f t="shared" si="76"/>
        <v>#VALUE!</v>
      </c>
      <c r="AN171" s="124" t="e">
        <f t="shared" si="77"/>
        <v>#VALUE!</v>
      </c>
      <c r="AO171" s="124">
        <f t="shared" si="78"/>
        <v>1</v>
      </c>
    </row>
    <row r="172" spans="1:41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IF(OR($B172="",$C172="",$D172="",$E172&gt;AN_CONCURS,$E172=""),"",IF($F172&lt;&gt;0,F172/VLOOKUP($E172,Euro!A$6:C$246,3,FALSE),IF($G172&lt;&gt;0,G172,"")))</f>
        <v/>
      </c>
      <c r="S172" s="236" t="b">
        <f t="shared" si="56"/>
        <v>0</v>
      </c>
      <c r="U172" s="123" t="e">
        <f t="shared" si="57"/>
        <v>#VALUE!</v>
      </c>
      <c r="V172" s="123" t="e">
        <f t="shared" si="59"/>
        <v>#VALUE!</v>
      </c>
      <c r="W172" s="123" t="e">
        <f t="shared" si="60"/>
        <v>#VALUE!</v>
      </c>
      <c r="X172" s="123" t="e">
        <f t="shared" si="61"/>
        <v>#VALUE!</v>
      </c>
      <c r="Y172" s="123" t="e">
        <f t="shared" si="62"/>
        <v>#VALUE!</v>
      </c>
      <c r="Z172" s="123" t="e">
        <f t="shared" si="63"/>
        <v>#VALUE!</v>
      </c>
      <c r="AA172" s="123" t="e">
        <f t="shared" si="64"/>
        <v>#VALUE!</v>
      </c>
      <c r="AB172" s="123" t="e">
        <f t="shared" si="65"/>
        <v>#VALUE!</v>
      </c>
      <c r="AC172" s="123" t="e">
        <f t="shared" si="66"/>
        <v>#VALUE!</v>
      </c>
      <c r="AD172" s="123" t="e">
        <f t="shared" si="67"/>
        <v>#VALUE!</v>
      </c>
      <c r="AE172" s="124" t="e">
        <f t="shared" si="68"/>
        <v>#VALUE!</v>
      </c>
      <c r="AF172" s="124" t="e">
        <f t="shared" si="69"/>
        <v>#VALUE!</v>
      </c>
      <c r="AG172" s="124" t="e">
        <f t="shared" si="70"/>
        <v>#VALUE!</v>
      </c>
      <c r="AH172" s="124" t="e">
        <f t="shared" si="71"/>
        <v>#VALUE!</v>
      </c>
      <c r="AI172" s="124" t="e">
        <f t="shared" si="72"/>
        <v>#VALUE!</v>
      </c>
      <c r="AJ172" s="124" t="e">
        <f t="shared" si="73"/>
        <v>#VALUE!</v>
      </c>
      <c r="AK172" s="124" t="e">
        <f t="shared" si="74"/>
        <v>#VALUE!</v>
      </c>
      <c r="AL172" s="124" t="e">
        <f t="shared" si="75"/>
        <v>#VALUE!</v>
      </c>
      <c r="AM172" s="124" t="e">
        <f t="shared" si="76"/>
        <v>#VALUE!</v>
      </c>
      <c r="AN172" s="124" t="e">
        <f t="shared" si="77"/>
        <v>#VALUE!</v>
      </c>
      <c r="AO172" s="124">
        <f t="shared" si="78"/>
        <v>1</v>
      </c>
    </row>
    <row r="173" spans="1:41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IF(OR($B173="",$C173="",$D173="",$E173&gt;AN_CONCURS,$E173=""),"",IF($F173&lt;&gt;0,F173/VLOOKUP($E173,Euro!A$6:C$246,3,FALSE),IF($G173&lt;&gt;0,G173,"")))</f>
        <v/>
      </c>
      <c r="S173" s="236" t="b">
        <f t="shared" si="56"/>
        <v>0</v>
      </c>
      <c r="U173" s="123" t="e">
        <f t="shared" si="57"/>
        <v>#VALUE!</v>
      </c>
      <c r="V173" s="123" t="e">
        <f t="shared" si="59"/>
        <v>#VALUE!</v>
      </c>
      <c r="W173" s="123" t="e">
        <f t="shared" si="60"/>
        <v>#VALUE!</v>
      </c>
      <c r="X173" s="123" t="e">
        <f t="shared" si="61"/>
        <v>#VALUE!</v>
      </c>
      <c r="Y173" s="123" t="e">
        <f t="shared" si="62"/>
        <v>#VALUE!</v>
      </c>
      <c r="Z173" s="123" t="e">
        <f t="shared" si="63"/>
        <v>#VALUE!</v>
      </c>
      <c r="AA173" s="123" t="e">
        <f t="shared" si="64"/>
        <v>#VALUE!</v>
      </c>
      <c r="AB173" s="123" t="e">
        <f t="shared" si="65"/>
        <v>#VALUE!</v>
      </c>
      <c r="AC173" s="123" t="e">
        <f t="shared" si="66"/>
        <v>#VALUE!</v>
      </c>
      <c r="AD173" s="123" t="e">
        <f t="shared" si="67"/>
        <v>#VALUE!</v>
      </c>
      <c r="AE173" s="124" t="e">
        <f t="shared" si="68"/>
        <v>#VALUE!</v>
      </c>
      <c r="AF173" s="124" t="e">
        <f t="shared" si="69"/>
        <v>#VALUE!</v>
      </c>
      <c r="AG173" s="124" t="e">
        <f t="shared" si="70"/>
        <v>#VALUE!</v>
      </c>
      <c r="AH173" s="124" t="e">
        <f t="shared" si="71"/>
        <v>#VALUE!</v>
      </c>
      <c r="AI173" s="124" t="e">
        <f t="shared" si="72"/>
        <v>#VALUE!</v>
      </c>
      <c r="AJ173" s="124" t="e">
        <f t="shared" si="73"/>
        <v>#VALUE!</v>
      </c>
      <c r="AK173" s="124" t="e">
        <f t="shared" si="74"/>
        <v>#VALUE!</v>
      </c>
      <c r="AL173" s="124" t="e">
        <f t="shared" si="75"/>
        <v>#VALUE!</v>
      </c>
      <c r="AM173" s="124" t="e">
        <f t="shared" si="76"/>
        <v>#VALUE!</v>
      </c>
      <c r="AN173" s="124" t="e">
        <f t="shared" si="77"/>
        <v>#VALUE!</v>
      </c>
      <c r="AO173" s="124">
        <f t="shared" si="78"/>
        <v>1</v>
      </c>
    </row>
    <row r="174" spans="1:41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IF(OR($B174="",$C174="",$D174="",$E174&gt;AN_CONCURS,$E174=""),"",IF($F174&lt;&gt;0,F174/VLOOKUP($E174,Euro!A$6:C$246,3,FALSE),IF($G174&lt;&gt;0,G174,"")))</f>
        <v/>
      </c>
      <c r="S174" s="236" t="b">
        <f t="shared" si="56"/>
        <v>0</v>
      </c>
      <c r="U174" s="123" t="e">
        <f t="shared" si="57"/>
        <v>#VALUE!</v>
      </c>
      <c r="V174" s="123" t="e">
        <f t="shared" si="59"/>
        <v>#VALUE!</v>
      </c>
      <c r="W174" s="123" t="e">
        <f t="shared" si="60"/>
        <v>#VALUE!</v>
      </c>
      <c r="X174" s="123" t="e">
        <f t="shared" si="61"/>
        <v>#VALUE!</v>
      </c>
      <c r="Y174" s="123" t="e">
        <f t="shared" si="62"/>
        <v>#VALUE!</v>
      </c>
      <c r="Z174" s="123" t="e">
        <f t="shared" si="63"/>
        <v>#VALUE!</v>
      </c>
      <c r="AA174" s="123" t="e">
        <f t="shared" si="64"/>
        <v>#VALUE!</v>
      </c>
      <c r="AB174" s="123" t="e">
        <f t="shared" si="65"/>
        <v>#VALUE!</v>
      </c>
      <c r="AC174" s="123" t="e">
        <f t="shared" si="66"/>
        <v>#VALUE!</v>
      </c>
      <c r="AD174" s="123" t="e">
        <f t="shared" si="67"/>
        <v>#VALUE!</v>
      </c>
      <c r="AE174" s="124" t="e">
        <f t="shared" si="68"/>
        <v>#VALUE!</v>
      </c>
      <c r="AF174" s="124" t="e">
        <f t="shared" si="69"/>
        <v>#VALUE!</v>
      </c>
      <c r="AG174" s="124" t="e">
        <f t="shared" si="70"/>
        <v>#VALUE!</v>
      </c>
      <c r="AH174" s="124" t="e">
        <f t="shared" si="71"/>
        <v>#VALUE!</v>
      </c>
      <c r="AI174" s="124" t="e">
        <f t="shared" si="72"/>
        <v>#VALUE!</v>
      </c>
      <c r="AJ174" s="124" t="e">
        <f t="shared" si="73"/>
        <v>#VALUE!</v>
      </c>
      <c r="AK174" s="124" t="e">
        <f t="shared" si="74"/>
        <v>#VALUE!</v>
      </c>
      <c r="AL174" s="124" t="e">
        <f t="shared" si="75"/>
        <v>#VALUE!</v>
      </c>
      <c r="AM174" s="124" t="e">
        <f t="shared" si="76"/>
        <v>#VALUE!</v>
      </c>
      <c r="AN174" s="124" t="e">
        <f t="shared" si="77"/>
        <v>#VALUE!</v>
      </c>
      <c r="AO174" s="124">
        <f t="shared" si="78"/>
        <v>1</v>
      </c>
    </row>
    <row r="175" spans="1:41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IF(OR($B175="",$C175="",$D175="",$E175&gt;AN_CONCURS,$E175=""),"",IF($F175&lt;&gt;0,F175/VLOOKUP($E175,Euro!A$6:C$246,3,FALSE),IF($G175&lt;&gt;0,G175,"")))</f>
        <v/>
      </c>
      <c r="S175" s="236" t="b">
        <f t="shared" si="56"/>
        <v>0</v>
      </c>
      <c r="U175" s="123" t="e">
        <f t="shared" si="57"/>
        <v>#VALUE!</v>
      </c>
      <c r="V175" s="123" t="e">
        <f t="shared" si="59"/>
        <v>#VALUE!</v>
      </c>
      <c r="W175" s="123" t="e">
        <f t="shared" si="60"/>
        <v>#VALUE!</v>
      </c>
      <c r="X175" s="123" t="e">
        <f t="shared" si="61"/>
        <v>#VALUE!</v>
      </c>
      <c r="Y175" s="123" t="e">
        <f t="shared" si="62"/>
        <v>#VALUE!</v>
      </c>
      <c r="Z175" s="123" t="e">
        <f t="shared" si="63"/>
        <v>#VALUE!</v>
      </c>
      <c r="AA175" s="123" t="e">
        <f t="shared" si="64"/>
        <v>#VALUE!</v>
      </c>
      <c r="AB175" s="123" t="e">
        <f t="shared" si="65"/>
        <v>#VALUE!</v>
      </c>
      <c r="AC175" s="123" t="e">
        <f t="shared" si="66"/>
        <v>#VALUE!</v>
      </c>
      <c r="AD175" s="123" t="e">
        <f t="shared" si="67"/>
        <v>#VALUE!</v>
      </c>
      <c r="AE175" s="124" t="e">
        <f t="shared" si="68"/>
        <v>#VALUE!</v>
      </c>
      <c r="AF175" s="124" t="e">
        <f t="shared" si="69"/>
        <v>#VALUE!</v>
      </c>
      <c r="AG175" s="124" t="e">
        <f t="shared" si="70"/>
        <v>#VALUE!</v>
      </c>
      <c r="AH175" s="124" t="e">
        <f t="shared" si="71"/>
        <v>#VALUE!</v>
      </c>
      <c r="AI175" s="124" t="e">
        <f t="shared" si="72"/>
        <v>#VALUE!</v>
      </c>
      <c r="AJ175" s="124" t="e">
        <f t="shared" si="73"/>
        <v>#VALUE!</v>
      </c>
      <c r="AK175" s="124" t="e">
        <f t="shared" si="74"/>
        <v>#VALUE!</v>
      </c>
      <c r="AL175" s="124" t="e">
        <f t="shared" si="75"/>
        <v>#VALUE!</v>
      </c>
      <c r="AM175" s="124" t="e">
        <f t="shared" si="76"/>
        <v>#VALUE!</v>
      </c>
      <c r="AN175" s="124" t="e">
        <f t="shared" si="77"/>
        <v>#VALUE!</v>
      </c>
      <c r="AO175" s="124">
        <f t="shared" si="78"/>
        <v>1</v>
      </c>
    </row>
    <row r="176" spans="1:41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IF(OR($B176="",$C176="",$D176="",$E176&gt;AN_CONCURS,$E176=""),"",IF($F176&lt;&gt;0,F176/VLOOKUP($E176,Euro!A$6:C$246,3,FALSE),IF($G176&lt;&gt;0,G176,"")))</f>
        <v/>
      </c>
      <c r="S176" s="236" t="b">
        <f t="shared" si="56"/>
        <v>0</v>
      </c>
      <c r="U176" s="123" t="e">
        <f t="shared" si="57"/>
        <v>#VALUE!</v>
      </c>
      <c r="V176" s="123" t="e">
        <f t="shared" si="59"/>
        <v>#VALUE!</v>
      </c>
      <c r="W176" s="123" t="e">
        <f t="shared" si="60"/>
        <v>#VALUE!</v>
      </c>
      <c r="X176" s="123" t="e">
        <f t="shared" si="61"/>
        <v>#VALUE!</v>
      </c>
      <c r="Y176" s="123" t="e">
        <f t="shared" si="62"/>
        <v>#VALUE!</v>
      </c>
      <c r="Z176" s="123" t="e">
        <f t="shared" si="63"/>
        <v>#VALUE!</v>
      </c>
      <c r="AA176" s="123" t="e">
        <f t="shared" si="64"/>
        <v>#VALUE!</v>
      </c>
      <c r="AB176" s="123" t="e">
        <f t="shared" si="65"/>
        <v>#VALUE!</v>
      </c>
      <c r="AC176" s="123" t="e">
        <f t="shared" si="66"/>
        <v>#VALUE!</v>
      </c>
      <c r="AD176" s="123" t="e">
        <f t="shared" si="67"/>
        <v>#VALUE!</v>
      </c>
      <c r="AE176" s="124" t="e">
        <f t="shared" si="68"/>
        <v>#VALUE!</v>
      </c>
      <c r="AF176" s="124" t="e">
        <f t="shared" si="69"/>
        <v>#VALUE!</v>
      </c>
      <c r="AG176" s="124" t="e">
        <f t="shared" si="70"/>
        <v>#VALUE!</v>
      </c>
      <c r="AH176" s="124" t="e">
        <f t="shared" si="71"/>
        <v>#VALUE!</v>
      </c>
      <c r="AI176" s="124" t="e">
        <f t="shared" si="72"/>
        <v>#VALUE!</v>
      </c>
      <c r="AJ176" s="124" t="e">
        <f t="shared" si="73"/>
        <v>#VALUE!</v>
      </c>
      <c r="AK176" s="124" t="e">
        <f t="shared" si="74"/>
        <v>#VALUE!</v>
      </c>
      <c r="AL176" s="124" t="e">
        <f t="shared" si="75"/>
        <v>#VALUE!</v>
      </c>
      <c r="AM176" s="124" t="e">
        <f t="shared" si="76"/>
        <v>#VALUE!</v>
      </c>
      <c r="AN176" s="124" t="e">
        <f t="shared" si="77"/>
        <v>#VALUE!</v>
      </c>
      <c r="AO176" s="124">
        <f t="shared" si="78"/>
        <v>1</v>
      </c>
    </row>
    <row r="177" spans="1:41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IF(OR($B177="",$C177="",$D177="",$E177&gt;AN_CONCURS,$E177=""),"",IF($F177&lt;&gt;0,F177/VLOOKUP($E177,Euro!A$6:C$246,3,FALSE),IF($G177&lt;&gt;0,G177,"")))</f>
        <v/>
      </c>
      <c r="S177" s="236" t="b">
        <f t="shared" si="56"/>
        <v>0</v>
      </c>
      <c r="U177" s="123" t="e">
        <f t="shared" si="57"/>
        <v>#VALUE!</v>
      </c>
      <c r="V177" s="123" t="e">
        <f t="shared" si="59"/>
        <v>#VALUE!</v>
      </c>
      <c r="W177" s="123" t="e">
        <f t="shared" si="60"/>
        <v>#VALUE!</v>
      </c>
      <c r="X177" s="123" t="e">
        <f t="shared" si="61"/>
        <v>#VALUE!</v>
      </c>
      <c r="Y177" s="123" t="e">
        <f t="shared" si="62"/>
        <v>#VALUE!</v>
      </c>
      <c r="Z177" s="123" t="e">
        <f t="shared" si="63"/>
        <v>#VALUE!</v>
      </c>
      <c r="AA177" s="123" t="e">
        <f t="shared" si="64"/>
        <v>#VALUE!</v>
      </c>
      <c r="AB177" s="123" t="e">
        <f t="shared" si="65"/>
        <v>#VALUE!</v>
      </c>
      <c r="AC177" s="123" t="e">
        <f t="shared" si="66"/>
        <v>#VALUE!</v>
      </c>
      <c r="AD177" s="123" t="e">
        <f t="shared" si="67"/>
        <v>#VALUE!</v>
      </c>
      <c r="AE177" s="124" t="e">
        <f t="shared" si="68"/>
        <v>#VALUE!</v>
      </c>
      <c r="AF177" s="124" t="e">
        <f t="shared" si="69"/>
        <v>#VALUE!</v>
      </c>
      <c r="AG177" s="124" t="e">
        <f t="shared" si="70"/>
        <v>#VALUE!</v>
      </c>
      <c r="AH177" s="124" t="e">
        <f t="shared" si="71"/>
        <v>#VALUE!</v>
      </c>
      <c r="AI177" s="124" t="e">
        <f t="shared" si="72"/>
        <v>#VALUE!</v>
      </c>
      <c r="AJ177" s="124" t="e">
        <f t="shared" si="73"/>
        <v>#VALUE!</v>
      </c>
      <c r="AK177" s="124" t="e">
        <f t="shared" si="74"/>
        <v>#VALUE!</v>
      </c>
      <c r="AL177" s="124" t="e">
        <f t="shared" si="75"/>
        <v>#VALUE!</v>
      </c>
      <c r="AM177" s="124" t="e">
        <f t="shared" si="76"/>
        <v>#VALUE!</v>
      </c>
      <c r="AN177" s="124" t="e">
        <f t="shared" si="77"/>
        <v>#VALUE!</v>
      </c>
      <c r="AO177" s="124">
        <f t="shared" si="78"/>
        <v>1</v>
      </c>
    </row>
    <row r="178" spans="1:41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IF(OR($B178="",$C178="",$D178="",$E178&gt;AN_CONCURS,$E178=""),"",IF($F178&lt;&gt;0,F178/VLOOKUP($E178,Euro!A$6:C$246,3,FALSE),IF($G178&lt;&gt;0,G178,"")))</f>
        <v/>
      </c>
      <c r="S178" s="236" t="b">
        <f t="shared" si="56"/>
        <v>0</v>
      </c>
      <c r="U178" s="123" t="e">
        <f t="shared" si="57"/>
        <v>#VALUE!</v>
      </c>
      <c r="V178" s="123" t="e">
        <f t="shared" si="59"/>
        <v>#VALUE!</v>
      </c>
      <c r="W178" s="123" t="e">
        <f t="shared" si="60"/>
        <v>#VALUE!</v>
      </c>
      <c r="X178" s="123" t="e">
        <f t="shared" si="61"/>
        <v>#VALUE!</v>
      </c>
      <c r="Y178" s="123" t="e">
        <f t="shared" si="62"/>
        <v>#VALUE!</v>
      </c>
      <c r="Z178" s="123" t="e">
        <f t="shared" si="63"/>
        <v>#VALUE!</v>
      </c>
      <c r="AA178" s="123" t="e">
        <f t="shared" si="64"/>
        <v>#VALUE!</v>
      </c>
      <c r="AB178" s="123" t="e">
        <f t="shared" si="65"/>
        <v>#VALUE!</v>
      </c>
      <c r="AC178" s="123" t="e">
        <f t="shared" si="66"/>
        <v>#VALUE!</v>
      </c>
      <c r="AD178" s="123" t="e">
        <f t="shared" si="67"/>
        <v>#VALUE!</v>
      </c>
      <c r="AE178" s="124" t="e">
        <f t="shared" si="68"/>
        <v>#VALUE!</v>
      </c>
      <c r="AF178" s="124" t="e">
        <f t="shared" si="69"/>
        <v>#VALUE!</v>
      </c>
      <c r="AG178" s="124" t="e">
        <f t="shared" si="70"/>
        <v>#VALUE!</v>
      </c>
      <c r="AH178" s="124" t="e">
        <f t="shared" si="71"/>
        <v>#VALUE!</v>
      </c>
      <c r="AI178" s="124" t="e">
        <f t="shared" si="72"/>
        <v>#VALUE!</v>
      </c>
      <c r="AJ178" s="124" t="e">
        <f t="shared" si="73"/>
        <v>#VALUE!</v>
      </c>
      <c r="AK178" s="124" t="e">
        <f t="shared" si="74"/>
        <v>#VALUE!</v>
      </c>
      <c r="AL178" s="124" t="e">
        <f t="shared" si="75"/>
        <v>#VALUE!</v>
      </c>
      <c r="AM178" s="124" t="e">
        <f t="shared" si="76"/>
        <v>#VALUE!</v>
      </c>
      <c r="AN178" s="124" t="e">
        <f t="shared" si="77"/>
        <v>#VALUE!</v>
      </c>
      <c r="AO178" s="124">
        <f t="shared" si="78"/>
        <v>1</v>
      </c>
    </row>
    <row r="179" spans="1:41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IF(OR($B179="",$C179="",$D179="",$E179&gt;AN_CONCURS,$E179=""),"",IF($F179&lt;&gt;0,F179/VLOOKUP($E179,Euro!A$6:C$246,3,FALSE),IF($G179&lt;&gt;0,G179,"")))</f>
        <v/>
      </c>
      <c r="S179" s="236" t="b">
        <f t="shared" si="56"/>
        <v>0</v>
      </c>
      <c r="U179" s="123" t="e">
        <f t="shared" si="57"/>
        <v>#VALUE!</v>
      </c>
      <c r="V179" s="123" t="e">
        <f t="shared" si="59"/>
        <v>#VALUE!</v>
      </c>
      <c r="W179" s="123" t="e">
        <f t="shared" si="60"/>
        <v>#VALUE!</v>
      </c>
      <c r="X179" s="123" t="e">
        <f t="shared" si="61"/>
        <v>#VALUE!</v>
      </c>
      <c r="Y179" s="123" t="e">
        <f t="shared" si="62"/>
        <v>#VALUE!</v>
      </c>
      <c r="Z179" s="123" t="e">
        <f t="shared" si="63"/>
        <v>#VALUE!</v>
      </c>
      <c r="AA179" s="123" t="e">
        <f t="shared" si="64"/>
        <v>#VALUE!</v>
      </c>
      <c r="AB179" s="123" t="e">
        <f t="shared" si="65"/>
        <v>#VALUE!</v>
      </c>
      <c r="AC179" s="123" t="e">
        <f t="shared" si="66"/>
        <v>#VALUE!</v>
      </c>
      <c r="AD179" s="123" t="e">
        <f t="shared" si="67"/>
        <v>#VALUE!</v>
      </c>
      <c r="AE179" s="124" t="e">
        <f t="shared" si="68"/>
        <v>#VALUE!</v>
      </c>
      <c r="AF179" s="124" t="e">
        <f t="shared" si="69"/>
        <v>#VALUE!</v>
      </c>
      <c r="AG179" s="124" t="e">
        <f t="shared" si="70"/>
        <v>#VALUE!</v>
      </c>
      <c r="AH179" s="124" t="e">
        <f t="shared" si="71"/>
        <v>#VALUE!</v>
      </c>
      <c r="AI179" s="124" t="e">
        <f t="shared" si="72"/>
        <v>#VALUE!</v>
      </c>
      <c r="AJ179" s="124" t="e">
        <f t="shared" si="73"/>
        <v>#VALUE!</v>
      </c>
      <c r="AK179" s="124" t="e">
        <f t="shared" si="74"/>
        <v>#VALUE!</v>
      </c>
      <c r="AL179" s="124" t="e">
        <f t="shared" si="75"/>
        <v>#VALUE!</v>
      </c>
      <c r="AM179" s="124" t="e">
        <f t="shared" si="76"/>
        <v>#VALUE!</v>
      </c>
      <c r="AN179" s="124" t="e">
        <f t="shared" si="77"/>
        <v>#VALUE!</v>
      </c>
      <c r="AO179" s="124">
        <f t="shared" si="78"/>
        <v>1</v>
      </c>
    </row>
    <row r="180" spans="1:41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IF(OR($B180="",$C180="",$D180="",$E180&gt;AN_CONCURS,$E180=""),"",IF($F180&lt;&gt;0,F180/VLOOKUP($E180,Euro!A$6:C$246,3,FALSE),IF($G180&lt;&gt;0,G180,"")))</f>
        <v/>
      </c>
      <c r="S180" s="236" t="b">
        <f t="shared" si="56"/>
        <v>0</v>
      </c>
      <c r="U180" s="123" t="e">
        <f t="shared" si="57"/>
        <v>#VALUE!</v>
      </c>
      <c r="V180" s="123" t="e">
        <f t="shared" si="59"/>
        <v>#VALUE!</v>
      </c>
      <c r="W180" s="123" t="e">
        <f t="shared" si="60"/>
        <v>#VALUE!</v>
      </c>
      <c r="X180" s="123" t="e">
        <f t="shared" si="61"/>
        <v>#VALUE!</v>
      </c>
      <c r="Y180" s="123" t="e">
        <f t="shared" si="62"/>
        <v>#VALUE!</v>
      </c>
      <c r="Z180" s="123" t="e">
        <f t="shared" si="63"/>
        <v>#VALUE!</v>
      </c>
      <c r="AA180" s="123" t="e">
        <f t="shared" si="64"/>
        <v>#VALUE!</v>
      </c>
      <c r="AB180" s="123" t="e">
        <f t="shared" si="65"/>
        <v>#VALUE!</v>
      </c>
      <c r="AC180" s="123" t="e">
        <f t="shared" si="66"/>
        <v>#VALUE!</v>
      </c>
      <c r="AD180" s="123" t="e">
        <f t="shared" si="67"/>
        <v>#VALUE!</v>
      </c>
      <c r="AE180" s="124" t="e">
        <f t="shared" si="68"/>
        <v>#VALUE!</v>
      </c>
      <c r="AF180" s="124" t="e">
        <f t="shared" si="69"/>
        <v>#VALUE!</v>
      </c>
      <c r="AG180" s="124" t="e">
        <f t="shared" si="70"/>
        <v>#VALUE!</v>
      </c>
      <c r="AH180" s="124" t="e">
        <f t="shared" si="71"/>
        <v>#VALUE!</v>
      </c>
      <c r="AI180" s="124" t="e">
        <f t="shared" si="72"/>
        <v>#VALUE!</v>
      </c>
      <c r="AJ180" s="124" t="e">
        <f t="shared" si="73"/>
        <v>#VALUE!</v>
      </c>
      <c r="AK180" s="124" t="e">
        <f t="shared" si="74"/>
        <v>#VALUE!</v>
      </c>
      <c r="AL180" s="124" t="e">
        <f t="shared" si="75"/>
        <v>#VALUE!</v>
      </c>
      <c r="AM180" s="124" t="e">
        <f t="shared" si="76"/>
        <v>#VALUE!</v>
      </c>
      <c r="AN180" s="124" t="e">
        <f t="shared" si="77"/>
        <v>#VALUE!</v>
      </c>
      <c r="AO180" s="124">
        <f t="shared" si="78"/>
        <v>1</v>
      </c>
    </row>
    <row r="181" spans="1:41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IF(OR($B181="",$C181="",$D181="",$E181&gt;AN_CONCURS,$E181=""),"",IF($F181&lt;&gt;0,F181/VLOOKUP($E181,Euro!A$6:C$246,3,FALSE),IF($G181&lt;&gt;0,G181,"")))</f>
        <v/>
      </c>
      <c r="S181" s="236" t="b">
        <f t="shared" si="56"/>
        <v>0</v>
      </c>
      <c r="U181" s="123" t="e">
        <f t="shared" si="57"/>
        <v>#VALUE!</v>
      </c>
      <c r="V181" s="123" t="e">
        <f t="shared" si="59"/>
        <v>#VALUE!</v>
      </c>
      <c r="W181" s="123" t="e">
        <f t="shared" si="60"/>
        <v>#VALUE!</v>
      </c>
      <c r="X181" s="123" t="e">
        <f t="shared" si="61"/>
        <v>#VALUE!</v>
      </c>
      <c r="Y181" s="123" t="e">
        <f t="shared" si="62"/>
        <v>#VALUE!</v>
      </c>
      <c r="Z181" s="123" t="e">
        <f t="shared" si="63"/>
        <v>#VALUE!</v>
      </c>
      <c r="AA181" s="123" t="e">
        <f t="shared" si="64"/>
        <v>#VALUE!</v>
      </c>
      <c r="AB181" s="123" t="e">
        <f t="shared" si="65"/>
        <v>#VALUE!</v>
      </c>
      <c r="AC181" s="123" t="e">
        <f t="shared" si="66"/>
        <v>#VALUE!</v>
      </c>
      <c r="AD181" s="123" t="e">
        <f t="shared" si="67"/>
        <v>#VALUE!</v>
      </c>
      <c r="AE181" s="124" t="e">
        <f t="shared" si="68"/>
        <v>#VALUE!</v>
      </c>
      <c r="AF181" s="124" t="e">
        <f t="shared" si="69"/>
        <v>#VALUE!</v>
      </c>
      <c r="AG181" s="124" t="e">
        <f t="shared" si="70"/>
        <v>#VALUE!</v>
      </c>
      <c r="AH181" s="124" t="e">
        <f t="shared" si="71"/>
        <v>#VALUE!</v>
      </c>
      <c r="AI181" s="124" t="e">
        <f t="shared" si="72"/>
        <v>#VALUE!</v>
      </c>
      <c r="AJ181" s="124" t="e">
        <f t="shared" si="73"/>
        <v>#VALUE!</v>
      </c>
      <c r="AK181" s="124" t="e">
        <f t="shared" si="74"/>
        <v>#VALUE!</v>
      </c>
      <c r="AL181" s="124" t="e">
        <f t="shared" si="75"/>
        <v>#VALUE!</v>
      </c>
      <c r="AM181" s="124" t="e">
        <f t="shared" si="76"/>
        <v>#VALUE!</v>
      </c>
      <c r="AN181" s="124" t="e">
        <f t="shared" si="77"/>
        <v>#VALUE!</v>
      </c>
      <c r="AO181" s="124">
        <f t="shared" si="78"/>
        <v>1</v>
      </c>
    </row>
    <row r="182" spans="1:41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IF(OR($B182="",$C182="",$D182="",$E182&gt;AN_CONCURS,$E182=""),"",IF($F182&lt;&gt;0,F182/VLOOKUP($E182,Euro!A$6:C$246,3,FALSE),IF($G182&lt;&gt;0,G182,"")))</f>
        <v/>
      </c>
      <c r="S182" s="236" t="b">
        <f t="shared" si="56"/>
        <v>0</v>
      </c>
      <c r="U182" s="123" t="e">
        <f t="shared" si="57"/>
        <v>#VALUE!</v>
      </c>
      <c r="V182" s="123" t="e">
        <f t="shared" si="59"/>
        <v>#VALUE!</v>
      </c>
      <c r="W182" s="123" t="e">
        <f t="shared" si="60"/>
        <v>#VALUE!</v>
      </c>
      <c r="X182" s="123" t="e">
        <f t="shared" si="61"/>
        <v>#VALUE!</v>
      </c>
      <c r="Y182" s="123" t="e">
        <f t="shared" si="62"/>
        <v>#VALUE!</v>
      </c>
      <c r="Z182" s="123" t="e">
        <f t="shared" si="63"/>
        <v>#VALUE!</v>
      </c>
      <c r="AA182" s="123" t="e">
        <f t="shared" si="64"/>
        <v>#VALUE!</v>
      </c>
      <c r="AB182" s="123" t="e">
        <f t="shared" si="65"/>
        <v>#VALUE!</v>
      </c>
      <c r="AC182" s="123" t="e">
        <f t="shared" si="66"/>
        <v>#VALUE!</v>
      </c>
      <c r="AD182" s="123" t="e">
        <f t="shared" si="67"/>
        <v>#VALUE!</v>
      </c>
      <c r="AE182" s="124" t="e">
        <f t="shared" si="68"/>
        <v>#VALUE!</v>
      </c>
      <c r="AF182" s="124" t="e">
        <f t="shared" si="69"/>
        <v>#VALUE!</v>
      </c>
      <c r="AG182" s="124" t="e">
        <f t="shared" si="70"/>
        <v>#VALUE!</v>
      </c>
      <c r="AH182" s="124" t="e">
        <f t="shared" si="71"/>
        <v>#VALUE!</v>
      </c>
      <c r="AI182" s="124" t="e">
        <f t="shared" si="72"/>
        <v>#VALUE!</v>
      </c>
      <c r="AJ182" s="124" t="e">
        <f t="shared" si="73"/>
        <v>#VALUE!</v>
      </c>
      <c r="AK182" s="124" t="e">
        <f t="shared" si="74"/>
        <v>#VALUE!</v>
      </c>
      <c r="AL182" s="124" t="e">
        <f t="shared" si="75"/>
        <v>#VALUE!</v>
      </c>
      <c r="AM182" s="124" t="e">
        <f t="shared" si="76"/>
        <v>#VALUE!</v>
      </c>
      <c r="AN182" s="124" t="e">
        <f t="shared" si="77"/>
        <v>#VALUE!</v>
      </c>
      <c r="AO182" s="124">
        <f t="shared" si="78"/>
        <v>1</v>
      </c>
    </row>
    <row r="183" spans="1:41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IF(OR($B183="",$C183="",$D183="",$E183&gt;AN_CONCURS,$E183=""),"",IF($F183&lt;&gt;0,F183/VLOOKUP($E183,Euro!A$6:C$246,3,FALSE),IF($G183&lt;&gt;0,G183,"")))</f>
        <v/>
      </c>
      <c r="S183" s="236" t="b">
        <f t="shared" si="56"/>
        <v>0</v>
      </c>
      <c r="U183" s="123" t="e">
        <f t="shared" si="57"/>
        <v>#VALUE!</v>
      </c>
      <c r="V183" s="123" t="e">
        <f t="shared" si="59"/>
        <v>#VALUE!</v>
      </c>
      <c r="W183" s="123" t="e">
        <f t="shared" si="60"/>
        <v>#VALUE!</v>
      </c>
      <c r="X183" s="123" t="e">
        <f t="shared" si="61"/>
        <v>#VALUE!</v>
      </c>
      <c r="Y183" s="123" t="e">
        <f t="shared" si="62"/>
        <v>#VALUE!</v>
      </c>
      <c r="Z183" s="123" t="e">
        <f t="shared" si="63"/>
        <v>#VALUE!</v>
      </c>
      <c r="AA183" s="123" t="e">
        <f t="shared" si="64"/>
        <v>#VALUE!</v>
      </c>
      <c r="AB183" s="123" t="e">
        <f t="shared" si="65"/>
        <v>#VALUE!</v>
      </c>
      <c r="AC183" s="123" t="e">
        <f t="shared" si="66"/>
        <v>#VALUE!</v>
      </c>
      <c r="AD183" s="123" t="e">
        <f t="shared" si="67"/>
        <v>#VALUE!</v>
      </c>
      <c r="AE183" s="124" t="e">
        <f t="shared" si="68"/>
        <v>#VALUE!</v>
      </c>
      <c r="AF183" s="124" t="e">
        <f t="shared" si="69"/>
        <v>#VALUE!</v>
      </c>
      <c r="AG183" s="124" t="e">
        <f t="shared" si="70"/>
        <v>#VALUE!</v>
      </c>
      <c r="AH183" s="124" t="e">
        <f t="shared" si="71"/>
        <v>#VALUE!</v>
      </c>
      <c r="AI183" s="124" t="e">
        <f t="shared" si="72"/>
        <v>#VALUE!</v>
      </c>
      <c r="AJ183" s="124" t="e">
        <f t="shared" si="73"/>
        <v>#VALUE!</v>
      </c>
      <c r="AK183" s="124" t="e">
        <f t="shared" si="74"/>
        <v>#VALUE!</v>
      </c>
      <c r="AL183" s="124" t="e">
        <f t="shared" si="75"/>
        <v>#VALUE!</v>
      </c>
      <c r="AM183" s="124" t="e">
        <f t="shared" si="76"/>
        <v>#VALUE!</v>
      </c>
      <c r="AN183" s="124" t="e">
        <f t="shared" si="77"/>
        <v>#VALUE!</v>
      </c>
      <c r="AO183" s="124">
        <f t="shared" si="78"/>
        <v>1</v>
      </c>
    </row>
    <row r="184" spans="1:41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IF(OR($B184="",$C184="",$D184="",$E184&gt;AN_CONCURS,$E184=""),"",IF($F184&lt;&gt;0,F184/VLOOKUP($E184,Euro!A$6:C$246,3,FALSE),IF($G184&lt;&gt;0,G184,"")))</f>
        <v/>
      </c>
      <c r="S184" s="236" t="b">
        <f t="shared" si="56"/>
        <v>0</v>
      </c>
      <c r="U184" s="123" t="e">
        <f t="shared" si="57"/>
        <v>#VALUE!</v>
      </c>
      <c r="V184" s="123" t="e">
        <f t="shared" si="59"/>
        <v>#VALUE!</v>
      </c>
      <c r="W184" s="123" t="e">
        <f t="shared" si="60"/>
        <v>#VALUE!</v>
      </c>
      <c r="X184" s="123" t="e">
        <f t="shared" si="61"/>
        <v>#VALUE!</v>
      </c>
      <c r="Y184" s="123" t="e">
        <f t="shared" si="62"/>
        <v>#VALUE!</v>
      </c>
      <c r="Z184" s="123" t="e">
        <f t="shared" si="63"/>
        <v>#VALUE!</v>
      </c>
      <c r="AA184" s="123" t="e">
        <f t="shared" si="64"/>
        <v>#VALUE!</v>
      </c>
      <c r="AB184" s="123" t="e">
        <f t="shared" si="65"/>
        <v>#VALUE!</v>
      </c>
      <c r="AC184" s="123" t="e">
        <f t="shared" si="66"/>
        <v>#VALUE!</v>
      </c>
      <c r="AD184" s="123" t="e">
        <f t="shared" si="67"/>
        <v>#VALUE!</v>
      </c>
      <c r="AE184" s="124" t="e">
        <f t="shared" si="68"/>
        <v>#VALUE!</v>
      </c>
      <c r="AF184" s="124" t="e">
        <f t="shared" si="69"/>
        <v>#VALUE!</v>
      </c>
      <c r="AG184" s="124" t="e">
        <f t="shared" si="70"/>
        <v>#VALUE!</v>
      </c>
      <c r="AH184" s="124" t="e">
        <f t="shared" si="71"/>
        <v>#VALUE!</v>
      </c>
      <c r="AI184" s="124" t="e">
        <f t="shared" si="72"/>
        <v>#VALUE!</v>
      </c>
      <c r="AJ184" s="124" t="e">
        <f t="shared" si="73"/>
        <v>#VALUE!</v>
      </c>
      <c r="AK184" s="124" t="e">
        <f t="shared" si="74"/>
        <v>#VALUE!</v>
      </c>
      <c r="AL184" s="124" t="e">
        <f t="shared" si="75"/>
        <v>#VALUE!</v>
      </c>
      <c r="AM184" s="124" t="e">
        <f t="shared" si="76"/>
        <v>#VALUE!</v>
      </c>
      <c r="AN184" s="124" t="e">
        <f t="shared" si="77"/>
        <v>#VALUE!</v>
      </c>
      <c r="AO184" s="124">
        <f t="shared" si="78"/>
        <v>1</v>
      </c>
    </row>
    <row r="185" spans="1:41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IF(OR($B185="",$C185="",$D185="",$E185&gt;AN_CONCURS,$E185=""),"",IF($F185&lt;&gt;0,F185/VLOOKUP($E185,Euro!A$6:C$246,3,FALSE),IF($G185&lt;&gt;0,G185,"")))</f>
        <v/>
      </c>
      <c r="S185" s="236" t="b">
        <f t="shared" si="56"/>
        <v>0</v>
      </c>
      <c r="U185" s="123" t="e">
        <f t="shared" si="57"/>
        <v>#VALUE!</v>
      </c>
      <c r="V185" s="123" t="e">
        <f t="shared" si="59"/>
        <v>#VALUE!</v>
      </c>
      <c r="W185" s="123" t="e">
        <f t="shared" si="60"/>
        <v>#VALUE!</v>
      </c>
      <c r="X185" s="123" t="e">
        <f t="shared" si="61"/>
        <v>#VALUE!</v>
      </c>
      <c r="Y185" s="123" t="e">
        <f t="shared" si="62"/>
        <v>#VALUE!</v>
      </c>
      <c r="Z185" s="123" t="e">
        <f t="shared" si="63"/>
        <v>#VALUE!</v>
      </c>
      <c r="AA185" s="123" t="e">
        <f t="shared" si="64"/>
        <v>#VALUE!</v>
      </c>
      <c r="AB185" s="123" t="e">
        <f t="shared" si="65"/>
        <v>#VALUE!</v>
      </c>
      <c r="AC185" s="123" t="e">
        <f t="shared" si="66"/>
        <v>#VALUE!</v>
      </c>
      <c r="AD185" s="123" t="e">
        <f t="shared" si="67"/>
        <v>#VALUE!</v>
      </c>
      <c r="AE185" s="124" t="e">
        <f t="shared" si="68"/>
        <v>#VALUE!</v>
      </c>
      <c r="AF185" s="124" t="e">
        <f t="shared" si="69"/>
        <v>#VALUE!</v>
      </c>
      <c r="AG185" s="124" t="e">
        <f t="shared" si="70"/>
        <v>#VALUE!</v>
      </c>
      <c r="AH185" s="124" t="e">
        <f t="shared" si="71"/>
        <v>#VALUE!</v>
      </c>
      <c r="AI185" s="124" t="e">
        <f t="shared" si="72"/>
        <v>#VALUE!</v>
      </c>
      <c r="AJ185" s="124" t="e">
        <f t="shared" si="73"/>
        <v>#VALUE!</v>
      </c>
      <c r="AK185" s="124" t="e">
        <f t="shared" si="74"/>
        <v>#VALUE!</v>
      </c>
      <c r="AL185" s="124" t="e">
        <f t="shared" si="75"/>
        <v>#VALUE!</v>
      </c>
      <c r="AM185" s="124" t="e">
        <f t="shared" si="76"/>
        <v>#VALUE!</v>
      </c>
      <c r="AN185" s="124" t="e">
        <f t="shared" si="77"/>
        <v>#VALUE!</v>
      </c>
      <c r="AO185" s="124">
        <f t="shared" si="78"/>
        <v>1</v>
      </c>
    </row>
    <row r="186" spans="1:41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IF(OR($B186="",$C186="",$D186="",$E186&gt;AN_CONCURS,$E186=""),"",IF($F186&lt;&gt;0,F186/VLOOKUP($E186,Euro!A$6:C$246,3,FALSE),IF($G186&lt;&gt;0,G186,"")))</f>
        <v/>
      </c>
      <c r="S186" s="236" t="b">
        <f t="shared" si="56"/>
        <v>0</v>
      </c>
      <c r="U186" s="123" t="e">
        <f t="shared" si="57"/>
        <v>#VALUE!</v>
      </c>
      <c r="V186" s="123" t="e">
        <f t="shared" si="59"/>
        <v>#VALUE!</v>
      </c>
      <c r="W186" s="123" t="e">
        <f t="shared" si="60"/>
        <v>#VALUE!</v>
      </c>
      <c r="X186" s="123" t="e">
        <f t="shared" si="61"/>
        <v>#VALUE!</v>
      </c>
      <c r="Y186" s="123" t="e">
        <f t="shared" si="62"/>
        <v>#VALUE!</v>
      </c>
      <c r="Z186" s="123" t="e">
        <f t="shared" si="63"/>
        <v>#VALUE!</v>
      </c>
      <c r="AA186" s="123" t="e">
        <f t="shared" si="64"/>
        <v>#VALUE!</v>
      </c>
      <c r="AB186" s="123" t="e">
        <f t="shared" si="65"/>
        <v>#VALUE!</v>
      </c>
      <c r="AC186" s="123" t="e">
        <f t="shared" si="66"/>
        <v>#VALUE!</v>
      </c>
      <c r="AD186" s="123" t="e">
        <f t="shared" si="67"/>
        <v>#VALUE!</v>
      </c>
      <c r="AE186" s="124" t="e">
        <f t="shared" si="68"/>
        <v>#VALUE!</v>
      </c>
      <c r="AF186" s="124" t="e">
        <f t="shared" si="69"/>
        <v>#VALUE!</v>
      </c>
      <c r="AG186" s="124" t="e">
        <f t="shared" si="70"/>
        <v>#VALUE!</v>
      </c>
      <c r="AH186" s="124" t="e">
        <f t="shared" si="71"/>
        <v>#VALUE!</v>
      </c>
      <c r="AI186" s="124" t="e">
        <f t="shared" si="72"/>
        <v>#VALUE!</v>
      </c>
      <c r="AJ186" s="124" t="e">
        <f t="shared" si="73"/>
        <v>#VALUE!</v>
      </c>
      <c r="AK186" s="124" t="e">
        <f t="shared" si="74"/>
        <v>#VALUE!</v>
      </c>
      <c r="AL186" s="124" t="e">
        <f t="shared" si="75"/>
        <v>#VALUE!</v>
      </c>
      <c r="AM186" s="124" t="e">
        <f t="shared" si="76"/>
        <v>#VALUE!</v>
      </c>
      <c r="AN186" s="124" t="e">
        <f t="shared" si="77"/>
        <v>#VALUE!</v>
      </c>
      <c r="AO186" s="124">
        <f t="shared" si="78"/>
        <v>1</v>
      </c>
    </row>
    <row r="187" spans="1:41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IF(OR($B187="",$C187="",$D187="",$E187&gt;AN_CONCURS,$E187=""),"",IF($F187&lt;&gt;0,F187/VLOOKUP($E187,Euro!A$6:C$246,3,FALSE),IF($G187&lt;&gt;0,G187,"")))</f>
        <v/>
      </c>
      <c r="S187" s="236" t="b">
        <f t="shared" si="56"/>
        <v>0</v>
      </c>
      <c r="U187" s="123" t="e">
        <f t="shared" si="57"/>
        <v>#VALUE!</v>
      </c>
      <c r="V187" s="123" t="e">
        <f t="shared" si="59"/>
        <v>#VALUE!</v>
      </c>
      <c r="W187" s="123" t="e">
        <f t="shared" si="60"/>
        <v>#VALUE!</v>
      </c>
      <c r="X187" s="123" t="e">
        <f t="shared" si="61"/>
        <v>#VALUE!</v>
      </c>
      <c r="Y187" s="123" t="e">
        <f t="shared" si="62"/>
        <v>#VALUE!</v>
      </c>
      <c r="Z187" s="123" t="e">
        <f t="shared" si="63"/>
        <v>#VALUE!</v>
      </c>
      <c r="AA187" s="123" t="e">
        <f t="shared" si="64"/>
        <v>#VALUE!</v>
      </c>
      <c r="AB187" s="123" t="e">
        <f t="shared" si="65"/>
        <v>#VALUE!</v>
      </c>
      <c r="AC187" s="123" t="e">
        <f t="shared" si="66"/>
        <v>#VALUE!</v>
      </c>
      <c r="AD187" s="123" t="e">
        <f t="shared" si="67"/>
        <v>#VALUE!</v>
      </c>
      <c r="AE187" s="124" t="e">
        <f t="shared" si="68"/>
        <v>#VALUE!</v>
      </c>
      <c r="AF187" s="124" t="e">
        <f t="shared" si="69"/>
        <v>#VALUE!</v>
      </c>
      <c r="AG187" s="124" t="e">
        <f t="shared" si="70"/>
        <v>#VALUE!</v>
      </c>
      <c r="AH187" s="124" t="e">
        <f t="shared" si="71"/>
        <v>#VALUE!</v>
      </c>
      <c r="AI187" s="124" t="e">
        <f t="shared" si="72"/>
        <v>#VALUE!</v>
      </c>
      <c r="AJ187" s="124" t="e">
        <f t="shared" si="73"/>
        <v>#VALUE!</v>
      </c>
      <c r="AK187" s="124" t="e">
        <f t="shared" si="74"/>
        <v>#VALUE!</v>
      </c>
      <c r="AL187" s="124" t="e">
        <f t="shared" si="75"/>
        <v>#VALUE!</v>
      </c>
      <c r="AM187" s="124" t="e">
        <f t="shared" si="76"/>
        <v>#VALUE!</v>
      </c>
      <c r="AN187" s="124" t="e">
        <f t="shared" si="77"/>
        <v>#VALUE!</v>
      </c>
      <c r="AO187" s="124">
        <f t="shared" si="78"/>
        <v>1</v>
      </c>
    </row>
    <row r="188" spans="1:41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IF(OR($B188="",$C188="",$D188="",$E188&gt;AN_CONCURS,$E188=""),"",IF($F188&lt;&gt;0,F188/VLOOKUP($E188,Euro!A$6:C$246,3,FALSE),IF($G188&lt;&gt;0,G188,"")))</f>
        <v/>
      </c>
      <c r="S188" s="236" t="b">
        <f t="shared" si="56"/>
        <v>0</v>
      </c>
      <c r="U188" s="123" t="e">
        <f t="shared" si="57"/>
        <v>#VALUE!</v>
      </c>
      <c r="V188" s="123" t="e">
        <f t="shared" si="59"/>
        <v>#VALUE!</v>
      </c>
      <c r="W188" s="123" t="e">
        <f t="shared" si="60"/>
        <v>#VALUE!</v>
      </c>
      <c r="X188" s="123" t="e">
        <f t="shared" si="61"/>
        <v>#VALUE!</v>
      </c>
      <c r="Y188" s="123" t="e">
        <f t="shared" si="62"/>
        <v>#VALUE!</v>
      </c>
      <c r="Z188" s="123" t="e">
        <f t="shared" si="63"/>
        <v>#VALUE!</v>
      </c>
      <c r="AA188" s="123" t="e">
        <f t="shared" si="64"/>
        <v>#VALUE!</v>
      </c>
      <c r="AB188" s="123" t="e">
        <f t="shared" si="65"/>
        <v>#VALUE!</v>
      </c>
      <c r="AC188" s="123" t="e">
        <f t="shared" si="66"/>
        <v>#VALUE!</v>
      </c>
      <c r="AD188" s="123" t="e">
        <f t="shared" si="67"/>
        <v>#VALUE!</v>
      </c>
      <c r="AE188" s="124" t="e">
        <f t="shared" si="68"/>
        <v>#VALUE!</v>
      </c>
      <c r="AF188" s="124" t="e">
        <f t="shared" si="69"/>
        <v>#VALUE!</v>
      </c>
      <c r="AG188" s="124" t="e">
        <f t="shared" si="70"/>
        <v>#VALUE!</v>
      </c>
      <c r="AH188" s="124" t="e">
        <f t="shared" si="71"/>
        <v>#VALUE!</v>
      </c>
      <c r="AI188" s="124" t="e">
        <f t="shared" si="72"/>
        <v>#VALUE!</v>
      </c>
      <c r="AJ188" s="124" t="e">
        <f t="shared" si="73"/>
        <v>#VALUE!</v>
      </c>
      <c r="AK188" s="124" t="e">
        <f t="shared" si="74"/>
        <v>#VALUE!</v>
      </c>
      <c r="AL188" s="124" t="e">
        <f t="shared" si="75"/>
        <v>#VALUE!</v>
      </c>
      <c r="AM188" s="124" t="e">
        <f t="shared" si="76"/>
        <v>#VALUE!</v>
      </c>
      <c r="AN188" s="124" t="e">
        <f t="shared" si="77"/>
        <v>#VALUE!</v>
      </c>
      <c r="AO188" s="124">
        <f t="shared" si="78"/>
        <v>1</v>
      </c>
    </row>
    <row r="189" spans="1:41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IF(OR($B189="",$C189="",$D189="",$E189&gt;AN_CONCURS,$E189=""),"",IF($F189&lt;&gt;0,F189/VLOOKUP($E189,Euro!A$6:C$246,3,FALSE),IF($G189&lt;&gt;0,G189,"")))</f>
        <v/>
      </c>
      <c r="S189" s="236" t="b">
        <f t="shared" si="56"/>
        <v>0</v>
      </c>
      <c r="U189" s="123" t="e">
        <f t="shared" si="57"/>
        <v>#VALUE!</v>
      </c>
      <c r="V189" s="123" t="e">
        <f t="shared" si="59"/>
        <v>#VALUE!</v>
      </c>
      <c r="W189" s="123" t="e">
        <f t="shared" si="60"/>
        <v>#VALUE!</v>
      </c>
      <c r="X189" s="123" t="e">
        <f t="shared" si="61"/>
        <v>#VALUE!</v>
      </c>
      <c r="Y189" s="123" t="e">
        <f t="shared" si="62"/>
        <v>#VALUE!</v>
      </c>
      <c r="Z189" s="123" t="e">
        <f t="shared" si="63"/>
        <v>#VALUE!</v>
      </c>
      <c r="AA189" s="123" t="e">
        <f t="shared" si="64"/>
        <v>#VALUE!</v>
      </c>
      <c r="AB189" s="123" t="e">
        <f t="shared" si="65"/>
        <v>#VALUE!</v>
      </c>
      <c r="AC189" s="123" t="e">
        <f t="shared" si="66"/>
        <v>#VALUE!</v>
      </c>
      <c r="AD189" s="123" t="e">
        <f t="shared" si="67"/>
        <v>#VALUE!</v>
      </c>
      <c r="AE189" s="124" t="e">
        <f t="shared" si="68"/>
        <v>#VALUE!</v>
      </c>
      <c r="AF189" s="124" t="e">
        <f t="shared" si="69"/>
        <v>#VALUE!</v>
      </c>
      <c r="AG189" s="124" t="e">
        <f t="shared" si="70"/>
        <v>#VALUE!</v>
      </c>
      <c r="AH189" s="124" t="e">
        <f t="shared" si="71"/>
        <v>#VALUE!</v>
      </c>
      <c r="AI189" s="124" t="e">
        <f t="shared" si="72"/>
        <v>#VALUE!</v>
      </c>
      <c r="AJ189" s="124" t="e">
        <f t="shared" si="73"/>
        <v>#VALUE!</v>
      </c>
      <c r="AK189" s="124" t="e">
        <f t="shared" si="74"/>
        <v>#VALUE!</v>
      </c>
      <c r="AL189" s="124" t="e">
        <f t="shared" si="75"/>
        <v>#VALUE!</v>
      </c>
      <c r="AM189" s="124" t="e">
        <f t="shared" si="76"/>
        <v>#VALUE!</v>
      </c>
      <c r="AN189" s="124" t="e">
        <f t="shared" si="77"/>
        <v>#VALUE!</v>
      </c>
      <c r="AO189" s="124">
        <f t="shared" si="78"/>
        <v>1</v>
      </c>
    </row>
    <row r="190" spans="1:41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IF(OR($B190="",$C190="",$D190="",$E190&gt;AN_CONCURS,$E190=""),"",IF($F190&lt;&gt;0,F190/VLOOKUP($E190,Euro!A$6:C$246,3,FALSE),IF($G190&lt;&gt;0,G190,"")))</f>
        <v/>
      </c>
      <c r="S190" s="236" t="b">
        <f t="shared" si="56"/>
        <v>0</v>
      </c>
      <c r="U190" s="123" t="e">
        <f t="shared" si="57"/>
        <v>#VALUE!</v>
      </c>
      <c r="V190" s="123" t="e">
        <f t="shared" si="59"/>
        <v>#VALUE!</v>
      </c>
      <c r="W190" s="123" t="e">
        <f t="shared" si="60"/>
        <v>#VALUE!</v>
      </c>
      <c r="X190" s="123" t="e">
        <f t="shared" si="61"/>
        <v>#VALUE!</v>
      </c>
      <c r="Y190" s="123" t="e">
        <f t="shared" si="62"/>
        <v>#VALUE!</v>
      </c>
      <c r="Z190" s="123" t="e">
        <f t="shared" si="63"/>
        <v>#VALUE!</v>
      </c>
      <c r="AA190" s="123" t="e">
        <f t="shared" si="64"/>
        <v>#VALUE!</v>
      </c>
      <c r="AB190" s="123" t="e">
        <f t="shared" si="65"/>
        <v>#VALUE!</v>
      </c>
      <c r="AC190" s="123" t="e">
        <f t="shared" si="66"/>
        <v>#VALUE!</v>
      </c>
      <c r="AD190" s="123" t="e">
        <f t="shared" si="67"/>
        <v>#VALUE!</v>
      </c>
      <c r="AE190" s="124" t="e">
        <f t="shared" si="68"/>
        <v>#VALUE!</v>
      </c>
      <c r="AF190" s="124" t="e">
        <f t="shared" si="69"/>
        <v>#VALUE!</v>
      </c>
      <c r="AG190" s="124" t="e">
        <f t="shared" si="70"/>
        <v>#VALUE!</v>
      </c>
      <c r="AH190" s="124" t="e">
        <f t="shared" si="71"/>
        <v>#VALUE!</v>
      </c>
      <c r="AI190" s="124" t="e">
        <f t="shared" si="72"/>
        <v>#VALUE!</v>
      </c>
      <c r="AJ190" s="124" t="e">
        <f t="shared" si="73"/>
        <v>#VALUE!</v>
      </c>
      <c r="AK190" s="124" t="e">
        <f t="shared" si="74"/>
        <v>#VALUE!</v>
      </c>
      <c r="AL190" s="124" t="e">
        <f t="shared" si="75"/>
        <v>#VALUE!</v>
      </c>
      <c r="AM190" s="124" t="e">
        <f t="shared" si="76"/>
        <v>#VALUE!</v>
      </c>
      <c r="AN190" s="124" t="e">
        <f t="shared" si="77"/>
        <v>#VALUE!</v>
      </c>
      <c r="AO190" s="124">
        <f t="shared" si="78"/>
        <v>1</v>
      </c>
    </row>
    <row r="191" spans="1:41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IF(OR($B191="",$C191="",$D191="",$E191&gt;AN_CONCURS,$E191=""),"",IF($F191&lt;&gt;0,F191/VLOOKUP($E191,Euro!A$6:C$246,3,FALSE),IF($G191&lt;&gt;0,G191,"")))</f>
        <v/>
      </c>
      <c r="S191" s="236" t="b">
        <f t="shared" si="56"/>
        <v>0</v>
      </c>
      <c r="U191" s="123" t="e">
        <f t="shared" si="57"/>
        <v>#VALUE!</v>
      </c>
      <c r="V191" s="123" t="e">
        <f t="shared" si="59"/>
        <v>#VALUE!</v>
      </c>
      <c r="W191" s="123" t="e">
        <f t="shared" si="60"/>
        <v>#VALUE!</v>
      </c>
      <c r="X191" s="123" t="e">
        <f t="shared" si="61"/>
        <v>#VALUE!</v>
      </c>
      <c r="Y191" s="123" t="e">
        <f t="shared" si="62"/>
        <v>#VALUE!</v>
      </c>
      <c r="Z191" s="123" t="e">
        <f t="shared" si="63"/>
        <v>#VALUE!</v>
      </c>
      <c r="AA191" s="123" t="e">
        <f t="shared" si="64"/>
        <v>#VALUE!</v>
      </c>
      <c r="AB191" s="123" t="e">
        <f t="shared" si="65"/>
        <v>#VALUE!</v>
      </c>
      <c r="AC191" s="123" t="e">
        <f t="shared" si="66"/>
        <v>#VALUE!</v>
      </c>
      <c r="AD191" s="123" t="e">
        <f t="shared" si="67"/>
        <v>#VALUE!</v>
      </c>
      <c r="AE191" s="124" t="e">
        <f t="shared" si="68"/>
        <v>#VALUE!</v>
      </c>
      <c r="AF191" s="124" t="e">
        <f t="shared" si="69"/>
        <v>#VALUE!</v>
      </c>
      <c r="AG191" s="124" t="e">
        <f t="shared" si="70"/>
        <v>#VALUE!</v>
      </c>
      <c r="AH191" s="124" t="e">
        <f t="shared" si="71"/>
        <v>#VALUE!</v>
      </c>
      <c r="AI191" s="124" t="e">
        <f t="shared" si="72"/>
        <v>#VALUE!</v>
      </c>
      <c r="AJ191" s="124" t="e">
        <f t="shared" si="73"/>
        <v>#VALUE!</v>
      </c>
      <c r="AK191" s="124" t="e">
        <f t="shared" si="74"/>
        <v>#VALUE!</v>
      </c>
      <c r="AL191" s="124" t="e">
        <f t="shared" si="75"/>
        <v>#VALUE!</v>
      </c>
      <c r="AM191" s="124" t="e">
        <f t="shared" si="76"/>
        <v>#VALUE!</v>
      </c>
      <c r="AN191" s="124" t="e">
        <f t="shared" si="77"/>
        <v>#VALUE!</v>
      </c>
      <c r="AO191" s="124">
        <f t="shared" si="78"/>
        <v>1</v>
      </c>
    </row>
    <row r="192" spans="1:41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IF(OR($B192="",$C192="",$D192="",$E192&gt;AN_CONCURS,$E192=""),"",IF($F192&lt;&gt;0,F192/VLOOKUP($E192,Euro!A$6:C$246,3,FALSE),IF($G192&lt;&gt;0,G192,"")))</f>
        <v/>
      </c>
      <c r="S192" s="236" t="b">
        <f t="shared" si="56"/>
        <v>0</v>
      </c>
      <c r="U192" s="123" t="e">
        <f t="shared" si="57"/>
        <v>#VALUE!</v>
      </c>
      <c r="V192" s="123" t="e">
        <f t="shared" si="59"/>
        <v>#VALUE!</v>
      </c>
      <c r="W192" s="123" t="e">
        <f t="shared" si="60"/>
        <v>#VALUE!</v>
      </c>
      <c r="X192" s="123" t="e">
        <f t="shared" si="61"/>
        <v>#VALUE!</v>
      </c>
      <c r="Y192" s="123" t="e">
        <f t="shared" si="62"/>
        <v>#VALUE!</v>
      </c>
      <c r="Z192" s="123" t="e">
        <f t="shared" si="63"/>
        <v>#VALUE!</v>
      </c>
      <c r="AA192" s="123" t="e">
        <f t="shared" si="64"/>
        <v>#VALUE!</v>
      </c>
      <c r="AB192" s="123" t="e">
        <f t="shared" si="65"/>
        <v>#VALUE!</v>
      </c>
      <c r="AC192" s="123" t="e">
        <f t="shared" si="66"/>
        <v>#VALUE!</v>
      </c>
      <c r="AD192" s="123" t="e">
        <f t="shared" si="67"/>
        <v>#VALUE!</v>
      </c>
      <c r="AE192" s="124" t="e">
        <f t="shared" si="68"/>
        <v>#VALUE!</v>
      </c>
      <c r="AF192" s="124" t="e">
        <f t="shared" si="69"/>
        <v>#VALUE!</v>
      </c>
      <c r="AG192" s="124" t="e">
        <f t="shared" si="70"/>
        <v>#VALUE!</v>
      </c>
      <c r="AH192" s="124" t="e">
        <f t="shared" si="71"/>
        <v>#VALUE!</v>
      </c>
      <c r="AI192" s="124" t="e">
        <f t="shared" si="72"/>
        <v>#VALUE!</v>
      </c>
      <c r="AJ192" s="124" t="e">
        <f t="shared" si="73"/>
        <v>#VALUE!</v>
      </c>
      <c r="AK192" s="124" t="e">
        <f t="shared" si="74"/>
        <v>#VALUE!</v>
      </c>
      <c r="AL192" s="124" t="e">
        <f t="shared" si="75"/>
        <v>#VALUE!</v>
      </c>
      <c r="AM192" s="124" t="e">
        <f t="shared" si="76"/>
        <v>#VALUE!</v>
      </c>
      <c r="AN192" s="124" t="e">
        <f t="shared" si="77"/>
        <v>#VALUE!</v>
      </c>
      <c r="AO192" s="124">
        <f t="shared" si="78"/>
        <v>1</v>
      </c>
    </row>
    <row r="193" spans="1:41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IF(OR($B193="",$C193="",$D193="",$E193&gt;AN_CONCURS,$E193=""),"",IF($F193&lt;&gt;0,F193/VLOOKUP($E193,Euro!A$6:C$246,3,FALSE),IF($G193&lt;&gt;0,G193,"")))</f>
        <v/>
      </c>
      <c r="S193" s="236" t="b">
        <f t="shared" si="56"/>
        <v>0</v>
      </c>
      <c r="U193" s="123" t="e">
        <f t="shared" si="57"/>
        <v>#VALUE!</v>
      </c>
      <c r="V193" s="123" t="e">
        <f t="shared" si="59"/>
        <v>#VALUE!</v>
      </c>
      <c r="W193" s="123" t="e">
        <f t="shared" si="60"/>
        <v>#VALUE!</v>
      </c>
      <c r="X193" s="123" t="e">
        <f t="shared" si="61"/>
        <v>#VALUE!</v>
      </c>
      <c r="Y193" s="123" t="e">
        <f t="shared" si="62"/>
        <v>#VALUE!</v>
      </c>
      <c r="Z193" s="123" t="e">
        <f t="shared" si="63"/>
        <v>#VALUE!</v>
      </c>
      <c r="AA193" s="123" t="e">
        <f t="shared" si="64"/>
        <v>#VALUE!</v>
      </c>
      <c r="AB193" s="123" t="e">
        <f t="shared" si="65"/>
        <v>#VALUE!</v>
      </c>
      <c r="AC193" s="123" t="e">
        <f t="shared" si="66"/>
        <v>#VALUE!</v>
      </c>
      <c r="AD193" s="123" t="e">
        <f t="shared" si="67"/>
        <v>#VALUE!</v>
      </c>
      <c r="AE193" s="124" t="e">
        <f t="shared" si="68"/>
        <v>#VALUE!</v>
      </c>
      <c r="AF193" s="124" t="e">
        <f t="shared" si="69"/>
        <v>#VALUE!</v>
      </c>
      <c r="AG193" s="124" t="e">
        <f t="shared" si="70"/>
        <v>#VALUE!</v>
      </c>
      <c r="AH193" s="124" t="e">
        <f t="shared" si="71"/>
        <v>#VALUE!</v>
      </c>
      <c r="AI193" s="124" t="e">
        <f t="shared" si="72"/>
        <v>#VALUE!</v>
      </c>
      <c r="AJ193" s="124" t="e">
        <f t="shared" si="73"/>
        <v>#VALUE!</v>
      </c>
      <c r="AK193" s="124" t="e">
        <f t="shared" si="74"/>
        <v>#VALUE!</v>
      </c>
      <c r="AL193" s="124" t="e">
        <f t="shared" si="75"/>
        <v>#VALUE!</v>
      </c>
      <c r="AM193" s="124" t="e">
        <f t="shared" si="76"/>
        <v>#VALUE!</v>
      </c>
      <c r="AN193" s="124" t="e">
        <f t="shared" si="77"/>
        <v>#VALUE!</v>
      </c>
      <c r="AO193" s="124">
        <f t="shared" si="78"/>
        <v>1</v>
      </c>
    </row>
    <row r="194" spans="1:41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IF(OR($B194="",$C194="",$D194="",$E194&gt;AN_CONCURS,$E194=""),"",IF($F194&lt;&gt;0,F194/VLOOKUP($E194,Euro!A$6:C$246,3,FALSE),IF($G194&lt;&gt;0,G194,"")))</f>
        <v/>
      </c>
      <c r="S194" s="236" t="b">
        <f t="shared" si="56"/>
        <v>0</v>
      </c>
      <c r="U194" s="123" t="e">
        <f t="shared" si="57"/>
        <v>#VALUE!</v>
      </c>
      <c r="V194" s="123" t="e">
        <f t="shared" si="59"/>
        <v>#VALUE!</v>
      </c>
      <c r="W194" s="123" t="e">
        <f t="shared" si="60"/>
        <v>#VALUE!</v>
      </c>
      <c r="X194" s="123" t="e">
        <f t="shared" si="61"/>
        <v>#VALUE!</v>
      </c>
      <c r="Y194" s="123" t="e">
        <f t="shared" si="62"/>
        <v>#VALUE!</v>
      </c>
      <c r="Z194" s="123" t="e">
        <f t="shared" si="63"/>
        <v>#VALUE!</v>
      </c>
      <c r="AA194" s="123" t="e">
        <f t="shared" si="64"/>
        <v>#VALUE!</v>
      </c>
      <c r="AB194" s="123" t="e">
        <f t="shared" si="65"/>
        <v>#VALUE!</v>
      </c>
      <c r="AC194" s="123" t="e">
        <f t="shared" si="66"/>
        <v>#VALUE!</v>
      </c>
      <c r="AD194" s="123" t="e">
        <f t="shared" si="67"/>
        <v>#VALUE!</v>
      </c>
      <c r="AE194" s="124" t="e">
        <f t="shared" si="68"/>
        <v>#VALUE!</v>
      </c>
      <c r="AF194" s="124" t="e">
        <f t="shared" si="69"/>
        <v>#VALUE!</v>
      </c>
      <c r="AG194" s="124" t="e">
        <f t="shared" si="70"/>
        <v>#VALUE!</v>
      </c>
      <c r="AH194" s="124" t="e">
        <f t="shared" si="71"/>
        <v>#VALUE!</v>
      </c>
      <c r="AI194" s="124" t="e">
        <f t="shared" si="72"/>
        <v>#VALUE!</v>
      </c>
      <c r="AJ194" s="124" t="e">
        <f t="shared" si="73"/>
        <v>#VALUE!</v>
      </c>
      <c r="AK194" s="124" t="e">
        <f t="shared" si="74"/>
        <v>#VALUE!</v>
      </c>
      <c r="AL194" s="124" t="e">
        <f t="shared" si="75"/>
        <v>#VALUE!</v>
      </c>
      <c r="AM194" s="124" t="e">
        <f t="shared" si="76"/>
        <v>#VALUE!</v>
      </c>
      <c r="AN194" s="124" t="e">
        <f t="shared" si="77"/>
        <v>#VALUE!</v>
      </c>
      <c r="AO194" s="124">
        <f t="shared" si="78"/>
        <v>1</v>
      </c>
    </row>
    <row r="195" spans="1:41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IF(OR($B195="",$C195="",$D195="",$E195&gt;AN_CONCURS,$E195=""),"",IF($F195&lt;&gt;0,F195/VLOOKUP($E195,Euro!A$6:C$246,3,FALSE),IF($G195&lt;&gt;0,G195,"")))</f>
        <v/>
      </c>
      <c r="S195" s="236" t="b">
        <f t="shared" si="56"/>
        <v>0</v>
      </c>
      <c r="U195" s="123" t="e">
        <f t="shared" si="57"/>
        <v>#VALUE!</v>
      </c>
      <c r="V195" s="123" t="e">
        <f t="shared" si="59"/>
        <v>#VALUE!</v>
      </c>
      <c r="W195" s="123" t="e">
        <f t="shared" si="60"/>
        <v>#VALUE!</v>
      </c>
      <c r="X195" s="123" t="e">
        <f t="shared" si="61"/>
        <v>#VALUE!</v>
      </c>
      <c r="Y195" s="123" t="e">
        <f t="shared" si="62"/>
        <v>#VALUE!</v>
      </c>
      <c r="Z195" s="123" t="e">
        <f t="shared" si="63"/>
        <v>#VALUE!</v>
      </c>
      <c r="AA195" s="123" t="e">
        <f t="shared" si="64"/>
        <v>#VALUE!</v>
      </c>
      <c r="AB195" s="123" t="e">
        <f t="shared" si="65"/>
        <v>#VALUE!</v>
      </c>
      <c r="AC195" s="123" t="e">
        <f t="shared" si="66"/>
        <v>#VALUE!</v>
      </c>
      <c r="AD195" s="123" t="e">
        <f t="shared" si="67"/>
        <v>#VALUE!</v>
      </c>
      <c r="AE195" s="124" t="e">
        <f t="shared" si="68"/>
        <v>#VALUE!</v>
      </c>
      <c r="AF195" s="124" t="e">
        <f t="shared" si="69"/>
        <v>#VALUE!</v>
      </c>
      <c r="AG195" s="124" t="e">
        <f t="shared" si="70"/>
        <v>#VALUE!</v>
      </c>
      <c r="AH195" s="124" t="e">
        <f t="shared" si="71"/>
        <v>#VALUE!</v>
      </c>
      <c r="AI195" s="124" t="e">
        <f t="shared" si="72"/>
        <v>#VALUE!</v>
      </c>
      <c r="AJ195" s="124" t="e">
        <f t="shared" si="73"/>
        <v>#VALUE!</v>
      </c>
      <c r="AK195" s="124" t="e">
        <f t="shared" si="74"/>
        <v>#VALUE!</v>
      </c>
      <c r="AL195" s="124" t="e">
        <f t="shared" si="75"/>
        <v>#VALUE!</v>
      </c>
      <c r="AM195" s="124" t="e">
        <f t="shared" si="76"/>
        <v>#VALUE!</v>
      </c>
      <c r="AN195" s="124" t="e">
        <f t="shared" si="77"/>
        <v>#VALUE!</v>
      </c>
      <c r="AO195" s="124">
        <f t="shared" si="78"/>
        <v>1</v>
      </c>
    </row>
    <row r="196" spans="1:41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IF(OR($B196="",$C196="",$D196="",$E196&gt;AN_CONCURS,$E196=""),"",IF($F196&lt;&gt;0,F196/VLOOKUP($E196,Euro!A$6:C$246,3,FALSE),IF($G196&lt;&gt;0,G196,"")))</f>
        <v/>
      </c>
      <c r="S196" s="236" t="b">
        <f t="shared" si="56"/>
        <v>0</v>
      </c>
      <c r="U196" s="123" t="e">
        <f t="shared" si="57"/>
        <v>#VALUE!</v>
      </c>
      <c r="V196" s="123" t="e">
        <f t="shared" si="59"/>
        <v>#VALUE!</v>
      </c>
      <c r="W196" s="123" t="e">
        <f t="shared" si="60"/>
        <v>#VALUE!</v>
      </c>
      <c r="X196" s="123" t="e">
        <f t="shared" si="61"/>
        <v>#VALUE!</v>
      </c>
      <c r="Y196" s="123" t="e">
        <f t="shared" si="62"/>
        <v>#VALUE!</v>
      </c>
      <c r="Z196" s="123" t="e">
        <f t="shared" si="63"/>
        <v>#VALUE!</v>
      </c>
      <c r="AA196" s="123" t="e">
        <f t="shared" si="64"/>
        <v>#VALUE!</v>
      </c>
      <c r="AB196" s="123" t="e">
        <f t="shared" si="65"/>
        <v>#VALUE!</v>
      </c>
      <c r="AC196" s="123" t="e">
        <f t="shared" si="66"/>
        <v>#VALUE!</v>
      </c>
      <c r="AD196" s="123" t="e">
        <f t="shared" si="67"/>
        <v>#VALUE!</v>
      </c>
      <c r="AE196" s="124" t="e">
        <f t="shared" si="68"/>
        <v>#VALUE!</v>
      </c>
      <c r="AF196" s="124" t="e">
        <f t="shared" si="69"/>
        <v>#VALUE!</v>
      </c>
      <c r="AG196" s="124" t="e">
        <f t="shared" si="70"/>
        <v>#VALUE!</v>
      </c>
      <c r="AH196" s="124" t="e">
        <f t="shared" si="71"/>
        <v>#VALUE!</v>
      </c>
      <c r="AI196" s="124" t="e">
        <f t="shared" si="72"/>
        <v>#VALUE!</v>
      </c>
      <c r="AJ196" s="124" t="e">
        <f t="shared" si="73"/>
        <v>#VALUE!</v>
      </c>
      <c r="AK196" s="124" t="e">
        <f t="shared" si="74"/>
        <v>#VALUE!</v>
      </c>
      <c r="AL196" s="124" t="e">
        <f t="shared" si="75"/>
        <v>#VALUE!</v>
      </c>
      <c r="AM196" s="124" t="e">
        <f t="shared" si="76"/>
        <v>#VALUE!</v>
      </c>
      <c r="AN196" s="124" t="e">
        <f t="shared" si="77"/>
        <v>#VALUE!</v>
      </c>
      <c r="AO196" s="124">
        <f t="shared" si="78"/>
        <v>1</v>
      </c>
    </row>
    <row r="197" spans="1:41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IF(OR($B197="",$C197="",$D197="",$E197&gt;AN_CONCURS,$E197=""),"",IF($F197&lt;&gt;0,F197/VLOOKUP($E197,Euro!A$6:C$246,3,FALSE),IF($G197&lt;&gt;0,G197,"")))</f>
        <v/>
      </c>
      <c r="S197" s="236" t="b">
        <f t="shared" si="56"/>
        <v>0</v>
      </c>
      <c r="U197" s="123" t="e">
        <f t="shared" si="57"/>
        <v>#VALUE!</v>
      </c>
      <c r="V197" s="123" t="e">
        <f t="shared" si="59"/>
        <v>#VALUE!</v>
      </c>
      <c r="W197" s="123" t="e">
        <f t="shared" si="60"/>
        <v>#VALUE!</v>
      </c>
      <c r="X197" s="123" t="e">
        <f t="shared" si="61"/>
        <v>#VALUE!</v>
      </c>
      <c r="Y197" s="123" t="e">
        <f t="shared" si="62"/>
        <v>#VALUE!</v>
      </c>
      <c r="Z197" s="123" t="e">
        <f t="shared" si="63"/>
        <v>#VALUE!</v>
      </c>
      <c r="AA197" s="123" t="e">
        <f t="shared" si="64"/>
        <v>#VALUE!</v>
      </c>
      <c r="AB197" s="123" t="e">
        <f t="shared" si="65"/>
        <v>#VALUE!</v>
      </c>
      <c r="AC197" s="123" t="e">
        <f t="shared" si="66"/>
        <v>#VALUE!</v>
      </c>
      <c r="AD197" s="123" t="e">
        <f t="shared" si="67"/>
        <v>#VALUE!</v>
      </c>
      <c r="AE197" s="124" t="e">
        <f t="shared" si="68"/>
        <v>#VALUE!</v>
      </c>
      <c r="AF197" s="124" t="e">
        <f t="shared" si="69"/>
        <v>#VALUE!</v>
      </c>
      <c r="AG197" s="124" t="e">
        <f t="shared" si="70"/>
        <v>#VALUE!</v>
      </c>
      <c r="AH197" s="124" t="e">
        <f t="shared" si="71"/>
        <v>#VALUE!</v>
      </c>
      <c r="AI197" s="124" t="e">
        <f t="shared" si="72"/>
        <v>#VALUE!</v>
      </c>
      <c r="AJ197" s="124" t="e">
        <f t="shared" si="73"/>
        <v>#VALUE!</v>
      </c>
      <c r="AK197" s="124" t="e">
        <f t="shared" si="74"/>
        <v>#VALUE!</v>
      </c>
      <c r="AL197" s="124" t="e">
        <f t="shared" si="75"/>
        <v>#VALUE!</v>
      </c>
      <c r="AM197" s="124" t="e">
        <f t="shared" si="76"/>
        <v>#VALUE!</v>
      </c>
      <c r="AN197" s="124" t="e">
        <f t="shared" si="77"/>
        <v>#VALUE!</v>
      </c>
      <c r="AO197" s="124">
        <f t="shared" si="78"/>
        <v>1</v>
      </c>
    </row>
    <row r="198" spans="1:41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IF(OR($B198="",$C198="",$D198="",$E198&gt;AN_CONCURS,$E198=""),"",IF($F198&lt;&gt;0,F198/VLOOKUP($E198,Euro!A$6:C$246,3,FALSE),IF($G198&lt;&gt;0,G198,"")))</f>
        <v/>
      </c>
      <c r="S198" s="236" t="b">
        <f t="shared" si="56"/>
        <v>0</v>
      </c>
      <c r="U198" s="123" t="e">
        <f t="shared" si="57"/>
        <v>#VALUE!</v>
      </c>
      <c r="V198" s="123" t="e">
        <f t="shared" si="59"/>
        <v>#VALUE!</v>
      </c>
      <c r="W198" s="123" t="e">
        <f t="shared" si="60"/>
        <v>#VALUE!</v>
      </c>
      <c r="X198" s="123" t="e">
        <f t="shared" si="61"/>
        <v>#VALUE!</v>
      </c>
      <c r="Y198" s="123" t="e">
        <f t="shared" si="62"/>
        <v>#VALUE!</v>
      </c>
      <c r="Z198" s="123" t="e">
        <f t="shared" si="63"/>
        <v>#VALUE!</v>
      </c>
      <c r="AA198" s="123" t="e">
        <f t="shared" si="64"/>
        <v>#VALUE!</v>
      </c>
      <c r="AB198" s="123" t="e">
        <f t="shared" si="65"/>
        <v>#VALUE!</v>
      </c>
      <c r="AC198" s="123" t="e">
        <f t="shared" si="66"/>
        <v>#VALUE!</v>
      </c>
      <c r="AD198" s="123" t="e">
        <f t="shared" si="67"/>
        <v>#VALUE!</v>
      </c>
      <c r="AE198" s="124" t="e">
        <f t="shared" si="68"/>
        <v>#VALUE!</v>
      </c>
      <c r="AF198" s="124" t="e">
        <f t="shared" si="69"/>
        <v>#VALUE!</v>
      </c>
      <c r="AG198" s="124" t="e">
        <f t="shared" si="70"/>
        <v>#VALUE!</v>
      </c>
      <c r="AH198" s="124" t="e">
        <f t="shared" si="71"/>
        <v>#VALUE!</v>
      </c>
      <c r="AI198" s="124" t="e">
        <f t="shared" si="72"/>
        <v>#VALUE!</v>
      </c>
      <c r="AJ198" s="124" t="e">
        <f t="shared" si="73"/>
        <v>#VALUE!</v>
      </c>
      <c r="AK198" s="124" t="e">
        <f t="shared" si="74"/>
        <v>#VALUE!</v>
      </c>
      <c r="AL198" s="124" t="e">
        <f t="shared" si="75"/>
        <v>#VALUE!</v>
      </c>
      <c r="AM198" s="124" t="e">
        <f t="shared" si="76"/>
        <v>#VALUE!</v>
      </c>
      <c r="AN198" s="124" t="e">
        <f t="shared" si="77"/>
        <v>#VALUE!</v>
      </c>
      <c r="AO198" s="124">
        <f t="shared" si="78"/>
        <v>1</v>
      </c>
    </row>
    <row r="199" spans="1:41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IF(OR($B199="",$C199="",$D199="",$E199&gt;AN_CONCURS,$E199=""),"",IF($F199&lt;&gt;0,F199/VLOOKUP($E199,Euro!A$6:C$246,3,FALSE),IF($G199&lt;&gt;0,G199,"")))</f>
        <v/>
      </c>
      <c r="S199" s="236" t="b">
        <f t="shared" si="56"/>
        <v>0</v>
      </c>
      <c r="U199" s="123" t="e">
        <f t="shared" si="57"/>
        <v>#VALUE!</v>
      </c>
      <c r="V199" s="123" t="e">
        <f t="shared" si="59"/>
        <v>#VALUE!</v>
      </c>
      <c r="W199" s="123" t="e">
        <f t="shared" si="60"/>
        <v>#VALUE!</v>
      </c>
      <c r="X199" s="123" t="e">
        <f t="shared" si="61"/>
        <v>#VALUE!</v>
      </c>
      <c r="Y199" s="123" t="e">
        <f t="shared" si="62"/>
        <v>#VALUE!</v>
      </c>
      <c r="Z199" s="123" t="e">
        <f t="shared" si="63"/>
        <v>#VALUE!</v>
      </c>
      <c r="AA199" s="123" t="e">
        <f t="shared" si="64"/>
        <v>#VALUE!</v>
      </c>
      <c r="AB199" s="123" t="e">
        <f t="shared" si="65"/>
        <v>#VALUE!</v>
      </c>
      <c r="AC199" s="123" t="e">
        <f t="shared" si="66"/>
        <v>#VALUE!</v>
      </c>
      <c r="AD199" s="123" t="e">
        <f t="shared" si="67"/>
        <v>#VALUE!</v>
      </c>
      <c r="AE199" s="124" t="e">
        <f t="shared" si="68"/>
        <v>#VALUE!</v>
      </c>
      <c r="AF199" s="124" t="e">
        <f t="shared" si="69"/>
        <v>#VALUE!</v>
      </c>
      <c r="AG199" s="124" t="e">
        <f t="shared" si="70"/>
        <v>#VALUE!</v>
      </c>
      <c r="AH199" s="124" t="e">
        <f t="shared" si="71"/>
        <v>#VALUE!</v>
      </c>
      <c r="AI199" s="124" t="e">
        <f t="shared" si="72"/>
        <v>#VALUE!</v>
      </c>
      <c r="AJ199" s="124" t="e">
        <f t="shared" si="73"/>
        <v>#VALUE!</v>
      </c>
      <c r="AK199" s="124" t="e">
        <f t="shared" si="74"/>
        <v>#VALUE!</v>
      </c>
      <c r="AL199" s="124" t="e">
        <f t="shared" si="75"/>
        <v>#VALUE!</v>
      </c>
      <c r="AM199" s="124" t="e">
        <f t="shared" si="76"/>
        <v>#VALUE!</v>
      </c>
      <c r="AN199" s="124" t="e">
        <f t="shared" si="77"/>
        <v>#VALUE!</v>
      </c>
      <c r="AO199" s="124">
        <f t="shared" si="78"/>
        <v>1</v>
      </c>
    </row>
    <row r="200" spans="1:41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IF(OR($B200="",$C200="",$D200="",$E200&gt;AN_CONCURS,$E200=""),"",IF($F200&lt;&gt;0,F200/VLOOKUP($E200,Euro!A$6:C$246,3,FALSE),IF($G200&lt;&gt;0,G200,"")))</f>
        <v/>
      </c>
      <c r="S200" s="236" t="b">
        <f t="shared" si="56"/>
        <v>0</v>
      </c>
      <c r="U200" s="123" t="e">
        <f t="shared" si="57"/>
        <v>#VALUE!</v>
      </c>
      <c r="V200" s="123" t="e">
        <f t="shared" si="59"/>
        <v>#VALUE!</v>
      </c>
      <c r="W200" s="123" t="e">
        <f t="shared" si="60"/>
        <v>#VALUE!</v>
      </c>
      <c r="X200" s="123" t="e">
        <f t="shared" si="61"/>
        <v>#VALUE!</v>
      </c>
      <c r="Y200" s="123" t="e">
        <f t="shared" si="62"/>
        <v>#VALUE!</v>
      </c>
      <c r="Z200" s="123" t="e">
        <f t="shared" si="63"/>
        <v>#VALUE!</v>
      </c>
      <c r="AA200" s="123" t="e">
        <f t="shared" si="64"/>
        <v>#VALUE!</v>
      </c>
      <c r="AB200" s="123" t="e">
        <f t="shared" si="65"/>
        <v>#VALUE!</v>
      </c>
      <c r="AC200" s="123" t="e">
        <f t="shared" si="66"/>
        <v>#VALUE!</v>
      </c>
      <c r="AD200" s="123" t="e">
        <f t="shared" si="67"/>
        <v>#VALUE!</v>
      </c>
      <c r="AE200" s="124" t="e">
        <f t="shared" si="68"/>
        <v>#VALUE!</v>
      </c>
      <c r="AF200" s="124" t="e">
        <f t="shared" si="69"/>
        <v>#VALUE!</v>
      </c>
      <c r="AG200" s="124" t="e">
        <f t="shared" si="70"/>
        <v>#VALUE!</v>
      </c>
      <c r="AH200" s="124" t="e">
        <f t="shared" si="71"/>
        <v>#VALUE!</v>
      </c>
      <c r="AI200" s="124" t="e">
        <f t="shared" si="72"/>
        <v>#VALUE!</v>
      </c>
      <c r="AJ200" s="124" t="e">
        <f t="shared" si="73"/>
        <v>#VALUE!</v>
      </c>
      <c r="AK200" s="124" t="e">
        <f t="shared" si="74"/>
        <v>#VALUE!</v>
      </c>
      <c r="AL200" s="124" t="e">
        <f t="shared" si="75"/>
        <v>#VALUE!</v>
      </c>
      <c r="AM200" s="124" t="e">
        <f t="shared" si="76"/>
        <v>#VALUE!</v>
      </c>
      <c r="AN200" s="124" t="e">
        <f t="shared" si="77"/>
        <v>#VALUE!</v>
      </c>
      <c r="AO200" s="124">
        <f t="shared" si="78"/>
        <v>1</v>
      </c>
    </row>
    <row r="201" spans="1:41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IF(OR($B201="",$C201="",$D201="",$E201&gt;AN_CONCURS,$E201=""),"",IF($F201&lt;&gt;0,F201/VLOOKUP($E201,Euro!A$6:C$246,3,FALSE),IF($G201&lt;&gt;0,G201,"")))</f>
        <v/>
      </c>
      <c r="S201" s="236" t="b">
        <f t="shared" si="56"/>
        <v>0</v>
      </c>
      <c r="U201" s="123" t="e">
        <f t="shared" si="57"/>
        <v>#VALUE!</v>
      </c>
      <c r="V201" s="123" t="e">
        <f t="shared" si="59"/>
        <v>#VALUE!</v>
      </c>
      <c r="W201" s="123" t="e">
        <f t="shared" si="60"/>
        <v>#VALUE!</v>
      </c>
      <c r="X201" s="123" t="e">
        <f t="shared" si="61"/>
        <v>#VALUE!</v>
      </c>
      <c r="Y201" s="123" t="e">
        <f t="shared" si="62"/>
        <v>#VALUE!</v>
      </c>
      <c r="Z201" s="123" t="e">
        <f t="shared" si="63"/>
        <v>#VALUE!</v>
      </c>
      <c r="AA201" s="123" t="e">
        <f t="shared" si="64"/>
        <v>#VALUE!</v>
      </c>
      <c r="AB201" s="123" t="e">
        <f t="shared" si="65"/>
        <v>#VALUE!</v>
      </c>
      <c r="AC201" s="123" t="e">
        <f t="shared" si="66"/>
        <v>#VALUE!</v>
      </c>
      <c r="AD201" s="123" t="e">
        <f t="shared" si="67"/>
        <v>#VALUE!</v>
      </c>
      <c r="AE201" s="124" t="e">
        <f t="shared" si="68"/>
        <v>#VALUE!</v>
      </c>
      <c r="AF201" s="124" t="e">
        <f t="shared" si="69"/>
        <v>#VALUE!</v>
      </c>
      <c r="AG201" s="124" t="e">
        <f t="shared" si="70"/>
        <v>#VALUE!</v>
      </c>
      <c r="AH201" s="124" t="e">
        <f t="shared" si="71"/>
        <v>#VALUE!</v>
      </c>
      <c r="AI201" s="124" t="e">
        <f t="shared" si="72"/>
        <v>#VALUE!</v>
      </c>
      <c r="AJ201" s="124" t="e">
        <f t="shared" si="73"/>
        <v>#VALUE!</v>
      </c>
      <c r="AK201" s="124" t="e">
        <f t="shared" si="74"/>
        <v>#VALUE!</v>
      </c>
      <c r="AL201" s="124" t="e">
        <f t="shared" si="75"/>
        <v>#VALUE!</v>
      </c>
      <c r="AM201" s="124" t="e">
        <f t="shared" si="76"/>
        <v>#VALUE!</v>
      </c>
      <c r="AN201" s="124" t="e">
        <f t="shared" si="77"/>
        <v>#VALUE!</v>
      </c>
      <c r="AO201" s="124">
        <f t="shared" si="78"/>
        <v>1</v>
      </c>
    </row>
    <row r="202" spans="1:41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IF(OR($B202="",$C202="",$D202="",$E202&gt;AN_CONCURS,$E202=""),"",IF($F202&lt;&gt;0,F202/VLOOKUP($E202,Euro!A$6:C$246,3,FALSE),IF($G202&lt;&gt;0,G202,"")))</f>
        <v/>
      </c>
      <c r="S202" s="236" t="b">
        <f t="shared" si="56"/>
        <v>0</v>
      </c>
      <c r="U202" s="123" t="e">
        <f t="shared" si="57"/>
        <v>#VALUE!</v>
      </c>
      <c r="V202" s="123" t="e">
        <f t="shared" si="59"/>
        <v>#VALUE!</v>
      </c>
      <c r="W202" s="123" t="e">
        <f t="shared" si="60"/>
        <v>#VALUE!</v>
      </c>
      <c r="X202" s="123" t="e">
        <f t="shared" si="61"/>
        <v>#VALUE!</v>
      </c>
      <c r="Y202" s="123" t="e">
        <f t="shared" si="62"/>
        <v>#VALUE!</v>
      </c>
      <c r="Z202" s="123" t="e">
        <f t="shared" si="63"/>
        <v>#VALUE!</v>
      </c>
      <c r="AA202" s="123" t="e">
        <f t="shared" si="64"/>
        <v>#VALUE!</v>
      </c>
      <c r="AB202" s="123" t="e">
        <f t="shared" si="65"/>
        <v>#VALUE!</v>
      </c>
      <c r="AC202" s="123" t="e">
        <f t="shared" si="66"/>
        <v>#VALUE!</v>
      </c>
      <c r="AD202" s="123" t="e">
        <f t="shared" si="67"/>
        <v>#VALUE!</v>
      </c>
      <c r="AE202" s="124" t="e">
        <f t="shared" si="68"/>
        <v>#VALUE!</v>
      </c>
      <c r="AF202" s="124" t="e">
        <f t="shared" si="69"/>
        <v>#VALUE!</v>
      </c>
      <c r="AG202" s="124" t="e">
        <f t="shared" si="70"/>
        <v>#VALUE!</v>
      </c>
      <c r="AH202" s="124" t="e">
        <f t="shared" si="71"/>
        <v>#VALUE!</v>
      </c>
      <c r="AI202" s="124" t="e">
        <f t="shared" si="72"/>
        <v>#VALUE!</v>
      </c>
      <c r="AJ202" s="124" t="e">
        <f t="shared" si="73"/>
        <v>#VALUE!</v>
      </c>
      <c r="AK202" s="124" t="e">
        <f t="shared" si="74"/>
        <v>#VALUE!</v>
      </c>
      <c r="AL202" s="124" t="e">
        <f t="shared" si="75"/>
        <v>#VALUE!</v>
      </c>
      <c r="AM202" s="124" t="e">
        <f t="shared" si="76"/>
        <v>#VALUE!</v>
      </c>
      <c r="AN202" s="124" t="e">
        <f t="shared" si="77"/>
        <v>#VALUE!</v>
      </c>
      <c r="AO202" s="124">
        <f t="shared" si="78"/>
        <v>1</v>
      </c>
    </row>
    <row r="203" spans="1:41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IF(OR($B203="",$C203="",$D203="",$E203="",$E203&lt;AN_LIM,$E203&gt;AN_CONCURS,$S203=FALSE),"",IF($R203="","",IF(OR($I203="X",$I203="x"),DIR_C_BIG*$R203/10000,IF(OR($J203="X",$J203="x"),MEMBRU_C_BIG*$R203/10000/$AO203,""))))</f>
        <v/>
      </c>
      <c r="L203" s="121" t="str">
        <f t="shared" ref="L203:L260" si="80">IF(OR($B203="",$C203="",$D203="",$E203="",$E203&gt;AN_CONCURS,$S203=FALSE),"",IF($R203="","",IF(OR($I203="X",$I203="x"),DIR_C_BIG*$R203/10000,IF(OR($J203="X",$J203="x"),MEMBRU_C_BIG*$R203/10000/$AO203,""))))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IF(AND($F203="",$G203="",$S203=FALSE),"",IF(OR($D203="",$E203="",$E203&gt;AN_CONCURS,$I203=""),"",IF(OR($I203="X",$I203="x"),1,0)))</f>
        <v/>
      </c>
      <c r="O203" s="122" t="str">
        <f t="shared" ref="O203:O260" si="82">IF(AND($F203="",$G203="",$S203=FALSE),"",IF(OR($D203="",$E203="",$E203&gt;AN_CONCURS,$J203=""),"",IF(OR($J203="X",$J203="x"),1,0)))</f>
        <v/>
      </c>
      <c r="P203" s="122" t="str">
        <f t="shared" ref="P203:P260" si="83">IF(AND($F203="",$G203="",$S203=FALSE),"",IF(OR($E203&lt;AN_LIM,$E203&gt;AN_CONCURS,$I203=""),"",IF(OR($I203="X",$I203="x"),1,0)))</f>
        <v/>
      </c>
      <c r="Q203" s="122" t="str">
        <f t="shared" ref="Q203:Q260" si="84">IF(AND($F203="",$G203="",$S203=FALSE),"",IF(OR($E203&lt;AN_LIM,$E203&gt;AN_CONCURS,$J203=""),"",IF(OR($J203="X",$J203="x"),1,0)))</f>
        <v/>
      </c>
      <c r="R203" s="122" t="str">
        <f>IF(OR($B203="",$C203="",$D203="",$E203&gt;AN_CONCURS,$E203=""),"",IF($F203&lt;&gt;0,F203/VLOOKUP($E203,Euro!A$6:C$246,3,FALSE),IF($G203&lt;&gt;0,G203,"")))</f>
        <v/>
      </c>
      <c r="S203" s="236" t="b">
        <f t="shared" ref="S203:S260" si="85">IF(NUME="",FALSE,ISNUMBER(SEARCH(NUME,$B203)))</f>
        <v>0</v>
      </c>
      <c r="U203" s="123" t="e">
        <f t="shared" ref="U203:U260" si="86">FIND(",",$B203,1)</f>
        <v>#VALUE!</v>
      </c>
      <c r="V203" s="123" t="e">
        <f t="shared" si="59"/>
        <v>#VALUE!</v>
      </c>
      <c r="W203" s="123" t="e">
        <f t="shared" si="60"/>
        <v>#VALUE!</v>
      </c>
      <c r="X203" s="123" t="e">
        <f t="shared" si="61"/>
        <v>#VALUE!</v>
      </c>
      <c r="Y203" s="123" t="e">
        <f t="shared" si="62"/>
        <v>#VALUE!</v>
      </c>
      <c r="Z203" s="123" t="e">
        <f t="shared" si="63"/>
        <v>#VALUE!</v>
      </c>
      <c r="AA203" s="123" t="e">
        <f t="shared" si="64"/>
        <v>#VALUE!</v>
      </c>
      <c r="AB203" s="123" t="e">
        <f t="shared" si="65"/>
        <v>#VALUE!</v>
      </c>
      <c r="AC203" s="123" t="e">
        <f t="shared" si="66"/>
        <v>#VALUE!</v>
      </c>
      <c r="AD203" s="123" t="e">
        <f t="shared" si="67"/>
        <v>#VALUE!</v>
      </c>
      <c r="AE203" s="124" t="e">
        <f t="shared" si="68"/>
        <v>#VALUE!</v>
      </c>
      <c r="AF203" s="124" t="e">
        <f t="shared" si="69"/>
        <v>#VALUE!</v>
      </c>
      <c r="AG203" s="124" t="e">
        <f t="shared" si="70"/>
        <v>#VALUE!</v>
      </c>
      <c r="AH203" s="124" t="e">
        <f t="shared" si="71"/>
        <v>#VALUE!</v>
      </c>
      <c r="AI203" s="124" t="e">
        <f t="shared" si="72"/>
        <v>#VALUE!</v>
      </c>
      <c r="AJ203" s="124" t="e">
        <f t="shared" si="73"/>
        <v>#VALUE!</v>
      </c>
      <c r="AK203" s="124" t="e">
        <f t="shared" si="74"/>
        <v>#VALUE!</v>
      </c>
      <c r="AL203" s="124" t="e">
        <f t="shared" si="75"/>
        <v>#VALUE!</v>
      </c>
      <c r="AM203" s="124" t="e">
        <f t="shared" si="76"/>
        <v>#VALUE!</v>
      </c>
      <c r="AN203" s="124" t="e">
        <f t="shared" si="77"/>
        <v>#VALUE!</v>
      </c>
      <c r="AO203" s="124">
        <f t="shared" si="78"/>
        <v>1</v>
      </c>
    </row>
    <row r="204" spans="1:41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IF($R204="","",IF($R204&lt;10000," &lt; 10.000 EURO; Se trece la 4.3",""))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IF(OR($B204="",$C204="",$D204="",$E204&gt;AN_CONCURS,$E204=""),"",IF($F204&lt;&gt;0,F204/VLOOKUP($E204,Euro!A$6:C$246,3,FALSE),IF($G204&lt;&gt;0,G204,"")))</f>
        <v/>
      </c>
      <c r="S204" s="236" t="b">
        <f t="shared" si="85"/>
        <v>0</v>
      </c>
      <c r="U204" s="123" t="e">
        <f t="shared" si="86"/>
        <v>#VALUE!</v>
      </c>
      <c r="V204" s="123" t="e">
        <f t="shared" si="59"/>
        <v>#VALUE!</v>
      </c>
      <c r="W204" s="123" t="e">
        <f t="shared" si="60"/>
        <v>#VALUE!</v>
      </c>
      <c r="X204" s="123" t="e">
        <f t="shared" si="61"/>
        <v>#VALUE!</v>
      </c>
      <c r="Y204" s="123" t="e">
        <f t="shared" si="62"/>
        <v>#VALUE!</v>
      </c>
      <c r="Z204" s="123" t="e">
        <f t="shared" si="63"/>
        <v>#VALUE!</v>
      </c>
      <c r="AA204" s="123" t="e">
        <f t="shared" si="64"/>
        <v>#VALUE!</v>
      </c>
      <c r="AB204" s="123" t="e">
        <f t="shared" si="65"/>
        <v>#VALUE!</v>
      </c>
      <c r="AC204" s="123" t="e">
        <f t="shared" si="66"/>
        <v>#VALUE!</v>
      </c>
      <c r="AD204" s="123" t="e">
        <f t="shared" si="67"/>
        <v>#VALUE!</v>
      </c>
      <c r="AE204" s="124" t="e">
        <f t="shared" si="68"/>
        <v>#VALUE!</v>
      </c>
      <c r="AF204" s="124" t="e">
        <f t="shared" si="69"/>
        <v>#VALUE!</v>
      </c>
      <c r="AG204" s="124" t="e">
        <f t="shared" si="70"/>
        <v>#VALUE!</v>
      </c>
      <c r="AH204" s="124" t="e">
        <f t="shared" si="71"/>
        <v>#VALUE!</v>
      </c>
      <c r="AI204" s="124" t="e">
        <f t="shared" si="72"/>
        <v>#VALUE!</v>
      </c>
      <c r="AJ204" s="124" t="e">
        <f t="shared" si="73"/>
        <v>#VALUE!</v>
      </c>
      <c r="AK204" s="124" t="e">
        <f t="shared" si="74"/>
        <v>#VALUE!</v>
      </c>
      <c r="AL204" s="124" t="e">
        <f t="shared" si="75"/>
        <v>#VALUE!</v>
      </c>
      <c r="AM204" s="124" t="e">
        <f t="shared" si="76"/>
        <v>#VALUE!</v>
      </c>
      <c r="AN204" s="124" t="e">
        <f t="shared" si="77"/>
        <v>#VALUE!</v>
      </c>
      <c r="AO204" s="124">
        <f t="shared" si="78"/>
        <v>1</v>
      </c>
    </row>
    <row r="205" spans="1:41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IF(OR($B205="",$C205="",$D205="",$E205&gt;AN_CONCURS,$E205=""),"",IF($F205&lt;&gt;0,F205/VLOOKUP($E205,Euro!A$6:C$246,3,FALSE),IF($G205&lt;&gt;0,G205,"")))</f>
        <v/>
      </c>
      <c r="S205" s="236" t="b">
        <f t="shared" si="85"/>
        <v>0</v>
      </c>
      <c r="U205" s="123" t="e">
        <f t="shared" si="86"/>
        <v>#VALUE!</v>
      </c>
      <c r="V205" s="123" t="e">
        <f t="shared" si="59"/>
        <v>#VALUE!</v>
      </c>
      <c r="W205" s="123" t="e">
        <f t="shared" si="60"/>
        <v>#VALUE!</v>
      </c>
      <c r="X205" s="123" t="e">
        <f t="shared" si="61"/>
        <v>#VALUE!</v>
      </c>
      <c r="Y205" s="123" t="e">
        <f t="shared" si="62"/>
        <v>#VALUE!</v>
      </c>
      <c r="Z205" s="123" t="e">
        <f t="shared" si="63"/>
        <v>#VALUE!</v>
      </c>
      <c r="AA205" s="123" t="e">
        <f t="shared" si="64"/>
        <v>#VALUE!</v>
      </c>
      <c r="AB205" s="123" t="e">
        <f t="shared" si="65"/>
        <v>#VALUE!</v>
      </c>
      <c r="AC205" s="123" t="e">
        <f t="shared" si="66"/>
        <v>#VALUE!</v>
      </c>
      <c r="AD205" s="123" t="e">
        <f t="shared" si="67"/>
        <v>#VALUE!</v>
      </c>
      <c r="AE205" s="124" t="e">
        <f t="shared" si="68"/>
        <v>#VALUE!</v>
      </c>
      <c r="AF205" s="124" t="e">
        <f t="shared" si="69"/>
        <v>#VALUE!</v>
      </c>
      <c r="AG205" s="124" t="e">
        <f t="shared" si="70"/>
        <v>#VALUE!</v>
      </c>
      <c r="AH205" s="124" t="e">
        <f t="shared" si="71"/>
        <v>#VALUE!</v>
      </c>
      <c r="AI205" s="124" t="e">
        <f t="shared" si="72"/>
        <v>#VALUE!</v>
      </c>
      <c r="AJ205" s="124" t="e">
        <f t="shared" si="73"/>
        <v>#VALUE!</v>
      </c>
      <c r="AK205" s="124" t="e">
        <f t="shared" si="74"/>
        <v>#VALUE!</v>
      </c>
      <c r="AL205" s="124" t="e">
        <f t="shared" si="75"/>
        <v>#VALUE!</v>
      </c>
      <c r="AM205" s="124" t="e">
        <f t="shared" si="76"/>
        <v>#VALUE!</v>
      </c>
      <c r="AN205" s="124" t="e">
        <f t="shared" si="77"/>
        <v>#VALUE!</v>
      </c>
      <c r="AO205" s="124">
        <f t="shared" si="78"/>
        <v>1</v>
      </c>
    </row>
    <row r="206" spans="1:41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IF(OR($B206="",$C206="",$D206="",$E206&gt;AN_CONCURS,$E206=""),"",IF($F206&lt;&gt;0,F206/VLOOKUP($E206,Euro!A$6:C$246,3,FALSE),IF($G206&lt;&gt;0,G206,"")))</f>
        <v/>
      </c>
      <c r="S206" s="236" t="b">
        <f t="shared" si="85"/>
        <v>0</v>
      </c>
      <c r="U206" s="123" t="e">
        <f t="shared" si="86"/>
        <v>#VALUE!</v>
      </c>
      <c r="V206" s="123" t="e">
        <f t="shared" si="59"/>
        <v>#VALUE!</v>
      </c>
      <c r="W206" s="123" t="e">
        <f t="shared" si="60"/>
        <v>#VALUE!</v>
      </c>
      <c r="X206" s="123" t="e">
        <f t="shared" si="61"/>
        <v>#VALUE!</v>
      </c>
      <c r="Y206" s="123" t="e">
        <f t="shared" si="62"/>
        <v>#VALUE!</v>
      </c>
      <c r="Z206" s="123" t="e">
        <f t="shared" si="63"/>
        <v>#VALUE!</v>
      </c>
      <c r="AA206" s="123" t="e">
        <f t="shared" si="64"/>
        <v>#VALUE!</v>
      </c>
      <c r="AB206" s="123" t="e">
        <f t="shared" si="65"/>
        <v>#VALUE!</v>
      </c>
      <c r="AC206" s="123" t="e">
        <f t="shared" si="66"/>
        <v>#VALUE!</v>
      </c>
      <c r="AD206" s="123" t="e">
        <f t="shared" si="67"/>
        <v>#VALUE!</v>
      </c>
      <c r="AE206" s="124" t="e">
        <f t="shared" si="68"/>
        <v>#VALUE!</v>
      </c>
      <c r="AF206" s="124" t="e">
        <f t="shared" si="69"/>
        <v>#VALUE!</v>
      </c>
      <c r="AG206" s="124" t="e">
        <f t="shared" si="70"/>
        <v>#VALUE!</v>
      </c>
      <c r="AH206" s="124" t="e">
        <f t="shared" si="71"/>
        <v>#VALUE!</v>
      </c>
      <c r="AI206" s="124" t="e">
        <f t="shared" si="72"/>
        <v>#VALUE!</v>
      </c>
      <c r="AJ206" s="124" t="e">
        <f t="shared" si="73"/>
        <v>#VALUE!</v>
      </c>
      <c r="AK206" s="124" t="e">
        <f t="shared" si="74"/>
        <v>#VALUE!</v>
      </c>
      <c r="AL206" s="124" t="e">
        <f t="shared" si="75"/>
        <v>#VALUE!</v>
      </c>
      <c r="AM206" s="124" t="e">
        <f t="shared" si="76"/>
        <v>#VALUE!</v>
      </c>
      <c r="AN206" s="124" t="e">
        <f t="shared" si="77"/>
        <v>#VALUE!</v>
      </c>
      <c r="AO206" s="124">
        <f t="shared" si="78"/>
        <v>1</v>
      </c>
    </row>
    <row r="207" spans="1:41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IF(OR($B207="",$C207="",$D207="",$E207&gt;AN_CONCURS,$E207=""),"",IF($F207&lt;&gt;0,F207/VLOOKUP($E207,Euro!A$6:C$246,3,FALSE),IF($G207&lt;&gt;0,G207,"")))</f>
        <v/>
      </c>
      <c r="S207" s="236" t="b">
        <f t="shared" si="85"/>
        <v>0</v>
      </c>
      <c r="U207" s="123" t="e">
        <f t="shared" si="86"/>
        <v>#VALUE!</v>
      </c>
      <c r="V207" s="123" t="e">
        <f t="shared" si="59"/>
        <v>#VALUE!</v>
      </c>
      <c r="W207" s="123" t="e">
        <f t="shared" si="60"/>
        <v>#VALUE!</v>
      </c>
      <c r="X207" s="123" t="e">
        <f t="shared" si="61"/>
        <v>#VALUE!</v>
      </c>
      <c r="Y207" s="123" t="e">
        <f t="shared" si="62"/>
        <v>#VALUE!</v>
      </c>
      <c r="Z207" s="123" t="e">
        <f t="shared" si="63"/>
        <v>#VALUE!</v>
      </c>
      <c r="AA207" s="123" t="e">
        <f t="shared" si="64"/>
        <v>#VALUE!</v>
      </c>
      <c r="AB207" s="123" t="e">
        <f t="shared" si="65"/>
        <v>#VALUE!</v>
      </c>
      <c r="AC207" s="123" t="e">
        <f t="shared" si="66"/>
        <v>#VALUE!</v>
      </c>
      <c r="AD207" s="123" t="e">
        <f t="shared" si="67"/>
        <v>#VALUE!</v>
      </c>
      <c r="AE207" s="124" t="e">
        <f t="shared" si="68"/>
        <v>#VALUE!</v>
      </c>
      <c r="AF207" s="124" t="e">
        <f t="shared" si="69"/>
        <v>#VALUE!</v>
      </c>
      <c r="AG207" s="124" t="e">
        <f t="shared" si="70"/>
        <v>#VALUE!</v>
      </c>
      <c r="AH207" s="124" t="e">
        <f t="shared" si="71"/>
        <v>#VALUE!</v>
      </c>
      <c r="AI207" s="124" t="e">
        <f t="shared" si="72"/>
        <v>#VALUE!</v>
      </c>
      <c r="AJ207" s="124" t="e">
        <f t="shared" si="73"/>
        <v>#VALUE!</v>
      </c>
      <c r="AK207" s="124" t="e">
        <f t="shared" si="74"/>
        <v>#VALUE!</v>
      </c>
      <c r="AL207" s="124" t="e">
        <f t="shared" si="75"/>
        <v>#VALUE!</v>
      </c>
      <c r="AM207" s="124" t="e">
        <f t="shared" si="76"/>
        <v>#VALUE!</v>
      </c>
      <c r="AN207" s="124" t="e">
        <f t="shared" si="77"/>
        <v>#VALUE!</v>
      </c>
      <c r="AO207" s="124">
        <f t="shared" si="78"/>
        <v>1</v>
      </c>
    </row>
    <row r="208" spans="1:41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IF(OR($B208="",$C208="",$D208="",$E208&gt;AN_CONCURS,$E208=""),"",IF($F208&lt;&gt;0,F208/VLOOKUP($E208,Euro!A$6:C$246,3,FALSE),IF($G208&lt;&gt;0,G208,"")))</f>
        <v/>
      </c>
      <c r="S208" s="236" t="b">
        <f t="shared" si="85"/>
        <v>0</v>
      </c>
      <c r="U208" s="123" t="e">
        <f t="shared" si="86"/>
        <v>#VALUE!</v>
      </c>
      <c r="V208" s="123" t="e">
        <f t="shared" si="59"/>
        <v>#VALUE!</v>
      </c>
      <c r="W208" s="123" t="e">
        <f t="shared" si="60"/>
        <v>#VALUE!</v>
      </c>
      <c r="X208" s="123" t="e">
        <f t="shared" si="61"/>
        <v>#VALUE!</v>
      </c>
      <c r="Y208" s="123" t="e">
        <f t="shared" si="62"/>
        <v>#VALUE!</v>
      </c>
      <c r="Z208" s="123" t="e">
        <f t="shared" si="63"/>
        <v>#VALUE!</v>
      </c>
      <c r="AA208" s="123" t="e">
        <f t="shared" si="64"/>
        <v>#VALUE!</v>
      </c>
      <c r="AB208" s="123" t="e">
        <f t="shared" si="65"/>
        <v>#VALUE!</v>
      </c>
      <c r="AC208" s="123" t="e">
        <f t="shared" si="66"/>
        <v>#VALUE!</v>
      </c>
      <c r="AD208" s="123" t="e">
        <f t="shared" si="67"/>
        <v>#VALUE!</v>
      </c>
      <c r="AE208" s="124" t="e">
        <f t="shared" si="68"/>
        <v>#VALUE!</v>
      </c>
      <c r="AF208" s="124" t="e">
        <f t="shared" si="69"/>
        <v>#VALUE!</v>
      </c>
      <c r="AG208" s="124" t="e">
        <f t="shared" si="70"/>
        <v>#VALUE!</v>
      </c>
      <c r="AH208" s="124" t="e">
        <f t="shared" si="71"/>
        <v>#VALUE!</v>
      </c>
      <c r="AI208" s="124" t="e">
        <f t="shared" si="72"/>
        <v>#VALUE!</v>
      </c>
      <c r="AJ208" s="124" t="e">
        <f t="shared" si="73"/>
        <v>#VALUE!</v>
      </c>
      <c r="AK208" s="124" t="e">
        <f t="shared" si="74"/>
        <v>#VALUE!</v>
      </c>
      <c r="AL208" s="124" t="e">
        <f t="shared" si="75"/>
        <v>#VALUE!</v>
      </c>
      <c r="AM208" s="124" t="e">
        <f t="shared" si="76"/>
        <v>#VALUE!</v>
      </c>
      <c r="AN208" s="124" t="e">
        <f t="shared" si="77"/>
        <v>#VALUE!</v>
      </c>
      <c r="AO208" s="124">
        <f t="shared" si="78"/>
        <v>1</v>
      </c>
    </row>
    <row r="209" spans="1:41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IF(OR($B209="",$C209="",$D209="",$E209&gt;AN_CONCURS,$E209=""),"",IF($F209&lt;&gt;0,F209/VLOOKUP($E209,Euro!A$6:C$246,3,FALSE),IF($G209&lt;&gt;0,G209,"")))</f>
        <v/>
      </c>
      <c r="S209" s="236" t="b">
        <f t="shared" si="85"/>
        <v>0</v>
      </c>
      <c r="U209" s="123" t="e">
        <f t="shared" si="86"/>
        <v>#VALUE!</v>
      </c>
      <c r="V209" s="123" t="e">
        <f t="shared" ref="V209:V260" si="88">FIND(",",$B209,U209+1)</f>
        <v>#VALUE!</v>
      </c>
      <c r="W209" s="123" t="e">
        <f t="shared" ref="W209:W260" si="89">FIND(",",$B209,V209+1)</f>
        <v>#VALUE!</v>
      </c>
      <c r="X209" s="123" t="e">
        <f t="shared" ref="X209:X260" si="90">FIND(",",$B209,W209+1)</f>
        <v>#VALUE!</v>
      </c>
      <c r="Y209" s="123" t="e">
        <f t="shared" ref="Y209:Y260" si="91">FIND(",",$B209,X209+1)</f>
        <v>#VALUE!</v>
      </c>
      <c r="Z209" s="123" t="e">
        <f t="shared" ref="Z209:Z260" si="92">FIND(",",$B209,Y209+1)</f>
        <v>#VALUE!</v>
      </c>
      <c r="AA209" s="123" t="e">
        <f t="shared" ref="AA209:AA260" si="93">FIND(",",$B209,Z209+1)</f>
        <v>#VALUE!</v>
      </c>
      <c r="AB209" s="123" t="e">
        <f t="shared" ref="AB209:AB260" si="94">FIND(",",$B209,AA209+1)</f>
        <v>#VALUE!</v>
      </c>
      <c r="AC209" s="123" t="e">
        <f t="shared" ref="AC209:AC260" si="95">FIND(",",$B209,AB209+1)</f>
        <v>#VALUE!</v>
      </c>
      <c r="AD209" s="123" t="e">
        <f t="shared" ref="AD209:AD260" si="96">FIND(",",$B209,AC209+1)</f>
        <v>#VALUE!</v>
      </c>
      <c r="AE209" s="124" t="e">
        <f t="shared" ref="AE209:AE260" si="97">IF(U209&gt;0,1,0)</f>
        <v>#VALUE!</v>
      </c>
      <c r="AF209" s="124" t="e">
        <f t="shared" ref="AF209:AF260" si="98">IF(V209&gt;0,1,0)</f>
        <v>#VALUE!</v>
      </c>
      <c r="AG209" s="124" t="e">
        <f t="shared" ref="AG209:AG260" si="99">IF(W209&gt;0,1,0)</f>
        <v>#VALUE!</v>
      </c>
      <c r="AH209" s="124" t="e">
        <f t="shared" ref="AH209:AH260" si="100">IF(X209&gt;0,1,0)</f>
        <v>#VALUE!</v>
      </c>
      <c r="AI209" s="124" t="e">
        <f t="shared" ref="AI209:AI260" si="101">IF(Y209&gt;0,1,0)</f>
        <v>#VALUE!</v>
      </c>
      <c r="AJ209" s="124" t="e">
        <f t="shared" ref="AJ209:AJ260" si="102">IF(Z209&gt;0,1,0)</f>
        <v>#VALUE!</v>
      </c>
      <c r="AK209" s="124" t="e">
        <f t="shared" ref="AK209:AK260" si="103">IF(AA209&gt;0,1,0)</f>
        <v>#VALUE!</v>
      </c>
      <c r="AL209" s="124" t="e">
        <f t="shared" ref="AL209:AL260" si="104">IF(AB209&gt;0,1,0)</f>
        <v>#VALUE!</v>
      </c>
      <c r="AM209" s="124" t="e">
        <f t="shared" ref="AM209:AM260" si="105">IF(AC209&gt;0,1,0)</f>
        <v>#VALUE!</v>
      </c>
      <c r="AN209" s="124" t="e">
        <f t="shared" ref="AN209:AN260" si="106">IF(AD209&gt;0,1,0)</f>
        <v>#VALUE!</v>
      </c>
      <c r="AO209" s="124">
        <f t="shared" ref="AO209:AO260" si="107">1+SUMIF(AE209:AN209,"&gt;0",AE209:AN209)</f>
        <v>1</v>
      </c>
    </row>
    <row r="210" spans="1:41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IF(OR($B210="",$C210="",$D210="",$E210&gt;AN_CONCURS,$E210=""),"",IF($F210&lt;&gt;0,F210/VLOOKUP($E210,Euro!A$6:C$246,3,FALSE),IF($G210&lt;&gt;0,G210,"")))</f>
        <v/>
      </c>
      <c r="S210" s="236" t="b">
        <f t="shared" si="85"/>
        <v>0</v>
      </c>
      <c r="U210" s="123" t="e">
        <f t="shared" si="86"/>
        <v>#VALUE!</v>
      </c>
      <c r="V210" s="123" t="e">
        <f t="shared" si="88"/>
        <v>#VALUE!</v>
      </c>
      <c r="W210" s="123" t="e">
        <f t="shared" si="89"/>
        <v>#VALUE!</v>
      </c>
      <c r="X210" s="123" t="e">
        <f t="shared" si="90"/>
        <v>#VALUE!</v>
      </c>
      <c r="Y210" s="123" t="e">
        <f t="shared" si="91"/>
        <v>#VALUE!</v>
      </c>
      <c r="Z210" s="123" t="e">
        <f t="shared" si="92"/>
        <v>#VALUE!</v>
      </c>
      <c r="AA210" s="123" t="e">
        <f t="shared" si="93"/>
        <v>#VALUE!</v>
      </c>
      <c r="AB210" s="123" t="e">
        <f t="shared" si="94"/>
        <v>#VALUE!</v>
      </c>
      <c r="AC210" s="123" t="e">
        <f t="shared" si="95"/>
        <v>#VALUE!</v>
      </c>
      <c r="AD210" s="123" t="e">
        <f t="shared" si="96"/>
        <v>#VALUE!</v>
      </c>
      <c r="AE210" s="124" t="e">
        <f t="shared" si="97"/>
        <v>#VALUE!</v>
      </c>
      <c r="AF210" s="124" t="e">
        <f t="shared" si="98"/>
        <v>#VALUE!</v>
      </c>
      <c r="AG210" s="124" t="e">
        <f t="shared" si="99"/>
        <v>#VALUE!</v>
      </c>
      <c r="AH210" s="124" t="e">
        <f t="shared" si="100"/>
        <v>#VALUE!</v>
      </c>
      <c r="AI210" s="124" t="e">
        <f t="shared" si="101"/>
        <v>#VALUE!</v>
      </c>
      <c r="AJ210" s="124" t="e">
        <f t="shared" si="102"/>
        <v>#VALUE!</v>
      </c>
      <c r="AK210" s="124" t="e">
        <f t="shared" si="103"/>
        <v>#VALUE!</v>
      </c>
      <c r="AL210" s="124" t="e">
        <f t="shared" si="104"/>
        <v>#VALUE!</v>
      </c>
      <c r="AM210" s="124" t="e">
        <f t="shared" si="105"/>
        <v>#VALUE!</v>
      </c>
      <c r="AN210" s="124" t="e">
        <f t="shared" si="106"/>
        <v>#VALUE!</v>
      </c>
      <c r="AO210" s="124">
        <f t="shared" si="107"/>
        <v>1</v>
      </c>
    </row>
    <row r="211" spans="1:41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IF(OR($B211="",$C211="",$D211="",$E211&gt;AN_CONCURS,$E211=""),"",IF($F211&lt;&gt;0,F211/VLOOKUP($E211,Euro!A$6:C$246,3,FALSE),IF($G211&lt;&gt;0,G211,"")))</f>
        <v/>
      </c>
      <c r="S211" s="236" t="b">
        <f t="shared" si="85"/>
        <v>0</v>
      </c>
      <c r="U211" s="123" t="e">
        <f t="shared" si="86"/>
        <v>#VALUE!</v>
      </c>
      <c r="V211" s="123" t="e">
        <f t="shared" si="88"/>
        <v>#VALUE!</v>
      </c>
      <c r="W211" s="123" t="e">
        <f t="shared" si="89"/>
        <v>#VALUE!</v>
      </c>
      <c r="X211" s="123" t="e">
        <f t="shared" si="90"/>
        <v>#VALUE!</v>
      </c>
      <c r="Y211" s="123" t="e">
        <f t="shared" si="91"/>
        <v>#VALUE!</v>
      </c>
      <c r="Z211" s="123" t="e">
        <f t="shared" si="92"/>
        <v>#VALUE!</v>
      </c>
      <c r="AA211" s="123" t="e">
        <f t="shared" si="93"/>
        <v>#VALUE!</v>
      </c>
      <c r="AB211" s="123" t="e">
        <f t="shared" si="94"/>
        <v>#VALUE!</v>
      </c>
      <c r="AC211" s="123" t="e">
        <f t="shared" si="95"/>
        <v>#VALUE!</v>
      </c>
      <c r="AD211" s="123" t="e">
        <f t="shared" si="96"/>
        <v>#VALUE!</v>
      </c>
      <c r="AE211" s="124" t="e">
        <f t="shared" si="97"/>
        <v>#VALUE!</v>
      </c>
      <c r="AF211" s="124" t="e">
        <f t="shared" si="98"/>
        <v>#VALUE!</v>
      </c>
      <c r="AG211" s="124" t="e">
        <f t="shared" si="99"/>
        <v>#VALUE!</v>
      </c>
      <c r="AH211" s="124" t="e">
        <f t="shared" si="100"/>
        <v>#VALUE!</v>
      </c>
      <c r="AI211" s="124" t="e">
        <f t="shared" si="101"/>
        <v>#VALUE!</v>
      </c>
      <c r="AJ211" s="124" t="e">
        <f t="shared" si="102"/>
        <v>#VALUE!</v>
      </c>
      <c r="AK211" s="124" t="e">
        <f t="shared" si="103"/>
        <v>#VALUE!</v>
      </c>
      <c r="AL211" s="124" t="e">
        <f t="shared" si="104"/>
        <v>#VALUE!</v>
      </c>
      <c r="AM211" s="124" t="e">
        <f t="shared" si="105"/>
        <v>#VALUE!</v>
      </c>
      <c r="AN211" s="124" t="e">
        <f t="shared" si="106"/>
        <v>#VALUE!</v>
      </c>
      <c r="AO211" s="124">
        <f t="shared" si="107"/>
        <v>1</v>
      </c>
    </row>
    <row r="212" spans="1:41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IF(OR($B212="",$C212="",$D212="",$E212&gt;AN_CONCURS,$E212=""),"",IF($F212&lt;&gt;0,F212/VLOOKUP($E212,Euro!A$6:C$246,3,FALSE),IF($G212&lt;&gt;0,G212,"")))</f>
        <v/>
      </c>
      <c r="S212" s="236" t="b">
        <f t="shared" si="85"/>
        <v>0</v>
      </c>
      <c r="U212" s="123" t="e">
        <f t="shared" si="86"/>
        <v>#VALUE!</v>
      </c>
      <c r="V212" s="123" t="e">
        <f t="shared" si="88"/>
        <v>#VALUE!</v>
      </c>
      <c r="W212" s="123" t="e">
        <f t="shared" si="89"/>
        <v>#VALUE!</v>
      </c>
      <c r="X212" s="123" t="e">
        <f t="shared" si="90"/>
        <v>#VALUE!</v>
      </c>
      <c r="Y212" s="123" t="e">
        <f t="shared" si="91"/>
        <v>#VALUE!</v>
      </c>
      <c r="Z212" s="123" t="e">
        <f t="shared" si="92"/>
        <v>#VALUE!</v>
      </c>
      <c r="AA212" s="123" t="e">
        <f t="shared" si="93"/>
        <v>#VALUE!</v>
      </c>
      <c r="AB212" s="123" t="e">
        <f t="shared" si="94"/>
        <v>#VALUE!</v>
      </c>
      <c r="AC212" s="123" t="e">
        <f t="shared" si="95"/>
        <v>#VALUE!</v>
      </c>
      <c r="AD212" s="123" t="e">
        <f t="shared" si="96"/>
        <v>#VALUE!</v>
      </c>
      <c r="AE212" s="124" t="e">
        <f t="shared" si="97"/>
        <v>#VALUE!</v>
      </c>
      <c r="AF212" s="124" t="e">
        <f t="shared" si="98"/>
        <v>#VALUE!</v>
      </c>
      <c r="AG212" s="124" t="e">
        <f t="shared" si="99"/>
        <v>#VALUE!</v>
      </c>
      <c r="AH212" s="124" t="e">
        <f t="shared" si="100"/>
        <v>#VALUE!</v>
      </c>
      <c r="AI212" s="124" t="e">
        <f t="shared" si="101"/>
        <v>#VALUE!</v>
      </c>
      <c r="AJ212" s="124" t="e">
        <f t="shared" si="102"/>
        <v>#VALUE!</v>
      </c>
      <c r="AK212" s="124" t="e">
        <f t="shared" si="103"/>
        <v>#VALUE!</v>
      </c>
      <c r="AL212" s="124" t="e">
        <f t="shared" si="104"/>
        <v>#VALUE!</v>
      </c>
      <c r="AM212" s="124" t="e">
        <f t="shared" si="105"/>
        <v>#VALUE!</v>
      </c>
      <c r="AN212" s="124" t="e">
        <f t="shared" si="106"/>
        <v>#VALUE!</v>
      </c>
      <c r="AO212" s="124">
        <f t="shared" si="107"/>
        <v>1</v>
      </c>
    </row>
    <row r="213" spans="1:41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IF(OR($B213="",$C213="",$D213="",$E213&gt;AN_CONCURS,$E213=""),"",IF($F213&lt;&gt;0,F213/VLOOKUP($E213,Euro!A$6:C$246,3,FALSE),IF($G213&lt;&gt;0,G213,"")))</f>
        <v/>
      </c>
      <c r="S213" s="236" t="b">
        <f t="shared" si="85"/>
        <v>0</v>
      </c>
      <c r="U213" s="123" t="e">
        <f t="shared" si="86"/>
        <v>#VALUE!</v>
      </c>
      <c r="V213" s="123" t="e">
        <f t="shared" si="88"/>
        <v>#VALUE!</v>
      </c>
      <c r="W213" s="123" t="e">
        <f t="shared" si="89"/>
        <v>#VALUE!</v>
      </c>
      <c r="X213" s="123" t="e">
        <f t="shared" si="90"/>
        <v>#VALUE!</v>
      </c>
      <c r="Y213" s="123" t="e">
        <f t="shared" si="91"/>
        <v>#VALUE!</v>
      </c>
      <c r="Z213" s="123" t="e">
        <f t="shared" si="92"/>
        <v>#VALUE!</v>
      </c>
      <c r="AA213" s="123" t="e">
        <f t="shared" si="93"/>
        <v>#VALUE!</v>
      </c>
      <c r="AB213" s="123" t="e">
        <f t="shared" si="94"/>
        <v>#VALUE!</v>
      </c>
      <c r="AC213" s="123" t="e">
        <f t="shared" si="95"/>
        <v>#VALUE!</v>
      </c>
      <c r="AD213" s="123" t="e">
        <f t="shared" si="96"/>
        <v>#VALUE!</v>
      </c>
      <c r="AE213" s="124" t="e">
        <f t="shared" si="97"/>
        <v>#VALUE!</v>
      </c>
      <c r="AF213" s="124" t="e">
        <f t="shared" si="98"/>
        <v>#VALUE!</v>
      </c>
      <c r="AG213" s="124" t="e">
        <f t="shared" si="99"/>
        <v>#VALUE!</v>
      </c>
      <c r="AH213" s="124" t="e">
        <f t="shared" si="100"/>
        <v>#VALUE!</v>
      </c>
      <c r="AI213" s="124" t="e">
        <f t="shared" si="101"/>
        <v>#VALUE!</v>
      </c>
      <c r="AJ213" s="124" t="e">
        <f t="shared" si="102"/>
        <v>#VALUE!</v>
      </c>
      <c r="AK213" s="124" t="e">
        <f t="shared" si="103"/>
        <v>#VALUE!</v>
      </c>
      <c r="AL213" s="124" t="e">
        <f t="shared" si="104"/>
        <v>#VALUE!</v>
      </c>
      <c r="AM213" s="124" t="e">
        <f t="shared" si="105"/>
        <v>#VALUE!</v>
      </c>
      <c r="AN213" s="124" t="e">
        <f t="shared" si="106"/>
        <v>#VALUE!</v>
      </c>
      <c r="AO213" s="124">
        <f t="shared" si="107"/>
        <v>1</v>
      </c>
    </row>
    <row r="214" spans="1:41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IF(OR($B214="",$C214="",$D214="",$E214&gt;AN_CONCURS,$E214=""),"",IF($F214&lt;&gt;0,F214/VLOOKUP($E214,Euro!A$6:C$246,3,FALSE),IF($G214&lt;&gt;0,G214,"")))</f>
        <v/>
      </c>
      <c r="S214" s="236" t="b">
        <f t="shared" si="85"/>
        <v>0</v>
      </c>
      <c r="U214" s="123" t="e">
        <f t="shared" si="86"/>
        <v>#VALUE!</v>
      </c>
      <c r="V214" s="123" t="e">
        <f t="shared" si="88"/>
        <v>#VALUE!</v>
      </c>
      <c r="W214" s="123" t="e">
        <f t="shared" si="89"/>
        <v>#VALUE!</v>
      </c>
      <c r="X214" s="123" t="e">
        <f t="shared" si="90"/>
        <v>#VALUE!</v>
      </c>
      <c r="Y214" s="123" t="e">
        <f t="shared" si="91"/>
        <v>#VALUE!</v>
      </c>
      <c r="Z214" s="123" t="e">
        <f t="shared" si="92"/>
        <v>#VALUE!</v>
      </c>
      <c r="AA214" s="123" t="e">
        <f t="shared" si="93"/>
        <v>#VALUE!</v>
      </c>
      <c r="AB214" s="123" t="e">
        <f t="shared" si="94"/>
        <v>#VALUE!</v>
      </c>
      <c r="AC214" s="123" t="e">
        <f t="shared" si="95"/>
        <v>#VALUE!</v>
      </c>
      <c r="AD214" s="123" t="e">
        <f t="shared" si="96"/>
        <v>#VALUE!</v>
      </c>
      <c r="AE214" s="124" t="e">
        <f t="shared" si="97"/>
        <v>#VALUE!</v>
      </c>
      <c r="AF214" s="124" t="e">
        <f t="shared" si="98"/>
        <v>#VALUE!</v>
      </c>
      <c r="AG214" s="124" t="e">
        <f t="shared" si="99"/>
        <v>#VALUE!</v>
      </c>
      <c r="AH214" s="124" t="e">
        <f t="shared" si="100"/>
        <v>#VALUE!</v>
      </c>
      <c r="AI214" s="124" t="e">
        <f t="shared" si="101"/>
        <v>#VALUE!</v>
      </c>
      <c r="AJ214" s="124" t="e">
        <f t="shared" si="102"/>
        <v>#VALUE!</v>
      </c>
      <c r="AK214" s="124" t="e">
        <f t="shared" si="103"/>
        <v>#VALUE!</v>
      </c>
      <c r="AL214" s="124" t="e">
        <f t="shared" si="104"/>
        <v>#VALUE!</v>
      </c>
      <c r="AM214" s="124" t="e">
        <f t="shared" si="105"/>
        <v>#VALUE!</v>
      </c>
      <c r="AN214" s="124" t="e">
        <f t="shared" si="106"/>
        <v>#VALUE!</v>
      </c>
      <c r="AO214" s="124">
        <f t="shared" si="107"/>
        <v>1</v>
      </c>
    </row>
    <row r="215" spans="1:41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IF(OR($B215="",$C215="",$D215="",$E215&gt;AN_CONCURS,$E215=""),"",IF($F215&lt;&gt;0,F215/VLOOKUP($E215,Euro!A$6:C$246,3,FALSE),IF($G215&lt;&gt;0,G215,"")))</f>
        <v/>
      </c>
      <c r="S215" s="236" t="b">
        <f t="shared" si="85"/>
        <v>0</v>
      </c>
      <c r="U215" s="123" t="e">
        <f t="shared" si="86"/>
        <v>#VALUE!</v>
      </c>
      <c r="V215" s="123" t="e">
        <f t="shared" si="88"/>
        <v>#VALUE!</v>
      </c>
      <c r="W215" s="123" t="e">
        <f t="shared" si="89"/>
        <v>#VALUE!</v>
      </c>
      <c r="X215" s="123" t="e">
        <f t="shared" si="90"/>
        <v>#VALUE!</v>
      </c>
      <c r="Y215" s="123" t="e">
        <f t="shared" si="91"/>
        <v>#VALUE!</v>
      </c>
      <c r="Z215" s="123" t="e">
        <f t="shared" si="92"/>
        <v>#VALUE!</v>
      </c>
      <c r="AA215" s="123" t="e">
        <f t="shared" si="93"/>
        <v>#VALUE!</v>
      </c>
      <c r="AB215" s="123" t="e">
        <f t="shared" si="94"/>
        <v>#VALUE!</v>
      </c>
      <c r="AC215" s="123" t="e">
        <f t="shared" si="95"/>
        <v>#VALUE!</v>
      </c>
      <c r="AD215" s="123" t="e">
        <f t="shared" si="96"/>
        <v>#VALUE!</v>
      </c>
      <c r="AE215" s="124" t="e">
        <f t="shared" si="97"/>
        <v>#VALUE!</v>
      </c>
      <c r="AF215" s="124" t="e">
        <f t="shared" si="98"/>
        <v>#VALUE!</v>
      </c>
      <c r="AG215" s="124" t="e">
        <f t="shared" si="99"/>
        <v>#VALUE!</v>
      </c>
      <c r="AH215" s="124" t="e">
        <f t="shared" si="100"/>
        <v>#VALUE!</v>
      </c>
      <c r="AI215" s="124" t="e">
        <f t="shared" si="101"/>
        <v>#VALUE!</v>
      </c>
      <c r="AJ215" s="124" t="e">
        <f t="shared" si="102"/>
        <v>#VALUE!</v>
      </c>
      <c r="AK215" s="124" t="e">
        <f t="shared" si="103"/>
        <v>#VALUE!</v>
      </c>
      <c r="AL215" s="124" t="e">
        <f t="shared" si="104"/>
        <v>#VALUE!</v>
      </c>
      <c r="AM215" s="124" t="e">
        <f t="shared" si="105"/>
        <v>#VALUE!</v>
      </c>
      <c r="AN215" s="124" t="e">
        <f t="shared" si="106"/>
        <v>#VALUE!</v>
      </c>
      <c r="AO215" s="124">
        <f t="shared" si="107"/>
        <v>1</v>
      </c>
    </row>
    <row r="216" spans="1:41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IF(OR($B216="",$C216="",$D216="",$E216&gt;AN_CONCURS,$E216=""),"",IF($F216&lt;&gt;0,F216/VLOOKUP($E216,Euro!A$6:C$246,3,FALSE),IF($G216&lt;&gt;0,G216,"")))</f>
        <v/>
      </c>
      <c r="S216" s="236" t="b">
        <f t="shared" si="85"/>
        <v>0</v>
      </c>
      <c r="U216" s="123" t="e">
        <f t="shared" si="86"/>
        <v>#VALUE!</v>
      </c>
      <c r="V216" s="123" t="e">
        <f t="shared" si="88"/>
        <v>#VALUE!</v>
      </c>
      <c r="W216" s="123" t="e">
        <f t="shared" si="89"/>
        <v>#VALUE!</v>
      </c>
      <c r="X216" s="123" t="e">
        <f t="shared" si="90"/>
        <v>#VALUE!</v>
      </c>
      <c r="Y216" s="123" t="e">
        <f t="shared" si="91"/>
        <v>#VALUE!</v>
      </c>
      <c r="Z216" s="123" t="e">
        <f t="shared" si="92"/>
        <v>#VALUE!</v>
      </c>
      <c r="AA216" s="123" t="e">
        <f t="shared" si="93"/>
        <v>#VALUE!</v>
      </c>
      <c r="AB216" s="123" t="e">
        <f t="shared" si="94"/>
        <v>#VALUE!</v>
      </c>
      <c r="AC216" s="123" t="e">
        <f t="shared" si="95"/>
        <v>#VALUE!</v>
      </c>
      <c r="AD216" s="123" t="e">
        <f t="shared" si="96"/>
        <v>#VALUE!</v>
      </c>
      <c r="AE216" s="124" t="e">
        <f t="shared" si="97"/>
        <v>#VALUE!</v>
      </c>
      <c r="AF216" s="124" t="e">
        <f t="shared" si="98"/>
        <v>#VALUE!</v>
      </c>
      <c r="AG216" s="124" t="e">
        <f t="shared" si="99"/>
        <v>#VALUE!</v>
      </c>
      <c r="AH216" s="124" t="e">
        <f t="shared" si="100"/>
        <v>#VALUE!</v>
      </c>
      <c r="AI216" s="124" t="e">
        <f t="shared" si="101"/>
        <v>#VALUE!</v>
      </c>
      <c r="AJ216" s="124" t="e">
        <f t="shared" si="102"/>
        <v>#VALUE!</v>
      </c>
      <c r="AK216" s="124" t="e">
        <f t="shared" si="103"/>
        <v>#VALUE!</v>
      </c>
      <c r="AL216" s="124" t="e">
        <f t="shared" si="104"/>
        <v>#VALUE!</v>
      </c>
      <c r="AM216" s="124" t="e">
        <f t="shared" si="105"/>
        <v>#VALUE!</v>
      </c>
      <c r="AN216" s="124" t="e">
        <f t="shared" si="106"/>
        <v>#VALUE!</v>
      </c>
      <c r="AO216" s="124">
        <f t="shared" si="107"/>
        <v>1</v>
      </c>
    </row>
    <row r="217" spans="1:41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IF(OR($B217="",$C217="",$D217="",$E217&gt;AN_CONCURS,$E217=""),"",IF($F217&lt;&gt;0,F217/VLOOKUP($E217,Euro!A$6:C$246,3,FALSE),IF($G217&lt;&gt;0,G217,"")))</f>
        <v/>
      </c>
      <c r="S217" s="236" t="b">
        <f t="shared" si="85"/>
        <v>0</v>
      </c>
      <c r="U217" s="123" t="e">
        <f t="shared" si="86"/>
        <v>#VALUE!</v>
      </c>
      <c r="V217" s="123" t="e">
        <f t="shared" si="88"/>
        <v>#VALUE!</v>
      </c>
      <c r="W217" s="123" t="e">
        <f t="shared" si="89"/>
        <v>#VALUE!</v>
      </c>
      <c r="X217" s="123" t="e">
        <f t="shared" si="90"/>
        <v>#VALUE!</v>
      </c>
      <c r="Y217" s="123" t="e">
        <f t="shared" si="91"/>
        <v>#VALUE!</v>
      </c>
      <c r="Z217" s="123" t="e">
        <f t="shared" si="92"/>
        <v>#VALUE!</v>
      </c>
      <c r="AA217" s="123" t="e">
        <f t="shared" si="93"/>
        <v>#VALUE!</v>
      </c>
      <c r="AB217" s="123" t="e">
        <f t="shared" si="94"/>
        <v>#VALUE!</v>
      </c>
      <c r="AC217" s="123" t="e">
        <f t="shared" si="95"/>
        <v>#VALUE!</v>
      </c>
      <c r="AD217" s="123" t="e">
        <f t="shared" si="96"/>
        <v>#VALUE!</v>
      </c>
      <c r="AE217" s="124" t="e">
        <f t="shared" si="97"/>
        <v>#VALUE!</v>
      </c>
      <c r="AF217" s="124" t="e">
        <f t="shared" si="98"/>
        <v>#VALUE!</v>
      </c>
      <c r="AG217" s="124" t="e">
        <f t="shared" si="99"/>
        <v>#VALUE!</v>
      </c>
      <c r="AH217" s="124" t="e">
        <f t="shared" si="100"/>
        <v>#VALUE!</v>
      </c>
      <c r="AI217" s="124" t="e">
        <f t="shared" si="101"/>
        <v>#VALUE!</v>
      </c>
      <c r="AJ217" s="124" t="e">
        <f t="shared" si="102"/>
        <v>#VALUE!</v>
      </c>
      <c r="AK217" s="124" t="e">
        <f t="shared" si="103"/>
        <v>#VALUE!</v>
      </c>
      <c r="AL217" s="124" t="e">
        <f t="shared" si="104"/>
        <v>#VALUE!</v>
      </c>
      <c r="AM217" s="124" t="e">
        <f t="shared" si="105"/>
        <v>#VALUE!</v>
      </c>
      <c r="AN217" s="124" t="e">
        <f t="shared" si="106"/>
        <v>#VALUE!</v>
      </c>
      <c r="AO217" s="124">
        <f t="shared" si="107"/>
        <v>1</v>
      </c>
    </row>
    <row r="218" spans="1:41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IF(OR($B218="",$C218="",$D218="",$E218&gt;AN_CONCURS,$E218=""),"",IF($F218&lt;&gt;0,F218/VLOOKUP($E218,Euro!A$6:C$246,3,FALSE),IF($G218&lt;&gt;0,G218,"")))</f>
        <v/>
      </c>
      <c r="S218" s="236" t="b">
        <f t="shared" si="85"/>
        <v>0</v>
      </c>
      <c r="U218" s="123" t="e">
        <f t="shared" si="86"/>
        <v>#VALUE!</v>
      </c>
      <c r="V218" s="123" t="e">
        <f t="shared" si="88"/>
        <v>#VALUE!</v>
      </c>
      <c r="W218" s="123" t="e">
        <f t="shared" si="89"/>
        <v>#VALUE!</v>
      </c>
      <c r="X218" s="123" t="e">
        <f t="shared" si="90"/>
        <v>#VALUE!</v>
      </c>
      <c r="Y218" s="123" t="e">
        <f t="shared" si="91"/>
        <v>#VALUE!</v>
      </c>
      <c r="Z218" s="123" t="e">
        <f t="shared" si="92"/>
        <v>#VALUE!</v>
      </c>
      <c r="AA218" s="123" t="e">
        <f t="shared" si="93"/>
        <v>#VALUE!</v>
      </c>
      <c r="AB218" s="123" t="e">
        <f t="shared" si="94"/>
        <v>#VALUE!</v>
      </c>
      <c r="AC218" s="123" t="e">
        <f t="shared" si="95"/>
        <v>#VALUE!</v>
      </c>
      <c r="AD218" s="123" t="e">
        <f t="shared" si="96"/>
        <v>#VALUE!</v>
      </c>
      <c r="AE218" s="124" t="e">
        <f t="shared" si="97"/>
        <v>#VALUE!</v>
      </c>
      <c r="AF218" s="124" t="e">
        <f t="shared" si="98"/>
        <v>#VALUE!</v>
      </c>
      <c r="AG218" s="124" t="e">
        <f t="shared" si="99"/>
        <v>#VALUE!</v>
      </c>
      <c r="AH218" s="124" t="e">
        <f t="shared" si="100"/>
        <v>#VALUE!</v>
      </c>
      <c r="AI218" s="124" t="e">
        <f t="shared" si="101"/>
        <v>#VALUE!</v>
      </c>
      <c r="AJ218" s="124" t="e">
        <f t="shared" si="102"/>
        <v>#VALUE!</v>
      </c>
      <c r="AK218" s="124" t="e">
        <f t="shared" si="103"/>
        <v>#VALUE!</v>
      </c>
      <c r="AL218" s="124" t="e">
        <f t="shared" si="104"/>
        <v>#VALUE!</v>
      </c>
      <c r="AM218" s="124" t="e">
        <f t="shared" si="105"/>
        <v>#VALUE!</v>
      </c>
      <c r="AN218" s="124" t="e">
        <f t="shared" si="106"/>
        <v>#VALUE!</v>
      </c>
      <c r="AO218" s="124">
        <f t="shared" si="107"/>
        <v>1</v>
      </c>
    </row>
    <row r="219" spans="1:41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IF(OR($B219="",$C219="",$D219="",$E219&gt;AN_CONCURS,$E219=""),"",IF($F219&lt;&gt;0,F219/VLOOKUP($E219,Euro!A$6:C$246,3,FALSE),IF($G219&lt;&gt;0,G219,"")))</f>
        <v/>
      </c>
      <c r="S219" s="236" t="b">
        <f t="shared" si="85"/>
        <v>0</v>
      </c>
      <c r="U219" s="123" t="e">
        <f t="shared" si="86"/>
        <v>#VALUE!</v>
      </c>
      <c r="V219" s="123" t="e">
        <f t="shared" si="88"/>
        <v>#VALUE!</v>
      </c>
      <c r="W219" s="123" t="e">
        <f t="shared" si="89"/>
        <v>#VALUE!</v>
      </c>
      <c r="X219" s="123" t="e">
        <f t="shared" si="90"/>
        <v>#VALUE!</v>
      </c>
      <c r="Y219" s="123" t="e">
        <f t="shared" si="91"/>
        <v>#VALUE!</v>
      </c>
      <c r="Z219" s="123" t="e">
        <f t="shared" si="92"/>
        <v>#VALUE!</v>
      </c>
      <c r="AA219" s="123" t="e">
        <f t="shared" si="93"/>
        <v>#VALUE!</v>
      </c>
      <c r="AB219" s="123" t="e">
        <f t="shared" si="94"/>
        <v>#VALUE!</v>
      </c>
      <c r="AC219" s="123" t="e">
        <f t="shared" si="95"/>
        <v>#VALUE!</v>
      </c>
      <c r="AD219" s="123" t="e">
        <f t="shared" si="96"/>
        <v>#VALUE!</v>
      </c>
      <c r="AE219" s="124" t="e">
        <f t="shared" si="97"/>
        <v>#VALUE!</v>
      </c>
      <c r="AF219" s="124" t="e">
        <f t="shared" si="98"/>
        <v>#VALUE!</v>
      </c>
      <c r="AG219" s="124" t="e">
        <f t="shared" si="99"/>
        <v>#VALUE!</v>
      </c>
      <c r="AH219" s="124" t="e">
        <f t="shared" si="100"/>
        <v>#VALUE!</v>
      </c>
      <c r="AI219" s="124" t="e">
        <f t="shared" si="101"/>
        <v>#VALUE!</v>
      </c>
      <c r="AJ219" s="124" t="e">
        <f t="shared" si="102"/>
        <v>#VALUE!</v>
      </c>
      <c r="AK219" s="124" t="e">
        <f t="shared" si="103"/>
        <v>#VALUE!</v>
      </c>
      <c r="AL219" s="124" t="e">
        <f t="shared" si="104"/>
        <v>#VALUE!</v>
      </c>
      <c r="AM219" s="124" t="e">
        <f t="shared" si="105"/>
        <v>#VALUE!</v>
      </c>
      <c r="AN219" s="124" t="e">
        <f t="shared" si="106"/>
        <v>#VALUE!</v>
      </c>
      <c r="AO219" s="124">
        <f t="shared" si="107"/>
        <v>1</v>
      </c>
    </row>
    <row r="220" spans="1:41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IF(OR($B220="",$C220="",$D220="",$E220&gt;AN_CONCURS,$E220=""),"",IF($F220&lt;&gt;0,F220/VLOOKUP($E220,Euro!A$6:C$246,3,FALSE),IF($G220&lt;&gt;0,G220,"")))</f>
        <v/>
      </c>
      <c r="S220" s="236" t="b">
        <f t="shared" si="85"/>
        <v>0</v>
      </c>
      <c r="U220" s="123" t="e">
        <f t="shared" si="86"/>
        <v>#VALUE!</v>
      </c>
      <c r="V220" s="123" t="e">
        <f t="shared" si="88"/>
        <v>#VALUE!</v>
      </c>
      <c r="W220" s="123" t="e">
        <f t="shared" si="89"/>
        <v>#VALUE!</v>
      </c>
      <c r="X220" s="123" t="e">
        <f t="shared" si="90"/>
        <v>#VALUE!</v>
      </c>
      <c r="Y220" s="123" t="e">
        <f t="shared" si="91"/>
        <v>#VALUE!</v>
      </c>
      <c r="Z220" s="123" t="e">
        <f t="shared" si="92"/>
        <v>#VALUE!</v>
      </c>
      <c r="AA220" s="123" t="e">
        <f t="shared" si="93"/>
        <v>#VALUE!</v>
      </c>
      <c r="AB220" s="123" t="e">
        <f t="shared" si="94"/>
        <v>#VALUE!</v>
      </c>
      <c r="AC220" s="123" t="e">
        <f t="shared" si="95"/>
        <v>#VALUE!</v>
      </c>
      <c r="AD220" s="123" t="e">
        <f t="shared" si="96"/>
        <v>#VALUE!</v>
      </c>
      <c r="AE220" s="124" t="e">
        <f t="shared" si="97"/>
        <v>#VALUE!</v>
      </c>
      <c r="AF220" s="124" t="e">
        <f t="shared" si="98"/>
        <v>#VALUE!</v>
      </c>
      <c r="AG220" s="124" t="e">
        <f t="shared" si="99"/>
        <v>#VALUE!</v>
      </c>
      <c r="AH220" s="124" t="e">
        <f t="shared" si="100"/>
        <v>#VALUE!</v>
      </c>
      <c r="AI220" s="124" t="e">
        <f t="shared" si="101"/>
        <v>#VALUE!</v>
      </c>
      <c r="AJ220" s="124" t="e">
        <f t="shared" si="102"/>
        <v>#VALUE!</v>
      </c>
      <c r="AK220" s="124" t="e">
        <f t="shared" si="103"/>
        <v>#VALUE!</v>
      </c>
      <c r="AL220" s="124" t="e">
        <f t="shared" si="104"/>
        <v>#VALUE!</v>
      </c>
      <c r="AM220" s="124" t="e">
        <f t="shared" si="105"/>
        <v>#VALUE!</v>
      </c>
      <c r="AN220" s="124" t="e">
        <f t="shared" si="106"/>
        <v>#VALUE!</v>
      </c>
      <c r="AO220" s="124">
        <f t="shared" si="107"/>
        <v>1</v>
      </c>
    </row>
    <row r="221" spans="1:41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IF(OR($B221="",$C221="",$D221="",$E221&gt;AN_CONCURS,$E221=""),"",IF($F221&lt;&gt;0,F221/VLOOKUP($E221,Euro!A$6:C$246,3,FALSE),IF($G221&lt;&gt;0,G221,"")))</f>
        <v/>
      </c>
      <c r="S221" s="236" t="b">
        <f t="shared" si="85"/>
        <v>0</v>
      </c>
      <c r="U221" s="123" t="e">
        <f t="shared" si="86"/>
        <v>#VALUE!</v>
      </c>
      <c r="V221" s="123" t="e">
        <f t="shared" si="88"/>
        <v>#VALUE!</v>
      </c>
      <c r="W221" s="123" t="e">
        <f t="shared" si="89"/>
        <v>#VALUE!</v>
      </c>
      <c r="X221" s="123" t="e">
        <f t="shared" si="90"/>
        <v>#VALUE!</v>
      </c>
      <c r="Y221" s="123" t="e">
        <f t="shared" si="91"/>
        <v>#VALUE!</v>
      </c>
      <c r="Z221" s="123" t="e">
        <f t="shared" si="92"/>
        <v>#VALUE!</v>
      </c>
      <c r="AA221" s="123" t="e">
        <f t="shared" si="93"/>
        <v>#VALUE!</v>
      </c>
      <c r="AB221" s="123" t="e">
        <f t="shared" si="94"/>
        <v>#VALUE!</v>
      </c>
      <c r="AC221" s="123" t="e">
        <f t="shared" si="95"/>
        <v>#VALUE!</v>
      </c>
      <c r="AD221" s="123" t="e">
        <f t="shared" si="96"/>
        <v>#VALUE!</v>
      </c>
      <c r="AE221" s="124" t="e">
        <f t="shared" si="97"/>
        <v>#VALUE!</v>
      </c>
      <c r="AF221" s="124" t="e">
        <f t="shared" si="98"/>
        <v>#VALUE!</v>
      </c>
      <c r="AG221" s="124" t="e">
        <f t="shared" si="99"/>
        <v>#VALUE!</v>
      </c>
      <c r="AH221" s="124" t="e">
        <f t="shared" si="100"/>
        <v>#VALUE!</v>
      </c>
      <c r="AI221" s="124" t="e">
        <f t="shared" si="101"/>
        <v>#VALUE!</v>
      </c>
      <c r="AJ221" s="124" t="e">
        <f t="shared" si="102"/>
        <v>#VALUE!</v>
      </c>
      <c r="AK221" s="124" t="e">
        <f t="shared" si="103"/>
        <v>#VALUE!</v>
      </c>
      <c r="AL221" s="124" t="e">
        <f t="shared" si="104"/>
        <v>#VALUE!</v>
      </c>
      <c r="AM221" s="124" t="e">
        <f t="shared" si="105"/>
        <v>#VALUE!</v>
      </c>
      <c r="AN221" s="124" t="e">
        <f t="shared" si="106"/>
        <v>#VALUE!</v>
      </c>
      <c r="AO221" s="124">
        <f t="shared" si="107"/>
        <v>1</v>
      </c>
    </row>
    <row r="222" spans="1:41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IF(OR($B222="",$C222="",$D222="",$E222&gt;AN_CONCURS,$E222=""),"",IF($F222&lt;&gt;0,F222/VLOOKUP($E222,Euro!A$6:C$246,3,FALSE),IF($G222&lt;&gt;0,G222,"")))</f>
        <v/>
      </c>
      <c r="S222" s="236" t="b">
        <f t="shared" si="85"/>
        <v>0</v>
      </c>
      <c r="U222" s="123" t="e">
        <f t="shared" si="86"/>
        <v>#VALUE!</v>
      </c>
      <c r="V222" s="123" t="e">
        <f t="shared" si="88"/>
        <v>#VALUE!</v>
      </c>
      <c r="W222" s="123" t="e">
        <f t="shared" si="89"/>
        <v>#VALUE!</v>
      </c>
      <c r="X222" s="123" t="e">
        <f t="shared" si="90"/>
        <v>#VALUE!</v>
      </c>
      <c r="Y222" s="123" t="e">
        <f t="shared" si="91"/>
        <v>#VALUE!</v>
      </c>
      <c r="Z222" s="123" t="e">
        <f t="shared" si="92"/>
        <v>#VALUE!</v>
      </c>
      <c r="AA222" s="123" t="e">
        <f t="shared" si="93"/>
        <v>#VALUE!</v>
      </c>
      <c r="AB222" s="123" t="e">
        <f t="shared" si="94"/>
        <v>#VALUE!</v>
      </c>
      <c r="AC222" s="123" t="e">
        <f t="shared" si="95"/>
        <v>#VALUE!</v>
      </c>
      <c r="AD222" s="123" t="e">
        <f t="shared" si="96"/>
        <v>#VALUE!</v>
      </c>
      <c r="AE222" s="124" t="e">
        <f t="shared" si="97"/>
        <v>#VALUE!</v>
      </c>
      <c r="AF222" s="124" t="e">
        <f t="shared" si="98"/>
        <v>#VALUE!</v>
      </c>
      <c r="AG222" s="124" t="e">
        <f t="shared" si="99"/>
        <v>#VALUE!</v>
      </c>
      <c r="AH222" s="124" t="e">
        <f t="shared" si="100"/>
        <v>#VALUE!</v>
      </c>
      <c r="AI222" s="124" t="e">
        <f t="shared" si="101"/>
        <v>#VALUE!</v>
      </c>
      <c r="AJ222" s="124" t="e">
        <f t="shared" si="102"/>
        <v>#VALUE!</v>
      </c>
      <c r="AK222" s="124" t="e">
        <f t="shared" si="103"/>
        <v>#VALUE!</v>
      </c>
      <c r="AL222" s="124" t="e">
        <f t="shared" si="104"/>
        <v>#VALUE!</v>
      </c>
      <c r="AM222" s="124" t="e">
        <f t="shared" si="105"/>
        <v>#VALUE!</v>
      </c>
      <c r="AN222" s="124" t="e">
        <f t="shared" si="106"/>
        <v>#VALUE!</v>
      </c>
      <c r="AO222" s="124">
        <f t="shared" si="107"/>
        <v>1</v>
      </c>
    </row>
    <row r="223" spans="1:41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IF(OR($B223="",$C223="",$D223="",$E223&gt;AN_CONCURS,$E223=""),"",IF($F223&lt;&gt;0,F223/VLOOKUP($E223,Euro!A$6:C$246,3,FALSE),IF($G223&lt;&gt;0,G223,"")))</f>
        <v/>
      </c>
      <c r="S223" s="236" t="b">
        <f t="shared" si="85"/>
        <v>0</v>
      </c>
      <c r="U223" s="123" t="e">
        <f t="shared" si="86"/>
        <v>#VALUE!</v>
      </c>
      <c r="V223" s="123" t="e">
        <f t="shared" si="88"/>
        <v>#VALUE!</v>
      </c>
      <c r="W223" s="123" t="e">
        <f t="shared" si="89"/>
        <v>#VALUE!</v>
      </c>
      <c r="X223" s="123" t="e">
        <f t="shared" si="90"/>
        <v>#VALUE!</v>
      </c>
      <c r="Y223" s="123" t="e">
        <f t="shared" si="91"/>
        <v>#VALUE!</v>
      </c>
      <c r="Z223" s="123" t="e">
        <f t="shared" si="92"/>
        <v>#VALUE!</v>
      </c>
      <c r="AA223" s="123" t="e">
        <f t="shared" si="93"/>
        <v>#VALUE!</v>
      </c>
      <c r="AB223" s="123" t="e">
        <f t="shared" si="94"/>
        <v>#VALUE!</v>
      </c>
      <c r="AC223" s="123" t="e">
        <f t="shared" si="95"/>
        <v>#VALUE!</v>
      </c>
      <c r="AD223" s="123" t="e">
        <f t="shared" si="96"/>
        <v>#VALUE!</v>
      </c>
      <c r="AE223" s="124" t="e">
        <f t="shared" si="97"/>
        <v>#VALUE!</v>
      </c>
      <c r="AF223" s="124" t="e">
        <f t="shared" si="98"/>
        <v>#VALUE!</v>
      </c>
      <c r="AG223" s="124" t="e">
        <f t="shared" si="99"/>
        <v>#VALUE!</v>
      </c>
      <c r="AH223" s="124" t="e">
        <f t="shared" si="100"/>
        <v>#VALUE!</v>
      </c>
      <c r="AI223" s="124" t="e">
        <f t="shared" si="101"/>
        <v>#VALUE!</v>
      </c>
      <c r="AJ223" s="124" t="e">
        <f t="shared" si="102"/>
        <v>#VALUE!</v>
      </c>
      <c r="AK223" s="124" t="e">
        <f t="shared" si="103"/>
        <v>#VALUE!</v>
      </c>
      <c r="AL223" s="124" t="e">
        <f t="shared" si="104"/>
        <v>#VALUE!</v>
      </c>
      <c r="AM223" s="124" t="e">
        <f t="shared" si="105"/>
        <v>#VALUE!</v>
      </c>
      <c r="AN223" s="124" t="e">
        <f t="shared" si="106"/>
        <v>#VALUE!</v>
      </c>
      <c r="AO223" s="124">
        <f t="shared" si="107"/>
        <v>1</v>
      </c>
    </row>
    <row r="224" spans="1:41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IF(OR($B224="",$C224="",$D224="",$E224&gt;AN_CONCURS,$E224=""),"",IF($F224&lt;&gt;0,F224/VLOOKUP($E224,Euro!A$6:C$246,3,FALSE),IF($G224&lt;&gt;0,G224,"")))</f>
        <v/>
      </c>
      <c r="S224" s="236" t="b">
        <f t="shared" si="85"/>
        <v>0</v>
      </c>
      <c r="U224" s="123" t="e">
        <f t="shared" si="86"/>
        <v>#VALUE!</v>
      </c>
      <c r="V224" s="123" t="e">
        <f t="shared" si="88"/>
        <v>#VALUE!</v>
      </c>
      <c r="W224" s="123" t="e">
        <f t="shared" si="89"/>
        <v>#VALUE!</v>
      </c>
      <c r="X224" s="123" t="e">
        <f t="shared" si="90"/>
        <v>#VALUE!</v>
      </c>
      <c r="Y224" s="123" t="e">
        <f t="shared" si="91"/>
        <v>#VALUE!</v>
      </c>
      <c r="Z224" s="123" t="e">
        <f t="shared" si="92"/>
        <v>#VALUE!</v>
      </c>
      <c r="AA224" s="123" t="e">
        <f t="shared" si="93"/>
        <v>#VALUE!</v>
      </c>
      <c r="AB224" s="123" t="e">
        <f t="shared" si="94"/>
        <v>#VALUE!</v>
      </c>
      <c r="AC224" s="123" t="e">
        <f t="shared" si="95"/>
        <v>#VALUE!</v>
      </c>
      <c r="AD224" s="123" t="e">
        <f t="shared" si="96"/>
        <v>#VALUE!</v>
      </c>
      <c r="AE224" s="124" t="e">
        <f t="shared" si="97"/>
        <v>#VALUE!</v>
      </c>
      <c r="AF224" s="124" t="e">
        <f t="shared" si="98"/>
        <v>#VALUE!</v>
      </c>
      <c r="AG224" s="124" t="e">
        <f t="shared" si="99"/>
        <v>#VALUE!</v>
      </c>
      <c r="AH224" s="124" t="e">
        <f t="shared" si="100"/>
        <v>#VALUE!</v>
      </c>
      <c r="AI224" s="124" t="e">
        <f t="shared" si="101"/>
        <v>#VALUE!</v>
      </c>
      <c r="AJ224" s="124" t="e">
        <f t="shared" si="102"/>
        <v>#VALUE!</v>
      </c>
      <c r="AK224" s="124" t="e">
        <f t="shared" si="103"/>
        <v>#VALUE!</v>
      </c>
      <c r="AL224" s="124" t="e">
        <f t="shared" si="104"/>
        <v>#VALUE!</v>
      </c>
      <c r="AM224" s="124" t="e">
        <f t="shared" si="105"/>
        <v>#VALUE!</v>
      </c>
      <c r="AN224" s="124" t="e">
        <f t="shared" si="106"/>
        <v>#VALUE!</v>
      </c>
      <c r="AO224" s="124">
        <f t="shared" si="107"/>
        <v>1</v>
      </c>
    </row>
    <row r="225" spans="1:41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IF(OR($B225="",$C225="",$D225="",$E225&gt;AN_CONCURS,$E225=""),"",IF($F225&lt;&gt;0,F225/VLOOKUP($E225,Euro!A$6:C$246,3,FALSE),IF($G225&lt;&gt;0,G225,"")))</f>
        <v/>
      </c>
      <c r="S225" s="236" t="b">
        <f t="shared" si="85"/>
        <v>0</v>
      </c>
      <c r="U225" s="123" t="e">
        <f t="shared" si="86"/>
        <v>#VALUE!</v>
      </c>
      <c r="V225" s="123" t="e">
        <f t="shared" si="88"/>
        <v>#VALUE!</v>
      </c>
      <c r="W225" s="123" t="e">
        <f t="shared" si="89"/>
        <v>#VALUE!</v>
      </c>
      <c r="X225" s="123" t="e">
        <f t="shared" si="90"/>
        <v>#VALUE!</v>
      </c>
      <c r="Y225" s="123" t="e">
        <f t="shared" si="91"/>
        <v>#VALUE!</v>
      </c>
      <c r="Z225" s="123" t="e">
        <f t="shared" si="92"/>
        <v>#VALUE!</v>
      </c>
      <c r="AA225" s="123" t="e">
        <f t="shared" si="93"/>
        <v>#VALUE!</v>
      </c>
      <c r="AB225" s="123" t="e">
        <f t="shared" si="94"/>
        <v>#VALUE!</v>
      </c>
      <c r="AC225" s="123" t="e">
        <f t="shared" si="95"/>
        <v>#VALUE!</v>
      </c>
      <c r="AD225" s="123" t="e">
        <f t="shared" si="96"/>
        <v>#VALUE!</v>
      </c>
      <c r="AE225" s="124" t="e">
        <f t="shared" si="97"/>
        <v>#VALUE!</v>
      </c>
      <c r="AF225" s="124" t="e">
        <f t="shared" si="98"/>
        <v>#VALUE!</v>
      </c>
      <c r="AG225" s="124" t="e">
        <f t="shared" si="99"/>
        <v>#VALUE!</v>
      </c>
      <c r="AH225" s="124" t="e">
        <f t="shared" si="100"/>
        <v>#VALUE!</v>
      </c>
      <c r="AI225" s="124" t="e">
        <f t="shared" si="101"/>
        <v>#VALUE!</v>
      </c>
      <c r="AJ225" s="124" t="e">
        <f t="shared" si="102"/>
        <v>#VALUE!</v>
      </c>
      <c r="AK225" s="124" t="e">
        <f t="shared" si="103"/>
        <v>#VALUE!</v>
      </c>
      <c r="AL225" s="124" t="e">
        <f t="shared" si="104"/>
        <v>#VALUE!</v>
      </c>
      <c r="AM225" s="124" t="e">
        <f t="shared" si="105"/>
        <v>#VALUE!</v>
      </c>
      <c r="AN225" s="124" t="e">
        <f t="shared" si="106"/>
        <v>#VALUE!</v>
      </c>
      <c r="AO225" s="124">
        <f t="shared" si="107"/>
        <v>1</v>
      </c>
    </row>
    <row r="226" spans="1:41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IF(OR($B226="",$C226="",$D226="",$E226&gt;AN_CONCURS,$E226=""),"",IF($F226&lt;&gt;0,F226/VLOOKUP($E226,Euro!A$6:C$246,3,FALSE),IF($G226&lt;&gt;0,G226,"")))</f>
        <v/>
      </c>
      <c r="S226" s="236" t="b">
        <f t="shared" si="85"/>
        <v>0</v>
      </c>
      <c r="U226" s="123" t="e">
        <f t="shared" si="86"/>
        <v>#VALUE!</v>
      </c>
      <c r="V226" s="123" t="e">
        <f t="shared" si="88"/>
        <v>#VALUE!</v>
      </c>
      <c r="W226" s="123" t="e">
        <f t="shared" si="89"/>
        <v>#VALUE!</v>
      </c>
      <c r="X226" s="123" t="e">
        <f t="shared" si="90"/>
        <v>#VALUE!</v>
      </c>
      <c r="Y226" s="123" t="e">
        <f t="shared" si="91"/>
        <v>#VALUE!</v>
      </c>
      <c r="Z226" s="123" t="e">
        <f t="shared" si="92"/>
        <v>#VALUE!</v>
      </c>
      <c r="AA226" s="123" t="e">
        <f t="shared" si="93"/>
        <v>#VALUE!</v>
      </c>
      <c r="AB226" s="123" t="e">
        <f t="shared" si="94"/>
        <v>#VALUE!</v>
      </c>
      <c r="AC226" s="123" t="e">
        <f t="shared" si="95"/>
        <v>#VALUE!</v>
      </c>
      <c r="AD226" s="123" t="e">
        <f t="shared" si="96"/>
        <v>#VALUE!</v>
      </c>
      <c r="AE226" s="124" t="e">
        <f t="shared" si="97"/>
        <v>#VALUE!</v>
      </c>
      <c r="AF226" s="124" t="e">
        <f t="shared" si="98"/>
        <v>#VALUE!</v>
      </c>
      <c r="AG226" s="124" t="e">
        <f t="shared" si="99"/>
        <v>#VALUE!</v>
      </c>
      <c r="AH226" s="124" t="e">
        <f t="shared" si="100"/>
        <v>#VALUE!</v>
      </c>
      <c r="AI226" s="124" t="e">
        <f t="shared" si="101"/>
        <v>#VALUE!</v>
      </c>
      <c r="AJ226" s="124" t="e">
        <f t="shared" si="102"/>
        <v>#VALUE!</v>
      </c>
      <c r="AK226" s="124" t="e">
        <f t="shared" si="103"/>
        <v>#VALUE!</v>
      </c>
      <c r="AL226" s="124" t="e">
        <f t="shared" si="104"/>
        <v>#VALUE!</v>
      </c>
      <c r="AM226" s="124" t="e">
        <f t="shared" si="105"/>
        <v>#VALUE!</v>
      </c>
      <c r="AN226" s="124" t="e">
        <f t="shared" si="106"/>
        <v>#VALUE!</v>
      </c>
      <c r="AO226" s="124">
        <f t="shared" si="107"/>
        <v>1</v>
      </c>
    </row>
    <row r="227" spans="1:41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IF(OR($B227="",$C227="",$D227="",$E227&gt;AN_CONCURS,$E227=""),"",IF($F227&lt;&gt;0,F227/VLOOKUP($E227,Euro!A$6:C$246,3,FALSE),IF($G227&lt;&gt;0,G227,"")))</f>
        <v/>
      </c>
      <c r="S227" s="236" t="b">
        <f t="shared" si="85"/>
        <v>0</v>
      </c>
      <c r="U227" s="123" t="e">
        <f t="shared" si="86"/>
        <v>#VALUE!</v>
      </c>
      <c r="V227" s="123" t="e">
        <f t="shared" si="88"/>
        <v>#VALUE!</v>
      </c>
      <c r="W227" s="123" t="e">
        <f t="shared" si="89"/>
        <v>#VALUE!</v>
      </c>
      <c r="X227" s="123" t="e">
        <f t="shared" si="90"/>
        <v>#VALUE!</v>
      </c>
      <c r="Y227" s="123" t="e">
        <f t="shared" si="91"/>
        <v>#VALUE!</v>
      </c>
      <c r="Z227" s="123" t="e">
        <f t="shared" si="92"/>
        <v>#VALUE!</v>
      </c>
      <c r="AA227" s="123" t="e">
        <f t="shared" si="93"/>
        <v>#VALUE!</v>
      </c>
      <c r="AB227" s="123" t="e">
        <f t="shared" si="94"/>
        <v>#VALUE!</v>
      </c>
      <c r="AC227" s="123" t="e">
        <f t="shared" si="95"/>
        <v>#VALUE!</v>
      </c>
      <c r="AD227" s="123" t="e">
        <f t="shared" si="96"/>
        <v>#VALUE!</v>
      </c>
      <c r="AE227" s="124" t="e">
        <f t="shared" si="97"/>
        <v>#VALUE!</v>
      </c>
      <c r="AF227" s="124" t="e">
        <f t="shared" si="98"/>
        <v>#VALUE!</v>
      </c>
      <c r="AG227" s="124" t="e">
        <f t="shared" si="99"/>
        <v>#VALUE!</v>
      </c>
      <c r="AH227" s="124" t="e">
        <f t="shared" si="100"/>
        <v>#VALUE!</v>
      </c>
      <c r="AI227" s="124" t="e">
        <f t="shared" si="101"/>
        <v>#VALUE!</v>
      </c>
      <c r="AJ227" s="124" t="e">
        <f t="shared" si="102"/>
        <v>#VALUE!</v>
      </c>
      <c r="AK227" s="124" t="e">
        <f t="shared" si="103"/>
        <v>#VALUE!</v>
      </c>
      <c r="AL227" s="124" t="e">
        <f t="shared" si="104"/>
        <v>#VALUE!</v>
      </c>
      <c r="AM227" s="124" t="e">
        <f t="shared" si="105"/>
        <v>#VALUE!</v>
      </c>
      <c r="AN227" s="124" t="e">
        <f t="shared" si="106"/>
        <v>#VALUE!</v>
      </c>
      <c r="AO227" s="124">
        <f t="shared" si="107"/>
        <v>1</v>
      </c>
    </row>
    <row r="228" spans="1:41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IF(OR($B228="",$C228="",$D228="",$E228&gt;AN_CONCURS,$E228=""),"",IF($F228&lt;&gt;0,F228/VLOOKUP($E228,Euro!A$6:C$246,3,FALSE),IF($G228&lt;&gt;0,G228,"")))</f>
        <v/>
      </c>
      <c r="S228" s="236" t="b">
        <f t="shared" si="85"/>
        <v>0</v>
      </c>
      <c r="U228" s="123" t="e">
        <f t="shared" si="86"/>
        <v>#VALUE!</v>
      </c>
      <c r="V228" s="123" t="e">
        <f t="shared" si="88"/>
        <v>#VALUE!</v>
      </c>
      <c r="W228" s="123" t="e">
        <f t="shared" si="89"/>
        <v>#VALUE!</v>
      </c>
      <c r="X228" s="123" t="e">
        <f t="shared" si="90"/>
        <v>#VALUE!</v>
      </c>
      <c r="Y228" s="123" t="e">
        <f t="shared" si="91"/>
        <v>#VALUE!</v>
      </c>
      <c r="Z228" s="123" t="e">
        <f t="shared" si="92"/>
        <v>#VALUE!</v>
      </c>
      <c r="AA228" s="123" t="e">
        <f t="shared" si="93"/>
        <v>#VALUE!</v>
      </c>
      <c r="AB228" s="123" t="e">
        <f t="shared" si="94"/>
        <v>#VALUE!</v>
      </c>
      <c r="AC228" s="123" t="e">
        <f t="shared" si="95"/>
        <v>#VALUE!</v>
      </c>
      <c r="AD228" s="123" t="e">
        <f t="shared" si="96"/>
        <v>#VALUE!</v>
      </c>
      <c r="AE228" s="124" t="e">
        <f t="shared" si="97"/>
        <v>#VALUE!</v>
      </c>
      <c r="AF228" s="124" t="e">
        <f t="shared" si="98"/>
        <v>#VALUE!</v>
      </c>
      <c r="AG228" s="124" t="e">
        <f t="shared" si="99"/>
        <v>#VALUE!</v>
      </c>
      <c r="AH228" s="124" t="e">
        <f t="shared" si="100"/>
        <v>#VALUE!</v>
      </c>
      <c r="AI228" s="124" t="e">
        <f t="shared" si="101"/>
        <v>#VALUE!</v>
      </c>
      <c r="AJ228" s="124" t="e">
        <f t="shared" si="102"/>
        <v>#VALUE!</v>
      </c>
      <c r="AK228" s="124" t="e">
        <f t="shared" si="103"/>
        <v>#VALUE!</v>
      </c>
      <c r="AL228" s="124" t="e">
        <f t="shared" si="104"/>
        <v>#VALUE!</v>
      </c>
      <c r="AM228" s="124" t="e">
        <f t="shared" si="105"/>
        <v>#VALUE!</v>
      </c>
      <c r="AN228" s="124" t="e">
        <f t="shared" si="106"/>
        <v>#VALUE!</v>
      </c>
      <c r="AO228" s="124">
        <f t="shared" si="107"/>
        <v>1</v>
      </c>
    </row>
    <row r="229" spans="1:41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IF(OR($B229="",$C229="",$D229="",$E229&gt;AN_CONCURS,$E229=""),"",IF($F229&lt;&gt;0,F229/VLOOKUP($E229,Euro!A$6:C$246,3,FALSE),IF($G229&lt;&gt;0,G229,"")))</f>
        <v/>
      </c>
      <c r="S229" s="236" t="b">
        <f t="shared" si="85"/>
        <v>0</v>
      </c>
      <c r="U229" s="123" t="e">
        <f t="shared" si="86"/>
        <v>#VALUE!</v>
      </c>
      <c r="V229" s="123" t="e">
        <f t="shared" si="88"/>
        <v>#VALUE!</v>
      </c>
      <c r="W229" s="123" t="e">
        <f t="shared" si="89"/>
        <v>#VALUE!</v>
      </c>
      <c r="X229" s="123" t="e">
        <f t="shared" si="90"/>
        <v>#VALUE!</v>
      </c>
      <c r="Y229" s="123" t="e">
        <f t="shared" si="91"/>
        <v>#VALUE!</v>
      </c>
      <c r="Z229" s="123" t="e">
        <f t="shared" si="92"/>
        <v>#VALUE!</v>
      </c>
      <c r="AA229" s="123" t="e">
        <f t="shared" si="93"/>
        <v>#VALUE!</v>
      </c>
      <c r="AB229" s="123" t="e">
        <f t="shared" si="94"/>
        <v>#VALUE!</v>
      </c>
      <c r="AC229" s="123" t="e">
        <f t="shared" si="95"/>
        <v>#VALUE!</v>
      </c>
      <c r="AD229" s="123" t="e">
        <f t="shared" si="96"/>
        <v>#VALUE!</v>
      </c>
      <c r="AE229" s="124" t="e">
        <f t="shared" si="97"/>
        <v>#VALUE!</v>
      </c>
      <c r="AF229" s="124" t="e">
        <f t="shared" si="98"/>
        <v>#VALUE!</v>
      </c>
      <c r="AG229" s="124" t="e">
        <f t="shared" si="99"/>
        <v>#VALUE!</v>
      </c>
      <c r="AH229" s="124" t="e">
        <f t="shared" si="100"/>
        <v>#VALUE!</v>
      </c>
      <c r="AI229" s="124" t="e">
        <f t="shared" si="101"/>
        <v>#VALUE!</v>
      </c>
      <c r="AJ229" s="124" t="e">
        <f t="shared" si="102"/>
        <v>#VALUE!</v>
      </c>
      <c r="AK229" s="124" t="e">
        <f t="shared" si="103"/>
        <v>#VALUE!</v>
      </c>
      <c r="AL229" s="124" t="e">
        <f t="shared" si="104"/>
        <v>#VALUE!</v>
      </c>
      <c r="AM229" s="124" t="e">
        <f t="shared" si="105"/>
        <v>#VALUE!</v>
      </c>
      <c r="AN229" s="124" t="e">
        <f t="shared" si="106"/>
        <v>#VALUE!</v>
      </c>
      <c r="AO229" s="124">
        <f t="shared" si="107"/>
        <v>1</v>
      </c>
    </row>
    <row r="230" spans="1:41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IF(OR($B230="",$C230="",$D230="",$E230&gt;AN_CONCURS,$E230=""),"",IF($F230&lt;&gt;0,F230/VLOOKUP($E230,Euro!A$6:C$246,3,FALSE),IF($G230&lt;&gt;0,G230,"")))</f>
        <v/>
      </c>
      <c r="S230" s="236" t="b">
        <f t="shared" si="85"/>
        <v>0</v>
      </c>
      <c r="U230" s="123" t="e">
        <f t="shared" si="86"/>
        <v>#VALUE!</v>
      </c>
      <c r="V230" s="123" t="e">
        <f t="shared" si="88"/>
        <v>#VALUE!</v>
      </c>
      <c r="W230" s="123" t="e">
        <f t="shared" si="89"/>
        <v>#VALUE!</v>
      </c>
      <c r="X230" s="123" t="e">
        <f t="shared" si="90"/>
        <v>#VALUE!</v>
      </c>
      <c r="Y230" s="123" t="e">
        <f t="shared" si="91"/>
        <v>#VALUE!</v>
      </c>
      <c r="Z230" s="123" t="e">
        <f t="shared" si="92"/>
        <v>#VALUE!</v>
      </c>
      <c r="AA230" s="123" t="e">
        <f t="shared" si="93"/>
        <v>#VALUE!</v>
      </c>
      <c r="AB230" s="123" t="e">
        <f t="shared" si="94"/>
        <v>#VALUE!</v>
      </c>
      <c r="AC230" s="123" t="e">
        <f t="shared" si="95"/>
        <v>#VALUE!</v>
      </c>
      <c r="AD230" s="123" t="e">
        <f t="shared" si="96"/>
        <v>#VALUE!</v>
      </c>
      <c r="AE230" s="124" t="e">
        <f t="shared" si="97"/>
        <v>#VALUE!</v>
      </c>
      <c r="AF230" s="124" t="e">
        <f t="shared" si="98"/>
        <v>#VALUE!</v>
      </c>
      <c r="AG230" s="124" t="e">
        <f t="shared" si="99"/>
        <v>#VALUE!</v>
      </c>
      <c r="AH230" s="124" t="e">
        <f t="shared" si="100"/>
        <v>#VALUE!</v>
      </c>
      <c r="AI230" s="124" t="e">
        <f t="shared" si="101"/>
        <v>#VALUE!</v>
      </c>
      <c r="AJ230" s="124" t="e">
        <f t="shared" si="102"/>
        <v>#VALUE!</v>
      </c>
      <c r="AK230" s="124" t="e">
        <f t="shared" si="103"/>
        <v>#VALUE!</v>
      </c>
      <c r="AL230" s="124" t="e">
        <f t="shared" si="104"/>
        <v>#VALUE!</v>
      </c>
      <c r="AM230" s="124" t="e">
        <f t="shared" si="105"/>
        <v>#VALUE!</v>
      </c>
      <c r="AN230" s="124" t="e">
        <f t="shared" si="106"/>
        <v>#VALUE!</v>
      </c>
      <c r="AO230" s="124">
        <f t="shared" si="107"/>
        <v>1</v>
      </c>
    </row>
    <row r="231" spans="1:41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IF(OR($B231="",$C231="",$D231="",$E231&gt;AN_CONCURS,$E231=""),"",IF($F231&lt;&gt;0,F231/VLOOKUP($E231,Euro!A$6:C$246,3,FALSE),IF($G231&lt;&gt;0,G231,"")))</f>
        <v/>
      </c>
      <c r="S231" s="236" t="b">
        <f t="shared" si="85"/>
        <v>0</v>
      </c>
      <c r="U231" s="123" t="e">
        <f t="shared" si="86"/>
        <v>#VALUE!</v>
      </c>
      <c r="V231" s="123" t="e">
        <f t="shared" si="88"/>
        <v>#VALUE!</v>
      </c>
      <c r="W231" s="123" t="e">
        <f t="shared" si="89"/>
        <v>#VALUE!</v>
      </c>
      <c r="X231" s="123" t="e">
        <f t="shared" si="90"/>
        <v>#VALUE!</v>
      </c>
      <c r="Y231" s="123" t="e">
        <f t="shared" si="91"/>
        <v>#VALUE!</v>
      </c>
      <c r="Z231" s="123" t="e">
        <f t="shared" si="92"/>
        <v>#VALUE!</v>
      </c>
      <c r="AA231" s="123" t="e">
        <f t="shared" si="93"/>
        <v>#VALUE!</v>
      </c>
      <c r="AB231" s="123" t="e">
        <f t="shared" si="94"/>
        <v>#VALUE!</v>
      </c>
      <c r="AC231" s="123" t="e">
        <f t="shared" si="95"/>
        <v>#VALUE!</v>
      </c>
      <c r="AD231" s="123" t="e">
        <f t="shared" si="96"/>
        <v>#VALUE!</v>
      </c>
      <c r="AE231" s="124" t="e">
        <f t="shared" si="97"/>
        <v>#VALUE!</v>
      </c>
      <c r="AF231" s="124" t="e">
        <f t="shared" si="98"/>
        <v>#VALUE!</v>
      </c>
      <c r="AG231" s="124" t="e">
        <f t="shared" si="99"/>
        <v>#VALUE!</v>
      </c>
      <c r="AH231" s="124" t="e">
        <f t="shared" si="100"/>
        <v>#VALUE!</v>
      </c>
      <c r="AI231" s="124" t="e">
        <f t="shared" si="101"/>
        <v>#VALUE!</v>
      </c>
      <c r="AJ231" s="124" t="e">
        <f t="shared" si="102"/>
        <v>#VALUE!</v>
      </c>
      <c r="AK231" s="124" t="e">
        <f t="shared" si="103"/>
        <v>#VALUE!</v>
      </c>
      <c r="AL231" s="124" t="e">
        <f t="shared" si="104"/>
        <v>#VALUE!</v>
      </c>
      <c r="AM231" s="124" t="e">
        <f t="shared" si="105"/>
        <v>#VALUE!</v>
      </c>
      <c r="AN231" s="124" t="e">
        <f t="shared" si="106"/>
        <v>#VALUE!</v>
      </c>
      <c r="AO231" s="124">
        <f t="shared" si="107"/>
        <v>1</v>
      </c>
    </row>
    <row r="232" spans="1:41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IF(OR($B232="",$C232="",$D232="",$E232&gt;AN_CONCURS,$E232=""),"",IF($F232&lt;&gt;0,F232/VLOOKUP($E232,Euro!A$6:C$246,3,FALSE),IF($G232&lt;&gt;0,G232,"")))</f>
        <v/>
      </c>
      <c r="S232" s="236" t="b">
        <f t="shared" si="85"/>
        <v>0</v>
      </c>
      <c r="U232" s="123" t="e">
        <f t="shared" si="86"/>
        <v>#VALUE!</v>
      </c>
      <c r="V232" s="123" t="e">
        <f t="shared" si="88"/>
        <v>#VALUE!</v>
      </c>
      <c r="W232" s="123" t="e">
        <f t="shared" si="89"/>
        <v>#VALUE!</v>
      </c>
      <c r="X232" s="123" t="e">
        <f t="shared" si="90"/>
        <v>#VALUE!</v>
      </c>
      <c r="Y232" s="123" t="e">
        <f t="shared" si="91"/>
        <v>#VALUE!</v>
      </c>
      <c r="Z232" s="123" t="e">
        <f t="shared" si="92"/>
        <v>#VALUE!</v>
      </c>
      <c r="AA232" s="123" t="e">
        <f t="shared" si="93"/>
        <v>#VALUE!</v>
      </c>
      <c r="AB232" s="123" t="e">
        <f t="shared" si="94"/>
        <v>#VALUE!</v>
      </c>
      <c r="AC232" s="123" t="e">
        <f t="shared" si="95"/>
        <v>#VALUE!</v>
      </c>
      <c r="AD232" s="123" t="e">
        <f t="shared" si="96"/>
        <v>#VALUE!</v>
      </c>
      <c r="AE232" s="124" t="e">
        <f t="shared" si="97"/>
        <v>#VALUE!</v>
      </c>
      <c r="AF232" s="124" t="e">
        <f t="shared" si="98"/>
        <v>#VALUE!</v>
      </c>
      <c r="AG232" s="124" t="e">
        <f t="shared" si="99"/>
        <v>#VALUE!</v>
      </c>
      <c r="AH232" s="124" t="e">
        <f t="shared" si="100"/>
        <v>#VALUE!</v>
      </c>
      <c r="AI232" s="124" t="e">
        <f t="shared" si="101"/>
        <v>#VALUE!</v>
      </c>
      <c r="AJ232" s="124" t="e">
        <f t="shared" si="102"/>
        <v>#VALUE!</v>
      </c>
      <c r="AK232" s="124" t="e">
        <f t="shared" si="103"/>
        <v>#VALUE!</v>
      </c>
      <c r="AL232" s="124" t="e">
        <f t="shared" si="104"/>
        <v>#VALUE!</v>
      </c>
      <c r="AM232" s="124" t="e">
        <f t="shared" si="105"/>
        <v>#VALUE!</v>
      </c>
      <c r="AN232" s="124" t="e">
        <f t="shared" si="106"/>
        <v>#VALUE!</v>
      </c>
      <c r="AO232" s="124">
        <f t="shared" si="107"/>
        <v>1</v>
      </c>
    </row>
    <row r="233" spans="1:41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IF(OR($B233="",$C233="",$D233="",$E233&gt;AN_CONCURS,$E233=""),"",IF($F233&lt;&gt;0,F233/VLOOKUP($E233,Euro!A$6:C$246,3,FALSE),IF($G233&lt;&gt;0,G233,"")))</f>
        <v/>
      </c>
      <c r="S233" s="236" t="b">
        <f t="shared" si="85"/>
        <v>0</v>
      </c>
      <c r="U233" s="123" t="e">
        <f t="shared" si="86"/>
        <v>#VALUE!</v>
      </c>
      <c r="V233" s="123" t="e">
        <f t="shared" si="88"/>
        <v>#VALUE!</v>
      </c>
      <c r="W233" s="123" t="e">
        <f t="shared" si="89"/>
        <v>#VALUE!</v>
      </c>
      <c r="X233" s="123" t="e">
        <f t="shared" si="90"/>
        <v>#VALUE!</v>
      </c>
      <c r="Y233" s="123" t="e">
        <f t="shared" si="91"/>
        <v>#VALUE!</v>
      </c>
      <c r="Z233" s="123" t="e">
        <f t="shared" si="92"/>
        <v>#VALUE!</v>
      </c>
      <c r="AA233" s="123" t="e">
        <f t="shared" si="93"/>
        <v>#VALUE!</v>
      </c>
      <c r="AB233" s="123" t="e">
        <f t="shared" si="94"/>
        <v>#VALUE!</v>
      </c>
      <c r="AC233" s="123" t="e">
        <f t="shared" si="95"/>
        <v>#VALUE!</v>
      </c>
      <c r="AD233" s="123" t="e">
        <f t="shared" si="96"/>
        <v>#VALUE!</v>
      </c>
      <c r="AE233" s="124" t="e">
        <f t="shared" si="97"/>
        <v>#VALUE!</v>
      </c>
      <c r="AF233" s="124" t="e">
        <f t="shared" si="98"/>
        <v>#VALUE!</v>
      </c>
      <c r="AG233" s="124" t="e">
        <f t="shared" si="99"/>
        <v>#VALUE!</v>
      </c>
      <c r="AH233" s="124" t="e">
        <f t="shared" si="100"/>
        <v>#VALUE!</v>
      </c>
      <c r="AI233" s="124" t="e">
        <f t="shared" si="101"/>
        <v>#VALUE!</v>
      </c>
      <c r="AJ233" s="124" t="e">
        <f t="shared" si="102"/>
        <v>#VALUE!</v>
      </c>
      <c r="AK233" s="124" t="e">
        <f t="shared" si="103"/>
        <v>#VALUE!</v>
      </c>
      <c r="AL233" s="124" t="e">
        <f t="shared" si="104"/>
        <v>#VALUE!</v>
      </c>
      <c r="AM233" s="124" t="e">
        <f t="shared" si="105"/>
        <v>#VALUE!</v>
      </c>
      <c r="AN233" s="124" t="e">
        <f t="shared" si="106"/>
        <v>#VALUE!</v>
      </c>
      <c r="AO233" s="124">
        <f t="shared" si="107"/>
        <v>1</v>
      </c>
    </row>
    <row r="234" spans="1:41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IF(OR($B234="",$C234="",$D234="",$E234&gt;AN_CONCURS,$E234=""),"",IF($F234&lt;&gt;0,F234/VLOOKUP($E234,Euro!A$6:C$246,3,FALSE),IF($G234&lt;&gt;0,G234,"")))</f>
        <v/>
      </c>
      <c r="S234" s="236" t="b">
        <f t="shared" si="85"/>
        <v>0</v>
      </c>
      <c r="U234" s="123" t="e">
        <f t="shared" si="86"/>
        <v>#VALUE!</v>
      </c>
      <c r="V234" s="123" t="e">
        <f t="shared" si="88"/>
        <v>#VALUE!</v>
      </c>
      <c r="W234" s="123" t="e">
        <f t="shared" si="89"/>
        <v>#VALUE!</v>
      </c>
      <c r="X234" s="123" t="e">
        <f t="shared" si="90"/>
        <v>#VALUE!</v>
      </c>
      <c r="Y234" s="123" t="e">
        <f t="shared" si="91"/>
        <v>#VALUE!</v>
      </c>
      <c r="Z234" s="123" t="e">
        <f t="shared" si="92"/>
        <v>#VALUE!</v>
      </c>
      <c r="AA234" s="123" t="e">
        <f t="shared" si="93"/>
        <v>#VALUE!</v>
      </c>
      <c r="AB234" s="123" t="e">
        <f t="shared" si="94"/>
        <v>#VALUE!</v>
      </c>
      <c r="AC234" s="123" t="e">
        <f t="shared" si="95"/>
        <v>#VALUE!</v>
      </c>
      <c r="AD234" s="123" t="e">
        <f t="shared" si="96"/>
        <v>#VALUE!</v>
      </c>
      <c r="AE234" s="124" t="e">
        <f t="shared" si="97"/>
        <v>#VALUE!</v>
      </c>
      <c r="AF234" s="124" t="e">
        <f t="shared" si="98"/>
        <v>#VALUE!</v>
      </c>
      <c r="AG234" s="124" t="e">
        <f t="shared" si="99"/>
        <v>#VALUE!</v>
      </c>
      <c r="AH234" s="124" t="e">
        <f t="shared" si="100"/>
        <v>#VALUE!</v>
      </c>
      <c r="AI234" s="124" t="e">
        <f t="shared" si="101"/>
        <v>#VALUE!</v>
      </c>
      <c r="AJ234" s="124" t="e">
        <f t="shared" si="102"/>
        <v>#VALUE!</v>
      </c>
      <c r="AK234" s="124" t="e">
        <f t="shared" si="103"/>
        <v>#VALUE!</v>
      </c>
      <c r="AL234" s="124" t="e">
        <f t="shared" si="104"/>
        <v>#VALUE!</v>
      </c>
      <c r="AM234" s="124" t="e">
        <f t="shared" si="105"/>
        <v>#VALUE!</v>
      </c>
      <c r="AN234" s="124" t="e">
        <f t="shared" si="106"/>
        <v>#VALUE!</v>
      </c>
      <c r="AO234" s="124">
        <f t="shared" si="107"/>
        <v>1</v>
      </c>
    </row>
    <row r="235" spans="1:41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IF(OR($B235="",$C235="",$D235="",$E235&gt;AN_CONCURS,$E235=""),"",IF($F235&lt;&gt;0,F235/VLOOKUP($E235,Euro!A$6:C$246,3,FALSE),IF($G235&lt;&gt;0,G235,"")))</f>
        <v/>
      </c>
      <c r="S235" s="236" t="b">
        <f t="shared" si="85"/>
        <v>0</v>
      </c>
      <c r="U235" s="123" t="e">
        <f t="shared" si="86"/>
        <v>#VALUE!</v>
      </c>
      <c r="V235" s="123" t="e">
        <f t="shared" si="88"/>
        <v>#VALUE!</v>
      </c>
      <c r="W235" s="123" t="e">
        <f t="shared" si="89"/>
        <v>#VALUE!</v>
      </c>
      <c r="X235" s="123" t="e">
        <f t="shared" si="90"/>
        <v>#VALUE!</v>
      </c>
      <c r="Y235" s="123" t="e">
        <f t="shared" si="91"/>
        <v>#VALUE!</v>
      </c>
      <c r="Z235" s="123" t="e">
        <f t="shared" si="92"/>
        <v>#VALUE!</v>
      </c>
      <c r="AA235" s="123" t="e">
        <f t="shared" si="93"/>
        <v>#VALUE!</v>
      </c>
      <c r="AB235" s="123" t="e">
        <f t="shared" si="94"/>
        <v>#VALUE!</v>
      </c>
      <c r="AC235" s="123" t="e">
        <f t="shared" si="95"/>
        <v>#VALUE!</v>
      </c>
      <c r="AD235" s="123" t="e">
        <f t="shared" si="96"/>
        <v>#VALUE!</v>
      </c>
      <c r="AE235" s="124" t="e">
        <f t="shared" si="97"/>
        <v>#VALUE!</v>
      </c>
      <c r="AF235" s="124" t="e">
        <f t="shared" si="98"/>
        <v>#VALUE!</v>
      </c>
      <c r="AG235" s="124" t="e">
        <f t="shared" si="99"/>
        <v>#VALUE!</v>
      </c>
      <c r="AH235" s="124" t="e">
        <f t="shared" si="100"/>
        <v>#VALUE!</v>
      </c>
      <c r="AI235" s="124" t="e">
        <f t="shared" si="101"/>
        <v>#VALUE!</v>
      </c>
      <c r="AJ235" s="124" t="e">
        <f t="shared" si="102"/>
        <v>#VALUE!</v>
      </c>
      <c r="AK235" s="124" t="e">
        <f t="shared" si="103"/>
        <v>#VALUE!</v>
      </c>
      <c r="AL235" s="124" t="e">
        <f t="shared" si="104"/>
        <v>#VALUE!</v>
      </c>
      <c r="AM235" s="124" t="e">
        <f t="shared" si="105"/>
        <v>#VALUE!</v>
      </c>
      <c r="AN235" s="124" t="e">
        <f t="shared" si="106"/>
        <v>#VALUE!</v>
      </c>
      <c r="AO235" s="124">
        <f t="shared" si="107"/>
        <v>1</v>
      </c>
    </row>
    <row r="236" spans="1:41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IF(OR($B236="",$C236="",$D236="",$E236&gt;AN_CONCURS,$E236=""),"",IF($F236&lt;&gt;0,F236/VLOOKUP($E236,Euro!A$6:C$246,3,FALSE),IF($G236&lt;&gt;0,G236,"")))</f>
        <v/>
      </c>
      <c r="S236" s="236" t="b">
        <f t="shared" si="85"/>
        <v>0</v>
      </c>
      <c r="U236" s="123" t="e">
        <f t="shared" si="86"/>
        <v>#VALUE!</v>
      </c>
      <c r="V236" s="123" t="e">
        <f t="shared" si="88"/>
        <v>#VALUE!</v>
      </c>
      <c r="W236" s="123" t="e">
        <f t="shared" si="89"/>
        <v>#VALUE!</v>
      </c>
      <c r="X236" s="123" t="e">
        <f t="shared" si="90"/>
        <v>#VALUE!</v>
      </c>
      <c r="Y236" s="123" t="e">
        <f t="shared" si="91"/>
        <v>#VALUE!</v>
      </c>
      <c r="Z236" s="123" t="e">
        <f t="shared" si="92"/>
        <v>#VALUE!</v>
      </c>
      <c r="AA236" s="123" t="e">
        <f t="shared" si="93"/>
        <v>#VALUE!</v>
      </c>
      <c r="AB236" s="123" t="e">
        <f t="shared" si="94"/>
        <v>#VALUE!</v>
      </c>
      <c r="AC236" s="123" t="e">
        <f t="shared" si="95"/>
        <v>#VALUE!</v>
      </c>
      <c r="AD236" s="123" t="e">
        <f t="shared" si="96"/>
        <v>#VALUE!</v>
      </c>
      <c r="AE236" s="124" t="e">
        <f t="shared" si="97"/>
        <v>#VALUE!</v>
      </c>
      <c r="AF236" s="124" t="e">
        <f t="shared" si="98"/>
        <v>#VALUE!</v>
      </c>
      <c r="AG236" s="124" t="e">
        <f t="shared" si="99"/>
        <v>#VALUE!</v>
      </c>
      <c r="AH236" s="124" t="e">
        <f t="shared" si="100"/>
        <v>#VALUE!</v>
      </c>
      <c r="AI236" s="124" t="e">
        <f t="shared" si="101"/>
        <v>#VALUE!</v>
      </c>
      <c r="AJ236" s="124" t="e">
        <f t="shared" si="102"/>
        <v>#VALUE!</v>
      </c>
      <c r="AK236" s="124" t="e">
        <f t="shared" si="103"/>
        <v>#VALUE!</v>
      </c>
      <c r="AL236" s="124" t="e">
        <f t="shared" si="104"/>
        <v>#VALUE!</v>
      </c>
      <c r="AM236" s="124" t="e">
        <f t="shared" si="105"/>
        <v>#VALUE!</v>
      </c>
      <c r="AN236" s="124" t="e">
        <f t="shared" si="106"/>
        <v>#VALUE!</v>
      </c>
      <c r="AO236" s="124">
        <f t="shared" si="107"/>
        <v>1</v>
      </c>
    </row>
    <row r="237" spans="1:41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IF(OR($B237="",$C237="",$D237="",$E237&gt;AN_CONCURS,$E237=""),"",IF($F237&lt;&gt;0,F237/VLOOKUP($E237,Euro!A$6:C$246,3,FALSE),IF($G237&lt;&gt;0,G237,"")))</f>
        <v/>
      </c>
      <c r="S237" s="236" t="b">
        <f t="shared" si="85"/>
        <v>0</v>
      </c>
      <c r="U237" s="123" t="e">
        <f t="shared" si="86"/>
        <v>#VALUE!</v>
      </c>
      <c r="V237" s="123" t="e">
        <f t="shared" si="88"/>
        <v>#VALUE!</v>
      </c>
      <c r="W237" s="123" t="e">
        <f t="shared" si="89"/>
        <v>#VALUE!</v>
      </c>
      <c r="X237" s="123" t="e">
        <f t="shared" si="90"/>
        <v>#VALUE!</v>
      </c>
      <c r="Y237" s="123" t="e">
        <f t="shared" si="91"/>
        <v>#VALUE!</v>
      </c>
      <c r="Z237" s="123" t="e">
        <f t="shared" si="92"/>
        <v>#VALUE!</v>
      </c>
      <c r="AA237" s="123" t="e">
        <f t="shared" si="93"/>
        <v>#VALUE!</v>
      </c>
      <c r="AB237" s="123" t="e">
        <f t="shared" si="94"/>
        <v>#VALUE!</v>
      </c>
      <c r="AC237" s="123" t="e">
        <f t="shared" si="95"/>
        <v>#VALUE!</v>
      </c>
      <c r="AD237" s="123" t="e">
        <f t="shared" si="96"/>
        <v>#VALUE!</v>
      </c>
      <c r="AE237" s="124" t="e">
        <f t="shared" si="97"/>
        <v>#VALUE!</v>
      </c>
      <c r="AF237" s="124" t="e">
        <f t="shared" si="98"/>
        <v>#VALUE!</v>
      </c>
      <c r="AG237" s="124" t="e">
        <f t="shared" si="99"/>
        <v>#VALUE!</v>
      </c>
      <c r="AH237" s="124" t="e">
        <f t="shared" si="100"/>
        <v>#VALUE!</v>
      </c>
      <c r="AI237" s="124" t="e">
        <f t="shared" si="101"/>
        <v>#VALUE!</v>
      </c>
      <c r="AJ237" s="124" t="e">
        <f t="shared" si="102"/>
        <v>#VALUE!</v>
      </c>
      <c r="AK237" s="124" t="e">
        <f t="shared" si="103"/>
        <v>#VALUE!</v>
      </c>
      <c r="AL237" s="124" t="e">
        <f t="shared" si="104"/>
        <v>#VALUE!</v>
      </c>
      <c r="AM237" s="124" t="e">
        <f t="shared" si="105"/>
        <v>#VALUE!</v>
      </c>
      <c r="AN237" s="124" t="e">
        <f t="shared" si="106"/>
        <v>#VALUE!</v>
      </c>
      <c r="AO237" s="124">
        <f t="shared" si="107"/>
        <v>1</v>
      </c>
    </row>
    <row r="238" spans="1:41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IF(OR($B238="",$C238="",$D238="",$E238&gt;AN_CONCURS,$E238=""),"",IF($F238&lt;&gt;0,F238/VLOOKUP($E238,Euro!A$6:C$246,3,FALSE),IF($G238&lt;&gt;0,G238,"")))</f>
        <v/>
      </c>
      <c r="S238" s="236" t="b">
        <f t="shared" si="85"/>
        <v>0</v>
      </c>
      <c r="U238" s="123" t="e">
        <f t="shared" si="86"/>
        <v>#VALUE!</v>
      </c>
      <c r="V238" s="123" t="e">
        <f t="shared" si="88"/>
        <v>#VALUE!</v>
      </c>
      <c r="W238" s="123" t="e">
        <f t="shared" si="89"/>
        <v>#VALUE!</v>
      </c>
      <c r="X238" s="123" t="e">
        <f t="shared" si="90"/>
        <v>#VALUE!</v>
      </c>
      <c r="Y238" s="123" t="e">
        <f t="shared" si="91"/>
        <v>#VALUE!</v>
      </c>
      <c r="Z238" s="123" t="e">
        <f t="shared" si="92"/>
        <v>#VALUE!</v>
      </c>
      <c r="AA238" s="123" t="e">
        <f t="shared" si="93"/>
        <v>#VALUE!</v>
      </c>
      <c r="AB238" s="123" t="e">
        <f t="shared" si="94"/>
        <v>#VALUE!</v>
      </c>
      <c r="AC238" s="123" t="e">
        <f t="shared" si="95"/>
        <v>#VALUE!</v>
      </c>
      <c r="AD238" s="123" t="e">
        <f t="shared" si="96"/>
        <v>#VALUE!</v>
      </c>
      <c r="AE238" s="124" t="e">
        <f t="shared" si="97"/>
        <v>#VALUE!</v>
      </c>
      <c r="AF238" s="124" t="e">
        <f t="shared" si="98"/>
        <v>#VALUE!</v>
      </c>
      <c r="AG238" s="124" t="e">
        <f t="shared" si="99"/>
        <v>#VALUE!</v>
      </c>
      <c r="AH238" s="124" t="e">
        <f t="shared" si="100"/>
        <v>#VALUE!</v>
      </c>
      <c r="AI238" s="124" t="e">
        <f t="shared" si="101"/>
        <v>#VALUE!</v>
      </c>
      <c r="AJ238" s="124" t="e">
        <f t="shared" si="102"/>
        <v>#VALUE!</v>
      </c>
      <c r="AK238" s="124" t="e">
        <f t="shared" si="103"/>
        <v>#VALUE!</v>
      </c>
      <c r="AL238" s="124" t="e">
        <f t="shared" si="104"/>
        <v>#VALUE!</v>
      </c>
      <c r="AM238" s="124" t="e">
        <f t="shared" si="105"/>
        <v>#VALUE!</v>
      </c>
      <c r="AN238" s="124" t="e">
        <f t="shared" si="106"/>
        <v>#VALUE!</v>
      </c>
      <c r="AO238" s="124">
        <f t="shared" si="107"/>
        <v>1</v>
      </c>
    </row>
    <row r="239" spans="1:41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IF(OR($B239="",$C239="",$D239="",$E239&gt;AN_CONCURS,$E239=""),"",IF($F239&lt;&gt;0,F239/VLOOKUP($E239,Euro!A$6:C$246,3,FALSE),IF($G239&lt;&gt;0,G239,"")))</f>
        <v/>
      </c>
      <c r="S239" s="236" t="b">
        <f t="shared" si="85"/>
        <v>0</v>
      </c>
      <c r="U239" s="123" t="e">
        <f t="shared" si="86"/>
        <v>#VALUE!</v>
      </c>
      <c r="V239" s="123" t="e">
        <f t="shared" si="88"/>
        <v>#VALUE!</v>
      </c>
      <c r="W239" s="123" t="e">
        <f t="shared" si="89"/>
        <v>#VALUE!</v>
      </c>
      <c r="X239" s="123" t="e">
        <f t="shared" si="90"/>
        <v>#VALUE!</v>
      </c>
      <c r="Y239" s="123" t="e">
        <f t="shared" si="91"/>
        <v>#VALUE!</v>
      </c>
      <c r="Z239" s="123" t="e">
        <f t="shared" si="92"/>
        <v>#VALUE!</v>
      </c>
      <c r="AA239" s="123" t="e">
        <f t="shared" si="93"/>
        <v>#VALUE!</v>
      </c>
      <c r="AB239" s="123" t="e">
        <f t="shared" si="94"/>
        <v>#VALUE!</v>
      </c>
      <c r="AC239" s="123" t="e">
        <f t="shared" si="95"/>
        <v>#VALUE!</v>
      </c>
      <c r="AD239" s="123" t="e">
        <f t="shared" si="96"/>
        <v>#VALUE!</v>
      </c>
      <c r="AE239" s="124" t="e">
        <f t="shared" si="97"/>
        <v>#VALUE!</v>
      </c>
      <c r="AF239" s="124" t="e">
        <f t="shared" si="98"/>
        <v>#VALUE!</v>
      </c>
      <c r="AG239" s="124" t="e">
        <f t="shared" si="99"/>
        <v>#VALUE!</v>
      </c>
      <c r="AH239" s="124" t="e">
        <f t="shared" si="100"/>
        <v>#VALUE!</v>
      </c>
      <c r="AI239" s="124" t="e">
        <f t="shared" si="101"/>
        <v>#VALUE!</v>
      </c>
      <c r="AJ239" s="124" t="e">
        <f t="shared" si="102"/>
        <v>#VALUE!</v>
      </c>
      <c r="AK239" s="124" t="e">
        <f t="shared" si="103"/>
        <v>#VALUE!</v>
      </c>
      <c r="AL239" s="124" t="e">
        <f t="shared" si="104"/>
        <v>#VALUE!</v>
      </c>
      <c r="AM239" s="124" t="e">
        <f t="shared" si="105"/>
        <v>#VALUE!</v>
      </c>
      <c r="AN239" s="124" t="e">
        <f t="shared" si="106"/>
        <v>#VALUE!</v>
      </c>
      <c r="AO239" s="124">
        <f t="shared" si="107"/>
        <v>1</v>
      </c>
    </row>
    <row r="240" spans="1:41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IF(OR($B240="",$C240="",$D240="",$E240&gt;AN_CONCURS,$E240=""),"",IF($F240&lt;&gt;0,F240/VLOOKUP($E240,Euro!A$6:C$246,3,FALSE),IF($G240&lt;&gt;0,G240,"")))</f>
        <v/>
      </c>
      <c r="S240" s="236" t="b">
        <f t="shared" si="85"/>
        <v>0</v>
      </c>
      <c r="U240" s="123" t="e">
        <f t="shared" si="86"/>
        <v>#VALUE!</v>
      </c>
      <c r="V240" s="123" t="e">
        <f t="shared" si="88"/>
        <v>#VALUE!</v>
      </c>
      <c r="W240" s="123" t="e">
        <f t="shared" si="89"/>
        <v>#VALUE!</v>
      </c>
      <c r="X240" s="123" t="e">
        <f t="shared" si="90"/>
        <v>#VALUE!</v>
      </c>
      <c r="Y240" s="123" t="e">
        <f t="shared" si="91"/>
        <v>#VALUE!</v>
      </c>
      <c r="Z240" s="123" t="e">
        <f t="shared" si="92"/>
        <v>#VALUE!</v>
      </c>
      <c r="AA240" s="123" t="e">
        <f t="shared" si="93"/>
        <v>#VALUE!</v>
      </c>
      <c r="AB240" s="123" t="e">
        <f t="shared" si="94"/>
        <v>#VALUE!</v>
      </c>
      <c r="AC240" s="123" t="e">
        <f t="shared" si="95"/>
        <v>#VALUE!</v>
      </c>
      <c r="AD240" s="123" t="e">
        <f t="shared" si="96"/>
        <v>#VALUE!</v>
      </c>
      <c r="AE240" s="124" t="e">
        <f t="shared" si="97"/>
        <v>#VALUE!</v>
      </c>
      <c r="AF240" s="124" t="e">
        <f t="shared" si="98"/>
        <v>#VALUE!</v>
      </c>
      <c r="AG240" s="124" t="e">
        <f t="shared" si="99"/>
        <v>#VALUE!</v>
      </c>
      <c r="AH240" s="124" t="e">
        <f t="shared" si="100"/>
        <v>#VALUE!</v>
      </c>
      <c r="AI240" s="124" t="e">
        <f t="shared" si="101"/>
        <v>#VALUE!</v>
      </c>
      <c r="AJ240" s="124" t="e">
        <f t="shared" si="102"/>
        <v>#VALUE!</v>
      </c>
      <c r="AK240" s="124" t="e">
        <f t="shared" si="103"/>
        <v>#VALUE!</v>
      </c>
      <c r="AL240" s="124" t="e">
        <f t="shared" si="104"/>
        <v>#VALUE!</v>
      </c>
      <c r="AM240" s="124" t="e">
        <f t="shared" si="105"/>
        <v>#VALUE!</v>
      </c>
      <c r="AN240" s="124" t="e">
        <f t="shared" si="106"/>
        <v>#VALUE!</v>
      </c>
      <c r="AO240" s="124">
        <f t="shared" si="107"/>
        <v>1</v>
      </c>
    </row>
    <row r="241" spans="1:41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IF(OR($B241="",$C241="",$D241="",$E241&gt;AN_CONCURS,$E241=""),"",IF($F241&lt;&gt;0,F241/VLOOKUP($E241,Euro!A$6:C$246,3,FALSE),IF($G241&lt;&gt;0,G241,"")))</f>
        <v/>
      </c>
      <c r="S241" s="236" t="b">
        <f t="shared" si="85"/>
        <v>0</v>
      </c>
      <c r="U241" s="123" t="e">
        <f t="shared" si="86"/>
        <v>#VALUE!</v>
      </c>
      <c r="V241" s="123" t="e">
        <f t="shared" si="88"/>
        <v>#VALUE!</v>
      </c>
      <c r="W241" s="123" t="e">
        <f t="shared" si="89"/>
        <v>#VALUE!</v>
      </c>
      <c r="X241" s="123" t="e">
        <f t="shared" si="90"/>
        <v>#VALUE!</v>
      </c>
      <c r="Y241" s="123" t="e">
        <f t="shared" si="91"/>
        <v>#VALUE!</v>
      </c>
      <c r="Z241" s="123" t="e">
        <f t="shared" si="92"/>
        <v>#VALUE!</v>
      </c>
      <c r="AA241" s="123" t="e">
        <f t="shared" si="93"/>
        <v>#VALUE!</v>
      </c>
      <c r="AB241" s="123" t="e">
        <f t="shared" si="94"/>
        <v>#VALUE!</v>
      </c>
      <c r="AC241" s="123" t="e">
        <f t="shared" si="95"/>
        <v>#VALUE!</v>
      </c>
      <c r="AD241" s="123" t="e">
        <f t="shared" si="96"/>
        <v>#VALUE!</v>
      </c>
      <c r="AE241" s="124" t="e">
        <f t="shared" si="97"/>
        <v>#VALUE!</v>
      </c>
      <c r="AF241" s="124" t="e">
        <f t="shared" si="98"/>
        <v>#VALUE!</v>
      </c>
      <c r="AG241" s="124" t="e">
        <f t="shared" si="99"/>
        <v>#VALUE!</v>
      </c>
      <c r="AH241" s="124" t="e">
        <f t="shared" si="100"/>
        <v>#VALUE!</v>
      </c>
      <c r="AI241" s="124" t="e">
        <f t="shared" si="101"/>
        <v>#VALUE!</v>
      </c>
      <c r="AJ241" s="124" t="e">
        <f t="shared" si="102"/>
        <v>#VALUE!</v>
      </c>
      <c r="AK241" s="124" t="e">
        <f t="shared" si="103"/>
        <v>#VALUE!</v>
      </c>
      <c r="AL241" s="124" t="e">
        <f t="shared" si="104"/>
        <v>#VALUE!</v>
      </c>
      <c r="AM241" s="124" t="e">
        <f t="shared" si="105"/>
        <v>#VALUE!</v>
      </c>
      <c r="AN241" s="124" t="e">
        <f t="shared" si="106"/>
        <v>#VALUE!</v>
      </c>
      <c r="AO241" s="124">
        <f t="shared" si="107"/>
        <v>1</v>
      </c>
    </row>
    <row r="242" spans="1:41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IF(OR($B242="",$C242="",$D242="",$E242&gt;AN_CONCURS,$E242=""),"",IF($F242&lt;&gt;0,F242/VLOOKUP($E242,Euro!A$6:C$246,3,FALSE),IF($G242&lt;&gt;0,G242,"")))</f>
        <v/>
      </c>
      <c r="S242" s="236" t="b">
        <f t="shared" si="85"/>
        <v>0</v>
      </c>
      <c r="U242" s="123" t="e">
        <f t="shared" si="86"/>
        <v>#VALUE!</v>
      </c>
      <c r="V242" s="123" t="e">
        <f t="shared" si="88"/>
        <v>#VALUE!</v>
      </c>
      <c r="W242" s="123" t="e">
        <f t="shared" si="89"/>
        <v>#VALUE!</v>
      </c>
      <c r="X242" s="123" t="e">
        <f t="shared" si="90"/>
        <v>#VALUE!</v>
      </c>
      <c r="Y242" s="123" t="e">
        <f t="shared" si="91"/>
        <v>#VALUE!</v>
      </c>
      <c r="Z242" s="123" t="e">
        <f t="shared" si="92"/>
        <v>#VALUE!</v>
      </c>
      <c r="AA242" s="123" t="e">
        <f t="shared" si="93"/>
        <v>#VALUE!</v>
      </c>
      <c r="AB242" s="123" t="e">
        <f t="shared" si="94"/>
        <v>#VALUE!</v>
      </c>
      <c r="AC242" s="123" t="e">
        <f t="shared" si="95"/>
        <v>#VALUE!</v>
      </c>
      <c r="AD242" s="123" t="e">
        <f t="shared" si="96"/>
        <v>#VALUE!</v>
      </c>
      <c r="AE242" s="124" t="e">
        <f t="shared" si="97"/>
        <v>#VALUE!</v>
      </c>
      <c r="AF242" s="124" t="e">
        <f t="shared" si="98"/>
        <v>#VALUE!</v>
      </c>
      <c r="AG242" s="124" t="e">
        <f t="shared" si="99"/>
        <v>#VALUE!</v>
      </c>
      <c r="AH242" s="124" t="e">
        <f t="shared" si="100"/>
        <v>#VALUE!</v>
      </c>
      <c r="AI242" s="124" t="e">
        <f t="shared" si="101"/>
        <v>#VALUE!</v>
      </c>
      <c r="AJ242" s="124" t="e">
        <f t="shared" si="102"/>
        <v>#VALUE!</v>
      </c>
      <c r="AK242" s="124" t="e">
        <f t="shared" si="103"/>
        <v>#VALUE!</v>
      </c>
      <c r="AL242" s="124" t="e">
        <f t="shared" si="104"/>
        <v>#VALUE!</v>
      </c>
      <c r="AM242" s="124" t="e">
        <f t="shared" si="105"/>
        <v>#VALUE!</v>
      </c>
      <c r="AN242" s="124" t="e">
        <f t="shared" si="106"/>
        <v>#VALUE!</v>
      </c>
      <c r="AO242" s="124">
        <f t="shared" si="107"/>
        <v>1</v>
      </c>
    </row>
    <row r="243" spans="1:41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IF(OR($B243="",$C243="",$D243="",$E243&gt;AN_CONCURS,$E243=""),"",IF($F243&lt;&gt;0,F243/VLOOKUP($E243,Euro!A$6:C$246,3,FALSE),IF($G243&lt;&gt;0,G243,"")))</f>
        <v/>
      </c>
      <c r="S243" s="236" t="b">
        <f t="shared" si="85"/>
        <v>0</v>
      </c>
      <c r="U243" s="123" t="e">
        <f t="shared" si="86"/>
        <v>#VALUE!</v>
      </c>
      <c r="V243" s="123" t="e">
        <f t="shared" si="88"/>
        <v>#VALUE!</v>
      </c>
      <c r="W243" s="123" t="e">
        <f t="shared" si="89"/>
        <v>#VALUE!</v>
      </c>
      <c r="X243" s="123" t="e">
        <f t="shared" si="90"/>
        <v>#VALUE!</v>
      </c>
      <c r="Y243" s="123" t="e">
        <f t="shared" si="91"/>
        <v>#VALUE!</v>
      </c>
      <c r="Z243" s="123" t="e">
        <f t="shared" si="92"/>
        <v>#VALUE!</v>
      </c>
      <c r="AA243" s="123" t="e">
        <f t="shared" si="93"/>
        <v>#VALUE!</v>
      </c>
      <c r="AB243" s="123" t="e">
        <f t="shared" si="94"/>
        <v>#VALUE!</v>
      </c>
      <c r="AC243" s="123" t="e">
        <f t="shared" si="95"/>
        <v>#VALUE!</v>
      </c>
      <c r="AD243" s="123" t="e">
        <f t="shared" si="96"/>
        <v>#VALUE!</v>
      </c>
      <c r="AE243" s="124" t="e">
        <f t="shared" si="97"/>
        <v>#VALUE!</v>
      </c>
      <c r="AF243" s="124" t="e">
        <f t="shared" si="98"/>
        <v>#VALUE!</v>
      </c>
      <c r="AG243" s="124" t="e">
        <f t="shared" si="99"/>
        <v>#VALUE!</v>
      </c>
      <c r="AH243" s="124" t="e">
        <f t="shared" si="100"/>
        <v>#VALUE!</v>
      </c>
      <c r="AI243" s="124" t="e">
        <f t="shared" si="101"/>
        <v>#VALUE!</v>
      </c>
      <c r="AJ243" s="124" t="e">
        <f t="shared" si="102"/>
        <v>#VALUE!</v>
      </c>
      <c r="AK243" s="124" t="e">
        <f t="shared" si="103"/>
        <v>#VALUE!</v>
      </c>
      <c r="AL243" s="124" t="e">
        <f t="shared" si="104"/>
        <v>#VALUE!</v>
      </c>
      <c r="AM243" s="124" t="e">
        <f t="shared" si="105"/>
        <v>#VALUE!</v>
      </c>
      <c r="AN243" s="124" t="e">
        <f t="shared" si="106"/>
        <v>#VALUE!</v>
      </c>
      <c r="AO243" s="124">
        <f t="shared" si="107"/>
        <v>1</v>
      </c>
    </row>
    <row r="244" spans="1:41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IF(OR($B244="",$C244="",$D244="",$E244&gt;AN_CONCURS,$E244=""),"",IF($F244&lt;&gt;0,F244/VLOOKUP($E244,Euro!A$6:C$246,3,FALSE),IF($G244&lt;&gt;0,G244,"")))</f>
        <v/>
      </c>
      <c r="S244" s="236" t="b">
        <f t="shared" si="85"/>
        <v>0</v>
      </c>
      <c r="U244" s="123" t="e">
        <f t="shared" si="86"/>
        <v>#VALUE!</v>
      </c>
      <c r="V244" s="123" t="e">
        <f t="shared" si="88"/>
        <v>#VALUE!</v>
      </c>
      <c r="W244" s="123" t="e">
        <f t="shared" si="89"/>
        <v>#VALUE!</v>
      </c>
      <c r="X244" s="123" t="e">
        <f t="shared" si="90"/>
        <v>#VALUE!</v>
      </c>
      <c r="Y244" s="123" t="e">
        <f t="shared" si="91"/>
        <v>#VALUE!</v>
      </c>
      <c r="Z244" s="123" t="e">
        <f t="shared" si="92"/>
        <v>#VALUE!</v>
      </c>
      <c r="AA244" s="123" t="e">
        <f t="shared" si="93"/>
        <v>#VALUE!</v>
      </c>
      <c r="AB244" s="123" t="e">
        <f t="shared" si="94"/>
        <v>#VALUE!</v>
      </c>
      <c r="AC244" s="123" t="e">
        <f t="shared" si="95"/>
        <v>#VALUE!</v>
      </c>
      <c r="AD244" s="123" t="e">
        <f t="shared" si="96"/>
        <v>#VALUE!</v>
      </c>
      <c r="AE244" s="124" t="e">
        <f t="shared" si="97"/>
        <v>#VALUE!</v>
      </c>
      <c r="AF244" s="124" t="e">
        <f t="shared" si="98"/>
        <v>#VALUE!</v>
      </c>
      <c r="AG244" s="124" t="e">
        <f t="shared" si="99"/>
        <v>#VALUE!</v>
      </c>
      <c r="AH244" s="124" t="e">
        <f t="shared" si="100"/>
        <v>#VALUE!</v>
      </c>
      <c r="AI244" s="124" t="e">
        <f t="shared" si="101"/>
        <v>#VALUE!</v>
      </c>
      <c r="AJ244" s="124" t="e">
        <f t="shared" si="102"/>
        <v>#VALUE!</v>
      </c>
      <c r="AK244" s="124" t="e">
        <f t="shared" si="103"/>
        <v>#VALUE!</v>
      </c>
      <c r="AL244" s="124" t="e">
        <f t="shared" si="104"/>
        <v>#VALUE!</v>
      </c>
      <c r="AM244" s="124" t="e">
        <f t="shared" si="105"/>
        <v>#VALUE!</v>
      </c>
      <c r="AN244" s="124" t="e">
        <f t="shared" si="106"/>
        <v>#VALUE!</v>
      </c>
      <c r="AO244" s="124">
        <f t="shared" si="107"/>
        <v>1</v>
      </c>
    </row>
    <row r="245" spans="1:41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IF(OR($B245="",$C245="",$D245="",$E245&gt;AN_CONCURS,$E245=""),"",IF($F245&lt;&gt;0,F245/VLOOKUP($E245,Euro!A$6:C$246,3,FALSE),IF($G245&lt;&gt;0,G245,"")))</f>
        <v/>
      </c>
      <c r="S245" s="236" t="b">
        <f t="shared" si="85"/>
        <v>0</v>
      </c>
      <c r="U245" s="123" t="e">
        <f t="shared" si="86"/>
        <v>#VALUE!</v>
      </c>
      <c r="V245" s="123" t="e">
        <f t="shared" si="88"/>
        <v>#VALUE!</v>
      </c>
      <c r="W245" s="123" t="e">
        <f t="shared" si="89"/>
        <v>#VALUE!</v>
      </c>
      <c r="X245" s="123" t="e">
        <f t="shared" si="90"/>
        <v>#VALUE!</v>
      </c>
      <c r="Y245" s="123" t="e">
        <f t="shared" si="91"/>
        <v>#VALUE!</v>
      </c>
      <c r="Z245" s="123" t="e">
        <f t="shared" si="92"/>
        <v>#VALUE!</v>
      </c>
      <c r="AA245" s="123" t="e">
        <f t="shared" si="93"/>
        <v>#VALUE!</v>
      </c>
      <c r="AB245" s="123" t="e">
        <f t="shared" si="94"/>
        <v>#VALUE!</v>
      </c>
      <c r="AC245" s="123" t="e">
        <f t="shared" si="95"/>
        <v>#VALUE!</v>
      </c>
      <c r="AD245" s="123" t="e">
        <f t="shared" si="96"/>
        <v>#VALUE!</v>
      </c>
      <c r="AE245" s="124" t="e">
        <f t="shared" si="97"/>
        <v>#VALUE!</v>
      </c>
      <c r="AF245" s="124" t="e">
        <f t="shared" si="98"/>
        <v>#VALUE!</v>
      </c>
      <c r="AG245" s="124" t="e">
        <f t="shared" si="99"/>
        <v>#VALUE!</v>
      </c>
      <c r="AH245" s="124" t="e">
        <f t="shared" si="100"/>
        <v>#VALUE!</v>
      </c>
      <c r="AI245" s="124" t="e">
        <f t="shared" si="101"/>
        <v>#VALUE!</v>
      </c>
      <c r="AJ245" s="124" t="e">
        <f t="shared" si="102"/>
        <v>#VALUE!</v>
      </c>
      <c r="AK245" s="124" t="e">
        <f t="shared" si="103"/>
        <v>#VALUE!</v>
      </c>
      <c r="AL245" s="124" t="e">
        <f t="shared" si="104"/>
        <v>#VALUE!</v>
      </c>
      <c r="AM245" s="124" t="e">
        <f t="shared" si="105"/>
        <v>#VALUE!</v>
      </c>
      <c r="AN245" s="124" t="e">
        <f t="shared" si="106"/>
        <v>#VALUE!</v>
      </c>
      <c r="AO245" s="124">
        <f t="shared" si="107"/>
        <v>1</v>
      </c>
    </row>
    <row r="246" spans="1:41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IF(OR($B246="",$C246="",$D246="",$E246&gt;AN_CONCURS,$E246=""),"",IF($F246&lt;&gt;0,F246/VLOOKUP($E246,Euro!A$6:C$246,3,FALSE),IF($G246&lt;&gt;0,G246,"")))</f>
        <v/>
      </c>
      <c r="S246" s="236" t="b">
        <f t="shared" si="85"/>
        <v>0</v>
      </c>
      <c r="U246" s="123" t="e">
        <f t="shared" si="86"/>
        <v>#VALUE!</v>
      </c>
      <c r="V246" s="123" t="e">
        <f t="shared" si="88"/>
        <v>#VALUE!</v>
      </c>
      <c r="W246" s="123" t="e">
        <f t="shared" si="89"/>
        <v>#VALUE!</v>
      </c>
      <c r="X246" s="123" t="e">
        <f t="shared" si="90"/>
        <v>#VALUE!</v>
      </c>
      <c r="Y246" s="123" t="e">
        <f t="shared" si="91"/>
        <v>#VALUE!</v>
      </c>
      <c r="Z246" s="123" t="e">
        <f t="shared" si="92"/>
        <v>#VALUE!</v>
      </c>
      <c r="AA246" s="123" t="e">
        <f t="shared" si="93"/>
        <v>#VALUE!</v>
      </c>
      <c r="AB246" s="123" t="e">
        <f t="shared" si="94"/>
        <v>#VALUE!</v>
      </c>
      <c r="AC246" s="123" t="e">
        <f t="shared" si="95"/>
        <v>#VALUE!</v>
      </c>
      <c r="AD246" s="123" t="e">
        <f t="shared" si="96"/>
        <v>#VALUE!</v>
      </c>
      <c r="AE246" s="124" t="e">
        <f t="shared" si="97"/>
        <v>#VALUE!</v>
      </c>
      <c r="AF246" s="124" t="e">
        <f t="shared" si="98"/>
        <v>#VALUE!</v>
      </c>
      <c r="AG246" s="124" t="e">
        <f t="shared" si="99"/>
        <v>#VALUE!</v>
      </c>
      <c r="AH246" s="124" t="e">
        <f t="shared" si="100"/>
        <v>#VALUE!</v>
      </c>
      <c r="AI246" s="124" t="e">
        <f t="shared" si="101"/>
        <v>#VALUE!</v>
      </c>
      <c r="AJ246" s="124" t="e">
        <f t="shared" si="102"/>
        <v>#VALUE!</v>
      </c>
      <c r="AK246" s="124" t="e">
        <f t="shared" si="103"/>
        <v>#VALUE!</v>
      </c>
      <c r="AL246" s="124" t="e">
        <f t="shared" si="104"/>
        <v>#VALUE!</v>
      </c>
      <c r="AM246" s="124" t="e">
        <f t="shared" si="105"/>
        <v>#VALUE!</v>
      </c>
      <c r="AN246" s="124" t="e">
        <f t="shared" si="106"/>
        <v>#VALUE!</v>
      </c>
      <c r="AO246" s="124">
        <f t="shared" si="107"/>
        <v>1</v>
      </c>
    </row>
    <row r="247" spans="1:41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IF(OR($B247="",$C247="",$D247="",$E247&gt;AN_CONCURS,$E247=""),"",IF($F247&lt;&gt;0,F247/VLOOKUP($E247,Euro!A$6:C$246,3,FALSE),IF($G247&lt;&gt;0,G247,"")))</f>
        <v/>
      </c>
      <c r="S247" s="236" t="b">
        <f t="shared" si="85"/>
        <v>0</v>
      </c>
      <c r="U247" s="123" t="e">
        <f t="shared" si="86"/>
        <v>#VALUE!</v>
      </c>
      <c r="V247" s="123" t="e">
        <f t="shared" si="88"/>
        <v>#VALUE!</v>
      </c>
      <c r="W247" s="123" t="e">
        <f t="shared" si="89"/>
        <v>#VALUE!</v>
      </c>
      <c r="X247" s="123" t="e">
        <f t="shared" si="90"/>
        <v>#VALUE!</v>
      </c>
      <c r="Y247" s="123" t="e">
        <f t="shared" si="91"/>
        <v>#VALUE!</v>
      </c>
      <c r="Z247" s="123" t="e">
        <f t="shared" si="92"/>
        <v>#VALUE!</v>
      </c>
      <c r="AA247" s="123" t="e">
        <f t="shared" si="93"/>
        <v>#VALUE!</v>
      </c>
      <c r="AB247" s="123" t="e">
        <f t="shared" si="94"/>
        <v>#VALUE!</v>
      </c>
      <c r="AC247" s="123" t="e">
        <f t="shared" si="95"/>
        <v>#VALUE!</v>
      </c>
      <c r="AD247" s="123" t="e">
        <f t="shared" si="96"/>
        <v>#VALUE!</v>
      </c>
      <c r="AE247" s="124" t="e">
        <f t="shared" si="97"/>
        <v>#VALUE!</v>
      </c>
      <c r="AF247" s="124" t="e">
        <f t="shared" si="98"/>
        <v>#VALUE!</v>
      </c>
      <c r="AG247" s="124" t="e">
        <f t="shared" si="99"/>
        <v>#VALUE!</v>
      </c>
      <c r="AH247" s="124" t="e">
        <f t="shared" si="100"/>
        <v>#VALUE!</v>
      </c>
      <c r="AI247" s="124" t="e">
        <f t="shared" si="101"/>
        <v>#VALUE!</v>
      </c>
      <c r="AJ247" s="124" t="e">
        <f t="shared" si="102"/>
        <v>#VALUE!</v>
      </c>
      <c r="AK247" s="124" t="e">
        <f t="shared" si="103"/>
        <v>#VALUE!</v>
      </c>
      <c r="AL247" s="124" t="e">
        <f t="shared" si="104"/>
        <v>#VALUE!</v>
      </c>
      <c r="AM247" s="124" t="e">
        <f t="shared" si="105"/>
        <v>#VALUE!</v>
      </c>
      <c r="AN247" s="124" t="e">
        <f t="shared" si="106"/>
        <v>#VALUE!</v>
      </c>
      <c r="AO247" s="124">
        <f t="shared" si="107"/>
        <v>1</v>
      </c>
    </row>
    <row r="248" spans="1:41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IF(OR($B248="",$C248="",$D248="",$E248&gt;AN_CONCURS,$E248=""),"",IF($F248&lt;&gt;0,F248/VLOOKUP($E248,Euro!A$6:C$246,3,FALSE),IF($G248&lt;&gt;0,G248,"")))</f>
        <v/>
      </c>
      <c r="S248" s="236" t="b">
        <f t="shared" si="85"/>
        <v>0</v>
      </c>
      <c r="U248" s="123" t="e">
        <f t="shared" si="86"/>
        <v>#VALUE!</v>
      </c>
      <c r="V248" s="123" t="e">
        <f t="shared" si="88"/>
        <v>#VALUE!</v>
      </c>
      <c r="W248" s="123" t="e">
        <f t="shared" si="89"/>
        <v>#VALUE!</v>
      </c>
      <c r="X248" s="123" t="e">
        <f t="shared" si="90"/>
        <v>#VALUE!</v>
      </c>
      <c r="Y248" s="123" t="e">
        <f t="shared" si="91"/>
        <v>#VALUE!</v>
      </c>
      <c r="Z248" s="123" t="e">
        <f t="shared" si="92"/>
        <v>#VALUE!</v>
      </c>
      <c r="AA248" s="123" t="e">
        <f t="shared" si="93"/>
        <v>#VALUE!</v>
      </c>
      <c r="AB248" s="123" t="e">
        <f t="shared" si="94"/>
        <v>#VALUE!</v>
      </c>
      <c r="AC248" s="123" t="e">
        <f t="shared" si="95"/>
        <v>#VALUE!</v>
      </c>
      <c r="AD248" s="123" t="e">
        <f t="shared" si="96"/>
        <v>#VALUE!</v>
      </c>
      <c r="AE248" s="124" t="e">
        <f t="shared" si="97"/>
        <v>#VALUE!</v>
      </c>
      <c r="AF248" s="124" t="e">
        <f t="shared" si="98"/>
        <v>#VALUE!</v>
      </c>
      <c r="AG248" s="124" t="e">
        <f t="shared" si="99"/>
        <v>#VALUE!</v>
      </c>
      <c r="AH248" s="124" t="e">
        <f t="shared" si="100"/>
        <v>#VALUE!</v>
      </c>
      <c r="AI248" s="124" t="e">
        <f t="shared" si="101"/>
        <v>#VALUE!</v>
      </c>
      <c r="AJ248" s="124" t="e">
        <f t="shared" si="102"/>
        <v>#VALUE!</v>
      </c>
      <c r="AK248" s="124" t="e">
        <f t="shared" si="103"/>
        <v>#VALUE!</v>
      </c>
      <c r="AL248" s="124" t="e">
        <f t="shared" si="104"/>
        <v>#VALUE!</v>
      </c>
      <c r="AM248" s="124" t="e">
        <f t="shared" si="105"/>
        <v>#VALUE!</v>
      </c>
      <c r="AN248" s="124" t="e">
        <f t="shared" si="106"/>
        <v>#VALUE!</v>
      </c>
      <c r="AO248" s="124">
        <f t="shared" si="107"/>
        <v>1</v>
      </c>
    </row>
    <row r="249" spans="1:41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IF(OR($B249="",$C249="",$D249="",$E249&gt;AN_CONCURS,$E249=""),"",IF($F249&lt;&gt;0,F249/VLOOKUP($E249,Euro!A$6:C$246,3,FALSE),IF($G249&lt;&gt;0,G249,"")))</f>
        <v/>
      </c>
      <c r="S249" s="236" t="b">
        <f t="shared" si="85"/>
        <v>0</v>
      </c>
      <c r="U249" s="123" t="e">
        <f t="shared" si="86"/>
        <v>#VALUE!</v>
      </c>
      <c r="V249" s="123" t="e">
        <f t="shared" si="88"/>
        <v>#VALUE!</v>
      </c>
      <c r="W249" s="123" t="e">
        <f t="shared" si="89"/>
        <v>#VALUE!</v>
      </c>
      <c r="X249" s="123" t="e">
        <f t="shared" si="90"/>
        <v>#VALUE!</v>
      </c>
      <c r="Y249" s="123" t="e">
        <f t="shared" si="91"/>
        <v>#VALUE!</v>
      </c>
      <c r="Z249" s="123" t="e">
        <f t="shared" si="92"/>
        <v>#VALUE!</v>
      </c>
      <c r="AA249" s="123" t="e">
        <f t="shared" si="93"/>
        <v>#VALUE!</v>
      </c>
      <c r="AB249" s="123" t="e">
        <f t="shared" si="94"/>
        <v>#VALUE!</v>
      </c>
      <c r="AC249" s="123" t="e">
        <f t="shared" si="95"/>
        <v>#VALUE!</v>
      </c>
      <c r="AD249" s="123" t="e">
        <f t="shared" si="96"/>
        <v>#VALUE!</v>
      </c>
      <c r="AE249" s="124" t="e">
        <f t="shared" si="97"/>
        <v>#VALUE!</v>
      </c>
      <c r="AF249" s="124" t="e">
        <f t="shared" si="98"/>
        <v>#VALUE!</v>
      </c>
      <c r="AG249" s="124" t="e">
        <f t="shared" si="99"/>
        <v>#VALUE!</v>
      </c>
      <c r="AH249" s="124" t="e">
        <f t="shared" si="100"/>
        <v>#VALUE!</v>
      </c>
      <c r="AI249" s="124" t="e">
        <f t="shared" si="101"/>
        <v>#VALUE!</v>
      </c>
      <c r="AJ249" s="124" t="e">
        <f t="shared" si="102"/>
        <v>#VALUE!</v>
      </c>
      <c r="AK249" s="124" t="e">
        <f t="shared" si="103"/>
        <v>#VALUE!</v>
      </c>
      <c r="AL249" s="124" t="e">
        <f t="shared" si="104"/>
        <v>#VALUE!</v>
      </c>
      <c r="AM249" s="124" t="e">
        <f t="shared" si="105"/>
        <v>#VALUE!</v>
      </c>
      <c r="AN249" s="124" t="e">
        <f t="shared" si="106"/>
        <v>#VALUE!</v>
      </c>
      <c r="AO249" s="124">
        <f t="shared" si="107"/>
        <v>1</v>
      </c>
    </row>
    <row r="250" spans="1:41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IF(OR($B250="",$C250="",$D250="",$E250&gt;AN_CONCURS,$E250=""),"",IF($F250&lt;&gt;0,F250/VLOOKUP($E250,Euro!A$6:C$246,3,FALSE),IF($G250&lt;&gt;0,G250,"")))</f>
        <v/>
      </c>
      <c r="S250" s="236" t="b">
        <f t="shared" si="85"/>
        <v>0</v>
      </c>
      <c r="U250" s="123" t="e">
        <f t="shared" si="86"/>
        <v>#VALUE!</v>
      </c>
      <c r="V250" s="123" t="e">
        <f t="shared" si="88"/>
        <v>#VALUE!</v>
      </c>
      <c r="W250" s="123" t="e">
        <f t="shared" si="89"/>
        <v>#VALUE!</v>
      </c>
      <c r="X250" s="123" t="e">
        <f t="shared" si="90"/>
        <v>#VALUE!</v>
      </c>
      <c r="Y250" s="123" t="e">
        <f t="shared" si="91"/>
        <v>#VALUE!</v>
      </c>
      <c r="Z250" s="123" t="e">
        <f t="shared" si="92"/>
        <v>#VALUE!</v>
      </c>
      <c r="AA250" s="123" t="e">
        <f t="shared" si="93"/>
        <v>#VALUE!</v>
      </c>
      <c r="AB250" s="123" t="e">
        <f t="shared" si="94"/>
        <v>#VALUE!</v>
      </c>
      <c r="AC250" s="123" t="e">
        <f t="shared" si="95"/>
        <v>#VALUE!</v>
      </c>
      <c r="AD250" s="123" t="e">
        <f t="shared" si="96"/>
        <v>#VALUE!</v>
      </c>
      <c r="AE250" s="124" t="e">
        <f t="shared" si="97"/>
        <v>#VALUE!</v>
      </c>
      <c r="AF250" s="124" t="e">
        <f t="shared" si="98"/>
        <v>#VALUE!</v>
      </c>
      <c r="AG250" s="124" t="e">
        <f t="shared" si="99"/>
        <v>#VALUE!</v>
      </c>
      <c r="AH250" s="124" t="e">
        <f t="shared" si="100"/>
        <v>#VALUE!</v>
      </c>
      <c r="AI250" s="124" t="e">
        <f t="shared" si="101"/>
        <v>#VALUE!</v>
      </c>
      <c r="AJ250" s="124" t="e">
        <f t="shared" si="102"/>
        <v>#VALUE!</v>
      </c>
      <c r="AK250" s="124" t="e">
        <f t="shared" si="103"/>
        <v>#VALUE!</v>
      </c>
      <c r="AL250" s="124" t="e">
        <f t="shared" si="104"/>
        <v>#VALUE!</v>
      </c>
      <c r="AM250" s="124" t="e">
        <f t="shared" si="105"/>
        <v>#VALUE!</v>
      </c>
      <c r="AN250" s="124" t="e">
        <f t="shared" si="106"/>
        <v>#VALUE!</v>
      </c>
      <c r="AO250" s="124">
        <f t="shared" si="107"/>
        <v>1</v>
      </c>
    </row>
    <row r="251" spans="1:41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IF(OR($B251="",$C251="",$D251="",$E251&gt;AN_CONCURS,$E251=""),"",IF($F251&lt;&gt;0,F251/VLOOKUP($E251,Euro!A$6:C$246,3,FALSE),IF($G251&lt;&gt;0,G251,"")))</f>
        <v/>
      </c>
      <c r="S251" s="236" t="b">
        <f t="shared" si="85"/>
        <v>0</v>
      </c>
      <c r="U251" s="123" t="e">
        <f t="shared" si="86"/>
        <v>#VALUE!</v>
      </c>
      <c r="V251" s="123" t="e">
        <f t="shared" si="88"/>
        <v>#VALUE!</v>
      </c>
      <c r="W251" s="123" t="e">
        <f t="shared" si="89"/>
        <v>#VALUE!</v>
      </c>
      <c r="X251" s="123" t="e">
        <f t="shared" si="90"/>
        <v>#VALUE!</v>
      </c>
      <c r="Y251" s="123" t="e">
        <f t="shared" si="91"/>
        <v>#VALUE!</v>
      </c>
      <c r="Z251" s="123" t="e">
        <f t="shared" si="92"/>
        <v>#VALUE!</v>
      </c>
      <c r="AA251" s="123" t="e">
        <f t="shared" si="93"/>
        <v>#VALUE!</v>
      </c>
      <c r="AB251" s="123" t="e">
        <f t="shared" si="94"/>
        <v>#VALUE!</v>
      </c>
      <c r="AC251" s="123" t="e">
        <f t="shared" si="95"/>
        <v>#VALUE!</v>
      </c>
      <c r="AD251" s="123" t="e">
        <f t="shared" si="96"/>
        <v>#VALUE!</v>
      </c>
      <c r="AE251" s="124" t="e">
        <f t="shared" si="97"/>
        <v>#VALUE!</v>
      </c>
      <c r="AF251" s="124" t="e">
        <f t="shared" si="98"/>
        <v>#VALUE!</v>
      </c>
      <c r="AG251" s="124" t="e">
        <f t="shared" si="99"/>
        <v>#VALUE!</v>
      </c>
      <c r="AH251" s="124" t="e">
        <f t="shared" si="100"/>
        <v>#VALUE!</v>
      </c>
      <c r="AI251" s="124" t="e">
        <f t="shared" si="101"/>
        <v>#VALUE!</v>
      </c>
      <c r="AJ251" s="124" t="e">
        <f t="shared" si="102"/>
        <v>#VALUE!</v>
      </c>
      <c r="AK251" s="124" t="e">
        <f t="shared" si="103"/>
        <v>#VALUE!</v>
      </c>
      <c r="AL251" s="124" t="e">
        <f t="shared" si="104"/>
        <v>#VALUE!</v>
      </c>
      <c r="AM251" s="124" t="e">
        <f t="shared" si="105"/>
        <v>#VALUE!</v>
      </c>
      <c r="AN251" s="124" t="e">
        <f t="shared" si="106"/>
        <v>#VALUE!</v>
      </c>
      <c r="AO251" s="124">
        <f t="shared" si="107"/>
        <v>1</v>
      </c>
    </row>
    <row r="252" spans="1:41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IF(OR($B252="",$C252="",$D252="",$E252&gt;AN_CONCURS,$E252=""),"",IF($F252&lt;&gt;0,F252/VLOOKUP($E252,Euro!A$6:C$246,3,FALSE),IF($G252&lt;&gt;0,G252,"")))</f>
        <v/>
      </c>
      <c r="S252" s="236" t="b">
        <f t="shared" si="85"/>
        <v>0</v>
      </c>
      <c r="U252" s="123" t="e">
        <f t="shared" si="86"/>
        <v>#VALUE!</v>
      </c>
      <c r="V252" s="123" t="e">
        <f t="shared" si="88"/>
        <v>#VALUE!</v>
      </c>
      <c r="W252" s="123" t="e">
        <f t="shared" si="89"/>
        <v>#VALUE!</v>
      </c>
      <c r="X252" s="123" t="e">
        <f t="shared" si="90"/>
        <v>#VALUE!</v>
      </c>
      <c r="Y252" s="123" t="e">
        <f t="shared" si="91"/>
        <v>#VALUE!</v>
      </c>
      <c r="Z252" s="123" t="e">
        <f t="shared" si="92"/>
        <v>#VALUE!</v>
      </c>
      <c r="AA252" s="123" t="e">
        <f t="shared" si="93"/>
        <v>#VALUE!</v>
      </c>
      <c r="AB252" s="123" t="e">
        <f t="shared" si="94"/>
        <v>#VALUE!</v>
      </c>
      <c r="AC252" s="123" t="e">
        <f t="shared" si="95"/>
        <v>#VALUE!</v>
      </c>
      <c r="AD252" s="123" t="e">
        <f t="shared" si="96"/>
        <v>#VALUE!</v>
      </c>
      <c r="AE252" s="124" t="e">
        <f t="shared" si="97"/>
        <v>#VALUE!</v>
      </c>
      <c r="AF252" s="124" t="e">
        <f t="shared" si="98"/>
        <v>#VALUE!</v>
      </c>
      <c r="AG252" s="124" t="e">
        <f t="shared" si="99"/>
        <v>#VALUE!</v>
      </c>
      <c r="AH252" s="124" t="e">
        <f t="shared" si="100"/>
        <v>#VALUE!</v>
      </c>
      <c r="AI252" s="124" t="e">
        <f t="shared" si="101"/>
        <v>#VALUE!</v>
      </c>
      <c r="AJ252" s="124" t="e">
        <f t="shared" si="102"/>
        <v>#VALUE!</v>
      </c>
      <c r="AK252" s="124" t="e">
        <f t="shared" si="103"/>
        <v>#VALUE!</v>
      </c>
      <c r="AL252" s="124" t="e">
        <f t="shared" si="104"/>
        <v>#VALUE!</v>
      </c>
      <c r="AM252" s="124" t="e">
        <f t="shared" si="105"/>
        <v>#VALUE!</v>
      </c>
      <c r="AN252" s="124" t="e">
        <f t="shared" si="106"/>
        <v>#VALUE!</v>
      </c>
      <c r="AO252" s="124">
        <f t="shared" si="107"/>
        <v>1</v>
      </c>
    </row>
    <row r="253" spans="1:41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IF(OR($B253="",$C253="",$D253="",$E253&gt;AN_CONCURS,$E253=""),"",IF($F253&lt;&gt;0,F253/VLOOKUP($E253,Euro!A$6:C$246,3,FALSE),IF($G253&lt;&gt;0,G253,"")))</f>
        <v/>
      </c>
      <c r="S253" s="236" t="b">
        <f t="shared" si="85"/>
        <v>0</v>
      </c>
      <c r="U253" s="123" t="e">
        <f t="shared" si="86"/>
        <v>#VALUE!</v>
      </c>
      <c r="V253" s="123" t="e">
        <f t="shared" si="88"/>
        <v>#VALUE!</v>
      </c>
      <c r="W253" s="123" t="e">
        <f t="shared" si="89"/>
        <v>#VALUE!</v>
      </c>
      <c r="X253" s="123" t="e">
        <f t="shared" si="90"/>
        <v>#VALUE!</v>
      </c>
      <c r="Y253" s="123" t="e">
        <f t="shared" si="91"/>
        <v>#VALUE!</v>
      </c>
      <c r="Z253" s="123" t="e">
        <f t="shared" si="92"/>
        <v>#VALUE!</v>
      </c>
      <c r="AA253" s="123" t="e">
        <f t="shared" si="93"/>
        <v>#VALUE!</v>
      </c>
      <c r="AB253" s="123" t="e">
        <f t="shared" si="94"/>
        <v>#VALUE!</v>
      </c>
      <c r="AC253" s="123" t="e">
        <f t="shared" si="95"/>
        <v>#VALUE!</v>
      </c>
      <c r="AD253" s="123" t="e">
        <f t="shared" si="96"/>
        <v>#VALUE!</v>
      </c>
      <c r="AE253" s="124" t="e">
        <f t="shared" si="97"/>
        <v>#VALUE!</v>
      </c>
      <c r="AF253" s="124" t="e">
        <f t="shared" si="98"/>
        <v>#VALUE!</v>
      </c>
      <c r="AG253" s="124" t="e">
        <f t="shared" si="99"/>
        <v>#VALUE!</v>
      </c>
      <c r="AH253" s="124" t="e">
        <f t="shared" si="100"/>
        <v>#VALUE!</v>
      </c>
      <c r="AI253" s="124" t="e">
        <f t="shared" si="101"/>
        <v>#VALUE!</v>
      </c>
      <c r="AJ253" s="124" t="e">
        <f t="shared" si="102"/>
        <v>#VALUE!</v>
      </c>
      <c r="AK253" s="124" t="e">
        <f t="shared" si="103"/>
        <v>#VALUE!</v>
      </c>
      <c r="AL253" s="124" t="e">
        <f t="shared" si="104"/>
        <v>#VALUE!</v>
      </c>
      <c r="AM253" s="124" t="e">
        <f t="shared" si="105"/>
        <v>#VALUE!</v>
      </c>
      <c r="AN253" s="124" t="e">
        <f t="shared" si="106"/>
        <v>#VALUE!</v>
      </c>
      <c r="AO253" s="124">
        <f t="shared" si="107"/>
        <v>1</v>
      </c>
    </row>
    <row r="254" spans="1:41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IF(OR($B254="",$C254="",$D254="",$E254&gt;AN_CONCURS,$E254=""),"",IF($F254&lt;&gt;0,F254/VLOOKUP($E254,Euro!A$6:C$246,3,FALSE),IF($G254&lt;&gt;0,G254,"")))</f>
        <v/>
      </c>
      <c r="S254" s="236" t="b">
        <f t="shared" si="85"/>
        <v>0</v>
      </c>
      <c r="U254" s="123" t="e">
        <f t="shared" si="86"/>
        <v>#VALUE!</v>
      </c>
      <c r="V254" s="123" t="e">
        <f t="shared" si="88"/>
        <v>#VALUE!</v>
      </c>
      <c r="W254" s="123" t="e">
        <f t="shared" si="89"/>
        <v>#VALUE!</v>
      </c>
      <c r="X254" s="123" t="e">
        <f t="shared" si="90"/>
        <v>#VALUE!</v>
      </c>
      <c r="Y254" s="123" t="e">
        <f t="shared" si="91"/>
        <v>#VALUE!</v>
      </c>
      <c r="Z254" s="123" t="e">
        <f t="shared" si="92"/>
        <v>#VALUE!</v>
      </c>
      <c r="AA254" s="123" t="e">
        <f t="shared" si="93"/>
        <v>#VALUE!</v>
      </c>
      <c r="AB254" s="123" t="e">
        <f t="shared" si="94"/>
        <v>#VALUE!</v>
      </c>
      <c r="AC254" s="123" t="e">
        <f t="shared" si="95"/>
        <v>#VALUE!</v>
      </c>
      <c r="AD254" s="123" t="e">
        <f t="shared" si="96"/>
        <v>#VALUE!</v>
      </c>
      <c r="AE254" s="124" t="e">
        <f t="shared" si="97"/>
        <v>#VALUE!</v>
      </c>
      <c r="AF254" s="124" t="e">
        <f t="shared" si="98"/>
        <v>#VALUE!</v>
      </c>
      <c r="AG254" s="124" t="e">
        <f t="shared" si="99"/>
        <v>#VALUE!</v>
      </c>
      <c r="AH254" s="124" t="e">
        <f t="shared" si="100"/>
        <v>#VALUE!</v>
      </c>
      <c r="AI254" s="124" t="e">
        <f t="shared" si="101"/>
        <v>#VALUE!</v>
      </c>
      <c r="AJ254" s="124" t="e">
        <f t="shared" si="102"/>
        <v>#VALUE!</v>
      </c>
      <c r="AK254" s="124" t="e">
        <f t="shared" si="103"/>
        <v>#VALUE!</v>
      </c>
      <c r="AL254" s="124" t="e">
        <f t="shared" si="104"/>
        <v>#VALUE!</v>
      </c>
      <c r="AM254" s="124" t="e">
        <f t="shared" si="105"/>
        <v>#VALUE!</v>
      </c>
      <c r="AN254" s="124" t="e">
        <f t="shared" si="106"/>
        <v>#VALUE!</v>
      </c>
      <c r="AO254" s="124">
        <f t="shared" si="107"/>
        <v>1</v>
      </c>
    </row>
    <row r="255" spans="1:41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IF(OR($B255="",$C255="",$D255="",$E255&gt;AN_CONCURS,$E255=""),"",IF($F255&lt;&gt;0,F255/VLOOKUP($E255,Euro!A$6:C$246,3,FALSE),IF($G255&lt;&gt;0,G255,"")))</f>
        <v/>
      </c>
      <c r="S255" s="236" t="b">
        <f t="shared" si="85"/>
        <v>0</v>
      </c>
      <c r="U255" s="123" t="e">
        <f t="shared" si="86"/>
        <v>#VALUE!</v>
      </c>
      <c r="V255" s="123" t="e">
        <f t="shared" si="88"/>
        <v>#VALUE!</v>
      </c>
      <c r="W255" s="123" t="e">
        <f t="shared" si="89"/>
        <v>#VALUE!</v>
      </c>
      <c r="X255" s="123" t="e">
        <f t="shared" si="90"/>
        <v>#VALUE!</v>
      </c>
      <c r="Y255" s="123" t="e">
        <f t="shared" si="91"/>
        <v>#VALUE!</v>
      </c>
      <c r="Z255" s="123" t="e">
        <f t="shared" si="92"/>
        <v>#VALUE!</v>
      </c>
      <c r="AA255" s="123" t="e">
        <f t="shared" si="93"/>
        <v>#VALUE!</v>
      </c>
      <c r="AB255" s="123" t="e">
        <f t="shared" si="94"/>
        <v>#VALUE!</v>
      </c>
      <c r="AC255" s="123" t="e">
        <f t="shared" si="95"/>
        <v>#VALUE!</v>
      </c>
      <c r="AD255" s="123" t="e">
        <f t="shared" si="96"/>
        <v>#VALUE!</v>
      </c>
      <c r="AE255" s="124" t="e">
        <f t="shared" si="97"/>
        <v>#VALUE!</v>
      </c>
      <c r="AF255" s="124" t="e">
        <f t="shared" si="98"/>
        <v>#VALUE!</v>
      </c>
      <c r="AG255" s="124" t="e">
        <f t="shared" si="99"/>
        <v>#VALUE!</v>
      </c>
      <c r="AH255" s="124" t="e">
        <f t="shared" si="100"/>
        <v>#VALUE!</v>
      </c>
      <c r="AI255" s="124" t="e">
        <f t="shared" si="101"/>
        <v>#VALUE!</v>
      </c>
      <c r="AJ255" s="124" t="e">
        <f t="shared" si="102"/>
        <v>#VALUE!</v>
      </c>
      <c r="AK255" s="124" t="e">
        <f t="shared" si="103"/>
        <v>#VALUE!</v>
      </c>
      <c r="AL255" s="124" t="e">
        <f t="shared" si="104"/>
        <v>#VALUE!</v>
      </c>
      <c r="AM255" s="124" t="e">
        <f t="shared" si="105"/>
        <v>#VALUE!</v>
      </c>
      <c r="AN255" s="124" t="e">
        <f t="shared" si="106"/>
        <v>#VALUE!</v>
      </c>
      <c r="AO255" s="124">
        <f t="shared" si="107"/>
        <v>1</v>
      </c>
    </row>
    <row r="256" spans="1:41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IF(OR($B256="",$C256="",$D256="",$E256&gt;AN_CONCURS,$E256=""),"",IF($F256&lt;&gt;0,F256/VLOOKUP($E256,Euro!A$6:C$246,3,FALSE),IF($G256&lt;&gt;0,G256,"")))</f>
        <v/>
      </c>
      <c r="S256" s="236" t="b">
        <f t="shared" si="85"/>
        <v>0</v>
      </c>
      <c r="U256" s="123" t="e">
        <f t="shared" si="86"/>
        <v>#VALUE!</v>
      </c>
      <c r="V256" s="123" t="e">
        <f t="shared" si="88"/>
        <v>#VALUE!</v>
      </c>
      <c r="W256" s="123" t="e">
        <f t="shared" si="89"/>
        <v>#VALUE!</v>
      </c>
      <c r="X256" s="123" t="e">
        <f t="shared" si="90"/>
        <v>#VALUE!</v>
      </c>
      <c r="Y256" s="123" t="e">
        <f t="shared" si="91"/>
        <v>#VALUE!</v>
      </c>
      <c r="Z256" s="123" t="e">
        <f t="shared" si="92"/>
        <v>#VALUE!</v>
      </c>
      <c r="AA256" s="123" t="e">
        <f t="shared" si="93"/>
        <v>#VALUE!</v>
      </c>
      <c r="AB256" s="123" t="e">
        <f t="shared" si="94"/>
        <v>#VALUE!</v>
      </c>
      <c r="AC256" s="123" t="e">
        <f t="shared" si="95"/>
        <v>#VALUE!</v>
      </c>
      <c r="AD256" s="123" t="e">
        <f t="shared" si="96"/>
        <v>#VALUE!</v>
      </c>
      <c r="AE256" s="124" t="e">
        <f t="shared" si="97"/>
        <v>#VALUE!</v>
      </c>
      <c r="AF256" s="124" t="e">
        <f t="shared" si="98"/>
        <v>#VALUE!</v>
      </c>
      <c r="AG256" s="124" t="e">
        <f t="shared" si="99"/>
        <v>#VALUE!</v>
      </c>
      <c r="AH256" s="124" t="e">
        <f t="shared" si="100"/>
        <v>#VALUE!</v>
      </c>
      <c r="AI256" s="124" t="e">
        <f t="shared" si="101"/>
        <v>#VALUE!</v>
      </c>
      <c r="AJ256" s="124" t="e">
        <f t="shared" si="102"/>
        <v>#VALUE!</v>
      </c>
      <c r="AK256" s="124" t="e">
        <f t="shared" si="103"/>
        <v>#VALUE!</v>
      </c>
      <c r="AL256" s="124" t="e">
        <f t="shared" si="104"/>
        <v>#VALUE!</v>
      </c>
      <c r="AM256" s="124" t="e">
        <f t="shared" si="105"/>
        <v>#VALUE!</v>
      </c>
      <c r="AN256" s="124" t="e">
        <f t="shared" si="106"/>
        <v>#VALUE!</v>
      </c>
      <c r="AO256" s="124">
        <f t="shared" si="107"/>
        <v>1</v>
      </c>
    </row>
    <row r="257" spans="1:41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IF(OR($B257="",$C257="",$D257="",$E257&gt;AN_CONCURS,$E257=""),"",IF($F257&lt;&gt;0,F257/VLOOKUP($E257,Euro!A$6:C$246,3,FALSE),IF($G257&lt;&gt;0,G257,"")))</f>
        <v/>
      </c>
      <c r="S257" s="236" t="b">
        <f t="shared" si="85"/>
        <v>0</v>
      </c>
      <c r="U257" s="123" t="e">
        <f t="shared" si="86"/>
        <v>#VALUE!</v>
      </c>
      <c r="V257" s="123" t="e">
        <f t="shared" si="88"/>
        <v>#VALUE!</v>
      </c>
      <c r="W257" s="123" t="e">
        <f t="shared" si="89"/>
        <v>#VALUE!</v>
      </c>
      <c r="X257" s="123" t="e">
        <f t="shared" si="90"/>
        <v>#VALUE!</v>
      </c>
      <c r="Y257" s="123" t="e">
        <f t="shared" si="91"/>
        <v>#VALUE!</v>
      </c>
      <c r="Z257" s="123" t="e">
        <f t="shared" si="92"/>
        <v>#VALUE!</v>
      </c>
      <c r="AA257" s="123" t="e">
        <f t="shared" si="93"/>
        <v>#VALUE!</v>
      </c>
      <c r="AB257" s="123" t="e">
        <f t="shared" si="94"/>
        <v>#VALUE!</v>
      </c>
      <c r="AC257" s="123" t="e">
        <f t="shared" si="95"/>
        <v>#VALUE!</v>
      </c>
      <c r="AD257" s="123" t="e">
        <f t="shared" si="96"/>
        <v>#VALUE!</v>
      </c>
      <c r="AE257" s="124" t="e">
        <f t="shared" si="97"/>
        <v>#VALUE!</v>
      </c>
      <c r="AF257" s="124" t="e">
        <f t="shared" si="98"/>
        <v>#VALUE!</v>
      </c>
      <c r="AG257" s="124" t="e">
        <f t="shared" si="99"/>
        <v>#VALUE!</v>
      </c>
      <c r="AH257" s="124" t="e">
        <f t="shared" si="100"/>
        <v>#VALUE!</v>
      </c>
      <c r="AI257" s="124" t="e">
        <f t="shared" si="101"/>
        <v>#VALUE!</v>
      </c>
      <c r="AJ257" s="124" t="e">
        <f t="shared" si="102"/>
        <v>#VALUE!</v>
      </c>
      <c r="AK257" s="124" t="e">
        <f t="shared" si="103"/>
        <v>#VALUE!</v>
      </c>
      <c r="AL257" s="124" t="e">
        <f t="shared" si="104"/>
        <v>#VALUE!</v>
      </c>
      <c r="AM257" s="124" t="e">
        <f t="shared" si="105"/>
        <v>#VALUE!</v>
      </c>
      <c r="AN257" s="124" t="e">
        <f t="shared" si="106"/>
        <v>#VALUE!</v>
      </c>
      <c r="AO257" s="124">
        <f t="shared" si="107"/>
        <v>1</v>
      </c>
    </row>
    <row r="258" spans="1:41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IF(OR($B258="",$C258="",$D258="",$E258&gt;AN_CONCURS,$E258=""),"",IF($F258&lt;&gt;0,F258/VLOOKUP($E258,Euro!A$6:C$246,3,FALSE),IF($G258&lt;&gt;0,G258,"")))</f>
        <v/>
      </c>
      <c r="S258" s="236" t="b">
        <f t="shared" si="85"/>
        <v>0</v>
      </c>
      <c r="U258" s="123" t="e">
        <f t="shared" si="86"/>
        <v>#VALUE!</v>
      </c>
      <c r="V258" s="123" t="e">
        <f t="shared" si="88"/>
        <v>#VALUE!</v>
      </c>
      <c r="W258" s="123" t="e">
        <f t="shared" si="89"/>
        <v>#VALUE!</v>
      </c>
      <c r="X258" s="123" t="e">
        <f t="shared" si="90"/>
        <v>#VALUE!</v>
      </c>
      <c r="Y258" s="123" t="e">
        <f t="shared" si="91"/>
        <v>#VALUE!</v>
      </c>
      <c r="Z258" s="123" t="e">
        <f t="shared" si="92"/>
        <v>#VALUE!</v>
      </c>
      <c r="AA258" s="123" t="e">
        <f t="shared" si="93"/>
        <v>#VALUE!</v>
      </c>
      <c r="AB258" s="123" t="e">
        <f t="shared" si="94"/>
        <v>#VALUE!</v>
      </c>
      <c r="AC258" s="123" t="e">
        <f t="shared" si="95"/>
        <v>#VALUE!</v>
      </c>
      <c r="AD258" s="123" t="e">
        <f t="shared" si="96"/>
        <v>#VALUE!</v>
      </c>
      <c r="AE258" s="124" t="e">
        <f t="shared" si="97"/>
        <v>#VALUE!</v>
      </c>
      <c r="AF258" s="124" t="e">
        <f t="shared" si="98"/>
        <v>#VALUE!</v>
      </c>
      <c r="AG258" s="124" t="e">
        <f t="shared" si="99"/>
        <v>#VALUE!</v>
      </c>
      <c r="AH258" s="124" t="e">
        <f t="shared" si="100"/>
        <v>#VALUE!</v>
      </c>
      <c r="AI258" s="124" t="e">
        <f t="shared" si="101"/>
        <v>#VALUE!</v>
      </c>
      <c r="AJ258" s="124" t="e">
        <f t="shared" si="102"/>
        <v>#VALUE!</v>
      </c>
      <c r="AK258" s="124" t="e">
        <f t="shared" si="103"/>
        <v>#VALUE!</v>
      </c>
      <c r="AL258" s="124" t="e">
        <f t="shared" si="104"/>
        <v>#VALUE!</v>
      </c>
      <c r="AM258" s="124" t="e">
        <f t="shared" si="105"/>
        <v>#VALUE!</v>
      </c>
      <c r="AN258" s="124" t="e">
        <f t="shared" si="106"/>
        <v>#VALUE!</v>
      </c>
      <c r="AO258" s="124">
        <f t="shared" si="107"/>
        <v>1</v>
      </c>
    </row>
    <row r="259" spans="1:41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IF(OR($B259="",$C259="",$D259="",$E259&gt;AN_CONCURS,$E259=""),"",IF($F259&lt;&gt;0,F259/VLOOKUP($E259,Euro!A$6:C$246,3,FALSE),IF($G259&lt;&gt;0,G259,"")))</f>
        <v/>
      </c>
      <c r="S259" s="236" t="b">
        <f t="shared" si="85"/>
        <v>0</v>
      </c>
      <c r="U259" s="123" t="e">
        <f t="shared" si="86"/>
        <v>#VALUE!</v>
      </c>
      <c r="V259" s="123" t="e">
        <f t="shared" si="88"/>
        <v>#VALUE!</v>
      </c>
      <c r="W259" s="123" t="e">
        <f t="shared" si="89"/>
        <v>#VALUE!</v>
      </c>
      <c r="X259" s="123" t="e">
        <f t="shared" si="90"/>
        <v>#VALUE!</v>
      </c>
      <c r="Y259" s="123" t="e">
        <f t="shared" si="91"/>
        <v>#VALUE!</v>
      </c>
      <c r="Z259" s="123" t="e">
        <f t="shared" si="92"/>
        <v>#VALUE!</v>
      </c>
      <c r="AA259" s="123" t="e">
        <f t="shared" si="93"/>
        <v>#VALUE!</v>
      </c>
      <c r="AB259" s="123" t="e">
        <f t="shared" si="94"/>
        <v>#VALUE!</v>
      </c>
      <c r="AC259" s="123" t="e">
        <f t="shared" si="95"/>
        <v>#VALUE!</v>
      </c>
      <c r="AD259" s="123" t="e">
        <f t="shared" si="96"/>
        <v>#VALUE!</v>
      </c>
      <c r="AE259" s="124" t="e">
        <f t="shared" si="97"/>
        <v>#VALUE!</v>
      </c>
      <c r="AF259" s="124" t="e">
        <f t="shared" si="98"/>
        <v>#VALUE!</v>
      </c>
      <c r="AG259" s="124" t="e">
        <f t="shared" si="99"/>
        <v>#VALUE!</v>
      </c>
      <c r="AH259" s="124" t="e">
        <f t="shared" si="100"/>
        <v>#VALUE!</v>
      </c>
      <c r="AI259" s="124" t="e">
        <f t="shared" si="101"/>
        <v>#VALUE!</v>
      </c>
      <c r="AJ259" s="124" t="e">
        <f t="shared" si="102"/>
        <v>#VALUE!</v>
      </c>
      <c r="AK259" s="124" t="e">
        <f t="shared" si="103"/>
        <v>#VALUE!</v>
      </c>
      <c r="AL259" s="124" t="e">
        <f t="shared" si="104"/>
        <v>#VALUE!</v>
      </c>
      <c r="AM259" s="124" t="e">
        <f t="shared" si="105"/>
        <v>#VALUE!</v>
      </c>
      <c r="AN259" s="124" t="e">
        <f t="shared" si="106"/>
        <v>#VALUE!</v>
      </c>
      <c r="AO259" s="124">
        <f t="shared" si="107"/>
        <v>1</v>
      </c>
    </row>
    <row r="260" spans="1:41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IF(OR($B260="",$C260="",$D260="",$E260&gt;AN_CONCURS,$E260=""),"",IF($F260&lt;&gt;0,F260/VLOOKUP($E260,Euro!A$6:C$246,3,FALSE),IF($G260&lt;&gt;0,G260,"")))</f>
        <v/>
      </c>
      <c r="S260" s="236" t="b">
        <f t="shared" si="85"/>
        <v>0</v>
      </c>
      <c r="U260" s="123" t="e">
        <f t="shared" si="86"/>
        <v>#VALUE!</v>
      </c>
      <c r="V260" s="123" t="e">
        <f t="shared" si="88"/>
        <v>#VALUE!</v>
      </c>
      <c r="W260" s="123" t="e">
        <f t="shared" si="89"/>
        <v>#VALUE!</v>
      </c>
      <c r="X260" s="123" t="e">
        <f t="shared" si="90"/>
        <v>#VALUE!</v>
      </c>
      <c r="Y260" s="123" t="e">
        <f t="shared" si="91"/>
        <v>#VALUE!</v>
      </c>
      <c r="Z260" s="123" t="e">
        <f t="shared" si="92"/>
        <v>#VALUE!</v>
      </c>
      <c r="AA260" s="123" t="e">
        <f t="shared" si="93"/>
        <v>#VALUE!</v>
      </c>
      <c r="AB260" s="123" t="e">
        <f t="shared" si="94"/>
        <v>#VALUE!</v>
      </c>
      <c r="AC260" s="123" t="e">
        <f t="shared" si="95"/>
        <v>#VALUE!</v>
      </c>
      <c r="AD260" s="123" t="e">
        <f t="shared" si="96"/>
        <v>#VALUE!</v>
      </c>
      <c r="AE260" s="124" t="e">
        <f t="shared" si="97"/>
        <v>#VALUE!</v>
      </c>
      <c r="AF260" s="124" t="e">
        <f t="shared" si="98"/>
        <v>#VALUE!</v>
      </c>
      <c r="AG260" s="124" t="e">
        <f t="shared" si="99"/>
        <v>#VALUE!</v>
      </c>
      <c r="AH260" s="124" t="e">
        <f t="shared" si="100"/>
        <v>#VALUE!</v>
      </c>
      <c r="AI260" s="124" t="e">
        <f t="shared" si="101"/>
        <v>#VALUE!</v>
      </c>
      <c r="AJ260" s="124" t="e">
        <f t="shared" si="102"/>
        <v>#VALUE!</v>
      </c>
      <c r="AK260" s="124" t="e">
        <f t="shared" si="103"/>
        <v>#VALUE!</v>
      </c>
      <c r="AL260" s="124" t="e">
        <f t="shared" si="104"/>
        <v>#VALUE!</v>
      </c>
      <c r="AM260" s="124" t="e">
        <f t="shared" si="105"/>
        <v>#VALUE!</v>
      </c>
      <c r="AN260" s="124" t="e">
        <f t="shared" si="106"/>
        <v>#VALUE!</v>
      </c>
      <c r="AO260" s="124">
        <f t="shared" si="107"/>
        <v>1</v>
      </c>
    </row>
  </sheetData>
  <sheetProtection password="C296" sheet="1" objects="1" scenarios="1"/>
  <mergeCells count="21">
    <mergeCell ref="S8:S9"/>
    <mergeCell ref="G8:G9"/>
    <mergeCell ref="R8:R9"/>
    <mergeCell ref="H8:H9"/>
    <mergeCell ref="I8:J8"/>
    <mergeCell ref="N8:O8"/>
    <mergeCell ref="P8:Q8"/>
    <mergeCell ref="K8:L8"/>
    <mergeCell ref="M8:M9"/>
    <mergeCell ref="A6:M6"/>
    <mergeCell ref="D8:D9"/>
    <mergeCell ref="E8:E9"/>
    <mergeCell ref="A1:C1"/>
    <mergeCell ref="A2:C2"/>
    <mergeCell ref="A3:C3"/>
    <mergeCell ref="A4:C4"/>
    <mergeCell ref="A5:M5"/>
    <mergeCell ref="A8:A9"/>
    <mergeCell ref="C8:C9"/>
    <mergeCell ref="F8:F9"/>
    <mergeCell ref="B8:B9"/>
  </mergeCells>
  <phoneticPr fontId="39" type="noConversion"/>
  <pageMargins left="0.39370078740157483" right="0.39370078740157483" top="0.78740157480314965" bottom="1" header="0" footer="0.31496062992125984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C000"/>
  </sheetPr>
  <dimension ref="A1:AR260"/>
  <sheetViews>
    <sheetView view="pageBreakPreview" zoomScale="60" zoomScaleNormal="76" workbookViewId="0">
      <selection activeCell="M40" sqref="M40"/>
    </sheetView>
  </sheetViews>
  <sheetFormatPr defaultRowHeight="12.75"/>
  <cols>
    <col min="1" max="1" width="5.7109375" style="2" customWidth="1"/>
    <col min="2" max="3" width="35.7109375" style="2" customWidth="1"/>
    <col min="4" max="4" width="16.7109375" style="3" customWidth="1"/>
    <col min="5" max="5" width="10.7109375" style="28" customWidth="1"/>
    <col min="6" max="6" width="16.7109375" style="28" customWidth="1"/>
    <col min="7" max="7" width="17.85546875" style="28" customWidth="1"/>
    <col min="8" max="8" width="18.42578125" style="28" customWidth="1"/>
    <col min="9" max="10" width="10.7109375" style="28" customWidth="1"/>
    <col min="11" max="12" width="10.7109375" style="7" customWidth="1"/>
    <col min="13" max="13" width="31.7109375" style="7" customWidth="1"/>
    <col min="14" max="17" width="8.7109375" style="7" hidden="1" customWidth="1"/>
    <col min="18" max="18" width="13.85546875" style="226" hidden="1" customWidth="1"/>
    <col min="19" max="19" width="10" style="234" hidden="1" customWidth="1"/>
    <col min="20" max="20" width="7.5703125" style="226" hidden="1" customWidth="1"/>
    <col min="21" max="21" width="8.7109375" style="198" hidden="1" customWidth="1"/>
    <col min="22" max="43" width="9.140625" style="7" hidden="1" customWidth="1"/>
    <col min="44" max="44" width="9.140625" style="2" hidden="1" customWidth="1"/>
    <col min="45" max="16384" width="9.140625" style="2"/>
  </cols>
  <sheetData>
    <row r="1" spans="1:42" s="108" customFormat="1" ht="15.75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S1" s="233"/>
      <c r="U1" s="183"/>
      <c r="V1" s="182"/>
    </row>
    <row r="2" spans="1:42" s="108" customFormat="1" ht="15.75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S2" s="233"/>
      <c r="U2" s="183"/>
      <c r="V2" s="182"/>
    </row>
    <row r="3" spans="1:42" s="108" customFormat="1" ht="15.75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S3" s="246"/>
      <c r="U3" s="183"/>
      <c r="V3" s="182"/>
    </row>
    <row r="4" spans="1:42" s="108" customFormat="1" ht="15.75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S4" s="246"/>
      <c r="U4" s="183"/>
      <c r="V4" s="182"/>
    </row>
    <row r="5" spans="1:42" s="108" customFormat="1" ht="15.75">
      <c r="A5" s="761" t="s">
        <v>177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193"/>
      <c r="S5" s="247"/>
      <c r="U5" s="183"/>
      <c r="V5" s="182"/>
    </row>
    <row r="6" spans="1:42" s="108" customFormat="1" ht="15.75">
      <c r="A6" s="761" t="s">
        <v>236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193"/>
      <c r="S6" s="233"/>
      <c r="U6" s="183"/>
      <c r="V6" s="182"/>
    </row>
    <row r="7" spans="1:42" ht="15.75">
      <c r="A7" s="7"/>
      <c r="B7" s="7"/>
      <c r="C7" s="7"/>
      <c r="D7" s="23"/>
      <c r="E7" s="227"/>
      <c r="F7" s="227"/>
      <c r="G7" s="227"/>
      <c r="H7" s="227"/>
      <c r="I7" s="227"/>
      <c r="J7" s="227"/>
      <c r="L7" s="225"/>
      <c r="M7" s="30" t="str">
        <f>CONCATENATE('Date initiale'!B7," ",'Date initiale'!B6)</f>
        <v>ASISTENT UNIVERSITAR DĂESCU Alexandru Cosmin</v>
      </c>
      <c r="N7" s="225"/>
      <c r="O7" s="225"/>
      <c r="P7" s="225"/>
      <c r="Q7" s="225"/>
      <c r="S7" s="233"/>
    </row>
    <row r="8" spans="1:42" ht="15.75">
      <c r="A8" s="765" t="s">
        <v>0</v>
      </c>
      <c r="B8" s="765" t="s">
        <v>235</v>
      </c>
      <c r="C8" s="765" t="s">
        <v>114</v>
      </c>
      <c r="D8" s="765" t="s">
        <v>115</v>
      </c>
      <c r="E8" s="764" t="s">
        <v>4</v>
      </c>
      <c r="F8" s="788" t="s">
        <v>116</v>
      </c>
      <c r="G8" s="788" t="s">
        <v>117</v>
      </c>
      <c r="H8" s="788" t="s">
        <v>95</v>
      </c>
      <c r="I8" s="782" t="s">
        <v>119</v>
      </c>
      <c r="J8" s="783"/>
      <c r="K8" s="765" t="s">
        <v>7</v>
      </c>
      <c r="L8" s="765"/>
      <c r="M8" s="765" t="s">
        <v>110</v>
      </c>
      <c r="N8" s="765" t="s">
        <v>120</v>
      </c>
      <c r="O8" s="765"/>
      <c r="P8" s="792" t="s">
        <v>285</v>
      </c>
      <c r="Q8" s="767"/>
      <c r="R8" s="790" t="s">
        <v>118</v>
      </c>
      <c r="S8" s="770" t="s">
        <v>240</v>
      </c>
      <c r="T8" s="96"/>
      <c r="U8" s="6"/>
    </row>
    <row r="9" spans="1:42" ht="78.75" customHeight="1">
      <c r="A9" s="765"/>
      <c r="B9" s="765"/>
      <c r="C9" s="765"/>
      <c r="D9" s="765"/>
      <c r="E9" s="764"/>
      <c r="F9" s="789"/>
      <c r="G9" s="789"/>
      <c r="H9" s="78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765"/>
      <c r="N9" s="109" t="s">
        <v>113</v>
      </c>
      <c r="O9" s="109" t="s">
        <v>105</v>
      </c>
      <c r="P9" s="109" t="s">
        <v>113</v>
      </c>
      <c r="Q9" s="109" t="s">
        <v>105</v>
      </c>
      <c r="R9" s="791"/>
      <c r="S9" s="770"/>
      <c r="T9" s="96"/>
      <c r="U9" s="9"/>
      <c r="V9" s="13">
        <v>1</v>
      </c>
      <c r="W9" s="13">
        <v>2</v>
      </c>
      <c r="X9" s="13">
        <v>3</v>
      </c>
      <c r="Y9" s="13">
        <v>4</v>
      </c>
      <c r="Z9" s="13">
        <v>5</v>
      </c>
      <c r="AA9" s="13">
        <v>6</v>
      </c>
      <c r="AB9" s="13">
        <v>7</v>
      </c>
      <c r="AC9" s="13">
        <v>8</v>
      </c>
      <c r="AD9" s="13">
        <v>9</v>
      </c>
      <c r="AE9" s="13">
        <v>10</v>
      </c>
      <c r="AF9" s="13">
        <v>1</v>
      </c>
      <c r="AG9" s="13">
        <v>2</v>
      </c>
      <c r="AH9" s="13">
        <v>3</v>
      </c>
      <c r="AI9" s="13">
        <v>4</v>
      </c>
      <c r="AJ9" s="13">
        <v>5</v>
      </c>
      <c r="AK9" s="13">
        <v>6</v>
      </c>
      <c r="AL9" s="13">
        <v>7</v>
      </c>
      <c r="AM9" s="13">
        <v>8</v>
      </c>
      <c r="AN9" s="13">
        <v>9</v>
      </c>
      <c r="AO9" s="13">
        <v>10</v>
      </c>
      <c r="AP9" s="13"/>
    </row>
    <row r="10" spans="1:42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5.0793698093833708</v>
      </c>
      <c r="L10" s="114">
        <f>SUMIF(L11:L80,"&gt;0")</f>
        <v>10.859984085098509</v>
      </c>
      <c r="M10" s="114"/>
      <c r="N10" s="115">
        <f>SUMIF(N11:N80,"&gt;0")</f>
        <v>2</v>
      </c>
      <c r="O10" s="115">
        <f>SUMIF(O11:O80,"&gt;0")</f>
        <v>8</v>
      </c>
      <c r="P10" s="115">
        <f>SUMIF(P11:P80,"&gt;0")</f>
        <v>1</v>
      </c>
      <c r="Q10" s="115">
        <f>SUMIF(Q11:Q80,"&gt;0")</f>
        <v>4</v>
      </c>
      <c r="R10" s="116"/>
      <c r="S10" s="235"/>
      <c r="T10" s="97"/>
      <c r="U10" s="11"/>
      <c r="V10" s="10" t="e">
        <f t="shared" ref="V10:AO10" si="0">SUM(V11:V44)</f>
        <v>#VALUE!</v>
      </c>
      <c r="W10" s="10" t="e">
        <f t="shared" si="0"/>
        <v>#VALUE!</v>
      </c>
      <c r="X10" s="10" t="e">
        <f t="shared" si="0"/>
        <v>#VALUE!</v>
      </c>
      <c r="Y10" s="10" t="e">
        <f t="shared" si="0"/>
        <v>#VALUE!</v>
      </c>
      <c r="Z10" s="10" t="e">
        <f t="shared" si="0"/>
        <v>#VALUE!</v>
      </c>
      <c r="AA10" s="10" t="e">
        <f t="shared" si="0"/>
        <v>#VALUE!</v>
      </c>
      <c r="AB10" s="10" t="e">
        <f t="shared" si="0"/>
        <v>#VALUE!</v>
      </c>
      <c r="AC10" s="10" t="e">
        <f t="shared" si="0"/>
        <v>#VALUE!</v>
      </c>
      <c r="AD10" s="10" t="e">
        <f t="shared" si="0"/>
        <v>#VALUE!</v>
      </c>
      <c r="AE10" s="10" t="e">
        <f t="shared" si="0"/>
        <v>#VALUE!</v>
      </c>
      <c r="AF10" s="10" t="e">
        <f t="shared" si="0"/>
        <v>#VALUE!</v>
      </c>
      <c r="AG10" s="10" t="e">
        <f t="shared" si="0"/>
        <v>#VALUE!</v>
      </c>
      <c r="AH10" s="10" t="e">
        <f t="shared" si="0"/>
        <v>#VALUE!</v>
      </c>
      <c r="AI10" s="10" t="e">
        <f t="shared" si="0"/>
        <v>#VALUE!</v>
      </c>
      <c r="AJ10" s="10" t="e">
        <f t="shared" si="0"/>
        <v>#VALUE!</v>
      </c>
      <c r="AK10" s="10" t="e">
        <f t="shared" si="0"/>
        <v>#VALUE!</v>
      </c>
      <c r="AL10" s="10" t="e">
        <f t="shared" si="0"/>
        <v>#VALUE!</v>
      </c>
      <c r="AM10" s="10" t="e">
        <f t="shared" si="0"/>
        <v>#VALUE!</v>
      </c>
      <c r="AN10" s="10" t="e">
        <f t="shared" si="0"/>
        <v>#VALUE!</v>
      </c>
      <c r="AO10" s="10" t="e">
        <f t="shared" si="0"/>
        <v>#VALUE!</v>
      </c>
      <c r="AP10" s="10"/>
    </row>
    <row r="11" spans="1:42" ht="47.25">
      <c r="A11" s="118" t="s">
        <v>121</v>
      </c>
      <c r="B11" s="597" t="s">
        <v>805</v>
      </c>
      <c r="C11" s="594" t="s">
        <v>806</v>
      </c>
      <c r="D11" s="593">
        <v>203</v>
      </c>
      <c r="E11" s="595">
        <v>2005</v>
      </c>
      <c r="F11" s="596">
        <v>10000</v>
      </c>
      <c r="G11" s="596"/>
      <c r="H11" s="596" t="s">
        <v>807</v>
      </c>
      <c r="I11" s="595"/>
      <c r="J11" s="595" t="s">
        <v>781</v>
      </c>
      <c r="K11" s="121" t="str">
        <f t="shared" ref="K11:K74" si="1">IF(OR($B11="",$C11="",$D11="",$E11="",$E11&lt;AN_LIM,$E11&gt;AN_CONCURS,$S11=FALSE),"",IF($R11="","",IF(OR($I11="X",$I11="x"),DIR_C_SMALL*$R11/10000,IF(OR($J11="X",$J11="x"),MEMBRU_C_SMALL*$R11/10000/$AP11,""))))</f>
        <v/>
      </c>
      <c r="L11" s="121">
        <f t="shared" ref="L11:L74" si="2">IF(OR($B11="",$C11="",$D11="",$E11="",$E11&gt;AN_CONCURS,$S11=FALSE),"",IF($R11="","",IF(OR($I11="X",$I11="x"),DIR_C_SMALL*$R11/10000,IF(OR($J11="X",$J11="x"),MEMBRU_C_SMALL*$R11/10000/$AP11,""))))</f>
        <v>1.3799194127062979</v>
      </c>
      <c r="M11" s="223" t="str">
        <f t="shared" ref="M11:M75" si="3">IF($R11="","",IF($R11&gt;=10000," &gt;= 10.000 EURO; Se trece la 4.2b",""))</f>
        <v/>
      </c>
      <c r="N11" s="122" t="str">
        <f t="shared" ref="N11:N74" si="4">IF(AND($F11="",$G11="",$S11=FALSE),"",IF(OR($D11="",$E11="",$E11&gt;AN_CONCURS,$I11="",$S11=FALSE),"",IF(OR($I11="X",$I11="x"),1,0)))</f>
        <v/>
      </c>
      <c r="O11" s="122">
        <f t="shared" ref="O11:O74" si="5">IF(AND($F11="",$G11="",$S11=FALSE),"",IF(OR($D11="",$E11="",$E11&gt;AN_CONCURS,$J11="",$S11=FALSE),"",IF(OR($J11="X",$J11="x"),1,0)))</f>
        <v>1</v>
      </c>
      <c r="P11" s="122" t="str">
        <f t="shared" ref="P11:P74" si="6">IF(AND($F11="",$G11="",$S11=FALSE),"",IF(OR($E11&lt;AN_LIM,$E11&gt;AN_CONCURS,$I11="",$S11=FALSE),"",IF(OR($I11="X",$I11="x"),1,0)))</f>
        <v/>
      </c>
      <c r="Q11" s="122" t="str">
        <f t="shared" ref="Q11:Q74" si="7">IF(AND($F11="",$G11="",$S11=FALSE),"",IF(OR($E11&lt;AN_LIM,$E11&gt;AN_CONCURS,$J11="",$S11=FALSE),"",IF(OR($J11="X",$J11="x"),1,0)))</f>
        <v/>
      </c>
      <c r="R11" s="122">
        <f>IF(OR($B11="",$C11="",$D11="",$E11="",$E11&gt;AN_CONCURS),"",IF($F11&lt;&gt;0,$F11/VLOOKUP($E11,Euro!A$6:C$246,3,FALSE),IF($G11&lt;&gt;0,$G11,0)))</f>
        <v>2759.8388254125957</v>
      </c>
      <c r="S11" s="236" t="b">
        <f t="shared" ref="S11:S74" si="8">IF(NUME="",FALSE,ISNUMBER(SEARCH(NUME,$B11)))</f>
        <v>1</v>
      </c>
      <c r="T11" s="96"/>
      <c r="U11" s="12"/>
      <c r="V11" s="14">
        <f t="shared" ref="V11:V74" si="9">FIND(",",$B11,1)</f>
        <v>10</v>
      </c>
      <c r="W11" s="14">
        <f t="shared" ref="W11:AE26" si="10">FIND(",",$B11,V11+1)</f>
        <v>18</v>
      </c>
      <c r="X11" s="14">
        <f t="shared" si="10"/>
        <v>37</v>
      </c>
      <c r="Y11" s="14" t="e">
        <f t="shared" si="10"/>
        <v>#VALUE!</v>
      </c>
      <c r="Z11" s="14" t="e">
        <f t="shared" si="10"/>
        <v>#VALUE!</v>
      </c>
      <c r="AA11" s="14" t="e">
        <f t="shared" si="10"/>
        <v>#VALUE!</v>
      </c>
      <c r="AB11" s="14" t="e">
        <f t="shared" si="10"/>
        <v>#VALUE!</v>
      </c>
      <c r="AC11" s="14" t="e">
        <f t="shared" si="10"/>
        <v>#VALUE!</v>
      </c>
      <c r="AD11" s="14" t="e">
        <f t="shared" si="10"/>
        <v>#VALUE!</v>
      </c>
      <c r="AE11" s="14" t="e">
        <f t="shared" si="10"/>
        <v>#VALUE!</v>
      </c>
      <c r="AF11" s="15">
        <f t="shared" ref="AF11:AO36" si="11">IF(V11&gt;0,1,0)</f>
        <v>1</v>
      </c>
      <c r="AG11" s="15">
        <f t="shared" si="11"/>
        <v>1</v>
      </c>
      <c r="AH11" s="15">
        <f t="shared" si="11"/>
        <v>1</v>
      </c>
      <c r="AI11" s="15" t="e">
        <f t="shared" si="11"/>
        <v>#VALUE!</v>
      </c>
      <c r="AJ11" s="15" t="e">
        <f t="shared" si="11"/>
        <v>#VALUE!</v>
      </c>
      <c r="AK11" s="15" t="e">
        <f t="shared" si="11"/>
        <v>#VALUE!</v>
      </c>
      <c r="AL11" s="15" t="e">
        <f t="shared" si="11"/>
        <v>#VALUE!</v>
      </c>
      <c r="AM11" s="15" t="e">
        <f t="shared" si="11"/>
        <v>#VALUE!</v>
      </c>
      <c r="AN11" s="15" t="e">
        <f t="shared" si="11"/>
        <v>#VALUE!</v>
      </c>
      <c r="AO11" s="15" t="e">
        <f t="shared" si="11"/>
        <v>#VALUE!</v>
      </c>
      <c r="AP11" s="15">
        <f t="shared" ref="AP11:AP74" si="12">1+SUMIF(AF11:AO11,"&gt;0",AF11:AO11)</f>
        <v>4</v>
      </c>
    </row>
    <row r="12" spans="1:42" ht="47.25">
      <c r="A12" s="118" t="s">
        <v>80</v>
      </c>
      <c r="B12" s="597" t="s">
        <v>805</v>
      </c>
      <c r="C12" s="594" t="s">
        <v>808</v>
      </c>
      <c r="D12" s="593">
        <v>415</v>
      </c>
      <c r="E12" s="595">
        <v>2006</v>
      </c>
      <c r="F12" s="596">
        <v>19900</v>
      </c>
      <c r="G12" s="596"/>
      <c r="H12" s="596" t="s">
        <v>809</v>
      </c>
      <c r="I12" s="595"/>
      <c r="J12" s="595" t="s">
        <v>781</v>
      </c>
      <c r="K12" s="121" t="str">
        <f t="shared" si="1"/>
        <v/>
      </c>
      <c r="L12" s="121">
        <f t="shared" si="2"/>
        <v>2.8230954745353949</v>
      </c>
      <c r="M12" s="223" t="str">
        <f t="shared" si="3"/>
        <v/>
      </c>
      <c r="N12" s="122" t="str">
        <f t="shared" si="4"/>
        <v/>
      </c>
      <c r="O12" s="122">
        <f t="shared" si="5"/>
        <v>1</v>
      </c>
      <c r="P12" s="122" t="str">
        <f t="shared" si="6"/>
        <v/>
      </c>
      <c r="Q12" s="122" t="str">
        <f t="shared" si="7"/>
        <v/>
      </c>
      <c r="R12" s="122">
        <f>IF(OR($B12="",$C12="",$D12="",$E12="",$E12&gt;AN_CONCURS),"",IF($F12&lt;&gt;0,$F12/VLOOKUP($E12,Euro!A$6:C$246,3,FALSE),IF($G12&lt;&gt;0,$G12,0)))</f>
        <v>5646.1909490707894</v>
      </c>
      <c r="S12" s="236" t="b">
        <f t="shared" si="8"/>
        <v>1</v>
      </c>
      <c r="T12" s="96"/>
      <c r="U12" s="12"/>
      <c r="V12" s="14">
        <f t="shared" si="9"/>
        <v>10</v>
      </c>
      <c r="W12" s="14">
        <f t="shared" si="10"/>
        <v>18</v>
      </c>
      <c r="X12" s="14">
        <f t="shared" si="10"/>
        <v>37</v>
      </c>
      <c r="Y12" s="14" t="e">
        <f t="shared" si="10"/>
        <v>#VALUE!</v>
      </c>
      <c r="Z12" s="14" t="e">
        <f t="shared" si="10"/>
        <v>#VALUE!</v>
      </c>
      <c r="AA12" s="14" t="e">
        <f t="shared" si="10"/>
        <v>#VALUE!</v>
      </c>
      <c r="AB12" s="14" t="e">
        <f t="shared" si="10"/>
        <v>#VALUE!</v>
      </c>
      <c r="AC12" s="14" t="e">
        <f t="shared" si="10"/>
        <v>#VALUE!</v>
      </c>
      <c r="AD12" s="14" t="e">
        <f t="shared" si="10"/>
        <v>#VALUE!</v>
      </c>
      <c r="AE12" s="14" t="e">
        <f t="shared" si="10"/>
        <v>#VALUE!</v>
      </c>
      <c r="AF12" s="15">
        <f t="shared" si="11"/>
        <v>1</v>
      </c>
      <c r="AG12" s="15">
        <f t="shared" si="11"/>
        <v>1</v>
      </c>
      <c r="AH12" s="15">
        <f t="shared" si="11"/>
        <v>1</v>
      </c>
      <c r="AI12" s="15" t="e">
        <f t="shared" si="11"/>
        <v>#VALUE!</v>
      </c>
      <c r="AJ12" s="15" t="e">
        <f t="shared" si="11"/>
        <v>#VALUE!</v>
      </c>
      <c r="AK12" s="15" t="e">
        <f t="shared" si="11"/>
        <v>#VALUE!</v>
      </c>
      <c r="AL12" s="15" t="e">
        <f t="shared" si="11"/>
        <v>#VALUE!</v>
      </c>
      <c r="AM12" s="15" t="e">
        <f t="shared" si="11"/>
        <v>#VALUE!</v>
      </c>
      <c r="AN12" s="15" t="e">
        <f t="shared" si="11"/>
        <v>#VALUE!</v>
      </c>
      <c r="AO12" s="15" t="e">
        <f t="shared" si="11"/>
        <v>#VALUE!</v>
      </c>
      <c r="AP12" s="15">
        <f t="shared" si="12"/>
        <v>4</v>
      </c>
    </row>
    <row r="13" spans="1:42" ht="31.5">
      <c r="A13" s="118" t="s">
        <v>81</v>
      </c>
      <c r="B13" s="597" t="s">
        <v>810</v>
      </c>
      <c r="C13" s="597" t="s">
        <v>811</v>
      </c>
      <c r="D13" s="590" t="s">
        <v>812</v>
      </c>
      <c r="E13" s="591">
        <v>2007</v>
      </c>
      <c r="F13" s="592">
        <v>6674</v>
      </c>
      <c r="G13" s="592"/>
      <c r="H13" s="592" t="s">
        <v>813</v>
      </c>
      <c r="I13" s="591"/>
      <c r="J13" s="591" t="s">
        <v>781</v>
      </c>
      <c r="K13" s="121" t="str">
        <f t="shared" si="1"/>
        <v/>
      </c>
      <c r="L13" s="121">
        <f t="shared" si="2"/>
        <v>1.3332134759636032</v>
      </c>
      <c r="M13" s="223" t="str">
        <f t="shared" si="3"/>
        <v/>
      </c>
      <c r="N13" s="122" t="str">
        <f t="shared" si="4"/>
        <v/>
      </c>
      <c r="O13" s="122">
        <f t="shared" si="5"/>
        <v>1</v>
      </c>
      <c r="P13" s="122" t="str">
        <f t="shared" si="6"/>
        <v/>
      </c>
      <c r="Q13" s="122" t="str">
        <f t="shared" si="7"/>
        <v/>
      </c>
      <c r="R13" s="122">
        <f>IF(OR($B13="",$C13="",$D13="",$E13="",$E13&gt;AN_CONCURS),"",IF($F13&lt;&gt;0,$F13/VLOOKUP($E13,Euro!A$6:C$246,3,FALSE),IF($G13&lt;&gt;0,$G13,0)))</f>
        <v>1999.8202139454049</v>
      </c>
      <c r="S13" s="236" t="b">
        <f t="shared" si="8"/>
        <v>1</v>
      </c>
      <c r="T13" s="96"/>
      <c r="U13" s="12"/>
      <c r="V13" s="14">
        <f t="shared" si="9"/>
        <v>10</v>
      </c>
      <c r="W13" s="14">
        <f t="shared" si="10"/>
        <v>29</v>
      </c>
      <c r="X13" s="14" t="e">
        <f t="shared" si="10"/>
        <v>#VALUE!</v>
      </c>
      <c r="Y13" s="14" t="e">
        <f t="shared" si="10"/>
        <v>#VALUE!</v>
      </c>
      <c r="Z13" s="14" t="e">
        <f t="shared" si="10"/>
        <v>#VALUE!</v>
      </c>
      <c r="AA13" s="14" t="e">
        <f t="shared" si="10"/>
        <v>#VALUE!</v>
      </c>
      <c r="AB13" s="14" t="e">
        <f t="shared" si="10"/>
        <v>#VALUE!</v>
      </c>
      <c r="AC13" s="14" t="e">
        <f t="shared" si="10"/>
        <v>#VALUE!</v>
      </c>
      <c r="AD13" s="14" t="e">
        <f t="shared" si="10"/>
        <v>#VALUE!</v>
      </c>
      <c r="AE13" s="14" t="e">
        <f t="shared" si="10"/>
        <v>#VALUE!</v>
      </c>
      <c r="AF13" s="15">
        <f t="shared" si="11"/>
        <v>1</v>
      </c>
      <c r="AG13" s="15">
        <f t="shared" si="11"/>
        <v>1</v>
      </c>
      <c r="AH13" s="15" t="e">
        <f t="shared" si="11"/>
        <v>#VALUE!</v>
      </c>
      <c r="AI13" s="15" t="e">
        <f t="shared" si="11"/>
        <v>#VALUE!</v>
      </c>
      <c r="AJ13" s="15" t="e">
        <f t="shared" si="11"/>
        <v>#VALUE!</v>
      </c>
      <c r="AK13" s="15" t="e">
        <f t="shared" si="11"/>
        <v>#VALUE!</v>
      </c>
      <c r="AL13" s="15" t="e">
        <f t="shared" si="11"/>
        <v>#VALUE!</v>
      </c>
      <c r="AM13" s="15" t="e">
        <f t="shared" si="11"/>
        <v>#VALUE!</v>
      </c>
      <c r="AN13" s="15" t="e">
        <f t="shared" si="11"/>
        <v>#VALUE!</v>
      </c>
      <c r="AO13" s="15" t="e">
        <f t="shared" si="11"/>
        <v>#VALUE!</v>
      </c>
      <c r="AP13" s="15">
        <f t="shared" si="12"/>
        <v>3</v>
      </c>
    </row>
    <row r="14" spans="1:42" ht="31.5">
      <c r="A14" s="118" t="s">
        <v>82</v>
      </c>
      <c r="B14" s="597" t="s">
        <v>814</v>
      </c>
      <c r="C14" s="597" t="s">
        <v>815</v>
      </c>
      <c r="D14" s="590" t="s">
        <v>405</v>
      </c>
      <c r="E14" s="591">
        <v>2008</v>
      </c>
      <c r="F14" s="592">
        <v>300</v>
      </c>
      <c r="G14" s="592"/>
      <c r="H14" s="592" t="s">
        <v>816</v>
      </c>
      <c r="I14" s="591"/>
      <c r="J14" s="591" t="s">
        <v>589</v>
      </c>
      <c r="K14" s="121" t="str">
        <f t="shared" si="1"/>
        <v/>
      </c>
      <c r="L14" s="121">
        <f t="shared" si="2"/>
        <v>8.1461970836614439E-2</v>
      </c>
      <c r="M14" s="223" t="str">
        <f t="shared" si="3"/>
        <v/>
      </c>
      <c r="N14" s="122" t="str">
        <f t="shared" si="4"/>
        <v/>
      </c>
      <c r="O14" s="122">
        <f t="shared" si="5"/>
        <v>1</v>
      </c>
      <c r="P14" s="122" t="str">
        <f t="shared" si="6"/>
        <v/>
      </c>
      <c r="Q14" s="122" t="str">
        <f t="shared" si="7"/>
        <v/>
      </c>
      <c r="R14" s="122">
        <f>IF(OR($B14="",$C14="",$D14="",$E14="",$E14&gt;AN_CONCURS),"",IF($F14&lt;&gt;0,$F14/VLOOKUP($E14,Euro!A$6:C$246,3,FALSE),IF($G14&lt;&gt;0,$G14,0)))</f>
        <v>81.461970836614441</v>
      </c>
      <c r="S14" s="236" t="b">
        <f t="shared" si="8"/>
        <v>1</v>
      </c>
      <c r="T14" s="96"/>
      <c r="U14" s="12"/>
      <c r="V14" s="14">
        <f t="shared" si="9"/>
        <v>18</v>
      </c>
      <c r="W14" s="14" t="e">
        <f t="shared" si="10"/>
        <v>#VALUE!</v>
      </c>
      <c r="X14" s="14" t="e">
        <f t="shared" si="10"/>
        <v>#VALUE!</v>
      </c>
      <c r="Y14" s="14" t="e">
        <f t="shared" si="10"/>
        <v>#VALUE!</v>
      </c>
      <c r="Z14" s="14" t="e">
        <f t="shared" si="10"/>
        <v>#VALUE!</v>
      </c>
      <c r="AA14" s="14" t="e">
        <f t="shared" si="10"/>
        <v>#VALUE!</v>
      </c>
      <c r="AB14" s="14" t="e">
        <f t="shared" si="10"/>
        <v>#VALUE!</v>
      </c>
      <c r="AC14" s="14" t="e">
        <f t="shared" si="10"/>
        <v>#VALUE!</v>
      </c>
      <c r="AD14" s="14" t="e">
        <f t="shared" si="10"/>
        <v>#VALUE!</v>
      </c>
      <c r="AE14" s="14" t="e">
        <f t="shared" si="10"/>
        <v>#VALUE!</v>
      </c>
      <c r="AF14" s="15">
        <f t="shared" si="11"/>
        <v>1</v>
      </c>
      <c r="AG14" s="15" t="e">
        <f t="shared" si="11"/>
        <v>#VALUE!</v>
      </c>
      <c r="AH14" s="15" t="e">
        <f t="shared" si="11"/>
        <v>#VALUE!</v>
      </c>
      <c r="AI14" s="15" t="e">
        <f t="shared" si="11"/>
        <v>#VALUE!</v>
      </c>
      <c r="AJ14" s="15" t="e">
        <f t="shared" si="11"/>
        <v>#VALUE!</v>
      </c>
      <c r="AK14" s="15" t="e">
        <f t="shared" si="11"/>
        <v>#VALUE!</v>
      </c>
      <c r="AL14" s="15" t="e">
        <f t="shared" si="11"/>
        <v>#VALUE!</v>
      </c>
      <c r="AM14" s="15" t="e">
        <f t="shared" si="11"/>
        <v>#VALUE!</v>
      </c>
      <c r="AN14" s="15" t="e">
        <f t="shared" si="11"/>
        <v>#VALUE!</v>
      </c>
      <c r="AO14" s="15" t="e">
        <f t="shared" si="11"/>
        <v>#VALUE!</v>
      </c>
      <c r="AP14" s="15">
        <f t="shared" si="12"/>
        <v>2</v>
      </c>
    </row>
    <row r="15" spans="1:42" ht="31.5">
      <c r="A15" s="118" t="s">
        <v>186</v>
      </c>
      <c r="B15" s="597" t="s">
        <v>814</v>
      </c>
      <c r="C15" s="597" t="s">
        <v>817</v>
      </c>
      <c r="D15" s="590" t="s">
        <v>356</v>
      </c>
      <c r="E15" s="591">
        <v>2008</v>
      </c>
      <c r="F15" s="592">
        <v>300</v>
      </c>
      <c r="G15" s="592"/>
      <c r="H15" s="592" t="s">
        <v>818</v>
      </c>
      <c r="I15" s="591" t="s">
        <v>781</v>
      </c>
      <c r="J15" s="591"/>
      <c r="K15" s="121" t="str">
        <f t="shared" si="1"/>
        <v/>
      </c>
      <c r="L15" s="121">
        <f t="shared" si="2"/>
        <v>0.16292394167322888</v>
      </c>
      <c r="M15" s="223" t="str">
        <f t="shared" si="3"/>
        <v/>
      </c>
      <c r="N15" s="122">
        <f t="shared" si="4"/>
        <v>1</v>
      </c>
      <c r="O15" s="122" t="str">
        <f t="shared" si="5"/>
        <v/>
      </c>
      <c r="P15" s="122" t="str">
        <f t="shared" si="6"/>
        <v/>
      </c>
      <c r="Q15" s="122" t="str">
        <f t="shared" si="7"/>
        <v/>
      </c>
      <c r="R15" s="122">
        <f>IF(OR($B15="",$C15="",$D15="",$E15="",$E15&gt;AN_CONCURS),"",IF($F15&lt;&gt;0,$F15/VLOOKUP($E15,Euro!A$6:C$246,3,FALSE),IF($G15&lt;&gt;0,$G15,0)))</f>
        <v>81.461970836614441</v>
      </c>
      <c r="S15" s="236" t="b">
        <f t="shared" si="8"/>
        <v>1</v>
      </c>
      <c r="T15" s="96"/>
      <c r="U15" s="12"/>
      <c r="V15" s="14">
        <f t="shared" si="9"/>
        <v>18</v>
      </c>
      <c r="W15" s="14" t="e">
        <f t="shared" si="10"/>
        <v>#VALUE!</v>
      </c>
      <c r="X15" s="14" t="e">
        <f t="shared" si="10"/>
        <v>#VALUE!</v>
      </c>
      <c r="Y15" s="14" t="e">
        <f t="shared" si="10"/>
        <v>#VALUE!</v>
      </c>
      <c r="Z15" s="14" t="e">
        <f t="shared" si="10"/>
        <v>#VALUE!</v>
      </c>
      <c r="AA15" s="14" t="e">
        <f t="shared" si="10"/>
        <v>#VALUE!</v>
      </c>
      <c r="AB15" s="14" t="e">
        <f t="shared" si="10"/>
        <v>#VALUE!</v>
      </c>
      <c r="AC15" s="14" t="e">
        <f t="shared" si="10"/>
        <v>#VALUE!</v>
      </c>
      <c r="AD15" s="14" t="e">
        <f t="shared" si="10"/>
        <v>#VALUE!</v>
      </c>
      <c r="AE15" s="14" t="e">
        <f t="shared" si="10"/>
        <v>#VALUE!</v>
      </c>
      <c r="AF15" s="15">
        <f t="shared" si="11"/>
        <v>1</v>
      </c>
      <c r="AG15" s="15" t="e">
        <f t="shared" si="11"/>
        <v>#VALUE!</v>
      </c>
      <c r="AH15" s="15" t="e">
        <f t="shared" si="11"/>
        <v>#VALUE!</v>
      </c>
      <c r="AI15" s="15" t="e">
        <f t="shared" si="11"/>
        <v>#VALUE!</v>
      </c>
      <c r="AJ15" s="15" t="e">
        <f t="shared" si="11"/>
        <v>#VALUE!</v>
      </c>
      <c r="AK15" s="15" t="e">
        <f t="shared" si="11"/>
        <v>#VALUE!</v>
      </c>
      <c r="AL15" s="15" t="e">
        <f t="shared" si="11"/>
        <v>#VALUE!</v>
      </c>
      <c r="AM15" s="15" t="e">
        <f t="shared" si="11"/>
        <v>#VALUE!</v>
      </c>
      <c r="AN15" s="15" t="e">
        <f t="shared" si="11"/>
        <v>#VALUE!</v>
      </c>
      <c r="AO15" s="15" t="e">
        <f t="shared" si="11"/>
        <v>#VALUE!</v>
      </c>
      <c r="AP15" s="15">
        <f t="shared" si="12"/>
        <v>2</v>
      </c>
    </row>
    <row r="16" spans="1:42" ht="31.5">
      <c r="A16" s="118" t="s">
        <v>187</v>
      </c>
      <c r="B16" s="597" t="s">
        <v>814</v>
      </c>
      <c r="C16" s="597" t="s">
        <v>819</v>
      </c>
      <c r="D16" s="590" t="s">
        <v>820</v>
      </c>
      <c r="E16" s="591">
        <v>2009</v>
      </c>
      <c r="F16" s="592">
        <v>2023</v>
      </c>
      <c r="G16" s="592"/>
      <c r="H16" s="592" t="s">
        <v>816</v>
      </c>
      <c r="I16" s="591"/>
      <c r="J16" s="591" t="s">
        <v>781</v>
      </c>
      <c r="K16" s="121">
        <f t="shared" si="1"/>
        <v>0.48974750042365706</v>
      </c>
      <c r="L16" s="121">
        <f t="shared" si="2"/>
        <v>0.48974750042365706</v>
      </c>
      <c r="M16" s="223" t="str">
        <f t="shared" si="3"/>
        <v/>
      </c>
      <c r="N16" s="122" t="str">
        <f t="shared" si="4"/>
        <v/>
      </c>
      <c r="O16" s="122">
        <f t="shared" si="5"/>
        <v>1</v>
      </c>
      <c r="P16" s="122" t="str">
        <f t="shared" si="6"/>
        <v/>
      </c>
      <c r="Q16" s="122">
        <f t="shared" si="7"/>
        <v>1</v>
      </c>
      <c r="R16" s="122">
        <f>IF(OR($B16="",$C16="",$D16="",$E16="",$E16&gt;AN_CONCURS),"",IF($F16&lt;&gt;0,$F16/VLOOKUP($E16,Euro!A$6:C$246,3,FALSE),IF($G16&lt;&gt;0,$G16,0)))</f>
        <v>489.74750042365702</v>
      </c>
      <c r="S16" s="236" t="b">
        <f t="shared" si="8"/>
        <v>1</v>
      </c>
      <c r="T16" s="96"/>
      <c r="U16" s="12"/>
      <c r="V16" s="14">
        <f t="shared" si="9"/>
        <v>18</v>
      </c>
      <c r="W16" s="14" t="e">
        <f t="shared" si="10"/>
        <v>#VALUE!</v>
      </c>
      <c r="X16" s="14" t="e">
        <f t="shared" si="10"/>
        <v>#VALUE!</v>
      </c>
      <c r="Y16" s="14" t="e">
        <f t="shared" si="10"/>
        <v>#VALUE!</v>
      </c>
      <c r="Z16" s="14" t="e">
        <f t="shared" si="10"/>
        <v>#VALUE!</v>
      </c>
      <c r="AA16" s="14" t="e">
        <f t="shared" si="10"/>
        <v>#VALUE!</v>
      </c>
      <c r="AB16" s="14" t="e">
        <f t="shared" si="10"/>
        <v>#VALUE!</v>
      </c>
      <c r="AC16" s="14" t="e">
        <f t="shared" si="10"/>
        <v>#VALUE!</v>
      </c>
      <c r="AD16" s="14" t="e">
        <f t="shared" si="10"/>
        <v>#VALUE!</v>
      </c>
      <c r="AE16" s="14" t="e">
        <f t="shared" si="10"/>
        <v>#VALUE!</v>
      </c>
      <c r="AF16" s="15">
        <f t="shared" si="11"/>
        <v>1</v>
      </c>
      <c r="AG16" s="15" t="e">
        <f t="shared" si="11"/>
        <v>#VALUE!</v>
      </c>
      <c r="AH16" s="15" t="e">
        <f t="shared" si="11"/>
        <v>#VALUE!</v>
      </c>
      <c r="AI16" s="15" t="e">
        <f t="shared" si="11"/>
        <v>#VALUE!</v>
      </c>
      <c r="AJ16" s="15" t="e">
        <f t="shared" si="11"/>
        <v>#VALUE!</v>
      </c>
      <c r="AK16" s="15" t="e">
        <f t="shared" si="11"/>
        <v>#VALUE!</v>
      </c>
      <c r="AL16" s="15" t="e">
        <f t="shared" si="11"/>
        <v>#VALUE!</v>
      </c>
      <c r="AM16" s="15" t="e">
        <f t="shared" si="11"/>
        <v>#VALUE!</v>
      </c>
      <c r="AN16" s="15" t="e">
        <f t="shared" si="11"/>
        <v>#VALUE!</v>
      </c>
      <c r="AO16" s="15" t="e">
        <f t="shared" si="11"/>
        <v>#VALUE!</v>
      </c>
      <c r="AP16" s="15">
        <f t="shared" si="12"/>
        <v>2</v>
      </c>
    </row>
    <row r="17" spans="1:42" ht="31.5">
      <c r="A17" s="118" t="s">
        <v>188</v>
      </c>
      <c r="B17" s="597" t="s">
        <v>814</v>
      </c>
      <c r="C17" s="597" t="s">
        <v>819</v>
      </c>
      <c r="D17" s="590" t="s">
        <v>401</v>
      </c>
      <c r="E17" s="591">
        <v>2009</v>
      </c>
      <c r="F17" s="592">
        <v>892.5</v>
      </c>
      <c r="G17" s="592"/>
      <c r="H17" s="592" t="s">
        <v>821</v>
      </c>
      <c r="I17" s="595"/>
      <c r="J17" s="595" t="s">
        <v>781</v>
      </c>
      <c r="K17" s="121">
        <f t="shared" si="1"/>
        <v>0.21606507371631925</v>
      </c>
      <c r="L17" s="121">
        <f t="shared" si="2"/>
        <v>0.21606507371631925</v>
      </c>
      <c r="M17" s="223" t="str">
        <f t="shared" si="3"/>
        <v/>
      </c>
      <c r="N17" s="122" t="str">
        <f t="shared" si="4"/>
        <v/>
      </c>
      <c r="O17" s="122">
        <f t="shared" si="5"/>
        <v>1</v>
      </c>
      <c r="P17" s="122" t="str">
        <f t="shared" si="6"/>
        <v/>
      </c>
      <c r="Q17" s="122">
        <f t="shared" si="7"/>
        <v>1</v>
      </c>
      <c r="R17" s="122">
        <f>IF(OR($B17="",$C17="",$D17="",$E17="",$E17&gt;AN_CONCURS),"",IF($F17&lt;&gt;0,$F17/VLOOKUP($E17,Euro!A$6:C$246,3,FALSE),IF($G17&lt;&gt;0,$G17,0)))</f>
        <v>216.06507371631926</v>
      </c>
      <c r="S17" s="236" t="b">
        <f t="shared" si="8"/>
        <v>1</v>
      </c>
      <c r="T17" s="96"/>
      <c r="U17" s="12"/>
      <c r="V17" s="14">
        <f t="shared" si="9"/>
        <v>18</v>
      </c>
      <c r="W17" s="14" t="e">
        <f t="shared" si="10"/>
        <v>#VALUE!</v>
      </c>
      <c r="X17" s="14" t="e">
        <f t="shared" si="10"/>
        <v>#VALUE!</v>
      </c>
      <c r="Y17" s="14" t="e">
        <f t="shared" si="10"/>
        <v>#VALUE!</v>
      </c>
      <c r="Z17" s="14" t="e">
        <f t="shared" si="10"/>
        <v>#VALUE!</v>
      </c>
      <c r="AA17" s="14" t="e">
        <f t="shared" si="10"/>
        <v>#VALUE!</v>
      </c>
      <c r="AB17" s="14" t="e">
        <f t="shared" si="10"/>
        <v>#VALUE!</v>
      </c>
      <c r="AC17" s="14" t="e">
        <f t="shared" si="10"/>
        <v>#VALUE!</v>
      </c>
      <c r="AD17" s="14" t="e">
        <f t="shared" si="10"/>
        <v>#VALUE!</v>
      </c>
      <c r="AE17" s="14" t="e">
        <f t="shared" si="10"/>
        <v>#VALUE!</v>
      </c>
      <c r="AF17" s="15">
        <f t="shared" si="11"/>
        <v>1</v>
      </c>
      <c r="AG17" s="15" t="e">
        <f t="shared" si="11"/>
        <v>#VALUE!</v>
      </c>
      <c r="AH17" s="15" t="e">
        <f t="shared" si="11"/>
        <v>#VALUE!</v>
      </c>
      <c r="AI17" s="15" t="e">
        <f t="shared" si="11"/>
        <v>#VALUE!</v>
      </c>
      <c r="AJ17" s="15" t="e">
        <f t="shared" si="11"/>
        <v>#VALUE!</v>
      </c>
      <c r="AK17" s="15" t="e">
        <f t="shared" si="11"/>
        <v>#VALUE!</v>
      </c>
      <c r="AL17" s="15" t="e">
        <f t="shared" si="11"/>
        <v>#VALUE!</v>
      </c>
      <c r="AM17" s="15" t="e">
        <f t="shared" si="11"/>
        <v>#VALUE!</v>
      </c>
      <c r="AN17" s="15" t="e">
        <f t="shared" si="11"/>
        <v>#VALUE!</v>
      </c>
      <c r="AO17" s="15" t="e">
        <f t="shared" si="11"/>
        <v>#VALUE!</v>
      </c>
      <c r="AP17" s="15">
        <f t="shared" si="12"/>
        <v>2</v>
      </c>
    </row>
    <row r="18" spans="1:42" ht="31.5">
      <c r="A18" s="118" t="s">
        <v>189</v>
      </c>
      <c r="B18" s="597" t="s">
        <v>814</v>
      </c>
      <c r="C18" s="597" t="s">
        <v>822</v>
      </c>
      <c r="D18" s="590" t="s">
        <v>187</v>
      </c>
      <c r="E18" s="591">
        <v>2010</v>
      </c>
      <c r="F18" s="592">
        <v>2023</v>
      </c>
      <c r="G18" s="592"/>
      <c r="H18" s="592" t="s">
        <v>816</v>
      </c>
      <c r="I18" s="591"/>
      <c r="J18" s="591" t="s">
        <v>589</v>
      </c>
      <c r="K18" s="121">
        <f t="shared" si="1"/>
        <v>0.48053397942944009</v>
      </c>
      <c r="L18" s="121">
        <f t="shared" si="2"/>
        <v>0.48053397942944009</v>
      </c>
      <c r="M18" s="223" t="str">
        <f t="shared" si="3"/>
        <v/>
      </c>
      <c r="N18" s="122" t="str">
        <f t="shared" si="4"/>
        <v/>
      </c>
      <c r="O18" s="122">
        <f t="shared" si="5"/>
        <v>1</v>
      </c>
      <c r="P18" s="122" t="str">
        <f t="shared" si="6"/>
        <v/>
      </c>
      <c r="Q18" s="122">
        <f t="shared" si="7"/>
        <v>1</v>
      </c>
      <c r="R18" s="122">
        <f>IF(OR($B18="",$C18="",$D18="",$E18="",$E18&gt;AN_CONCURS),"",IF($F18&lt;&gt;0,$F18/VLOOKUP($E18,Euro!A$6:C$246,3,FALSE),IF($G18&lt;&gt;0,$G18,0)))</f>
        <v>480.53397942944008</v>
      </c>
      <c r="S18" s="236" t="b">
        <f t="shared" si="8"/>
        <v>1</v>
      </c>
      <c r="T18" s="96"/>
      <c r="U18" s="12"/>
      <c r="V18" s="14">
        <f t="shared" si="9"/>
        <v>18</v>
      </c>
      <c r="W18" s="14" t="e">
        <f t="shared" si="10"/>
        <v>#VALUE!</v>
      </c>
      <c r="X18" s="14" t="e">
        <f t="shared" si="10"/>
        <v>#VALUE!</v>
      </c>
      <c r="Y18" s="14" t="e">
        <f t="shared" si="10"/>
        <v>#VALUE!</v>
      </c>
      <c r="Z18" s="14" t="e">
        <f t="shared" si="10"/>
        <v>#VALUE!</v>
      </c>
      <c r="AA18" s="14" t="e">
        <f t="shared" si="10"/>
        <v>#VALUE!</v>
      </c>
      <c r="AB18" s="14" t="e">
        <f t="shared" si="10"/>
        <v>#VALUE!</v>
      </c>
      <c r="AC18" s="14" t="e">
        <f t="shared" si="10"/>
        <v>#VALUE!</v>
      </c>
      <c r="AD18" s="14" t="e">
        <f t="shared" si="10"/>
        <v>#VALUE!</v>
      </c>
      <c r="AE18" s="14" t="e">
        <f t="shared" si="10"/>
        <v>#VALUE!</v>
      </c>
      <c r="AF18" s="15">
        <f t="shared" si="11"/>
        <v>1</v>
      </c>
      <c r="AG18" s="15" t="e">
        <f t="shared" si="11"/>
        <v>#VALUE!</v>
      </c>
      <c r="AH18" s="15" t="e">
        <f t="shared" si="11"/>
        <v>#VALUE!</v>
      </c>
      <c r="AI18" s="15" t="e">
        <f t="shared" si="11"/>
        <v>#VALUE!</v>
      </c>
      <c r="AJ18" s="15" t="e">
        <f t="shared" si="11"/>
        <v>#VALUE!</v>
      </c>
      <c r="AK18" s="15" t="e">
        <f t="shared" si="11"/>
        <v>#VALUE!</v>
      </c>
      <c r="AL18" s="15" t="e">
        <f t="shared" si="11"/>
        <v>#VALUE!</v>
      </c>
      <c r="AM18" s="15" t="e">
        <f t="shared" si="11"/>
        <v>#VALUE!</v>
      </c>
      <c r="AN18" s="15" t="e">
        <f t="shared" si="11"/>
        <v>#VALUE!</v>
      </c>
      <c r="AO18" s="15" t="e">
        <f t="shared" si="11"/>
        <v>#VALUE!</v>
      </c>
      <c r="AP18" s="15">
        <f t="shared" si="12"/>
        <v>2</v>
      </c>
    </row>
    <row r="19" spans="1:42" ht="47.25">
      <c r="A19" s="118" t="s">
        <v>190</v>
      </c>
      <c r="B19" s="597" t="s">
        <v>814</v>
      </c>
      <c r="C19" s="597" t="s">
        <v>823</v>
      </c>
      <c r="D19" s="590" t="s">
        <v>406</v>
      </c>
      <c r="E19" s="591">
        <v>2011</v>
      </c>
      <c r="F19" s="592">
        <v>3100</v>
      </c>
      <c r="G19" s="592"/>
      <c r="H19" s="592" t="s">
        <v>824</v>
      </c>
      <c r="I19" s="591" t="s">
        <v>589</v>
      </c>
      <c r="J19" s="591"/>
      <c r="K19" s="121">
        <f t="shared" si="1"/>
        <v>1.441860465116279</v>
      </c>
      <c r="L19" s="121">
        <f t="shared" si="2"/>
        <v>1.441860465116279</v>
      </c>
      <c r="M19" s="223" t="str">
        <f t="shared" si="3"/>
        <v/>
      </c>
      <c r="N19" s="122">
        <f t="shared" si="4"/>
        <v>1</v>
      </c>
      <c r="O19" s="122" t="str">
        <f t="shared" si="5"/>
        <v/>
      </c>
      <c r="P19" s="122">
        <f t="shared" si="6"/>
        <v>1</v>
      </c>
      <c r="Q19" s="122" t="str">
        <f t="shared" si="7"/>
        <v/>
      </c>
      <c r="R19" s="122">
        <f>IF(OR($B19="",$C19="",$D19="",$E19="",$E19&gt;AN_CONCURS),"",IF($F19&lt;&gt;0,$F19/VLOOKUP($E19,Euro!A$6:C$246,3,FALSE),IF($G19&lt;&gt;0,$G19,0)))</f>
        <v>720.93023255813955</v>
      </c>
      <c r="S19" s="236" t="b">
        <f t="shared" si="8"/>
        <v>1</v>
      </c>
      <c r="T19" s="96"/>
      <c r="U19" s="12"/>
      <c r="V19" s="14">
        <f t="shared" si="9"/>
        <v>18</v>
      </c>
      <c r="W19" s="14" t="e">
        <f t="shared" si="10"/>
        <v>#VALUE!</v>
      </c>
      <c r="X19" s="14" t="e">
        <f t="shared" si="10"/>
        <v>#VALUE!</v>
      </c>
      <c r="Y19" s="14" t="e">
        <f t="shared" si="10"/>
        <v>#VALUE!</v>
      </c>
      <c r="Z19" s="14" t="e">
        <f t="shared" si="10"/>
        <v>#VALUE!</v>
      </c>
      <c r="AA19" s="14" t="e">
        <f t="shared" si="10"/>
        <v>#VALUE!</v>
      </c>
      <c r="AB19" s="14" t="e">
        <f t="shared" si="10"/>
        <v>#VALUE!</v>
      </c>
      <c r="AC19" s="14" t="e">
        <f t="shared" si="10"/>
        <v>#VALUE!</v>
      </c>
      <c r="AD19" s="14" t="e">
        <f t="shared" si="10"/>
        <v>#VALUE!</v>
      </c>
      <c r="AE19" s="14" t="e">
        <f t="shared" si="10"/>
        <v>#VALUE!</v>
      </c>
      <c r="AF19" s="15">
        <f t="shared" si="11"/>
        <v>1</v>
      </c>
      <c r="AG19" s="15" t="e">
        <f t="shared" si="11"/>
        <v>#VALUE!</v>
      </c>
      <c r="AH19" s="15" t="e">
        <f t="shared" si="11"/>
        <v>#VALUE!</v>
      </c>
      <c r="AI19" s="15" t="e">
        <f t="shared" si="11"/>
        <v>#VALUE!</v>
      </c>
      <c r="AJ19" s="15" t="e">
        <f t="shared" si="11"/>
        <v>#VALUE!</v>
      </c>
      <c r="AK19" s="15" t="e">
        <f t="shared" si="11"/>
        <v>#VALUE!</v>
      </c>
      <c r="AL19" s="15" t="e">
        <f t="shared" si="11"/>
        <v>#VALUE!</v>
      </c>
      <c r="AM19" s="15" t="e">
        <f t="shared" si="11"/>
        <v>#VALUE!</v>
      </c>
      <c r="AN19" s="15" t="e">
        <f t="shared" si="11"/>
        <v>#VALUE!</v>
      </c>
      <c r="AO19" s="15" t="e">
        <f t="shared" si="11"/>
        <v>#VALUE!</v>
      </c>
      <c r="AP19" s="15">
        <f t="shared" si="12"/>
        <v>2</v>
      </c>
    </row>
    <row r="20" spans="1:42" ht="47.25">
      <c r="A20" s="118" t="s">
        <v>191</v>
      </c>
      <c r="B20" s="597" t="s">
        <v>814</v>
      </c>
      <c r="C20" s="597" t="s">
        <v>825</v>
      </c>
      <c r="D20" s="590" t="s">
        <v>430</v>
      </c>
      <c r="E20" s="591">
        <v>2011</v>
      </c>
      <c r="F20" s="592">
        <v>10540</v>
      </c>
      <c r="G20" s="592"/>
      <c r="H20" s="592" t="s">
        <v>826</v>
      </c>
      <c r="I20" s="591"/>
      <c r="J20" s="591" t="s">
        <v>589</v>
      </c>
      <c r="K20" s="121">
        <f t="shared" si="1"/>
        <v>2.451162790697675</v>
      </c>
      <c r="L20" s="121">
        <f t="shared" si="2"/>
        <v>2.451162790697675</v>
      </c>
      <c r="M20" s="223" t="str">
        <f t="shared" si="3"/>
        <v/>
      </c>
      <c r="N20" s="122" t="str">
        <f t="shared" si="4"/>
        <v/>
      </c>
      <c r="O20" s="122">
        <f t="shared" si="5"/>
        <v>1</v>
      </c>
      <c r="P20" s="122" t="str">
        <f t="shared" si="6"/>
        <v/>
      </c>
      <c r="Q20" s="122">
        <f t="shared" si="7"/>
        <v>1</v>
      </c>
      <c r="R20" s="122">
        <f>IF(OR($B20="",$C20="",$D20="",$E20="",$E20&gt;AN_CONCURS),"",IF($F20&lt;&gt;0,$F20/VLOOKUP($E20,Euro!A$6:C$246,3,FALSE),IF($G20&lt;&gt;0,$G20,0)))</f>
        <v>2451.1627906976746</v>
      </c>
      <c r="S20" s="236" t="b">
        <f t="shared" si="8"/>
        <v>1</v>
      </c>
      <c r="T20" s="96"/>
      <c r="U20" s="12"/>
      <c r="V20" s="14">
        <f t="shared" si="9"/>
        <v>18</v>
      </c>
      <c r="W20" s="14" t="e">
        <f t="shared" si="10"/>
        <v>#VALUE!</v>
      </c>
      <c r="X20" s="14" t="e">
        <f t="shared" si="10"/>
        <v>#VALUE!</v>
      </c>
      <c r="Y20" s="14" t="e">
        <f t="shared" si="10"/>
        <v>#VALUE!</v>
      </c>
      <c r="Z20" s="14" t="e">
        <f t="shared" si="10"/>
        <v>#VALUE!</v>
      </c>
      <c r="AA20" s="14" t="e">
        <f t="shared" si="10"/>
        <v>#VALUE!</v>
      </c>
      <c r="AB20" s="14" t="e">
        <f t="shared" si="10"/>
        <v>#VALUE!</v>
      </c>
      <c r="AC20" s="14" t="e">
        <f t="shared" si="10"/>
        <v>#VALUE!</v>
      </c>
      <c r="AD20" s="14" t="e">
        <f t="shared" si="10"/>
        <v>#VALUE!</v>
      </c>
      <c r="AE20" s="14" t="e">
        <f t="shared" si="10"/>
        <v>#VALUE!</v>
      </c>
      <c r="AF20" s="15">
        <f t="shared" si="11"/>
        <v>1</v>
      </c>
      <c r="AG20" s="15" t="e">
        <f t="shared" si="11"/>
        <v>#VALUE!</v>
      </c>
      <c r="AH20" s="15" t="e">
        <f t="shared" si="11"/>
        <v>#VALUE!</v>
      </c>
      <c r="AI20" s="15" t="e">
        <f t="shared" si="11"/>
        <v>#VALUE!</v>
      </c>
      <c r="AJ20" s="15" t="e">
        <f t="shared" si="11"/>
        <v>#VALUE!</v>
      </c>
      <c r="AK20" s="15" t="e">
        <f t="shared" si="11"/>
        <v>#VALUE!</v>
      </c>
      <c r="AL20" s="15" t="e">
        <f t="shared" si="11"/>
        <v>#VALUE!</v>
      </c>
      <c r="AM20" s="15" t="e">
        <f t="shared" si="11"/>
        <v>#VALUE!</v>
      </c>
      <c r="AN20" s="15" t="e">
        <f t="shared" si="11"/>
        <v>#VALUE!</v>
      </c>
      <c r="AO20" s="15" t="e">
        <f t="shared" si="11"/>
        <v>#VALUE!</v>
      </c>
      <c r="AP20" s="15">
        <f t="shared" si="12"/>
        <v>2</v>
      </c>
    </row>
    <row r="21" spans="1:42" ht="15.75">
      <c r="A21" s="118" t="s">
        <v>192</v>
      </c>
      <c r="B21" s="151"/>
      <c r="C21" s="151"/>
      <c r="D21" s="118"/>
      <c r="E21" s="119"/>
      <c r="F21" s="120"/>
      <c r="G21" s="120"/>
      <c r="H21" s="120"/>
      <c r="I21" s="119"/>
      <c r="J21" s="119"/>
      <c r="K21" s="121" t="str">
        <f t="shared" si="1"/>
        <v/>
      </c>
      <c r="L21" s="121" t="str">
        <f t="shared" si="2"/>
        <v/>
      </c>
      <c r="M21" s="223" t="str">
        <f t="shared" si="3"/>
        <v/>
      </c>
      <c r="N21" s="122" t="str">
        <f t="shared" si="4"/>
        <v/>
      </c>
      <c r="O21" s="122" t="str">
        <f t="shared" si="5"/>
        <v/>
      </c>
      <c r="P21" s="122" t="str">
        <f t="shared" si="6"/>
        <v/>
      </c>
      <c r="Q21" s="122" t="str">
        <f t="shared" si="7"/>
        <v/>
      </c>
      <c r="R21" s="122" t="str">
        <f>IF(OR($B21="",$C21="",$D21="",$E21="",$E21&gt;AN_CONCURS),"",IF($F21&lt;&gt;0,$F21/VLOOKUP($E21,Euro!A$6:C$246,3,FALSE),IF($G21&lt;&gt;0,$G21,0)))</f>
        <v/>
      </c>
      <c r="S21" s="236" t="b">
        <f t="shared" si="8"/>
        <v>0</v>
      </c>
      <c r="T21" s="96"/>
      <c r="U21" s="12"/>
      <c r="V21" s="14" t="e">
        <f t="shared" si="9"/>
        <v>#VALUE!</v>
      </c>
      <c r="W21" s="14" t="e">
        <f t="shared" si="10"/>
        <v>#VALUE!</v>
      </c>
      <c r="X21" s="14" t="e">
        <f t="shared" si="10"/>
        <v>#VALUE!</v>
      </c>
      <c r="Y21" s="14" t="e">
        <f t="shared" si="10"/>
        <v>#VALUE!</v>
      </c>
      <c r="Z21" s="14" t="e">
        <f t="shared" si="10"/>
        <v>#VALUE!</v>
      </c>
      <c r="AA21" s="14" t="e">
        <f t="shared" si="10"/>
        <v>#VALUE!</v>
      </c>
      <c r="AB21" s="14" t="e">
        <f t="shared" si="10"/>
        <v>#VALUE!</v>
      </c>
      <c r="AC21" s="14" t="e">
        <f t="shared" si="10"/>
        <v>#VALUE!</v>
      </c>
      <c r="AD21" s="14" t="e">
        <f t="shared" si="10"/>
        <v>#VALUE!</v>
      </c>
      <c r="AE21" s="14" t="e">
        <f t="shared" si="10"/>
        <v>#VALUE!</v>
      </c>
      <c r="AF21" s="15" t="e">
        <f t="shared" si="11"/>
        <v>#VALUE!</v>
      </c>
      <c r="AG21" s="15" t="e">
        <f t="shared" si="11"/>
        <v>#VALUE!</v>
      </c>
      <c r="AH21" s="15" t="e">
        <f t="shared" si="11"/>
        <v>#VALUE!</v>
      </c>
      <c r="AI21" s="15" t="e">
        <f t="shared" si="11"/>
        <v>#VALUE!</v>
      </c>
      <c r="AJ21" s="15" t="e">
        <f t="shared" si="11"/>
        <v>#VALUE!</v>
      </c>
      <c r="AK21" s="15" t="e">
        <f t="shared" si="11"/>
        <v>#VALUE!</v>
      </c>
      <c r="AL21" s="15" t="e">
        <f t="shared" si="11"/>
        <v>#VALUE!</v>
      </c>
      <c r="AM21" s="15" t="e">
        <f t="shared" si="11"/>
        <v>#VALUE!</v>
      </c>
      <c r="AN21" s="15" t="e">
        <f t="shared" si="11"/>
        <v>#VALUE!</v>
      </c>
      <c r="AO21" s="15" t="e">
        <f t="shared" si="11"/>
        <v>#VALUE!</v>
      </c>
      <c r="AP21" s="15">
        <f t="shared" si="12"/>
        <v>1</v>
      </c>
    </row>
    <row r="22" spans="1:42" ht="15.75">
      <c r="A22" s="118" t="s">
        <v>193</v>
      </c>
      <c r="B22" s="151"/>
      <c r="C22" s="151"/>
      <c r="D22" s="118"/>
      <c r="E22" s="119"/>
      <c r="F22" s="120"/>
      <c r="G22" s="120"/>
      <c r="H22" s="120"/>
      <c r="I22" s="119"/>
      <c r="J22" s="119"/>
      <c r="K22" s="121" t="str">
        <f t="shared" si="1"/>
        <v/>
      </c>
      <c r="L22" s="121" t="str">
        <f t="shared" si="2"/>
        <v/>
      </c>
      <c r="M22" s="223" t="str">
        <f t="shared" si="3"/>
        <v/>
      </c>
      <c r="N22" s="122" t="str">
        <f t="shared" si="4"/>
        <v/>
      </c>
      <c r="O22" s="122" t="str">
        <f t="shared" si="5"/>
        <v/>
      </c>
      <c r="P22" s="122" t="str">
        <f t="shared" si="6"/>
        <v/>
      </c>
      <c r="Q22" s="122" t="str">
        <f t="shared" si="7"/>
        <v/>
      </c>
      <c r="R22" s="122" t="str">
        <f>IF(OR($B22="",$C22="",$D22="",$E22="",$E22&gt;AN_CONCURS),"",IF($F22&lt;&gt;0,$F22/VLOOKUP($E22,Euro!A$6:C$246,3,FALSE),IF($G22&lt;&gt;0,$G22,0)))</f>
        <v/>
      </c>
      <c r="S22" s="236" t="b">
        <f t="shared" si="8"/>
        <v>0</v>
      </c>
      <c r="T22" s="96"/>
      <c r="U22" s="12"/>
      <c r="V22" s="14" t="e">
        <f t="shared" si="9"/>
        <v>#VALUE!</v>
      </c>
      <c r="W22" s="14" t="e">
        <f t="shared" si="10"/>
        <v>#VALUE!</v>
      </c>
      <c r="X22" s="14" t="e">
        <f t="shared" si="10"/>
        <v>#VALUE!</v>
      </c>
      <c r="Y22" s="14" t="e">
        <f t="shared" si="10"/>
        <v>#VALUE!</v>
      </c>
      <c r="Z22" s="14" t="e">
        <f t="shared" si="10"/>
        <v>#VALUE!</v>
      </c>
      <c r="AA22" s="14" t="e">
        <f t="shared" si="10"/>
        <v>#VALUE!</v>
      </c>
      <c r="AB22" s="14" t="e">
        <f t="shared" si="10"/>
        <v>#VALUE!</v>
      </c>
      <c r="AC22" s="14" t="e">
        <f t="shared" si="10"/>
        <v>#VALUE!</v>
      </c>
      <c r="AD22" s="14" t="e">
        <f t="shared" si="10"/>
        <v>#VALUE!</v>
      </c>
      <c r="AE22" s="14" t="e">
        <f t="shared" si="10"/>
        <v>#VALUE!</v>
      </c>
      <c r="AF22" s="15" t="e">
        <f t="shared" si="11"/>
        <v>#VALUE!</v>
      </c>
      <c r="AG22" s="15" t="e">
        <f t="shared" si="11"/>
        <v>#VALUE!</v>
      </c>
      <c r="AH22" s="15" t="e">
        <f t="shared" si="11"/>
        <v>#VALUE!</v>
      </c>
      <c r="AI22" s="15" t="e">
        <f t="shared" si="11"/>
        <v>#VALUE!</v>
      </c>
      <c r="AJ22" s="15" t="e">
        <f t="shared" si="11"/>
        <v>#VALUE!</v>
      </c>
      <c r="AK22" s="15" t="e">
        <f t="shared" si="11"/>
        <v>#VALUE!</v>
      </c>
      <c r="AL22" s="15" t="e">
        <f t="shared" si="11"/>
        <v>#VALUE!</v>
      </c>
      <c r="AM22" s="15" t="e">
        <f t="shared" si="11"/>
        <v>#VALUE!</v>
      </c>
      <c r="AN22" s="15" t="e">
        <f t="shared" si="11"/>
        <v>#VALUE!</v>
      </c>
      <c r="AO22" s="15" t="e">
        <f t="shared" si="11"/>
        <v>#VALUE!</v>
      </c>
      <c r="AP22" s="15">
        <f t="shared" si="12"/>
        <v>1</v>
      </c>
    </row>
    <row r="23" spans="1:42" ht="15.75">
      <c r="A23" s="118" t="s">
        <v>194</v>
      </c>
      <c r="B23" s="151"/>
      <c r="C23" s="151"/>
      <c r="D23" s="118"/>
      <c r="E23" s="119"/>
      <c r="F23" s="120"/>
      <c r="G23" s="120"/>
      <c r="H23" s="120"/>
      <c r="I23" s="119"/>
      <c r="J23" s="119"/>
      <c r="K23" s="121" t="str">
        <f t="shared" si="1"/>
        <v/>
      </c>
      <c r="L23" s="121" t="str">
        <f t="shared" si="2"/>
        <v/>
      </c>
      <c r="M23" s="223" t="str">
        <f t="shared" si="3"/>
        <v/>
      </c>
      <c r="N23" s="122" t="str">
        <f t="shared" si="4"/>
        <v/>
      </c>
      <c r="O23" s="122" t="str">
        <f t="shared" si="5"/>
        <v/>
      </c>
      <c r="P23" s="122" t="str">
        <f t="shared" si="6"/>
        <v/>
      </c>
      <c r="Q23" s="122" t="str">
        <f t="shared" si="7"/>
        <v/>
      </c>
      <c r="R23" s="122" t="str">
        <f>IF(OR($B23="",$C23="",$D23="",$E23="",$E23&gt;AN_CONCURS),"",IF($F23&lt;&gt;0,$F23/VLOOKUP($E23,Euro!A$6:C$246,3,FALSE),IF($G23&lt;&gt;0,$G23,0)))</f>
        <v/>
      </c>
      <c r="S23" s="236" t="b">
        <f t="shared" si="8"/>
        <v>0</v>
      </c>
      <c r="T23" s="96"/>
      <c r="U23" s="12"/>
      <c r="V23" s="14" t="e">
        <f t="shared" si="9"/>
        <v>#VALUE!</v>
      </c>
      <c r="W23" s="14" t="e">
        <f t="shared" si="10"/>
        <v>#VALUE!</v>
      </c>
      <c r="X23" s="14" t="e">
        <f t="shared" si="10"/>
        <v>#VALUE!</v>
      </c>
      <c r="Y23" s="14" t="e">
        <f t="shared" si="10"/>
        <v>#VALUE!</v>
      </c>
      <c r="Z23" s="14" t="e">
        <f t="shared" si="10"/>
        <v>#VALUE!</v>
      </c>
      <c r="AA23" s="14" t="e">
        <f t="shared" si="10"/>
        <v>#VALUE!</v>
      </c>
      <c r="AB23" s="14" t="e">
        <f t="shared" si="10"/>
        <v>#VALUE!</v>
      </c>
      <c r="AC23" s="14" t="e">
        <f t="shared" si="10"/>
        <v>#VALUE!</v>
      </c>
      <c r="AD23" s="14" t="e">
        <f t="shared" si="10"/>
        <v>#VALUE!</v>
      </c>
      <c r="AE23" s="14" t="e">
        <f t="shared" si="10"/>
        <v>#VALUE!</v>
      </c>
      <c r="AF23" s="15" t="e">
        <f t="shared" si="11"/>
        <v>#VALUE!</v>
      </c>
      <c r="AG23" s="15" t="e">
        <f t="shared" si="11"/>
        <v>#VALUE!</v>
      </c>
      <c r="AH23" s="15" t="e">
        <f t="shared" si="11"/>
        <v>#VALUE!</v>
      </c>
      <c r="AI23" s="15" t="e">
        <f t="shared" si="11"/>
        <v>#VALUE!</v>
      </c>
      <c r="AJ23" s="15" t="e">
        <f t="shared" si="11"/>
        <v>#VALUE!</v>
      </c>
      <c r="AK23" s="15" t="e">
        <f t="shared" si="11"/>
        <v>#VALUE!</v>
      </c>
      <c r="AL23" s="15" t="e">
        <f t="shared" si="11"/>
        <v>#VALUE!</v>
      </c>
      <c r="AM23" s="15" t="e">
        <f t="shared" si="11"/>
        <v>#VALUE!</v>
      </c>
      <c r="AN23" s="15" t="e">
        <f t="shared" si="11"/>
        <v>#VALUE!</v>
      </c>
      <c r="AO23" s="15" t="e">
        <f t="shared" si="11"/>
        <v>#VALUE!</v>
      </c>
      <c r="AP23" s="15">
        <f t="shared" si="12"/>
        <v>1</v>
      </c>
    </row>
    <row r="24" spans="1:42" ht="15.75">
      <c r="A24" s="118" t="s">
        <v>195</v>
      </c>
      <c r="B24" s="151"/>
      <c r="C24" s="151"/>
      <c r="D24" s="118"/>
      <c r="E24" s="119"/>
      <c r="F24" s="120"/>
      <c r="G24" s="120"/>
      <c r="H24" s="120"/>
      <c r="I24" s="119"/>
      <c r="J24" s="119"/>
      <c r="K24" s="121" t="str">
        <f t="shared" si="1"/>
        <v/>
      </c>
      <c r="L24" s="121" t="str">
        <f t="shared" si="2"/>
        <v/>
      </c>
      <c r="M24" s="223" t="str">
        <f t="shared" si="3"/>
        <v/>
      </c>
      <c r="N24" s="122" t="str">
        <f t="shared" si="4"/>
        <v/>
      </c>
      <c r="O24" s="122" t="str">
        <f t="shared" si="5"/>
        <v/>
      </c>
      <c r="P24" s="122" t="str">
        <f t="shared" si="6"/>
        <v/>
      </c>
      <c r="Q24" s="122" t="str">
        <f t="shared" si="7"/>
        <v/>
      </c>
      <c r="R24" s="122" t="str">
        <f>IF(OR($B24="",$C24="",$D24="",$E24="",$E24&gt;AN_CONCURS),"",IF($F24&lt;&gt;0,$F24/VLOOKUP($E24,Euro!A$6:C$246,3,FALSE),IF($G24&lt;&gt;0,$G24,0)))</f>
        <v/>
      </c>
      <c r="S24" s="236" t="b">
        <f t="shared" si="8"/>
        <v>0</v>
      </c>
      <c r="T24" s="96"/>
      <c r="U24" s="12"/>
      <c r="V24" s="14" t="e">
        <f t="shared" si="9"/>
        <v>#VALUE!</v>
      </c>
      <c r="W24" s="14" t="e">
        <f t="shared" si="10"/>
        <v>#VALUE!</v>
      </c>
      <c r="X24" s="14" t="e">
        <f t="shared" si="10"/>
        <v>#VALUE!</v>
      </c>
      <c r="Y24" s="14" t="e">
        <f t="shared" si="10"/>
        <v>#VALUE!</v>
      </c>
      <c r="Z24" s="14" t="e">
        <f t="shared" si="10"/>
        <v>#VALUE!</v>
      </c>
      <c r="AA24" s="14" t="e">
        <f t="shared" si="10"/>
        <v>#VALUE!</v>
      </c>
      <c r="AB24" s="14" t="e">
        <f t="shared" si="10"/>
        <v>#VALUE!</v>
      </c>
      <c r="AC24" s="14" t="e">
        <f t="shared" si="10"/>
        <v>#VALUE!</v>
      </c>
      <c r="AD24" s="14" t="e">
        <f t="shared" si="10"/>
        <v>#VALUE!</v>
      </c>
      <c r="AE24" s="14" t="e">
        <f t="shared" si="10"/>
        <v>#VALUE!</v>
      </c>
      <c r="AF24" s="15" t="e">
        <f t="shared" si="11"/>
        <v>#VALUE!</v>
      </c>
      <c r="AG24" s="15" t="e">
        <f t="shared" si="11"/>
        <v>#VALUE!</v>
      </c>
      <c r="AH24" s="15" t="e">
        <f t="shared" si="11"/>
        <v>#VALUE!</v>
      </c>
      <c r="AI24" s="15" t="e">
        <f t="shared" si="11"/>
        <v>#VALUE!</v>
      </c>
      <c r="AJ24" s="15" t="e">
        <f t="shared" si="11"/>
        <v>#VALUE!</v>
      </c>
      <c r="AK24" s="15" t="e">
        <f t="shared" si="11"/>
        <v>#VALUE!</v>
      </c>
      <c r="AL24" s="15" t="e">
        <f t="shared" si="11"/>
        <v>#VALUE!</v>
      </c>
      <c r="AM24" s="15" t="e">
        <f t="shared" si="11"/>
        <v>#VALUE!</v>
      </c>
      <c r="AN24" s="15" t="e">
        <f t="shared" si="11"/>
        <v>#VALUE!</v>
      </c>
      <c r="AO24" s="15" t="e">
        <f t="shared" si="11"/>
        <v>#VALUE!</v>
      </c>
      <c r="AP24" s="15">
        <f t="shared" si="12"/>
        <v>1</v>
      </c>
    </row>
    <row r="25" spans="1:42" ht="15.75">
      <c r="A25" s="118" t="s">
        <v>196</v>
      </c>
      <c r="B25" s="151"/>
      <c r="C25" s="151"/>
      <c r="D25" s="118"/>
      <c r="E25" s="119"/>
      <c r="F25" s="120"/>
      <c r="G25" s="120"/>
      <c r="H25" s="120"/>
      <c r="I25" s="119"/>
      <c r="J25" s="119"/>
      <c r="K25" s="121" t="str">
        <f t="shared" si="1"/>
        <v/>
      </c>
      <c r="L25" s="121" t="str">
        <f t="shared" si="2"/>
        <v/>
      </c>
      <c r="M25" s="223" t="str">
        <f t="shared" si="3"/>
        <v/>
      </c>
      <c r="N25" s="122" t="str">
        <f t="shared" si="4"/>
        <v/>
      </c>
      <c r="O25" s="122" t="str">
        <f t="shared" si="5"/>
        <v/>
      </c>
      <c r="P25" s="122" t="str">
        <f t="shared" si="6"/>
        <v/>
      </c>
      <c r="Q25" s="122" t="str">
        <f t="shared" si="7"/>
        <v/>
      </c>
      <c r="R25" s="122" t="str">
        <f>IF(OR($B25="",$C25="",$D25="",$E25="",$E25&gt;AN_CONCURS),"",IF($F25&lt;&gt;0,$F25/VLOOKUP($E25,Euro!A$6:C$246,3,FALSE),IF($G25&lt;&gt;0,$G25,0)))</f>
        <v/>
      </c>
      <c r="S25" s="236" t="b">
        <f t="shared" si="8"/>
        <v>0</v>
      </c>
      <c r="T25" s="96"/>
      <c r="U25" s="12"/>
      <c r="V25" s="14" t="e">
        <f t="shared" si="9"/>
        <v>#VALUE!</v>
      </c>
      <c r="W25" s="14" t="e">
        <f t="shared" si="10"/>
        <v>#VALUE!</v>
      </c>
      <c r="X25" s="14" t="e">
        <f t="shared" si="10"/>
        <v>#VALUE!</v>
      </c>
      <c r="Y25" s="14" t="e">
        <f t="shared" si="10"/>
        <v>#VALUE!</v>
      </c>
      <c r="Z25" s="14" t="e">
        <f t="shared" si="10"/>
        <v>#VALUE!</v>
      </c>
      <c r="AA25" s="14" t="e">
        <f t="shared" si="10"/>
        <v>#VALUE!</v>
      </c>
      <c r="AB25" s="14" t="e">
        <f t="shared" si="10"/>
        <v>#VALUE!</v>
      </c>
      <c r="AC25" s="14" t="e">
        <f t="shared" si="10"/>
        <v>#VALUE!</v>
      </c>
      <c r="AD25" s="14" t="e">
        <f t="shared" si="10"/>
        <v>#VALUE!</v>
      </c>
      <c r="AE25" s="14" t="e">
        <f t="shared" si="10"/>
        <v>#VALUE!</v>
      </c>
      <c r="AF25" s="15" t="e">
        <f t="shared" si="11"/>
        <v>#VALUE!</v>
      </c>
      <c r="AG25" s="15" t="e">
        <f t="shared" si="11"/>
        <v>#VALUE!</v>
      </c>
      <c r="AH25" s="15" t="e">
        <f t="shared" si="11"/>
        <v>#VALUE!</v>
      </c>
      <c r="AI25" s="15" t="e">
        <f t="shared" si="11"/>
        <v>#VALUE!</v>
      </c>
      <c r="AJ25" s="15" t="e">
        <f t="shared" si="11"/>
        <v>#VALUE!</v>
      </c>
      <c r="AK25" s="15" t="e">
        <f t="shared" si="11"/>
        <v>#VALUE!</v>
      </c>
      <c r="AL25" s="15" t="e">
        <f t="shared" si="11"/>
        <v>#VALUE!</v>
      </c>
      <c r="AM25" s="15" t="e">
        <f t="shared" si="11"/>
        <v>#VALUE!</v>
      </c>
      <c r="AN25" s="15" t="e">
        <f t="shared" si="11"/>
        <v>#VALUE!</v>
      </c>
      <c r="AO25" s="15" t="e">
        <f t="shared" si="11"/>
        <v>#VALUE!</v>
      </c>
      <c r="AP25" s="15">
        <f t="shared" si="12"/>
        <v>1</v>
      </c>
    </row>
    <row r="26" spans="1:42" ht="15.75">
      <c r="A26" s="118" t="s">
        <v>197</v>
      </c>
      <c r="B26" s="151"/>
      <c r="C26" s="151"/>
      <c r="D26" s="118"/>
      <c r="E26" s="119"/>
      <c r="F26" s="120"/>
      <c r="G26" s="120"/>
      <c r="H26" s="120"/>
      <c r="I26" s="119"/>
      <c r="J26" s="119"/>
      <c r="K26" s="121" t="str">
        <f t="shared" si="1"/>
        <v/>
      </c>
      <c r="L26" s="121" t="str">
        <f t="shared" si="2"/>
        <v/>
      </c>
      <c r="M26" s="223" t="str">
        <f t="shared" si="3"/>
        <v/>
      </c>
      <c r="N26" s="122" t="str">
        <f t="shared" si="4"/>
        <v/>
      </c>
      <c r="O26" s="122" t="str">
        <f t="shared" si="5"/>
        <v/>
      </c>
      <c r="P26" s="122" t="str">
        <f t="shared" si="6"/>
        <v/>
      </c>
      <c r="Q26" s="122" t="str">
        <f t="shared" si="7"/>
        <v/>
      </c>
      <c r="R26" s="122" t="str">
        <f>IF(OR($B26="",$C26="",$D26="",$E26="",$E26&gt;AN_CONCURS),"",IF($F26&lt;&gt;0,$F26/VLOOKUP($E26,Euro!A$6:C$246,3,FALSE),IF($G26&lt;&gt;0,$G26,0)))</f>
        <v/>
      </c>
      <c r="S26" s="236" t="b">
        <f t="shared" si="8"/>
        <v>0</v>
      </c>
      <c r="T26" s="96"/>
      <c r="U26" s="12"/>
      <c r="V26" s="14" t="e">
        <f t="shared" si="9"/>
        <v>#VALUE!</v>
      </c>
      <c r="W26" s="14" t="e">
        <f t="shared" si="10"/>
        <v>#VALUE!</v>
      </c>
      <c r="X26" s="14" t="e">
        <f t="shared" si="10"/>
        <v>#VALUE!</v>
      </c>
      <c r="Y26" s="14" t="e">
        <f t="shared" si="10"/>
        <v>#VALUE!</v>
      </c>
      <c r="Z26" s="14" t="e">
        <f t="shared" si="10"/>
        <v>#VALUE!</v>
      </c>
      <c r="AA26" s="14" t="e">
        <f t="shared" si="10"/>
        <v>#VALUE!</v>
      </c>
      <c r="AB26" s="14" t="e">
        <f t="shared" si="10"/>
        <v>#VALUE!</v>
      </c>
      <c r="AC26" s="14" t="e">
        <f t="shared" si="10"/>
        <v>#VALUE!</v>
      </c>
      <c r="AD26" s="14" t="e">
        <f t="shared" si="10"/>
        <v>#VALUE!</v>
      </c>
      <c r="AE26" s="14" t="e">
        <f t="shared" si="10"/>
        <v>#VALUE!</v>
      </c>
      <c r="AF26" s="15" t="e">
        <f t="shared" si="11"/>
        <v>#VALUE!</v>
      </c>
      <c r="AG26" s="15" t="e">
        <f t="shared" si="11"/>
        <v>#VALUE!</v>
      </c>
      <c r="AH26" s="15" t="e">
        <f t="shared" si="11"/>
        <v>#VALUE!</v>
      </c>
      <c r="AI26" s="15" t="e">
        <f t="shared" si="11"/>
        <v>#VALUE!</v>
      </c>
      <c r="AJ26" s="15" t="e">
        <f t="shared" si="11"/>
        <v>#VALUE!</v>
      </c>
      <c r="AK26" s="15" t="e">
        <f t="shared" si="11"/>
        <v>#VALUE!</v>
      </c>
      <c r="AL26" s="15" t="e">
        <f t="shared" si="11"/>
        <v>#VALUE!</v>
      </c>
      <c r="AM26" s="15" t="e">
        <f t="shared" si="11"/>
        <v>#VALUE!</v>
      </c>
      <c r="AN26" s="15" t="e">
        <f t="shared" si="11"/>
        <v>#VALUE!</v>
      </c>
      <c r="AO26" s="15" t="e">
        <f t="shared" si="11"/>
        <v>#VALUE!</v>
      </c>
      <c r="AP26" s="15">
        <f t="shared" si="12"/>
        <v>1</v>
      </c>
    </row>
    <row r="27" spans="1:42" ht="15.75">
      <c r="A27" s="118" t="s">
        <v>198</v>
      </c>
      <c r="B27" s="151"/>
      <c r="C27" s="151"/>
      <c r="D27" s="118"/>
      <c r="E27" s="119"/>
      <c r="F27" s="120"/>
      <c r="G27" s="120"/>
      <c r="H27" s="120"/>
      <c r="I27" s="119"/>
      <c r="J27" s="119"/>
      <c r="K27" s="121" t="str">
        <f t="shared" si="1"/>
        <v/>
      </c>
      <c r="L27" s="121" t="str">
        <f t="shared" si="2"/>
        <v/>
      </c>
      <c r="M27" s="223" t="str">
        <f t="shared" si="3"/>
        <v/>
      </c>
      <c r="N27" s="122" t="str">
        <f t="shared" si="4"/>
        <v/>
      </c>
      <c r="O27" s="122" t="str">
        <f t="shared" si="5"/>
        <v/>
      </c>
      <c r="P27" s="122" t="str">
        <f t="shared" si="6"/>
        <v/>
      </c>
      <c r="Q27" s="122" t="str">
        <f t="shared" si="7"/>
        <v/>
      </c>
      <c r="R27" s="122" t="str">
        <f>IF(OR($B27="",$C27="",$D27="",$E27="",$E27&gt;AN_CONCURS),"",IF($F27&lt;&gt;0,$F27/VLOOKUP($E27,Euro!A$6:C$246,3,FALSE),IF($G27&lt;&gt;0,$G27,0)))</f>
        <v/>
      </c>
      <c r="S27" s="236" t="b">
        <f t="shared" si="8"/>
        <v>0</v>
      </c>
      <c r="T27" s="96"/>
      <c r="U27" s="12"/>
      <c r="V27" s="14" t="e">
        <f t="shared" si="9"/>
        <v>#VALUE!</v>
      </c>
      <c r="W27" s="14" t="e">
        <f t="shared" ref="W27:AE42" si="13">FIND(",",$B27,V27+1)</f>
        <v>#VALUE!</v>
      </c>
      <c r="X27" s="14" t="e">
        <f t="shared" si="13"/>
        <v>#VALUE!</v>
      </c>
      <c r="Y27" s="14" t="e">
        <f t="shared" si="13"/>
        <v>#VALUE!</v>
      </c>
      <c r="Z27" s="14" t="e">
        <f t="shared" si="13"/>
        <v>#VALUE!</v>
      </c>
      <c r="AA27" s="14" t="e">
        <f t="shared" si="13"/>
        <v>#VALUE!</v>
      </c>
      <c r="AB27" s="14" t="e">
        <f t="shared" si="13"/>
        <v>#VALUE!</v>
      </c>
      <c r="AC27" s="14" t="e">
        <f t="shared" si="13"/>
        <v>#VALUE!</v>
      </c>
      <c r="AD27" s="14" t="e">
        <f t="shared" si="13"/>
        <v>#VALUE!</v>
      </c>
      <c r="AE27" s="14" t="e">
        <f t="shared" si="13"/>
        <v>#VALUE!</v>
      </c>
      <c r="AF27" s="15" t="e">
        <f t="shared" si="11"/>
        <v>#VALUE!</v>
      </c>
      <c r="AG27" s="15" t="e">
        <f t="shared" si="11"/>
        <v>#VALUE!</v>
      </c>
      <c r="AH27" s="15" t="e">
        <f t="shared" si="11"/>
        <v>#VALUE!</v>
      </c>
      <c r="AI27" s="15" t="e">
        <f t="shared" si="11"/>
        <v>#VALUE!</v>
      </c>
      <c r="AJ27" s="15" t="e">
        <f t="shared" si="11"/>
        <v>#VALUE!</v>
      </c>
      <c r="AK27" s="15" t="e">
        <f t="shared" si="11"/>
        <v>#VALUE!</v>
      </c>
      <c r="AL27" s="15" t="e">
        <f t="shared" si="11"/>
        <v>#VALUE!</v>
      </c>
      <c r="AM27" s="15" t="e">
        <f t="shared" si="11"/>
        <v>#VALUE!</v>
      </c>
      <c r="AN27" s="15" t="e">
        <f t="shared" si="11"/>
        <v>#VALUE!</v>
      </c>
      <c r="AO27" s="15" t="e">
        <f t="shared" si="11"/>
        <v>#VALUE!</v>
      </c>
      <c r="AP27" s="15">
        <f t="shared" si="12"/>
        <v>1</v>
      </c>
    </row>
    <row r="28" spans="1:42" ht="15.75">
      <c r="A28" s="118" t="s">
        <v>199</v>
      </c>
      <c r="B28" s="151"/>
      <c r="C28" s="151"/>
      <c r="D28" s="118"/>
      <c r="E28" s="119"/>
      <c r="F28" s="120"/>
      <c r="G28" s="120"/>
      <c r="H28" s="120"/>
      <c r="I28" s="119"/>
      <c r="J28" s="119"/>
      <c r="K28" s="121" t="str">
        <f t="shared" si="1"/>
        <v/>
      </c>
      <c r="L28" s="121" t="str">
        <f t="shared" si="2"/>
        <v/>
      </c>
      <c r="M28" s="223" t="str">
        <f t="shared" si="3"/>
        <v/>
      </c>
      <c r="N28" s="122" t="str">
        <f t="shared" si="4"/>
        <v/>
      </c>
      <c r="O28" s="122" t="str">
        <f t="shared" si="5"/>
        <v/>
      </c>
      <c r="P28" s="122" t="str">
        <f t="shared" si="6"/>
        <v/>
      </c>
      <c r="Q28" s="122" t="str">
        <f t="shared" si="7"/>
        <v/>
      </c>
      <c r="R28" s="122" t="str">
        <f>IF(OR($B28="",$C28="",$D28="",$E28="",$E28&gt;AN_CONCURS),"",IF($F28&lt;&gt;0,$F28/VLOOKUP($E28,Euro!A$6:C$246,3,FALSE),IF($G28&lt;&gt;0,$G28,0)))</f>
        <v/>
      </c>
      <c r="S28" s="236" t="b">
        <f t="shared" si="8"/>
        <v>0</v>
      </c>
      <c r="T28" s="96"/>
      <c r="U28" s="12"/>
      <c r="V28" s="14" t="e">
        <f t="shared" si="9"/>
        <v>#VALUE!</v>
      </c>
      <c r="W28" s="14" t="e">
        <f t="shared" si="13"/>
        <v>#VALUE!</v>
      </c>
      <c r="X28" s="14" t="e">
        <f t="shared" si="13"/>
        <v>#VALUE!</v>
      </c>
      <c r="Y28" s="14" t="e">
        <f t="shared" si="13"/>
        <v>#VALUE!</v>
      </c>
      <c r="Z28" s="14" t="e">
        <f t="shared" si="13"/>
        <v>#VALUE!</v>
      </c>
      <c r="AA28" s="14" t="e">
        <f t="shared" si="13"/>
        <v>#VALUE!</v>
      </c>
      <c r="AB28" s="14" t="e">
        <f t="shared" si="13"/>
        <v>#VALUE!</v>
      </c>
      <c r="AC28" s="14" t="e">
        <f t="shared" si="13"/>
        <v>#VALUE!</v>
      </c>
      <c r="AD28" s="14" t="e">
        <f t="shared" si="13"/>
        <v>#VALUE!</v>
      </c>
      <c r="AE28" s="14" t="e">
        <f t="shared" si="13"/>
        <v>#VALUE!</v>
      </c>
      <c r="AF28" s="15" t="e">
        <f t="shared" si="11"/>
        <v>#VALUE!</v>
      </c>
      <c r="AG28" s="15" t="e">
        <f t="shared" si="11"/>
        <v>#VALUE!</v>
      </c>
      <c r="AH28" s="15" t="e">
        <f t="shared" si="11"/>
        <v>#VALUE!</v>
      </c>
      <c r="AI28" s="15" t="e">
        <f t="shared" si="11"/>
        <v>#VALUE!</v>
      </c>
      <c r="AJ28" s="15" t="e">
        <f t="shared" si="11"/>
        <v>#VALUE!</v>
      </c>
      <c r="AK28" s="15" t="e">
        <f t="shared" si="11"/>
        <v>#VALUE!</v>
      </c>
      <c r="AL28" s="15" t="e">
        <f t="shared" si="11"/>
        <v>#VALUE!</v>
      </c>
      <c r="AM28" s="15" t="e">
        <f t="shared" si="11"/>
        <v>#VALUE!</v>
      </c>
      <c r="AN28" s="15" t="e">
        <f t="shared" si="11"/>
        <v>#VALUE!</v>
      </c>
      <c r="AO28" s="15" t="e">
        <f t="shared" si="11"/>
        <v>#VALUE!</v>
      </c>
      <c r="AP28" s="15">
        <f t="shared" si="12"/>
        <v>1</v>
      </c>
    </row>
    <row r="29" spans="1:42" ht="15.75">
      <c r="A29" s="118" t="s">
        <v>200</v>
      </c>
      <c r="B29" s="151"/>
      <c r="C29" s="151"/>
      <c r="D29" s="118"/>
      <c r="E29" s="119"/>
      <c r="F29" s="120"/>
      <c r="G29" s="120"/>
      <c r="H29" s="120"/>
      <c r="I29" s="119"/>
      <c r="J29" s="119"/>
      <c r="K29" s="121" t="str">
        <f t="shared" si="1"/>
        <v/>
      </c>
      <c r="L29" s="121" t="str">
        <f t="shared" si="2"/>
        <v/>
      </c>
      <c r="M29" s="223" t="str">
        <f t="shared" si="3"/>
        <v/>
      </c>
      <c r="N29" s="122" t="str">
        <f t="shared" si="4"/>
        <v/>
      </c>
      <c r="O29" s="122" t="str">
        <f t="shared" si="5"/>
        <v/>
      </c>
      <c r="P29" s="122" t="str">
        <f t="shared" si="6"/>
        <v/>
      </c>
      <c r="Q29" s="122" t="str">
        <f t="shared" si="7"/>
        <v/>
      </c>
      <c r="R29" s="122" t="str">
        <f>IF(OR($B29="",$C29="",$D29="",$E29="",$E29&gt;AN_CONCURS),"",IF($F29&lt;&gt;0,$F29/VLOOKUP($E29,Euro!A$6:C$246,3,FALSE),IF($G29&lt;&gt;0,$G29,0)))</f>
        <v/>
      </c>
      <c r="S29" s="236" t="b">
        <f t="shared" si="8"/>
        <v>0</v>
      </c>
      <c r="T29" s="96"/>
      <c r="U29" s="12"/>
      <c r="V29" s="14" t="e">
        <f t="shared" si="9"/>
        <v>#VALUE!</v>
      </c>
      <c r="W29" s="14" t="e">
        <f t="shared" si="13"/>
        <v>#VALUE!</v>
      </c>
      <c r="X29" s="14" t="e">
        <f t="shared" si="13"/>
        <v>#VALUE!</v>
      </c>
      <c r="Y29" s="14" t="e">
        <f t="shared" si="13"/>
        <v>#VALUE!</v>
      </c>
      <c r="Z29" s="14" t="e">
        <f t="shared" si="13"/>
        <v>#VALUE!</v>
      </c>
      <c r="AA29" s="14" t="e">
        <f t="shared" si="13"/>
        <v>#VALUE!</v>
      </c>
      <c r="AB29" s="14" t="e">
        <f t="shared" si="13"/>
        <v>#VALUE!</v>
      </c>
      <c r="AC29" s="14" t="e">
        <f t="shared" si="13"/>
        <v>#VALUE!</v>
      </c>
      <c r="AD29" s="14" t="e">
        <f t="shared" si="13"/>
        <v>#VALUE!</v>
      </c>
      <c r="AE29" s="14" t="e">
        <f t="shared" si="13"/>
        <v>#VALUE!</v>
      </c>
      <c r="AF29" s="15" t="e">
        <f t="shared" si="11"/>
        <v>#VALUE!</v>
      </c>
      <c r="AG29" s="15" t="e">
        <f t="shared" si="11"/>
        <v>#VALUE!</v>
      </c>
      <c r="AH29" s="15" t="e">
        <f t="shared" si="11"/>
        <v>#VALUE!</v>
      </c>
      <c r="AI29" s="15" t="e">
        <f t="shared" si="11"/>
        <v>#VALUE!</v>
      </c>
      <c r="AJ29" s="15" t="e">
        <f t="shared" si="11"/>
        <v>#VALUE!</v>
      </c>
      <c r="AK29" s="15" t="e">
        <f t="shared" si="11"/>
        <v>#VALUE!</v>
      </c>
      <c r="AL29" s="15" t="e">
        <f t="shared" si="11"/>
        <v>#VALUE!</v>
      </c>
      <c r="AM29" s="15" t="e">
        <f t="shared" si="11"/>
        <v>#VALUE!</v>
      </c>
      <c r="AN29" s="15" t="e">
        <f t="shared" si="11"/>
        <v>#VALUE!</v>
      </c>
      <c r="AO29" s="15" t="e">
        <f t="shared" si="11"/>
        <v>#VALUE!</v>
      </c>
      <c r="AP29" s="15">
        <f t="shared" si="12"/>
        <v>1</v>
      </c>
    </row>
    <row r="30" spans="1:42" ht="15.75">
      <c r="A30" s="118" t="s">
        <v>201</v>
      </c>
      <c r="B30" s="151"/>
      <c r="C30" s="151"/>
      <c r="D30" s="118"/>
      <c r="E30" s="119"/>
      <c r="F30" s="120"/>
      <c r="G30" s="120"/>
      <c r="H30" s="120"/>
      <c r="I30" s="119"/>
      <c r="J30" s="119"/>
      <c r="K30" s="121" t="str">
        <f t="shared" si="1"/>
        <v/>
      </c>
      <c r="L30" s="121" t="str">
        <f t="shared" si="2"/>
        <v/>
      </c>
      <c r="M30" s="223" t="str">
        <f t="shared" si="3"/>
        <v/>
      </c>
      <c r="N30" s="122" t="str">
        <f t="shared" si="4"/>
        <v/>
      </c>
      <c r="O30" s="122" t="str">
        <f t="shared" si="5"/>
        <v/>
      </c>
      <c r="P30" s="122" t="str">
        <f t="shared" si="6"/>
        <v/>
      </c>
      <c r="Q30" s="122" t="str">
        <f t="shared" si="7"/>
        <v/>
      </c>
      <c r="R30" s="122" t="str">
        <f>IF(OR($B30="",$C30="",$D30="",$E30="",$E30&gt;AN_CONCURS),"",IF($F30&lt;&gt;0,$F30/VLOOKUP($E30,Euro!A$6:C$246,3,FALSE),IF($G30&lt;&gt;0,$G30,0)))</f>
        <v/>
      </c>
      <c r="S30" s="236" t="b">
        <f t="shared" si="8"/>
        <v>0</v>
      </c>
      <c r="T30" s="96"/>
      <c r="U30" s="12"/>
      <c r="V30" s="14" t="e">
        <f t="shared" si="9"/>
        <v>#VALUE!</v>
      </c>
      <c r="W30" s="14" t="e">
        <f t="shared" si="13"/>
        <v>#VALUE!</v>
      </c>
      <c r="X30" s="14" t="e">
        <f t="shared" si="13"/>
        <v>#VALUE!</v>
      </c>
      <c r="Y30" s="14" t="e">
        <f t="shared" si="13"/>
        <v>#VALUE!</v>
      </c>
      <c r="Z30" s="14" t="e">
        <f t="shared" si="13"/>
        <v>#VALUE!</v>
      </c>
      <c r="AA30" s="14" t="e">
        <f t="shared" si="13"/>
        <v>#VALUE!</v>
      </c>
      <c r="AB30" s="14" t="e">
        <f t="shared" si="13"/>
        <v>#VALUE!</v>
      </c>
      <c r="AC30" s="14" t="e">
        <f t="shared" si="13"/>
        <v>#VALUE!</v>
      </c>
      <c r="AD30" s="14" t="e">
        <f t="shared" si="13"/>
        <v>#VALUE!</v>
      </c>
      <c r="AE30" s="14" t="e">
        <f t="shared" si="13"/>
        <v>#VALUE!</v>
      </c>
      <c r="AF30" s="15" t="e">
        <f t="shared" si="11"/>
        <v>#VALUE!</v>
      </c>
      <c r="AG30" s="15" t="e">
        <f t="shared" si="11"/>
        <v>#VALUE!</v>
      </c>
      <c r="AH30" s="15" t="e">
        <f t="shared" si="11"/>
        <v>#VALUE!</v>
      </c>
      <c r="AI30" s="15" t="e">
        <f t="shared" si="11"/>
        <v>#VALUE!</v>
      </c>
      <c r="AJ30" s="15" t="e">
        <f t="shared" si="11"/>
        <v>#VALUE!</v>
      </c>
      <c r="AK30" s="15" t="e">
        <f t="shared" si="11"/>
        <v>#VALUE!</v>
      </c>
      <c r="AL30" s="15" t="e">
        <f t="shared" si="11"/>
        <v>#VALUE!</v>
      </c>
      <c r="AM30" s="15" t="e">
        <f t="shared" si="11"/>
        <v>#VALUE!</v>
      </c>
      <c r="AN30" s="15" t="e">
        <f t="shared" si="11"/>
        <v>#VALUE!</v>
      </c>
      <c r="AO30" s="15" t="e">
        <f t="shared" si="11"/>
        <v>#VALUE!</v>
      </c>
      <c r="AP30" s="15">
        <f t="shared" si="12"/>
        <v>1</v>
      </c>
    </row>
    <row r="31" spans="1:42" ht="15.75">
      <c r="A31" s="118" t="s">
        <v>202</v>
      </c>
      <c r="B31" s="151"/>
      <c r="C31" s="151"/>
      <c r="D31" s="118"/>
      <c r="E31" s="119"/>
      <c r="F31" s="120"/>
      <c r="G31" s="120"/>
      <c r="H31" s="120"/>
      <c r="I31" s="119"/>
      <c r="J31" s="119"/>
      <c r="K31" s="121" t="str">
        <f t="shared" si="1"/>
        <v/>
      </c>
      <c r="L31" s="121" t="str">
        <f t="shared" si="2"/>
        <v/>
      </c>
      <c r="M31" s="223" t="str">
        <f t="shared" si="3"/>
        <v/>
      </c>
      <c r="N31" s="122" t="str">
        <f t="shared" si="4"/>
        <v/>
      </c>
      <c r="O31" s="122" t="str">
        <f t="shared" si="5"/>
        <v/>
      </c>
      <c r="P31" s="122" t="str">
        <f t="shared" si="6"/>
        <v/>
      </c>
      <c r="Q31" s="122" t="str">
        <f t="shared" si="7"/>
        <v/>
      </c>
      <c r="R31" s="122" t="str">
        <f>IF(OR($B31="",$C31="",$D31="",$E31="",$E31&gt;AN_CONCURS),"",IF($F31&lt;&gt;0,$F31/VLOOKUP($E31,Euro!A$6:C$246,3,FALSE),IF($G31&lt;&gt;0,$G31,0)))</f>
        <v/>
      </c>
      <c r="S31" s="236" t="b">
        <f t="shared" si="8"/>
        <v>0</v>
      </c>
      <c r="T31" s="96"/>
      <c r="U31" s="12"/>
      <c r="V31" s="14" t="e">
        <f t="shared" si="9"/>
        <v>#VALUE!</v>
      </c>
      <c r="W31" s="14" t="e">
        <f t="shared" si="13"/>
        <v>#VALUE!</v>
      </c>
      <c r="X31" s="14" t="e">
        <f t="shared" si="13"/>
        <v>#VALUE!</v>
      </c>
      <c r="Y31" s="14" t="e">
        <f t="shared" si="13"/>
        <v>#VALUE!</v>
      </c>
      <c r="Z31" s="14" t="e">
        <f t="shared" si="13"/>
        <v>#VALUE!</v>
      </c>
      <c r="AA31" s="14" t="e">
        <f t="shared" si="13"/>
        <v>#VALUE!</v>
      </c>
      <c r="AB31" s="14" t="e">
        <f t="shared" si="13"/>
        <v>#VALUE!</v>
      </c>
      <c r="AC31" s="14" t="e">
        <f t="shared" si="13"/>
        <v>#VALUE!</v>
      </c>
      <c r="AD31" s="14" t="e">
        <f t="shared" si="13"/>
        <v>#VALUE!</v>
      </c>
      <c r="AE31" s="14" t="e">
        <f t="shared" si="13"/>
        <v>#VALUE!</v>
      </c>
      <c r="AF31" s="15" t="e">
        <f t="shared" si="11"/>
        <v>#VALUE!</v>
      </c>
      <c r="AG31" s="15" t="e">
        <f t="shared" si="11"/>
        <v>#VALUE!</v>
      </c>
      <c r="AH31" s="15" t="e">
        <f t="shared" si="11"/>
        <v>#VALUE!</v>
      </c>
      <c r="AI31" s="15" t="e">
        <f t="shared" si="11"/>
        <v>#VALUE!</v>
      </c>
      <c r="AJ31" s="15" t="e">
        <f t="shared" si="11"/>
        <v>#VALUE!</v>
      </c>
      <c r="AK31" s="15" t="e">
        <f t="shared" si="11"/>
        <v>#VALUE!</v>
      </c>
      <c r="AL31" s="15" t="e">
        <f t="shared" si="11"/>
        <v>#VALUE!</v>
      </c>
      <c r="AM31" s="15" t="e">
        <f t="shared" si="11"/>
        <v>#VALUE!</v>
      </c>
      <c r="AN31" s="15" t="e">
        <f t="shared" si="11"/>
        <v>#VALUE!</v>
      </c>
      <c r="AO31" s="15" t="e">
        <f t="shared" si="11"/>
        <v>#VALUE!</v>
      </c>
      <c r="AP31" s="15">
        <f t="shared" si="12"/>
        <v>1</v>
      </c>
    </row>
    <row r="32" spans="1:42" ht="15.75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3"/>
        <v/>
      </c>
      <c r="N32" s="122" t="str">
        <f t="shared" si="4"/>
        <v/>
      </c>
      <c r="O32" s="122" t="str">
        <f t="shared" si="5"/>
        <v/>
      </c>
      <c r="P32" s="122" t="str">
        <f t="shared" si="6"/>
        <v/>
      </c>
      <c r="Q32" s="122" t="str">
        <f t="shared" si="7"/>
        <v/>
      </c>
      <c r="R32" s="122" t="str">
        <f>IF(OR($B32="",$C32="",$D32="",$E32="",$E32&gt;AN_CONCURS),"",IF($F32&lt;&gt;0,$F32/VLOOKUP($E32,Euro!A$6:C$246,3,FALSE),IF($G32&lt;&gt;0,$G32,0)))</f>
        <v/>
      </c>
      <c r="S32" s="236" t="b">
        <f t="shared" si="8"/>
        <v>0</v>
      </c>
      <c r="T32" s="96"/>
      <c r="U32" s="12"/>
      <c r="V32" s="14" t="e">
        <f t="shared" si="9"/>
        <v>#VALUE!</v>
      </c>
      <c r="W32" s="14" t="e">
        <f t="shared" si="13"/>
        <v>#VALUE!</v>
      </c>
      <c r="X32" s="14" t="e">
        <f t="shared" si="13"/>
        <v>#VALUE!</v>
      </c>
      <c r="Y32" s="14" t="e">
        <f t="shared" si="13"/>
        <v>#VALUE!</v>
      </c>
      <c r="Z32" s="14" t="e">
        <f t="shared" si="13"/>
        <v>#VALUE!</v>
      </c>
      <c r="AA32" s="14" t="e">
        <f t="shared" si="13"/>
        <v>#VALUE!</v>
      </c>
      <c r="AB32" s="14" t="e">
        <f t="shared" si="13"/>
        <v>#VALUE!</v>
      </c>
      <c r="AC32" s="14" t="e">
        <f t="shared" si="13"/>
        <v>#VALUE!</v>
      </c>
      <c r="AD32" s="14" t="e">
        <f t="shared" si="13"/>
        <v>#VALUE!</v>
      </c>
      <c r="AE32" s="14" t="e">
        <f t="shared" si="13"/>
        <v>#VALUE!</v>
      </c>
      <c r="AF32" s="15" t="e">
        <f t="shared" si="11"/>
        <v>#VALUE!</v>
      </c>
      <c r="AG32" s="15" t="e">
        <f t="shared" si="11"/>
        <v>#VALUE!</v>
      </c>
      <c r="AH32" s="15" t="e">
        <f t="shared" si="11"/>
        <v>#VALUE!</v>
      </c>
      <c r="AI32" s="15" t="e">
        <f t="shared" si="11"/>
        <v>#VALUE!</v>
      </c>
      <c r="AJ32" s="15" t="e">
        <f t="shared" si="11"/>
        <v>#VALUE!</v>
      </c>
      <c r="AK32" s="15" t="e">
        <f t="shared" si="11"/>
        <v>#VALUE!</v>
      </c>
      <c r="AL32" s="15" t="e">
        <f t="shared" si="11"/>
        <v>#VALUE!</v>
      </c>
      <c r="AM32" s="15" t="e">
        <f t="shared" si="11"/>
        <v>#VALUE!</v>
      </c>
      <c r="AN32" s="15" t="e">
        <f t="shared" si="11"/>
        <v>#VALUE!</v>
      </c>
      <c r="AO32" s="15" t="e">
        <f t="shared" si="11"/>
        <v>#VALUE!</v>
      </c>
      <c r="AP32" s="15">
        <f t="shared" si="12"/>
        <v>1</v>
      </c>
    </row>
    <row r="33" spans="1:42" ht="15.75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3"/>
        <v/>
      </c>
      <c r="N33" s="122" t="str">
        <f t="shared" si="4"/>
        <v/>
      </c>
      <c r="O33" s="122" t="str">
        <f t="shared" si="5"/>
        <v/>
      </c>
      <c r="P33" s="122" t="str">
        <f t="shared" si="6"/>
        <v/>
      </c>
      <c r="Q33" s="122" t="str">
        <f t="shared" si="7"/>
        <v/>
      </c>
      <c r="R33" s="122" t="str">
        <f>IF(OR($B33="",$C33="",$D33="",$E33="",$E33&gt;AN_CONCURS),"",IF($F33&lt;&gt;0,$F33/VLOOKUP($E33,Euro!A$6:C$246,3,FALSE),IF($G33&lt;&gt;0,$G33,0)))</f>
        <v/>
      </c>
      <c r="S33" s="236" t="b">
        <f t="shared" si="8"/>
        <v>0</v>
      </c>
      <c r="T33" s="96"/>
      <c r="U33" s="12"/>
      <c r="V33" s="14" t="e">
        <f t="shared" si="9"/>
        <v>#VALUE!</v>
      </c>
      <c r="W33" s="14" t="e">
        <f t="shared" si="13"/>
        <v>#VALUE!</v>
      </c>
      <c r="X33" s="14" t="e">
        <f t="shared" si="13"/>
        <v>#VALUE!</v>
      </c>
      <c r="Y33" s="14" t="e">
        <f t="shared" si="13"/>
        <v>#VALUE!</v>
      </c>
      <c r="Z33" s="14" t="e">
        <f t="shared" si="13"/>
        <v>#VALUE!</v>
      </c>
      <c r="AA33" s="14" t="e">
        <f t="shared" si="13"/>
        <v>#VALUE!</v>
      </c>
      <c r="AB33" s="14" t="e">
        <f t="shared" si="13"/>
        <v>#VALUE!</v>
      </c>
      <c r="AC33" s="14" t="e">
        <f t="shared" si="13"/>
        <v>#VALUE!</v>
      </c>
      <c r="AD33" s="14" t="e">
        <f t="shared" si="13"/>
        <v>#VALUE!</v>
      </c>
      <c r="AE33" s="14" t="e">
        <f t="shared" si="13"/>
        <v>#VALUE!</v>
      </c>
      <c r="AF33" s="15" t="e">
        <f t="shared" si="11"/>
        <v>#VALUE!</v>
      </c>
      <c r="AG33" s="15" t="e">
        <f t="shared" si="11"/>
        <v>#VALUE!</v>
      </c>
      <c r="AH33" s="15" t="e">
        <f t="shared" si="11"/>
        <v>#VALUE!</v>
      </c>
      <c r="AI33" s="15" t="e">
        <f t="shared" si="11"/>
        <v>#VALUE!</v>
      </c>
      <c r="AJ33" s="15" t="e">
        <f t="shared" si="11"/>
        <v>#VALUE!</v>
      </c>
      <c r="AK33" s="15" t="e">
        <f t="shared" si="11"/>
        <v>#VALUE!</v>
      </c>
      <c r="AL33" s="15" t="e">
        <f t="shared" si="11"/>
        <v>#VALUE!</v>
      </c>
      <c r="AM33" s="15" t="e">
        <f t="shared" si="11"/>
        <v>#VALUE!</v>
      </c>
      <c r="AN33" s="15" t="e">
        <f t="shared" si="11"/>
        <v>#VALUE!</v>
      </c>
      <c r="AO33" s="15" t="e">
        <f t="shared" si="11"/>
        <v>#VALUE!</v>
      </c>
      <c r="AP33" s="15">
        <f t="shared" si="12"/>
        <v>1</v>
      </c>
    </row>
    <row r="34" spans="1:42" ht="15.75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3"/>
        <v/>
      </c>
      <c r="N34" s="122" t="str">
        <f t="shared" si="4"/>
        <v/>
      </c>
      <c r="O34" s="122" t="str">
        <f t="shared" si="5"/>
        <v/>
      </c>
      <c r="P34" s="122" t="str">
        <f t="shared" si="6"/>
        <v/>
      </c>
      <c r="Q34" s="122" t="str">
        <f t="shared" si="7"/>
        <v/>
      </c>
      <c r="R34" s="122" t="str">
        <f>IF(OR($B34="",$C34="",$D34="",$E34="",$E34&gt;AN_CONCURS),"",IF($F34&lt;&gt;0,$F34/VLOOKUP($E34,Euro!A$6:C$246,3,FALSE),IF($G34&lt;&gt;0,$G34,0)))</f>
        <v/>
      </c>
      <c r="S34" s="236" t="b">
        <f t="shared" si="8"/>
        <v>0</v>
      </c>
      <c r="T34" s="96"/>
      <c r="U34" s="12"/>
      <c r="V34" s="14" t="e">
        <f t="shared" si="9"/>
        <v>#VALUE!</v>
      </c>
      <c r="W34" s="14" t="e">
        <f t="shared" si="13"/>
        <v>#VALUE!</v>
      </c>
      <c r="X34" s="14" t="e">
        <f t="shared" si="13"/>
        <v>#VALUE!</v>
      </c>
      <c r="Y34" s="14" t="e">
        <f t="shared" si="13"/>
        <v>#VALUE!</v>
      </c>
      <c r="Z34" s="14" t="e">
        <f t="shared" si="13"/>
        <v>#VALUE!</v>
      </c>
      <c r="AA34" s="14" t="e">
        <f t="shared" si="13"/>
        <v>#VALUE!</v>
      </c>
      <c r="AB34" s="14" t="e">
        <f t="shared" si="13"/>
        <v>#VALUE!</v>
      </c>
      <c r="AC34" s="14" t="e">
        <f t="shared" si="13"/>
        <v>#VALUE!</v>
      </c>
      <c r="AD34" s="14" t="e">
        <f t="shared" si="13"/>
        <v>#VALUE!</v>
      </c>
      <c r="AE34" s="14" t="e">
        <f t="shared" si="13"/>
        <v>#VALUE!</v>
      </c>
      <c r="AF34" s="15" t="e">
        <f t="shared" si="11"/>
        <v>#VALUE!</v>
      </c>
      <c r="AG34" s="15" t="e">
        <f t="shared" si="11"/>
        <v>#VALUE!</v>
      </c>
      <c r="AH34" s="15" t="e">
        <f t="shared" si="11"/>
        <v>#VALUE!</v>
      </c>
      <c r="AI34" s="15" t="e">
        <f t="shared" si="11"/>
        <v>#VALUE!</v>
      </c>
      <c r="AJ34" s="15" t="e">
        <f t="shared" si="11"/>
        <v>#VALUE!</v>
      </c>
      <c r="AK34" s="15" t="e">
        <f t="shared" si="11"/>
        <v>#VALUE!</v>
      </c>
      <c r="AL34" s="15" t="e">
        <f t="shared" si="11"/>
        <v>#VALUE!</v>
      </c>
      <c r="AM34" s="15" t="e">
        <f t="shared" si="11"/>
        <v>#VALUE!</v>
      </c>
      <c r="AN34" s="15" t="e">
        <f t="shared" si="11"/>
        <v>#VALUE!</v>
      </c>
      <c r="AO34" s="15" t="e">
        <f t="shared" si="11"/>
        <v>#VALUE!</v>
      </c>
      <c r="AP34" s="15">
        <f t="shared" si="12"/>
        <v>1</v>
      </c>
    </row>
    <row r="35" spans="1:42" ht="15.75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3"/>
        <v/>
      </c>
      <c r="N35" s="122" t="str">
        <f t="shared" si="4"/>
        <v/>
      </c>
      <c r="O35" s="122" t="str">
        <f t="shared" si="5"/>
        <v/>
      </c>
      <c r="P35" s="122" t="str">
        <f t="shared" si="6"/>
        <v/>
      </c>
      <c r="Q35" s="122" t="str">
        <f t="shared" si="7"/>
        <v/>
      </c>
      <c r="R35" s="122" t="str">
        <f>IF(OR($B35="",$C35="",$D35="",$E35="",$E35&gt;AN_CONCURS),"",IF($F35&lt;&gt;0,$F35/VLOOKUP($E35,Euro!A$6:C$246,3,FALSE),IF($G35&lt;&gt;0,$G35,0)))</f>
        <v/>
      </c>
      <c r="S35" s="236" t="b">
        <f t="shared" si="8"/>
        <v>0</v>
      </c>
      <c r="T35" s="96"/>
      <c r="U35" s="12"/>
      <c r="V35" s="14" t="e">
        <f t="shared" si="9"/>
        <v>#VALUE!</v>
      </c>
      <c r="W35" s="14" t="e">
        <f t="shared" si="13"/>
        <v>#VALUE!</v>
      </c>
      <c r="X35" s="14" t="e">
        <f t="shared" si="13"/>
        <v>#VALUE!</v>
      </c>
      <c r="Y35" s="14" t="e">
        <f t="shared" si="13"/>
        <v>#VALUE!</v>
      </c>
      <c r="Z35" s="14" t="e">
        <f t="shared" si="13"/>
        <v>#VALUE!</v>
      </c>
      <c r="AA35" s="14" t="e">
        <f t="shared" si="13"/>
        <v>#VALUE!</v>
      </c>
      <c r="AB35" s="14" t="e">
        <f t="shared" si="13"/>
        <v>#VALUE!</v>
      </c>
      <c r="AC35" s="14" t="e">
        <f t="shared" si="13"/>
        <v>#VALUE!</v>
      </c>
      <c r="AD35" s="14" t="e">
        <f t="shared" si="13"/>
        <v>#VALUE!</v>
      </c>
      <c r="AE35" s="14" t="e">
        <f t="shared" si="13"/>
        <v>#VALUE!</v>
      </c>
      <c r="AF35" s="15" t="e">
        <f t="shared" si="11"/>
        <v>#VALUE!</v>
      </c>
      <c r="AG35" s="15" t="e">
        <f t="shared" si="11"/>
        <v>#VALUE!</v>
      </c>
      <c r="AH35" s="15" t="e">
        <f t="shared" si="11"/>
        <v>#VALUE!</v>
      </c>
      <c r="AI35" s="15" t="e">
        <f t="shared" si="11"/>
        <v>#VALUE!</v>
      </c>
      <c r="AJ35" s="15" t="e">
        <f t="shared" si="11"/>
        <v>#VALUE!</v>
      </c>
      <c r="AK35" s="15" t="e">
        <f t="shared" si="11"/>
        <v>#VALUE!</v>
      </c>
      <c r="AL35" s="15" t="e">
        <f t="shared" si="11"/>
        <v>#VALUE!</v>
      </c>
      <c r="AM35" s="15" t="e">
        <f t="shared" si="11"/>
        <v>#VALUE!</v>
      </c>
      <c r="AN35" s="15" t="e">
        <f t="shared" si="11"/>
        <v>#VALUE!</v>
      </c>
      <c r="AO35" s="15" t="e">
        <f t="shared" si="11"/>
        <v>#VALUE!</v>
      </c>
      <c r="AP35" s="15">
        <f t="shared" si="12"/>
        <v>1</v>
      </c>
    </row>
    <row r="36" spans="1:42" ht="15.75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3"/>
        <v/>
      </c>
      <c r="N36" s="122" t="str">
        <f t="shared" si="4"/>
        <v/>
      </c>
      <c r="O36" s="122" t="str">
        <f t="shared" si="5"/>
        <v/>
      </c>
      <c r="P36" s="122" t="str">
        <f t="shared" si="6"/>
        <v/>
      </c>
      <c r="Q36" s="122" t="str">
        <f t="shared" si="7"/>
        <v/>
      </c>
      <c r="R36" s="122" t="str">
        <f>IF(OR($B36="",$C36="",$D36="",$E36="",$E36&gt;AN_CONCURS),"",IF($F36&lt;&gt;0,$F36/VLOOKUP($E36,Euro!A$6:C$246,3,FALSE),IF($G36&lt;&gt;0,$G36,0)))</f>
        <v/>
      </c>
      <c r="S36" s="236" t="b">
        <f t="shared" si="8"/>
        <v>0</v>
      </c>
      <c r="T36" s="96"/>
      <c r="U36" s="12"/>
      <c r="V36" s="14" t="e">
        <f t="shared" si="9"/>
        <v>#VALUE!</v>
      </c>
      <c r="W36" s="14" t="e">
        <f t="shared" si="13"/>
        <v>#VALUE!</v>
      </c>
      <c r="X36" s="14" t="e">
        <f t="shared" si="13"/>
        <v>#VALUE!</v>
      </c>
      <c r="Y36" s="14" t="e">
        <f t="shared" si="13"/>
        <v>#VALUE!</v>
      </c>
      <c r="Z36" s="14" t="e">
        <f t="shared" si="13"/>
        <v>#VALUE!</v>
      </c>
      <c r="AA36" s="14" t="e">
        <f t="shared" si="13"/>
        <v>#VALUE!</v>
      </c>
      <c r="AB36" s="14" t="e">
        <f t="shared" si="13"/>
        <v>#VALUE!</v>
      </c>
      <c r="AC36" s="14" t="e">
        <f t="shared" si="13"/>
        <v>#VALUE!</v>
      </c>
      <c r="AD36" s="14" t="e">
        <f t="shared" si="13"/>
        <v>#VALUE!</v>
      </c>
      <c r="AE36" s="14" t="e">
        <f t="shared" si="13"/>
        <v>#VALUE!</v>
      </c>
      <c r="AF36" s="15" t="e">
        <f t="shared" si="11"/>
        <v>#VALUE!</v>
      </c>
      <c r="AG36" s="15" t="e">
        <f t="shared" si="11"/>
        <v>#VALUE!</v>
      </c>
      <c r="AH36" s="15" t="e">
        <f t="shared" si="11"/>
        <v>#VALUE!</v>
      </c>
      <c r="AI36" s="15" t="e">
        <f t="shared" si="11"/>
        <v>#VALUE!</v>
      </c>
      <c r="AJ36" s="15" t="e">
        <f t="shared" si="11"/>
        <v>#VALUE!</v>
      </c>
      <c r="AK36" s="15" t="e">
        <f t="shared" ref="AK36:AO66" si="14">IF(AA36&gt;0,1,0)</f>
        <v>#VALUE!</v>
      </c>
      <c r="AL36" s="15" t="e">
        <f t="shared" si="14"/>
        <v>#VALUE!</v>
      </c>
      <c r="AM36" s="15" t="e">
        <f t="shared" si="14"/>
        <v>#VALUE!</v>
      </c>
      <c r="AN36" s="15" t="e">
        <f t="shared" si="14"/>
        <v>#VALUE!</v>
      </c>
      <c r="AO36" s="15" t="e">
        <f t="shared" si="14"/>
        <v>#VALUE!</v>
      </c>
      <c r="AP36" s="15">
        <f t="shared" si="12"/>
        <v>1</v>
      </c>
    </row>
    <row r="37" spans="1:42" ht="15.75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3"/>
        <v/>
      </c>
      <c r="N37" s="122" t="str">
        <f t="shared" si="4"/>
        <v/>
      </c>
      <c r="O37" s="122" t="str">
        <f t="shared" si="5"/>
        <v/>
      </c>
      <c r="P37" s="122" t="str">
        <f t="shared" si="6"/>
        <v/>
      </c>
      <c r="Q37" s="122" t="str">
        <f t="shared" si="7"/>
        <v/>
      </c>
      <c r="R37" s="122" t="str">
        <f>IF(OR($B37="",$C37="",$D37="",$E37="",$E37&gt;AN_CONCURS),"",IF($F37&lt;&gt;0,$F37/VLOOKUP($E37,Euro!A$6:C$246,3,FALSE),IF($G37&lt;&gt;0,$G37,0)))</f>
        <v/>
      </c>
      <c r="S37" s="236" t="b">
        <f t="shared" si="8"/>
        <v>0</v>
      </c>
      <c r="T37" s="96"/>
      <c r="U37" s="12"/>
      <c r="V37" s="14" t="e">
        <f t="shared" si="9"/>
        <v>#VALUE!</v>
      </c>
      <c r="W37" s="14" t="e">
        <f t="shared" si="13"/>
        <v>#VALUE!</v>
      </c>
      <c r="X37" s="14" t="e">
        <f t="shared" si="13"/>
        <v>#VALUE!</v>
      </c>
      <c r="Y37" s="14" t="e">
        <f t="shared" si="13"/>
        <v>#VALUE!</v>
      </c>
      <c r="Z37" s="14" t="e">
        <f t="shared" si="13"/>
        <v>#VALUE!</v>
      </c>
      <c r="AA37" s="14" t="e">
        <f t="shared" si="13"/>
        <v>#VALUE!</v>
      </c>
      <c r="AB37" s="14" t="e">
        <f t="shared" si="13"/>
        <v>#VALUE!</v>
      </c>
      <c r="AC37" s="14" t="e">
        <f t="shared" si="13"/>
        <v>#VALUE!</v>
      </c>
      <c r="AD37" s="14" t="e">
        <f t="shared" si="13"/>
        <v>#VALUE!</v>
      </c>
      <c r="AE37" s="14" t="e">
        <f t="shared" si="13"/>
        <v>#VALUE!</v>
      </c>
      <c r="AF37" s="15" t="e">
        <f t="shared" ref="AF37:AO67" si="15">IF(V37&gt;0,1,0)</f>
        <v>#VALUE!</v>
      </c>
      <c r="AG37" s="15" t="e">
        <f t="shared" si="15"/>
        <v>#VALUE!</v>
      </c>
      <c r="AH37" s="15" t="e">
        <f t="shared" si="15"/>
        <v>#VALUE!</v>
      </c>
      <c r="AI37" s="15" t="e">
        <f t="shared" si="15"/>
        <v>#VALUE!</v>
      </c>
      <c r="AJ37" s="15" t="e">
        <f t="shared" si="15"/>
        <v>#VALUE!</v>
      </c>
      <c r="AK37" s="15" t="e">
        <f t="shared" si="14"/>
        <v>#VALUE!</v>
      </c>
      <c r="AL37" s="15" t="e">
        <f t="shared" si="14"/>
        <v>#VALUE!</v>
      </c>
      <c r="AM37" s="15" t="e">
        <f t="shared" si="14"/>
        <v>#VALUE!</v>
      </c>
      <c r="AN37" s="15" t="e">
        <f t="shared" si="14"/>
        <v>#VALUE!</v>
      </c>
      <c r="AO37" s="15" t="e">
        <f t="shared" si="14"/>
        <v>#VALUE!</v>
      </c>
      <c r="AP37" s="15">
        <f t="shared" si="12"/>
        <v>1</v>
      </c>
    </row>
    <row r="38" spans="1:42" ht="15.75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3"/>
        <v/>
      </c>
      <c r="N38" s="122" t="str">
        <f t="shared" si="4"/>
        <v/>
      </c>
      <c r="O38" s="122" t="str">
        <f t="shared" si="5"/>
        <v/>
      </c>
      <c r="P38" s="122" t="str">
        <f t="shared" si="6"/>
        <v/>
      </c>
      <c r="Q38" s="122" t="str">
        <f t="shared" si="7"/>
        <v/>
      </c>
      <c r="R38" s="122" t="str">
        <f>IF(OR($B38="",$C38="",$D38="",$E38="",$E38&gt;AN_CONCURS),"",IF($F38&lt;&gt;0,$F38/VLOOKUP($E38,Euro!A$6:C$246,3,FALSE),IF($G38&lt;&gt;0,$G38,0)))</f>
        <v/>
      </c>
      <c r="S38" s="236" t="b">
        <f t="shared" si="8"/>
        <v>0</v>
      </c>
      <c r="T38" s="96"/>
      <c r="U38" s="12"/>
      <c r="V38" s="14" t="e">
        <f t="shared" si="9"/>
        <v>#VALUE!</v>
      </c>
      <c r="W38" s="14" t="e">
        <f t="shared" si="13"/>
        <v>#VALUE!</v>
      </c>
      <c r="X38" s="14" t="e">
        <f t="shared" si="13"/>
        <v>#VALUE!</v>
      </c>
      <c r="Y38" s="14" t="e">
        <f t="shared" si="13"/>
        <v>#VALUE!</v>
      </c>
      <c r="Z38" s="14" t="e">
        <f t="shared" si="13"/>
        <v>#VALUE!</v>
      </c>
      <c r="AA38" s="14" t="e">
        <f t="shared" si="13"/>
        <v>#VALUE!</v>
      </c>
      <c r="AB38" s="14" t="e">
        <f t="shared" si="13"/>
        <v>#VALUE!</v>
      </c>
      <c r="AC38" s="14" t="e">
        <f t="shared" si="13"/>
        <v>#VALUE!</v>
      </c>
      <c r="AD38" s="14" t="e">
        <f t="shared" si="13"/>
        <v>#VALUE!</v>
      </c>
      <c r="AE38" s="14" t="e">
        <f t="shared" si="13"/>
        <v>#VALUE!</v>
      </c>
      <c r="AF38" s="15" t="e">
        <f t="shared" si="15"/>
        <v>#VALUE!</v>
      </c>
      <c r="AG38" s="15" t="e">
        <f t="shared" si="15"/>
        <v>#VALUE!</v>
      </c>
      <c r="AH38" s="15" t="e">
        <f t="shared" si="15"/>
        <v>#VALUE!</v>
      </c>
      <c r="AI38" s="15" t="e">
        <f t="shared" si="15"/>
        <v>#VALUE!</v>
      </c>
      <c r="AJ38" s="15" t="e">
        <f t="shared" si="15"/>
        <v>#VALUE!</v>
      </c>
      <c r="AK38" s="15" t="e">
        <f t="shared" si="14"/>
        <v>#VALUE!</v>
      </c>
      <c r="AL38" s="15" t="e">
        <f t="shared" si="14"/>
        <v>#VALUE!</v>
      </c>
      <c r="AM38" s="15" t="e">
        <f t="shared" si="14"/>
        <v>#VALUE!</v>
      </c>
      <c r="AN38" s="15" t="e">
        <f t="shared" si="14"/>
        <v>#VALUE!</v>
      </c>
      <c r="AO38" s="15" t="e">
        <f t="shared" si="14"/>
        <v>#VALUE!</v>
      </c>
      <c r="AP38" s="15">
        <f t="shared" si="12"/>
        <v>1</v>
      </c>
    </row>
    <row r="39" spans="1:42" ht="15.75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3"/>
        <v/>
      </c>
      <c r="N39" s="122" t="str">
        <f t="shared" si="4"/>
        <v/>
      </c>
      <c r="O39" s="122" t="str">
        <f t="shared" si="5"/>
        <v/>
      </c>
      <c r="P39" s="122" t="str">
        <f t="shared" si="6"/>
        <v/>
      </c>
      <c r="Q39" s="122" t="str">
        <f t="shared" si="7"/>
        <v/>
      </c>
      <c r="R39" s="122" t="str">
        <f>IF(OR($B39="",$C39="",$D39="",$E39="",$E39&gt;AN_CONCURS),"",IF($F39&lt;&gt;0,$F39/VLOOKUP($E39,Euro!A$6:C$246,3,FALSE),IF($G39&lt;&gt;0,$G39,0)))</f>
        <v/>
      </c>
      <c r="S39" s="236" t="b">
        <f t="shared" si="8"/>
        <v>0</v>
      </c>
      <c r="T39" s="96"/>
      <c r="U39" s="12"/>
      <c r="V39" s="14" t="e">
        <f t="shared" si="9"/>
        <v>#VALUE!</v>
      </c>
      <c r="W39" s="14" t="e">
        <f t="shared" si="13"/>
        <v>#VALUE!</v>
      </c>
      <c r="X39" s="14" t="e">
        <f t="shared" si="13"/>
        <v>#VALUE!</v>
      </c>
      <c r="Y39" s="14" t="e">
        <f t="shared" si="13"/>
        <v>#VALUE!</v>
      </c>
      <c r="Z39" s="14" t="e">
        <f t="shared" si="13"/>
        <v>#VALUE!</v>
      </c>
      <c r="AA39" s="14" t="e">
        <f t="shared" si="13"/>
        <v>#VALUE!</v>
      </c>
      <c r="AB39" s="14" t="e">
        <f t="shared" si="13"/>
        <v>#VALUE!</v>
      </c>
      <c r="AC39" s="14" t="e">
        <f t="shared" si="13"/>
        <v>#VALUE!</v>
      </c>
      <c r="AD39" s="14" t="e">
        <f t="shared" si="13"/>
        <v>#VALUE!</v>
      </c>
      <c r="AE39" s="14" t="e">
        <f t="shared" si="13"/>
        <v>#VALUE!</v>
      </c>
      <c r="AF39" s="15" t="e">
        <f t="shared" si="15"/>
        <v>#VALUE!</v>
      </c>
      <c r="AG39" s="15" t="e">
        <f t="shared" si="15"/>
        <v>#VALUE!</v>
      </c>
      <c r="AH39" s="15" t="e">
        <f t="shared" si="15"/>
        <v>#VALUE!</v>
      </c>
      <c r="AI39" s="15" t="e">
        <f t="shared" si="15"/>
        <v>#VALUE!</v>
      </c>
      <c r="AJ39" s="15" t="e">
        <f t="shared" si="15"/>
        <v>#VALUE!</v>
      </c>
      <c r="AK39" s="15" t="e">
        <f t="shared" si="14"/>
        <v>#VALUE!</v>
      </c>
      <c r="AL39" s="15" t="e">
        <f t="shared" si="14"/>
        <v>#VALUE!</v>
      </c>
      <c r="AM39" s="15" t="e">
        <f t="shared" si="14"/>
        <v>#VALUE!</v>
      </c>
      <c r="AN39" s="15" t="e">
        <f t="shared" si="14"/>
        <v>#VALUE!</v>
      </c>
      <c r="AO39" s="15" t="e">
        <f t="shared" si="14"/>
        <v>#VALUE!</v>
      </c>
      <c r="AP39" s="15">
        <f t="shared" si="12"/>
        <v>1</v>
      </c>
    </row>
    <row r="40" spans="1:42" ht="15.75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3"/>
        <v/>
      </c>
      <c r="N40" s="122" t="str">
        <f t="shared" si="4"/>
        <v/>
      </c>
      <c r="O40" s="122" t="str">
        <f t="shared" si="5"/>
        <v/>
      </c>
      <c r="P40" s="122" t="str">
        <f t="shared" si="6"/>
        <v/>
      </c>
      <c r="Q40" s="122" t="str">
        <f t="shared" si="7"/>
        <v/>
      </c>
      <c r="R40" s="122" t="str">
        <f>IF(OR($B40="",$C40="",$D40="",$E40="",$E40&gt;AN_CONCURS),"",IF($F40&lt;&gt;0,$F40/VLOOKUP($E40,Euro!A$6:C$246,3,FALSE),IF($G40&lt;&gt;0,$G40,0)))</f>
        <v/>
      </c>
      <c r="S40" s="236" t="b">
        <f t="shared" si="8"/>
        <v>0</v>
      </c>
      <c r="T40" s="96"/>
      <c r="U40" s="12"/>
      <c r="V40" s="14" t="e">
        <f t="shared" si="9"/>
        <v>#VALUE!</v>
      </c>
      <c r="W40" s="14" t="e">
        <f t="shared" si="13"/>
        <v>#VALUE!</v>
      </c>
      <c r="X40" s="14" t="e">
        <f t="shared" si="13"/>
        <v>#VALUE!</v>
      </c>
      <c r="Y40" s="14" t="e">
        <f t="shared" si="13"/>
        <v>#VALUE!</v>
      </c>
      <c r="Z40" s="14" t="e">
        <f t="shared" si="13"/>
        <v>#VALUE!</v>
      </c>
      <c r="AA40" s="14" t="e">
        <f t="shared" si="13"/>
        <v>#VALUE!</v>
      </c>
      <c r="AB40" s="14" t="e">
        <f t="shared" si="13"/>
        <v>#VALUE!</v>
      </c>
      <c r="AC40" s="14" t="e">
        <f t="shared" si="13"/>
        <v>#VALUE!</v>
      </c>
      <c r="AD40" s="14" t="e">
        <f t="shared" si="13"/>
        <v>#VALUE!</v>
      </c>
      <c r="AE40" s="14" t="e">
        <f t="shared" si="13"/>
        <v>#VALUE!</v>
      </c>
      <c r="AF40" s="15" t="e">
        <f t="shared" si="15"/>
        <v>#VALUE!</v>
      </c>
      <c r="AG40" s="15" t="e">
        <f t="shared" si="15"/>
        <v>#VALUE!</v>
      </c>
      <c r="AH40" s="15" t="e">
        <f t="shared" si="15"/>
        <v>#VALUE!</v>
      </c>
      <c r="AI40" s="15" t="e">
        <f t="shared" si="15"/>
        <v>#VALUE!</v>
      </c>
      <c r="AJ40" s="15" t="e">
        <f t="shared" si="15"/>
        <v>#VALUE!</v>
      </c>
      <c r="AK40" s="15" t="e">
        <f t="shared" si="14"/>
        <v>#VALUE!</v>
      </c>
      <c r="AL40" s="15" t="e">
        <f t="shared" si="14"/>
        <v>#VALUE!</v>
      </c>
      <c r="AM40" s="15" t="e">
        <f t="shared" si="14"/>
        <v>#VALUE!</v>
      </c>
      <c r="AN40" s="15" t="e">
        <f t="shared" si="14"/>
        <v>#VALUE!</v>
      </c>
      <c r="AO40" s="15" t="e">
        <f t="shared" si="14"/>
        <v>#VALUE!</v>
      </c>
      <c r="AP40" s="15">
        <f t="shared" si="12"/>
        <v>1</v>
      </c>
    </row>
    <row r="41" spans="1:42" ht="15.75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3"/>
        <v/>
      </c>
      <c r="N41" s="122" t="str">
        <f t="shared" si="4"/>
        <v/>
      </c>
      <c r="O41" s="122" t="str">
        <f t="shared" si="5"/>
        <v/>
      </c>
      <c r="P41" s="122" t="str">
        <f t="shared" si="6"/>
        <v/>
      </c>
      <c r="Q41" s="122" t="str">
        <f t="shared" si="7"/>
        <v/>
      </c>
      <c r="R41" s="122" t="str">
        <f>IF(OR($B41="",$C41="",$D41="",$E41="",$E41&gt;AN_CONCURS),"",IF($F41&lt;&gt;0,$F41/VLOOKUP($E41,Euro!A$6:C$246,3,FALSE),IF($G41&lt;&gt;0,$G41,0)))</f>
        <v/>
      </c>
      <c r="S41" s="236" t="b">
        <f t="shared" si="8"/>
        <v>0</v>
      </c>
      <c r="T41" s="96"/>
      <c r="U41" s="12"/>
      <c r="V41" s="14" t="e">
        <f t="shared" si="9"/>
        <v>#VALUE!</v>
      </c>
      <c r="W41" s="14" t="e">
        <f t="shared" si="13"/>
        <v>#VALUE!</v>
      </c>
      <c r="X41" s="14" t="e">
        <f t="shared" si="13"/>
        <v>#VALUE!</v>
      </c>
      <c r="Y41" s="14" t="e">
        <f t="shared" si="13"/>
        <v>#VALUE!</v>
      </c>
      <c r="Z41" s="14" t="e">
        <f t="shared" si="13"/>
        <v>#VALUE!</v>
      </c>
      <c r="AA41" s="14" t="e">
        <f t="shared" si="13"/>
        <v>#VALUE!</v>
      </c>
      <c r="AB41" s="14" t="e">
        <f t="shared" si="13"/>
        <v>#VALUE!</v>
      </c>
      <c r="AC41" s="14" t="e">
        <f t="shared" si="13"/>
        <v>#VALUE!</v>
      </c>
      <c r="AD41" s="14" t="e">
        <f t="shared" si="13"/>
        <v>#VALUE!</v>
      </c>
      <c r="AE41" s="14" t="e">
        <f t="shared" si="13"/>
        <v>#VALUE!</v>
      </c>
      <c r="AF41" s="15" t="e">
        <f t="shared" si="15"/>
        <v>#VALUE!</v>
      </c>
      <c r="AG41" s="15" t="e">
        <f t="shared" si="15"/>
        <v>#VALUE!</v>
      </c>
      <c r="AH41" s="15" t="e">
        <f t="shared" si="15"/>
        <v>#VALUE!</v>
      </c>
      <c r="AI41" s="15" t="e">
        <f t="shared" si="15"/>
        <v>#VALUE!</v>
      </c>
      <c r="AJ41" s="15" t="e">
        <f t="shared" si="15"/>
        <v>#VALUE!</v>
      </c>
      <c r="AK41" s="15" t="e">
        <f t="shared" si="14"/>
        <v>#VALUE!</v>
      </c>
      <c r="AL41" s="15" t="e">
        <f t="shared" si="14"/>
        <v>#VALUE!</v>
      </c>
      <c r="AM41" s="15" t="e">
        <f t="shared" si="14"/>
        <v>#VALUE!</v>
      </c>
      <c r="AN41" s="15" t="e">
        <f t="shared" si="14"/>
        <v>#VALUE!</v>
      </c>
      <c r="AO41" s="15" t="e">
        <f t="shared" si="14"/>
        <v>#VALUE!</v>
      </c>
      <c r="AP41" s="15">
        <f t="shared" si="12"/>
        <v>1</v>
      </c>
    </row>
    <row r="42" spans="1:42" ht="15.75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3"/>
        <v/>
      </c>
      <c r="N42" s="122" t="str">
        <f t="shared" si="4"/>
        <v/>
      </c>
      <c r="O42" s="122" t="str">
        <f t="shared" si="5"/>
        <v/>
      </c>
      <c r="P42" s="122" t="str">
        <f t="shared" si="6"/>
        <v/>
      </c>
      <c r="Q42" s="122" t="str">
        <f t="shared" si="7"/>
        <v/>
      </c>
      <c r="R42" s="122" t="str">
        <f>IF(OR($B42="",$C42="",$D42="",$E42="",$E42&gt;AN_CONCURS),"",IF($F42&lt;&gt;0,$F42/VLOOKUP($E42,Euro!A$6:C$246,3,FALSE),IF($G42&lt;&gt;0,$G42,0)))</f>
        <v/>
      </c>
      <c r="S42" s="236" t="b">
        <f t="shared" si="8"/>
        <v>0</v>
      </c>
      <c r="T42" s="96"/>
      <c r="U42" s="12"/>
      <c r="V42" s="14" t="e">
        <f t="shared" si="9"/>
        <v>#VALUE!</v>
      </c>
      <c r="W42" s="14" t="e">
        <f t="shared" si="13"/>
        <v>#VALUE!</v>
      </c>
      <c r="X42" s="14" t="e">
        <f t="shared" si="13"/>
        <v>#VALUE!</v>
      </c>
      <c r="Y42" s="14" t="e">
        <f t="shared" si="13"/>
        <v>#VALUE!</v>
      </c>
      <c r="Z42" s="14" t="e">
        <f t="shared" si="13"/>
        <v>#VALUE!</v>
      </c>
      <c r="AA42" s="14" t="e">
        <f t="shared" si="13"/>
        <v>#VALUE!</v>
      </c>
      <c r="AB42" s="14" t="e">
        <f t="shared" si="13"/>
        <v>#VALUE!</v>
      </c>
      <c r="AC42" s="14" t="e">
        <f t="shared" si="13"/>
        <v>#VALUE!</v>
      </c>
      <c r="AD42" s="14" t="e">
        <f t="shared" si="13"/>
        <v>#VALUE!</v>
      </c>
      <c r="AE42" s="14" t="e">
        <f t="shared" si="13"/>
        <v>#VALUE!</v>
      </c>
      <c r="AF42" s="15" t="e">
        <f t="shared" si="15"/>
        <v>#VALUE!</v>
      </c>
      <c r="AG42" s="15" t="e">
        <f t="shared" si="15"/>
        <v>#VALUE!</v>
      </c>
      <c r="AH42" s="15" t="e">
        <f t="shared" si="15"/>
        <v>#VALUE!</v>
      </c>
      <c r="AI42" s="15" t="e">
        <f t="shared" si="15"/>
        <v>#VALUE!</v>
      </c>
      <c r="AJ42" s="15" t="e">
        <f t="shared" si="15"/>
        <v>#VALUE!</v>
      </c>
      <c r="AK42" s="15" t="e">
        <f t="shared" si="14"/>
        <v>#VALUE!</v>
      </c>
      <c r="AL42" s="15" t="e">
        <f t="shared" si="14"/>
        <v>#VALUE!</v>
      </c>
      <c r="AM42" s="15" t="e">
        <f t="shared" si="14"/>
        <v>#VALUE!</v>
      </c>
      <c r="AN42" s="15" t="e">
        <f t="shared" si="14"/>
        <v>#VALUE!</v>
      </c>
      <c r="AO42" s="15" t="e">
        <f t="shared" si="14"/>
        <v>#VALUE!</v>
      </c>
      <c r="AP42" s="15">
        <f t="shared" si="12"/>
        <v>1</v>
      </c>
    </row>
    <row r="43" spans="1:42" ht="15.75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3"/>
        <v/>
      </c>
      <c r="N43" s="122" t="str">
        <f t="shared" si="4"/>
        <v/>
      </c>
      <c r="O43" s="122" t="str">
        <f t="shared" si="5"/>
        <v/>
      </c>
      <c r="P43" s="122" t="str">
        <f t="shared" si="6"/>
        <v/>
      </c>
      <c r="Q43" s="122" t="str">
        <f t="shared" si="7"/>
        <v/>
      </c>
      <c r="R43" s="122" t="str">
        <f>IF(OR($B43="",$C43="",$D43="",$E43="",$E43&gt;AN_CONCURS),"",IF($F43&lt;&gt;0,$F43/VLOOKUP($E43,Euro!A$6:C$246,3,FALSE),IF($G43&lt;&gt;0,$G43,0)))</f>
        <v/>
      </c>
      <c r="S43" s="236" t="b">
        <f t="shared" si="8"/>
        <v>0</v>
      </c>
      <c r="T43" s="96"/>
      <c r="U43" s="12"/>
      <c r="V43" s="14" t="e">
        <f t="shared" si="9"/>
        <v>#VALUE!</v>
      </c>
      <c r="W43" s="14" t="e">
        <f t="shared" ref="W43:AE71" si="16">FIND(",",$B43,V43+1)</f>
        <v>#VALUE!</v>
      </c>
      <c r="X43" s="14" t="e">
        <f t="shared" si="16"/>
        <v>#VALUE!</v>
      </c>
      <c r="Y43" s="14" t="e">
        <f t="shared" si="16"/>
        <v>#VALUE!</v>
      </c>
      <c r="Z43" s="14" t="e">
        <f t="shared" si="16"/>
        <v>#VALUE!</v>
      </c>
      <c r="AA43" s="14" t="e">
        <f t="shared" si="16"/>
        <v>#VALUE!</v>
      </c>
      <c r="AB43" s="14" t="e">
        <f t="shared" si="16"/>
        <v>#VALUE!</v>
      </c>
      <c r="AC43" s="14" t="e">
        <f t="shared" si="16"/>
        <v>#VALUE!</v>
      </c>
      <c r="AD43" s="14" t="e">
        <f t="shared" si="16"/>
        <v>#VALUE!</v>
      </c>
      <c r="AE43" s="14" t="e">
        <f t="shared" si="16"/>
        <v>#VALUE!</v>
      </c>
      <c r="AF43" s="15" t="e">
        <f t="shared" si="15"/>
        <v>#VALUE!</v>
      </c>
      <c r="AG43" s="15" t="e">
        <f t="shared" si="15"/>
        <v>#VALUE!</v>
      </c>
      <c r="AH43" s="15" t="e">
        <f t="shared" si="15"/>
        <v>#VALUE!</v>
      </c>
      <c r="AI43" s="15" t="e">
        <f t="shared" si="15"/>
        <v>#VALUE!</v>
      </c>
      <c r="AJ43" s="15" t="e">
        <f t="shared" si="15"/>
        <v>#VALUE!</v>
      </c>
      <c r="AK43" s="15" t="e">
        <f t="shared" si="14"/>
        <v>#VALUE!</v>
      </c>
      <c r="AL43" s="15" t="e">
        <f t="shared" si="14"/>
        <v>#VALUE!</v>
      </c>
      <c r="AM43" s="15" t="e">
        <f t="shared" si="14"/>
        <v>#VALUE!</v>
      </c>
      <c r="AN43" s="15" t="e">
        <f t="shared" si="14"/>
        <v>#VALUE!</v>
      </c>
      <c r="AO43" s="15" t="e">
        <f t="shared" si="14"/>
        <v>#VALUE!</v>
      </c>
      <c r="AP43" s="15">
        <f t="shared" si="12"/>
        <v>1</v>
      </c>
    </row>
    <row r="44" spans="1:42" ht="15.75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3"/>
        <v/>
      </c>
      <c r="N44" s="122" t="str">
        <f t="shared" si="4"/>
        <v/>
      </c>
      <c r="O44" s="122" t="str">
        <f t="shared" si="5"/>
        <v/>
      </c>
      <c r="P44" s="122" t="str">
        <f t="shared" si="6"/>
        <v/>
      </c>
      <c r="Q44" s="122" t="str">
        <f t="shared" si="7"/>
        <v/>
      </c>
      <c r="R44" s="122" t="str">
        <f>IF(OR($B44="",$C44="",$D44="",$E44="",$E44&gt;AN_CONCURS),"",IF($F44&lt;&gt;0,$F44/VLOOKUP($E44,Euro!A$6:C$246,3,FALSE),IF($G44&lt;&gt;0,$G44,0)))</f>
        <v/>
      </c>
      <c r="S44" s="236" t="b">
        <f t="shared" si="8"/>
        <v>0</v>
      </c>
      <c r="T44" s="96"/>
      <c r="U44" s="12"/>
      <c r="V44" s="14" t="e">
        <f t="shared" si="9"/>
        <v>#VALUE!</v>
      </c>
      <c r="W44" s="14" t="e">
        <f t="shared" si="16"/>
        <v>#VALUE!</v>
      </c>
      <c r="X44" s="14" t="e">
        <f t="shared" si="16"/>
        <v>#VALUE!</v>
      </c>
      <c r="Y44" s="14" t="e">
        <f t="shared" si="16"/>
        <v>#VALUE!</v>
      </c>
      <c r="Z44" s="14" t="e">
        <f t="shared" si="16"/>
        <v>#VALUE!</v>
      </c>
      <c r="AA44" s="14" t="e">
        <f t="shared" si="16"/>
        <v>#VALUE!</v>
      </c>
      <c r="AB44" s="14" t="e">
        <f t="shared" si="16"/>
        <v>#VALUE!</v>
      </c>
      <c r="AC44" s="14" t="e">
        <f t="shared" si="16"/>
        <v>#VALUE!</v>
      </c>
      <c r="AD44" s="14" t="e">
        <f t="shared" si="16"/>
        <v>#VALUE!</v>
      </c>
      <c r="AE44" s="14" t="e">
        <f t="shared" si="16"/>
        <v>#VALUE!</v>
      </c>
      <c r="AF44" s="15" t="e">
        <f t="shared" si="15"/>
        <v>#VALUE!</v>
      </c>
      <c r="AG44" s="15" t="e">
        <f t="shared" si="15"/>
        <v>#VALUE!</v>
      </c>
      <c r="AH44" s="15" t="e">
        <f t="shared" si="15"/>
        <v>#VALUE!</v>
      </c>
      <c r="AI44" s="15" t="e">
        <f t="shared" si="15"/>
        <v>#VALUE!</v>
      </c>
      <c r="AJ44" s="15" t="e">
        <f t="shared" si="15"/>
        <v>#VALUE!</v>
      </c>
      <c r="AK44" s="15" t="e">
        <f t="shared" si="14"/>
        <v>#VALUE!</v>
      </c>
      <c r="AL44" s="15" t="e">
        <f t="shared" si="14"/>
        <v>#VALUE!</v>
      </c>
      <c r="AM44" s="15" t="e">
        <f t="shared" si="14"/>
        <v>#VALUE!</v>
      </c>
      <c r="AN44" s="15" t="e">
        <f t="shared" si="14"/>
        <v>#VALUE!</v>
      </c>
      <c r="AO44" s="15" t="e">
        <f t="shared" si="14"/>
        <v>#VALUE!</v>
      </c>
      <c r="AP44" s="15">
        <f t="shared" si="12"/>
        <v>1</v>
      </c>
    </row>
    <row r="45" spans="1:42" ht="15.75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3"/>
        <v/>
      </c>
      <c r="N45" s="122" t="str">
        <f t="shared" si="4"/>
        <v/>
      </c>
      <c r="O45" s="122" t="str">
        <f t="shared" si="5"/>
        <v/>
      </c>
      <c r="P45" s="122" t="str">
        <f t="shared" si="6"/>
        <v/>
      </c>
      <c r="Q45" s="122" t="str">
        <f t="shared" si="7"/>
        <v/>
      </c>
      <c r="R45" s="122" t="str">
        <f>IF(OR($B45="",$C45="",$D45="",$E45="",$E45&gt;AN_CONCURS),"",IF($F45&lt;&gt;0,$F45/VLOOKUP($E45,Euro!A$6:C$246,3,FALSE),IF($G45&lt;&gt;0,$G45,0)))</f>
        <v/>
      </c>
      <c r="S45" s="236" t="b">
        <f t="shared" si="8"/>
        <v>0</v>
      </c>
      <c r="T45" s="96"/>
      <c r="V45" s="14" t="e">
        <f t="shared" si="9"/>
        <v>#VALUE!</v>
      </c>
      <c r="W45" s="14" t="e">
        <f t="shared" si="16"/>
        <v>#VALUE!</v>
      </c>
      <c r="X45" s="14" t="e">
        <f t="shared" si="16"/>
        <v>#VALUE!</v>
      </c>
      <c r="Y45" s="14" t="e">
        <f t="shared" si="16"/>
        <v>#VALUE!</v>
      </c>
      <c r="Z45" s="14" t="e">
        <f t="shared" si="16"/>
        <v>#VALUE!</v>
      </c>
      <c r="AA45" s="14" t="e">
        <f t="shared" si="16"/>
        <v>#VALUE!</v>
      </c>
      <c r="AB45" s="14" t="e">
        <f t="shared" si="16"/>
        <v>#VALUE!</v>
      </c>
      <c r="AC45" s="14" t="e">
        <f t="shared" si="16"/>
        <v>#VALUE!</v>
      </c>
      <c r="AD45" s="14" t="e">
        <f t="shared" si="16"/>
        <v>#VALUE!</v>
      </c>
      <c r="AE45" s="14" t="e">
        <f t="shared" si="16"/>
        <v>#VALUE!</v>
      </c>
      <c r="AF45" s="15" t="e">
        <f t="shared" si="15"/>
        <v>#VALUE!</v>
      </c>
      <c r="AG45" s="15" t="e">
        <f t="shared" si="15"/>
        <v>#VALUE!</v>
      </c>
      <c r="AH45" s="15" t="e">
        <f t="shared" si="15"/>
        <v>#VALUE!</v>
      </c>
      <c r="AI45" s="15" t="e">
        <f t="shared" si="15"/>
        <v>#VALUE!</v>
      </c>
      <c r="AJ45" s="15" t="e">
        <f t="shared" si="15"/>
        <v>#VALUE!</v>
      </c>
      <c r="AK45" s="15" t="e">
        <f t="shared" si="14"/>
        <v>#VALUE!</v>
      </c>
      <c r="AL45" s="15" t="e">
        <f t="shared" si="14"/>
        <v>#VALUE!</v>
      </c>
      <c r="AM45" s="15" t="e">
        <f t="shared" si="14"/>
        <v>#VALUE!</v>
      </c>
      <c r="AN45" s="15" t="e">
        <f t="shared" si="14"/>
        <v>#VALUE!</v>
      </c>
      <c r="AO45" s="15" t="e">
        <f t="shared" si="14"/>
        <v>#VALUE!</v>
      </c>
      <c r="AP45" s="15">
        <f t="shared" si="12"/>
        <v>1</v>
      </c>
    </row>
    <row r="46" spans="1:42" ht="15.75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3"/>
        <v/>
      </c>
      <c r="N46" s="122" t="str">
        <f t="shared" si="4"/>
        <v/>
      </c>
      <c r="O46" s="122" t="str">
        <f t="shared" si="5"/>
        <v/>
      </c>
      <c r="P46" s="122" t="str">
        <f t="shared" si="6"/>
        <v/>
      </c>
      <c r="Q46" s="122" t="str">
        <f t="shared" si="7"/>
        <v/>
      </c>
      <c r="R46" s="122" t="str">
        <f>IF(OR($B46="",$C46="",$D46="",$E46="",$E46&gt;AN_CONCURS),"",IF($F46&lt;&gt;0,$F46/VLOOKUP($E46,Euro!A$6:C$246,3,FALSE),IF($G46&lt;&gt;0,$G46,0)))</f>
        <v/>
      </c>
      <c r="S46" s="236" t="b">
        <f t="shared" si="8"/>
        <v>0</v>
      </c>
      <c r="T46" s="96"/>
      <c r="V46" s="14" t="e">
        <f t="shared" si="9"/>
        <v>#VALUE!</v>
      </c>
      <c r="W46" s="14" t="e">
        <f t="shared" si="16"/>
        <v>#VALUE!</v>
      </c>
      <c r="X46" s="14" t="e">
        <f t="shared" si="16"/>
        <v>#VALUE!</v>
      </c>
      <c r="Y46" s="14" t="e">
        <f t="shared" si="16"/>
        <v>#VALUE!</v>
      </c>
      <c r="Z46" s="14" t="e">
        <f t="shared" si="16"/>
        <v>#VALUE!</v>
      </c>
      <c r="AA46" s="14" t="e">
        <f t="shared" si="16"/>
        <v>#VALUE!</v>
      </c>
      <c r="AB46" s="14" t="e">
        <f t="shared" si="16"/>
        <v>#VALUE!</v>
      </c>
      <c r="AC46" s="14" t="e">
        <f t="shared" si="16"/>
        <v>#VALUE!</v>
      </c>
      <c r="AD46" s="14" t="e">
        <f t="shared" si="16"/>
        <v>#VALUE!</v>
      </c>
      <c r="AE46" s="14" t="e">
        <f t="shared" si="16"/>
        <v>#VALUE!</v>
      </c>
      <c r="AF46" s="15" t="e">
        <f t="shared" si="15"/>
        <v>#VALUE!</v>
      </c>
      <c r="AG46" s="15" t="e">
        <f t="shared" si="15"/>
        <v>#VALUE!</v>
      </c>
      <c r="AH46" s="15" t="e">
        <f t="shared" si="15"/>
        <v>#VALUE!</v>
      </c>
      <c r="AI46" s="15" t="e">
        <f t="shared" si="15"/>
        <v>#VALUE!</v>
      </c>
      <c r="AJ46" s="15" t="e">
        <f t="shared" si="15"/>
        <v>#VALUE!</v>
      </c>
      <c r="AK46" s="15" t="e">
        <f t="shared" si="14"/>
        <v>#VALUE!</v>
      </c>
      <c r="AL46" s="15" t="e">
        <f t="shared" si="14"/>
        <v>#VALUE!</v>
      </c>
      <c r="AM46" s="15" t="e">
        <f t="shared" si="14"/>
        <v>#VALUE!</v>
      </c>
      <c r="AN46" s="15" t="e">
        <f t="shared" si="14"/>
        <v>#VALUE!</v>
      </c>
      <c r="AO46" s="15" t="e">
        <f t="shared" si="14"/>
        <v>#VALUE!</v>
      </c>
      <c r="AP46" s="15">
        <f t="shared" si="12"/>
        <v>1</v>
      </c>
    </row>
    <row r="47" spans="1:42" ht="15.75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3"/>
        <v/>
      </c>
      <c r="N47" s="122" t="str">
        <f t="shared" si="4"/>
        <v/>
      </c>
      <c r="O47" s="122" t="str">
        <f t="shared" si="5"/>
        <v/>
      </c>
      <c r="P47" s="122" t="str">
        <f t="shared" si="6"/>
        <v/>
      </c>
      <c r="Q47" s="122" t="str">
        <f t="shared" si="7"/>
        <v/>
      </c>
      <c r="R47" s="122" t="str">
        <f>IF(OR($B47="",$C47="",$D47="",$E47="",$E47&gt;AN_CONCURS),"",IF($F47&lt;&gt;0,$F47/VLOOKUP($E47,Euro!A$6:C$246,3,FALSE),IF($G47&lt;&gt;0,$G47,0)))</f>
        <v/>
      </c>
      <c r="S47" s="236" t="b">
        <f t="shared" si="8"/>
        <v>0</v>
      </c>
      <c r="T47" s="96"/>
      <c r="V47" s="14" t="e">
        <f t="shared" si="9"/>
        <v>#VALUE!</v>
      </c>
      <c r="W47" s="14" t="e">
        <f t="shared" si="16"/>
        <v>#VALUE!</v>
      </c>
      <c r="X47" s="14" t="e">
        <f t="shared" si="16"/>
        <v>#VALUE!</v>
      </c>
      <c r="Y47" s="14" t="e">
        <f t="shared" si="16"/>
        <v>#VALUE!</v>
      </c>
      <c r="Z47" s="14" t="e">
        <f t="shared" si="16"/>
        <v>#VALUE!</v>
      </c>
      <c r="AA47" s="14" t="e">
        <f t="shared" si="16"/>
        <v>#VALUE!</v>
      </c>
      <c r="AB47" s="14" t="e">
        <f t="shared" si="16"/>
        <v>#VALUE!</v>
      </c>
      <c r="AC47" s="14" t="e">
        <f t="shared" si="16"/>
        <v>#VALUE!</v>
      </c>
      <c r="AD47" s="14" t="e">
        <f t="shared" si="16"/>
        <v>#VALUE!</v>
      </c>
      <c r="AE47" s="14" t="e">
        <f t="shared" si="16"/>
        <v>#VALUE!</v>
      </c>
      <c r="AF47" s="15" t="e">
        <f t="shared" si="15"/>
        <v>#VALUE!</v>
      </c>
      <c r="AG47" s="15" t="e">
        <f t="shared" si="15"/>
        <v>#VALUE!</v>
      </c>
      <c r="AH47" s="15" t="e">
        <f t="shared" si="15"/>
        <v>#VALUE!</v>
      </c>
      <c r="AI47" s="15" t="e">
        <f t="shared" si="15"/>
        <v>#VALUE!</v>
      </c>
      <c r="AJ47" s="15" t="e">
        <f t="shared" si="15"/>
        <v>#VALUE!</v>
      </c>
      <c r="AK47" s="15" t="e">
        <f t="shared" si="14"/>
        <v>#VALUE!</v>
      </c>
      <c r="AL47" s="15" t="e">
        <f t="shared" si="14"/>
        <v>#VALUE!</v>
      </c>
      <c r="AM47" s="15" t="e">
        <f t="shared" si="14"/>
        <v>#VALUE!</v>
      </c>
      <c r="AN47" s="15" t="e">
        <f t="shared" si="14"/>
        <v>#VALUE!</v>
      </c>
      <c r="AO47" s="15" t="e">
        <f t="shared" si="14"/>
        <v>#VALUE!</v>
      </c>
      <c r="AP47" s="15">
        <f t="shared" si="12"/>
        <v>1</v>
      </c>
    </row>
    <row r="48" spans="1:42" ht="15.75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3"/>
        <v/>
      </c>
      <c r="N48" s="122" t="str">
        <f t="shared" si="4"/>
        <v/>
      </c>
      <c r="O48" s="122" t="str">
        <f t="shared" si="5"/>
        <v/>
      </c>
      <c r="P48" s="122" t="str">
        <f t="shared" si="6"/>
        <v/>
      </c>
      <c r="Q48" s="122" t="str">
        <f t="shared" si="7"/>
        <v/>
      </c>
      <c r="R48" s="122" t="str">
        <f>IF(OR($B48="",$C48="",$D48="",$E48="",$E48&gt;AN_CONCURS),"",IF($F48&lt;&gt;0,$F48/VLOOKUP($E48,Euro!A$6:C$246,3,FALSE),IF($G48&lt;&gt;0,$G48,0)))</f>
        <v/>
      </c>
      <c r="S48" s="236" t="b">
        <f t="shared" si="8"/>
        <v>0</v>
      </c>
      <c r="T48" s="96"/>
      <c r="V48" s="14" t="e">
        <f t="shared" si="9"/>
        <v>#VALUE!</v>
      </c>
      <c r="W48" s="14" t="e">
        <f t="shared" si="16"/>
        <v>#VALUE!</v>
      </c>
      <c r="X48" s="14" t="e">
        <f t="shared" si="16"/>
        <v>#VALUE!</v>
      </c>
      <c r="Y48" s="14" t="e">
        <f t="shared" si="16"/>
        <v>#VALUE!</v>
      </c>
      <c r="Z48" s="14" t="e">
        <f t="shared" si="16"/>
        <v>#VALUE!</v>
      </c>
      <c r="AA48" s="14" t="e">
        <f t="shared" si="16"/>
        <v>#VALUE!</v>
      </c>
      <c r="AB48" s="14" t="e">
        <f t="shared" si="16"/>
        <v>#VALUE!</v>
      </c>
      <c r="AC48" s="14" t="e">
        <f t="shared" si="16"/>
        <v>#VALUE!</v>
      </c>
      <c r="AD48" s="14" t="e">
        <f t="shared" si="16"/>
        <v>#VALUE!</v>
      </c>
      <c r="AE48" s="14" t="e">
        <f t="shared" si="16"/>
        <v>#VALUE!</v>
      </c>
      <c r="AF48" s="15" t="e">
        <f t="shared" si="15"/>
        <v>#VALUE!</v>
      </c>
      <c r="AG48" s="15" t="e">
        <f t="shared" si="15"/>
        <v>#VALUE!</v>
      </c>
      <c r="AH48" s="15" t="e">
        <f t="shared" si="15"/>
        <v>#VALUE!</v>
      </c>
      <c r="AI48" s="15" t="e">
        <f t="shared" si="15"/>
        <v>#VALUE!</v>
      </c>
      <c r="AJ48" s="15" t="e">
        <f t="shared" si="15"/>
        <v>#VALUE!</v>
      </c>
      <c r="AK48" s="15" t="e">
        <f t="shared" si="14"/>
        <v>#VALUE!</v>
      </c>
      <c r="AL48" s="15" t="e">
        <f t="shared" si="14"/>
        <v>#VALUE!</v>
      </c>
      <c r="AM48" s="15" t="e">
        <f t="shared" si="14"/>
        <v>#VALUE!</v>
      </c>
      <c r="AN48" s="15" t="e">
        <f t="shared" si="14"/>
        <v>#VALUE!</v>
      </c>
      <c r="AO48" s="15" t="e">
        <f t="shared" si="14"/>
        <v>#VALUE!</v>
      </c>
      <c r="AP48" s="15">
        <f t="shared" si="12"/>
        <v>1</v>
      </c>
    </row>
    <row r="49" spans="1:42" ht="15.75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3"/>
        <v/>
      </c>
      <c r="N49" s="122" t="str">
        <f t="shared" si="4"/>
        <v/>
      </c>
      <c r="O49" s="122" t="str">
        <f t="shared" si="5"/>
        <v/>
      </c>
      <c r="P49" s="122" t="str">
        <f t="shared" si="6"/>
        <v/>
      </c>
      <c r="Q49" s="122" t="str">
        <f t="shared" si="7"/>
        <v/>
      </c>
      <c r="R49" s="122" t="str">
        <f>IF(OR($B49="",$C49="",$D49="",$E49="",$E49&gt;AN_CONCURS),"",IF($F49&lt;&gt;0,$F49/VLOOKUP($E49,Euro!A$6:C$246,3,FALSE),IF($G49&lt;&gt;0,$G49,0)))</f>
        <v/>
      </c>
      <c r="S49" s="236" t="b">
        <f t="shared" si="8"/>
        <v>0</v>
      </c>
      <c r="T49" s="96"/>
      <c r="V49" s="14" t="e">
        <f t="shared" si="9"/>
        <v>#VALUE!</v>
      </c>
      <c r="W49" s="14" t="e">
        <f t="shared" si="16"/>
        <v>#VALUE!</v>
      </c>
      <c r="X49" s="14" t="e">
        <f t="shared" si="16"/>
        <v>#VALUE!</v>
      </c>
      <c r="Y49" s="14" t="e">
        <f t="shared" si="16"/>
        <v>#VALUE!</v>
      </c>
      <c r="Z49" s="14" t="e">
        <f t="shared" si="16"/>
        <v>#VALUE!</v>
      </c>
      <c r="AA49" s="14" t="e">
        <f t="shared" si="16"/>
        <v>#VALUE!</v>
      </c>
      <c r="AB49" s="14" t="e">
        <f t="shared" si="16"/>
        <v>#VALUE!</v>
      </c>
      <c r="AC49" s="14" t="e">
        <f t="shared" si="16"/>
        <v>#VALUE!</v>
      </c>
      <c r="AD49" s="14" t="e">
        <f t="shared" si="16"/>
        <v>#VALUE!</v>
      </c>
      <c r="AE49" s="14" t="e">
        <f t="shared" si="16"/>
        <v>#VALUE!</v>
      </c>
      <c r="AF49" s="15" t="e">
        <f t="shared" si="15"/>
        <v>#VALUE!</v>
      </c>
      <c r="AG49" s="15" t="e">
        <f t="shared" si="15"/>
        <v>#VALUE!</v>
      </c>
      <c r="AH49" s="15" t="e">
        <f t="shared" si="15"/>
        <v>#VALUE!</v>
      </c>
      <c r="AI49" s="15" t="e">
        <f t="shared" si="15"/>
        <v>#VALUE!</v>
      </c>
      <c r="AJ49" s="15" t="e">
        <f t="shared" si="15"/>
        <v>#VALUE!</v>
      </c>
      <c r="AK49" s="15" t="e">
        <f t="shared" si="14"/>
        <v>#VALUE!</v>
      </c>
      <c r="AL49" s="15" t="e">
        <f t="shared" si="14"/>
        <v>#VALUE!</v>
      </c>
      <c r="AM49" s="15" t="e">
        <f t="shared" si="14"/>
        <v>#VALUE!</v>
      </c>
      <c r="AN49" s="15" t="e">
        <f t="shared" si="14"/>
        <v>#VALUE!</v>
      </c>
      <c r="AO49" s="15" t="e">
        <f t="shared" si="14"/>
        <v>#VALUE!</v>
      </c>
      <c r="AP49" s="15">
        <f t="shared" si="12"/>
        <v>1</v>
      </c>
    </row>
    <row r="50" spans="1:42" ht="15.75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3"/>
        <v/>
      </c>
      <c r="N50" s="122" t="str">
        <f t="shared" si="4"/>
        <v/>
      </c>
      <c r="O50" s="122" t="str">
        <f t="shared" si="5"/>
        <v/>
      </c>
      <c r="P50" s="122" t="str">
        <f t="shared" si="6"/>
        <v/>
      </c>
      <c r="Q50" s="122" t="str">
        <f t="shared" si="7"/>
        <v/>
      </c>
      <c r="R50" s="122" t="str">
        <f>IF(OR($B50="",$C50="",$D50="",$E50="",$E50&gt;AN_CONCURS),"",IF($F50&lt;&gt;0,$F50/VLOOKUP($E50,Euro!A$6:C$246,3,FALSE),IF($G50&lt;&gt;0,$G50,0)))</f>
        <v/>
      </c>
      <c r="S50" s="236" t="b">
        <f t="shared" si="8"/>
        <v>0</v>
      </c>
      <c r="T50" s="96"/>
      <c r="V50" s="14" t="e">
        <f t="shared" si="9"/>
        <v>#VALUE!</v>
      </c>
      <c r="W50" s="14" t="e">
        <f t="shared" si="16"/>
        <v>#VALUE!</v>
      </c>
      <c r="X50" s="14" t="e">
        <f t="shared" si="16"/>
        <v>#VALUE!</v>
      </c>
      <c r="Y50" s="14" t="e">
        <f t="shared" si="16"/>
        <v>#VALUE!</v>
      </c>
      <c r="Z50" s="14" t="e">
        <f t="shared" si="16"/>
        <v>#VALUE!</v>
      </c>
      <c r="AA50" s="14" t="e">
        <f t="shared" si="16"/>
        <v>#VALUE!</v>
      </c>
      <c r="AB50" s="14" t="e">
        <f t="shared" si="16"/>
        <v>#VALUE!</v>
      </c>
      <c r="AC50" s="14" t="e">
        <f t="shared" si="16"/>
        <v>#VALUE!</v>
      </c>
      <c r="AD50" s="14" t="e">
        <f t="shared" si="16"/>
        <v>#VALUE!</v>
      </c>
      <c r="AE50" s="14" t="e">
        <f t="shared" si="16"/>
        <v>#VALUE!</v>
      </c>
      <c r="AF50" s="15" t="e">
        <f t="shared" si="15"/>
        <v>#VALUE!</v>
      </c>
      <c r="AG50" s="15" t="e">
        <f t="shared" si="15"/>
        <v>#VALUE!</v>
      </c>
      <c r="AH50" s="15" t="e">
        <f t="shared" si="15"/>
        <v>#VALUE!</v>
      </c>
      <c r="AI50" s="15" t="e">
        <f t="shared" si="15"/>
        <v>#VALUE!</v>
      </c>
      <c r="AJ50" s="15" t="e">
        <f t="shared" si="15"/>
        <v>#VALUE!</v>
      </c>
      <c r="AK50" s="15" t="e">
        <f t="shared" si="14"/>
        <v>#VALUE!</v>
      </c>
      <c r="AL50" s="15" t="e">
        <f t="shared" si="14"/>
        <v>#VALUE!</v>
      </c>
      <c r="AM50" s="15" t="e">
        <f t="shared" si="14"/>
        <v>#VALUE!</v>
      </c>
      <c r="AN50" s="15" t="e">
        <f t="shared" si="14"/>
        <v>#VALUE!</v>
      </c>
      <c r="AO50" s="15" t="e">
        <f t="shared" si="14"/>
        <v>#VALUE!</v>
      </c>
      <c r="AP50" s="15">
        <f t="shared" si="12"/>
        <v>1</v>
      </c>
    </row>
    <row r="51" spans="1:42" ht="15.75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3"/>
        <v/>
      </c>
      <c r="N51" s="122" t="str">
        <f t="shared" si="4"/>
        <v/>
      </c>
      <c r="O51" s="122" t="str">
        <f t="shared" si="5"/>
        <v/>
      </c>
      <c r="P51" s="122" t="str">
        <f t="shared" si="6"/>
        <v/>
      </c>
      <c r="Q51" s="122" t="str">
        <f t="shared" si="7"/>
        <v/>
      </c>
      <c r="R51" s="122" t="str">
        <f>IF(OR($B51="",$C51="",$D51="",$E51="",$E51&gt;AN_CONCURS),"",IF($F51&lt;&gt;0,$F51/VLOOKUP($E51,Euro!A$6:C$246,3,FALSE),IF($G51&lt;&gt;0,$G51,0)))</f>
        <v/>
      </c>
      <c r="S51" s="236" t="b">
        <f t="shared" si="8"/>
        <v>0</v>
      </c>
      <c r="T51" s="96"/>
      <c r="V51" s="14" t="e">
        <f t="shared" si="9"/>
        <v>#VALUE!</v>
      </c>
      <c r="W51" s="14" t="e">
        <f t="shared" si="16"/>
        <v>#VALUE!</v>
      </c>
      <c r="X51" s="14" t="e">
        <f t="shared" si="16"/>
        <v>#VALUE!</v>
      </c>
      <c r="Y51" s="14" t="e">
        <f t="shared" si="16"/>
        <v>#VALUE!</v>
      </c>
      <c r="Z51" s="14" t="e">
        <f t="shared" si="16"/>
        <v>#VALUE!</v>
      </c>
      <c r="AA51" s="14" t="e">
        <f t="shared" si="16"/>
        <v>#VALUE!</v>
      </c>
      <c r="AB51" s="14" t="e">
        <f t="shared" si="16"/>
        <v>#VALUE!</v>
      </c>
      <c r="AC51" s="14" t="e">
        <f t="shared" si="16"/>
        <v>#VALUE!</v>
      </c>
      <c r="AD51" s="14" t="e">
        <f t="shared" si="16"/>
        <v>#VALUE!</v>
      </c>
      <c r="AE51" s="14" t="e">
        <f t="shared" si="16"/>
        <v>#VALUE!</v>
      </c>
      <c r="AF51" s="15" t="e">
        <f t="shared" si="15"/>
        <v>#VALUE!</v>
      </c>
      <c r="AG51" s="15" t="e">
        <f t="shared" si="15"/>
        <v>#VALUE!</v>
      </c>
      <c r="AH51" s="15" t="e">
        <f t="shared" si="15"/>
        <v>#VALUE!</v>
      </c>
      <c r="AI51" s="15" t="e">
        <f t="shared" si="15"/>
        <v>#VALUE!</v>
      </c>
      <c r="AJ51" s="15" t="e">
        <f t="shared" si="15"/>
        <v>#VALUE!</v>
      </c>
      <c r="AK51" s="15" t="e">
        <f t="shared" si="14"/>
        <v>#VALUE!</v>
      </c>
      <c r="AL51" s="15" t="e">
        <f t="shared" si="14"/>
        <v>#VALUE!</v>
      </c>
      <c r="AM51" s="15" t="e">
        <f t="shared" si="14"/>
        <v>#VALUE!</v>
      </c>
      <c r="AN51" s="15" t="e">
        <f t="shared" si="14"/>
        <v>#VALUE!</v>
      </c>
      <c r="AO51" s="15" t="e">
        <f t="shared" si="14"/>
        <v>#VALUE!</v>
      </c>
      <c r="AP51" s="15">
        <f t="shared" si="12"/>
        <v>1</v>
      </c>
    </row>
    <row r="52" spans="1:42" ht="15.75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3"/>
        <v/>
      </c>
      <c r="N52" s="122" t="str">
        <f t="shared" si="4"/>
        <v/>
      </c>
      <c r="O52" s="122" t="str">
        <f t="shared" si="5"/>
        <v/>
      </c>
      <c r="P52" s="122" t="str">
        <f t="shared" si="6"/>
        <v/>
      </c>
      <c r="Q52" s="122" t="str">
        <f t="shared" si="7"/>
        <v/>
      </c>
      <c r="R52" s="122" t="str">
        <f>IF(OR($B52="",$C52="",$D52="",$E52="",$E52&gt;AN_CONCURS),"",IF($F52&lt;&gt;0,$F52/VLOOKUP($E52,Euro!A$6:C$246,3,FALSE),IF($G52&lt;&gt;0,$G52,0)))</f>
        <v/>
      </c>
      <c r="S52" s="236" t="b">
        <f t="shared" si="8"/>
        <v>0</v>
      </c>
      <c r="T52" s="96"/>
      <c r="V52" s="14" t="e">
        <f t="shared" si="9"/>
        <v>#VALUE!</v>
      </c>
      <c r="W52" s="14" t="e">
        <f t="shared" si="16"/>
        <v>#VALUE!</v>
      </c>
      <c r="X52" s="14" t="e">
        <f t="shared" si="16"/>
        <v>#VALUE!</v>
      </c>
      <c r="Y52" s="14" t="e">
        <f t="shared" si="16"/>
        <v>#VALUE!</v>
      </c>
      <c r="Z52" s="14" t="e">
        <f t="shared" si="16"/>
        <v>#VALUE!</v>
      </c>
      <c r="AA52" s="14" t="e">
        <f t="shared" si="16"/>
        <v>#VALUE!</v>
      </c>
      <c r="AB52" s="14" t="e">
        <f t="shared" si="16"/>
        <v>#VALUE!</v>
      </c>
      <c r="AC52" s="14" t="e">
        <f t="shared" si="16"/>
        <v>#VALUE!</v>
      </c>
      <c r="AD52" s="14" t="e">
        <f t="shared" si="16"/>
        <v>#VALUE!</v>
      </c>
      <c r="AE52" s="14" t="e">
        <f t="shared" si="16"/>
        <v>#VALUE!</v>
      </c>
      <c r="AF52" s="15" t="e">
        <f t="shared" si="15"/>
        <v>#VALUE!</v>
      </c>
      <c r="AG52" s="15" t="e">
        <f t="shared" si="15"/>
        <v>#VALUE!</v>
      </c>
      <c r="AH52" s="15" t="e">
        <f t="shared" si="15"/>
        <v>#VALUE!</v>
      </c>
      <c r="AI52" s="15" t="e">
        <f t="shared" si="15"/>
        <v>#VALUE!</v>
      </c>
      <c r="AJ52" s="15" t="e">
        <f t="shared" si="15"/>
        <v>#VALUE!</v>
      </c>
      <c r="AK52" s="15" t="e">
        <f t="shared" si="14"/>
        <v>#VALUE!</v>
      </c>
      <c r="AL52" s="15" t="e">
        <f t="shared" si="14"/>
        <v>#VALUE!</v>
      </c>
      <c r="AM52" s="15" t="e">
        <f t="shared" si="14"/>
        <v>#VALUE!</v>
      </c>
      <c r="AN52" s="15" t="e">
        <f t="shared" si="14"/>
        <v>#VALUE!</v>
      </c>
      <c r="AO52" s="15" t="e">
        <f t="shared" si="14"/>
        <v>#VALUE!</v>
      </c>
      <c r="AP52" s="15">
        <f t="shared" si="12"/>
        <v>1</v>
      </c>
    </row>
    <row r="53" spans="1:42" ht="15.75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3"/>
        <v/>
      </c>
      <c r="N53" s="122" t="str">
        <f t="shared" si="4"/>
        <v/>
      </c>
      <c r="O53" s="122" t="str">
        <f t="shared" si="5"/>
        <v/>
      </c>
      <c r="P53" s="122" t="str">
        <f t="shared" si="6"/>
        <v/>
      </c>
      <c r="Q53" s="122" t="str">
        <f t="shared" si="7"/>
        <v/>
      </c>
      <c r="R53" s="122" t="str">
        <f>IF(OR($B53="",$C53="",$D53="",$E53="",$E53&gt;AN_CONCURS),"",IF($F53&lt;&gt;0,$F53/VLOOKUP($E53,Euro!A$6:C$246,3,FALSE),IF($G53&lt;&gt;0,$G53,0)))</f>
        <v/>
      </c>
      <c r="S53" s="236" t="b">
        <f t="shared" si="8"/>
        <v>0</v>
      </c>
      <c r="T53" s="96"/>
      <c r="V53" s="14" t="e">
        <f t="shared" si="9"/>
        <v>#VALUE!</v>
      </c>
      <c r="W53" s="14" t="e">
        <f t="shared" si="16"/>
        <v>#VALUE!</v>
      </c>
      <c r="X53" s="14" t="e">
        <f t="shared" si="16"/>
        <v>#VALUE!</v>
      </c>
      <c r="Y53" s="14" t="e">
        <f t="shared" si="16"/>
        <v>#VALUE!</v>
      </c>
      <c r="Z53" s="14" t="e">
        <f t="shared" si="16"/>
        <v>#VALUE!</v>
      </c>
      <c r="AA53" s="14" t="e">
        <f t="shared" si="16"/>
        <v>#VALUE!</v>
      </c>
      <c r="AB53" s="14" t="e">
        <f t="shared" si="16"/>
        <v>#VALUE!</v>
      </c>
      <c r="AC53" s="14" t="e">
        <f t="shared" si="16"/>
        <v>#VALUE!</v>
      </c>
      <c r="AD53" s="14" t="e">
        <f t="shared" si="16"/>
        <v>#VALUE!</v>
      </c>
      <c r="AE53" s="14" t="e">
        <f t="shared" si="16"/>
        <v>#VALUE!</v>
      </c>
      <c r="AF53" s="15" t="e">
        <f t="shared" si="15"/>
        <v>#VALUE!</v>
      </c>
      <c r="AG53" s="15" t="e">
        <f t="shared" si="15"/>
        <v>#VALUE!</v>
      </c>
      <c r="AH53" s="15" t="e">
        <f t="shared" si="15"/>
        <v>#VALUE!</v>
      </c>
      <c r="AI53" s="15" t="e">
        <f t="shared" si="15"/>
        <v>#VALUE!</v>
      </c>
      <c r="AJ53" s="15" t="e">
        <f t="shared" si="15"/>
        <v>#VALUE!</v>
      </c>
      <c r="AK53" s="15" t="e">
        <f t="shared" si="14"/>
        <v>#VALUE!</v>
      </c>
      <c r="AL53" s="15" t="e">
        <f t="shared" si="14"/>
        <v>#VALUE!</v>
      </c>
      <c r="AM53" s="15" t="e">
        <f t="shared" si="14"/>
        <v>#VALUE!</v>
      </c>
      <c r="AN53" s="15" t="e">
        <f t="shared" si="14"/>
        <v>#VALUE!</v>
      </c>
      <c r="AO53" s="15" t="e">
        <f t="shared" si="14"/>
        <v>#VALUE!</v>
      </c>
      <c r="AP53" s="15">
        <f t="shared" si="12"/>
        <v>1</v>
      </c>
    </row>
    <row r="54" spans="1:42" ht="15.75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3"/>
        <v/>
      </c>
      <c r="N54" s="122" t="str">
        <f t="shared" si="4"/>
        <v/>
      </c>
      <c r="O54" s="122" t="str">
        <f t="shared" si="5"/>
        <v/>
      </c>
      <c r="P54" s="122" t="str">
        <f t="shared" si="6"/>
        <v/>
      </c>
      <c r="Q54" s="122" t="str">
        <f t="shared" si="7"/>
        <v/>
      </c>
      <c r="R54" s="122" t="str">
        <f>IF(OR($B54="",$C54="",$D54="",$E54="",$E54&gt;AN_CONCURS),"",IF($F54&lt;&gt;0,$F54/VLOOKUP($E54,Euro!A$6:C$246,3,FALSE),IF($G54&lt;&gt;0,$G54,0)))</f>
        <v/>
      </c>
      <c r="S54" s="236" t="b">
        <f t="shared" si="8"/>
        <v>0</v>
      </c>
      <c r="T54" s="96"/>
      <c r="V54" s="14" t="e">
        <f t="shared" si="9"/>
        <v>#VALUE!</v>
      </c>
      <c r="W54" s="14" t="e">
        <f t="shared" si="16"/>
        <v>#VALUE!</v>
      </c>
      <c r="X54" s="14" t="e">
        <f t="shared" si="16"/>
        <v>#VALUE!</v>
      </c>
      <c r="Y54" s="14" t="e">
        <f t="shared" si="16"/>
        <v>#VALUE!</v>
      </c>
      <c r="Z54" s="14" t="e">
        <f t="shared" si="16"/>
        <v>#VALUE!</v>
      </c>
      <c r="AA54" s="14" t="e">
        <f t="shared" si="16"/>
        <v>#VALUE!</v>
      </c>
      <c r="AB54" s="14" t="e">
        <f t="shared" si="16"/>
        <v>#VALUE!</v>
      </c>
      <c r="AC54" s="14" t="e">
        <f t="shared" si="16"/>
        <v>#VALUE!</v>
      </c>
      <c r="AD54" s="14" t="e">
        <f t="shared" si="16"/>
        <v>#VALUE!</v>
      </c>
      <c r="AE54" s="14" t="e">
        <f t="shared" si="16"/>
        <v>#VALUE!</v>
      </c>
      <c r="AF54" s="15" t="e">
        <f t="shared" si="15"/>
        <v>#VALUE!</v>
      </c>
      <c r="AG54" s="15" t="e">
        <f t="shared" si="15"/>
        <v>#VALUE!</v>
      </c>
      <c r="AH54" s="15" t="e">
        <f t="shared" si="15"/>
        <v>#VALUE!</v>
      </c>
      <c r="AI54" s="15" t="e">
        <f t="shared" si="15"/>
        <v>#VALUE!</v>
      </c>
      <c r="AJ54" s="15" t="e">
        <f t="shared" si="15"/>
        <v>#VALUE!</v>
      </c>
      <c r="AK54" s="15" t="e">
        <f t="shared" si="14"/>
        <v>#VALUE!</v>
      </c>
      <c r="AL54" s="15" t="e">
        <f t="shared" si="14"/>
        <v>#VALUE!</v>
      </c>
      <c r="AM54" s="15" t="e">
        <f t="shared" si="14"/>
        <v>#VALUE!</v>
      </c>
      <c r="AN54" s="15" t="e">
        <f t="shared" si="14"/>
        <v>#VALUE!</v>
      </c>
      <c r="AO54" s="15" t="e">
        <f t="shared" si="14"/>
        <v>#VALUE!</v>
      </c>
      <c r="AP54" s="15">
        <f t="shared" si="12"/>
        <v>1</v>
      </c>
    </row>
    <row r="55" spans="1:42" ht="15.75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3"/>
        <v/>
      </c>
      <c r="N55" s="122" t="str">
        <f t="shared" si="4"/>
        <v/>
      </c>
      <c r="O55" s="122" t="str">
        <f t="shared" si="5"/>
        <v/>
      </c>
      <c r="P55" s="122" t="str">
        <f t="shared" si="6"/>
        <v/>
      </c>
      <c r="Q55" s="122" t="str">
        <f t="shared" si="7"/>
        <v/>
      </c>
      <c r="R55" s="122" t="str">
        <f>IF(OR($B55="",$C55="",$D55="",$E55="",$E55&gt;AN_CONCURS),"",IF($F55&lt;&gt;0,$F55/VLOOKUP($E55,Euro!A$6:C$246,3,FALSE),IF($G55&lt;&gt;0,$G55,0)))</f>
        <v/>
      </c>
      <c r="S55" s="236" t="b">
        <f t="shared" si="8"/>
        <v>0</v>
      </c>
      <c r="T55" s="96"/>
      <c r="V55" s="14" t="e">
        <f t="shared" si="9"/>
        <v>#VALUE!</v>
      </c>
      <c r="W55" s="14" t="e">
        <f t="shared" si="16"/>
        <v>#VALUE!</v>
      </c>
      <c r="X55" s="14" t="e">
        <f t="shared" si="16"/>
        <v>#VALUE!</v>
      </c>
      <c r="Y55" s="14" t="e">
        <f t="shared" si="16"/>
        <v>#VALUE!</v>
      </c>
      <c r="Z55" s="14" t="e">
        <f t="shared" si="16"/>
        <v>#VALUE!</v>
      </c>
      <c r="AA55" s="14" t="e">
        <f t="shared" si="16"/>
        <v>#VALUE!</v>
      </c>
      <c r="AB55" s="14" t="e">
        <f t="shared" si="16"/>
        <v>#VALUE!</v>
      </c>
      <c r="AC55" s="14" t="e">
        <f t="shared" si="16"/>
        <v>#VALUE!</v>
      </c>
      <c r="AD55" s="14" t="e">
        <f t="shared" si="16"/>
        <v>#VALUE!</v>
      </c>
      <c r="AE55" s="14" t="e">
        <f t="shared" si="16"/>
        <v>#VALUE!</v>
      </c>
      <c r="AF55" s="15" t="e">
        <f t="shared" si="15"/>
        <v>#VALUE!</v>
      </c>
      <c r="AG55" s="15" t="e">
        <f t="shared" si="15"/>
        <v>#VALUE!</v>
      </c>
      <c r="AH55" s="15" t="e">
        <f t="shared" si="15"/>
        <v>#VALUE!</v>
      </c>
      <c r="AI55" s="15" t="e">
        <f t="shared" si="15"/>
        <v>#VALUE!</v>
      </c>
      <c r="AJ55" s="15" t="e">
        <f t="shared" si="15"/>
        <v>#VALUE!</v>
      </c>
      <c r="AK55" s="15" t="e">
        <f t="shared" si="14"/>
        <v>#VALUE!</v>
      </c>
      <c r="AL55" s="15" t="e">
        <f t="shared" si="14"/>
        <v>#VALUE!</v>
      </c>
      <c r="AM55" s="15" t="e">
        <f t="shared" si="14"/>
        <v>#VALUE!</v>
      </c>
      <c r="AN55" s="15" t="e">
        <f t="shared" si="14"/>
        <v>#VALUE!</v>
      </c>
      <c r="AO55" s="15" t="e">
        <f t="shared" si="14"/>
        <v>#VALUE!</v>
      </c>
      <c r="AP55" s="15">
        <f t="shared" si="12"/>
        <v>1</v>
      </c>
    </row>
    <row r="56" spans="1:42" ht="15.75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3"/>
        <v/>
      </c>
      <c r="N56" s="122" t="str">
        <f t="shared" si="4"/>
        <v/>
      </c>
      <c r="O56" s="122" t="str">
        <f t="shared" si="5"/>
        <v/>
      </c>
      <c r="P56" s="122" t="str">
        <f t="shared" si="6"/>
        <v/>
      </c>
      <c r="Q56" s="122" t="str">
        <f t="shared" si="7"/>
        <v/>
      </c>
      <c r="R56" s="122" t="str">
        <f>IF(OR($B56="",$C56="",$D56="",$E56="",$E56&gt;AN_CONCURS),"",IF($F56&lt;&gt;0,$F56/VLOOKUP($E56,Euro!A$6:C$246,3,FALSE),IF($G56&lt;&gt;0,$G56,0)))</f>
        <v/>
      </c>
      <c r="S56" s="236" t="b">
        <f t="shared" si="8"/>
        <v>0</v>
      </c>
      <c r="T56" s="96"/>
      <c r="V56" s="14" t="e">
        <f t="shared" si="9"/>
        <v>#VALUE!</v>
      </c>
      <c r="W56" s="14" t="e">
        <f t="shared" si="16"/>
        <v>#VALUE!</v>
      </c>
      <c r="X56" s="14" t="e">
        <f t="shared" si="16"/>
        <v>#VALUE!</v>
      </c>
      <c r="Y56" s="14" t="e">
        <f t="shared" si="16"/>
        <v>#VALUE!</v>
      </c>
      <c r="Z56" s="14" t="e">
        <f t="shared" si="16"/>
        <v>#VALUE!</v>
      </c>
      <c r="AA56" s="14" t="e">
        <f t="shared" si="16"/>
        <v>#VALUE!</v>
      </c>
      <c r="AB56" s="14" t="e">
        <f t="shared" si="16"/>
        <v>#VALUE!</v>
      </c>
      <c r="AC56" s="14" t="e">
        <f t="shared" si="16"/>
        <v>#VALUE!</v>
      </c>
      <c r="AD56" s="14" t="e">
        <f t="shared" si="16"/>
        <v>#VALUE!</v>
      </c>
      <c r="AE56" s="14" t="e">
        <f t="shared" si="16"/>
        <v>#VALUE!</v>
      </c>
      <c r="AF56" s="15" t="e">
        <f t="shared" si="15"/>
        <v>#VALUE!</v>
      </c>
      <c r="AG56" s="15" t="e">
        <f t="shared" si="15"/>
        <v>#VALUE!</v>
      </c>
      <c r="AH56" s="15" t="e">
        <f t="shared" si="15"/>
        <v>#VALUE!</v>
      </c>
      <c r="AI56" s="15" t="e">
        <f t="shared" si="15"/>
        <v>#VALUE!</v>
      </c>
      <c r="AJ56" s="15" t="e">
        <f t="shared" si="15"/>
        <v>#VALUE!</v>
      </c>
      <c r="AK56" s="15" t="e">
        <f t="shared" si="14"/>
        <v>#VALUE!</v>
      </c>
      <c r="AL56" s="15" t="e">
        <f t="shared" si="14"/>
        <v>#VALUE!</v>
      </c>
      <c r="AM56" s="15" t="e">
        <f t="shared" si="14"/>
        <v>#VALUE!</v>
      </c>
      <c r="AN56" s="15" t="e">
        <f t="shared" si="14"/>
        <v>#VALUE!</v>
      </c>
      <c r="AO56" s="15" t="e">
        <f t="shared" si="14"/>
        <v>#VALUE!</v>
      </c>
      <c r="AP56" s="15">
        <f t="shared" si="12"/>
        <v>1</v>
      </c>
    </row>
    <row r="57" spans="1:42" ht="15.75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3"/>
        <v/>
      </c>
      <c r="N57" s="122" t="str">
        <f t="shared" si="4"/>
        <v/>
      </c>
      <c r="O57" s="122" t="str">
        <f t="shared" si="5"/>
        <v/>
      </c>
      <c r="P57" s="122" t="str">
        <f t="shared" si="6"/>
        <v/>
      </c>
      <c r="Q57" s="122" t="str">
        <f t="shared" si="7"/>
        <v/>
      </c>
      <c r="R57" s="122" t="str">
        <f>IF(OR($B57="",$C57="",$D57="",$E57="",$E57&gt;AN_CONCURS),"",IF($F57&lt;&gt;0,$F57/VLOOKUP($E57,Euro!A$6:C$246,3,FALSE),IF($G57&lt;&gt;0,$G57,0)))</f>
        <v/>
      </c>
      <c r="S57" s="236" t="b">
        <f t="shared" si="8"/>
        <v>0</v>
      </c>
      <c r="T57" s="96"/>
      <c r="V57" s="14" t="e">
        <f t="shared" si="9"/>
        <v>#VALUE!</v>
      </c>
      <c r="W57" s="14" t="e">
        <f t="shared" si="16"/>
        <v>#VALUE!</v>
      </c>
      <c r="X57" s="14" t="e">
        <f t="shared" si="16"/>
        <v>#VALUE!</v>
      </c>
      <c r="Y57" s="14" t="e">
        <f t="shared" si="16"/>
        <v>#VALUE!</v>
      </c>
      <c r="Z57" s="14" t="e">
        <f t="shared" si="16"/>
        <v>#VALUE!</v>
      </c>
      <c r="AA57" s="14" t="e">
        <f t="shared" si="16"/>
        <v>#VALUE!</v>
      </c>
      <c r="AB57" s="14" t="e">
        <f t="shared" si="16"/>
        <v>#VALUE!</v>
      </c>
      <c r="AC57" s="14" t="e">
        <f t="shared" si="16"/>
        <v>#VALUE!</v>
      </c>
      <c r="AD57" s="14" t="e">
        <f t="shared" si="16"/>
        <v>#VALUE!</v>
      </c>
      <c r="AE57" s="14" t="e">
        <f t="shared" si="16"/>
        <v>#VALUE!</v>
      </c>
      <c r="AF57" s="15" t="e">
        <f t="shared" si="15"/>
        <v>#VALUE!</v>
      </c>
      <c r="AG57" s="15" t="e">
        <f t="shared" si="15"/>
        <v>#VALUE!</v>
      </c>
      <c r="AH57" s="15" t="e">
        <f t="shared" si="15"/>
        <v>#VALUE!</v>
      </c>
      <c r="AI57" s="15" t="e">
        <f t="shared" si="15"/>
        <v>#VALUE!</v>
      </c>
      <c r="AJ57" s="15" t="e">
        <f t="shared" si="15"/>
        <v>#VALUE!</v>
      </c>
      <c r="AK57" s="15" t="e">
        <f t="shared" si="14"/>
        <v>#VALUE!</v>
      </c>
      <c r="AL57" s="15" t="e">
        <f t="shared" si="14"/>
        <v>#VALUE!</v>
      </c>
      <c r="AM57" s="15" t="e">
        <f t="shared" si="14"/>
        <v>#VALUE!</v>
      </c>
      <c r="AN57" s="15" t="e">
        <f t="shared" si="14"/>
        <v>#VALUE!</v>
      </c>
      <c r="AO57" s="15" t="e">
        <f t="shared" si="14"/>
        <v>#VALUE!</v>
      </c>
      <c r="AP57" s="15">
        <f t="shared" si="12"/>
        <v>1</v>
      </c>
    </row>
    <row r="58" spans="1:42" ht="15.75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3"/>
        <v/>
      </c>
      <c r="N58" s="122" t="str">
        <f t="shared" si="4"/>
        <v/>
      </c>
      <c r="O58" s="122" t="str">
        <f t="shared" si="5"/>
        <v/>
      </c>
      <c r="P58" s="122" t="str">
        <f t="shared" si="6"/>
        <v/>
      </c>
      <c r="Q58" s="122" t="str">
        <f t="shared" si="7"/>
        <v/>
      </c>
      <c r="R58" s="122" t="str">
        <f>IF(OR($B58="",$C58="",$D58="",$E58="",$E58&gt;AN_CONCURS),"",IF($F58&lt;&gt;0,$F58/VLOOKUP($E58,Euro!A$6:C$246,3,FALSE),IF($G58&lt;&gt;0,$G58,0)))</f>
        <v/>
      </c>
      <c r="S58" s="236" t="b">
        <f t="shared" si="8"/>
        <v>0</v>
      </c>
      <c r="T58" s="96"/>
      <c r="V58" s="14" t="e">
        <f t="shared" si="9"/>
        <v>#VALUE!</v>
      </c>
      <c r="W58" s="14" t="e">
        <f t="shared" si="16"/>
        <v>#VALUE!</v>
      </c>
      <c r="X58" s="14" t="e">
        <f t="shared" si="16"/>
        <v>#VALUE!</v>
      </c>
      <c r="Y58" s="14" t="e">
        <f t="shared" si="16"/>
        <v>#VALUE!</v>
      </c>
      <c r="Z58" s="14" t="e">
        <f t="shared" si="16"/>
        <v>#VALUE!</v>
      </c>
      <c r="AA58" s="14" t="e">
        <f t="shared" si="16"/>
        <v>#VALUE!</v>
      </c>
      <c r="AB58" s="14" t="e">
        <f t="shared" si="16"/>
        <v>#VALUE!</v>
      </c>
      <c r="AC58" s="14" t="e">
        <f t="shared" si="16"/>
        <v>#VALUE!</v>
      </c>
      <c r="AD58" s="14" t="e">
        <f t="shared" si="16"/>
        <v>#VALUE!</v>
      </c>
      <c r="AE58" s="14" t="e">
        <f t="shared" si="16"/>
        <v>#VALUE!</v>
      </c>
      <c r="AF58" s="15" t="e">
        <f t="shared" si="15"/>
        <v>#VALUE!</v>
      </c>
      <c r="AG58" s="15" t="e">
        <f t="shared" si="15"/>
        <v>#VALUE!</v>
      </c>
      <c r="AH58" s="15" t="e">
        <f t="shared" si="15"/>
        <v>#VALUE!</v>
      </c>
      <c r="AI58" s="15" t="e">
        <f t="shared" si="15"/>
        <v>#VALUE!</v>
      </c>
      <c r="AJ58" s="15" t="e">
        <f t="shared" si="15"/>
        <v>#VALUE!</v>
      </c>
      <c r="AK58" s="15" t="e">
        <f t="shared" si="14"/>
        <v>#VALUE!</v>
      </c>
      <c r="AL58" s="15" t="e">
        <f t="shared" si="14"/>
        <v>#VALUE!</v>
      </c>
      <c r="AM58" s="15" t="e">
        <f t="shared" si="14"/>
        <v>#VALUE!</v>
      </c>
      <c r="AN58" s="15" t="e">
        <f t="shared" si="14"/>
        <v>#VALUE!</v>
      </c>
      <c r="AO58" s="15" t="e">
        <f t="shared" si="14"/>
        <v>#VALUE!</v>
      </c>
      <c r="AP58" s="15">
        <f t="shared" si="12"/>
        <v>1</v>
      </c>
    </row>
    <row r="59" spans="1:42" ht="15.75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3"/>
        <v/>
      </c>
      <c r="N59" s="122" t="str">
        <f t="shared" si="4"/>
        <v/>
      </c>
      <c r="O59" s="122" t="str">
        <f t="shared" si="5"/>
        <v/>
      </c>
      <c r="P59" s="122" t="str">
        <f t="shared" si="6"/>
        <v/>
      </c>
      <c r="Q59" s="122" t="str">
        <f t="shared" si="7"/>
        <v/>
      </c>
      <c r="R59" s="122" t="str">
        <f>IF(OR($B59="",$C59="",$D59="",$E59="",$E59&gt;AN_CONCURS),"",IF($F59&lt;&gt;0,$F59/VLOOKUP($E59,Euro!A$6:C$246,3,FALSE),IF($G59&lt;&gt;0,$G59,0)))</f>
        <v/>
      </c>
      <c r="S59" s="236" t="b">
        <f t="shared" si="8"/>
        <v>0</v>
      </c>
      <c r="T59" s="96"/>
      <c r="V59" s="14" t="e">
        <f t="shared" si="9"/>
        <v>#VALUE!</v>
      </c>
      <c r="W59" s="14" t="e">
        <f t="shared" si="16"/>
        <v>#VALUE!</v>
      </c>
      <c r="X59" s="14" t="e">
        <f t="shared" si="16"/>
        <v>#VALUE!</v>
      </c>
      <c r="Y59" s="14" t="e">
        <f t="shared" si="16"/>
        <v>#VALUE!</v>
      </c>
      <c r="Z59" s="14" t="e">
        <f t="shared" si="16"/>
        <v>#VALUE!</v>
      </c>
      <c r="AA59" s="14" t="e">
        <f t="shared" si="16"/>
        <v>#VALUE!</v>
      </c>
      <c r="AB59" s="14" t="e">
        <f t="shared" si="16"/>
        <v>#VALUE!</v>
      </c>
      <c r="AC59" s="14" t="e">
        <f t="shared" si="16"/>
        <v>#VALUE!</v>
      </c>
      <c r="AD59" s="14" t="e">
        <f t="shared" si="16"/>
        <v>#VALUE!</v>
      </c>
      <c r="AE59" s="14" t="e">
        <f t="shared" si="16"/>
        <v>#VALUE!</v>
      </c>
      <c r="AF59" s="15" t="e">
        <f t="shared" si="15"/>
        <v>#VALUE!</v>
      </c>
      <c r="AG59" s="15" t="e">
        <f t="shared" si="15"/>
        <v>#VALUE!</v>
      </c>
      <c r="AH59" s="15" t="e">
        <f t="shared" si="15"/>
        <v>#VALUE!</v>
      </c>
      <c r="AI59" s="15" t="e">
        <f t="shared" si="15"/>
        <v>#VALUE!</v>
      </c>
      <c r="AJ59" s="15" t="e">
        <f t="shared" si="15"/>
        <v>#VALUE!</v>
      </c>
      <c r="AK59" s="15" t="e">
        <f t="shared" si="14"/>
        <v>#VALUE!</v>
      </c>
      <c r="AL59" s="15" t="e">
        <f t="shared" si="14"/>
        <v>#VALUE!</v>
      </c>
      <c r="AM59" s="15" t="e">
        <f t="shared" si="14"/>
        <v>#VALUE!</v>
      </c>
      <c r="AN59" s="15" t="e">
        <f t="shared" si="14"/>
        <v>#VALUE!</v>
      </c>
      <c r="AO59" s="15" t="e">
        <f t="shared" si="14"/>
        <v>#VALUE!</v>
      </c>
      <c r="AP59" s="15">
        <f t="shared" si="12"/>
        <v>1</v>
      </c>
    </row>
    <row r="60" spans="1:42" ht="15.75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3"/>
        <v/>
      </c>
      <c r="N60" s="122" t="str">
        <f t="shared" si="4"/>
        <v/>
      </c>
      <c r="O60" s="122" t="str">
        <f t="shared" si="5"/>
        <v/>
      </c>
      <c r="P60" s="122" t="str">
        <f t="shared" si="6"/>
        <v/>
      </c>
      <c r="Q60" s="122" t="str">
        <f t="shared" si="7"/>
        <v/>
      </c>
      <c r="R60" s="122" t="str">
        <f>IF(OR($B60="",$C60="",$D60="",$E60="",$E60&gt;AN_CONCURS),"",IF($F60&lt;&gt;0,$F60/VLOOKUP($E60,Euro!A$6:C$246,3,FALSE),IF($G60&lt;&gt;0,$G60,0)))</f>
        <v/>
      </c>
      <c r="S60" s="236" t="b">
        <f t="shared" si="8"/>
        <v>0</v>
      </c>
      <c r="T60" s="96"/>
      <c r="V60" s="14" t="e">
        <f t="shared" si="9"/>
        <v>#VALUE!</v>
      </c>
      <c r="W60" s="14" t="e">
        <f t="shared" si="16"/>
        <v>#VALUE!</v>
      </c>
      <c r="X60" s="14" t="e">
        <f t="shared" si="16"/>
        <v>#VALUE!</v>
      </c>
      <c r="Y60" s="14" t="e">
        <f t="shared" si="16"/>
        <v>#VALUE!</v>
      </c>
      <c r="Z60" s="14" t="e">
        <f t="shared" si="16"/>
        <v>#VALUE!</v>
      </c>
      <c r="AA60" s="14" t="e">
        <f t="shared" si="16"/>
        <v>#VALUE!</v>
      </c>
      <c r="AB60" s="14" t="e">
        <f t="shared" si="16"/>
        <v>#VALUE!</v>
      </c>
      <c r="AC60" s="14" t="e">
        <f t="shared" si="16"/>
        <v>#VALUE!</v>
      </c>
      <c r="AD60" s="14" t="e">
        <f t="shared" si="16"/>
        <v>#VALUE!</v>
      </c>
      <c r="AE60" s="14" t="e">
        <f t="shared" si="16"/>
        <v>#VALUE!</v>
      </c>
      <c r="AF60" s="15" t="e">
        <f t="shared" si="15"/>
        <v>#VALUE!</v>
      </c>
      <c r="AG60" s="15" t="e">
        <f t="shared" si="15"/>
        <v>#VALUE!</v>
      </c>
      <c r="AH60" s="15" t="e">
        <f t="shared" si="15"/>
        <v>#VALUE!</v>
      </c>
      <c r="AI60" s="15" t="e">
        <f t="shared" si="15"/>
        <v>#VALUE!</v>
      </c>
      <c r="AJ60" s="15" t="e">
        <f t="shared" si="15"/>
        <v>#VALUE!</v>
      </c>
      <c r="AK60" s="15" t="e">
        <f t="shared" si="14"/>
        <v>#VALUE!</v>
      </c>
      <c r="AL60" s="15" t="e">
        <f t="shared" si="14"/>
        <v>#VALUE!</v>
      </c>
      <c r="AM60" s="15" t="e">
        <f t="shared" si="14"/>
        <v>#VALUE!</v>
      </c>
      <c r="AN60" s="15" t="e">
        <f t="shared" si="14"/>
        <v>#VALUE!</v>
      </c>
      <c r="AO60" s="15" t="e">
        <f t="shared" si="14"/>
        <v>#VALUE!</v>
      </c>
      <c r="AP60" s="15">
        <f t="shared" si="12"/>
        <v>1</v>
      </c>
    </row>
    <row r="61" spans="1:42" ht="15.75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3"/>
        <v/>
      </c>
      <c r="N61" s="122" t="str">
        <f t="shared" si="4"/>
        <v/>
      </c>
      <c r="O61" s="122" t="str">
        <f t="shared" si="5"/>
        <v/>
      </c>
      <c r="P61" s="122" t="str">
        <f t="shared" si="6"/>
        <v/>
      </c>
      <c r="Q61" s="122" t="str">
        <f t="shared" si="7"/>
        <v/>
      </c>
      <c r="R61" s="122" t="str">
        <f>IF(OR($B61="",$C61="",$D61="",$E61="",$E61&gt;AN_CONCURS),"",IF($F61&lt;&gt;0,$F61/VLOOKUP($E61,Euro!A$6:C$246,3,FALSE),IF($G61&lt;&gt;0,$G61,0)))</f>
        <v/>
      </c>
      <c r="S61" s="236" t="b">
        <f t="shared" si="8"/>
        <v>0</v>
      </c>
      <c r="T61" s="96"/>
      <c r="V61" s="14" t="e">
        <f t="shared" si="9"/>
        <v>#VALUE!</v>
      </c>
      <c r="W61" s="14" t="e">
        <f t="shared" si="16"/>
        <v>#VALUE!</v>
      </c>
      <c r="X61" s="14" t="e">
        <f t="shared" si="16"/>
        <v>#VALUE!</v>
      </c>
      <c r="Y61" s="14" t="e">
        <f t="shared" si="16"/>
        <v>#VALUE!</v>
      </c>
      <c r="Z61" s="14" t="e">
        <f t="shared" si="16"/>
        <v>#VALUE!</v>
      </c>
      <c r="AA61" s="14" t="e">
        <f t="shared" si="16"/>
        <v>#VALUE!</v>
      </c>
      <c r="AB61" s="14" t="e">
        <f t="shared" si="16"/>
        <v>#VALUE!</v>
      </c>
      <c r="AC61" s="14" t="e">
        <f t="shared" si="16"/>
        <v>#VALUE!</v>
      </c>
      <c r="AD61" s="14" t="e">
        <f t="shared" si="16"/>
        <v>#VALUE!</v>
      </c>
      <c r="AE61" s="14" t="e">
        <f t="shared" si="16"/>
        <v>#VALUE!</v>
      </c>
      <c r="AF61" s="15" t="e">
        <f t="shared" si="15"/>
        <v>#VALUE!</v>
      </c>
      <c r="AG61" s="15" t="e">
        <f t="shared" si="15"/>
        <v>#VALUE!</v>
      </c>
      <c r="AH61" s="15" t="e">
        <f t="shared" si="15"/>
        <v>#VALUE!</v>
      </c>
      <c r="AI61" s="15" t="e">
        <f t="shared" si="15"/>
        <v>#VALUE!</v>
      </c>
      <c r="AJ61" s="15" t="e">
        <f t="shared" si="15"/>
        <v>#VALUE!</v>
      </c>
      <c r="AK61" s="15" t="e">
        <f t="shared" si="14"/>
        <v>#VALUE!</v>
      </c>
      <c r="AL61" s="15" t="e">
        <f t="shared" si="14"/>
        <v>#VALUE!</v>
      </c>
      <c r="AM61" s="15" t="e">
        <f t="shared" si="14"/>
        <v>#VALUE!</v>
      </c>
      <c r="AN61" s="15" t="e">
        <f t="shared" si="14"/>
        <v>#VALUE!</v>
      </c>
      <c r="AO61" s="15" t="e">
        <f t="shared" si="14"/>
        <v>#VALUE!</v>
      </c>
      <c r="AP61" s="15">
        <f t="shared" si="12"/>
        <v>1</v>
      </c>
    </row>
    <row r="62" spans="1:42" ht="15.75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3"/>
        <v/>
      </c>
      <c r="N62" s="122" t="str">
        <f t="shared" si="4"/>
        <v/>
      </c>
      <c r="O62" s="122" t="str">
        <f t="shared" si="5"/>
        <v/>
      </c>
      <c r="P62" s="122" t="str">
        <f t="shared" si="6"/>
        <v/>
      </c>
      <c r="Q62" s="122" t="str">
        <f t="shared" si="7"/>
        <v/>
      </c>
      <c r="R62" s="122" t="str">
        <f>IF(OR($B62="",$C62="",$D62="",$E62="",$E62&gt;AN_CONCURS),"",IF($F62&lt;&gt;0,$F62/VLOOKUP($E62,Euro!A$6:C$246,3,FALSE),IF($G62&lt;&gt;0,$G62,0)))</f>
        <v/>
      </c>
      <c r="S62" s="236" t="b">
        <f t="shared" si="8"/>
        <v>0</v>
      </c>
      <c r="T62" s="96"/>
      <c r="V62" s="14" t="e">
        <f t="shared" si="9"/>
        <v>#VALUE!</v>
      </c>
      <c r="W62" s="14" t="e">
        <f t="shared" si="16"/>
        <v>#VALUE!</v>
      </c>
      <c r="X62" s="14" t="e">
        <f t="shared" si="16"/>
        <v>#VALUE!</v>
      </c>
      <c r="Y62" s="14" t="e">
        <f t="shared" si="16"/>
        <v>#VALUE!</v>
      </c>
      <c r="Z62" s="14" t="e">
        <f t="shared" si="16"/>
        <v>#VALUE!</v>
      </c>
      <c r="AA62" s="14" t="e">
        <f t="shared" si="16"/>
        <v>#VALUE!</v>
      </c>
      <c r="AB62" s="14" t="e">
        <f t="shared" si="16"/>
        <v>#VALUE!</v>
      </c>
      <c r="AC62" s="14" t="e">
        <f t="shared" si="16"/>
        <v>#VALUE!</v>
      </c>
      <c r="AD62" s="14" t="e">
        <f t="shared" si="16"/>
        <v>#VALUE!</v>
      </c>
      <c r="AE62" s="14" t="e">
        <f t="shared" si="16"/>
        <v>#VALUE!</v>
      </c>
      <c r="AF62" s="15" t="e">
        <f t="shared" si="15"/>
        <v>#VALUE!</v>
      </c>
      <c r="AG62" s="15" t="e">
        <f t="shared" si="15"/>
        <v>#VALUE!</v>
      </c>
      <c r="AH62" s="15" t="e">
        <f t="shared" si="15"/>
        <v>#VALUE!</v>
      </c>
      <c r="AI62" s="15" t="e">
        <f t="shared" si="15"/>
        <v>#VALUE!</v>
      </c>
      <c r="AJ62" s="15" t="e">
        <f t="shared" si="15"/>
        <v>#VALUE!</v>
      </c>
      <c r="AK62" s="15" t="e">
        <f t="shared" si="14"/>
        <v>#VALUE!</v>
      </c>
      <c r="AL62" s="15" t="e">
        <f t="shared" si="14"/>
        <v>#VALUE!</v>
      </c>
      <c r="AM62" s="15" t="e">
        <f t="shared" si="14"/>
        <v>#VALUE!</v>
      </c>
      <c r="AN62" s="15" t="e">
        <f t="shared" si="14"/>
        <v>#VALUE!</v>
      </c>
      <c r="AO62" s="15" t="e">
        <f t="shared" si="14"/>
        <v>#VALUE!</v>
      </c>
      <c r="AP62" s="15">
        <f t="shared" si="12"/>
        <v>1</v>
      </c>
    </row>
    <row r="63" spans="1:42" ht="15.75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3"/>
        <v/>
      </c>
      <c r="N63" s="122" t="str">
        <f t="shared" si="4"/>
        <v/>
      </c>
      <c r="O63" s="122" t="str">
        <f t="shared" si="5"/>
        <v/>
      </c>
      <c r="P63" s="122" t="str">
        <f t="shared" si="6"/>
        <v/>
      </c>
      <c r="Q63" s="122" t="str">
        <f t="shared" si="7"/>
        <v/>
      </c>
      <c r="R63" s="122" t="str">
        <f>IF(OR($B63="",$C63="",$D63="",$E63="",$E63&gt;AN_CONCURS),"",IF($F63&lt;&gt;0,$F63/VLOOKUP($E63,Euro!A$6:C$246,3,FALSE),IF($G63&lt;&gt;0,$G63,0)))</f>
        <v/>
      </c>
      <c r="S63" s="236" t="b">
        <f t="shared" si="8"/>
        <v>0</v>
      </c>
      <c r="T63" s="96"/>
      <c r="V63" s="14" t="e">
        <f t="shared" si="9"/>
        <v>#VALUE!</v>
      </c>
      <c r="W63" s="14" t="e">
        <f t="shared" si="16"/>
        <v>#VALUE!</v>
      </c>
      <c r="X63" s="14" t="e">
        <f t="shared" si="16"/>
        <v>#VALUE!</v>
      </c>
      <c r="Y63" s="14" t="e">
        <f t="shared" si="16"/>
        <v>#VALUE!</v>
      </c>
      <c r="Z63" s="14" t="e">
        <f t="shared" si="16"/>
        <v>#VALUE!</v>
      </c>
      <c r="AA63" s="14" t="e">
        <f t="shared" si="16"/>
        <v>#VALUE!</v>
      </c>
      <c r="AB63" s="14" t="e">
        <f t="shared" si="16"/>
        <v>#VALUE!</v>
      </c>
      <c r="AC63" s="14" t="e">
        <f t="shared" si="16"/>
        <v>#VALUE!</v>
      </c>
      <c r="AD63" s="14" t="e">
        <f t="shared" si="16"/>
        <v>#VALUE!</v>
      </c>
      <c r="AE63" s="14" t="e">
        <f t="shared" si="16"/>
        <v>#VALUE!</v>
      </c>
      <c r="AF63" s="15" t="e">
        <f t="shared" si="15"/>
        <v>#VALUE!</v>
      </c>
      <c r="AG63" s="15" t="e">
        <f t="shared" si="15"/>
        <v>#VALUE!</v>
      </c>
      <c r="AH63" s="15" t="e">
        <f t="shared" si="15"/>
        <v>#VALUE!</v>
      </c>
      <c r="AI63" s="15" t="e">
        <f t="shared" si="15"/>
        <v>#VALUE!</v>
      </c>
      <c r="AJ63" s="15" t="e">
        <f t="shared" si="15"/>
        <v>#VALUE!</v>
      </c>
      <c r="AK63" s="15" t="e">
        <f t="shared" si="14"/>
        <v>#VALUE!</v>
      </c>
      <c r="AL63" s="15" t="e">
        <f t="shared" si="14"/>
        <v>#VALUE!</v>
      </c>
      <c r="AM63" s="15" t="e">
        <f t="shared" si="14"/>
        <v>#VALUE!</v>
      </c>
      <c r="AN63" s="15" t="e">
        <f t="shared" si="14"/>
        <v>#VALUE!</v>
      </c>
      <c r="AO63" s="15" t="e">
        <f t="shared" si="14"/>
        <v>#VALUE!</v>
      </c>
      <c r="AP63" s="15">
        <f t="shared" si="12"/>
        <v>1</v>
      </c>
    </row>
    <row r="64" spans="1:42" ht="15.75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3"/>
        <v/>
      </c>
      <c r="N64" s="122" t="str">
        <f t="shared" si="4"/>
        <v/>
      </c>
      <c r="O64" s="122" t="str">
        <f t="shared" si="5"/>
        <v/>
      </c>
      <c r="P64" s="122" t="str">
        <f t="shared" si="6"/>
        <v/>
      </c>
      <c r="Q64" s="122" t="str">
        <f t="shared" si="7"/>
        <v/>
      </c>
      <c r="R64" s="122" t="str">
        <f>IF(OR($B64="",$C64="",$D64="",$E64="",$E64&gt;AN_CONCURS),"",IF($F64&lt;&gt;0,$F64/VLOOKUP($E64,Euro!A$6:C$246,3,FALSE),IF($G64&lt;&gt;0,$G64,0)))</f>
        <v/>
      </c>
      <c r="S64" s="236" t="b">
        <f t="shared" si="8"/>
        <v>0</v>
      </c>
      <c r="T64" s="96"/>
      <c r="V64" s="14" t="e">
        <f t="shared" si="9"/>
        <v>#VALUE!</v>
      </c>
      <c r="W64" s="14" t="e">
        <f t="shared" si="16"/>
        <v>#VALUE!</v>
      </c>
      <c r="X64" s="14" t="e">
        <f t="shared" si="16"/>
        <v>#VALUE!</v>
      </c>
      <c r="Y64" s="14" t="e">
        <f t="shared" si="16"/>
        <v>#VALUE!</v>
      </c>
      <c r="Z64" s="14" t="e">
        <f t="shared" si="16"/>
        <v>#VALUE!</v>
      </c>
      <c r="AA64" s="14" t="e">
        <f t="shared" si="16"/>
        <v>#VALUE!</v>
      </c>
      <c r="AB64" s="14" t="e">
        <f t="shared" si="16"/>
        <v>#VALUE!</v>
      </c>
      <c r="AC64" s="14" t="e">
        <f t="shared" si="16"/>
        <v>#VALUE!</v>
      </c>
      <c r="AD64" s="14" t="e">
        <f t="shared" si="16"/>
        <v>#VALUE!</v>
      </c>
      <c r="AE64" s="14" t="e">
        <f t="shared" si="16"/>
        <v>#VALUE!</v>
      </c>
      <c r="AF64" s="15" t="e">
        <f t="shared" si="15"/>
        <v>#VALUE!</v>
      </c>
      <c r="AG64" s="15" t="e">
        <f t="shared" si="15"/>
        <v>#VALUE!</v>
      </c>
      <c r="AH64" s="15" t="e">
        <f t="shared" si="15"/>
        <v>#VALUE!</v>
      </c>
      <c r="AI64" s="15" t="e">
        <f t="shared" si="15"/>
        <v>#VALUE!</v>
      </c>
      <c r="AJ64" s="15" t="e">
        <f t="shared" si="15"/>
        <v>#VALUE!</v>
      </c>
      <c r="AK64" s="15" t="e">
        <f t="shared" si="14"/>
        <v>#VALUE!</v>
      </c>
      <c r="AL64" s="15" t="e">
        <f t="shared" si="14"/>
        <v>#VALUE!</v>
      </c>
      <c r="AM64" s="15" t="e">
        <f t="shared" si="14"/>
        <v>#VALUE!</v>
      </c>
      <c r="AN64" s="15" t="e">
        <f t="shared" si="14"/>
        <v>#VALUE!</v>
      </c>
      <c r="AO64" s="15" t="e">
        <f t="shared" si="14"/>
        <v>#VALUE!</v>
      </c>
      <c r="AP64" s="15">
        <f t="shared" si="12"/>
        <v>1</v>
      </c>
    </row>
    <row r="65" spans="1:42" ht="15.75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3"/>
        <v/>
      </c>
      <c r="N65" s="122" t="str">
        <f t="shared" si="4"/>
        <v/>
      </c>
      <c r="O65" s="122" t="str">
        <f t="shared" si="5"/>
        <v/>
      </c>
      <c r="P65" s="122" t="str">
        <f t="shared" si="6"/>
        <v/>
      </c>
      <c r="Q65" s="122" t="str">
        <f t="shared" si="7"/>
        <v/>
      </c>
      <c r="R65" s="122" t="str">
        <f>IF(OR($B65="",$C65="",$D65="",$E65="",$E65&gt;AN_CONCURS),"",IF($F65&lt;&gt;0,$F65/VLOOKUP($E65,Euro!A$6:C$246,3,FALSE),IF($G65&lt;&gt;0,$G65,0)))</f>
        <v/>
      </c>
      <c r="S65" s="236" t="b">
        <f t="shared" si="8"/>
        <v>0</v>
      </c>
      <c r="T65" s="96"/>
      <c r="V65" s="14" t="e">
        <f t="shared" si="9"/>
        <v>#VALUE!</v>
      </c>
      <c r="W65" s="14" t="e">
        <f t="shared" si="16"/>
        <v>#VALUE!</v>
      </c>
      <c r="X65" s="14" t="e">
        <f t="shared" si="16"/>
        <v>#VALUE!</v>
      </c>
      <c r="Y65" s="14" t="e">
        <f t="shared" si="16"/>
        <v>#VALUE!</v>
      </c>
      <c r="Z65" s="14" t="e">
        <f t="shared" si="16"/>
        <v>#VALUE!</v>
      </c>
      <c r="AA65" s="14" t="e">
        <f t="shared" si="16"/>
        <v>#VALUE!</v>
      </c>
      <c r="AB65" s="14" t="e">
        <f t="shared" si="16"/>
        <v>#VALUE!</v>
      </c>
      <c r="AC65" s="14" t="e">
        <f t="shared" si="16"/>
        <v>#VALUE!</v>
      </c>
      <c r="AD65" s="14" t="e">
        <f t="shared" si="16"/>
        <v>#VALUE!</v>
      </c>
      <c r="AE65" s="14" t="e">
        <f t="shared" si="16"/>
        <v>#VALUE!</v>
      </c>
      <c r="AF65" s="15" t="e">
        <f t="shared" si="15"/>
        <v>#VALUE!</v>
      </c>
      <c r="AG65" s="15" t="e">
        <f t="shared" si="15"/>
        <v>#VALUE!</v>
      </c>
      <c r="AH65" s="15" t="e">
        <f t="shared" si="15"/>
        <v>#VALUE!</v>
      </c>
      <c r="AI65" s="15" t="e">
        <f t="shared" si="15"/>
        <v>#VALUE!</v>
      </c>
      <c r="AJ65" s="15" t="e">
        <f t="shared" si="15"/>
        <v>#VALUE!</v>
      </c>
      <c r="AK65" s="15" t="e">
        <f t="shared" si="14"/>
        <v>#VALUE!</v>
      </c>
      <c r="AL65" s="15" t="e">
        <f t="shared" si="14"/>
        <v>#VALUE!</v>
      </c>
      <c r="AM65" s="15" t="e">
        <f t="shared" si="14"/>
        <v>#VALUE!</v>
      </c>
      <c r="AN65" s="15" t="e">
        <f t="shared" si="14"/>
        <v>#VALUE!</v>
      </c>
      <c r="AO65" s="15" t="e">
        <f t="shared" si="14"/>
        <v>#VALUE!</v>
      </c>
      <c r="AP65" s="15">
        <f t="shared" si="12"/>
        <v>1</v>
      </c>
    </row>
    <row r="66" spans="1:42" ht="15.75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3"/>
        <v/>
      </c>
      <c r="N66" s="122" t="str">
        <f t="shared" si="4"/>
        <v/>
      </c>
      <c r="O66" s="122" t="str">
        <f t="shared" si="5"/>
        <v/>
      </c>
      <c r="P66" s="122" t="str">
        <f t="shared" si="6"/>
        <v/>
      </c>
      <c r="Q66" s="122" t="str">
        <f t="shared" si="7"/>
        <v/>
      </c>
      <c r="R66" s="122" t="str">
        <f>IF(OR($B66="",$C66="",$D66="",$E66="",$E66&gt;AN_CONCURS),"",IF($F66&lt;&gt;0,$F66/VLOOKUP($E66,Euro!A$6:C$246,3,FALSE),IF($G66&lt;&gt;0,$G66,0)))</f>
        <v/>
      </c>
      <c r="S66" s="236" t="b">
        <f t="shared" si="8"/>
        <v>0</v>
      </c>
      <c r="T66" s="96"/>
      <c r="V66" s="14" t="e">
        <f t="shared" si="9"/>
        <v>#VALUE!</v>
      </c>
      <c r="W66" s="14" t="e">
        <f t="shared" si="16"/>
        <v>#VALUE!</v>
      </c>
      <c r="X66" s="14" t="e">
        <f t="shared" si="16"/>
        <v>#VALUE!</v>
      </c>
      <c r="Y66" s="14" t="e">
        <f t="shared" si="16"/>
        <v>#VALUE!</v>
      </c>
      <c r="Z66" s="14" t="e">
        <f t="shared" si="16"/>
        <v>#VALUE!</v>
      </c>
      <c r="AA66" s="14" t="e">
        <f t="shared" si="16"/>
        <v>#VALUE!</v>
      </c>
      <c r="AB66" s="14" t="e">
        <f t="shared" si="16"/>
        <v>#VALUE!</v>
      </c>
      <c r="AC66" s="14" t="e">
        <f t="shared" si="16"/>
        <v>#VALUE!</v>
      </c>
      <c r="AD66" s="14" t="e">
        <f t="shared" si="16"/>
        <v>#VALUE!</v>
      </c>
      <c r="AE66" s="14" t="e">
        <f t="shared" si="16"/>
        <v>#VALUE!</v>
      </c>
      <c r="AF66" s="15" t="e">
        <f t="shared" si="15"/>
        <v>#VALUE!</v>
      </c>
      <c r="AG66" s="15" t="e">
        <f t="shared" si="15"/>
        <v>#VALUE!</v>
      </c>
      <c r="AH66" s="15" t="e">
        <f t="shared" si="15"/>
        <v>#VALUE!</v>
      </c>
      <c r="AI66" s="15" t="e">
        <f t="shared" si="15"/>
        <v>#VALUE!</v>
      </c>
      <c r="AJ66" s="15" t="e">
        <f t="shared" si="15"/>
        <v>#VALUE!</v>
      </c>
      <c r="AK66" s="15" t="e">
        <f t="shared" si="14"/>
        <v>#VALUE!</v>
      </c>
      <c r="AL66" s="15" t="e">
        <f t="shared" si="14"/>
        <v>#VALUE!</v>
      </c>
      <c r="AM66" s="15" t="e">
        <f t="shared" si="14"/>
        <v>#VALUE!</v>
      </c>
      <c r="AN66" s="15" t="e">
        <f t="shared" si="14"/>
        <v>#VALUE!</v>
      </c>
      <c r="AO66" s="15" t="e">
        <f t="shared" si="14"/>
        <v>#VALUE!</v>
      </c>
      <c r="AP66" s="15">
        <f t="shared" si="12"/>
        <v>1</v>
      </c>
    </row>
    <row r="67" spans="1:42" ht="15.75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3"/>
        <v/>
      </c>
      <c r="N67" s="122" t="str">
        <f t="shared" si="4"/>
        <v/>
      </c>
      <c r="O67" s="122" t="str">
        <f t="shared" si="5"/>
        <v/>
      </c>
      <c r="P67" s="122" t="str">
        <f t="shared" si="6"/>
        <v/>
      </c>
      <c r="Q67" s="122" t="str">
        <f t="shared" si="7"/>
        <v/>
      </c>
      <c r="R67" s="122" t="str">
        <f>IF(OR($B67="",$C67="",$D67="",$E67="",$E67&gt;AN_CONCURS),"",IF($F67&lt;&gt;0,$F67/VLOOKUP($E67,Euro!A$6:C$246,3,FALSE),IF($G67&lt;&gt;0,$G67,0)))</f>
        <v/>
      </c>
      <c r="S67" s="236" t="b">
        <f t="shared" si="8"/>
        <v>0</v>
      </c>
      <c r="T67" s="96"/>
      <c r="V67" s="14" t="e">
        <f t="shared" si="9"/>
        <v>#VALUE!</v>
      </c>
      <c r="W67" s="14" t="e">
        <f t="shared" si="16"/>
        <v>#VALUE!</v>
      </c>
      <c r="X67" s="14" t="e">
        <f t="shared" si="16"/>
        <v>#VALUE!</v>
      </c>
      <c r="Y67" s="14" t="e">
        <f t="shared" si="16"/>
        <v>#VALUE!</v>
      </c>
      <c r="Z67" s="14" t="e">
        <f t="shared" si="16"/>
        <v>#VALUE!</v>
      </c>
      <c r="AA67" s="14" t="e">
        <f t="shared" si="16"/>
        <v>#VALUE!</v>
      </c>
      <c r="AB67" s="14" t="e">
        <f t="shared" si="16"/>
        <v>#VALUE!</v>
      </c>
      <c r="AC67" s="14" t="e">
        <f t="shared" si="16"/>
        <v>#VALUE!</v>
      </c>
      <c r="AD67" s="14" t="e">
        <f t="shared" si="16"/>
        <v>#VALUE!</v>
      </c>
      <c r="AE67" s="14" t="e">
        <f t="shared" si="16"/>
        <v>#VALUE!</v>
      </c>
      <c r="AF67" s="15" t="e">
        <f t="shared" si="15"/>
        <v>#VALUE!</v>
      </c>
      <c r="AG67" s="15" t="e">
        <f t="shared" si="15"/>
        <v>#VALUE!</v>
      </c>
      <c r="AH67" s="15" t="e">
        <f t="shared" si="15"/>
        <v>#VALUE!</v>
      </c>
      <c r="AI67" s="15" t="e">
        <f t="shared" si="15"/>
        <v>#VALUE!</v>
      </c>
      <c r="AJ67" s="15" t="e">
        <f t="shared" si="15"/>
        <v>#VALUE!</v>
      </c>
      <c r="AK67" s="15" t="e">
        <f t="shared" si="15"/>
        <v>#VALUE!</v>
      </c>
      <c r="AL67" s="15" t="e">
        <f t="shared" si="15"/>
        <v>#VALUE!</v>
      </c>
      <c r="AM67" s="15" t="e">
        <f t="shared" si="15"/>
        <v>#VALUE!</v>
      </c>
      <c r="AN67" s="15" t="e">
        <f t="shared" si="15"/>
        <v>#VALUE!</v>
      </c>
      <c r="AO67" s="15" t="e">
        <f t="shared" si="15"/>
        <v>#VALUE!</v>
      </c>
      <c r="AP67" s="15">
        <f t="shared" si="12"/>
        <v>1</v>
      </c>
    </row>
    <row r="68" spans="1:42" ht="15.75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3"/>
        <v/>
      </c>
      <c r="N68" s="122" t="str">
        <f t="shared" si="4"/>
        <v/>
      </c>
      <c r="O68" s="122" t="str">
        <f t="shared" si="5"/>
        <v/>
      </c>
      <c r="P68" s="122" t="str">
        <f t="shared" si="6"/>
        <v/>
      </c>
      <c r="Q68" s="122" t="str">
        <f t="shared" si="7"/>
        <v/>
      </c>
      <c r="R68" s="122" t="str">
        <f>IF(OR($B68="",$C68="",$D68="",$E68="",$E68&gt;AN_CONCURS),"",IF($F68&lt;&gt;0,$F68/VLOOKUP($E68,Euro!A$6:C$246,3,FALSE),IF($G68&lt;&gt;0,$G68,0)))</f>
        <v/>
      </c>
      <c r="S68" s="236" t="b">
        <f t="shared" si="8"/>
        <v>0</v>
      </c>
      <c r="T68" s="96"/>
      <c r="V68" s="14" t="e">
        <f t="shared" si="9"/>
        <v>#VALUE!</v>
      </c>
      <c r="W68" s="14" t="e">
        <f t="shared" si="16"/>
        <v>#VALUE!</v>
      </c>
      <c r="X68" s="14" t="e">
        <f t="shared" si="16"/>
        <v>#VALUE!</v>
      </c>
      <c r="Y68" s="14" t="e">
        <f t="shared" si="16"/>
        <v>#VALUE!</v>
      </c>
      <c r="Z68" s="14" t="e">
        <f t="shared" si="16"/>
        <v>#VALUE!</v>
      </c>
      <c r="AA68" s="14" t="e">
        <f t="shared" si="16"/>
        <v>#VALUE!</v>
      </c>
      <c r="AB68" s="14" t="e">
        <f t="shared" si="16"/>
        <v>#VALUE!</v>
      </c>
      <c r="AC68" s="14" t="e">
        <f t="shared" si="16"/>
        <v>#VALUE!</v>
      </c>
      <c r="AD68" s="14" t="e">
        <f t="shared" si="16"/>
        <v>#VALUE!</v>
      </c>
      <c r="AE68" s="14" t="e">
        <f t="shared" si="16"/>
        <v>#VALUE!</v>
      </c>
      <c r="AF68" s="15" t="e">
        <f t="shared" ref="AF68:AO80" si="17">IF(V68&gt;0,1,0)</f>
        <v>#VALUE!</v>
      </c>
      <c r="AG68" s="15" t="e">
        <f t="shared" si="17"/>
        <v>#VALUE!</v>
      </c>
      <c r="AH68" s="15" t="e">
        <f t="shared" si="17"/>
        <v>#VALUE!</v>
      </c>
      <c r="AI68" s="15" t="e">
        <f t="shared" si="17"/>
        <v>#VALUE!</v>
      </c>
      <c r="AJ68" s="15" t="e">
        <f t="shared" si="17"/>
        <v>#VALUE!</v>
      </c>
      <c r="AK68" s="15" t="e">
        <f t="shared" si="17"/>
        <v>#VALUE!</v>
      </c>
      <c r="AL68" s="15" t="e">
        <f t="shared" si="17"/>
        <v>#VALUE!</v>
      </c>
      <c r="AM68" s="15" t="e">
        <f t="shared" si="17"/>
        <v>#VALUE!</v>
      </c>
      <c r="AN68" s="15" t="e">
        <f t="shared" si="17"/>
        <v>#VALUE!</v>
      </c>
      <c r="AO68" s="15" t="e">
        <f t="shared" si="17"/>
        <v>#VALUE!</v>
      </c>
      <c r="AP68" s="15">
        <f t="shared" si="12"/>
        <v>1</v>
      </c>
    </row>
    <row r="69" spans="1:42" ht="15.75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3"/>
        <v/>
      </c>
      <c r="N69" s="122" t="str">
        <f t="shared" si="4"/>
        <v/>
      </c>
      <c r="O69" s="122" t="str">
        <f t="shared" si="5"/>
        <v/>
      </c>
      <c r="P69" s="122" t="str">
        <f t="shared" si="6"/>
        <v/>
      </c>
      <c r="Q69" s="122" t="str">
        <f t="shared" si="7"/>
        <v/>
      </c>
      <c r="R69" s="122" t="str">
        <f>IF(OR($B69="",$C69="",$D69="",$E69="",$E69&gt;AN_CONCURS),"",IF($F69&lt;&gt;0,$F69/VLOOKUP($E69,Euro!A$6:C$246,3,FALSE),IF($G69&lt;&gt;0,$G69,0)))</f>
        <v/>
      </c>
      <c r="S69" s="236" t="b">
        <f t="shared" si="8"/>
        <v>0</v>
      </c>
      <c r="T69" s="96"/>
      <c r="V69" s="14" t="e">
        <f t="shared" si="9"/>
        <v>#VALUE!</v>
      </c>
      <c r="W69" s="14" t="e">
        <f t="shared" si="16"/>
        <v>#VALUE!</v>
      </c>
      <c r="X69" s="14" t="e">
        <f t="shared" si="16"/>
        <v>#VALUE!</v>
      </c>
      <c r="Y69" s="14" t="e">
        <f t="shared" si="16"/>
        <v>#VALUE!</v>
      </c>
      <c r="Z69" s="14" t="e">
        <f t="shared" si="16"/>
        <v>#VALUE!</v>
      </c>
      <c r="AA69" s="14" t="e">
        <f t="shared" si="16"/>
        <v>#VALUE!</v>
      </c>
      <c r="AB69" s="14" t="e">
        <f t="shared" si="16"/>
        <v>#VALUE!</v>
      </c>
      <c r="AC69" s="14" t="e">
        <f t="shared" si="16"/>
        <v>#VALUE!</v>
      </c>
      <c r="AD69" s="14" t="e">
        <f t="shared" si="16"/>
        <v>#VALUE!</v>
      </c>
      <c r="AE69" s="14" t="e">
        <f t="shared" si="16"/>
        <v>#VALUE!</v>
      </c>
      <c r="AF69" s="15" t="e">
        <f t="shared" si="17"/>
        <v>#VALUE!</v>
      </c>
      <c r="AG69" s="15" t="e">
        <f t="shared" si="17"/>
        <v>#VALUE!</v>
      </c>
      <c r="AH69" s="15" t="e">
        <f t="shared" si="17"/>
        <v>#VALUE!</v>
      </c>
      <c r="AI69" s="15" t="e">
        <f t="shared" si="17"/>
        <v>#VALUE!</v>
      </c>
      <c r="AJ69" s="15" t="e">
        <f t="shared" si="17"/>
        <v>#VALUE!</v>
      </c>
      <c r="AK69" s="15" t="e">
        <f t="shared" si="17"/>
        <v>#VALUE!</v>
      </c>
      <c r="AL69" s="15" t="e">
        <f t="shared" si="17"/>
        <v>#VALUE!</v>
      </c>
      <c r="AM69" s="15" t="e">
        <f t="shared" si="17"/>
        <v>#VALUE!</v>
      </c>
      <c r="AN69" s="15" t="e">
        <f t="shared" si="17"/>
        <v>#VALUE!</v>
      </c>
      <c r="AO69" s="15" t="e">
        <f t="shared" si="17"/>
        <v>#VALUE!</v>
      </c>
      <c r="AP69" s="15">
        <f t="shared" si="12"/>
        <v>1</v>
      </c>
    </row>
    <row r="70" spans="1:42" ht="15.75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3"/>
        <v/>
      </c>
      <c r="N70" s="122" t="str">
        <f t="shared" si="4"/>
        <v/>
      </c>
      <c r="O70" s="122" t="str">
        <f t="shared" si="5"/>
        <v/>
      </c>
      <c r="P70" s="122" t="str">
        <f t="shared" si="6"/>
        <v/>
      </c>
      <c r="Q70" s="122" t="str">
        <f t="shared" si="7"/>
        <v/>
      </c>
      <c r="R70" s="122" t="str">
        <f>IF(OR($B70="",$C70="",$D70="",$E70="",$E70&gt;AN_CONCURS),"",IF($F70&lt;&gt;0,$F70/VLOOKUP($E70,Euro!A$6:C$246,3,FALSE),IF($G70&lt;&gt;0,$G70,0)))</f>
        <v/>
      </c>
      <c r="S70" s="236" t="b">
        <f t="shared" si="8"/>
        <v>0</v>
      </c>
      <c r="T70" s="96"/>
      <c r="V70" s="14" t="e">
        <f t="shared" si="9"/>
        <v>#VALUE!</v>
      </c>
      <c r="W70" s="14" t="e">
        <f t="shared" si="16"/>
        <v>#VALUE!</v>
      </c>
      <c r="X70" s="14" t="e">
        <f t="shared" si="16"/>
        <v>#VALUE!</v>
      </c>
      <c r="Y70" s="14" t="e">
        <f t="shared" si="16"/>
        <v>#VALUE!</v>
      </c>
      <c r="Z70" s="14" t="e">
        <f t="shared" si="16"/>
        <v>#VALUE!</v>
      </c>
      <c r="AA70" s="14" t="e">
        <f t="shared" si="16"/>
        <v>#VALUE!</v>
      </c>
      <c r="AB70" s="14" t="e">
        <f t="shared" si="16"/>
        <v>#VALUE!</v>
      </c>
      <c r="AC70" s="14" t="e">
        <f t="shared" si="16"/>
        <v>#VALUE!</v>
      </c>
      <c r="AD70" s="14" t="e">
        <f t="shared" si="16"/>
        <v>#VALUE!</v>
      </c>
      <c r="AE70" s="14" t="e">
        <f t="shared" si="16"/>
        <v>#VALUE!</v>
      </c>
      <c r="AF70" s="15" t="e">
        <f t="shared" si="17"/>
        <v>#VALUE!</v>
      </c>
      <c r="AG70" s="15" t="e">
        <f t="shared" si="17"/>
        <v>#VALUE!</v>
      </c>
      <c r="AH70" s="15" t="e">
        <f t="shared" si="17"/>
        <v>#VALUE!</v>
      </c>
      <c r="AI70" s="15" t="e">
        <f t="shared" si="17"/>
        <v>#VALUE!</v>
      </c>
      <c r="AJ70" s="15" t="e">
        <f t="shared" si="17"/>
        <v>#VALUE!</v>
      </c>
      <c r="AK70" s="15" t="e">
        <f t="shared" si="17"/>
        <v>#VALUE!</v>
      </c>
      <c r="AL70" s="15" t="e">
        <f t="shared" si="17"/>
        <v>#VALUE!</v>
      </c>
      <c r="AM70" s="15" t="e">
        <f t="shared" si="17"/>
        <v>#VALUE!</v>
      </c>
      <c r="AN70" s="15" t="e">
        <f t="shared" si="17"/>
        <v>#VALUE!</v>
      </c>
      <c r="AO70" s="15" t="e">
        <f t="shared" si="17"/>
        <v>#VALUE!</v>
      </c>
      <c r="AP70" s="15">
        <f t="shared" si="12"/>
        <v>1</v>
      </c>
    </row>
    <row r="71" spans="1:42" ht="15.75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3"/>
        <v/>
      </c>
      <c r="N71" s="122" t="str">
        <f t="shared" si="4"/>
        <v/>
      </c>
      <c r="O71" s="122" t="str">
        <f t="shared" si="5"/>
        <v/>
      </c>
      <c r="P71" s="122" t="str">
        <f t="shared" si="6"/>
        <v/>
      </c>
      <c r="Q71" s="122" t="str">
        <f t="shared" si="7"/>
        <v/>
      </c>
      <c r="R71" s="122" t="str">
        <f>IF(OR($B71="",$C71="",$D71="",$E71="",$E71&gt;AN_CONCURS),"",IF($F71&lt;&gt;0,$F71/VLOOKUP($E71,Euro!A$6:C$246,3,FALSE),IF($G71&lt;&gt;0,$G71,0)))</f>
        <v/>
      </c>
      <c r="S71" s="236" t="b">
        <f t="shared" si="8"/>
        <v>0</v>
      </c>
      <c r="T71" s="96"/>
      <c r="V71" s="14" t="e">
        <f t="shared" si="9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ref="Z71:AE80" si="18">FIND(",",$B71,Y71+1)</f>
        <v>#VALUE!</v>
      </c>
      <c r="AA71" s="14" t="e">
        <f t="shared" si="18"/>
        <v>#VALUE!</v>
      </c>
      <c r="AB71" s="14" t="e">
        <f t="shared" si="18"/>
        <v>#VALUE!</v>
      </c>
      <c r="AC71" s="14" t="e">
        <f t="shared" si="18"/>
        <v>#VALUE!</v>
      </c>
      <c r="AD71" s="14" t="e">
        <f t="shared" si="18"/>
        <v>#VALUE!</v>
      </c>
      <c r="AE71" s="14" t="e">
        <f t="shared" si="18"/>
        <v>#VALUE!</v>
      </c>
      <c r="AF71" s="15" t="e">
        <f t="shared" si="17"/>
        <v>#VALUE!</v>
      </c>
      <c r="AG71" s="15" t="e">
        <f t="shared" si="17"/>
        <v>#VALUE!</v>
      </c>
      <c r="AH71" s="15" t="e">
        <f t="shared" si="17"/>
        <v>#VALUE!</v>
      </c>
      <c r="AI71" s="15" t="e">
        <f t="shared" si="17"/>
        <v>#VALUE!</v>
      </c>
      <c r="AJ71" s="15" t="e">
        <f t="shared" si="17"/>
        <v>#VALUE!</v>
      </c>
      <c r="AK71" s="15" t="e">
        <f t="shared" si="17"/>
        <v>#VALUE!</v>
      </c>
      <c r="AL71" s="15" t="e">
        <f t="shared" si="17"/>
        <v>#VALUE!</v>
      </c>
      <c r="AM71" s="15" t="e">
        <f t="shared" si="17"/>
        <v>#VALUE!</v>
      </c>
      <c r="AN71" s="15" t="e">
        <f t="shared" si="17"/>
        <v>#VALUE!</v>
      </c>
      <c r="AO71" s="15" t="e">
        <f t="shared" si="17"/>
        <v>#VALUE!</v>
      </c>
      <c r="AP71" s="15">
        <f t="shared" si="12"/>
        <v>1</v>
      </c>
    </row>
    <row r="72" spans="1:42" ht="15.75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3"/>
        <v/>
      </c>
      <c r="N72" s="122" t="str">
        <f t="shared" si="4"/>
        <v/>
      </c>
      <c r="O72" s="122" t="str">
        <f t="shared" si="5"/>
        <v/>
      </c>
      <c r="P72" s="122" t="str">
        <f t="shared" si="6"/>
        <v/>
      </c>
      <c r="Q72" s="122" t="str">
        <f t="shared" si="7"/>
        <v/>
      </c>
      <c r="R72" s="122" t="str">
        <f>IF(OR($B72="",$C72="",$D72="",$E72="",$E72&gt;AN_CONCURS),"",IF($F72&lt;&gt;0,$F72/VLOOKUP($E72,Euro!A$6:C$246,3,FALSE),IF($G72&lt;&gt;0,$G72,0)))</f>
        <v/>
      </c>
      <c r="S72" s="236" t="b">
        <f t="shared" si="8"/>
        <v>0</v>
      </c>
      <c r="T72" s="96"/>
      <c r="V72" s="14" t="e">
        <f t="shared" si="9"/>
        <v>#VALUE!</v>
      </c>
      <c r="W72" s="14" t="e">
        <f t="shared" ref="W72:Y80" si="19">FIND(",",$B72,V72+1)</f>
        <v>#VALUE!</v>
      </c>
      <c r="X72" s="14" t="e">
        <f t="shared" si="19"/>
        <v>#VALUE!</v>
      </c>
      <c r="Y72" s="14" t="e">
        <f t="shared" si="19"/>
        <v>#VALUE!</v>
      </c>
      <c r="Z72" s="14" t="e">
        <f t="shared" si="18"/>
        <v>#VALUE!</v>
      </c>
      <c r="AA72" s="14" t="e">
        <f t="shared" si="18"/>
        <v>#VALUE!</v>
      </c>
      <c r="AB72" s="14" t="e">
        <f t="shared" si="18"/>
        <v>#VALUE!</v>
      </c>
      <c r="AC72" s="14" t="e">
        <f t="shared" si="18"/>
        <v>#VALUE!</v>
      </c>
      <c r="AD72" s="14" t="e">
        <f t="shared" si="18"/>
        <v>#VALUE!</v>
      </c>
      <c r="AE72" s="14" t="e">
        <f t="shared" si="18"/>
        <v>#VALUE!</v>
      </c>
      <c r="AF72" s="15" t="e">
        <f t="shared" si="17"/>
        <v>#VALUE!</v>
      </c>
      <c r="AG72" s="15" t="e">
        <f t="shared" si="17"/>
        <v>#VALUE!</v>
      </c>
      <c r="AH72" s="15" t="e">
        <f t="shared" si="17"/>
        <v>#VALUE!</v>
      </c>
      <c r="AI72" s="15" t="e">
        <f t="shared" si="17"/>
        <v>#VALUE!</v>
      </c>
      <c r="AJ72" s="15" t="e">
        <f t="shared" si="17"/>
        <v>#VALUE!</v>
      </c>
      <c r="AK72" s="15" t="e">
        <f t="shared" si="17"/>
        <v>#VALUE!</v>
      </c>
      <c r="AL72" s="15" t="e">
        <f t="shared" si="17"/>
        <v>#VALUE!</v>
      </c>
      <c r="AM72" s="15" t="e">
        <f t="shared" si="17"/>
        <v>#VALUE!</v>
      </c>
      <c r="AN72" s="15" t="e">
        <f t="shared" si="17"/>
        <v>#VALUE!</v>
      </c>
      <c r="AO72" s="15" t="e">
        <f t="shared" si="17"/>
        <v>#VALUE!</v>
      </c>
      <c r="AP72" s="15">
        <f t="shared" si="12"/>
        <v>1</v>
      </c>
    </row>
    <row r="73" spans="1:42" ht="15.75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3"/>
        <v/>
      </c>
      <c r="N73" s="122" t="str">
        <f t="shared" si="4"/>
        <v/>
      </c>
      <c r="O73" s="122" t="str">
        <f t="shared" si="5"/>
        <v/>
      </c>
      <c r="P73" s="122" t="str">
        <f t="shared" si="6"/>
        <v/>
      </c>
      <c r="Q73" s="122" t="str">
        <f t="shared" si="7"/>
        <v/>
      </c>
      <c r="R73" s="122" t="str">
        <f>IF(OR($B73="",$C73="",$D73="",$E73="",$E73&gt;AN_CONCURS),"",IF($F73&lt;&gt;0,$F73/VLOOKUP($E73,Euro!A$6:C$246,3,FALSE),IF($G73&lt;&gt;0,$G73,0)))</f>
        <v/>
      </c>
      <c r="S73" s="236" t="b">
        <f t="shared" si="8"/>
        <v>0</v>
      </c>
      <c r="T73" s="96"/>
      <c r="V73" s="14" t="e">
        <f t="shared" si="9"/>
        <v>#VALUE!</v>
      </c>
      <c r="W73" s="14" t="e">
        <f t="shared" si="19"/>
        <v>#VALUE!</v>
      </c>
      <c r="X73" s="14" t="e">
        <f t="shared" si="19"/>
        <v>#VALUE!</v>
      </c>
      <c r="Y73" s="14" t="e">
        <f t="shared" si="19"/>
        <v>#VALUE!</v>
      </c>
      <c r="Z73" s="14" t="e">
        <f t="shared" si="18"/>
        <v>#VALUE!</v>
      </c>
      <c r="AA73" s="14" t="e">
        <f t="shared" si="18"/>
        <v>#VALUE!</v>
      </c>
      <c r="AB73" s="14" t="e">
        <f t="shared" si="18"/>
        <v>#VALUE!</v>
      </c>
      <c r="AC73" s="14" t="e">
        <f t="shared" si="18"/>
        <v>#VALUE!</v>
      </c>
      <c r="AD73" s="14" t="e">
        <f t="shared" si="18"/>
        <v>#VALUE!</v>
      </c>
      <c r="AE73" s="14" t="e">
        <f t="shared" si="18"/>
        <v>#VALUE!</v>
      </c>
      <c r="AF73" s="15" t="e">
        <f t="shared" si="17"/>
        <v>#VALUE!</v>
      </c>
      <c r="AG73" s="15" t="e">
        <f t="shared" si="17"/>
        <v>#VALUE!</v>
      </c>
      <c r="AH73" s="15" t="e">
        <f t="shared" si="17"/>
        <v>#VALUE!</v>
      </c>
      <c r="AI73" s="15" t="e">
        <f t="shared" si="17"/>
        <v>#VALUE!</v>
      </c>
      <c r="AJ73" s="15" t="e">
        <f t="shared" si="17"/>
        <v>#VALUE!</v>
      </c>
      <c r="AK73" s="15" t="e">
        <f t="shared" si="17"/>
        <v>#VALUE!</v>
      </c>
      <c r="AL73" s="15" t="e">
        <f t="shared" si="17"/>
        <v>#VALUE!</v>
      </c>
      <c r="AM73" s="15" t="e">
        <f t="shared" si="17"/>
        <v>#VALUE!</v>
      </c>
      <c r="AN73" s="15" t="e">
        <f t="shared" si="17"/>
        <v>#VALUE!</v>
      </c>
      <c r="AO73" s="15" t="e">
        <f t="shared" si="17"/>
        <v>#VALUE!</v>
      </c>
      <c r="AP73" s="15">
        <f t="shared" si="12"/>
        <v>1</v>
      </c>
    </row>
    <row r="74" spans="1:42" ht="15.75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3"/>
        <v/>
      </c>
      <c r="N74" s="122" t="str">
        <f t="shared" si="4"/>
        <v/>
      </c>
      <c r="O74" s="122" t="str">
        <f t="shared" si="5"/>
        <v/>
      </c>
      <c r="P74" s="122" t="str">
        <f t="shared" si="6"/>
        <v/>
      </c>
      <c r="Q74" s="122" t="str">
        <f t="shared" si="7"/>
        <v/>
      </c>
      <c r="R74" s="122" t="str">
        <f>IF(OR($B74="",$C74="",$D74="",$E74="",$E74&gt;AN_CONCURS),"",IF($F74&lt;&gt;0,$F74/VLOOKUP($E74,Euro!A$6:C$246,3,FALSE),IF($G74&lt;&gt;0,$G74,0)))</f>
        <v/>
      </c>
      <c r="S74" s="236" t="b">
        <f t="shared" si="8"/>
        <v>0</v>
      </c>
      <c r="T74" s="96"/>
      <c r="V74" s="14" t="e">
        <f t="shared" si="9"/>
        <v>#VALUE!</v>
      </c>
      <c r="W74" s="14" t="e">
        <f t="shared" si="19"/>
        <v>#VALUE!</v>
      </c>
      <c r="X74" s="14" t="e">
        <f t="shared" si="19"/>
        <v>#VALUE!</v>
      </c>
      <c r="Y74" s="14" t="e">
        <f t="shared" si="19"/>
        <v>#VALUE!</v>
      </c>
      <c r="Z74" s="14" t="e">
        <f t="shared" si="18"/>
        <v>#VALUE!</v>
      </c>
      <c r="AA74" s="14" t="e">
        <f t="shared" si="18"/>
        <v>#VALUE!</v>
      </c>
      <c r="AB74" s="14" t="e">
        <f t="shared" si="18"/>
        <v>#VALUE!</v>
      </c>
      <c r="AC74" s="14" t="e">
        <f t="shared" si="18"/>
        <v>#VALUE!</v>
      </c>
      <c r="AD74" s="14" t="e">
        <f t="shared" si="18"/>
        <v>#VALUE!</v>
      </c>
      <c r="AE74" s="14" t="e">
        <f t="shared" si="18"/>
        <v>#VALUE!</v>
      </c>
      <c r="AF74" s="15" t="e">
        <f t="shared" si="17"/>
        <v>#VALUE!</v>
      </c>
      <c r="AG74" s="15" t="e">
        <f t="shared" si="17"/>
        <v>#VALUE!</v>
      </c>
      <c r="AH74" s="15" t="e">
        <f t="shared" si="17"/>
        <v>#VALUE!</v>
      </c>
      <c r="AI74" s="15" t="e">
        <f t="shared" si="17"/>
        <v>#VALUE!</v>
      </c>
      <c r="AJ74" s="15" t="e">
        <f t="shared" si="17"/>
        <v>#VALUE!</v>
      </c>
      <c r="AK74" s="15" t="e">
        <f t="shared" si="17"/>
        <v>#VALUE!</v>
      </c>
      <c r="AL74" s="15" t="e">
        <f t="shared" si="17"/>
        <v>#VALUE!</v>
      </c>
      <c r="AM74" s="15" t="e">
        <f t="shared" si="17"/>
        <v>#VALUE!</v>
      </c>
      <c r="AN74" s="15" t="e">
        <f t="shared" si="17"/>
        <v>#VALUE!</v>
      </c>
      <c r="AO74" s="15" t="e">
        <f t="shared" si="17"/>
        <v>#VALUE!</v>
      </c>
      <c r="AP74" s="15">
        <f t="shared" si="12"/>
        <v>1</v>
      </c>
    </row>
    <row r="75" spans="1:42" ht="15.75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IF(OR($B75="",$C75="",$D75="",$E75="",$E75&lt;AN_LIM,$E75&gt;AN_CONCURS,$S75=FALSE),"",IF($R75="","",IF(OR($I75="X",$I75="x"),DIR_C_SMALL*$R75/10000,IF(OR($J75="X",$J75="x"),MEMBRU_C_SMALL*$R75/10000/$AP75,""))))</f>
        <v/>
      </c>
      <c r="L75" s="121" t="str">
        <f t="shared" ref="L75:L138" si="21">IF(OR($B75="",$C75="",$D75="",$E75="",$E75&gt;AN_CONCURS,$S75=FALSE),"",IF($R75="","",IF(OR($I75="X",$I75="x"),DIR_C_SMALL*$R75/10000,IF(OR($J75="X",$J75="x"),MEMBRU_C_SMALL*$R75/10000/$AP75,""))))</f>
        <v/>
      </c>
      <c r="M75" s="223" t="str">
        <f t="shared" si="3"/>
        <v/>
      </c>
      <c r="N75" s="122" t="str">
        <f t="shared" ref="N75:N138" si="22">IF(AND($F75="",$G75="",$S75=FALSE),"",IF(OR($D75="",$E75="",$E75&gt;AN_CONCURS,$I75="",$S75=FALSE),"",IF(OR($I75="X",$I75="x"),1,0)))</f>
        <v/>
      </c>
      <c r="O75" s="122" t="str">
        <f t="shared" ref="O75:O138" si="23">IF(AND($F75="",$G75="",$S75=FALSE),"",IF(OR($D75="",$E75="",$E75&gt;AN_CONCURS,$J75="",$S75=FALSE),"",IF(OR($J75="X",$J75="x"),1,0)))</f>
        <v/>
      </c>
      <c r="P75" s="122" t="str">
        <f t="shared" ref="P75:P138" si="24">IF(AND($F75="",$G75="",$S75=FALSE),"",IF(OR($E75&lt;AN_LIM,$E75&gt;AN_CONCURS,$I75="",$S75=FALSE),"",IF(OR($I75="X",$I75="x"),1,0)))</f>
        <v/>
      </c>
      <c r="Q75" s="122" t="str">
        <f t="shared" ref="Q75:Q138" si="25">IF(AND($F75="",$G75="",$S75=FALSE),"",IF(OR($E75&lt;AN_LIM,$E75&gt;AN_CONCURS,$J75="",$S75=FALSE),"",IF(OR($J75="X",$J75="x"),1,0)))</f>
        <v/>
      </c>
      <c r="R75" s="122" t="str">
        <f>IF(OR($B75="",$C75="",$D75="",$E75="",$E75&gt;AN_CONCURS),"",IF($F75&lt;&gt;0,$F75/VLOOKUP($E75,Euro!A$6:C$246,3,FALSE),IF($G75&lt;&gt;0,$G75,0)))</f>
        <v/>
      </c>
      <c r="S75" s="236" t="b">
        <f t="shared" ref="S75:S138" si="26">IF(NUME="",FALSE,ISNUMBER(SEARCH(NUME,$B75)))</f>
        <v>0</v>
      </c>
      <c r="T75" s="96"/>
      <c r="V75" s="14" t="e">
        <f t="shared" ref="V75:V138" si="27">FIND(",",$B75,1)</f>
        <v>#VALUE!</v>
      </c>
      <c r="W75" s="14" t="e">
        <f t="shared" si="19"/>
        <v>#VALUE!</v>
      </c>
      <c r="X75" s="14" t="e">
        <f t="shared" si="19"/>
        <v>#VALUE!</v>
      </c>
      <c r="Y75" s="14" t="e">
        <f t="shared" si="19"/>
        <v>#VALUE!</v>
      </c>
      <c r="Z75" s="14" t="e">
        <f t="shared" si="18"/>
        <v>#VALUE!</v>
      </c>
      <c r="AA75" s="14" t="e">
        <f t="shared" si="18"/>
        <v>#VALUE!</v>
      </c>
      <c r="AB75" s="14" t="e">
        <f t="shared" si="18"/>
        <v>#VALUE!</v>
      </c>
      <c r="AC75" s="14" t="e">
        <f t="shared" si="18"/>
        <v>#VALUE!</v>
      </c>
      <c r="AD75" s="14" t="e">
        <f t="shared" si="18"/>
        <v>#VALUE!</v>
      </c>
      <c r="AE75" s="14" t="e">
        <f t="shared" si="18"/>
        <v>#VALUE!</v>
      </c>
      <c r="AF75" s="15" t="e">
        <f t="shared" si="17"/>
        <v>#VALUE!</v>
      </c>
      <c r="AG75" s="15" t="e">
        <f t="shared" si="17"/>
        <v>#VALUE!</v>
      </c>
      <c r="AH75" s="15" t="e">
        <f t="shared" si="17"/>
        <v>#VALUE!</v>
      </c>
      <c r="AI75" s="15" t="e">
        <f t="shared" si="17"/>
        <v>#VALUE!</v>
      </c>
      <c r="AJ75" s="15" t="e">
        <f t="shared" si="17"/>
        <v>#VALUE!</v>
      </c>
      <c r="AK75" s="15" t="e">
        <f t="shared" si="17"/>
        <v>#VALUE!</v>
      </c>
      <c r="AL75" s="15" t="e">
        <f t="shared" si="17"/>
        <v>#VALUE!</v>
      </c>
      <c r="AM75" s="15" t="e">
        <f t="shared" si="17"/>
        <v>#VALUE!</v>
      </c>
      <c r="AN75" s="15" t="e">
        <f t="shared" si="17"/>
        <v>#VALUE!</v>
      </c>
      <c r="AO75" s="15" t="e">
        <f t="shared" si="17"/>
        <v>#VALUE!</v>
      </c>
      <c r="AP75" s="15">
        <f t="shared" ref="AP75:AP80" si="28">1+SUMIF(AF75:AO75,"&gt;0",AF75:AO75)</f>
        <v>1</v>
      </c>
    </row>
    <row r="76" spans="1:42" ht="15.75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IF($R76="","",IF($R76&gt;=10000," &gt;= 10.000 EURO; Se trece la 4.2b",""))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IF(OR($B76="",$C76="",$D76="",$E76="",$E76&gt;AN_CONCURS),"",IF($F76&lt;&gt;0,$F76/VLOOKUP($E76,Euro!A$6:C$246,3,FALSE),IF($G76&lt;&gt;0,$G76,0)))</f>
        <v/>
      </c>
      <c r="S76" s="236" t="b">
        <f t="shared" si="26"/>
        <v>0</v>
      </c>
      <c r="T76" s="96"/>
      <c r="V76" s="14" t="e">
        <f t="shared" si="27"/>
        <v>#VALUE!</v>
      </c>
      <c r="W76" s="14" t="e">
        <f t="shared" si="19"/>
        <v>#VALUE!</v>
      </c>
      <c r="X76" s="14" t="e">
        <f t="shared" si="19"/>
        <v>#VALUE!</v>
      </c>
      <c r="Y76" s="14" t="e">
        <f t="shared" si="19"/>
        <v>#VALUE!</v>
      </c>
      <c r="Z76" s="14" t="e">
        <f t="shared" si="18"/>
        <v>#VALUE!</v>
      </c>
      <c r="AA76" s="14" t="e">
        <f t="shared" si="18"/>
        <v>#VALUE!</v>
      </c>
      <c r="AB76" s="14" t="e">
        <f t="shared" si="18"/>
        <v>#VALUE!</v>
      </c>
      <c r="AC76" s="14" t="e">
        <f t="shared" si="18"/>
        <v>#VALUE!</v>
      </c>
      <c r="AD76" s="14" t="e">
        <f t="shared" si="18"/>
        <v>#VALUE!</v>
      </c>
      <c r="AE76" s="14" t="e">
        <f t="shared" si="18"/>
        <v>#VALUE!</v>
      </c>
      <c r="AF76" s="15" t="e">
        <f t="shared" si="17"/>
        <v>#VALUE!</v>
      </c>
      <c r="AG76" s="15" t="e">
        <f t="shared" si="17"/>
        <v>#VALUE!</v>
      </c>
      <c r="AH76" s="15" t="e">
        <f t="shared" si="17"/>
        <v>#VALUE!</v>
      </c>
      <c r="AI76" s="15" t="e">
        <f t="shared" si="17"/>
        <v>#VALUE!</v>
      </c>
      <c r="AJ76" s="15" t="e">
        <f t="shared" si="17"/>
        <v>#VALUE!</v>
      </c>
      <c r="AK76" s="15" t="e">
        <f t="shared" si="17"/>
        <v>#VALUE!</v>
      </c>
      <c r="AL76" s="15" t="e">
        <f t="shared" si="17"/>
        <v>#VALUE!</v>
      </c>
      <c r="AM76" s="15" t="e">
        <f t="shared" si="17"/>
        <v>#VALUE!</v>
      </c>
      <c r="AN76" s="15" t="e">
        <f t="shared" si="17"/>
        <v>#VALUE!</v>
      </c>
      <c r="AO76" s="15" t="e">
        <f t="shared" si="17"/>
        <v>#VALUE!</v>
      </c>
      <c r="AP76" s="15">
        <f t="shared" si="28"/>
        <v>1</v>
      </c>
    </row>
    <row r="77" spans="1:42" ht="15.75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IF(OR($B77="",$C77="",$D77="",$E77="",$E77&gt;AN_CONCURS),"",IF($F77&lt;&gt;0,$F77/VLOOKUP($E77,Euro!A$6:C$246,3,FALSE),IF($G77&lt;&gt;0,$G77,0)))</f>
        <v/>
      </c>
      <c r="S77" s="236" t="b">
        <f t="shared" si="26"/>
        <v>0</v>
      </c>
      <c r="T77" s="96"/>
      <c r="V77" s="14" t="e">
        <f t="shared" si="27"/>
        <v>#VALUE!</v>
      </c>
      <c r="W77" s="14" t="e">
        <f t="shared" si="19"/>
        <v>#VALUE!</v>
      </c>
      <c r="X77" s="14" t="e">
        <f t="shared" si="19"/>
        <v>#VALUE!</v>
      </c>
      <c r="Y77" s="14" t="e">
        <f t="shared" si="19"/>
        <v>#VALUE!</v>
      </c>
      <c r="Z77" s="14" t="e">
        <f t="shared" si="18"/>
        <v>#VALUE!</v>
      </c>
      <c r="AA77" s="14" t="e">
        <f t="shared" si="18"/>
        <v>#VALUE!</v>
      </c>
      <c r="AB77" s="14" t="e">
        <f t="shared" si="18"/>
        <v>#VALUE!</v>
      </c>
      <c r="AC77" s="14" t="e">
        <f t="shared" si="18"/>
        <v>#VALUE!</v>
      </c>
      <c r="AD77" s="14" t="e">
        <f t="shared" si="18"/>
        <v>#VALUE!</v>
      </c>
      <c r="AE77" s="14" t="e">
        <f t="shared" si="18"/>
        <v>#VALUE!</v>
      </c>
      <c r="AF77" s="15" t="e">
        <f t="shared" si="17"/>
        <v>#VALUE!</v>
      </c>
      <c r="AG77" s="15" t="e">
        <f t="shared" si="17"/>
        <v>#VALUE!</v>
      </c>
      <c r="AH77" s="15" t="e">
        <f t="shared" si="17"/>
        <v>#VALUE!</v>
      </c>
      <c r="AI77" s="15" t="e">
        <f t="shared" si="17"/>
        <v>#VALUE!</v>
      </c>
      <c r="AJ77" s="15" t="e">
        <f t="shared" si="17"/>
        <v>#VALUE!</v>
      </c>
      <c r="AK77" s="15" t="e">
        <f t="shared" si="17"/>
        <v>#VALUE!</v>
      </c>
      <c r="AL77" s="15" t="e">
        <f t="shared" si="17"/>
        <v>#VALUE!</v>
      </c>
      <c r="AM77" s="15" t="e">
        <f t="shared" si="17"/>
        <v>#VALUE!</v>
      </c>
      <c r="AN77" s="15" t="e">
        <f t="shared" si="17"/>
        <v>#VALUE!</v>
      </c>
      <c r="AO77" s="15" t="e">
        <f t="shared" si="17"/>
        <v>#VALUE!</v>
      </c>
      <c r="AP77" s="15">
        <f t="shared" si="28"/>
        <v>1</v>
      </c>
    </row>
    <row r="78" spans="1:42" ht="15.75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IF(OR($B78="",$C78="",$D78="",$E78="",$E78&gt;AN_CONCURS),"",IF($F78&lt;&gt;0,$F78/VLOOKUP($E78,Euro!A$6:C$246,3,FALSE),IF($G78&lt;&gt;0,$G78,0)))</f>
        <v/>
      </c>
      <c r="S78" s="236" t="b">
        <f t="shared" si="26"/>
        <v>0</v>
      </c>
      <c r="T78" s="96"/>
      <c r="V78" s="14" t="e">
        <f t="shared" si="27"/>
        <v>#VALUE!</v>
      </c>
      <c r="W78" s="14" t="e">
        <f t="shared" si="19"/>
        <v>#VALUE!</v>
      </c>
      <c r="X78" s="14" t="e">
        <f t="shared" si="19"/>
        <v>#VALUE!</v>
      </c>
      <c r="Y78" s="14" t="e">
        <f t="shared" si="19"/>
        <v>#VALUE!</v>
      </c>
      <c r="Z78" s="14" t="e">
        <f t="shared" si="18"/>
        <v>#VALUE!</v>
      </c>
      <c r="AA78" s="14" t="e">
        <f t="shared" si="18"/>
        <v>#VALUE!</v>
      </c>
      <c r="AB78" s="14" t="e">
        <f t="shared" si="18"/>
        <v>#VALUE!</v>
      </c>
      <c r="AC78" s="14" t="e">
        <f t="shared" si="18"/>
        <v>#VALUE!</v>
      </c>
      <c r="AD78" s="14" t="e">
        <f t="shared" si="18"/>
        <v>#VALUE!</v>
      </c>
      <c r="AE78" s="14" t="e">
        <f t="shared" si="18"/>
        <v>#VALUE!</v>
      </c>
      <c r="AF78" s="15" t="e">
        <f t="shared" si="17"/>
        <v>#VALUE!</v>
      </c>
      <c r="AG78" s="15" t="e">
        <f t="shared" si="17"/>
        <v>#VALUE!</v>
      </c>
      <c r="AH78" s="15" t="e">
        <f t="shared" si="17"/>
        <v>#VALUE!</v>
      </c>
      <c r="AI78" s="15" t="e">
        <f t="shared" si="17"/>
        <v>#VALUE!</v>
      </c>
      <c r="AJ78" s="15" t="e">
        <f t="shared" si="17"/>
        <v>#VALUE!</v>
      </c>
      <c r="AK78" s="15" t="e">
        <f t="shared" si="17"/>
        <v>#VALUE!</v>
      </c>
      <c r="AL78" s="15" t="e">
        <f t="shared" si="17"/>
        <v>#VALUE!</v>
      </c>
      <c r="AM78" s="15" t="e">
        <f t="shared" si="17"/>
        <v>#VALUE!</v>
      </c>
      <c r="AN78" s="15" t="e">
        <f t="shared" si="17"/>
        <v>#VALUE!</v>
      </c>
      <c r="AO78" s="15" t="e">
        <f t="shared" si="17"/>
        <v>#VALUE!</v>
      </c>
      <c r="AP78" s="15">
        <f t="shared" si="28"/>
        <v>1</v>
      </c>
    </row>
    <row r="79" spans="1:42" ht="15.75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IF(OR($B79="",$C79="",$D79="",$E79="",$E79&gt;AN_CONCURS),"",IF($F79&lt;&gt;0,$F79/VLOOKUP($E79,Euro!A$6:C$246,3,FALSE),IF($G79&lt;&gt;0,$G79,0)))</f>
        <v/>
      </c>
      <c r="S79" s="236" t="b">
        <f t="shared" si="26"/>
        <v>0</v>
      </c>
      <c r="T79" s="96"/>
      <c r="V79" s="14" t="e">
        <f t="shared" si="27"/>
        <v>#VALUE!</v>
      </c>
      <c r="W79" s="14" t="e">
        <f t="shared" si="19"/>
        <v>#VALUE!</v>
      </c>
      <c r="X79" s="14" t="e">
        <f t="shared" si="19"/>
        <v>#VALUE!</v>
      </c>
      <c r="Y79" s="14" t="e">
        <f t="shared" si="19"/>
        <v>#VALUE!</v>
      </c>
      <c r="Z79" s="14" t="e">
        <f t="shared" si="18"/>
        <v>#VALUE!</v>
      </c>
      <c r="AA79" s="14" t="e">
        <f t="shared" si="18"/>
        <v>#VALUE!</v>
      </c>
      <c r="AB79" s="14" t="e">
        <f t="shared" si="18"/>
        <v>#VALUE!</v>
      </c>
      <c r="AC79" s="14" t="e">
        <f t="shared" si="18"/>
        <v>#VALUE!</v>
      </c>
      <c r="AD79" s="14" t="e">
        <f t="shared" si="18"/>
        <v>#VALUE!</v>
      </c>
      <c r="AE79" s="14" t="e">
        <f t="shared" si="18"/>
        <v>#VALUE!</v>
      </c>
      <c r="AF79" s="15" t="e">
        <f t="shared" si="17"/>
        <v>#VALUE!</v>
      </c>
      <c r="AG79" s="15" t="e">
        <f t="shared" si="17"/>
        <v>#VALUE!</v>
      </c>
      <c r="AH79" s="15" t="e">
        <f t="shared" si="17"/>
        <v>#VALUE!</v>
      </c>
      <c r="AI79" s="15" t="e">
        <f t="shared" si="17"/>
        <v>#VALUE!</v>
      </c>
      <c r="AJ79" s="15" t="e">
        <f t="shared" si="17"/>
        <v>#VALUE!</v>
      </c>
      <c r="AK79" s="15" t="e">
        <f t="shared" si="17"/>
        <v>#VALUE!</v>
      </c>
      <c r="AL79" s="15" t="e">
        <f t="shared" si="17"/>
        <v>#VALUE!</v>
      </c>
      <c r="AM79" s="15" t="e">
        <f t="shared" si="17"/>
        <v>#VALUE!</v>
      </c>
      <c r="AN79" s="15" t="e">
        <f t="shared" si="17"/>
        <v>#VALUE!</v>
      </c>
      <c r="AO79" s="15" t="e">
        <f t="shared" si="17"/>
        <v>#VALUE!</v>
      </c>
      <c r="AP79" s="15">
        <f t="shared" si="28"/>
        <v>1</v>
      </c>
    </row>
    <row r="80" spans="1:42" ht="15.75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IF(OR($B80="",$C80="",$D80="",$E80="",$E80&gt;AN_CONCURS),"",IF($F80&lt;&gt;0,$F80/VLOOKUP($E80,Euro!A$6:C$246,3,FALSE),IF($G80&lt;&gt;0,$G80,0)))</f>
        <v/>
      </c>
      <c r="S80" s="236" t="b">
        <f t="shared" si="26"/>
        <v>0</v>
      </c>
      <c r="T80" s="96"/>
      <c r="V80" s="14" t="e">
        <f t="shared" si="27"/>
        <v>#VALUE!</v>
      </c>
      <c r="W80" s="14" t="e">
        <f t="shared" si="19"/>
        <v>#VALUE!</v>
      </c>
      <c r="X80" s="14" t="e">
        <f t="shared" si="19"/>
        <v>#VALUE!</v>
      </c>
      <c r="Y80" s="14" t="e">
        <f t="shared" si="19"/>
        <v>#VALUE!</v>
      </c>
      <c r="Z80" s="14" t="e">
        <f t="shared" si="18"/>
        <v>#VALUE!</v>
      </c>
      <c r="AA80" s="14" t="e">
        <f t="shared" si="18"/>
        <v>#VALUE!</v>
      </c>
      <c r="AB80" s="14" t="e">
        <f t="shared" si="18"/>
        <v>#VALUE!</v>
      </c>
      <c r="AC80" s="14" t="e">
        <f t="shared" si="18"/>
        <v>#VALUE!</v>
      </c>
      <c r="AD80" s="14" t="e">
        <f t="shared" si="18"/>
        <v>#VALUE!</v>
      </c>
      <c r="AE80" s="14" t="e">
        <f t="shared" si="18"/>
        <v>#VALUE!</v>
      </c>
      <c r="AF80" s="15" t="e">
        <f t="shared" si="17"/>
        <v>#VALUE!</v>
      </c>
      <c r="AG80" s="15" t="e">
        <f t="shared" si="17"/>
        <v>#VALUE!</v>
      </c>
      <c r="AH80" s="15" t="e">
        <f t="shared" si="17"/>
        <v>#VALUE!</v>
      </c>
      <c r="AI80" s="15" t="e">
        <f t="shared" si="17"/>
        <v>#VALUE!</v>
      </c>
      <c r="AJ80" s="15" t="e">
        <f t="shared" si="17"/>
        <v>#VALUE!</v>
      </c>
      <c r="AK80" s="15" t="e">
        <f t="shared" si="17"/>
        <v>#VALUE!</v>
      </c>
      <c r="AL80" s="15" t="e">
        <f t="shared" si="17"/>
        <v>#VALUE!</v>
      </c>
      <c r="AM80" s="15" t="e">
        <f t="shared" si="17"/>
        <v>#VALUE!</v>
      </c>
      <c r="AN80" s="15" t="e">
        <f t="shared" si="17"/>
        <v>#VALUE!</v>
      </c>
      <c r="AO80" s="15" t="e">
        <f t="shared" si="17"/>
        <v>#VALUE!</v>
      </c>
      <c r="AP80" s="15">
        <f t="shared" si="28"/>
        <v>1</v>
      </c>
    </row>
    <row r="81" spans="1:42" ht="15.75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IF(OR($B81="",$C81="",$D81="",$E81="",$E81&gt;AN_CONCURS),"",IF($F81&lt;&gt;0,$F81/VLOOKUP($E81,Euro!A$6:C$246,3,FALSE),IF($G81&lt;&gt;0,$G81,0)))</f>
        <v/>
      </c>
      <c r="S81" s="236" t="b">
        <f t="shared" si="26"/>
        <v>0</v>
      </c>
      <c r="T81" s="96"/>
      <c r="V81" s="14" t="e">
        <f t="shared" si="27"/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4" t="e">
        <f t="shared" ref="AA81:AA144" si="34">FIND(",",$B81,Z81+1)</f>
        <v>#VALUE!</v>
      </c>
      <c r="AB81" s="14" t="e">
        <f t="shared" ref="AB81:AB144" si="35">FIND(",",$B81,AA81+1)</f>
        <v>#VALUE!</v>
      </c>
      <c r="AC81" s="14" t="e">
        <f t="shared" ref="AC81:AC144" si="36">FIND(",",$B81,AB81+1)</f>
        <v>#VALUE!</v>
      </c>
      <c r="AD81" s="14" t="e">
        <f t="shared" ref="AD81:AD144" si="37">FIND(",",$B81,AC81+1)</f>
        <v>#VALUE!</v>
      </c>
      <c r="AE81" s="14" t="e">
        <f t="shared" ref="AE81:AE144" si="38">FIND(",",$B81,AD81+1)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 t="e">
        <f t="shared" ref="AK81:AK144" si="44">IF(AA81&gt;0,1,0)</f>
        <v>#VALUE!</v>
      </c>
      <c r="AL81" s="15" t="e">
        <f t="shared" ref="AL81:AL144" si="45">IF(AB81&gt;0,1,0)</f>
        <v>#VALUE!</v>
      </c>
      <c r="AM81" s="15" t="e">
        <f t="shared" ref="AM81:AM144" si="46">IF(AC81&gt;0,1,0)</f>
        <v>#VALUE!</v>
      </c>
      <c r="AN81" s="15" t="e">
        <f t="shared" ref="AN81:AN144" si="47">IF(AD81&gt;0,1,0)</f>
        <v>#VALUE!</v>
      </c>
      <c r="AO81" s="15" t="e">
        <f t="shared" ref="AO81:AO144" si="48">IF(AE81&gt;0,1,0)</f>
        <v>#VALUE!</v>
      </c>
      <c r="AP81" s="15">
        <f t="shared" ref="AP81:AP144" si="49">1+SUMIF(AF81:AO81,"&gt;0",AF81:AO81)</f>
        <v>1</v>
      </c>
    </row>
    <row r="82" spans="1:42" ht="15.75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IF(OR($B82="",$C82="",$D82="",$E82="",$E82&gt;AN_CONCURS),"",IF($F82&lt;&gt;0,$F82/VLOOKUP($E82,Euro!A$6:C$246,3,FALSE),IF($G82&lt;&gt;0,$G82,0)))</f>
        <v/>
      </c>
      <c r="S82" s="236" t="b">
        <f t="shared" si="26"/>
        <v>0</v>
      </c>
      <c r="T82" s="96"/>
      <c r="V82" s="14" t="e">
        <f t="shared" si="27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4" t="e">
        <f t="shared" si="34"/>
        <v>#VALUE!</v>
      </c>
      <c r="AB82" s="14" t="e">
        <f t="shared" si="35"/>
        <v>#VALUE!</v>
      </c>
      <c r="AC82" s="14" t="e">
        <f t="shared" si="36"/>
        <v>#VALUE!</v>
      </c>
      <c r="AD82" s="14" t="e">
        <f t="shared" si="37"/>
        <v>#VALUE!</v>
      </c>
      <c r="AE82" s="14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 t="e">
        <f t="shared" si="44"/>
        <v>#VALUE!</v>
      </c>
      <c r="AL82" s="15" t="e">
        <f t="shared" si="45"/>
        <v>#VALUE!</v>
      </c>
      <c r="AM82" s="15" t="e">
        <f t="shared" si="46"/>
        <v>#VALUE!</v>
      </c>
      <c r="AN82" s="15" t="e">
        <f t="shared" si="47"/>
        <v>#VALUE!</v>
      </c>
      <c r="AO82" s="15" t="e">
        <f t="shared" si="48"/>
        <v>#VALUE!</v>
      </c>
      <c r="AP82" s="15">
        <f t="shared" si="49"/>
        <v>1</v>
      </c>
    </row>
    <row r="83" spans="1:42" ht="15.75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IF(OR($B83="",$C83="",$D83="",$E83="",$E83&gt;AN_CONCURS),"",IF($F83&lt;&gt;0,$F83/VLOOKUP($E83,Euro!A$6:C$246,3,FALSE),IF($G83&lt;&gt;0,$G83,0)))</f>
        <v/>
      </c>
      <c r="S83" s="236" t="b">
        <f t="shared" si="26"/>
        <v>0</v>
      </c>
      <c r="T83" s="96"/>
      <c r="V83" s="14" t="e">
        <f t="shared" si="27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4" t="e">
        <f t="shared" si="34"/>
        <v>#VALUE!</v>
      </c>
      <c r="AB83" s="14" t="e">
        <f t="shared" si="35"/>
        <v>#VALUE!</v>
      </c>
      <c r="AC83" s="14" t="e">
        <f t="shared" si="36"/>
        <v>#VALUE!</v>
      </c>
      <c r="AD83" s="14" t="e">
        <f t="shared" si="37"/>
        <v>#VALUE!</v>
      </c>
      <c r="AE83" s="14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 t="e">
        <f t="shared" si="44"/>
        <v>#VALUE!</v>
      </c>
      <c r="AL83" s="15" t="e">
        <f t="shared" si="45"/>
        <v>#VALUE!</v>
      </c>
      <c r="AM83" s="15" t="e">
        <f t="shared" si="46"/>
        <v>#VALUE!</v>
      </c>
      <c r="AN83" s="15" t="e">
        <f t="shared" si="47"/>
        <v>#VALUE!</v>
      </c>
      <c r="AO83" s="15" t="e">
        <f t="shared" si="48"/>
        <v>#VALUE!</v>
      </c>
      <c r="AP83" s="15">
        <f t="shared" si="49"/>
        <v>1</v>
      </c>
    </row>
    <row r="84" spans="1:42" ht="15.75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IF(OR($B84="",$C84="",$D84="",$E84="",$E84&gt;AN_CONCURS),"",IF($F84&lt;&gt;0,$F84/VLOOKUP($E84,Euro!A$6:C$246,3,FALSE),IF($G84&lt;&gt;0,$G84,0)))</f>
        <v/>
      </c>
      <c r="S84" s="236" t="b">
        <f t="shared" si="26"/>
        <v>0</v>
      </c>
      <c r="T84" s="96"/>
      <c r="V84" s="14" t="e">
        <f t="shared" si="27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4" t="e">
        <f t="shared" si="34"/>
        <v>#VALUE!</v>
      </c>
      <c r="AB84" s="14" t="e">
        <f t="shared" si="35"/>
        <v>#VALUE!</v>
      </c>
      <c r="AC84" s="14" t="e">
        <f t="shared" si="36"/>
        <v>#VALUE!</v>
      </c>
      <c r="AD84" s="14" t="e">
        <f t="shared" si="37"/>
        <v>#VALUE!</v>
      </c>
      <c r="AE84" s="14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 t="e">
        <f t="shared" si="44"/>
        <v>#VALUE!</v>
      </c>
      <c r="AL84" s="15" t="e">
        <f t="shared" si="45"/>
        <v>#VALUE!</v>
      </c>
      <c r="AM84" s="15" t="e">
        <f t="shared" si="46"/>
        <v>#VALUE!</v>
      </c>
      <c r="AN84" s="15" t="e">
        <f t="shared" si="47"/>
        <v>#VALUE!</v>
      </c>
      <c r="AO84" s="15" t="e">
        <f t="shared" si="48"/>
        <v>#VALUE!</v>
      </c>
      <c r="AP84" s="15">
        <f t="shared" si="49"/>
        <v>1</v>
      </c>
    </row>
    <row r="85" spans="1:42" ht="15.75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IF(OR($B85="",$C85="",$D85="",$E85="",$E85&gt;AN_CONCURS),"",IF($F85&lt;&gt;0,$F85/VLOOKUP($E85,Euro!A$6:C$246,3,FALSE),IF($G85&lt;&gt;0,$G85,0)))</f>
        <v/>
      </c>
      <c r="S85" s="236" t="b">
        <f t="shared" si="26"/>
        <v>0</v>
      </c>
      <c r="T85" s="96"/>
      <c r="V85" s="14" t="e">
        <f t="shared" si="27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4" t="e">
        <f t="shared" si="34"/>
        <v>#VALUE!</v>
      </c>
      <c r="AB85" s="14" t="e">
        <f t="shared" si="35"/>
        <v>#VALUE!</v>
      </c>
      <c r="AC85" s="14" t="e">
        <f t="shared" si="36"/>
        <v>#VALUE!</v>
      </c>
      <c r="AD85" s="14" t="e">
        <f t="shared" si="37"/>
        <v>#VALUE!</v>
      </c>
      <c r="AE85" s="14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 t="e">
        <f t="shared" si="44"/>
        <v>#VALUE!</v>
      </c>
      <c r="AL85" s="15" t="e">
        <f t="shared" si="45"/>
        <v>#VALUE!</v>
      </c>
      <c r="AM85" s="15" t="e">
        <f t="shared" si="46"/>
        <v>#VALUE!</v>
      </c>
      <c r="AN85" s="15" t="e">
        <f t="shared" si="47"/>
        <v>#VALUE!</v>
      </c>
      <c r="AO85" s="15" t="e">
        <f t="shared" si="48"/>
        <v>#VALUE!</v>
      </c>
      <c r="AP85" s="15">
        <f t="shared" si="49"/>
        <v>1</v>
      </c>
    </row>
    <row r="86" spans="1:42" ht="15.75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IF(OR($B86="",$C86="",$D86="",$E86="",$E86&gt;AN_CONCURS),"",IF($F86&lt;&gt;0,$F86/VLOOKUP($E86,Euro!A$6:C$246,3,FALSE),IF($G86&lt;&gt;0,$G86,0)))</f>
        <v/>
      </c>
      <c r="S86" s="236" t="b">
        <f t="shared" si="26"/>
        <v>0</v>
      </c>
      <c r="T86" s="96"/>
      <c r="V86" s="14" t="e">
        <f t="shared" si="27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4" t="e">
        <f t="shared" si="34"/>
        <v>#VALUE!</v>
      </c>
      <c r="AB86" s="14" t="e">
        <f t="shared" si="35"/>
        <v>#VALUE!</v>
      </c>
      <c r="AC86" s="14" t="e">
        <f t="shared" si="36"/>
        <v>#VALUE!</v>
      </c>
      <c r="AD86" s="14" t="e">
        <f t="shared" si="37"/>
        <v>#VALUE!</v>
      </c>
      <c r="AE86" s="14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 t="e">
        <f t="shared" si="44"/>
        <v>#VALUE!</v>
      </c>
      <c r="AL86" s="15" t="e">
        <f t="shared" si="45"/>
        <v>#VALUE!</v>
      </c>
      <c r="AM86" s="15" t="e">
        <f t="shared" si="46"/>
        <v>#VALUE!</v>
      </c>
      <c r="AN86" s="15" t="e">
        <f t="shared" si="47"/>
        <v>#VALUE!</v>
      </c>
      <c r="AO86" s="15" t="e">
        <f t="shared" si="48"/>
        <v>#VALUE!</v>
      </c>
      <c r="AP86" s="15">
        <f t="shared" si="49"/>
        <v>1</v>
      </c>
    </row>
    <row r="87" spans="1:42" ht="15.75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IF(OR($B87="",$C87="",$D87="",$E87="",$E87&gt;AN_CONCURS),"",IF($F87&lt;&gt;0,$F87/VLOOKUP($E87,Euro!A$6:C$246,3,FALSE),IF($G87&lt;&gt;0,$G87,0)))</f>
        <v/>
      </c>
      <c r="S87" s="236" t="b">
        <f t="shared" si="26"/>
        <v>0</v>
      </c>
      <c r="T87" s="96"/>
      <c r="V87" s="14" t="e">
        <f t="shared" si="27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4" t="e">
        <f t="shared" si="34"/>
        <v>#VALUE!</v>
      </c>
      <c r="AB87" s="14" t="e">
        <f t="shared" si="35"/>
        <v>#VALUE!</v>
      </c>
      <c r="AC87" s="14" t="e">
        <f t="shared" si="36"/>
        <v>#VALUE!</v>
      </c>
      <c r="AD87" s="14" t="e">
        <f t="shared" si="37"/>
        <v>#VALUE!</v>
      </c>
      <c r="AE87" s="14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 t="e">
        <f t="shared" si="44"/>
        <v>#VALUE!</v>
      </c>
      <c r="AL87" s="15" t="e">
        <f t="shared" si="45"/>
        <v>#VALUE!</v>
      </c>
      <c r="AM87" s="15" t="e">
        <f t="shared" si="46"/>
        <v>#VALUE!</v>
      </c>
      <c r="AN87" s="15" t="e">
        <f t="shared" si="47"/>
        <v>#VALUE!</v>
      </c>
      <c r="AO87" s="15" t="e">
        <f t="shared" si="48"/>
        <v>#VALUE!</v>
      </c>
      <c r="AP87" s="15">
        <f t="shared" si="49"/>
        <v>1</v>
      </c>
    </row>
    <row r="88" spans="1:42" ht="15.75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IF(OR($B88="",$C88="",$D88="",$E88="",$E88&gt;AN_CONCURS),"",IF($F88&lt;&gt;0,$F88/VLOOKUP($E88,Euro!A$6:C$246,3,FALSE),IF($G88&lt;&gt;0,$G88,0)))</f>
        <v/>
      </c>
      <c r="S88" s="236" t="b">
        <f t="shared" si="26"/>
        <v>0</v>
      </c>
      <c r="T88" s="96"/>
      <c r="V88" s="14" t="e">
        <f t="shared" si="27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4" t="e">
        <f t="shared" si="34"/>
        <v>#VALUE!</v>
      </c>
      <c r="AB88" s="14" t="e">
        <f t="shared" si="35"/>
        <v>#VALUE!</v>
      </c>
      <c r="AC88" s="14" t="e">
        <f t="shared" si="36"/>
        <v>#VALUE!</v>
      </c>
      <c r="AD88" s="14" t="e">
        <f t="shared" si="37"/>
        <v>#VALUE!</v>
      </c>
      <c r="AE88" s="14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 t="e">
        <f t="shared" si="44"/>
        <v>#VALUE!</v>
      </c>
      <c r="AL88" s="15" t="e">
        <f t="shared" si="45"/>
        <v>#VALUE!</v>
      </c>
      <c r="AM88" s="15" t="e">
        <f t="shared" si="46"/>
        <v>#VALUE!</v>
      </c>
      <c r="AN88" s="15" t="e">
        <f t="shared" si="47"/>
        <v>#VALUE!</v>
      </c>
      <c r="AO88" s="15" t="e">
        <f t="shared" si="48"/>
        <v>#VALUE!</v>
      </c>
      <c r="AP88" s="15">
        <f t="shared" si="49"/>
        <v>1</v>
      </c>
    </row>
    <row r="89" spans="1:42" ht="15.75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IF(OR($B89="",$C89="",$D89="",$E89="",$E89&gt;AN_CONCURS),"",IF($F89&lt;&gt;0,$F89/VLOOKUP($E89,Euro!A$6:C$246,3,FALSE),IF($G89&lt;&gt;0,$G89,0)))</f>
        <v/>
      </c>
      <c r="S89" s="236" t="b">
        <f t="shared" si="26"/>
        <v>0</v>
      </c>
      <c r="T89" s="96"/>
      <c r="V89" s="14" t="e">
        <f t="shared" si="27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4" t="e">
        <f t="shared" si="34"/>
        <v>#VALUE!</v>
      </c>
      <c r="AB89" s="14" t="e">
        <f t="shared" si="35"/>
        <v>#VALUE!</v>
      </c>
      <c r="AC89" s="14" t="e">
        <f t="shared" si="36"/>
        <v>#VALUE!</v>
      </c>
      <c r="AD89" s="14" t="e">
        <f t="shared" si="37"/>
        <v>#VALUE!</v>
      </c>
      <c r="AE89" s="14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 t="e">
        <f t="shared" si="44"/>
        <v>#VALUE!</v>
      </c>
      <c r="AL89" s="15" t="e">
        <f t="shared" si="45"/>
        <v>#VALUE!</v>
      </c>
      <c r="AM89" s="15" t="e">
        <f t="shared" si="46"/>
        <v>#VALUE!</v>
      </c>
      <c r="AN89" s="15" t="e">
        <f t="shared" si="47"/>
        <v>#VALUE!</v>
      </c>
      <c r="AO89" s="15" t="e">
        <f t="shared" si="48"/>
        <v>#VALUE!</v>
      </c>
      <c r="AP89" s="15">
        <f t="shared" si="49"/>
        <v>1</v>
      </c>
    </row>
    <row r="90" spans="1:42" ht="15.75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IF(OR($B90="",$C90="",$D90="",$E90="",$E90&gt;AN_CONCURS),"",IF($F90&lt;&gt;0,$F90/VLOOKUP($E90,Euro!A$6:C$246,3,FALSE),IF($G90&lt;&gt;0,$G90,0)))</f>
        <v/>
      </c>
      <c r="S90" s="236" t="b">
        <f t="shared" si="26"/>
        <v>0</v>
      </c>
      <c r="T90" s="96"/>
      <c r="V90" s="14" t="e">
        <f t="shared" si="27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4" t="e">
        <f t="shared" si="34"/>
        <v>#VALUE!</v>
      </c>
      <c r="AB90" s="14" t="e">
        <f t="shared" si="35"/>
        <v>#VALUE!</v>
      </c>
      <c r="AC90" s="14" t="e">
        <f t="shared" si="36"/>
        <v>#VALUE!</v>
      </c>
      <c r="AD90" s="14" t="e">
        <f t="shared" si="37"/>
        <v>#VALUE!</v>
      </c>
      <c r="AE90" s="14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 t="e">
        <f t="shared" si="44"/>
        <v>#VALUE!</v>
      </c>
      <c r="AL90" s="15" t="e">
        <f t="shared" si="45"/>
        <v>#VALUE!</v>
      </c>
      <c r="AM90" s="15" t="e">
        <f t="shared" si="46"/>
        <v>#VALUE!</v>
      </c>
      <c r="AN90" s="15" t="e">
        <f t="shared" si="47"/>
        <v>#VALUE!</v>
      </c>
      <c r="AO90" s="15" t="e">
        <f t="shared" si="48"/>
        <v>#VALUE!</v>
      </c>
      <c r="AP90" s="15">
        <f t="shared" si="49"/>
        <v>1</v>
      </c>
    </row>
    <row r="91" spans="1:42" ht="15.75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IF(OR($B91="",$C91="",$D91="",$E91="",$E91&gt;AN_CONCURS),"",IF($F91&lt;&gt;0,$F91/VLOOKUP($E91,Euro!A$6:C$246,3,FALSE),IF($G91&lt;&gt;0,$G91,0)))</f>
        <v/>
      </c>
      <c r="S91" s="236" t="b">
        <f t="shared" si="26"/>
        <v>0</v>
      </c>
      <c r="T91" s="96"/>
      <c r="V91" s="14" t="e">
        <f t="shared" si="27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4" t="e">
        <f t="shared" si="34"/>
        <v>#VALUE!</v>
      </c>
      <c r="AB91" s="14" t="e">
        <f t="shared" si="35"/>
        <v>#VALUE!</v>
      </c>
      <c r="AC91" s="14" t="e">
        <f t="shared" si="36"/>
        <v>#VALUE!</v>
      </c>
      <c r="AD91" s="14" t="e">
        <f t="shared" si="37"/>
        <v>#VALUE!</v>
      </c>
      <c r="AE91" s="14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 t="e">
        <f t="shared" si="44"/>
        <v>#VALUE!</v>
      </c>
      <c r="AL91" s="15" t="e">
        <f t="shared" si="45"/>
        <v>#VALUE!</v>
      </c>
      <c r="AM91" s="15" t="e">
        <f t="shared" si="46"/>
        <v>#VALUE!</v>
      </c>
      <c r="AN91" s="15" t="e">
        <f t="shared" si="47"/>
        <v>#VALUE!</v>
      </c>
      <c r="AO91" s="15" t="e">
        <f t="shared" si="48"/>
        <v>#VALUE!</v>
      </c>
      <c r="AP91" s="15">
        <f t="shared" si="49"/>
        <v>1</v>
      </c>
    </row>
    <row r="92" spans="1:42" ht="15.75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IF(OR($B92="",$C92="",$D92="",$E92="",$E92&gt;AN_CONCURS),"",IF($F92&lt;&gt;0,$F92/VLOOKUP($E92,Euro!A$6:C$246,3,FALSE),IF($G92&lt;&gt;0,$G92,0)))</f>
        <v/>
      </c>
      <c r="S92" s="236" t="b">
        <f t="shared" si="26"/>
        <v>0</v>
      </c>
      <c r="T92" s="96"/>
      <c r="V92" s="14" t="e">
        <f t="shared" si="27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4" t="e">
        <f t="shared" si="34"/>
        <v>#VALUE!</v>
      </c>
      <c r="AB92" s="14" t="e">
        <f t="shared" si="35"/>
        <v>#VALUE!</v>
      </c>
      <c r="AC92" s="14" t="e">
        <f t="shared" si="36"/>
        <v>#VALUE!</v>
      </c>
      <c r="AD92" s="14" t="e">
        <f t="shared" si="37"/>
        <v>#VALUE!</v>
      </c>
      <c r="AE92" s="14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 t="e">
        <f t="shared" si="44"/>
        <v>#VALUE!</v>
      </c>
      <c r="AL92" s="15" t="e">
        <f t="shared" si="45"/>
        <v>#VALUE!</v>
      </c>
      <c r="AM92" s="15" t="e">
        <f t="shared" si="46"/>
        <v>#VALUE!</v>
      </c>
      <c r="AN92" s="15" t="e">
        <f t="shared" si="47"/>
        <v>#VALUE!</v>
      </c>
      <c r="AO92" s="15" t="e">
        <f t="shared" si="48"/>
        <v>#VALUE!</v>
      </c>
      <c r="AP92" s="15">
        <f t="shared" si="49"/>
        <v>1</v>
      </c>
    </row>
    <row r="93" spans="1:42" ht="15.75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IF(OR($B93="",$C93="",$D93="",$E93="",$E93&gt;AN_CONCURS),"",IF($F93&lt;&gt;0,$F93/VLOOKUP($E93,Euro!A$6:C$246,3,FALSE),IF($G93&lt;&gt;0,$G93,0)))</f>
        <v/>
      </c>
      <c r="S93" s="236" t="b">
        <f t="shared" si="26"/>
        <v>0</v>
      </c>
      <c r="T93" s="96"/>
      <c r="V93" s="14" t="e">
        <f t="shared" si="27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4" t="e">
        <f t="shared" si="34"/>
        <v>#VALUE!</v>
      </c>
      <c r="AB93" s="14" t="e">
        <f t="shared" si="35"/>
        <v>#VALUE!</v>
      </c>
      <c r="AC93" s="14" t="e">
        <f t="shared" si="36"/>
        <v>#VALUE!</v>
      </c>
      <c r="AD93" s="14" t="e">
        <f t="shared" si="37"/>
        <v>#VALUE!</v>
      </c>
      <c r="AE93" s="14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 t="e">
        <f t="shared" si="44"/>
        <v>#VALUE!</v>
      </c>
      <c r="AL93" s="15" t="e">
        <f t="shared" si="45"/>
        <v>#VALUE!</v>
      </c>
      <c r="AM93" s="15" t="e">
        <f t="shared" si="46"/>
        <v>#VALUE!</v>
      </c>
      <c r="AN93" s="15" t="e">
        <f t="shared" si="47"/>
        <v>#VALUE!</v>
      </c>
      <c r="AO93" s="15" t="e">
        <f t="shared" si="48"/>
        <v>#VALUE!</v>
      </c>
      <c r="AP93" s="15">
        <f t="shared" si="49"/>
        <v>1</v>
      </c>
    </row>
    <row r="94" spans="1:42" ht="15.75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IF(OR($B94="",$C94="",$D94="",$E94="",$E94&gt;AN_CONCURS),"",IF($F94&lt;&gt;0,$F94/VLOOKUP($E94,Euro!A$6:C$246,3,FALSE),IF($G94&lt;&gt;0,$G94,0)))</f>
        <v/>
      </c>
      <c r="S94" s="236" t="b">
        <f t="shared" si="26"/>
        <v>0</v>
      </c>
      <c r="T94" s="96"/>
      <c r="V94" s="14" t="e">
        <f t="shared" si="27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4" t="e">
        <f t="shared" si="34"/>
        <v>#VALUE!</v>
      </c>
      <c r="AB94" s="14" t="e">
        <f t="shared" si="35"/>
        <v>#VALUE!</v>
      </c>
      <c r="AC94" s="14" t="e">
        <f t="shared" si="36"/>
        <v>#VALUE!</v>
      </c>
      <c r="AD94" s="14" t="e">
        <f t="shared" si="37"/>
        <v>#VALUE!</v>
      </c>
      <c r="AE94" s="14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 t="e">
        <f t="shared" si="44"/>
        <v>#VALUE!</v>
      </c>
      <c r="AL94" s="15" t="e">
        <f t="shared" si="45"/>
        <v>#VALUE!</v>
      </c>
      <c r="AM94" s="15" t="e">
        <f t="shared" si="46"/>
        <v>#VALUE!</v>
      </c>
      <c r="AN94" s="15" t="e">
        <f t="shared" si="47"/>
        <v>#VALUE!</v>
      </c>
      <c r="AO94" s="15" t="e">
        <f t="shared" si="48"/>
        <v>#VALUE!</v>
      </c>
      <c r="AP94" s="15">
        <f t="shared" si="49"/>
        <v>1</v>
      </c>
    </row>
    <row r="95" spans="1:42" ht="15.75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IF(OR($B95="",$C95="",$D95="",$E95="",$E95&gt;AN_CONCURS),"",IF($F95&lt;&gt;0,$F95/VLOOKUP($E95,Euro!A$6:C$246,3,FALSE),IF($G95&lt;&gt;0,$G95,0)))</f>
        <v/>
      </c>
      <c r="S95" s="236" t="b">
        <f t="shared" si="26"/>
        <v>0</v>
      </c>
      <c r="T95" s="96"/>
      <c r="V95" s="14" t="e">
        <f t="shared" si="27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4" t="e">
        <f t="shared" si="34"/>
        <v>#VALUE!</v>
      </c>
      <c r="AB95" s="14" t="e">
        <f t="shared" si="35"/>
        <v>#VALUE!</v>
      </c>
      <c r="AC95" s="14" t="e">
        <f t="shared" si="36"/>
        <v>#VALUE!</v>
      </c>
      <c r="AD95" s="14" t="e">
        <f t="shared" si="37"/>
        <v>#VALUE!</v>
      </c>
      <c r="AE95" s="14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 t="e">
        <f t="shared" si="44"/>
        <v>#VALUE!</v>
      </c>
      <c r="AL95" s="15" t="e">
        <f t="shared" si="45"/>
        <v>#VALUE!</v>
      </c>
      <c r="AM95" s="15" t="e">
        <f t="shared" si="46"/>
        <v>#VALUE!</v>
      </c>
      <c r="AN95" s="15" t="e">
        <f t="shared" si="47"/>
        <v>#VALUE!</v>
      </c>
      <c r="AO95" s="15" t="e">
        <f t="shared" si="48"/>
        <v>#VALUE!</v>
      </c>
      <c r="AP95" s="15">
        <f t="shared" si="49"/>
        <v>1</v>
      </c>
    </row>
    <row r="96" spans="1:42" ht="15.75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IF(OR($B96="",$C96="",$D96="",$E96="",$E96&gt;AN_CONCURS),"",IF($F96&lt;&gt;0,$F96/VLOOKUP($E96,Euro!A$6:C$246,3,FALSE),IF($G96&lt;&gt;0,$G96,0)))</f>
        <v/>
      </c>
      <c r="S96" s="236" t="b">
        <f t="shared" si="26"/>
        <v>0</v>
      </c>
      <c r="T96" s="96"/>
      <c r="V96" s="14" t="e">
        <f t="shared" si="27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4" t="e">
        <f t="shared" si="34"/>
        <v>#VALUE!</v>
      </c>
      <c r="AB96" s="14" t="e">
        <f t="shared" si="35"/>
        <v>#VALUE!</v>
      </c>
      <c r="AC96" s="14" t="e">
        <f t="shared" si="36"/>
        <v>#VALUE!</v>
      </c>
      <c r="AD96" s="14" t="e">
        <f t="shared" si="37"/>
        <v>#VALUE!</v>
      </c>
      <c r="AE96" s="14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 t="e">
        <f t="shared" si="44"/>
        <v>#VALUE!</v>
      </c>
      <c r="AL96" s="15" t="e">
        <f t="shared" si="45"/>
        <v>#VALUE!</v>
      </c>
      <c r="AM96" s="15" t="e">
        <f t="shared" si="46"/>
        <v>#VALUE!</v>
      </c>
      <c r="AN96" s="15" t="e">
        <f t="shared" si="47"/>
        <v>#VALUE!</v>
      </c>
      <c r="AO96" s="15" t="e">
        <f t="shared" si="48"/>
        <v>#VALUE!</v>
      </c>
      <c r="AP96" s="15">
        <f t="shared" si="49"/>
        <v>1</v>
      </c>
    </row>
    <row r="97" spans="1:42" ht="15.75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IF(OR($B97="",$C97="",$D97="",$E97="",$E97&gt;AN_CONCURS),"",IF($F97&lt;&gt;0,$F97/VLOOKUP($E97,Euro!A$6:C$246,3,FALSE),IF($G97&lt;&gt;0,$G97,0)))</f>
        <v/>
      </c>
      <c r="S97" s="236" t="b">
        <f t="shared" si="26"/>
        <v>0</v>
      </c>
      <c r="T97" s="96"/>
      <c r="V97" s="14" t="e">
        <f t="shared" si="27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4" t="e">
        <f t="shared" si="34"/>
        <v>#VALUE!</v>
      </c>
      <c r="AB97" s="14" t="e">
        <f t="shared" si="35"/>
        <v>#VALUE!</v>
      </c>
      <c r="AC97" s="14" t="e">
        <f t="shared" si="36"/>
        <v>#VALUE!</v>
      </c>
      <c r="AD97" s="14" t="e">
        <f t="shared" si="37"/>
        <v>#VALUE!</v>
      </c>
      <c r="AE97" s="14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 t="e">
        <f t="shared" si="44"/>
        <v>#VALUE!</v>
      </c>
      <c r="AL97" s="15" t="e">
        <f t="shared" si="45"/>
        <v>#VALUE!</v>
      </c>
      <c r="AM97" s="15" t="e">
        <f t="shared" si="46"/>
        <v>#VALUE!</v>
      </c>
      <c r="AN97" s="15" t="e">
        <f t="shared" si="47"/>
        <v>#VALUE!</v>
      </c>
      <c r="AO97" s="15" t="e">
        <f t="shared" si="48"/>
        <v>#VALUE!</v>
      </c>
      <c r="AP97" s="15">
        <f t="shared" si="49"/>
        <v>1</v>
      </c>
    </row>
    <row r="98" spans="1:42" ht="15.75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IF(OR($B98="",$C98="",$D98="",$E98="",$E98&gt;AN_CONCURS),"",IF($F98&lt;&gt;0,$F98/VLOOKUP($E98,Euro!A$6:C$246,3,FALSE),IF($G98&lt;&gt;0,$G98,0)))</f>
        <v/>
      </c>
      <c r="S98" s="236" t="b">
        <f t="shared" si="26"/>
        <v>0</v>
      </c>
      <c r="T98" s="96"/>
      <c r="V98" s="14" t="e">
        <f t="shared" si="27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4" t="e">
        <f t="shared" si="34"/>
        <v>#VALUE!</v>
      </c>
      <c r="AB98" s="14" t="e">
        <f t="shared" si="35"/>
        <v>#VALUE!</v>
      </c>
      <c r="AC98" s="14" t="e">
        <f t="shared" si="36"/>
        <v>#VALUE!</v>
      </c>
      <c r="AD98" s="14" t="e">
        <f t="shared" si="37"/>
        <v>#VALUE!</v>
      </c>
      <c r="AE98" s="14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 t="e">
        <f t="shared" si="44"/>
        <v>#VALUE!</v>
      </c>
      <c r="AL98" s="15" t="e">
        <f t="shared" si="45"/>
        <v>#VALUE!</v>
      </c>
      <c r="AM98" s="15" t="e">
        <f t="shared" si="46"/>
        <v>#VALUE!</v>
      </c>
      <c r="AN98" s="15" t="e">
        <f t="shared" si="47"/>
        <v>#VALUE!</v>
      </c>
      <c r="AO98" s="15" t="e">
        <f t="shared" si="48"/>
        <v>#VALUE!</v>
      </c>
      <c r="AP98" s="15">
        <f t="shared" si="49"/>
        <v>1</v>
      </c>
    </row>
    <row r="99" spans="1:42" ht="15.75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IF(OR($B99="",$C99="",$D99="",$E99="",$E99&gt;AN_CONCURS),"",IF($F99&lt;&gt;0,$F99/VLOOKUP($E99,Euro!A$6:C$246,3,FALSE),IF($G99&lt;&gt;0,$G99,0)))</f>
        <v/>
      </c>
      <c r="S99" s="236" t="b">
        <f t="shared" si="26"/>
        <v>0</v>
      </c>
      <c r="T99" s="96"/>
      <c r="V99" s="14" t="e">
        <f t="shared" si="27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4" t="e">
        <f t="shared" si="34"/>
        <v>#VALUE!</v>
      </c>
      <c r="AB99" s="14" t="e">
        <f t="shared" si="35"/>
        <v>#VALUE!</v>
      </c>
      <c r="AC99" s="14" t="e">
        <f t="shared" si="36"/>
        <v>#VALUE!</v>
      </c>
      <c r="AD99" s="14" t="e">
        <f t="shared" si="37"/>
        <v>#VALUE!</v>
      </c>
      <c r="AE99" s="14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 t="e">
        <f t="shared" si="44"/>
        <v>#VALUE!</v>
      </c>
      <c r="AL99" s="15" t="e">
        <f t="shared" si="45"/>
        <v>#VALUE!</v>
      </c>
      <c r="AM99" s="15" t="e">
        <f t="shared" si="46"/>
        <v>#VALUE!</v>
      </c>
      <c r="AN99" s="15" t="e">
        <f t="shared" si="47"/>
        <v>#VALUE!</v>
      </c>
      <c r="AO99" s="15" t="e">
        <f t="shared" si="48"/>
        <v>#VALUE!</v>
      </c>
      <c r="AP99" s="15">
        <f t="shared" si="49"/>
        <v>1</v>
      </c>
    </row>
    <row r="100" spans="1:42" ht="15.75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IF(OR($B100="",$C100="",$D100="",$E100="",$E100&gt;AN_CONCURS),"",IF($F100&lt;&gt;0,$F100/VLOOKUP($E100,Euro!A$6:C$246,3,FALSE),IF($G100&lt;&gt;0,$G100,0)))</f>
        <v/>
      </c>
      <c r="S100" s="236" t="b">
        <f t="shared" si="26"/>
        <v>0</v>
      </c>
      <c r="T100" s="96"/>
      <c r="V100" s="14" t="e">
        <f t="shared" si="27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4" t="e">
        <f t="shared" si="34"/>
        <v>#VALUE!</v>
      </c>
      <c r="AB100" s="14" t="e">
        <f t="shared" si="35"/>
        <v>#VALUE!</v>
      </c>
      <c r="AC100" s="14" t="e">
        <f t="shared" si="36"/>
        <v>#VALUE!</v>
      </c>
      <c r="AD100" s="14" t="e">
        <f t="shared" si="37"/>
        <v>#VALUE!</v>
      </c>
      <c r="AE100" s="14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 t="e">
        <f t="shared" si="44"/>
        <v>#VALUE!</v>
      </c>
      <c r="AL100" s="15" t="e">
        <f t="shared" si="45"/>
        <v>#VALUE!</v>
      </c>
      <c r="AM100" s="15" t="e">
        <f t="shared" si="46"/>
        <v>#VALUE!</v>
      </c>
      <c r="AN100" s="15" t="e">
        <f t="shared" si="47"/>
        <v>#VALUE!</v>
      </c>
      <c r="AO100" s="15" t="e">
        <f t="shared" si="48"/>
        <v>#VALUE!</v>
      </c>
      <c r="AP100" s="15">
        <f t="shared" si="49"/>
        <v>1</v>
      </c>
    </row>
    <row r="101" spans="1:42" ht="15.75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IF(OR($B101="",$C101="",$D101="",$E101="",$E101&gt;AN_CONCURS),"",IF($F101&lt;&gt;0,$F101/VLOOKUP($E101,Euro!A$6:C$246,3,FALSE),IF($G101&lt;&gt;0,$G101,0)))</f>
        <v/>
      </c>
      <c r="S101" s="236" t="b">
        <f t="shared" si="26"/>
        <v>0</v>
      </c>
      <c r="T101" s="96"/>
      <c r="V101" s="14" t="e">
        <f t="shared" si="27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4" t="e">
        <f t="shared" si="34"/>
        <v>#VALUE!</v>
      </c>
      <c r="AB101" s="14" t="e">
        <f t="shared" si="35"/>
        <v>#VALUE!</v>
      </c>
      <c r="AC101" s="14" t="e">
        <f t="shared" si="36"/>
        <v>#VALUE!</v>
      </c>
      <c r="AD101" s="14" t="e">
        <f t="shared" si="37"/>
        <v>#VALUE!</v>
      </c>
      <c r="AE101" s="14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 t="e">
        <f t="shared" si="44"/>
        <v>#VALUE!</v>
      </c>
      <c r="AL101" s="15" t="e">
        <f t="shared" si="45"/>
        <v>#VALUE!</v>
      </c>
      <c r="AM101" s="15" t="e">
        <f t="shared" si="46"/>
        <v>#VALUE!</v>
      </c>
      <c r="AN101" s="15" t="e">
        <f t="shared" si="47"/>
        <v>#VALUE!</v>
      </c>
      <c r="AO101" s="15" t="e">
        <f t="shared" si="48"/>
        <v>#VALUE!</v>
      </c>
      <c r="AP101" s="15">
        <f t="shared" si="49"/>
        <v>1</v>
      </c>
    </row>
    <row r="102" spans="1:42" ht="15.75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IF(OR($B102="",$C102="",$D102="",$E102="",$E102&gt;AN_CONCURS),"",IF($F102&lt;&gt;0,$F102/VLOOKUP($E102,Euro!A$6:C$246,3,FALSE),IF($G102&lt;&gt;0,$G102,0)))</f>
        <v/>
      </c>
      <c r="S102" s="236" t="b">
        <f t="shared" si="26"/>
        <v>0</v>
      </c>
      <c r="T102" s="96"/>
      <c r="V102" s="14" t="e">
        <f t="shared" si="27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4" t="e">
        <f t="shared" si="34"/>
        <v>#VALUE!</v>
      </c>
      <c r="AB102" s="14" t="e">
        <f t="shared" si="35"/>
        <v>#VALUE!</v>
      </c>
      <c r="AC102" s="14" t="e">
        <f t="shared" si="36"/>
        <v>#VALUE!</v>
      </c>
      <c r="AD102" s="14" t="e">
        <f t="shared" si="37"/>
        <v>#VALUE!</v>
      </c>
      <c r="AE102" s="14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 t="e">
        <f t="shared" si="44"/>
        <v>#VALUE!</v>
      </c>
      <c r="AL102" s="15" t="e">
        <f t="shared" si="45"/>
        <v>#VALUE!</v>
      </c>
      <c r="AM102" s="15" t="e">
        <f t="shared" si="46"/>
        <v>#VALUE!</v>
      </c>
      <c r="AN102" s="15" t="e">
        <f t="shared" si="47"/>
        <v>#VALUE!</v>
      </c>
      <c r="AO102" s="15" t="e">
        <f t="shared" si="48"/>
        <v>#VALUE!</v>
      </c>
      <c r="AP102" s="15">
        <f t="shared" si="49"/>
        <v>1</v>
      </c>
    </row>
    <row r="103" spans="1:42" ht="15.75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IF(OR($B103="",$C103="",$D103="",$E103="",$E103&gt;AN_CONCURS),"",IF($F103&lt;&gt;0,$F103/VLOOKUP($E103,Euro!A$6:C$246,3,FALSE),IF($G103&lt;&gt;0,$G103,0)))</f>
        <v/>
      </c>
      <c r="S103" s="236" t="b">
        <f t="shared" si="26"/>
        <v>0</v>
      </c>
      <c r="T103" s="96"/>
      <c r="V103" s="14" t="e">
        <f t="shared" si="27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4" t="e">
        <f t="shared" si="34"/>
        <v>#VALUE!</v>
      </c>
      <c r="AB103" s="14" t="e">
        <f t="shared" si="35"/>
        <v>#VALUE!</v>
      </c>
      <c r="AC103" s="14" t="e">
        <f t="shared" si="36"/>
        <v>#VALUE!</v>
      </c>
      <c r="AD103" s="14" t="e">
        <f t="shared" si="37"/>
        <v>#VALUE!</v>
      </c>
      <c r="AE103" s="14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 t="e">
        <f t="shared" si="44"/>
        <v>#VALUE!</v>
      </c>
      <c r="AL103" s="15" t="e">
        <f t="shared" si="45"/>
        <v>#VALUE!</v>
      </c>
      <c r="AM103" s="15" t="e">
        <f t="shared" si="46"/>
        <v>#VALUE!</v>
      </c>
      <c r="AN103" s="15" t="e">
        <f t="shared" si="47"/>
        <v>#VALUE!</v>
      </c>
      <c r="AO103" s="15" t="e">
        <f t="shared" si="48"/>
        <v>#VALUE!</v>
      </c>
      <c r="AP103" s="15">
        <f t="shared" si="49"/>
        <v>1</v>
      </c>
    </row>
    <row r="104" spans="1:42" ht="15.75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IF(OR($B104="",$C104="",$D104="",$E104="",$E104&gt;AN_CONCURS),"",IF($F104&lt;&gt;0,$F104/VLOOKUP($E104,Euro!A$6:C$246,3,FALSE),IF($G104&lt;&gt;0,$G104,0)))</f>
        <v/>
      </c>
      <c r="S104" s="236" t="b">
        <f t="shared" si="26"/>
        <v>0</v>
      </c>
      <c r="T104" s="96"/>
      <c r="V104" s="14" t="e">
        <f t="shared" si="27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4" t="e">
        <f t="shared" si="34"/>
        <v>#VALUE!</v>
      </c>
      <c r="AB104" s="14" t="e">
        <f t="shared" si="35"/>
        <v>#VALUE!</v>
      </c>
      <c r="AC104" s="14" t="e">
        <f t="shared" si="36"/>
        <v>#VALUE!</v>
      </c>
      <c r="AD104" s="14" t="e">
        <f t="shared" si="37"/>
        <v>#VALUE!</v>
      </c>
      <c r="AE104" s="14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 t="e">
        <f t="shared" si="44"/>
        <v>#VALUE!</v>
      </c>
      <c r="AL104" s="15" t="e">
        <f t="shared" si="45"/>
        <v>#VALUE!</v>
      </c>
      <c r="AM104" s="15" t="e">
        <f t="shared" si="46"/>
        <v>#VALUE!</v>
      </c>
      <c r="AN104" s="15" t="e">
        <f t="shared" si="47"/>
        <v>#VALUE!</v>
      </c>
      <c r="AO104" s="15" t="e">
        <f t="shared" si="48"/>
        <v>#VALUE!</v>
      </c>
      <c r="AP104" s="15">
        <f t="shared" si="49"/>
        <v>1</v>
      </c>
    </row>
    <row r="105" spans="1:42" ht="15.75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IF(OR($B105="",$C105="",$D105="",$E105="",$E105&gt;AN_CONCURS),"",IF($F105&lt;&gt;0,$F105/VLOOKUP($E105,Euro!A$6:C$246,3,FALSE),IF($G105&lt;&gt;0,$G105,0)))</f>
        <v/>
      </c>
      <c r="S105" s="236" t="b">
        <f t="shared" si="26"/>
        <v>0</v>
      </c>
      <c r="T105" s="96"/>
      <c r="V105" s="14" t="e">
        <f t="shared" si="27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4" t="e">
        <f t="shared" si="34"/>
        <v>#VALUE!</v>
      </c>
      <c r="AB105" s="14" t="e">
        <f t="shared" si="35"/>
        <v>#VALUE!</v>
      </c>
      <c r="AC105" s="14" t="e">
        <f t="shared" si="36"/>
        <v>#VALUE!</v>
      </c>
      <c r="AD105" s="14" t="e">
        <f t="shared" si="37"/>
        <v>#VALUE!</v>
      </c>
      <c r="AE105" s="14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 t="e">
        <f t="shared" si="44"/>
        <v>#VALUE!</v>
      </c>
      <c r="AL105" s="15" t="e">
        <f t="shared" si="45"/>
        <v>#VALUE!</v>
      </c>
      <c r="AM105" s="15" t="e">
        <f t="shared" si="46"/>
        <v>#VALUE!</v>
      </c>
      <c r="AN105" s="15" t="e">
        <f t="shared" si="47"/>
        <v>#VALUE!</v>
      </c>
      <c r="AO105" s="15" t="e">
        <f t="shared" si="48"/>
        <v>#VALUE!</v>
      </c>
      <c r="AP105" s="15">
        <f t="shared" si="49"/>
        <v>1</v>
      </c>
    </row>
    <row r="106" spans="1:42" ht="15.75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IF(OR($B106="",$C106="",$D106="",$E106="",$E106&gt;AN_CONCURS),"",IF($F106&lt;&gt;0,$F106/VLOOKUP($E106,Euro!A$6:C$246,3,FALSE),IF($G106&lt;&gt;0,$G106,0)))</f>
        <v/>
      </c>
      <c r="S106" s="236" t="b">
        <f t="shared" si="26"/>
        <v>0</v>
      </c>
      <c r="T106" s="96"/>
      <c r="V106" s="14" t="e">
        <f t="shared" si="27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4" t="e">
        <f t="shared" si="34"/>
        <v>#VALUE!</v>
      </c>
      <c r="AB106" s="14" t="e">
        <f t="shared" si="35"/>
        <v>#VALUE!</v>
      </c>
      <c r="AC106" s="14" t="e">
        <f t="shared" si="36"/>
        <v>#VALUE!</v>
      </c>
      <c r="AD106" s="14" t="e">
        <f t="shared" si="37"/>
        <v>#VALUE!</v>
      </c>
      <c r="AE106" s="14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 t="e">
        <f t="shared" si="44"/>
        <v>#VALUE!</v>
      </c>
      <c r="AL106" s="15" t="e">
        <f t="shared" si="45"/>
        <v>#VALUE!</v>
      </c>
      <c r="AM106" s="15" t="e">
        <f t="shared" si="46"/>
        <v>#VALUE!</v>
      </c>
      <c r="AN106" s="15" t="e">
        <f t="shared" si="47"/>
        <v>#VALUE!</v>
      </c>
      <c r="AO106" s="15" t="e">
        <f t="shared" si="48"/>
        <v>#VALUE!</v>
      </c>
      <c r="AP106" s="15">
        <f t="shared" si="49"/>
        <v>1</v>
      </c>
    </row>
    <row r="107" spans="1:42" ht="15.75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IF(OR($B107="",$C107="",$D107="",$E107="",$E107&gt;AN_CONCURS),"",IF($F107&lt;&gt;0,$F107/VLOOKUP($E107,Euro!A$6:C$246,3,FALSE),IF($G107&lt;&gt;0,$G107,0)))</f>
        <v/>
      </c>
      <c r="S107" s="236" t="b">
        <f t="shared" si="26"/>
        <v>0</v>
      </c>
      <c r="T107" s="96"/>
      <c r="V107" s="14" t="e">
        <f t="shared" si="27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4" t="e">
        <f t="shared" si="34"/>
        <v>#VALUE!</v>
      </c>
      <c r="AB107" s="14" t="e">
        <f t="shared" si="35"/>
        <v>#VALUE!</v>
      </c>
      <c r="AC107" s="14" t="e">
        <f t="shared" si="36"/>
        <v>#VALUE!</v>
      </c>
      <c r="AD107" s="14" t="e">
        <f t="shared" si="37"/>
        <v>#VALUE!</v>
      </c>
      <c r="AE107" s="14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 t="e">
        <f t="shared" si="44"/>
        <v>#VALUE!</v>
      </c>
      <c r="AL107" s="15" t="e">
        <f t="shared" si="45"/>
        <v>#VALUE!</v>
      </c>
      <c r="AM107" s="15" t="e">
        <f t="shared" si="46"/>
        <v>#VALUE!</v>
      </c>
      <c r="AN107" s="15" t="e">
        <f t="shared" si="47"/>
        <v>#VALUE!</v>
      </c>
      <c r="AO107" s="15" t="e">
        <f t="shared" si="48"/>
        <v>#VALUE!</v>
      </c>
      <c r="AP107" s="15">
        <f t="shared" si="49"/>
        <v>1</v>
      </c>
    </row>
    <row r="108" spans="1:42" ht="15.75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IF(OR($B108="",$C108="",$D108="",$E108="",$E108&gt;AN_CONCURS),"",IF($F108&lt;&gt;0,$F108/VLOOKUP($E108,Euro!A$6:C$246,3,FALSE),IF($G108&lt;&gt;0,$G108,0)))</f>
        <v/>
      </c>
      <c r="S108" s="236" t="b">
        <f t="shared" si="26"/>
        <v>0</v>
      </c>
      <c r="T108" s="96"/>
      <c r="V108" s="14" t="e">
        <f t="shared" si="27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4" t="e">
        <f t="shared" si="34"/>
        <v>#VALUE!</v>
      </c>
      <c r="AB108" s="14" t="e">
        <f t="shared" si="35"/>
        <v>#VALUE!</v>
      </c>
      <c r="AC108" s="14" t="e">
        <f t="shared" si="36"/>
        <v>#VALUE!</v>
      </c>
      <c r="AD108" s="14" t="e">
        <f t="shared" si="37"/>
        <v>#VALUE!</v>
      </c>
      <c r="AE108" s="14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 t="e">
        <f t="shared" si="44"/>
        <v>#VALUE!</v>
      </c>
      <c r="AL108" s="15" t="e">
        <f t="shared" si="45"/>
        <v>#VALUE!</v>
      </c>
      <c r="AM108" s="15" t="e">
        <f t="shared" si="46"/>
        <v>#VALUE!</v>
      </c>
      <c r="AN108" s="15" t="e">
        <f t="shared" si="47"/>
        <v>#VALUE!</v>
      </c>
      <c r="AO108" s="15" t="e">
        <f t="shared" si="48"/>
        <v>#VALUE!</v>
      </c>
      <c r="AP108" s="15">
        <f t="shared" si="49"/>
        <v>1</v>
      </c>
    </row>
    <row r="109" spans="1:42" ht="15.75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IF(OR($B109="",$C109="",$D109="",$E109="",$E109&gt;AN_CONCURS),"",IF($F109&lt;&gt;0,$F109/VLOOKUP($E109,Euro!A$6:C$246,3,FALSE),IF($G109&lt;&gt;0,$G109,0)))</f>
        <v/>
      </c>
      <c r="S109" s="236" t="b">
        <f t="shared" si="26"/>
        <v>0</v>
      </c>
      <c r="T109" s="96"/>
      <c r="V109" s="14" t="e">
        <f t="shared" si="27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4" t="e">
        <f t="shared" si="34"/>
        <v>#VALUE!</v>
      </c>
      <c r="AB109" s="14" t="e">
        <f t="shared" si="35"/>
        <v>#VALUE!</v>
      </c>
      <c r="AC109" s="14" t="e">
        <f t="shared" si="36"/>
        <v>#VALUE!</v>
      </c>
      <c r="AD109" s="14" t="e">
        <f t="shared" si="37"/>
        <v>#VALUE!</v>
      </c>
      <c r="AE109" s="14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 t="e">
        <f t="shared" si="44"/>
        <v>#VALUE!</v>
      </c>
      <c r="AL109" s="15" t="e">
        <f t="shared" si="45"/>
        <v>#VALUE!</v>
      </c>
      <c r="AM109" s="15" t="e">
        <f t="shared" si="46"/>
        <v>#VALUE!</v>
      </c>
      <c r="AN109" s="15" t="e">
        <f t="shared" si="47"/>
        <v>#VALUE!</v>
      </c>
      <c r="AO109" s="15" t="e">
        <f t="shared" si="48"/>
        <v>#VALUE!</v>
      </c>
      <c r="AP109" s="15">
        <f t="shared" si="49"/>
        <v>1</v>
      </c>
    </row>
    <row r="110" spans="1:42" ht="15.75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IF(OR($B110="",$C110="",$D110="",$E110="",$E110&gt;AN_CONCURS),"",IF($F110&lt;&gt;0,$F110/VLOOKUP($E110,Euro!A$6:C$246,3,FALSE),IF($G110&lt;&gt;0,$G110,0)))</f>
        <v/>
      </c>
      <c r="S110" s="236" t="b">
        <f t="shared" si="26"/>
        <v>0</v>
      </c>
      <c r="T110" s="96"/>
      <c r="V110" s="14" t="e">
        <f t="shared" si="27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4" t="e">
        <f t="shared" si="34"/>
        <v>#VALUE!</v>
      </c>
      <c r="AB110" s="14" t="e">
        <f t="shared" si="35"/>
        <v>#VALUE!</v>
      </c>
      <c r="AC110" s="14" t="e">
        <f t="shared" si="36"/>
        <v>#VALUE!</v>
      </c>
      <c r="AD110" s="14" t="e">
        <f t="shared" si="37"/>
        <v>#VALUE!</v>
      </c>
      <c r="AE110" s="14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 t="e">
        <f t="shared" si="44"/>
        <v>#VALUE!</v>
      </c>
      <c r="AL110" s="15" t="e">
        <f t="shared" si="45"/>
        <v>#VALUE!</v>
      </c>
      <c r="AM110" s="15" t="e">
        <f t="shared" si="46"/>
        <v>#VALUE!</v>
      </c>
      <c r="AN110" s="15" t="e">
        <f t="shared" si="47"/>
        <v>#VALUE!</v>
      </c>
      <c r="AO110" s="15" t="e">
        <f t="shared" si="48"/>
        <v>#VALUE!</v>
      </c>
      <c r="AP110" s="15">
        <f t="shared" si="49"/>
        <v>1</v>
      </c>
    </row>
    <row r="111" spans="1:42" ht="15.75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IF(OR($B111="",$C111="",$D111="",$E111="",$E111&gt;AN_CONCURS),"",IF($F111&lt;&gt;0,$F111/VLOOKUP($E111,Euro!A$6:C$246,3,FALSE),IF($G111&lt;&gt;0,$G111,0)))</f>
        <v/>
      </c>
      <c r="S111" s="236" t="b">
        <f t="shared" si="26"/>
        <v>0</v>
      </c>
      <c r="T111" s="96"/>
      <c r="V111" s="14" t="e">
        <f t="shared" si="27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4" t="e">
        <f t="shared" si="34"/>
        <v>#VALUE!</v>
      </c>
      <c r="AB111" s="14" t="e">
        <f t="shared" si="35"/>
        <v>#VALUE!</v>
      </c>
      <c r="AC111" s="14" t="e">
        <f t="shared" si="36"/>
        <v>#VALUE!</v>
      </c>
      <c r="AD111" s="14" t="e">
        <f t="shared" si="37"/>
        <v>#VALUE!</v>
      </c>
      <c r="AE111" s="14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 t="e">
        <f t="shared" si="44"/>
        <v>#VALUE!</v>
      </c>
      <c r="AL111" s="15" t="e">
        <f t="shared" si="45"/>
        <v>#VALUE!</v>
      </c>
      <c r="AM111" s="15" t="e">
        <f t="shared" si="46"/>
        <v>#VALUE!</v>
      </c>
      <c r="AN111" s="15" t="e">
        <f t="shared" si="47"/>
        <v>#VALUE!</v>
      </c>
      <c r="AO111" s="15" t="e">
        <f t="shared" si="48"/>
        <v>#VALUE!</v>
      </c>
      <c r="AP111" s="15">
        <f t="shared" si="49"/>
        <v>1</v>
      </c>
    </row>
    <row r="112" spans="1:42" ht="15.75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IF(OR($B112="",$C112="",$D112="",$E112="",$E112&gt;AN_CONCURS),"",IF($F112&lt;&gt;0,$F112/VLOOKUP($E112,Euro!A$6:C$246,3,FALSE),IF($G112&lt;&gt;0,$G112,0)))</f>
        <v/>
      </c>
      <c r="S112" s="236" t="b">
        <f t="shared" si="26"/>
        <v>0</v>
      </c>
      <c r="T112" s="96"/>
      <c r="V112" s="14" t="e">
        <f t="shared" si="27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4" t="e">
        <f t="shared" si="34"/>
        <v>#VALUE!</v>
      </c>
      <c r="AB112" s="14" t="e">
        <f t="shared" si="35"/>
        <v>#VALUE!</v>
      </c>
      <c r="AC112" s="14" t="e">
        <f t="shared" si="36"/>
        <v>#VALUE!</v>
      </c>
      <c r="AD112" s="14" t="e">
        <f t="shared" si="37"/>
        <v>#VALUE!</v>
      </c>
      <c r="AE112" s="14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 t="e">
        <f t="shared" si="44"/>
        <v>#VALUE!</v>
      </c>
      <c r="AL112" s="15" t="e">
        <f t="shared" si="45"/>
        <v>#VALUE!</v>
      </c>
      <c r="AM112" s="15" t="e">
        <f t="shared" si="46"/>
        <v>#VALUE!</v>
      </c>
      <c r="AN112" s="15" t="e">
        <f t="shared" si="47"/>
        <v>#VALUE!</v>
      </c>
      <c r="AO112" s="15" t="e">
        <f t="shared" si="48"/>
        <v>#VALUE!</v>
      </c>
      <c r="AP112" s="15">
        <f t="shared" si="49"/>
        <v>1</v>
      </c>
    </row>
    <row r="113" spans="1:42" ht="15.75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IF(OR($B113="",$C113="",$D113="",$E113="",$E113&gt;AN_CONCURS),"",IF($F113&lt;&gt;0,$F113/VLOOKUP($E113,Euro!A$6:C$246,3,FALSE),IF($G113&lt;&gt;0,$G113,0)))</f>
        <v/>
      </c>
      <c r="S113" s="236" t="b">
        <f t="shared" si="26"/>
        <v>0</v>
      </c>
      <c r="T113" s="96"/>
      <c r="V113" s="14" t="e">
        <f t="shared" si="27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4" t="e">
        <f t="shared" si="34"/>
        <v>#VALUE!</v>
      </c>
      <c r="AB113" s="14" t="e">
        <f t="shared" si="35"/>
        <v>#VALUE!</v>
      </c>
      <c r="AC113" s="14" t="e">
        <f t="shared" si="36"/>
        <v>#VALUE!</v>
      </c>
      <c r="AD113" s="14" t="e">
        <f t="shared" si="37"/>
        <v>#VALUE!</v>
      </c>
      <c r="AE113" s="14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 t="e">
        <f t="shared" si="44"/>
        <v>#VALUE!</v>
      </c>
      <c r="AL113" s="15" t="e">
        <f t="shared" si="45"/>
        <v>#VALUE!</v>
      </c>
      <c r="AM113" s="15" t="e">
        <f t="shared" si="46"/>
        <v>#VALUE!</v>
      </c>
      <c r="AN113" s="15" t="e">
        <f t="shared" si="47"/>
        <v>#VALUE!</v>
      </c>
      <c r="AO113" s="15" t="e">
        <f t="shared" si="48"/>
        <v>#VALUE!</v>
      </c>
      <c r="AP113" s="15">
        <f t="shared" si="49"/>
        <v>1</v>
      </c>
    </row>
    <row r="114" spans="1:42" ht="15.75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IF(OR($B114="",$C114="",$D114="",$E114="",$E114&gt;AN_CONCURS),"",IF($F114&lt;&gt;0,$F114/VLOOKUP($E114,Euro!A$6:C$246,3,FALSE),IF($G114&lt;&gt;0,$G114,0)))</f>
        <v/>
      </c>
      <c r="S114" s="236" t="b">
        <f t="shared" si="26"/>
        <v>0</v>
      </c>
      <c r="T114" s="96"/>
      <c r="V114" s="14" t="e">
        <f t="shared" si="27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4" t="e">
        <f t="shared" si="34"/>
        <v>#VALUE!</v>
      </c>
      <c r="AB114" s="14" t="e">
        <f t="shared" si="35"/>
        <v>#VALUE!</v>
      </c>
      <c r="AC114" s="14" t="e">
        <f t="shared" si="36"/>
        <v>#VALUE!</v>
      </c>
      <c r="AD114" s="14" t="e">
        <f t="shared" si="37"/>
        <v>#VALUE!</v>
      </c>
      <c r="AE114" s="14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 t="e">
        <f t="shared" si="44"/>
        <v>#VALUE!</v>
      </c>
      <c r="AL114" s="15" t="e">
        <f t="shared" si="45"/>
        <v>#VALUE!</v>
      </c>
      <c r="AM114" s="15" t="e">
        <f t="shared" si="46"/>
        <v>#VALUE!</v>
      </c>
      <c r="AN114" s="15" t="e">
        <f t="shared" si="47"/>
        <v>#VALUE!</v>
      </c>
      <c r="AO114" s="15" t="e">
        <f t="shared" si="48"/>
        <v>#VALUE!</v>
      </c>
      <c r="AP114" s="15">
        <f t="shared" si="49"/>
        <v>1</v>
      </c>
    </row>
    <row r="115" spans="1:42" ht="15.75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IF(OR($B115="",$C115="",$D115="",$E115="",$E115&gt;AN_CONCURS),"",IF($F115&lt;&gt;0,$F115/VLOOKUP($E115,Euro!A$6:C$246,3,FALSE),IF($G115&lt;&gt;0,$G115,0)))</f>
        <v/>
      </c>
      <c r="S115" s="236" t="b">
        <f t="shared" si="26"/>
        <v>0</v>
      </c>
      <c r="T115" s="96"/>
      <c r="V115" s="14" t="e">
        <f t="shared" si="27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4" t="e">
        <f t="shared" si="34"/>
        <v>#VALUE!</v>
      </c>
      <c r="AB115" s="14" t="e">
        <f t="shared" si="35"/>
        <v>#VALUE!</v>
      </c>
      <c r="AC115" s="14" t="e">
        <f t="shared" si="36"/>
        <v>#VALUE!</v>
      </c>
      <c r="AD115" s="14" t="e">
        <f t="shared" si="37"/>
        <v>#VALUE!</v>
      </c>
      <c r="AE115" s="14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 t="e">
        <f t="shared" si="44"/>
        <v>#VALUE!</v>
      </c>
      <c r="AL115" s="15" t="e">
        <f t="shared" si="45"/>
        <v>#VALUE!</v>
      </c>
      <c r="AM115" s="15" t="e">
        <f t="shared" si="46"/>
        <v>#VALUE!</v>
      </c>
      <c r="AN115" s="15" t="e">
        <f t="shared" si="47"/>
        <v>#VALUE!</v>
      </c>
      <c r="AO115" s="15" t="e">
        <f t="shared" si="48"/>
        <v>#VALUE!</v>
      </c>
      <c r="AP115" s="15">
        <f t="shared" si="49"/>
        <v>1</v>
      </c>
    </row>
    <row r="116" spans="1:42" ht="15.75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IF(OR($B116="",$C116="",$D116="",$E116="",$E116&gt;AN_CONCURS),"",IF($F116&lt;&gt;0,$F116/VLOOKUP($E116,Euro!A$6:C$246,3,FALSE),IF($G116&lt;&gt;0,$G116,0)))</f>
        <v/>
      </c>
      <c r="S116" s="236" t="b">
        <f t="shared" si="26"/>
        <v>0</v>
      </c>
      <c r="T116" s="96"/>
      <c r="V116" s="14" t="e">
        <f t="shared" si="27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4" t="e">
        <f t="shared" si="34"/>
        <v>#VALUE!</v>
      </c>
      <c r="AB116" s="14" t="e">
        <f t="shared" si="35"/>
        <v>#VALUE!</v>
      </c>
      <c r="AC116" s="14" t="e">
        <f t="shared" si="36"/>
        <v>#VALUE!</v>
      </c>
      <c r="AD116" s="14" t="e">
        <f t="shared" si="37"/>
        <v>#VALUE!</v>
      </c>
      <c r="AE116" s="14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 t="e">
        <f t="shared" si="44"/>
        <v>#VALUE!</v>
      </c>
      <c r="AL116" s="15" t="e">
        <f t="shared" si="45"/>
        <v>#VALUE!</v>
      </c>
      <c r="AM116" s="15" t="e">
        <f t="shared" si="46"/>
        <v>#VALUE!</v>
      </c>
      <c r="AN116" s="15" t="e">
        <f t="shared" si="47"/>
        <v>#VALUE!</v>
      </c>
      <c r="AO116" s="15" t="e">
        <f t="shared" si="48"/>
        <v>#VALUE!</v>
      </c>
      <c r="AP116" s="15">
        <f t="shared" si="49"/>
        <v>1</v>
      </c>
    </row>
    <row r="117" spans="1:42" ht="15.75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IF(OR($B117="",$C117="",$D117="",$E117="",$E117&gt;AN_CONCURS),"",IF($F117&lt;&gt;0,$F117/VLOOKUP($E117,Euro!A$6:C$246,3,FALSE),IF($G117&lt;&gt;0,$G117,0)))</f>
        <v/>
      </c>
      <c r="S117" s="236" t="b">
        <f t="shared" si="26"/>
        <v>0</v>
      </c>
      <c r="T117" s="96"/>
      <c r="V117" s="14" t="e">
        <f t="shared" si="27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4" t="e">
        <f t="shared" si="34"/>
        <v>#VALUE!</v>
      </c>
      <c r="AB117" s="14" t="e">
        <f t="shared" si="35"/>
        <v>#VALUE!</v>
      </c>
      <c r="AC117" s="14" t="e">
        <f t="shared" si="36"/>
        <v>#VALUE!</v>
      </c>
      <c r="AD117" s="14" t="e">
        <f t="shared" si="37"/>
        <v>#VALUE!</v>
      </c>
      <c r="AE117" s="14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 t="e">
        <f t="shared" si="44"/>
        <v>#VALUE!</v>
      </c>
      <c r="AL117" s="15" t="e">
        <f t="shared" si="45"/>
        <v>#VALUE!</v>
      </c>
      <c r="AM117" s="15" t="e">
        <f t="shared" si="46"/>
        <v>#VALUE!</v>
      </c>
      <c r="AN117" s="15" t="e">
        <f t="shared" si="47"/>
        <v>#VALUE!</v>
      </c>
      <c r="AO117" s="15" t="e">
        <f t="shared" si="48"/>
        <v>#VALUE!</v>
      </c>
      <c r="AP117" s="15">
        <f t="shared" si="49"/>
        <v>1</v>
      </c>
    </row>
    <row r="118" spans="1:42" ht="15.75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IF(OR($B118="",$C118="",$D118="",$E118="",$E118&gt;AN_CONCURS),"",IF($F118&lt;&gt;0,$F118/VLOOKUP($E118,Euro!A$6:C$246,3,FALSE),IF($G118&lt;&gt;0,$G118,0)))</f>
        <v/>
      </c>
      <c r="S118" s="236" t="b">
        <f t="shared" si="26"/>
        <v>0</v>
      </c>
      <c r="T118" s="96"/>
      <c r="V118" s="14" t="e">
        <f t="shared" si="27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4" t="e">
        <f t="shared" si="34"/>
        <v>#VALUE!</v>
      </c>
      <c r="AB118" s="14" t="e">
        <f t="shared" si="35"/>
        <v>#VALUE!</v>
      </c>
      <c r="AC118" s="14" t="e">
        <f t="shared" si="36"/>
        <v>#VALUE!</v>
      </c>
      <c r="AD118" s="14" t="e">
        <f t="shared" si="37"/>
        <v>#VALUE!</v>
      </c>
      <c r="AE118" s="14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 t="e">
        <f t="shared" si="44"/>
        <v>#VALUE!</v>
      </c>
      <c r="AL118" s="15" t="e">
        <f t="shared" si="45"/>
        <v>#VALUE!</v>
      </c>
      <c r="AM118" s="15" t="e">
        <f t="shared" si="46"/>
        <v>#VALUE!</v>
      </c>
      <c r="AN118" s="15" t="e">
        <f t="shared" si="47"/>
        <v>#VALUE!</v>
      </c>
      <c r="AO118" s="15" t="e">
        <f t="shared" si="48"/>
        <v>#VALUE!</v>
      </c>
      <c r="AP118" s="15">
        <f t="shared" si="49"/>
        <v>1</v>
      </c>
    </row>
    <row r="119" spans="1:42" ht="15.75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IF(OR($B119="",$C119="",$D119="",$E119="",$E119&gt;AN_CONCURS),"",IF($F119&lt;&gt;0,$F119/VLOOKUP($E119,Euro!A$6:C$246,3,FALSE),IF($G119&lt;&gt;0,$G119,0)))</f>
        <v/>
      </c>
      <c r="S119" s="236" t="b">
        <f t="shared" si="26"/>
        <v>0</v>
      </c>
      <c r="T119" s="96"/>
      <c r="V119" s="14" t="e">
        <f t="shared" si="27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4" t="e">
        <f t="shared" si="34"/>
        <v>#VALUE!</v>
      </c>
      <c r="AB119" s="14" t="e">
        <f t="shared" si="35"/>
        <v>#VALUE!</v>
      </c>
      <c r="AC119" s="14" t="e">
        <f t="shared" si="36"/>
        <v>#VALUE!</v>
      </c>
      <c r="AD119" s="14" t="e">
        <f t="shared" si="37"/>
        <v>#VALUE!</v>
      </c>
      <c r="AE119" s="14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 t="e">
        <f t="shared" si="44"/>
        <v>#VALUE!</v>
      </c>
      <c r="AL119" s="15" t="e">
        <f t="shared" si="45"/>
        <v>#VALUE!</v>
      </c>
      <c r="AM119" s="15" t="e">
        <f t="shared" si="46"/>
        <v>#VALUE!</v>
      </c>
      <c r="AN119" s="15" t="e">
        <f t="shared" si="47"/>
        <v>#VALUE!</v>
      </c>
      <c r="AO119" s="15" t="e">
        <f t="shared" si="48"/>
        <v>#VALUE!</v>
      </c>
      <c r="AP119" s="15">
        <f t="shared" si="49"/>
        <v>1</v>
      </c>
    </row>
    <row r="120" spans="1:42" ht="15.75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IF(OR($B120="",$C120="",$D120="",$E120="",$E120&gt;AN_CONCURS),"",IF($F120&lt;&gt;0,$F120/VLOOKUP($E120,Euro!A$6:C$246,3,FALSE),IF($G120&lt;&gt;0,$G120,0)))</f>
        <v/>
      </c>
      <c r="S120" s="236" t="b">
        <f t="shared" si="26"/>
        <v>0</v>
      </c>
      <c r="T120" s="96"/>
      <c r="V120" s="14" t="e">
        <f t="shared" si="27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4" t="e">
        <f t="shared" si="34"/>
        <v>#VALUE!</v>
      </c>
      <c r="AB120" s="14" t="e">
        <f t="shared" si="35"/>
        <v>#VALUE!</v>
      </c>
      <c r="AC120" s="14" t="e">
        <f t="shared" si="36"/>
        <v>#VALUE!</v>
      </c>
      <c r="AD120" s="14" t="e">
        <f t="shared" si="37"/>
        <v>#VALUE!</v>
      </c>
      <c r="AE120" s="14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 t="e">
        <f t="shared" si="44"/>
        <v>#VALUE!</v>
      </c>
      <c r="AL120" s="15" t="e">
        <f t="shared" si="45"/>
        <v>#VALUE!</v>
      </c>
      <c r="AM120" s="15" t="e">
        <f t="shared" si="46"/>
        <v>#VALUE!</v>
      </c>
      <c r="AN120" s="15" t="e">
        <f t="shared" si="47"/>
        <v>#VALUE!</v>
      </c>
      <c r="AO120" s="15" t="e">
        <f t="shared" si="48"/>
        <v>#VALUE!</v>
      </c>
      <c r="AP120" s="15">
        <f t="shared" si="49"/>
        <v>1</v>
      </c>
    </row>
    <row r="121" spans="1:42" ht="15.75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IF(OR($B121="",$C121="",$D121="",$E121="",$E121&gt;AN_CONCURS),"",IF($F121&lt;&gt;0,$F121/VLOOKUP($E121,Euro!A$6:C$246,3,FALSE),IF($G121&lt;&gt;0,$G121,0)))</f>
        <v/>
      </c>
      <c r="S121" s="236" t="b">
        <f t="shared" si="26"/>
        <v>0</v>
      </c>
      <c r="T121" s="96"/>
      <c r="V121" s="14" t="e">
        <f t="shared" si="27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4" t="e">
        <f t="shared" si="34"/>
        <v>#VALUE!</v>
      </c>
      <c r="AB121" s="14" t="e">
        <f t="shared" si="35"/>
        <v>#VALUE!</v>
      </c>
      <c r="AC121" s="14" t="e">
        <f t="shared" si="36"/>
        <v>#VALUE!</v>
      </c>
      <c r="AD121" s="14" t="e">
        <f t="shared" si="37"/>
        <v>#VALUE!</v>
      </c>
      <c r="AE121" s="14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 t="e">
        <f t="shared" si="44"/>
        <v>#VALUE!</v>
      </c>
      <c r="AL121" s="15" t="e">
        <f t="shared" si="45"/>
        <v>#VALUE!</v>
      </c>
      <c r="AM121" s="15" t="e">
        <f t="shared" si="46"/>
        <v>#VALUE!</v>
      </c>
      <c r="AN121" s="15" t="e">
        <f t="shared" si="47"/>
        <v>#VALUE!</v>
      </c>
      <c r="AO121" s="15" t="e">
        <f t="shared" si="48"/>
        <v>#VALUE!</v>
      </c>
      <c r="AP121" s="15">
        <f t="shared" si="49"/>
        <v>1</v>
      </c>
    </row>
    <row r="122" spans="1:42" ht="15.75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IF(OR($B122="",$C122="",$D122="",$E122="",$E122&gt;AN_CONCURS),"",IF($F122&lt;&gt;0,$F122/VLOOKUP($E122,Euro!A$6:C$246,3,FALSE),IF($G122&lt;&gt;0,$G122,0)))</f>
        <v/>
      </c>
      <c r="S122" s="236" t="b">
        <f t="shared" si="26"/>
        <v>0</v>
      </c>
      <c r="T122" s="96"/>
      <c r="V122" s="14" t="e">
        <f t="shared" si="27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4" t="e">
        <f t="shared" si="34"/>
        <v>#VALUE!</v>
      </c>
      <c r="AB122" s="14" t="e">
        <f t="shared" si="35"/>
        <v>#VALUE!</v>
      </c>
      <c r="AC122" s="14" t="e">
        <f t="shared" si="36"/>
        <v>#VALUE!</v>
      </c>
      <c r="AD122" s="14" t="e">
        <f t="shared" si="37"/>
        <v>#VALUE!</v>
      </c>
      <c r="AE122" s="14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 t="e">
        <f t="shared" si="44"/>
        <v>#VALUE!</v>
      </c>
      <c r="AL122" s="15" t="e">
        <f t="shared" si="45"/>
        <v>#VALUE!</v>
      </c>
      <c r="AM122" s="15" t="e">
        <f t="shared" si="46"/>
        <v>#VALUE!</v>
      </c>
      <c r="AN122" s="15" t="e">
        <f t="shared" si="47"/>
        <v>#VALUE!</v>
      </c>
      <c r="AO122" s="15" t="e">
        <f t="shared" si="48"/>
        <v>#VALUE!</v>
      </c>
      <c r="AP122" s="15">
        <f t="shared" si="49"/>
        <v>1</v>
      </c>
    </row>
    <row r="123" spans="1:42" ht="15.75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IF(OR($B123="",$C123="",$D123="",$E123="",$E123&gt;AN_CONCURS),"",IF($F123&lt;&gt;0,$F123/VLOOKUP($E123,Euro!A$6:C$246,3,FALSE),IF($G123&lt;&gt;0,$G123,0)))</f>
        <v/>
      </c>
      <c r="S123" s="236" t="b">
        <f t="shared" si="26"/>
        <v>0</v>
      </c>
      <c r="T123" s="96"/>
      <c r="V123" s="14" t="e">
        <f t="shared" si="27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4" t="e">
        <f t="shared" si="34"/>
        <v>#VALUE!</v>
      </c>
      <c r="AB123" s="14" t="e">
        <f t="shared" si="35"/>
        <v>#VALUE!</v>
      </c>
      <c r="AC123" s="14" t="e">
        <f t="shared" si="36"/>
        <v>#VALUE!</v>
      </c>
      <c r="AD123" s="14" t="e">
        <f t="shared" si="37"/>
        <v>#VALUE!</v>
      </c>
      <c r="AE123" s="14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 t="e">
        <f t="shared" si="44"/>
        <v>#VALUE!</v>
      </c>
      <c r="AL123" s="15" t="e">
        <f t="shared" si="45"/>
        <v>#VALUE!</v>
      </c>
      <c r="AM123" s="15" t="e">
        <f t="shared" si="46"/>
        <v>#VALUE!</v>
      </c>
      <c r="AN123" s="15" t="e">
        <f t="shared" si="47"/>
        <v>#VALUE!</v>
      </c>
      <c r="AO123" s="15" t="e">
        <f t="shared" si="48"/>
        <v>#VALUE!</v>
      </c>
      <c r="AP123" s="15">
        <f t="shared" si="49"/>
        <v>1</v>
      </c>
    </row>
    <row r="124" spans="1:42" ht="15.75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IF(OR($B124="",$C124="",$D124="",$E124="",$E124&gt;AN_CONCURS),"",IF($F124&lt;&gt;0,$F124/VLOOKUP($E124,Euro!A$6:C$246,3,FALSE),IF($G124&lt;&gt;0,$G124,0)))</f>
        <v/>
      </c>
      <c r="S124" s="236" t="b">
        <f t="shared" si="26"/>
        <v>0</v>
      </c>
      <c r="T124" s="96"/>
      <c r="V124" s="14" t="e">
        <f t="shared" si="27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4" t="e">
        <f t="shared" si="34"/>
        <v>#VALUE!</v>
      </c>
      <c r="AB124" s="14" t="e">
        <f t="shared" si="35"/>
        <v>#VALUE!</v>
      </c>
      <c r="AC124" s="14" t="e">
        <f t="shared" si="36"/>
        <v>#VALUE!</v>
      </c>
      <c r="AD124" s="14" t="e">
        <f t="shared" si="37"/>
        <v>#VALUE!</v>
      </c>
      <c r="AE124" s="14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 t="e">
        <f t="shared" si="44"/>
        <v>#VALUE!</v>
      </c>
      <c r="AL124" s="15" t="e">
        <f t="shared" si="45"/>
        <v>#VALUE!</v>
      </c>
      <c r="AM124" s="15" t="e">
        <f t="shared" si="46"/>
        <v>#VALUE!</v>
      </c>
      <c r="AN124" s="15" t="e">
        <f t="shared" si="47"/>
        <v>#VALUE!</v>
      </c>
      <c r="AO124" s="15" t="e">
        <f t="shared" si="48"/>
        <v>#VALUE!</v>
      </c>
      <c r="AP124" s="15">
        <f t="shared" si="49"/>
        <v>1</v>
      </c>
    </row>
    <row r="125" spans="1:42" ht="15.75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IF(OR($B125="",$C125="",$D125="",$E125="",$E125&gt;AN_CONCURS),"",IF($F125&lt;&gt;0,$F125/VLOOKUP($E125,Euro!A$6:C$246,3,FALSE),IF($G125&lt;&gt;0,$G125,0)))</f>
        <v/>
      </c>
      <c r="S125" s="236" t="b">
        <f t="shared" si="26"/>
        <v>0</v>
      </c>
      <c r="T125" s="96"/>
      <c r="V125" s="14" t="e">
        <f t="shared" si="27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4" t="e">
        <f t="shared" si="34"/>
        <v>#VALUE!</v>
      </c>
      <c r="AB125" s="14" t="e">
        <f t="shared" si="35"/>
        <v>#VALUE!</v>
      </c>
      <c r="AC125" s="14" t="e">
        <f t="shared" si="36"/>
        <v>#VALUE!</v>
      </c>
      <c r="AD125" s="14" t="e">
        <f t="shared" si="37"/>
        <v>#VALUE!</v>
      </c>
      <c r="AE125" s="14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 t="e">
        <f t="shared" si="44"/>
        <v>#VALUE!</v>
      </c>
      <c r="AL125" s="15" t="e">
        <f t="shared" si="45"/>
        <v>#VALUE!</v>
      </c>
      <c r="AM125" s="15" t="e">
        <f t="shared" si="46"/>
        <v>#VALUE!</v>
      </c>
      <c r="AN125" s="15" t="e">
        <f t="shared" si="47"/>
        <v>#VALUE!</v>
      </c>
      <c r="AO125" s="15" t="e">
        <f t="shared" si="48"/>
        <v>#VALUE!</v>
      </c>
      <c r="AP125" s="15">
        <f t="shared" si="49"/>
        <v>1</v>
      </c>
    </row>
    <row r="126" spans="1:42" ht="15.75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IF(OR($B126="",$C126="",$D126="",$E126="",$E126&gt;AN_CONCURS),"",IF($F126&lt;&gt;0,$F126/VLOOKUP($E126,Euro!A$6:C$246,3,FALSE),IF($G126&lt;&gt;0,$G126,0)))</f>
        <v/>
      </c>
      <c r="S126" s="236" t="b">
        <f t="shared" si="26"/>
        <v>0</v>
      </c>
      <c r="T126" s="96"/>
      <c r="V126" s="14" t="e">
        <f t="shared" si="27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4" t="e">
        <f t="shared" si="34"/>
        <v>#VALUE!</v>
      </c>
      <c r="AB126" s="14" t="e">
        <f t="shared" si="35"/>
        <v>#VALUE!</v>
      </c>
      <c r="AC126" s="14" t="e">
        <f t="shared" si="36"/>
        <v>#VALUE!</v>
      </c>
      <c r="AD126" s="14" t="e">
        <f t="shared" si="37"/>
        <v>#VALUE!</v>
      </c>
      <c r="AE126" s="14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 t="e">
        <f t="shared" si="44"/>
        <v>#VALUE!</v>
      </c>
      <c r="AL126" s="15" t="e">
        <f t="shared" si="45"/>
        <v>#VALUE!</v>
      </c>
      <c r="AM126" s="15" t="e">
        <f t="shared" si="46"/>
        <v>#VALUE!</v>
      </c>
      <c r="AN126" s="15" t="e">
        <f t="shared" si="47"/>
        <v>#VALUE!</v>
      </c>
      <c r="AO126" s="15" t="e">
        <f t="shared" si="48"/>
        <v>#VALUE!</v>
      </c>
      <c r="AP126" s="15">
        <f t="shared" si="49"/>
        <v>1</v>
      </c>
    </row>
    <row r="127" spans="1:42" ht="15.75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IF(OR($B127="",$C127="",$D127="",$E127="",$E127&gt;AN_CONCURS),"",IF($F127&lt;&gt;0,$F127/VLOOKUP($E127,Euro!A$6:C$246,3,FALSE),IF($G127&lt;&gt;0,$G127,0)))</f>
        <v/>
      </c>
      <c r="S127" s="236" t="b">
        <f t="shared" si="26"/>
        <v>0</v>
      </c>
      <c r="T127" s="96"/>
      <c r="V127" s="14" t="e">
        <f t="shared" si="27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4" t="e">
        <f t="shared" si="34"/>
        <v>#VALUE!</v>
      </c>
      <c r="AB127" s="14" t="e">
        <f t="shared" si="35"/>
        <v>#VALUE!</v>
      </c>
      <c r="AC127" s="14" t="e">
        <f t="shared" si="36"/>
        <v>#VALUE!</v>
      </c>
      <c r="AD127" s="14" t="e">
        <f t="shared" si="37"/>
        <v>#VALUE!</v>
      </c>
      <c r="AE127" s="14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 t="e">
        <f t="shared" si="44"/>
        <v>#VALUE!</v>
      </c>
      <c r="AL127" s="15" t="e">
        <f t="shared" si="45"/>
        <v>#VALUE!</v>
      </c>
      <c r="AM127" s="15" t="e">
        <f t="shared" si="46"/>
        <v>#VALUE!</v>
      </c>
      <c r="AN127" s="15" t="e">
        <f t="shared" si="47"/>
        <v>#VALUE!</v>
      </c>
      <c r="AO127" s="15" t="e">
        <f t="shared" si="48"/>
        <v>#VALUE!</v>
      </c>
      <c r="AP127" s="15">
        <f t="shared" si="49"/>
        <v>1</v>
      </c>
    </row>
    <row r="128" spans="1:42" ht="15.75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IF(OR($B128="",$C128="",$D128="",$E128="",$E128&gt;AN_CONCURS),"",IF($F128&lt;&gt;0,$F128/VLOOKUP($E128,Euro!A$6:C$246,3,FALSE),IF($G128&lt;&gt;0,$G128,0)))</f>
        <v/>
      </c>
      <c r="S128" s="236" t="b">
        <f t="shared" si="26"/>
        <v>0</v>
      </c>
      <c r="T128" s="96"/>
      <c r="V128" s="14" t="e">
        <f t="shared" si="27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4" t="e">
        <f t="shared" si="34"/>
        <v>#VALUE!</v>
      </c>
      <c r="AB128" s="14" t="e">
        <f t="shared" si="35"/>
        <v>#VALUE!</v>
      </c>
      <c r="AC128" s="14" t="e">
        <f t="shared" si="36"/>
        <v>#VALUE!</v>
      </c>
      <c r="AD128" s="14" t="e">
        <f t="shared" si="37"/>
        <v>#VALUE!</v>
      </c>
      <c r="AE128" s="14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 t="e">
        <f t="shared" si="44"/>
        <v>#VALUE!</v>
      </c>
      <c r="AL128" s="15" t="e">
        <f t="shared" si="45"/>
        <v>#VALUE!</v>
      </c>
      <c r="AM128" s="15" t="e">
        <f t="shared" si="46"/>
        <v>#VALUE!</v>
      </c>
      <c r="AN128" s="15" t="e">
        <f t="shared" si="47"/>
        <v>#VALUE!</v>
      </c>
      <c r="AO128" s="15" t="e">
        <f t="shared" si="48"/>
        <v>#VALUE!</v>
      </c>
      <c r="AP128" s="15">
        <f t="shared" si="49"/>
        <v>1</v>
      </c>
    </row>
    <row r="129" spans="1:42" ht="15.75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IF(OR($B129="",$C129="",$D129="",$E129="",$E129&gt;AN_CONCURS),"",IF($F129&lt;&gt;0,$F129/VLOOKUP($E129,Euro!A$6:C$246,3,FALSE),IF($G129&lt;&gt;0,$G129,0)))</f>
        <v/>
      </c>
      <c r="S129" s="236" t="b">
        <f t="shared" si="26"/>
        <v>0</v>
      </c>
      <c r="T129" s="96"/>
      <c r="V129" s="14" t="e">
        <f t="shared" si="27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4" t="e">
        <f t="shared" si="34"/>
        <v>#VALUE!</v>
      </c>
      <c r="AB129" s="14" t="e">
        <f t="shared" si="35"/>
        <v>#VALUE!</v>
      </c>
      <c r="AC129" s="14" t="e">
        <f t="shared" si="36"/>
        <v>#VALUE!</v>
      </c>
      <c r="AD129" s="14" t="e">
        <f t="shared" si="37"/>
        <v>#VALUE!</v>
      </c>
      <c r="AE129" s="14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 t="e">
        <f t="shared" si="44"/>
        <v>#VALUE!</v>
      </c>
      <c r="AL129" s="15" t="e">
        <f t="shared" si="45"/>
        <v>#VALUE!</v>
      </c>
      <c r="AM129" s="15" t="e">
        <f t="shared" si="46"/>
        <v>#VALUE!</v>
      </c>
      <c r="AN129" s="15" t="e">
        <f t="shared" si="47"/>
        <v>#VALUE!</v>
      </c>
      <c r="AO129" s="15" t="e">
        <f t="shared" si="48"/>
        <v>#VALUE!</v>
      </c>
      <c r="AP129" s="15">
        <f t="shared" si="49"/>
        <v>1</v>
      </c>
    </row>
    <row r="130" spans="1:42" ht="15.75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IF(OR($B130="",$C130="",$D130="",$E130="",$E130&gt;AN_CONCURS),"",IF($F130&lt;&gt;0,$F130/VLOOKUP($E130,Euro!A$6:C$246,3,FALSE),IF($G130&lt;&gt;0,$G130,0)))</f>
        <v/>
      </c>
      <c r="S130" s="236" t="b">
        <f t="shared" si="26"/>
        <v>0</v>
      </c>
      <c r="T130" s="96"/>
      <c r="V130" s="14" t="e">
        <f t="shared" si="27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4" t="e">
        <f t="shared" si="34"/>
        <v>#VALUE!</v>
      </c>
      <c r="AB130" s="14" t="e">
        <f t="shared" si="35"/>
        <v>#VALUE!</v>
      </c>
      <c r="AC130" s="14" t="e">
        <f t="shared" si="36"/>
        <v>#VALUE!</v>
      </c>
      <c r="AD130" s="14" t="e">
        <f t="shared" si="37"/>
        <v>#VALUE!</v>
      </c>
      <c r="AE130" s="14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 t="e">
        <f t="shared" si="44"/>
        <v>#VALUE!</v>
      </c>
      <c r="AL130" s="15" t="e">
        <f t="shared" si="45"/>
        <v>#VALUE!</v>
      </c>
      <c r="AM130" s="15" t="e">
        <f t="shared" si="46"/>
        <v>#VALUE!</v>
      </c>
      <c r="AN130" s="15" t="e">
        <f t="shared" si="47"/>
        <v>#VALUE!</v>
      </c>
      <c r="AO130" s="15" t="e">
        <f t="shared" si="48"/>
        <v>#VALUE!</v>
      </c>
      <c r="AP130" s="15">
        <f t="shared" si="49"/>
        <v>1</v>
      </c>
    </row>
    <row r="131" spans="1:42" ht="15.75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IF(OR($B131="",$C131="",$D131="",$E131="",$E131&gt;AN_CONCURS),"",IF($F131&lt;&gt;0,$F131/VLOOKUP($E131,Euro!A$6:C$246,3,FALSE),IF($G131&lt;&gt;0,$G131,0)))</f>
        <v/>
      </c>
      <c r="S131" s="236" t="b">
        <f t="shared" si="26"/>
        <v>0</v>
      </c>
      <c r="T131" s="96"/>
      <c r="V131" s="14" t="e">
        <f t="shared" si="27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4" t="e">
        <f t="shared" si="34"/>
        <v>#VALUE!</v>
      </c>
      <c r="AB131" s="14" t="e">
        <f t="shared" si="35"/>
        <v>#VALUE!</v>
      </c>
      <c r="AC131" s="14" t="e">
        <f t="shared" si="36"/>
        <v>#VALUE!</v>
      </c>
      <c r="AD131" s="14" t="e">
        <f t="shared" si="37"/>
        <v>#VALUE!</v>
      </c>
      <c r="AE131" s="14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 t="e">
        <f t="shared" si="44"/>
        <v>#VALUE!</v>
      </c>
      <c r="AL131" s="15" t="e">
        <f t="shared" si="45"/>
        <v>#VALUE!</v>
      </c>
      <c r="AM131" s="15" t="e">
        <f t="shared" si="46"/>
        <v>#VALUE!</v>
      </c>
      <c r="AN131" s="15" t="e">
        <f t="shared" si="47"/>
        <v>#VALUE!</v>
      </c>
      <c r="AO131" s="15" t="e">
        <f t="shared" si="48"/>
        <v>#VALUE!</v>
      </c>
      <c r="AP131" s="15">
        <f t="shared" si="49"/>
        <v>1</v>
      </c>
    </row>
    <row r="132" spans="1:42" ht="15.75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IF(OR($B132="",$C132="",$D132="",$E132="",$E132&gt;AN_CONCURS),"",IF($F132&lt;&gt;0,$F132/VLOOKUP($E132,Euro!A$6:C$246,3,FALSE),IF($G132&lt;&gt;0,$G132,0)))</f>
        <v/>
      </c>
      <c r="S132" s="236" t="b">
        <f t="shared" si="26"/>
        <v>0</v>
      </c>
      <c r="T132" s="96"/>
      <c r="V132" s="14" t="e">
        <f t="shared" si="27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4" t="e">
        <f t="shared" si="34"/>
        <v>#VALUE!</v>
      </c>
      <c r="AB132" s="14" t="e">
        <f t="shared" si="35"/>
        <v>#VALUE!</v>
      </c>
      <c r="AC132" s="14" t="e">
        <f t="shared" si="36"/>
        <v>#VALUE!</v>
      </c>
      <c r="AD132" s="14" t="e">
        <f t="shared" si="37"/>
        <v>#VALUE!</v>
      </c>
      <c r="AE132" s="14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 t="e">
        <f t="shared" si="44"/>
        <v>#VALUE!</v>
      </c>
      <c r="AL132" s="15" t="e">
        <f t="shared" si="45"/>
        <v>#VALUE!</v>
      </c>
      <c r="AM132" s="15" t="e">
        <f t="shared" si="46"/>
        <v>#VALUE!</v>
      </c>
      <c r="AN132" s="15" t="e">
        <f t="shared" si="47"/>
        <v>#VALUE!</v>
      </c>
      <c r="AO132" s="15" t="e">
        <f t="shared" si="48"/>
        <v>#VALUE!</v>
      </c>
      <c r="AP132" s="15">
        <f t="shared" si="49"/>
        <v>1</v>
      </c>
    </row>
    <row r="133" spans="1:42" ht="15.75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IF(OR($B133="",$C133="",$D133="",$E133="",$E133&gt;AN_CONCURS),"",IF($F133&lt;&gt;0,$F133/VLOOKUP($E133,Euro!A$6:C$246,3,FALSE),IF($G133&lt;&gt;0,$G133,0)))</f>
        <v/>
      </c>
      <c r="S133" s="236" t="b">
        <f t="shared" si="26"/>
        <v>0</v>
      </c>
      <c r="T133" s="96"/>
      <c r="V133" s="14" t="e">
        <f t="shared" si="27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4" t="e">
        <f t="shared" si="34"/>
        <v>#VALUE!</v>
      </c>
      <c r="AB133" s="14" t="e">
        <f t="shared" si="35"/>
        <v>#VALUE!</v>
      </c>
      <c r="AC133" s="14" t="e">
        <f t="shared" si="36"/>
        <v>#VALUE!</v>
      </c>
      <c r="AD133" s="14" t="e">
        <f t="shared" si="37"/>
        <v>#VALUE!</v>
      </c>
      <c r="AE133" s="14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 t="e">
        <f t="shared" si="44"/>
        <v>#VALUE!</v>
      </c>
      <c r="AL133" s="15" t="e">
        <f t="shared" si="45"/>
        <v>#VALUE!</v>
      </c>
      <c r="AM133" s="15" t="e">
        <f t="shared" si="46"/>
        <v>#VALUE!</v>
      </c>
      <c r="AN133" s="15" t="e">
        <f t="shared" si="47"/>
        <v>#VALUE!</v>
      </c>
      <c r="AO133" s="15" t="e">
        <f t="shared" si="48"/>
        <v>#VALUE!</v>
      </c>
      <c r="AP133" s="15">
        <f t="shared" si="49"/>
        <v>1</v>
      </c>
    </row>
    <row r="134" spans="1:42" ht="15.75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IF(OR($B134="",$C134="",$D134="",$E134="",$E134&gt;AN_CONCURS),"",IF($F134&lt;&gt;0,$F134/VLOOKUP($E134,Euro!A$6:C$246,3,FALSE),IF($G134&lt;&gt;0,$G134,0)))</f>
        <v/>
      </c>
      <c r="S134" s="236" t="b">
        <f t="shared" si="26"/>
        <v>0</v>
      </c>
      <c r="T134" s="96"/>
      <c r="V134" s="14" t="e">
        <f t="shared" si="27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4" t="e">
        <f t="shared" si="34"/>
        <v>#VALUE!</v>
      </c>
      <c r="AB134" s="14" t="e">
        <f t="shared" si="35"/>
        <v>#VALUE!</v>
      </c>
      <c r="AC134" s="14" t="e">
        <f t="shared" si="36"/>
        <v>#VALUE!</v>
      </c>
      <c r="AD134" s="14" t="e">
        <f t="shared" si="37"/>
        <v>#VALUE!</v>
      </c>
      <c r="AE134" s="14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 t="e">
        <f t="shared" si="44"/>
        <v>#VALUE!</v>
      </c>
      <c r="AL134" s="15" t="e">
        <f t="shared" si="45"/>
        <v>#VALUE!</v>
      </c>
      <c r="AM134" s="15" t="e">
        <f t="shared" si="46"/>
        <v>#VALUE!</v>
      </c>
      <c r="AN134" s="15" t="e">
        <f t="shared" si="47"/>
        <v>#VALUE!</v>
      </c>
      <c r="AO134" s="15" t="e">
        <f t="shared" si="48"/>
        <v>#VALUE!</v>
      </c>
      <c r="AP134" s="15">
        <f t="shared" si="49"/>
        <v>1</v>
      </c>
    </row>
    <row r="135" spans="1:42" ht="15.75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IF(OR($B135="",$C135="",$D135="",$E135="",$E135&gt;AN_CONCURS),"",IF($F135&lt;&gt;0,$F135/VLOOKUP($E135,Euro!A$6:C$246,3,FALSE),IF($G135&lt;&gt;0,$G135,0)))</f>
        <v/>
      </c>
      <c r="S135" s="236" t="b">
        <f t="shared" si="26"/>
        <v>0</v>
      </c>
      <c r="T135" s="96"/>
      <c r="V135" s="14" t="e">
        <f t="shared" si="27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4" t="e">
        <f t="shared" si="34"/>
        <v>#VALUE!</v>
      </c>
      <c r="AB135" s="14" t="e">
        <f t="shared" si="35"/>
        <v>#VALUE!</v>
      </c>
      <c r="AC135" s="14" t="e">
        <f t="shared" si="36"/>
        <v>#VALUE!</v>
      </c>
      <c r="AD135" s="14" t="e">
        <f t="shared" si="37"/>
        <v>#VALUE!</v>
      </c>
      <c r="AE135" s="14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 t="e">
        <f t="shared" si="44"/>
        <v>#VALUE!</v>
      </c>
      <c r="AL135" s="15" t="e">
        <f t="shared" si="45"/>
        <v>#VALUE!</v>
      </c>
      <c r="AM135" s="15" t="e">
        <f t="shared" si="46"/>
        <v>#VALUE!</v>
      </c>
      <c r="AN135" s="15" t="e">
        <f t="shared" si="47"/>
        <v>#VALUE!</v>
      </c>
      <c r="AO135" s="15" t="e">
        <f t="shared" si="48"/>
        <v>#VALUE!</v>
      </c>
      <c r="AP135" s="15">
        <f t="shared" si="49"/>
        <v>1</v>
      </c>
    </row>
    <row r="136" spans="1:42" ht="15.75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IF(OR($B136="",$C136="",$D136="",$E136="",$E136&gt;AN_CONCURS),"",IF($F136&lt;&gt;0,$F136/VLOOKUP($E136,Euro!A$6:C$246,3,FALSE),IF($G136&lt;&gt;0,$G136,0)))</f>
        <v/>
      </c>
      <c r="S136" s="236" t="b">
        <f t="shared" si="26"/>
        <v>0</v>
      </c>
      <c r="T136" s="96"/>
      <c r="V136" s="14" t="e">
        <f t="shared" si="27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4" t="e">
        <f t="shared" si="34"/>
        <v>#VALUE!</v>
      </c>
      <c r="AB136" s="14" t="e">
        <f t="shared" si="35"/>
        <v>#VALUE!</v>
      </c>
      <c r="AC136" s="14" t="e">
        <f t="shared" si="36"/>
        <v>#VALUE!</v>
      </c>
      <c r="AD136" s="14" t="e">
        <f t="shared" si="37"/>
        <v>#VALUE!</v>
      </c>
      <c r="AE136" s="14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 t="e">
        <f t="shared" si="44"/>
        <v>#VALUE!</v>
      </c>
      <c r="AL136" s="15" t="e">
        <f t="shared" si="45"/>
        <v>#VALUE!</v>
      </c>
      <c r="AM136" s="15" t="e">
        <f t="shared" si="46"/>
        <v>#VALUE!</v>
      </c>
      <c r="AN136" s="15" t="e">
        <f t="shared" si="47"/>
        <v>#VALUE!</v>
      </c>
      <c r="AO136" s="15" t="e">
        <f t="shared" si="48"/>
        <v>#VALUE!</v>
      </c>
      <c r="AP136" s="15">
        <f t="shared" si="49"/>
        <v>1</v>
      </c>
    </row>
    <row r="137" spans="1:42" ht="15.75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IF(OR($B137="",$C137="",$D137="",$E137="",$E137&gt;AN_CONCURS),"",IF($F137&lt;&gt;0,$F137/VLOOKUP($E137,Euro!A$6:C$246,3,FALSE),IF($G137&lt;&gt;0,$G137,0)))</f>
        <v/>
      </c>
      <c r="S137" s="236" t="b">
        <f t="shared" si="26"/>
        <v>0</v>
      </c>
      <c r="T137" s="96"/>
      <c r="V137" s="14" t="e">
        <f t="shared" si="27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4" t="e">
        <f t="shared" si="34"/>
        <v>#VALUE!</v>
      </c>
      <c r="AB137" s="14" t="e">
        <f t="shared" si="35"/>
        <v>#VALUE!</v>
      </c>
      <c r="AC137" s="14" t="e">
        <f t="shared" si="36"/>
        <v>#VALUE!</v>
      </c>
      <c r="AD137" s="14" t="e">
        <f t="shared" si="37"/>
        <v>#VALUE!</v>
      </c>
      <c r="AE137" s="14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 t="e">
        <f t="shared" si="44"/>
        <v>#VALUE!</v>
      </c>
      <c r="AL137" s="15" t="e">
        <f t="shared" si="45"/>
        <v>#VALUE!</v>
      </c>
      <c r="AM137" s="15" t="e">
        <f t="shared" si="46"/>
        <v>#VALUE!</v>
      </c>
      <c r="AN137" s="15" t="e">
        <f t="shared" si="47"/>
        <v>#VALUE!</v>
      </c>
      <c r="AO137" s="15" t="e">
        <f t="shared" si="48"/>
        <v>#VALUE!</v>
      </c>
      <c r="AP137" s="15">
        <f t="shared" si="49"/>
        <v>1</v>
      </c>
    </row>
    <row r="138" spans="1:42" ht="15.75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IF(OR($B138="",$C138="",$D138="",$E138="",$E138&gt;AN_CONCURS),"",IF($F138&lt;&gt;0,$F138/VLOOKUP($E138,Euro!A$6:C$246,3,FALSE),IF($G138&lt;&gt;0,$G138,0)))</f>
        <v/>
      </c>
      <c r="S138" s="236" t="b">
        <f t="shared" si="26"/>
        <v>0</v>
      </c>
      <c r="T138" s="96"/>
      <c r="V138" s="14" t="e">
        <f t="shared" si="27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4" t="e">
        <f t="shared" si="34"/>
        <v>#VALUE!</v>
      </c>
      <c r="AB138" s="14" t="e">
        <f t="shared" si="35"/>
        <v>#VALUE!</v>
      </c>
      <c r="AC138" s="14" t="e">
        <f t="shared" si="36"/>
        <v>#VALUE!</v>
      </c>
      <c r="AD138" s="14" t="e">
        <f t="shared" si="37"/>
        <v>#VALUE!</v>
      </c>
      <c r="AE138" s="14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 t="e">
        <f t="shared" si="44"/>
        <v>#VALUE!</v>
      </c>
      <c r="AL138" s="15" t="e">
        <f t="shared" si="45"/>
        <v>#VALUE!</v>
      </c>
      <c r="AM138" s="15" t="e">
        <f t="shared" si="46"/>
        <v>#VALUE!</v>
      </c>
      <c r="AN138" s="15" t="e">
        <f t="shared" si="47"/>
        <v>#VALUE!</v>
      </c>
      <c r="AO138" s="15" t="e">
        <f t="shared" si="48"/>
        <v>#VALUE!</v>
      </c>
      <c r="AP138" s="15">
        <f t="shared" si="49"/>
        <v>1</v>
      </c>
    </row>
    <row r="139" spans="1:42" ht="15.75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IF(OR($B139="",$C139="",$D139="",$E139="",$E139&lt;AN_LIM,$E139&gt;AN_CONCURS,$S139=FALSE),"",IF($R139="","",IF(OR($I139="X",$I139="x"),DIR_C_SMALL*$R139/10000,IF(OR($J139="X",$J139="x"),MEMBRU_C_SMALL*$R139/10000/$AP139,""))))</f>
        <v/>
      </c>
      <c r="L139" s="121" t="str">
        <f t="shared" ref="L139:L202" si="51">IF(OR($B139="",$C139="",$D139="",$E139="",$E139&gt;AN_CONCURS,$S139=FALSE),"",IF($R139="","",IF(OR($I139="X",$I139="x"),DIR_C_SMALL*$R139/10000,IF(OR($J139="X",$J139="x"),MEMBRU_C_SMALL*$R139/10000/$AP139,""))))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IF(AND($F139="",$G139="",$S139=FALSE),"",IF(OR($D139="",$E139="",$E139&gt;AN_CONCURS,$I139="",$S139=FALSE),"",IF(OR($I139="X",$I139="x"),1,0)))</f>
        <v/>
      </c>
      <c r="O139" s="122" t="str">
        <f t="shared" ref="O139:O202" si="53">IF(AND($F139="",$G139="",$S139=FALSE),"",IF(OR($D139="",$E139="",$E139&gt;AN_CONCURS,$J139="",$S139=FALSE),"",IF(OR($J139="X",$J139="x"),1,0)))</f>
        <v/>
      </c>
      <c r="P139" s="122" t="str">
        <f t="shared" ref="P139:P202" si="54">IF(AND($F139="",$G139="",$S139=FALSE),"",IF(OR($E139&lt;AN_LIM,$E139&gt;AN_CONCURS,$I139="",$S139=FALSE),"",IF(OR($I139="X",$I139="x"),1,0)))</f>
        <v/>
      </c>
      <c r="Q139" s="122" t="str">
        <f t="shared" ref="Q139:Q202" si="55">IF(AND($F139="",$G139="",$S139=FALSE),"",IF(OR($E139&lt;AN_LIM,$E139&gt;AN_CONCURS,$J139="",$S139=FALSE),"",IF(OR($J139="X",$J139="x"),1,0)))</f>
        <v/>
      </c>
      <c r="R139" s="122" t="str">
        <f>IF(OR($B139="",$C139="",$D139="",$E139="",$E139&gt;AN_CONCURS),"",IF($F139&lt;&gt;0,$F139/VLOOKUP($E139,Euro!A$6:C$246,3,FALSE),IF($G139&lt;&gt;0,$G139,0)))</f>
        <v/>
      </c>
      <c r="S139" s="236" t="b">
        <f t="shared" ref="S139:S202" si="56">IF(NUME="",FALSE,ISNUMBER(SEARCH(NUME,$B139)))</f>
        <v>0</v>
      </c>
      <c r="T139" s="96"/>
      <c r="V139" s="14" t="e">
        <f t="shared" ref="V139:V202" si="57">FIND(",",$B139,1)</f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4" t="e">
        <f t="shared" si="34"/>
        <v>#VALUE!</v>
      </c>
      <c r="AB139" s="14" t="e">
        <f t="shared" si="35"/>
        <v>#VALUE!</v>
      </c>
      <c r="AC139" s="14" t="e">
        <f t="shared" si="36"/>
        <v>#VALUE!</v>
      </c>
      <c r="AD139" s="14" t="e">
        <f t="shared" si="37"/>
        <v>#VALUE!</v>
      </c>
      <c r="AE139" s="14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 t="e">
        <f t="shared" si="44"/>
        <v>#VALUE!</v>
      </c>
      <c r="AL139" s="15" t="e">
        <f t="shared" si="45"/>
        <v>#VALUE!</v>
      </c>
      <c r="AM139" s="15" t="e">
        <f t="shared" si="46"/>
        <v>#VALUE!</v>
      </c>
      <c r="AN139" s="15" t="e">
        <f t="shared" si="47"/>
        <v>#VALUE!</v>
      </c>
      <c r="AO139" s="15" t="e">
        <f t="shared" si="48"/>
        <v>#VALUE!</v>
      </c>
      <c r="AP139" s="15">
        <f t="shared" si="49"/>
        <v>1</v>
      </c>
    </row>
    <row r="140" spans="1:42" ht="15.75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IF($R140="","",IF($R140&gt;=10000," &gt;= 10.000 EURO; Se trece la 4.2b",""))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IF(OR($B140="",$C140="",$D140="",$E140="",$E140&gt;AN_CONCURS),"",IF($F140&lt;&gt;0,$F140/VLOOKUP($E140,Euro!A$6:C$246,3,FALSE),IF($G140&lt;&gt;0,$G140,0)))</f>
        <v/>
      </c>
      <c r="S140" s="236" t="b">
        <f t="shared" si="56"/>
        <v>0</v>
      </c>
      <c r="T140" s="96"/>
      <c r="V140" s="14" t="e">
        <f t="shared" si="57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4" t="e">
        <f t="shared" si="34"/>
        <v>#VALUE!</v>
      </c>
      <c r="AB140" s="14" t="e">
        <f t="shared" si="35"/>
        <v>#VALUE!</v>
      </c>
      <c r="AC140" s="14" t="e">
        <f t="shared" si="36"/>
        <v>#VALUE!</v>
      </c>
      <c r="AD140" s="14" t="e">
        <f t="shared" si="37"/>
        <v>#VALUE!</v>
      </c>
      <c r="AE140" s="14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 t="e">
        <f t="shared" si="44"/>
        <v>#VALUE!</v>
      </c>
      <c r="AL140" s="15" t="e">
        <f t="shared" si="45"/>
        <v>#VALUE!</v>
      </c>
      <c r="AM140" s="15" t="e">
        <f t="shared" si="46"/>
        <v>#VALUE!</v>
      </c>
      <c r="AN140" s="15" t="e">
        <f t="shared" si="47"/>
        <v>#VALUE!</v>
      </c>
      <c r="AO140" s="15" t="e">
        <f t="shared" si="48"/>
        <v>#VALUE!</v>
      </c>
      <c r="AP140" s="15">
        <f t="shared" si="49"/>
        <v>1</v>
      </c>
    </row>
    <row r="141" spans="1:42" ht="15.75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IF(OR($B141="",$C141="",$D141="",$E141="",$E141&gt;AN_CONCURS),"",IF($F141&lt;&gt;0,$F141/VLOOKUP($E141,Euro!A$6:C$246,3,FALSE),IF($G141&lt;&gt;0,$G141,0)))</f>
        <v/>
      </c>
      <c r="S141" s="236" t="b">
        <f t="shared" si="56"/>
        <v>0</v>
      </c>
      <c r="T141" s="96"/>
      <c r="V141" s="14" t="e">
        <f t="shared" si="57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4" t="e">
        <f t="shared" si="34"/>
        <v>#VALUE!</v>
      </c>
      <c r="AB141" s="14" t="e">
        <f t="shared" si="35"/>
        <v>#VALUE!</v>
      </c>
      <c r="AC141" s="14" t="e">
        <f t="shared" si="36"/>
        <v>#VALUE!</v>
      </c>
      <c r="AD141" s="14" t="e">
        <f t="shared" si="37"/>
        <v>#VALUE!</v>
      </c>
      <c r="AE141" s="14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 t="e">
        <f t="shared" si="44"/>
        <v>#VALUE!</v>
      </c>
      <c r="AL141" s="15" t="e">
        <f t="shared" si="45"/>
        <v>#VALUE!</v>
      </c>
      <c r="AM141" s="15" t="e">
        <f t="shared" si="46"/>
        <v>#VALUE!</v>
      </c>
      <c r="AN141" s="15" t="e">
        <f t="shared" si="47"/>
        <v>#VALUE!</v>
      </c>
      <c r="AO141" s="15" t="e">
        <f t="shared" si="48"/>
        <v>#VALUE!</v>
      </c>
      <c r="AP141" s="15">
        <f t="shared" si="49"/>
        <v>1</v>
      </c>
    </row>
    <row r="142" spans="1:42" ht="15.75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IF(OR($B142="",$C142="",$D142="",$E142="",$E142&gt;AN_CONCURS),"",IF($F142&lt;&gt;0,$F142/VLOOKUP($E142,Euro!A$6:C$246,3,FALSE),IF($G142&lt;&gt;0,$G142,0)))</f>
        <v/>
      </c>
      <c r="S142" s="236" t="b">
        <f t="shared" si="56"/>
        <v>0</v>
      </c>
      <c r="T142" s="96"/>
      <c r="V142" s="14" t="e">
        <f t="shared" si="57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4" t="e">
        <f t="shared" si="34"/>
        <v>#VALUE!</v>
      </c>
      <c r="AB142" s="14" t="e">
        <f t="shared" si="35"/>
        <v>#VALUE!</v>
      </c>
      <c r="AC142" s="14" t="e">
        <f t="shared" si="36"/>
        <v>#VALUE!</v>
      </c>
      <c r="AD142" s="14" t="e">
        <f t="shared" si="37"/>
        <v>#VALUE!</v>
      </c>
      <c r="AE142" s="14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 t="e">
        <f t="shared" si="44"/>
        <v>#VALUE!</v>
      </c>
      <c r="AL142" s="15" t="e">
        <f t="shared" si="45"/>
        <v>#VALUE!</v>
      </c>
      <c r="AM142" s="15" t="e">
        <f t="shared" si="46"/>
        <v>#VALUE!</v>
      </c>
      <c r="AN142" s="15" t="e">
        <f t="shared" si="47"/>
        <v>#VALUE!</v>
      </c>
      <c r="AO142" s="15" t="e">
        <f t="shared" si="48"/>
        <v>#VALUE!</v>
      </c>
      <c r="AP142" s="15">
        <f t="shared" si="49"/>
        <v>1</v>
      </c>
    </row>
    <row r="143" spans="1:42" ht="15.75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IF(OR($B143="",$C143="",$D143="",$E143="",$E143&gt;AN_CONCURS),"",IF($F143&lt;&gt;0,$F143/VLOOKUP($E143,Euro!A$6:C$246,3,FALSE),IF($G143&lt;&gt;0,$G143,0)))</f>
        <v/>
      </c>
      <c r="S143" s="236" t="b">
        <f t="shared" si="56"/>
        <v>0</v>
      </c>
      <c r="T143" s="96"/>
      <c r="V143" s="14" t="e">
        <f t="shared" si="57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4" t="e">
        <f t="shared" si="34"/>
        <v>#VALUE!</v>
      </c>
      <c r="AB143" s="14" t="e">
        <f t="shared" si="35"/>
        <v>#VALUE!</v>
      </c>
      <c r="AC143" s="14" t="e">
        <f t="shared" si="36"/>
        <v>#VALUE!</v>
      </c>
      <c r="AD143" s="14" t="e">
        <f t="shared" si="37"/>
        <v>#VALUE!</v>
      </c>
      <c r="AE143" s="14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 t="e">
        <f t="shared" si="44"/>
        <v>#VALUE!</v>
      </c>
      <c r="AL143" s="15" t="e">
        <f t="shared" si="45"/>
        <v>#VALUE!</v>
      </c>
      <c r="AM143" s="15" t="e">
        <f t="shared" si="46"/>
        <v>#VALUE!</v>
      </c>
      <c r="AN143" s="15" t="e">
        <f t="shared" si="47"/>
        <v>#VALUE!</v>
      </c>
      <c r="AO143" s="15" t="e">
        <f t="shared" si="48"/>
        <v>#VALUE!</v>
      </c>
      <c r="AP143" s="15">
        <f t="shared" si="49"/>
        <v>1</v>
      </c>
    </row>
    <row r="144" spans="1:42" ht="15.75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IF(OR($B144="",$C144="",$D144="",$E144="",$E144&gt;AN_CONCURS),"",IF($F144&lt;&gt;0,$F144/VLOOKUP($E144,Euro!A$6:C$246,3,FALSE),IF($G144&lt;&gt;0,$G144,0)))</f>
        <v/>
      </c>
      <c r="S144" s="236" t="b">
        <f t="shared" si="56"/>
        <v>0</v>
      </c>
      <c r="T144" s="96"/>
      <c r="V144" s="14" t="e">
        <f t="shared" si="57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4" t="e">
        <f t="shared" si="34"/>
        <v>#VALUE!</v>
      </c>
      <c r="AB144" s="14" t="e">
        <f t="shared" si="35"/>
        <v>#VALUE!</v>
      </c>
      <c r="AC144" s="14" t="e">
        <f t="shared" si="36"/>
        <v>#VALUE!</v>
      </c>
      <c r="AD144" s="14" t="e">
        <f t="shared" si="37"/>
        <v>#VALUE!</v>
      </c>
      <c r="AE144" s="14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 t="e">
        <f t="shared" si="44"/>
        <v>#VALUE!</v>
      </c>
      <c r="AL144" s="15" t="e">
        <f t="shared" si="45"/>
        <v>#VALUE!</v>
      </c>
      <c r="AM144" s="15" t="e">
        <f t="shared" si="46"/>
        <v>#VALUE!</v>
      </c>
      <c r="AN144" s="15" t="e">
        <f t="shared" si="47"/>
        <v>#VALUE!</v>
      </c>
      <c r="AO144" s="15" t="e">
        <f t="shared" si="48"/>
        <v>#VALUE!</v>
      </c>
      <c r="AP144" s="15">
        <f t="shared" si="49"/>
        <v>1</v>
      </c>
    </row>
    <row r="145" spans="1:42" ht="15.75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IF(OR($B145="",$C145="",$D145="",$E145="",$E145&gt;AN_CONCURS),"",IF($F145&lt;&gt;0,$F145/VLOOKUP($E145,Euro!A$6:C$246,3,FALSE),IF($G145&lt;&gt;0,$G145,0)))</f>
        <v/>
      </c>
      <c r="S145" s="236" t="b">
        <f t="shared" si="56"/>
        <v>0</v>
      </c>
      <c r="T145" s="96"/>
      <c r="V145" s="14" t="e">
        <f t="shared" si="57"/>
        <v>#VALUE!</v>
      </c>
      <c r="W145" s="14" t="e">
        <f t="shared" ref="W145:W208" si="59">FIND(",",$B145,V145+1)</f>
        <v>#VALUE!</v>
      </c>
      <c r="X145" s="14" t="e">
        <f t="shared" ref="X145:X208" si="60">FIND(",",$B145,W145+1)</f>
        <v>#VALUE!</v>
      </c>
      <c r="Y145" s="14" t="e">
        <f t="shared" ref="Y145:Y208" si="61">FIND(",",$B145,X145+1)</f>
        <v>#VALUE!</v>
      </c>
      <c r="Z145" s="14" t="e">
        <f t="shared" ref="Z145:Z208" si="62">FIND(",",$B145,Y145+1)</f>
        <v>#VALUE!</v>
      </c>
      <c r="AA145" s="14" t="e">
        <f t="shared" ref="AA145:AA208" si="63">FIND(",",$B145,Z145+1)</f>
        <v>#VALUE!</v>
      </c>
      <c r="AB145" s="14" t="e">
        <f t="shared" ref="AB145:AB208" si="64">FIND(",",$B145,AA145+1)</f>
        <v>#VALUE!</v>
      </c>
      <c r="AC145" s="14" t="e">
        <f t="shared" ref="AC145:AC208" si="65">FIND(",",$B145,AB145+1)</f>
        <v>#VALUE!</v>
      </c>
      <c r="AD145" s="14" t="e">
        <f t="shared" ref="AD145:AD208" si="66">FIND(",",$B145,AC145+1)</f>
        <v>#VALUE!</v>
      </c>
      <c r="AE145" s="14" t="e">
        <f t="shared" ref="AE145:AE208" si="67">FIND(",",$B145,AD145+1)</f>
        <v>#VALUE!</v>
      </c>
      <c r="AF145" s="15" t="e">
        <f t="shared" ref="AF145:AF208" si="68">IF(V145&gt;0,1,0)</f>
        <v>#VALUE!</v>
      </c>
      <c r="AG145" s="15" t="e">
        <f t="shared" ref="AG145:AG208" si="69">IF(W145&gt;0,1,0)</f>
        <v>#VALUE!</v>
      </c>
      <c r="AH145" s="15" t="e">
        <f t="shared" ref="AH145:AH208" si="70">IF(X145&gt;0,1,0)</f>
        <v>#VALUE!</v>
      </c>
      <c r="AI145" s="15" t="e">
        <f t="shared" ref="AI145:AI208" si="71">IF(Y145&gt;0,1,0)</f>
        <v>#VALUE!</v>
      </c>
      <c r="AJ145" s="15" t="e">
        <f t="shared" ref="AJ145:AJ208" si="72">IF(Z145&gt;0,1,0)</f>
        <v>#VALUE!</v>
      </c>
      <c r="AK145" s="15" t="e">
        <f t="shared" ref="AK145:AK208" si="73">IF(AA145&gt;0,1,0)</f>
        <v>#VALUE!</v>
      </c>
      <c r="AL145" s="15" t="e">
        <f t="shared" ref="AL145:AL208" si="74">IF(AB145&gt;0,1,0)</f>
        <v>#VALUE!</v>
      </c>
      <c r="AM145" s="15" t="e">
        <f t="shared" ref="AM145:AM208" si="75">IF(AC145&gt;0,1,0)</f>
        <v>#VALUE!</v>
      </c>
      <c r="AN145" s="15" t="e">
        <f t="shared" ref="AN145:AN208" si="76">IF(AD145&gt;0,1,0)</f>
        <v>#VALUE!</v>
      </c>
      <c r="AO145" s="15" t="e">
        <f t="shared" ref="AO145:AO208" si="77">IF(AE145&gt;0,1,0)</f>
        <v>#VALUE!</v>
      </c>
      <c r="AP145" s="15">
        <f t="shared" ref="AP145:AP208" si="78">1+SUMIF(AF145:AO145,"&gt;0",AF145:AO145)</f>
        <v>1</v>
      </c>
    </row>
    <row r="146" spans="1:42" ht="15.75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IF(OR($B146="",$C146="",$D146="",$E146="",$E146&gt;AN_CONCURS),"",IF($F146&lt;&gt;0,$F146/VLOOKUP($E146,Euro!A$6:C$246,3,FALSE),IF($G146&lt;&gt;0,$G146,0)))</f>
        <v/>
      </c>
      <c r="S146" s="236" t="b">
        <f t="shared" si="56"/>
        <v>0</v>
      </c>
      <c r="T146" s="96"/>
      <c r="V146" s="14" t="e">
        <f t="shared" si="57"/>
        <v>#VALUE!</v>
      </c>
      <c r="W146" s="14" t="e">
        <f t="shared" si="59"/>
        <v>#VALUE!</v>
      </c>
      <c r="X146" s="14" t="e">
        <f t="shared" si="60"/>
        <v>#VALUE!</v>
      </c>
      <c r="Y146" s="14" t="e">
        <f t="shared" si="61"/>
        <v>#VALUE!</v>
      </c>
      <c r="Z146" s="14" t="e">
        <f t="shared" si="62"/>
        <v>#VALUE!</v>
      </c>
      <c r="AA146" s="14" t="e">
        <f t="shared" si="63"/>
        <v>#VALUE!</v>
      </c>
      <c r="AB146" s="14" t="e">
        <f t="shared" si="64"/>
        <v>#VALUE!</v>
      </c>
      <c r="AC146" s="14" t="e">
        <f t="shared" si="65"/>
        <v>#VALUE!</v>
      </c>
      <c r="AD146" s="14" t="e">
        <f t="shared" si="66"/>
        <v>#VALUE!</v>
      </c>
      <c r="AE146" s="14" t="e">
        <f t="shared" si="67"/>
        <v>#VALUE!</v>
      </c>
      <c r="AF146" s="15" t="e">
        <f t="shared" si="68"/>
        <v>#VALUE!</v>
      </c>
      <c r="AG146" s="15" t="e">
        <f t="shared" si="69"/>
        <v>#VALUE!</v>
      </c>
      <c r="AH146" s="15" t="e">
        <f t="shared" si="70"/>
        <v>#VALUE!</v>
      </c>
      <c r="AI146" s="15" t="e">
        <f t="shared" si="71"/>
        <v>#VALUE!</v>
      </c>
      <c r="AJ146" s="15" t="e">
        <f t="shared" si="72"/>
        <v>#VALUE!</v>
      </c>
      <c r="AK146" s="15" t="e">
        <f t="shared" si="73"/>
        <v>#VALUE!</v>
      </c>
      <c r="AL146" s="15" t="e">
        <f t="shared" si="74"/>
        <v>#VALUE!</v>
      </c>
      <c r="AM146" s="15" t="e">
        <f t="shared" si="75"/>
        <v>#VALUE!</v>
      </c>
      <c r="AN146" s="15" t="e">
        <f t="shared" si="76"/>
        <v>#VALUE!</v>
      </c>
      <c r="AO146" s="15" t="e">
        <f t="shared" si="77"/>
        <v>#VALUE!</v>
      </c>
      <c r="AP146" s="15">
        <f t="shared" si="78"/>
        <v>1</v>
      </c>
    </row>
    <row r="147" spans="1:42" ht="15.75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IF(OR($B147="",$C147="",$D147="",$E147="",$E147&gt;AN_CONCURS),"",IF($F147&lt;&gt;0,$F147/VLOOKUP($E147,Euro!A$6:C$246,3,FALSE),IF($G147&lt;&gt;0,$G147,0)))</f>
        <v/>
      </c>
      <c r="S147" s="236" t="b">
        <f t="shared" si="56"/>
        <v>0</v>
      </c>
      <c r="T147" s="96"/>
      <c r="V147" s="14" t="e">
        <f t="shared" si="57"/>
        <v>#VALUE!</v>
      </c>
      <c r="W147" s="14" t="e">
        <f t="shared" si="59"/>
        <v>#VALUE!</v>
      </c>
      <c r="X147" s="14" t="e">
        <f t="shared" si="60"/>
        <v>#VALUE!</v>
      </c>
      <c r="Y147" s="14" t="e">
        <f t="shared" si="61"/>
        <v>#VALUE!</v>
      </c>
      <c r="Z147" s="14" t="e">
        <f t="shared" si="62"/>
        <v>#VALUE!</v>
      </c>
      <c r="AA147" s="14" t="e">
        <f t="shared" si="63"/>
        <v>#VALUE!</v>
      </c>
      <c r="AB147" s="14" t="e">
        <f t="shared" si="64"/>
        <v>#VALUE!</v>
      </c>
      <c r="AC147" s="14" t="e">
        <f t="shared" si="65"/>
        <v>#VALUE!</v>
      </c>
      <c r="AD147" s="14" t="e">
        <f t="shared" si="66"/>
        <v>#VALUE!</v>
      </c>
      <c r="AE147" s="14" t="e">
        <f t="shared" si="67"/>
        <v>#VALUE!</v>
      </c>
      <c r="AF147" s="15" t="e">
        <f t="shared" si="68"/>
        <v>#VALUE!</v>
      </c>
      <c r="AG147" s="15" t="e">
        <f t="shared" si="69"/>
        <v>#VALUE!</v>
      </c>
      <c r="AH147" s="15" t="e">
        <f t="shared" si="70"/>
        <v>#VALUE!</v>
      </c>
      <c r="AI147" s="15" t="e">
        <f t="shared" si="71"/>
        <v>#VALUE!</v>
      </c>
      <c r="AJ147" s="15" t="e">
        <f t="shared" si="72"/>
        <v>#VALUE!</v>
      </c>
      <c r="AK147" s="15" t="e">
        <f t="shared" si="73"/>
        <v>#VALUE!</v>
      </c>
      <c r="AL147" s="15" t="e">
        <f t="shared" si="74"/>
        <v>#VALUE!</v>
      </c>
      <c r="AM147" s="15" t="e">
        <f t="shared" si="75"/>
        <v>#VALUE!</v>
      </c>
      <c r="AN147" s="15" t="e">
        <f t="shared" si="76"/>
        <v>#VALUE!</v>
      </c>
      <c r="AO147" s="15" t="e">
        <f t="shared" si="77"/>
        <v>#VALUE!</v>
      </c>
      <c r="AP147" s="15">
        <f t="shared" si="78"/>
        <v>1</v>
      </c>
    </row>
    <row r="148" spans="1:42" ht="15.75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IF(OR($B148="",$C148="",$D148="",$E148="",$E148&gt;AN_CONCURS),"",IF($F148&lt;&gt;0,$F148/VLOOKUP($E148,Euro!A$6:C$246,3,FALSE),IF($G148&lt;&gt;0,$G148,0)))</f>
        <v/>
      </c>
      <c r="S148" s="236" t="b">
        <f t="shared" si="56"/>
        <v>0</v>
      </c>
      <c r="T148" s="96"/>
      <c r="V148" s="14" t="e">
        <f t="shared" si="57"/>
        <v>#VALUE!</v>
      </c>
      <c r="W148" s="14" t="e">
        <f t="shared" si="59"/>
        <v>#VALUE!</v>
      </c>
      <c r="X148" s="14" t="e">
        <f t="shared" si="60"/>
        <v>#VALUE!</v>
      </c>
      <c r="Y148" s="14" t="e">
        <f t="shared" si="61"/>
        <v>#VALUE!</v>
      </c>
      <c r="Z148" s="14" t="e">
        <f t="shared" si="62"/>
        <v>#VALUE!</v>
      </c>
      <c r="AA148" s="14" t="e">
        <f t="shared" si="63"/>
        <v>#VALUE!</v>
      </c>
      <c r="AB148" s="14" t="e">
        <f t="shared" si="64"/>
        <v>#VALUE!</v>
      </c>
      <c r="AC148" s="14" t="e">
        <f t="shared" si="65"/>
        <v>#VALUE!</v>
      </c>
      <c r="AD148" s="14" t="e">
        <f t="shared" si="66"/>
        <v>#VALUE!</v>
      </c>
      <c r="AE148" s="14" t="e">
        <f t="shared" si="67"/>
        <v>#VALUE!</v>
      </c>
      <c r="AF148" s="15" t="e">
        <f t="shared" si="68"/>
        <v>#VALUE!</v>
      </c>
      <c r="AG148" s="15" t="e">
        <f t="shared" si="69"/>
        <v>#VALUE!</v>
      </c>
      <c r="AH148" s="15" t="e">
        <f t="shared" si="70"/>
        <v>#VALUE!</v>
      </c>
      <c r="AI148" s="15" t="e">
        <f t="shared" si="71"/>
        <v>#VALUE!</v>
      </c>
      <c r="AJ148" s="15" t="e">
        <f t="shared" si="72"/>
        <v>#VALUE!</v>
      </c>
      <c r="AK148" s="15" t="e">
        <f t="shared" si="73"/>
        <v>#VALUE!</v>
      </c>
      <c r="AL148" s="15" t="e">
        <f t="shared" si="74"/>
        <v>#VALUE!</v>
      </c>
      <c r="AM148" s="15" t="e">
        <f t="shared" si="75"/>
        <v>#VALUE!</v>
      </c>
      <c r="AN148" s="15" t="e">
        <f t="shared" si="76"/>
        <v>#VALUE!</v>
      </c>
      <c r="AO148" s="15" t="e">
        <f t="shared" si="77"/>
        <v>#VALUE!</v>
      </c>
      <c r="AP148" s="15">
        <f t="shared" si="78"/>
        <v>1</v>
      </c>
    </row>
    <row r="149" spans="1:42" ht="15.75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IF(OR($B149="",$C149="",$D149="",$E149="",$E149&gt;AN_CONCURS),"",IF($F149&lt;&gt;0,$F149/VLOOKUP($E149,Euro!A$6:C$246,3,FALSE),IF($G149&lt;&gt;0,$G149,0)))</f>
        <v/>
      </c>
      <c r="S149" s="236" t="b">
        <f t="shared" si="56"/>
        <v>0</v>
      </c>
      <c r="T149" s="96"/>
      <c r="V149" s="14" t="e">
        <f t="shared" si="57"/>
        <v>#VALUE!</v>
      </c>
      <c r="W149" s="14" t="e">
        <f t="shared" si="59"/>
        <v>#VALUE!</v>
      </c>
      <c r="X149" s="14" t="e">
        <f t="shared" si="60"/>
        <v>#VALUE!</v>
      </c>
      <c r="Y149" s="14" t="e">
        <f t="shared" si="61"/>
        <v>#VALUE!</v>
      </c>
      <c r="Z149" s="14" t="e">
        <f t="shared" si="62"/>
        <v>#VALUE!</v>
      </c>
      <c r="AA149" s="14" t="e">
        <f t="shared" si="63"/>
        <v>#VALUE!</v>
      </c>
      <c r="AB149" s="14" t="e">
        <f t="shared" si="64"/>
        <v>#VALUE!</v>
      </c>
      <c r="AC149" s="14" t="e">
        <f t="shared" si="65"/>
        <v>#VALUE!</v>
      </c>
      <c r="AD149" s="14" t="e">
        <f t="shared" si="66"/>
        <v>#VALUE!</v>
      </c>
      <c r="AE149" s="14" t="e">
        <f t="shared" si="67"/>
        <v>#VALUE!</v>
      </c>
      <c r="AF149" s="15" t="e">
        <f t="shared" si="68"/>
        <v>#VALUE!</v>
      </c>
      <c r="AG149" s="15" t="e">
        <f t="shared" si="69"/>
        <v>#VALUE!</v>
      </c>
      <c r="AH149" s="15" t="e">
        <f t="shared" si="70"/>
        <v>#VALUE!</v>
      </c>
      <c r="AI149" s="15" t="e">
        <f t="shared" si="71"/>
        <v>#VALUE!</v>
      </c>
      <c r="AJ149" s="15" t="e">
        <f t="shared" si="72"/>
        <v>#VALUE!</v>
      </c>
      <c r="AK149" s="15" t="e">
        <f t="shared" si="73"/>
        <v>#VALUE!</v>
      </c>
      <c r="AL149" s="15" t="e">
        <f t="shared" si="74"/>
        <v>#VALUE!</v>
      </c>
      <c r="AM149" s="15" t="e">
        <f t="shared" si="75"/>
        <v>#VALUE!</v>
      </c>
      <c r="AN149" s="15" t="e">
        <f t="shared" si="76"/>
        <v>#VALUE!</v>
      </c>
      <c r="AO149" s="15" t="e">
        <f t="shared" si="77"/>
        <v>#VALUE!</v>
      </c>
      <c r="AP149" s="15">
        <f t="shared" si="78"/>
        <v>1</v>
      </c>
    </row>
    <row r="150" spans="1:42" ht="15.75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IF(OR($B150="",$C150="",$D150="",$E150="",$E150&gt;AN_CONCURS),"",IF($F150&lt;&gt;0,$F150/VLOOKUP($E150,Euro!A$6:C$246,3,FALSE),IF($G150&lt;&gt;0,$G150,0)))</f>
        <v/>
      </c>
      <c r="S150" s="236" t="b">
        <f t="shared" si="56"/>
        <v>0</v>
      </c>
      <c r="T150" s="96"/>
      <c r="V150" s="14" t="e">
        <f t="shared" si="57"/>
        <v>#VALUE!</v>
      </c>
      <c r="W150" s="14" t="e">
        <f t="shared" si="59"/>
        <v>#VALUE!</v>
      </c>
      <c r="X150" s="14" t="e">
        <f t="shared" si="60"/>
        <v>#VALUE!</v>
      </c>
      <c r="Y150" s="14" t="e">
        <f t="shared" si="61"/>
        <v>#VALUE!</v>
      </c>
      <c r="Z150" s="14" t="e">
        <f t="shared" si="62"/>
        <v>#VALUE!</v>
      </c>
      <c r="AA150" s="14" t="e">
        <f t="shared" si="63"/>
        <v>#VALUE!</v>
      </c>
      <c r="AB150" s="14" t="e">
        <f t="shared" si="64"/>
        <v>#VALUE!</v>
      </c>
      <c r="AC150" s="14" t="e">
        <f t="shared" si="65"/>
        <v>#VALUE!</v>
      </c>
      <c r="AD150" s="14" t="e">
        <f t="shared" si="66"/>
        <v>#VALUE!</v>
      </c>
      <c r="AE150" s="14" t="e">
        <f t="shared" si="67"/>
        <v>#VALUE!</v>
      </c>
      <c r="AF150" s="15" t="e">
        <f t="shared" si="68"/>
        <v>#VALUE!</v>
      </c>
      <c r="AG150" s="15" t="e">
        <f t="shared" si="69"/>
        <v>#VALUE!</v>
      </c>
      <c r="AH150" s="15" t="e">
        <f t="shared" si="70"/>
        <v>#VALUE!</v>
      </c>
      <c r="AI150" s="15" t="e">
        <f t="shared" si="71"/>
        <v>#VALUE!</v>
      </c>
      <c r="AJ150" s="15" t="e">
        <f t="shared" si="72"/>
        <v>#VALUE!</v>
      </c>
      <c r="AK150" s="15" t="e">
        <f t="shared" si="73"/>
        <v>#VALUE!</v>
      </c>
      <c r="AL150" s="15" t="e">
        <f t="shared" si="74"/>
        <v>#VALUE!</v>
      </c>
      <c r="AM150" s="15" t="e">
        <f t="shared" si="75"/>
        <v>#VALUE!</v>
      </c>
      <c r="AN150" s="15" t="e">
        <f t="shared" si="76"/>
        <v>#VALUE!</v>
      </c>
      <c r="AO150" s="15" t="e">
        <f t="shared" si="77"/>
        <v>#VALUE!</v>
      </c>
      <c r="AP150" s="15">
        <f t="shared" si="78"/>
        <v>1</v>
      </c>
    </row>
    <row r="151" spans="1:42" ht="15.75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IF(OR($B151="",$C151="",$D151="",$E151="",$E151&gt;AN_CONCURS),"",IF($F151&lt;&gt;0,$F151/VLOOKUP($E151,Euro!A$6:C$246,3,FALSE),IF($G151&lt;&gt;0,$G151,0)))</f>
        <v/>
      </c>
      <c r="S151" s="236" t="b">
        <f t="shared" si="56"/>
        <v>0</v>
      </c>
      <c r="T151" s="96"/>
      <c r="V151" s="14" t="e">
        <f t="shared" si="57"/>
        <v>#VALUE!</v>
      </c>
      <c r="W151" s="14" t="e">
        <f t="shared" si="59"/>
        <v>#VALUE!</v>
      </c>
      <c r="X151" s="14" t="e">
        <f t="shared" si="60"/>
        <v>#VALUE!</v>
      </c>
      <c r="Y151" s="14" t="e">
        <f t="shared" si="61"/>
        <v>#VALUE!</v>
      </c>
      <c r="Z151" s="14" t="e">
        <f t="shared" si="62"/>
        <v>#VALUE!</v>
      </c>
      <c r="AA151" s="14" t="e">
        <f t="shared" si="63"/>
        <v>#VALUE!</v>
      </c>
      <c r="AB151" s="14" t="e">
        <f t="shared" si="64"/>
        <v>#VALUE!</v>
      </c>
      <c r="AC151" s="14" t="e">
        <f t="shared" si="65"/>
        <v>#VALUE!</v>
      </c>
      <c r="AD151" s="14" t="e">
        <f t="shared" si="66"/>
        <v>#VALUE!</v>
      </c>
      <c r="AE151" s="14" t="e">
        <f t="shared" si="67"/>
        <v>#VALUE!</v>
      </c>
      <c r="AF151" s="15" t="e">
        <f t="shared" si="68"/>
        <v>#VALUE!</v>
      </c>
      <c r="AG151" s="15" t="e">
        <f t="shared" si="69"/>
        <v>#VALUE!</v>
      </c>
      <c r="AH151" s="15" t="e">
        <f t="shared" si="70"/>
        <v>#VALUE!</v>
      </c>
      <c r="AI151" s="15" t="e">
        <f t="shared" si="71"/>
        <v>#VALUE!</v>
      </c>
      <c r="AJ151" s="15" t="e">
        <f t="shared" si="72"/>
        <v>#VALUE!</v>
      </c>
      <c r="AK151" s="15" t="e">
        <f t="shared" si="73"/>
        <v>#VALUE!</v>
      </c>
      <c r="AL151" s="15" t="e">
        <f t="shared" si="74"/>
        <v>#VALUE!</v>
      </c>
      <c r="AM151" s="15" t="e">
        <f t="shared" si="75"/>
        <v>#VALUE!</v>
      </c>
      <c r="AN151" s="15" t="e">
        <f t="shared" si="76"/>
        <v>#VALUE!</v>
      </c>
      <c r="AO151" s="15" t="e">
        <f t="shared" si="77"/>
        <v>#VALUE!</v>
      </c>
      <c r="AP151" s="15">
        <f t="shared" si="78"/>
        <v>1</v>
      </c>
    </row>
    <row r="152" spans="1:42" ht="15.75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IF(OR($B152="",$C152="",$D152="",$E152="",$E152&gt;AN_CONCURS),"",IF($F152&lt;&gt;0,$F152/VLOOKUP($E152,Euro!A$6:C$246,3,FALSE),IF($G152&lt;&gt;0,$G152,0)))</f>
        <v/>
      </c>
      <c r="S152" s="236" t="b">
        <f t="shared" si="56"/>
        <v>0</v>
      </c>
      <c r="T152" s="96"/>
      <c r="V152" s="14" t="e">
        <f t="shared" si="57"/>
        <v>#VALUE!</v>
      </c>
      <c r="W152" s="14" t="e">
        <f t="shared" si="59"/>
        <v>#VALUE!</v>
      </c>
      <c r="X152" s="14" t="e">
        <f t="shared" si="60"/>
        <v>#VALUE!</v>
      </c>
      <c r="Y152" s="14" t="e">
        <f t="shared" si="61"/>
        <v>#VALUE!</v>
      </c>
      <c r="Z152" s="14" t="e">
        <f t="shared" si="62"/>
        <v>#VALUE!</v>
      </c>
      <c r="AA152" s="14" t="e">
        <f t="shared" si="63"/>
        <v>#VALUE!</v>
      </c>
      <c r="AB152" s="14" t="e">
        <f t="shared" si="64"/>
        <v>#VALUE!</v>
      </c>
      <c r="AC152" s="14" t="e">
        <f t="shared" si="65"/>
        <v>#VALUE!</v>
      </c>
      <c r="AD152" s="14" t="e">
        <f t="shared" si="66"/>
        <v>#VALUE!</v>
      </c>
      <c r="AE152" s="14" t="e">
        <f t="shared" si="67"/>
        <v>#VALUE!</v>
      </c>
      <c r="AF152" s="15" t="e">
        <f t="shared" si="68"/>
        <v>#VALUE!</v>
      </c>
      <c r="AG152" s="15" t="e">
        <f t="shared" si="69"/>
        <v>#VALUE!</v>
      </c>
      <c r="AH152" s="15" t="e">
        <f t="shared" si="70"/>
        <v>#VALUE!</v>
      </c>
      <c r="AI152" s="15" t="e">
        <f t="shared" si="71"/>
        <v>#VALUE!</v>
      </c>
      <c r="AJ152" s="15" t="e">
        <f t="shared" si="72"/>
        <v>#VALUE!</v>
      </c>
      <c r="AK152" s="15" t="e">
        <f t="shared" si="73"/>
        <v>#VALUE!</v>
      </c>
      <c r="AL152" s="15" t="e">
        <f t="shared" si="74"/>
        <v>#VALUE!</v>
      </c>
      <c r="AM152" s="15" t="e">
        <f t="shared" si="75"/>
        <v>#VALUE!</v>
      </c>
      <c r="AN152" s="15" t="e">
        <f t="shared" si="76"/>
        <v>#VALUE!</v>
      </c>
      <c r="AO152" s="15" t="e">
        <f t="shared" si="77"/>
        <v>#VALUE!</v>
      </c>
      <c r="AP152" s="15">
        <f t="shared" si="78"/>
        <v>1</v>
      </c>
    </row>
    <row r="153" spans="1:42" ht="15.75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IF(OR($B153="",$C153="",$D153="",$E153="",$E153&gt;AN_CONCURS),"",IF($F153&lt;&gt;0,$F153/VLOOKUP($E153,Euro!A$6:C$246,3,FALSE),IF($G153&lt;&gt;0,$G153,0)))</f>
        <v/>
      </c>
      <c r="S153" s="236" t="b">
        <f t="shared" si="56"/>
        <v>0</v>
      </c>
      <c r="T153" s="96"/>
      <c r="V153" s="14" t="e">
        <f t="shared" si="57"/>
        <v>#VALUE!</v>
      </c>
      <c r="W153" s="14" t="e">
        <f t="shared" si="59"/>
        <v>#VALUE!</v>
      </c>
      <c r="X153" s="14" t="e">
        <f t="shared" si="60"/>
        <v>#VALUE!</v>
      </c>
      <c r="Y153" s="14" t="e">
        <f t="shared" si="61"/>
        <v>#VALUE!</v>
      </c>
      <c r="Z153" s="14" t="e">
        <f t="shared" si="62"/>
        <v>#VALUE!</v>
      </c>
      <c r="AA153" s="14" t="e">
        <f t="shared" si="63"/>
        <v>#VALUE!</v>
      </c>
      <c r="AB153" s="14" t="e">
        <f t="shared" si="64"/>
        <v>#VALUE!</v>
      </c>
      <c r="AC153" s="14" t="e">
        <f t="shared" si="65"/>
        <v>#VALUE!</v>
      </c>
      <c r="AD153" s="14" t="e">
        <f t="shared" si="66"/>
        <v>#VALUE!</v>
      </c>
      <c r="AE153" s="14" t="e">
        <f t="shared" si="67"/>
        <v>#VALUE!</v>
      </c>
      <c r="AF153" s="15" t="e">
        <f t="shared" si="68"/>
        <v>#VALUE!</v>
      </c>
      <c r="AG153" s="15" t="e">
        <f t="shared" si="69"/>
        <v>#VALUE!</v>
      </c>
      <c r="AH153" s="15" t="e">
        <f t="shared" si="70"/>
        <v>#VALUE!</v>
      </c>
      <c r="AI153" s="15" t="e">
        <f t="shared" si="71"/>
        <v>#VALUE!</v>
      </c>
      <c r="AJ153" s="15" t="e">
        <f t="shared" si="72"/>
        <v>#VALUE!</v>
      </c>
      <c r="AK153" s="15" t="e">
        <f t="shared" si="73"/>
        <v>#VALUE!</v>
      </c>
      <c r="AL153" s="15" t="e">
        <f t="shared" si="74"/>
        <v>#VALUE!</v>
      </c>
      <c r="AM153" s="15" t="e">
        <f t="shared" si="75"/>
        <v>#VALUE!</v>
      </c>
      <c r="AN153" s="15" t="e">
        <f t="shared" si="76"/>
        <v>#VALUE!</v>
      </c>
      <c r="AO153" s="15" t="e">
        <f t="shared" si="77"/>
        <v>#VALUE!</v>
      </c>
      <c r="AP153" s="15">
        <f t="shared" si="78"/>
        <v>1</v>
      </c>
    </row>
    <row r="154" spans="1:42" ht="15.75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IF(OR($B154="",$C154="",$D154="",$E154="",$E154&gt;AN_CONCURS),"",IF($F154&lt;&gt;0,$F154/VLOOKUP($E154,Euro!A$6:C$246,3,FALSE),IF($G154&lt;&gt;0,$G154,0)))</f>
        <v/>
      </c>
      <c r="S154" s="236" t="b">
        <f t="shared" si="56"/>
        <v>0</v>
      </c>
      <c r="T154" s="96"/>
      <c r="V154" s="14" t="e">
        <f t="shared" si="57"/>
        <v>#VALUE!</v>
      </c>
      <c r="W154" s="14" t="e">
        <f t="shared" si="59"/>
        <v>#VALUE!</v>
      </c>
      <c r="X154" s="14" t="e">
        <f t="shared" si="60"/>
        <v>#VALUE!</v>
      </c>
      <c r="Y154" s="14" t="e">
        <f t="shared" si="61"/>
        <v>#VALUE!</v>
      </c>
      <c r="Z154" s="14" t="e">
        <f t="shared" si="62"/>
        <v>#VALUE!</v>
      </c>
      <c r="AA154" s="14" t="e">
        <f t="shared" si="63"/>
        <v>#VALUE!</v>
      </c>
      <c r="AB154" s="14" t="e">
        <f t="shared" si="64"/>
        <v>#VALUE!</v>
      </c>
      <c r="AC154" s="14" t="e">
        <f t="shared" si="65"/>
        <v>#VALUE!</v>
      </c>
      <c r="AD154" s="14" t="e">
        <f t="shared" si="66"/>
        <v>#VALUE!</v>
      </c>
      <c r="AE154" s="14" t="e">
        <f t="shared" si="67"/>
        <v>#VALUE!</v>
      </c>
      <c r="AF154" s="15" t="e">
        <f t="shared" si="68"/>
        <v>#VALUE!</v>
      </c>
      <c r="AG154" s="15" t="e">
        <f t="shared" si="69"/>
        <v>#VALUE!</v>
      </c>
      <c r="AH154" s="15" t="e">
        <f t="shared" si="70"/>
        <v>#VALUE!</v>
      </c>
      <c r="AI154" s="15" t="e">
        <f t="shared" si="71"/>
        <v>#VALUE!</v>
      </c>
      <c r="AJ154" s="15" t="e">
        <f t="shared" si="72"/>
        <v>#VALUE!</v>
      </c>
      <c r="AK154" s="15" t="e">
        <f t="shared" si="73"/>
        <v>#VALUE!</v>
      </c>
      <c r="AL154" s="15" t="e">
        <f t="shared" si="74"/>
        <v>#VALUE!</v>
      </c>
      <c r="AM154" s="15" t="e">
        <f t="shared" si="75"/>
        <v>#VALUE!</v>
      </c>
      <c r="AN154" s="15" t="e">
        <f t="shared" si="76"/>
        <v>#VALUE!</v>
      </c>
      <c r="AO154" s="15" t="e">
        <f t="shared" si="77"/>
        <v>#VALUE!</v>
      </c>
      <c r="AP154" s="15">
        <f t="shared" si="78"/>
        <v>1</v>
      </c>
    </row>
    <row r="155" spans="1:42" ht="15.75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IF(OR($B155="",$C155="",$D155="",$E155="",$E155&gt;AN_CONCURS),"",IF($F155&lt;&gt;0,$F155/VLOOKUP($E155,Euro!A$6:C$246,3,FALSE),IF($G155&lt;&gt;0,$G155,0)))</f>
        <v/>
      </c>
      <c r="S155" s="236" t="b">
        <f t="shared" si="56"/>
        <v>0</v>
      </c>
      <c r="T155" s="96"/>
      <c r="V155" s="14" t="e">
        <f t="shared" si="57"/>
        <v>#VALUE!</v>
      </c>
      <c r="W155" s="14" t="e">
        <f t="shared" si="59"/>
        <v>#VALUE!</v>
      </c>
      <c r="X155" s="14" t="e">
        <f t="shared" si="60"/>
        <v>#VALUE!</v>
      </c>
      <c r="Y155" s="14" t="e">
        <f t="shared" si="61"/>
        <v>#VALUE!</v>
      </c>
      <c r="Z155" s="14" t="e">
        <f t="shared" si="62"/>
        <v>#VALUE!</v>
      </c>
      <c r="AA155" s="14" t="e">
        <f t="shared" si="63"/>
        <v>#VALUE!</v>
      </c>
      <c r="AB155" s="14" t="e">
        <f t="shared" si="64"/>
        <v>#VALUE!</v>
      </c>
      <c r="AC155" s="14" t="e">
        <f t="shared" si="65"/>
        <v>#VALUE!</v>
      </c>
      <c r="AD155" s="14" t="e">
        <f t="shared" si="66"/>
        <v>#VALUE!</v>
      </c>
      <c r="AE155" s="14" t="e">
        <f t="shared" si="67"/>
        <v>#VALUE!</v>
      </c>
      <c r="AF155" s="15" t="e">
        <f t="shared" si="68"/>
        <v>#VALUE!</v>
      </c>
      <c r="AG155" s="15" t="e">
        <f t="shared" si="69"/>
        <v>#VALUE!</v>
      </c>
      <c r="AH155" s="15" t="e">
        <f t="shared" si="70"/>
        <v>#VALUE!</v>
      </c>
      <c r="AI155" s="15" t="e">
        <f t="shared" si="71"/>
        <v>#VALUE!</v>
      </c>
      <c r="AJ155" s="15" t="e">
        <f t="shared" si="72"/>
        <v>#VALUE!</v>
      </c>
      <c r="AK155" s="15" t="e">
        <f t="shared" si="73"/>
        <v>#VALUE!</v>
      </c>
      <c r="AL155" s="15" t="e">
        <f t="shared" si="74"/>
        <v>#VALUE!</v>
      </c>
      <c r="AM155" s="15" t="e">
        <f t="shared" si="75"/>
        <v>#VALUE!</v>
      </c>
      <c r="AN155" s="15" t="e">
        <f t="shared" si="76"/>
        <v>#VALUE!</v>
      </c>
      <c r="AO155" s="15" t="e">
        <f t="shared" si="77"/>
        <v>#VALUE!</v>
      </c>
      <c r="AP155" s="15">
        <f t="shared" si="78"/>
        <v>1</v>
      </c>
    </row>
    <row r="156" spans="1:42" ht="15.75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IF(OR($B156="",$C156="",$D156="",$E156="",$E156&gt;AN_CONCURS),"",IF($F156&lt;&gt;0,$F156/VLOOKUP($E156,Euro!A$6:C$246,3,FALSE),IF($G156&lt;&gt;0,$G156,0)))</f>
        <v/>
      </c>
      <c r="S156" s="236" t="b">
        <f t="shared" si="56"/>
        <v>0</v>
      </c>
      <c r="T156" s="96"/>
      <c r="V156" s="14" t="e">
        <f t="shared" si="57"/>
        <v>#VALUE!</v>
      </c>
      <c r="W156" s="14" t="e">
        <f t="shared" si="59"/>
        <v>#VALUE!</v>
      </c>
      <c r="X156" s="14" t="e">
        <f t="shared" si="60"/>
        <v>#VALUE!</v>
      </c>
      <c r="Y156" s="14" t="e">
        <f t="shared" si="61"/>
        <v>#VALUE!</v>
      </c>
      <c r="Z156" s="14" t="e">
        <f t="shared" si="62"/>
        <v>#VALUE!</v>
      </c>
      <c r="AA156" s="14" t="e">
        <f t="shared" si="63"/>
        <v>#VALUE!</v>
      </c>
      <c r="AB156" s="14" t="e">
        <f t="shared" si="64"/>
        <v>#VALUE!</v>
      </c>
      <c r="AC156" s="14" t="e">
        <f t="shared" si="65"/>
        <v>#VALUE!</v>
      </c>
      <c r="AD156" s="14" t="e">
        <f t="shared" si="66"/>
        <v>#VALUE!</v>
      </c>
      <c r="AE156" s="14" t="e">
        <f t="shared" si="67"/>
        <v>#VALUE!</v>
      </c>
      <c r="AF156" s="15" t="e">
        <f t="shared" si="68"/>
        <v>#VALUE!</v>
      </c>
      <c r="AG156" s="15" t="e">
        <f t="shared" si="69"/>
        <v>#VALUE!</v>
      </c>
      <c r="AH156" s="15" t="e">
        <f t="shared" si="70"/>
        <v>#VALUE!</v>
      </c>
      <c r="AI156" s="15" t="e">
        <f t="shared" si="71"/>
        <v>#VALUE!</v>
      </c>
      <c r="AJ156" s="15" t="e">
        <f t="shared" si="72"/>
        <v>#VALUE!</v>
      </c>
      <c r="AK156" s="15" t="e">
        <f t="shared" si="73"/>
        <v>#VALUE!</v>
      </c>
      <c r="AL156" s="15" t="e">
        <f t="shared" si="74"/>
        <v>#VALUE!</v>
      </c>
      <c r="AM156" s="15" t="e">
        <f t="shared" si="75"/>
        <v>#VALUE!</v>
      </c>
      <c r="AN156" s="15" t="e">
        <f t="shared" si="76"/>
        <v>#VALUE!</v>
      </c>
      <c r="AO156" s="15" t="e">
        <f t="shared" si="77"/>
        <v>#VALUE!</v>
      </c>
      <c r="AP156" s="15">
        <f t="shared" si="78"/>
        <v>1</v>
      </c>
    </row>
    <row r="157" spans="1:42" ht="15.75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IF(OR($B157="",$C157="",$D157="",$E157="",$E157&gt;AN_CONCURS),"",IF($F157&lt;&gt;0,$F157/VLOOKUP($E157,Euro!A$6:C$246,3,FALSE),IF($G157&lt;&gt;0,$G157,0)))</f>
        <v/>
      </c>
      <c r="S157" s="236" t="b">
        <f t="shared" si="56"/>
        <v>0</v>
      </c>
      <c r="T157" s="96"/>
      <c r="V157" s="14" t="e">
        <f t="shared" si="57"/>
        <v>#VALUE!</v>
      </c>
      <c r="W157" s="14" t="e">
        <f t="shared" si="59"/>
        <v>#VALUE!</v>
      </c>
      <c r="X157" s="14" t="e">
        <f t="shared" si="60"/>
        <v>#VALUE!</v>
      </c>
      <c r="Y157" s="14" t="e">
        <f t="shared" si="61"/>
        <v>#VALUE!</v>
      </c>
      <c r="Z157" s="14" t="e">
        <f t="shared" si="62"/>
        <v>#VALUE!</v>
      </c>
      <c r="AA157" s="14" t="e">
        <f t="shared" si="63"/>
        <v>#VALUE!</v>
      </c>
      <c r="AB157" s="14" t="e">
        <f t="shared" si="64"/>
        <v>#VALUE!</v>
      </c>
      <c r="AC157" s="14" t="e">
        <f t="shared" si="65"/>
        <v>#VALUE!</v>
      </c>
      <c r="AD157" s="14" t="e">
        <f t="shared" si="66"/>
        <v>#VALUE!</v>
      </c>
      <c r="AE157" s="14" t="e">
        <f t="shared" si="67"/>
        <v>#VALUE!</v>
      </c>
      <c r="AF157" s="15" t="e">
        <f t="shared" si="68"/>
        <v>#VALUE!</v>
      </c>
      <c r="AG157" s="15" t="e">
        <f t="shared" si="69"/>
        <v>#VALUE!</v>
      </c>
      <c r="AH157" s="15" t="e">
        <f t="shared" si="70"/>
        <v>#VALUE!</v>
      </c>
      <c r="AI157" s="15" t="e">
        <f t="shared" si="71"/>
        <v>#VALUE!</v>
      </c>
      <c r="AJ157" s="15" t="e">
        <f t="shared" si="72"/>
        <v>#VALUE!</v>
      </c>
      <c r="AK157" s="15" t="e">
        <f t="shared" si="73"/>
        <v>#VALUE!</v>
      </c>
      <c r="AL157" s="15" t="e">
        <f t="shared" si="74"/>
        <v>#VALUE!</v>
      </c>
      <c r="AM157" s="15" t="e">
        <f t="shared" si="75"/>
        <v>#VALUE!</v>
      </c>
      <c r="AN157" s="15" t="e">
        <f t="shared" si="76"/>
        <v>#VALUE!</v>
      </c>
      <c r="AO157" s="15" t="e">
        <f t="shared" si="77"/>
        <v>#VALUE!</v>
      </c>
      <c r="AP157" s="15">
        <f t="shared" si="78"/>
        <v>1</v>
      </c>
    </row>
    <row r="158" spans="1:42" ht="15.75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IF(OR($B158="",$C158="",$D158="",$E158="",$E158&gt;AN_CONCURS),"",IF($F158&lt;&gt;0,$F158/VLOOKUP($E158,Euro!A$6:C$246,3,FALSE),IF($G158&lt;&gt;0,$G158,0)))</f>
        <v/>
      </c>
      <c r="S158" s="236" t="b">
        <f t="shared" si="56"/>
        <v>0</v>
      </c>
      <c r="T158" s="96"/>
      <c r="V158" s="14" t="e">
        <f t="shared" si="57"/>
        <v>#VALUE!</v>
      </c>
      <c r="W158" s="14" t="e">
        <f t="shared" si="59"/>
        <v>#VALUE!</v>
      </c>
      <c r="X158" s="14" t="e">
        <f t="shared" si="60"/>
        <v>#VALUE!</v>
      </c>
      <c r="Y158" s="14" t="e">
        <f t="shared" si="61"/>
        <v>#VALUE!</v>
      </c>
      <c r="Z158" s="14" t="e">
        <f t="shared" si="62"/>
        <v>#VALUE!</v>
      </c>
      <c r="AA158" s="14" t="e">
        <f t="shared" si="63"/>
        <v>#VALUE!</v>
      </c>
      <c r="AB158" s="14" t="e">
        <f t="shared" si="64"/>
        <v>#VALUE!</v>
      </c>
      <c r="AC158" s="14" t="e">
        <f t="shared" si="65"/>
        <v>#VALUE!</v>
      </c>
      <c r="AD158" s="14" t="e">
        <f t="shared" si="66"/>
        <v>#VALUE!</v>
      </c>
      <c r="AE158" s="14" t="e">
        <f t="shared" si="67"/>
        <v>#VALUE!</v>
      </c>
      <c r="AF158" s="15" t="e">
        <f t="shared" si="68"/>
        <v>#VALUE!</v>
      </c>
      <c r="AG158" s="15" t="e">
        <f t="shared" si="69"/>
        <v>#VALUE!</v>
      </c>
      <c r="AH158" s="15" t="e">
        <f t="shared" si="70"/>
        <v>#VALUE!</v>
      </c>
      <c r="AI158" s="15" t="e">
        <f t="shared" si="71"/>
        <v>#VALUE!</v>
      </c>
      <c r="AJ158" s="15" t="e">
        <f t="shared" si="72"/>
        <v>#VALUE!</v>
      </c>
      <c r="AK158" s="15" t="e">
        <f t="shared" si="73"/>
        <v>#VALUE!</v>
      </c>
      <c r="AL158" s="15" t="e">
        <f t="shared" si="74"/>
        <v>#VALUE!</v>
      </c>
      <c r="AM158" s="15" t="e">
        <f t="shared" si="75"/>
        <v>#VALUE!</v>
      </c>
      <c r="AN158" s="15" t="e">
        <f t="shared" si="76"/>
        <v>#VALUE!</v>
      </c>
      <c r="AO158" s="15" t="e">
        <f t="shared" si="77"/>
        <v>#VALUE!</v>
      </c>
      <c r="AP158" s="15">
        <f t="shared" si="78"/>
        <v>1</v>
      </c>
    </row>
    <row r="159" spans="1:42" ht="15.75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IF(OR($B159="",$C159="",$D159="",$E159="",$E159&gt;AN_CONCURS),"",IF($F159&lt;&gt;0,$F159/VLOOKUP($E159,Euro!A$6:C$246,3,FALSE),IF($G159&lt;&gt;0,$G159,0)))</f>
        <v/>
      </c>
      <c r="S159" s="236" t="b">
        <f t="shared" si="56"/>
        <v>0</v>
      </c>
      <c r="T159" s="96"/>
      <c r="V159" s="14" t="e">
        <f t="shared" si="57"/>
        <v>#VALUE!</v>
      </c>
      <c r="W159" s="14" t="e">
        <f t="shared" si="59"/>
        <v>#VALUE!</v>
      </c>
      <c r="X159" s="14" t="e">
        <f t="shared" si="60"/>
        <v>#VALUE!</v>
      </c>
      <c r="Y159" s="14" t="e">
        <f t="shared" si="61"/>
        <v>#VALUE!</v>
      </c>
      <c r="Z159" s="14" t="e">
        <f t="shared" si="62"/>
        <v>#VALUE!</v>
      </c>
      <c r="AA159" s="14" t="e">
        <f t="shared" si="63"/>
        <v>#VALUE!</v>
      </c>
      <c r="AB159" s="14" t="e">
        <f t="shared" si="64"/>
        <v>#VALUE!</v>
      </c>
      <c r="AC159" s="14" t="e">
        <f t="shared" si="65"/>
        <v>#VALUE!</v>
      </c>
      <c r="AD159" s="14" t="e">
        <f t="shared" si="66"/>
        <v>#VALUE!</v>
      </c>
      <c r="AE159" s="14" t="e">
        <f t="shared" si="67"/>
        <v>#VALUE!</v>
      </c>
      <c r="AF159" s="15" t="e">
        <f t="shared" si="68"/>
        <v>#VALUE!</v>
      </c>
      <c r="AG159" s="15" t="e">
        <f t="shared" si="69"/>
        <v>#VALUE!</v>
      </c>
      <c r="AH159" s="15" t="e">
        <f t="shared" si="70"/>
        <v>#VALUE!</v>
      </c>
      <c r="AI159" s="15" t="e">
        <f t="shared" si="71"/>
        <v>#VALUE!</v>
      </c>
      <c r="AJ159" s="15" t="e">
        <f t="shared" si="72"/>
        <v>#VALUE!</v>
      </c>
      <c r="AK159" s="15" t="e">
        <f t="shared" si="73"/>
        <v>#VALUE!</v>
      </c>
      <c r="AL159" s="15" t="e">
        <f t="shared" si="74"/>
        <v>#VALUE!</v>
      </c>
      <c r="AM159" s="15" t="e">
        <f t="shared" si="75"/>
        <v>#VALUE!</v>
      </c>
      <c r="AN159" s="15" t="e">
        <f t="shared" si="76"/>
        <v>#VALUE!</v>
      </c>
      <c r="AO159" s="15" t="e">
        <f t="shared" si="77"/>
        <v>#VALUE!</v>
      </c>
      <c r="AP159" s="15">
        <f t="shared" si="78"/>
        <v>1</v>
      </c>
    </row>
    <row r="160" spans="1:42" ht="15.75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IF(OR($B160="",$C160="",$D160="",$E160="",$E160&gt;AN_CONCURS),"",IF($F160&lt;&gt;0,$F160/VLOOKUP($E160,Euro!A$6:C$246,3,FALSE),IF($G160&lt;&gt;0,$G160,0)))</f>
        <v/>
      </c>
      <c r="S160" s="236" t="b">
        <f t="shared" si="56"/>
        <v>0</v>
      </c>
      <c r="T160" s="96"/>
      <c r="V160" s="14" t="e">
        <f t="shared" si="57"/>
        <v>#VALUE!</v>
      </c>
      <c r="W160" s="14" t="e">
        <f t="shared" si="59"/>
        <v>#VALUE!</v>
      </c>
      <c r="X160" s="14" t="e">
        <f t="shared" si="60"/>
        <v>#VALUE!</v>
      </c>
      <c r="Y160" s="14" t="e">
        <f t="shared" si="61"/>
        <v>#VALUE!</v>
      </c>
      <c r="Z160" s="14" t="e">
        <f t="shared" si="62"/>
        <v>#VALUE!</v>
      </c>
      <c r="AA160" s="14" t="e">
        <f t="shared" si="63"/>
        <v>#VALUE!</v>
      </c>
      <c r="AB160" s="14" t="e">
        <f t="shared" si="64"/>
        <v>#VALUE!</v>
      </c>
      <c r="AC160" s="14" t="e">
        <f t="shared" si="65"/>
        <v>#VALUE!</v>
      </c>
      <c r="AD160" s="14" t="e">
        <f t="shared" si="66"/>
        <v>#VALUE!</v>
      </c>
      <c r="AE160" s="14" t="e">
        <f t="shared" si="67"/>
        <v>#VALUE!</v>
      </c>
      <c r="AF160" s="15" t="e">
        <f t="shared" si="68"/>
        <v>#VALUE!</v>
      </c>
      <c r="AG160" s="15" t="e">
        <f t="shared" si="69"/>
        <v>#VALUE!</v>
      </c>
      <c r="AH160" s="15" t="e">
        <f t="shared" si="70"/>
        <v>#VALUE!</v>
      </c>
      <c r="AI160" s="15" t="e">
        <f t="shared" si="71"/>
        <v>#VALUE!</v>
      </c>
      <c r="AJ160" s="15" t="e">
        <f t="shared" si="72"/>
        <v>#VALUE!</v>
      </c>
      <c r="AK160" s="15" t="e">
        <f t="shared" si="73"/>
        <v>#VALUE!</v>
      </c>
      <c r="AL160" s="15" t="e">
        <f t="shared" si="74"/>
        <v>#VALUE!</v>
      </c>
      <c r="AM160" s="15" t="e">
        <f t="shared" si="75"/>
        <v>#VALUE!</v>
      </c>
      <c r="AN160" s="15" t="e">
        <f t="shared" si="76"/>
        <v>#VALUE!</v>
      </c>
      <c r="AO160" s="15" t="e">
        <f t="shared" si="77"/>
        <v>#VALUE!</v>
      </c>
      <c r="AP160" s="15">
        <f t="shared" si="78"/>
        <v>1</v>
      </c>
    </row>
    <row r="161" spans="1:42" ht="15.75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IF(OR($B161="",$C161="",$D161="",$E161="",$E161&gt;AN_CONCURS),"",IF($F161&lt;&gt;0,$F161/VLOOKUP($E161,Euro!A$6:C$246,3,FALSE),IF($G161&lt;&gt;0,$G161,0)))</f>
        <v/>
      </c>
      <c r="S161" s="236" t="b">
        <f t="shared" si="56"/>
        <v>0</v>
      </c>
      <c r="T161" s="96"/>
      <c r="V161" s="14" t="e">
        <f t="shared" si="57"/>
        <v>#VALUE!</v>
      </c>
      <c r="W161" s="14" t="e">
        <f t="shared" si="59"/>
        <v>#VALUE!</v>
      </c>
      <c r="X161" s="14" t="e">
        <f t="shared" si="60"/>
        <v>#VALUE!</v>
      </c>
      <c r="Y161" s="14" t="e">
        <f t="shared" si="61"/>
        <v>#VALUE!</v>
      </c>
      <c r="Z161" s="14" t="e">
        <f t="shared" si="62"/>
        <v>#VALUE!</v>
      </c>
      <c r="AA161" s="14" t="e">
        <f t="shared" si="63"/>
        <v>#VALUE!</v>
      </c>
      <c r="AB161" s="14" t="e">
        <f t="shared" si="64"/>
        <v>#VALUE!</v>
      </c>
      <c r="AC161" s="14" t="e">
        <f t="shared" si="65"/>
        <v>#VALUE!</v>
      </c>
      <c r="AD161" s="14" t="e">
        <f t="shared" si="66"/>
        <v>#VALUE!</v>
      </c>
      <c r="AE161" s="14" t="e">
        <f t="shared" si="67"/>
        <v>#VALUE!</v>
      </c>
      <c r="AF161" s="15" t="e">
        <f t="shared" si="68"/>
        <v>#VALUE!</v>
      </c>
      <c r="AG161" s="15" t="e">
        <f t="shared" si="69"/>
        <v>#VALUE!</v>
      </c>
      <c r="AH161" s="15" t="e">
        <f t="shared" si="70"/>
        <v>#VALUE!</v>
      </c>
      <c r="AI161" s="15" t="e">
        <f t="shared" si="71"/>
        <v>#VALUE!</v>
      </c>
      <c r="AJ161" s="15" t="e">
        <f t="shared" si="72"/>
        <v>#VALUE!</v>
      </c>
      <c r="AK161" s="15" t="e">
        <f t="shared" si="73"/>
        <v>#VALUE!</v>
      </c>
      <c r="AL161" s="15" t="e">
        <f t="shared" si="74"/>
        <v>#VALUE!</v>
      </c>
      <c r="AM161" s="15" t="e">
        <f t="shared" si="75"/>
        <v>#VALUE!</v>
      </c>
      <c r="AN161" s="15" t="e">
        <f t="shared" si="76"/>
        <v>#VALUE!</v>
      </c>
      <c r="AO161" s="15" t="e">
        <f t="shared" si="77"/>
        <v>#VALUE!</v>
      </c>
      <c r="AP161" s="15">
        <f t="shared" si="78"/>
        <v>1</v>
      </c>
    </row>
    <row r="162" spans="1:42" ht="15.75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IF(OR($B162="",$C162="",$D162="",$E162="",$E162&gt;AN_CONCURS),"",IF($F162&lt;&gt;0,$F162/VLOOKUP($E162,Euro!A$6:C$246,3,FALSE),IF($G162&lt;&gt;0,$G162,0)))</f>
        <v/>
      </c>
      <c r="S162" s="236" t="b">
        <f t="shared" si="56"/>
        <v>0</v>
      </c>
      <c r="T162" s="96"/>
      <c r="V162" s="14" t="e">
        <f t="shared" si="57"/>
        <v>#VALUE!</v>
      </c>
      <c r="W162" s="14" t="e">
        <f t="shared" si="59"/>
        <v>#VALUE!</v>
      </c>
      <c r="X162" s="14" t="e">
        <f t="shared" si="60"/>
        <v>#VALUE!</v>
      </c>
      <c r="Y162" s="14" t="e">
        <f t="shared" si="61"/>
        <v>#VALUE!</v>
      </c>
      <c r="Z162" s="14" t="e">
        <f t="shared" si="62"/>
        <v>#VALUE!</v>
      </c>
      <c r="AA162" s="14" t="e">
        <f t="shared" si="63"/>
        <v>#VALUE!</v>
      </c>
      <c r="AB162" s="14" t="e">
        <f t="shared" si="64"/>
        <v>#VALUE!</v>
      </c>
      <c r="AC162" s="14" t="e">
        <f t="shared" si="65"/>
        <v>#VALUE!</v>
      </c>
      <c r="AD162" s="14" t="e">
        <f t="shared" si="66"/>
        <v>#VALUE!</v>
      </c>
      <c r="AE162" s="14" t="e">
        <f t="shared" si="67"/>
        <v>#VALUE!</v>
      </c>
      <c r="AF162" s="15" t="e">
        <f t="shared" si="68"/>
        <v>#VALUE!</v>
      </c>
      <c r="AG162" s="15" t="e">
        <f t="shared" si="69"/>
        <v>#VALUE!</v>
      </c>
      <c r="AH162" s="15" t="e">
        <f t="shared" si="70"/>
        <v>#VALUE!</v>
      </c>
      <c r="AI162" s="15" t="e">
        <f t="shared" si="71"/>
        <v>#VALUE!</v>
      </c>
      <c r="AJ162" s="15" t="e">
        <f t="shared" si="72"/>
        <v>#VALUE!</v>
      </c>
      <c r="AK162" s="15" t="e">
        <f t="shared" si="73"/>
        <v>#VALUE!</v>
      </c>
      <c r="AL162" s="15" t="e">
        <f t="shared" si="74"/>
        <v>#VALUE!</v>
      </c>
      <c r="AM162" s="15" t="e">
        <f t="shared" si="75"/>
        <v>#VALUE!</v>
      </c>
      <c r="AN162" s="15" t="e">
        <f t="shared" si="76"/>
        <v>#VALUE!</v>
      </c>
      <c r="AO162" s="15" t="e">
        <f t="shared" si="77"/>
        <v>#VALUE!</v>
      </c>
      <c r="AP162" s="15">
        <f t="shared" si="78"/>
        <v>1</v>
      </c>
    </row>
    <row r="163" spans="1:42" ht="15.75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IF(OR($B163="",$C163="",$D163="",$E163="",$E163&gt;AN_CONCURS),"",IF($F163&lt;&gt;0,$F163/VLOOKUP($E163,Euro!A$6:C$246,3,FALSE),IF($G163&lt;&gt;0,$G163,0)))</f>
        <v/>
      </c>
      <c r="S163" s="236" t="b">
        <f t="shared" si="56"/>
        <v>0</v>
      </c>
      <c r="T163" s="96"/>
      <c r="V163" s="14" t="e">
        <f t="shared" si="57"/>
        <v>#VALUE!</v>
      </c>
      <c r="W163" s="14" t="e">
        <f t="shared" si="59"/>
        <v>#VALUE!</v>
      </c>
      <c r="X163" s="14" t="e">
        <f t="shared" si="60"/>
        <v>#VALUE!</v>
      </c>
      <c r="Y163" s="14" t="e">
        <f t="shared" si="61"/>
        <v>#VALUE!</v>
      </c>
      <c r="Z163" s="14" t="e">
        <f t="shared" si="62"/>
        <v>#VALUE!</v>
      </c>
      <c r="AA163" s="14" t="e">
        <f t="shared" si="63"/>
        <v>#VALUE!</v>
      </c>
      <c r="AB163" s="14" t="e">
        <f t="shared" si="64"/>
        <v>#VALUE!</v>
      </c>
      <c r="AC163" s="14" t="e">
        <f t="shared" si="65"/>
        <v>#VALUE!</v>
      </c>
      <c r="AD163" s="14" t="e">
        <f t="shared" si="66"/>
        <v>#VALUE!</v>
      </c>
      <c r="AE163" s="14" t="e">
        <f t="shared" si="67"/>
        <v>#VALUE!</v>
      </c>
      <c r="AF163" s="15" t="e">
        <f t="shared" si="68"/>
        <v>#VALUE!</v>
      </c>
      <c r="AG163" s="15" t="e">
        <f t="shared" si="69"/>
        <v>#VALUE!</v>
      </c>
      <c r="AH163" s="15" t="e">
        <f t="shared" si="70"/>
        <v>#VALUE!</v>
      </c>
      <c r="AI163" s="15" t="e">
        <f t="shared" si="71"/>
        <v>#VALUE!</v>
      </c>
      <c r="AJ163" s="15" t="e">
        <f t="shared" si="72"/>
        <v>#VALUE!</v>
      </c>
      <c r="AK163" s="15" t="e">
        <f t="shared" si="73"/>
        <v>#VALUE!</v>
      </c>
      <c r="AL163" s="15" t="e">
        <f t="shared" si="74"/>
        <v>#VALUE!</v>
      </c>
      <c r="AM163" s="15" t="e">
        <f t="shared" si="75"/>
        <v>#VALUE!</v>
      </c>
      <c r="AN163" s="15" t="e">
        <f t="shared" si="76"/>
        <v>#VALUE!</v>
      </c>
      <c r="AO163" s="15" t="e">
        <f t="shared" si="77"/>
        <v>#VALUE!</v>
      </c>
      <c r="AP163" s="15">
        <f t="shared" si="78"/>
        <v>1</v>
      </c>
    </row>
    <row r="164" spans="1:42" ht="15.75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IF(OR($B164="",$C164="",$D164="",$E164="",$E164&gt;AN_CONCURS),"",IF($F164&lt;&gt;0,$F164/VLOOKUP($E164,Euro!A$6:C$246,3,FALSE),IF($G164&lt;&gt;0,$G164,0)))</f>
        <v/>
      </c>
      <c r="S164" s="236" t="b">
        <f t="shared" si="56"/>
        <v>0</v>
      </c>
      <c r="T164" s="96"/>
      <c r="V164" s="14" t="e">
        <f t="shared" si="57"/>
        <v>#VALUE!</v>
      </c>
      <c r="W164" s="14" t="e">
        <f t="shared" si="59"/>
        <v>#VALUE!</v>
      </c>
      <c r="X164" s="14" t="e">
        <f t="shared" si="60"/>
        <v>#VALUE!</v>
      </c>
      <c r="Y164" s="14" t="e">
        <f t="shared" si="61"/>
        <v>#VALUE!</v>
      </c>
      <c r="Z164" s="14" t="e">
        <f t="shared" si="62"/>
        <v>#VALUE!</v>
      </c>
      <c r="AA164" s="14" t="e">
        <f t="shared" si="63"/>
        <v>#VALUE!</v>
      </c>
      <c r="AB164" s="14" t="e">
        <f t="shared" si="64"/>
        <v>#VALUE!</v>
      </c>
      <c r="AC164" s="14" t="e">
        <f t="shared" si="65"/>
        <v>#VALUE!</v>
      </c>
      <c r="AD164" s="14" t="e">
        <f t="shared" si="66"/>
        <v>#VALUE!</v>
      </c>
      <c r="AE164" s="14" t="e">
        <f t="shared" si="67"/>
        <v>#VALUE!</v>
      </c>
      <c r="AF164" s="15" t="e">
        <f t="shared" si="68"/>
        <v>#VALUE!</v>
      </c>
      <c r="AG164" s="15" t="e">
        <f t="shared" si="69"/>
        <v>#VALUE!</v>
      </c>
      <c r="AH164" s="15" t="e">
        <f t="shared" si="70"/>
        <v>#VALUE!</v>
      </c>
      <c r="AI164" s="15" t="e">
        <f t="shared" si="71"/>
        <v>#VALUE!</v>
      </c>
      <c r="AJ164" s="15" t="e">
        <f t="shared" si="72"/>
        <v>#VALUE!</v>
      </c>
      <c r="AK164" s="15" t="e">
        <f t="shared" si="73"/>
        <v>#VALUE!</v>
      </c>
      <c r="AL164" s="15" t="e">
        <f t="shared" si="74"/>
        <v>#VALUE!</v>
      </c>
      <c r="AM164" s="15" t="e">
        <f t="shared" si="75"/>
        <v>#VALUE!</v>
      </c>
      <c r="AN164" s="15" t="e">
        <f t="shared" si="76"/>
        <v>#VALUE!</v>
      </c>
      <c r="AO164" s="15" t="e">
        <f t="shared" si="77"/>
        <v>#VALUE!</v>
      </c>
      <c r="AP164" s="15">
        <f t="shared" si="78"/>
        <v>1</v>
      </c>
    </row>
    <row r="165" spans="1:42" ht="15.75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IF(OR($B165="",$C165="",$D165="",$E165="",$E165&gt;AN_CONCURS),"",IF($F165&lt;&gt;0,$F165/VLOOKUP($E165,Euro!A$6:C$246,3,FALSE),IF($G165&lt;&gt;0,$G165,0)))</f>
        <v/>
      </c>
      <c r="S165" s="236" t="b">
        <f t="shared" si="56"/>
        <v>0</v>
      </c>
      <c r="T165" s="96"/>
      <c r="V165" s="14" t="e">
        <f t="shared" si="57"/>
        <v>#VALUE!</v>
      </c>
      <c r="W165" s="14" t="e">
        <f t="shared" si="59"/>
        <v>#VALUE!</v>
      </c>
      <c r="X165" s="14" t="e">
        <f t="shared" si="60"/>
        <v>#VALUE!</v>
      </c>
      <c r="Y165" s="14" t="e">
        <f t="shared" si="61"/>
        <v>#VALUE!</v>
      </c>
      <c r="Z165" s="14" t="e">
        <f t="shared" si="62"/>
        <v>#VALUE!</v>
      </c>
      <c r="AA165" s="14" t="e">
        <f t="shared" si="63"/>
        <v>#VALUE!</v>
      </c>
      <c r="AB165" s="14" t="e">
        <f t="shared" si="64"/>
        <v>#VALUE!</v>
      </c>
      <c r="AC165" s="14" t="e">
        <f t="shared" si="65"/>
        <v>#VALUE!</v>
      </c>
      <c r="AD165" s="14" t="e">
        <f t="shared" si="66"/>
        <v>#VALUE!</v>
      </c>
      <c r="AE165" s="14" t="e">
        <f t="shared" si="67"/>
        <v>#VALUE!</v>
      </c>
      <c r="AF165" s="15" t="e">
        <f t="shared" si="68"/>
        <v>#VALUE!</v>
      </c>
      <c r="AG165" s="15" t="e">
        <f t="shared" si="69"/>
        <v>#VALUE!</v>
      </c>
      <c r="AH165" s="15" t="e">
        <f t="shared" si="70"/>
        <v>#VALUE!</v>
      </c>
      <c r="AI165" s="15" t="e">
        <f t="shared" si="71"/>
        <v>#VALUE!</v>
      </c>
      <c r="AJ165" s="15" t="e">
        <f t="shared" si="72"/>
        <v>#VALUE!</v>
      </c>
      <c r="AK165" s="15" t="e">
        <f t="shared" si="73"/>
        <v>#VALUE!</v>
      </c>
      <c r="AL165" s="15" t="e">
        <f t="shared" si="74"/>
        <v>#VALUE!</v>
      </c>
      <c r="AM165" s="15" t="e">
        <f t="shared" si="75"/>
        <v>#VALUE!</v>
      </c>
      <c r="AN165" s="15" t="e">
        <f t="shared" si="76"/>
        <v>#VALUE!</v>
      </c>
      <c r="AO165" s="15" t="e">
        <f t="shared" si="77"/>
        <v>#VALUE!</v>
      </c>
      <c r="AP165" s="15">
        <f t="shared" si="78"/>
        <v>1</v>
      </c>
    </row>
    <row r="166" spans="1:42" ht="15.75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IF(OR($B166="",$C166="",$D166="",$E166="",$E166&gt;AN_CONCURS),"",IF($F166&lt;&gt;0,$F166/VLOOKUP($E166,Euro!A$6:C$246,3,FALSE),IF($G166&lt;&gt;0,$G166,0)))</f>
        <v/>
      </c>
      <c r="S166" s="236" t="b">
        <f t="shared" si="56"/>
        <v>0</v>
      </c>
      <c r="T166" s="96"/>
      <c r="V166" s="14" t="e">
        <f t="shared" si="57"/>
        <v>#VALUE!</v>
      </c>
      <c r="W166" s="14" t="e">
        <f t="shared" si="59"/>
        <v>#VALUE!</v>
      </c>
      <c r="X166" s="14" t="e">
        <f t="shared" si="60"/>
        <v>#VALUE!</v>
      </c>
      <c r="Y166" s="14" t="e">
        <f t="shared" si="61"/>
        <v>#VALUE!</v>
      </c>
      <c r="Z166" s="14" t="e">
        <f t="shared" si="62"/>
        <v>#VALUE!</v>
      </c>
      <c r="AA166" s="14" t="e">
        <f t="shared" si="63"/>
        <v>#VALUE!</v>
      </c>
      <c r="AB166" s="14" t="e">
        <f t="shared" si="64"/>
        <v>#VALUE!</v>
      </c>
      <c r="AC166" s="14" t="e">
        <f t="shared" si="65"/>
        <v>#VALUE!</v>
      </c>
      <c r="AD166" s="14" t="e">
        <f t="shared" si="66"/>
        <v>#VALUE!</v>
      </c>
      <c r="AE166" s="14" t="e">
        <f t="shared" si="67"/>
        <v>#VALUE!</v>
      </c>
      <c r="AF166" s="15" t="e">
        <f t="shared" si="68"/>
        <v>#VALUE!</v>
      </c>
      <c r="AG166" s="15" t="e">
        <f t="shared" si="69"/>
        <v>#VALUE!</v>
      </c>
      <c r="AH166" s="15" t="e">
        <f t="shared" si="70"/>
        <v>#VALUE!</v>
      </c>
      <c r="AI166" s="15" t="e">
        <f t="shared" si="71"/>
        <v>#VALUE!</v>
      </c>
      <c r="AJ166" s="15" t="e">
        <f t="shared" si="72"/>
        <v>#VALUE!</v>
      </c>
      <c r="AK166" s="15" t="e">
        <f t="shared" si="73"/>
        <v>#VALUE!</v>
      </c>
      <c r="AL166" s="15" t="e">
        <f t="shared" si="74"/>
        <v>#VALUE!</v>
      </c>
      <c r="AM166" s="15" t="e">
        <f t="shared" si="75"/>
        <v>#VALUE!</v>
      </c>
      <c r="AN166" s="15" t="e">
        <f t="shared" si="76"/>
        <v>#VALUE!</v>
      </c>
      <c r="AO166" s="15" t="e">
        <f t="shared" si="77"/>
        <v>#VALUE!</v>
      </c>
      <c r="AP166" s="15">
        <f t="shared" si="78"/>
        <v>1</v>
      </c>
    </row>
    <row r="167" spans="1:42" ht="15.75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IF(OR($B167="",$C167="",$D167="",$E167="",$E167&gt;AN_CONCURS),"",IF($F167&lt;&gt;0,$F167/VLOOKUP($E167,Euro!A$6:C$246,3,FALSE),IF($G167&lt;&gt;0,$G167,0)))</f>
        <v/>
      </c>
      <c r="S167" s="236" t="b">
        <f t="shared" si="56"/>
        <v>0</v>
      </c>
      <c r="T167" s="96"/>
      <c r="V167" s="14" t="e">
        <f t="shared" si="57"/>
        <v>#VALUE!</v>
      </c>
      <c r="W167" s="14" t="e">
        <f t="shared" si="59"/>
        <v>#VALUE!</v>
      </c>
      <c r="X167" s="14" t="e">
        <f t="shared" si="60"/>
        <v>#VALUE!</v>
      </c>
      <c r="Y167" s="14" t="e">
        <f t="shared" si="61"/>
        <v>#VALUE!</v>
      </c>
      <c r="Z167" s="14" t="e">
        <f t="shared" si="62"/>
        <v>#VALUE!</v>
      </c>
      <c r="AA167" s="14" t="e">
        <f t="shared" si="63"/>
        <v>#VALUE!</v>
      </c>
      <c r="AB167" s="14" t="e">
        <f t="shared" si="64"/>
        <v>#VALUE!</v>
      </c>
      <c r="AC167" s="14" t="e">
        <f t="shared" si="65"/>
        <v>#VALUE!</v>
      </c>
      <c r="AD167" s="14" t="e">
        <f t="shared" si="66"/>
        <v>#VALUE!</v>
      </c>
      <c r="AE167" s="14" t="e">
        <f t="shared" si="67"/>
        <v>#VALUE!</v>
      </c>
      <c r="AF167" s="15" t="e">
        <f t="shared" si="68"/>
        <v>#VALUE!</v>
      </c>
      <c r="AG167" s="15" t="e">
        <f t="shared" si="69"/>
        <v>#VALUE!</v>
      </c>
      <c r="AH167" s="15" t="e">
        <f t="shared" si="70"/>
        <v>#VALUE!</v>
      </c>
      <c r="AI167" s="15" t="e">
        <f t="shared" si="71"/>
        <v>#VALUE!</v>
      </c>
      <c r="AJ167" s="15" t="e">
        <f t="shared" si="72"/>
        <v>#VALUE!</v>
      </c>
      <c r="AK167" s="15" t="e">
        <f t="shared" si="73"/>
        <v>#VALUE!</v>
      </c>
      <c r="AL167" s="15" t="e">
        <f t="shared" si="74"/>
        <v>#VALUE!</v>
      </c>
      <c r="AM167" s="15" t="e">
        <f t="shared" si="75"/>
        <v>#VALUE!</v>
      </c>
      <c r="AN167" s="15" t="e">
        <f t="shared" si="76"/>
        <v>#VALUE!</v>
      </c>
      <c r="AO167" s="15" t="e">
        <f t="shared" si="77"/>
        <v>#VALUE!</v>
      </c>
      <c r="AP167" s="15">
        <f t="shared" si="78"/>
        <v>1</v>
      </c>
    </row>
    <row r="168" spans="1:42" ht="15.75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IF(OR($B168="",$C168="",$D168="",$E168="",$E168&gt;AN_CONCURS),"",IF($F168&lt;&gt;0,$F168/VLOOKUP($E168,Euro!A$6:C$246,3,FALSE),IF($G168&lt;&gt;0,$G168,0)))</f>
        <v/>
      </c>
      <c r="S168" s="236" t="b">
        <f t="shared" si="56"/>
        <v>0</v>
      </c>
      <c r="T168" s="96"/>
      <c r="V168" s="14" t="e">
        <f t="shared" si="57"/>
        <v>#VALUE!</v>
      </c>
      <c r="W168" s="14" t="e">
        <f t="shared" si="59"/>
        <v>#VALUE!</v>
      </c>
      <c r="X168" s="14" t="e">
        <f t="shared" si="60"/>
        <v>#VALUE!</v>
      </c>
      <c r="Y168" s="14" t="e">
        <f t="shared" si="61"/>
        <v>#VALUE!</v>
      </c>
      <c r="Z168" s="14" t="e">
        <f t="shared" si="62"/>
        <v>#VALUE!</v>
      </c>
      <c r="AA168" s="14" t="e">
        <f t="shared" si="63"/>
        <v>#VALUE!</v>
      </c>
      <c r="AB168" s="14" t="e">
        <f t="shared" si="64"/>
        <v>#VALUE!</v>
      </c>
      <c r="AC168" s="14" t="e">
        <f t="shared" si="65"/>
        <v>#VALUE!</v>
      </c>
      <c r="AD168" s="14" t="e">
        <f t="shared" si="66"/>
        <v>#VALUE!</v>
      </c>
      <c r="AE168" s="14" t="e">
        <f t="shared" si="67"/>
        <v>#VALUE!</v>
      </c>
      <c r="AF168" s="15" t="e">
        <f t="shared" si="68"/>
        <v>#VALUE!</v>
      </c>
      <c r="AG168" s="15" t="e">
        <f t="shared" si="69"/>
        <v>#VALUE!</v>
      </c>
      <c r="AH168" s="15" t="e">
        <f t="shared" si="70"/>
        <v>#VALUE!</v>
      </c>
      <c r="AI168" s="15" t="e">
        <f t="shared" si="71"/>
        <v>#VALUE!</v>
      </c>
      <c r="AJ168" s="15" t="e">
        <f t="shared" si="72"/>
        <v>#VALUE!</v>
      </c>
      <c r="AK168" s="15" t="e">
        <f t="shared" si="73"/>
        <v>#VALUE!</v>
      </c>
      <c r="AL168" s="15" t="e">
        <f t="shared" si="74"/>
        <v>#VALUE!</v>
      </c>
      <c r="AM168" s="15" t="e">
        <f t="shared" si="75"/>
        <v>#VALUE!</v>
      </c>
      <c r="AN168" s="15" t="e">
        <f t="shared" si="76"/>
        <v>#VALUE!</v>
      </c>
      <c r="AO168" s="15" t="e">
        <f t="shared" si="77"/>
        <v>#VALUE!</v>
      </c>
      <c r="AP168" s="15">
        <f t="shared" si="78"/>
        <v>1</v>
      </c>
    </row>
    <row r="169" spans="1:42" ht="15.75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IF(OR($B169="",$C169="",$D169="",$E169="",$E169&gt;AN_CONCURS),"",IF($F169&lt;&gt;0,$F169/VLOOKUP($E169,Euro!A$6:C$246,3,FALSE),IF($G169&lt;&gt;0,$G169,0)))</f>
        <v/>
      </c>
      <c r="S169" s="236" t="b">
        <f t="shared" si="56"/>
        <v>0</v>
      </c>
      <c r="T169" s="96"/>
      <c r="V169" s="14" t="e">
        <f t="shared" si="57"/>
        <v>#VALUE!</v>
      </c>
      <c r="W169" s="14" t="e">
        <f t="shared" si="59"/>
        <v>#VALUE!</v>
      </c>
      <c r="X169" s="14" t="e">
        <f t="shared" si="60"/>
        <v>#VALUE!</v>
      </c>
      <c r="Y169" s="14" t="e">
        <f t="shared" si="61"/>
        <v>#VALUE!</v>
      </c>
      <c r="Z169" s="14" t="e">
        <f t="shared" si="62"/>
        <v>#VALUE!</v>
      </c>
      <c r="AA169" s="14" t="e">
        <f t="shared" si="63"/>
        <v>#VALUE!</v>
      </c>
      <c r="AB169" s="14" t="e">
        <f t="shared" si="64"/>
        <v>#VALUE!</v>
      </c>
      <c r="AC169" s="14" t="e">
        <f t="shared" si="65"/>
        <v>#VALUE!</v>
      </c>
      <c r="AD169" s="14" t="e">
        <f t="shared" si="66"/>
        <v>#VALUE!</v>
      </c>
      <c r="AE169" s="14" t="e">
        <f t="shared" si="67"/>
        <v>#VALUE!</v>
      </c>
      <c r="AF169" s="15" t="e">
        <f t="shared" si="68"/>
        <v>#VALUE!</v>
      </c>
      <c r="AG169" s="15" t="e">
        <f t="shared" si="69"/>
        <v>#VALUE!</v>
      </c>
      <c r="AH169" s="15" t="e">
        <f t="shared" si="70"/>
        <v>#VALUE!</v>
      </c>
      <c r="AI169" s="15" t="e">
        <f t="shared" si="71"/>
        <v>#VALUE!</v>
      </c>
      <c r="AJ169" s="15" t="e">
        <f t="shared" si="72"/>
        <v>#VALUE!</v>
      </c>
      <c r="AK169" s="15" t="e">
        <f t="shared" si="73"/>
        <v>#VALUE!</v>
      </c>
      <c r="AL169" s="15" t="e">
        <f t="shared" si="74"/>
        <v>#VALUE!</v>
      </c>
      <c r="AM169" s="15" t="e">
        <f t="shared" si="75"/>
        <v>#VALUE!</v>
      </c>
      <c r="AN169" s="15" t="e">
        <f t="shared" si="76"/>
        <v>#VALUE!</v>
      </c>
      <c r="AO169" s="15" t="e">
        <f t="shared" si="77"/>
        <v>#VALUE!</v>
      </c>
      <c r="AP169" s="15">
        <f t="shared" si="78"/>
        <v>1</v>
      </c>
    </row>
    <row r="170" spans="1:42" ht="15.75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IF(OR($B170="",$C170="",$D170="",$E170="",$E170&gt;AN_CONCURS),"",IF($F170&lt;&gt;0,$F170/VLOOKUP($E170,Euro!A$6:C$246,3,FALSE),IF($G170&lt;&gt;0,$G170,0)))</f>
        <v/>
      </c>
      <c r="S170" s="236" t="b">
        <f t="shared" si="56"/>
        <v>0</v>
      </c>
      <c r="T170" s="96"/>
      <c r="V170" s="14" t="e">
        <f t="shared" si="57"/>
        <v>#VALUE!</v>
      </c>
      <c r="W170" s="14" t="e">
        <f t="shared" si="59"/>
        <v>#VALUE!</v>
      </c>
      <c r="X170" s="14" t="e">
        <f t="shared" si="60"/>
        <v>#VALUE!</v>
      </c>
      <c r="Y170" s="14" t="e">
        <f t="shared" si="61"/>
        <v>#VALUE!</v>
      </c>
      <c r="Z170" s="14" t="e">
        <f t="shared" si="62"/>
        <v>#VALUE!</v>
      </c>
      <c r="AA170" s="14" t="e">
        <f t="shared" si="63"/>
        <v>#VALUE!</v>
      </c>
      <c r="AB170" s="14" t="e">
        <f t="shared" si="64"/>
        <v>#VALUE!</v>
      </c>
      <c r="AC170" s="14" t="e">
        <f t="shared" si="65"/>
        <v>#VALUE!</v>
      </c>
      <c r="AD170" s="14" t="e">
        <f t="shared" si="66"/>
        <v>#VALUE!</v>
      </c>
      <c r="AE170" s="14" t="e">
        <f t="shared" si="67"/>
        <v>#VALUE!</v>
      </c>
      <c r="AF170" s="15" t="e">
        <f t="shared" si="68"/>
        <v>#VALUE!</v>
      </c>
      <c r="AG170" s="15" t="e">
        <f t="shared" si="69"/>
        <v>#VALUE!</v>
      </c>
      <c r="AH170" s="15" t="e">
        <f t="shared" si="70"/>
        <v>#VALUE!</v>
      </c>
      <c r="AI170" s="15" t="e">
        <f t="shared" si="71"/>
        <v>#VALUE!</v>
      </c>
      <c r="AJ170" s="15" t="e">
        <f t="shared" si="72"/>
        <v>#VALUE!</v>
      </c>
      <c r="AK170" s="15" t="e">
        <f t="shared" si="73"/>
        <v>#VALUE!</v>
      </c>
      <c r="AL170" s="15" t="e">
        <f t="shared" si="74"/>
        <v>#VALUE!</v>
      </c>
      <c r="AM170" s="15" t="e">
        <f t="shared" si="75"/>
        <v>#VALUE!</v>
      </c>
      <c r="AN170" s="15" t="e">
        <f t="shared" si="76"/>
        <v>#VALUE!</v>
      </c>
      <c r="AO170" s="15" t="e">
        <f t="shared" si="77"/>
        <v>#VALUE!</v>
      </c>
      <c r="AP170" s="15">
        <f t="shared" si="78"/>
        <v>1</v>
      </c>
    </row>
    <row r="171" spans="1:42" ht="15.75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IF(OR($B171="",$C171="",$D171="",$E171="",$E171&gt;AN_CONCURS),"",IF($F171&lt;&gt;0,$F171/VLOOKUP($E171,Euro!A$6:C$246,3,FALSE),IF($G171&lt;&gt;0,$G171,0)))</f>
        <v/>
      </c>
      <c r="S171" s="236" t="b">
        <f t="shared" si="56"/>
        <v>0</v>
      </c>
      <c r="T171" s="96"/>
      <c r="V171" s="14" t="e">
        <f t="shared" si="57"/>
        <v>#VALUE!</v>
      </c>
      <c r="W171" s="14" t="e">
        <f t="shared" si="59"/>
        <v>#VALUE!</v>
      </c>
      <c r="X171" s="14" t="e">
        <f t="shared" si="60"/>
        <v>#VALUE!</v>
      </c>
      <c r="Y171" s="14" t="e">
        <f t="shared" si="61"/>
        <v>#VALUE!</v>
      </c>
      <c r="Z171" s="14" t="e">
        <f t="shared" si="62"/>
        <v>#VALUE!</v>
      </c>
      <c r="AA171" s="14" t="e">
        <f t="shared" si="63"/>
        <v>#VALUE!</v>
      </c>
      <c r="AB171" s="14" t="e">
        <f t="shared" si="64"/>
        <v>#VALUE!</v>
      </c>
      <c r="AC171" s="14" t="e">
        <f t="shared" si="65"/>
        <v>#VALUE!</v>
      </c>
      <c r="AD171" s="14" t="e">
        <f t="shared" si="66"/>
        <v>#VALUE!</v>
      </c>
      <c r="AE171" s="14" t="e">
        <f t="shared" si="67"/>
        <v>#VALUE!</v>
      </c>
      <c r="AF171" s="15" t="e">
        <f t="shared" si="68"/>
        <v>#VALUE!</v>
      </c>
      <c r="AG171" s="15" t="e">
        <f t="shared" si="69"/>
        <v>#VALUE!</v>
      </c>
      <c r="AH171" s="15" t="e">
        <f t="shared" si="70"/>
        <v>#VALUE!</v>
      </c>
      <c r="AI171" s="15" t="e">
        <f t="shared" si="71"/>
        <v>#VALUE!</v>
      </c>
      <c r="AJ171" s="15" t="e">
        <f t="shared" si="72"/>
        <v>#VALUE!</v>
      </c>
      <c r="AK171" s="15" t="e">
        <f t="shared" si="73"/>
        <v>#VALUE!</v>
      </c>
      <c r="AL171" s="15" t="e">
        <f t="shared" si="74"/>
        <v>#VALUE!</v>
      </c>
      <c r="AM171" s="15" t="e">
        <f t="shared" si="75"/>
        <v>#VALUE!</v>
      </c>
      <c r="AN171" s="15" t="e">
        <f t="shared" si="76"/>
        <v>#VALUE!</v>
      </c>
      <c r="AO171" s="15" t="e">
        <f t="shared" si="77"/>
        <v>#VALUE!</v>
      </c>
      <c r="AP171" s="15">
        <f t="shared" si="78"/>
        <v>1</v>
      </c>
    </row>
    <row r="172" spans="1:42" ht="15.75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IF(OR($B172="",$C172="",$D172="",$E172="",$E172&gt;AN_CONCURS),"",IF($F172&lt;&gt;0,$F172/VLOOKUP($E172,Euro!A$6:C$246,3,FALSE),IF($G172&lt;&gt;0,$G172,0)))</f>
        <v/>
      </c>
      <c r="S172" s="236" t="b">
        <f t="shared" si="56"/>
        <v>0</v>
      </c>
      <c r="T172" s="96"/>
      <c r="V172" s="14" t="e">
        <f t="shared" si="57"/>
        <v>#VALUE!</v>
      </c>
      <c r="W172" s="14" t="e">
        <f t="shared" si="59"/>
        <v>#VALUE!</v>
      </c>
      <c r="X172" s="14" t="e">
        <f t="shared" si="60"/>
        <v>#VALUE!</v>
      </c>
      <c r="Y172" s="14" t="e">
        <f t="shared" si="61"/>
        <v>#VALUE!</v>
      </c>
      <c r="Z172" s="14" t="e">
        <f t="shared" si="62"/>
        <v>#VALUE!</v>
      </c>
      <c r="AA172" s="14" t="e">
        <f t="shared" si="63"/>
        <v>#VALUE!</v>
      </c>
      <c r="AB172" s="14" t="e">
        <f t="shared" si="64"/>
        <v>#VALUE!</v>
      </c>
      <c r="AC172" s="14" t="e">
        <f t="shared" si="65"/>
        <v>#VALUE!</v>
      </c>
      <c r="AD172" s="14" t="e">
        <f t="shared" si="66"/>
        <v>#VALUE!</v>
      </c>
      <c r="AE172" s="14" t="e">
        <f t="shared" si="67"/>
        <v>#VALUE!</v>
      </c>
      <c r="AF172" s="15" t="e">
        <f t="shared" si="68"/>
        <v>#VALUE!</v>
      </c>
      <c r="AG172" s="15" t="e">
        <f t="shared" si="69"/>
        <v>#VALUE!</v>
      </c>
      <c r="AH172" s="15" t="e">
        <f t="shared" si="70"/>
        <v>#VALUE!</v>
      </c>
      <c r="AI172" s="15" t="e">
        <f t="shared" si="71"/>
        <v>#VALUE!</v>
      </c>
      <c r="AJ172" s="15" t="e">
        <f t="shared" si="72"/>
        <v>#VALUE!</v>
      </c>
      <c r="AK172" s="15" t="e">
        <f t="shared" si="73"/>
        <v>#VALUE!</v>
      </c>
      <c r="AL172" s="15" t="e">
        <f t="shared" si="74"/>
        <v>#VALUE!</v>
      </c>
      <c r="AM172" s="15" t="e">
        <f t="shared" si="75"/>
        <v>#VALUE!</v>
      </c>
      <c r="AN172" s="15" t="e">
        <f t="shared" si="76"/>
        <v>#VALUE!</v>
      </c>
      <c r="AO172" s="15" t="e">
        <f t="shared" si="77"/>
        <v>#VALUE!</v>
      </c>
      <c r="AP172" s="15">
        <f t="shared" si="78"/>
        <v>1</v>
      </c>
    </row>
    <row r="173" spans="1:42" ht="15.75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IF(OR($B173="",$C173="",$D173="",$E173="",$E173&gt;AN_CONCURS),"",IF($F173&lt;&gt;0,$F173/VLOOKUP($E173,Euro!A$6:C$246,3,FALSE),IF($G173&lt;&gt;0,$G173,0)))</f>
        <v/>
      </c>
      <c r="S173" s="236" t="b">
        <f t="shared" si="56"/>
        <v>0</v>
      </c>
      <c r="T173" s="96"/>
      <c r="V173" s="14" t="e">
        <f t="shared" si="57"/>
        <v>#VALUE!</v>
      </c>
      <c r="W173" s="14" t="e">
        <f t="shared" si="59"/>
        <v>#VALUE!</v>
      </c>
      <c r="X173" s="14" t="e">
        <f t="shared" si="60"/>
        <v>#VALUE!</v>
      </c>
      <c r="Y173" s="14" t="e">
        <f t="shared" si="61"/>
        <v>#VALUE!</v>
      </c>
      <c r="Z173" s="14" t="e">
        <f t="shared" si="62"/>
        <v>#VALUE!</v>
      </c>
      <c r="AA173" s="14" t="e">
        <f t="shared" si="63"/>
        <v>#VALUE!</v>
      </c>
      <c r="AB173" s="14" t="e">
        <f t="shared" si="64"/>
        <v>#VALUE!</v>
      </c>
      <c r="AC173" s="14" t="e">
        <f t="shared" si="65"/>
        <v>#VALUE!</v>
      </c>
      <c r="AD173" s="14" t="e">
        <f t="shared" si="66"/>
        <v>#VALUE!</v>
      </c>
      <c r="AE173" s="14" t="e">
        <f t="shared" si="67"/>
        <v>#VALUE!</v>
      </c>
      <c r="AF173" s="15" t="e">
        <f t="shared" si="68"/>
        <v>#VALUE!</v>
      </c>
      <c r="AG173" s="15" t="e">
        <f t="shared" si="69"/>
        <v>#VALUE!</v>
      </c>
      <c r="AH173" s="15" t="e">
        <f t="shared" si="70"/>
        <v>#VALUE!</v>
      </c>
      <c r="AI173" s="15" t="e">
        <f t="shared" si="71"/>
        <v>#VALUE!</v>
      </c>
      <c r="AJ173" s="15" t="e">
        <f t="shared" si="72"/>
        <v>#VALUE!</v>
      </c>
      <c r="AK173" s="15" t="e">
        <f t="shared" si="73"/>
        <v>#VALUE!</v>
      </c>
      <c r="AL173" s="15" t="e">
        <f t="shared" si="74"/>
        <v>#VALUE!</v>
      </c>
      <c r="AM173" s="15" t="e">
        <f t="shared" si="75"/>
        <v>#VALUE!</v>
      </c>
      <c r="AN173" s="15" t="e">
        <f t="shared" si="76"/>
        <v>#VALUE!</v>
      </c>
      <c r="AO173" s="15" t="e">
        <f t="shared" si="77"/>
        <v>#VALUE!</v>
      </c>
      <c r="AP173" s="15">
        <f t="shared" si="78"/>
        <v>1</v>
      </c>
    </row>
    <row r="174" spans="1:42" ht="15.75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IF(OR($B174="",$C174="",$D174="",$E174="",$E174&gt;AN_CONCURS),"",IF($F174&lt;&gt;0,$F174/VLOOKUP($E174,Euro!A$6:C$246,3,FALSE),IF($G174&lt;&gt;0,$G174,0)))</f>
        <v/>
      </c>
      <c r="S174" s="236" t="b">
        <f t="shared" si="56"/>
        <v>0</v>
      </c>
      <c r="T174" s="96"/>
      <c r="V174" s="14" t="e">
        <f t="shared" si="57"/>
        <v>#VALUE!</v>
      </c>
      <c r="W174" s="14" t="e">
        <f t="shared" si="59"/>
        <v>#VALUE!</v>
      </c>
      <c r="X174" s="14" t="e">
        <f t="shared" si="60"/>
        <v>#VALUE!</v>
      </c>
      <c r="Y174" s="14" t="e">
        <f t="shared" si="61"/>
        <v>#VALUE!</v>
      </c>
      <c r="Z174" s="14" t="e">
        <f t="shared" si="62"/>
        <v>#VALUE!</v>
      </c>
      <c r="AA174" s="14" t="e">
        <f t="shared" si="63"/>
        <v>#VALUE!</v>
      </c>
      <c r="AB174" s="14" t="e">
        <f t="shared" si="64"/>
        <v>#VALUE!</v>
      </c>
      <c r="AC174" s="14" t="e">
        <f t="shared" si="65"/>
        <v>#VALUE!</v>
      </c>
      <c r="AD174" s="14" t="e">
        <f t="shared" si="66"/>
        <v>#VALUE!</v>
      </c>
      <c r="AE174" s="14" t="e">
        <f t="shared" si="67"/>
        <v>#VALUE!</v>
      </c>
      <c r="AF174" s="15" t="e">
        <f t="shared" si="68"/>
        <v>#VALUE!</v>
      </c>
      <c r="AG174" s="15" t="e">
        <f t="shared" si="69"/>
        <v>#VALUE!</v>
      </c>
      <c r="AH174" s="15" t="e">
        <f t="shared" si="70"/>
        <v>#VALUE!</v>
      </c>
      <c r="AI174" s="15" t="e">
        <f t="shared" si="71"/>
        <v>#VALUE!</v>
      </c>
      <c r="AJ174" s="15" t="e">
        <f t="shared" si="72"/>
        <v>#VALUE!</v>
      </c>
      <c r="AK174" s="15" t="e">
        <f t="shared" si="73"/>
        <v>#VALUE!</v>
      </c>
      <c r="AL174" s="15" t="e">
        <f t="shared" si="74"/>
        <v>#VALUE!</v>
      </c>
      <c r="AM174" s="15" t="e">
        <f t="shared" si="75"/>
        <v>#VALUE!</v>
      </c>
      <c r="AN174" s="15" t="e">
        <f t="shared" si="76"/>
        <v>#VALUE!</v>
      </c>
      <c r="AO174" s="15" t="e">
        <f t="shared" si="77"/>
        <v>#VALUE!</v>
      </c>
      <c r="AP174" s="15">
        <f t="shared" si="78"/>
        <v>1</v>
      </c>
    </row>
    <row r="175" spans="1:42" ht="15.75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IF(OR($B175="",$C175="",$D175="",$E175="",$E175&gt;AN_CONCURS),"",IF($F175&lt;&gt;0,$F175/VLOOKUP($E175,Euro!A$6:C$246,3,FALSE),IF($G175&lt;&gt;0,$G175,0)))</f>
        <v/>
      </c>
      <c r="S175" s="236" t="b">
        <f t="shared" si="56"/>
        <v>0</v>
      </c>
      <c r="T175" s="96"/>
      <c r="V175" s="14" t="e">
        <f t="shared" si="57"/>
        <v>#VALUE!</v>
      </c>
      <c r="W175" s="14" t="e">
        <f t="shared" si="59"/>
        <v>#VALUE!</v>
      </c>
      <c r="X175" s="14" t="e">
        <f t="shared" si="60"/>
        <v>#VALUE!</v>
      </c>
      <c r="Y175" s="14" t="e">
        <f t="shared" si="61"/>
        <v>#VALUE!</v>
      </c>
      <c r="Z175" s="14" t="e">
        <f t="shared" si="62"/>
        <v>#VALUE!</v>
      </c>
      <c r="AA175" s="14" t="e">
        <f t="shared" si="63"/>
        <v>#VALUE!</v>
      </c>
      <c r="AB175" s="14" t="e">
        <f t="shared" si="64"/>
        <v>#VALUE!</v>
      </c>
      <c r="AC175" s="14" t="e">
        <f t="shared" si="65"/>
        <v>#VALUE!</v>
      </c>
      <c r="AD175" s="14" t="e">
        <f t="shared" si="66"/>
        <v>#VALUE!</v>
      </c>
      <c r="AE175" s="14" t="e">
        <f t="shared" si="67"/>
        <v>#VALUE!</v>
      </c>
      <c r="AF175" s="15" t="e">
        <f t="shared" si="68"/>
        <v>#VALUE!</v>
      </c>
      <c r="AG175" s="15" t="e">
        <f t="shared" si="69"/>
        <v>#VALUE!</v>
      </c>
      <c r="AH175" s="15" t="e">
        <f t="shared" si="70"/>
        <v>#VALUE!</v>
      </c>
      <c r="AI175" s="15" t="e">
        <f t="shared" si="71"/>
        <v>#VALUE!</v>
      </c>
      <c r="AJ175" s="15" t="e">
        <f t="shared" si="72"/>
        <v>#VALUE!</v>
      </c>
      <c r="AK175" s="15" t="e">
        <f t="shared" si="73"/>
        <v>#VALUE!</v>
      </c>
      <c r="AL175" s="15" t="e">
        <f t="shared" si="74"/>
        <v>#VALUE!</v>
      </c>
      <c r="AM175" s="15" t="e">
        <f t="shared" si="75"/>
        <v>#VALUE!</v>
      </c>
      <c r="AN175" s="15" t="e">
        <f t="shared" si="76"/>
        <v>#VALUE!</v>
      </c>
      <c r="AO175" s="15" t="e">
        <f t="shared" si="77"/>
        <v>#VALUE!</v>
      </c>
      <c r="AP175" s="15">
        <f t="shared" si="78"/>
        <v>1</v>
      </c>
    </row>
    <row r="176" spans="1:42" ht="15.75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IF(OR($B176="",$C176="",$D176="",$E176="",$E176&gt;AN_CONCURS),"",IF($F176&lt;&gt;0,$F176/VLOOKUP($E176,Euro!A$6:C$246,3,FALSE),IF($G176&lt;&gt;0,$G176,0)))</f>
        <v/>
      </c>
      <c r="S176" s="236" t="b">
        <f t="shared" si="56"/>
        <v>0</v>
      </c>
      <c r="T176" s="96"/>
      <c r="V176" s="14" t="e">
        <f t="shared" si="57"/>
        <v>#VALUE!</v>
      </c>
      <c r="W176" s="14" t="e">
        <f t="shared" si="59"/>
        <v>#VALUE!</v>
      </c>
      <c r="X176" s="14" t="e">
        <f t="shared" si="60"/>
        <v>#VALUE!</v>
      </c>
      <c r="Y176" s="14" t="e">
        <f t="shared" si="61"/>
        <v>#VALUE!</v>
      </c>
      <c r="Z176" s="14" t="e">
        <f t="shared" si="62"/>
        <v>#VALUE!</v>
      </c>
      <c r="AA176" s="14" t="e">
        <f t="shared" si="63"/>
        <v>#VALUE!</v>
      </c>
      <c r="AB176" s="14" t="e">
        <f t="shared" si="64"/>
        <v>#VALUE!</v>
      </c>
      <c r="AC176" s="14" t="e">
        <f t="shared" si="65"/>
        <v>#VALUE!</v>
      </c>
      <c r="AD176" s="14" t="e">
        <f t="shared" si="66"/>
        <v>#VALUE!</v>
      </c>
      <c r="AE176" s="14" t="e">
        <f t="shared" si="67"/>
        <v>#VALUE!</v>
      </c>
      <c r="AF176" s="15" t="e">
        <f t="shared" si="68"/>
        <v>#VALUE!</v>
      </c>
      <c r="AG176" s="15" t="e">
        <f t="shared" si="69"/>
        <v>#VALUE!</v>
      </c>
      <c r="AH176" s="15" t="e">
        <f t="shared" si="70"/>
        <v>#VALUE!</v>
      </c>
      <c r="AI176" s="15" t="e">
        <f t="shared" si="71"/>
        <v>#VALUE!</v>
      </c>
      <c r="AJ176" s="15" t="e">
        <f t="shared" si="72"/>
        <v>#VALUE!</v>
      </c>
      <c r="AK176" s="15" t="e">
        <f t="shared" si="73"/>
        <v>#VALUE!</v>
      </c>
      <c r="AL176" s="15" t="e">
        <f t="shared" si="74"/>
        <v>#VALUE!</v>
      </c>
      <c r="AM176" s="15" t="e">
        <f t="shared" si="75"/>
        <v>#VALUE!</v>
      </c>
      <c r="AN176" s="15" t="e">
        <f t="shared" si="76"/>
        <v>#VALUE!</v>
      </c>
      <c r="AO176" s="15" t="e">
        <f t="shared" si="77"/>
        <v>#VALUE!</v>
      </c>
      <c r="AP176" s="15">
        <f t="shared" si="78"/>
        <v>1</v>
      </c>
    </row>
    <row r="177" spans="1:42" ht="15.75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IF(OR($B177="",$C177="",$D177="",$E177="",$E177&gt;AN_CONCURS),"",IF($F177&lt;&gt;0,$F177/VLOOKUP($E177,Euro!A$6:C$246,3,FALSE),IF($G177&lt;&gt;0,$G177,0)))</f>
        <v/>
      </c>
      <c r="S177" s="236" t="b">
        <f t="shared" si="56"/>
        <v>0</v>
      </c>
      <c r="T177" s="96"/>
      <c r="V177" s="14" t="e">
        <f t="shared" si="57"/>
        <v>#VALUE!</v>
      </c>
      <c r="W177" s="14" t="e">
        <f t="shared" si="59"/>
        <v>#VALUE!</v>
      </c>
      <c r="X177" s="14" t="e">
        <f t="shared" si="60"/>
        <v>#VALUE!</v>
      </c>
      <c r="Y177" s="14" t="e">
        <f t="shared" si="61"/>
        <v>#VALUE!</v>
      </c>
      <c r="Z177" s="14" t="e">
        <f t="shared" si="62"/>
        <v>#VALUE!</v>
      </c>
      <c r="AA177" s="14" t="e">
        <f t="shared" si="63"/>
        <v>#VALUE!</v>
      </c>
      <c r="AB177" s="14" t="e">
        <f t="shared" si="64"/>
        <v>#VALUE!</v>
      </c>
      <c r="AC177" s="14" t="e">
        <f t="shared" si="65"/>
        <v>#VALUE!</v>
      </c>
      <c r="AD177" s="14" t="e">
        <f t="shared" si="66"/>
        <v>#VALUE!</v>
      </c>
      <c r="AE177" s="14" t="e">
        <f t="shared" si="67"/>
        <v>#VALUE!</v>
      </c>
      <c r="AF177" s="15" t="e">
        <f t="shared" si="68"/>
        <v>#VALUE!</v>
      </c>
      <c r="AG177" s="15" t="e">
        <f t="shared" si="69"/>
        <v>#VALUE!</v>
      </c>
      <c r="AH177" s="15" t="e">
        <f t="shared" si="70"/>
        <v>#VALUE!</v>
      </c>
      <c r="AI177" s="15" t="e">
        <f t="shared" si="71"/>
        <v>#VALUE!</v>
      </c>
      <c r="AJ177" s="15" t="e">
        <f t="shared" si="72"/>
        <v>#VALUE!</v>
      </c>
      <c r="AK177" s="15" t="e">
        <f t="shared" si="73"/>
        <v>#VALUE!</v>
      </c>
      <c r="AL177" s="15" t="e">
        <f t="shared" si="74"/>
        <v>#VALUE!</v>
      </c>
      <c r="AM177" s="15" t="e">
        <f t="shared" si="75"/>
        <v>#VALUE!</v>
      </c>
      <c r="AN177" s="15" t="e">
        <f t="shared" si="76"/>
        <v>#VALUE!</v>
      </c>
      <c r="AO177" s="15" t="e">
        <f t="shared" si="77"/>
        <v>#VALUE!</v>
      </c>
      <c r="AP177" s="15">
        <f t="shared" si="78"/>
        <v>1</v>
      </c>
    </row>
    <row r="178" spans="1:42" ht="15.75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IF(OR($B178="",$C178="",$D178="",$E178="",$E178&gt;AN_CONCURS),"",IF($F178&lt;&gt;0,$F178/VLOOKUP($E178,Euro!A$6:C$246,3,FALSE),IF($G178&lt;&gt;0,$G178,0)))</f>
        <v/>
      </c>
      <c r="S178" s="236" t="b">
        <f t="shared" si="56"/>
        <v>0</v>
      </c>
      <c r="T178" s="96"/>
      <c r="V178" s="14" t="e">
        <f t="shared" si="57"/>
        <v>#VALUE!</v>
      </c>
      <c r="W178" s="14" t="e">
        <f t="shared" si="59"/>
        <v>#VALUE!</v>
      </c>
      <c r="X178" s="14" t="e">
        <f t="shared" si="60"/>
        <v>#VALUE!</v>
      </c>
      <c r="Y178" s="14" t="e">
        <f t="shared" si="61"/>
        <v>#VALUE!</v>
      </c>
      <c r="Z178" s="14" t="e">
        <f t="shared" si="62"/>
        <v>#VALUE!</v>
      </c>
      <c r="AA178" s="14" t="e">
        <f t="shared" si="63"/>
        <v>#VALUE!</v>
      </c>
      <c r="AB178" s="14" t="e">
        <f t="shared" si="64"/>
        <v>#VALUE!</v>
      </c>
      <c r="AC178" s="14" t="e">
        <f t="shared" si="65"/>
        <v>#VALUE!</v>
      </c>
      <c r="AD178" s="14" t="e">
        <f t="shared" si="66"/>
        <v>#VALUE!</v>
      </c>
      <c r="AE178" s="14" t="e">
        <f t="shared" si="67"/>
        <v>#VALUE!</v>
      </c>
      <c r="AF178" s="15" t="e">
        <f t="shared" si="68"/>
        <v>#VALUE!</v>
      </c>
      <c r="AG178" s="15" t="e">
        <f t="shared" si="69"/>
        <v>#VALUE!</v>
      </c>
      <c r="AH178" s="15" t="e">
        <f t="shared" si="70"/>
        <v>#VALUE!</v>
      </c>
      <c r="AI178" s="15" t="e">
        <f t="shared" si="71"/>
        <v>#VALUE!</v>
      </c>
      <c r="AJ178" s="15" t="e">
        <f t="shared" si="72"/>
        <v>#VALUE!</v>
      </c>
      <c r="AK178" s="15" t="e">
        <f t="shared" si="73"/>
        <v>#VALUE!</v>
      </c>
      <c r="AL178" s="15" t="e">
        <f t="shared" si="74"/>
        <v>#VALUE!</v>
      </c>
      <c r="AM178" s="15" t="e">
        <f t="shared" si="75"/>
        <v>#VALUE!</v>
      </c>
      <c r="AN178" s="15" t="e">
        <f t="shared" si="76"/>
        <v>#VALUE!</v>
      </c>
      <c r="AO178" s="15" t="e">
        <f t="shared" si="77"/>
        <v>#VALUE!</v>
      </c>
      <c r="AP178" s="15">
        <f t="shared" si="78"/>
        <v>1</v>
      </c>
    </row>
    <row r="179" spans="1:42" ht="15.75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IF(OR($B179="",$C179="",$D179="",$E179="",$E179&gt;AN_CONCURS),"",IF($F179&lt;&gt;0,$F179/VLOOKUP($E179,Euro!A$6:C$246,3,FALSE),IF($G179&lt;&gt;0,$G179,0)))</f>
        <v/>
      </c>
      <c r="S179" s="236" t="b">
        <f t="shared" si="56"/>
        <v>0</v>
      </c>
      <c r="T179" s="96"/>
      <c r="V179" s="14" t="e">
        <f t="shared" si="57"/>
        <v>#VALUE!</v>
      </c>
      <c r="W179" s="14" t="e">
        <f t="shared" si="59"/>
        <v>#VALUE!</v>
      </c>
      <c r="X179" s="14" t="e">
        <f t="shared" si="60"/>
        <v>#VALUE!</v>
      </c>
      <c r="Y179" s="14" t="e">
        <f t="shared" si="61"/>
        <v>#VALUE!</v>
      </c>
      <c r="Z179" s="14" t="e">
        <f t="shared" si="62"/>
        <v>#VALUE!</v>
      </c>
      <c r="AA179" s="14" t="e">
        <f t="shared" si="63"/>
        <v>#VALUE!</v>
      </c>
      <c r="AB179" s="14" t="e">
        <f t="shared" si="64"/>
        <v>#VALUE!</v>
      </c>
      <c r="AC179" s="14" t="e">
        <f t="shared" si="65"/>
        <v>#VALUE!</v>
      </c>
      <c r="AD179" s="14" t="e">
        <f t="shared" si="66"/>
        <v>#VALUE!</v>
      </c>
      <c r="AE179" s="14" t="e">
        <f t="shared" si="67"/>
        <v>#VALUE!</v>
      </c>
      <c r="AF179" s="15" t="e">
        <f t="shared" si="68"/>
        <v>#VALUE!</v>
      </c>
      <c r="AG179" s="15" t="e">
        <f t="shared" si="69"/>
        <v>#VALUE!</v>
      </c>
      <c r="AH179" s="15" t="e">
        <f t="shared" si="70"/>
        <v>#VALUE!</v>
      </c>
      <c r="AI179" s="15" t="e">
        <f t="shared" si="71"/>
        <v>#VALUE!</v>
      </c>
      <c r="AJ179" s="15" t="e">
        <f t="shared" si="72"/>
        <v>#VALUE!</v>
      </c>
      <c r="AK179" s="15" t="e">
        <f t="shared" si="73"/>
        <v>#VALUE!</v>
      </c>
      <c r="AL179" s="15" t="e">
        <f t="shared" si="74"/>
        <v>#VALUE!</v>
      </c>
      <c r="AM179" s="15" t="e">
        <f t="shared" si="75"/>
        <v>#VALUE!</v>
      </c>
      <c r="AN179" s="15" t="e">
        <f t="shared" si="76"/>
        <v>#VALUE!</v>
      </c>
      <c r="AO179" s="15" t="e">
        <f t="shared" si="77"/>
        <v>#VALUE!</v>
      </c>
      <c r="AP179" s="15">
        <f t="shared" si="78"/>
        <v>1</v>
      </c>
    </row>
    <row r="180" spans="1:42" ht="15.75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IF(OR($B180="",$C180="",$D180="",$E180="",$E180&gt;AN_CONCURS),"",IF($F180&lt;&gt;0,$F180/VLOOKUP($E180,Euro!A$6:C$246,3,FALSE),IF($G180&lt;&gt;0,$G180,0)))</f>
        <v/>
      </c>
      <c r="S180" s="236" t="b">
        <f t="shared" si="56"/>
        <v>0</v>
      </c>
      <c r="T180" s="96"/>
      <c r="V180" s="14" t="e">
        <f t="shared" si="57"/>
        <v>#VALUE!</v>
      </c>
      <c r="W180" s="14" t="e">
        <f t="shared" si="59"/>
        <v>#VALUE!</v>
      </c>
      <c r="X180" s="14" t="e">
        <f t="shared" si="60"/>
        <v>#VALUE!</v>
      </c>
      <c r="Y180" s="14" t="e">
        <f t="shared" si="61"/>
        <v>#VALUE!</v>
      </c>
      <c r="Z180" s="14" t="e">
        <f t="shared" si="62"/>
        <v>#VALUE!</v>
      </c>
      <c r="AA180" s="14" t="e">
        <f t="shared" si="63"/>
        <v>#VALUE!</v>
      </c>
      <c r="AB180" s="14" t="e">
        <f t="shared" si="64"/>
        <v>#VALUE!</v>
      </c>
      <c r="AC180" s="14" t="e">
        <f t="shared" si="65"/>
        <v>#VALUE!</v>
      </c>
      <c r="AD180" s="14" t="e">
        <f t="shared" si="66"/>
        <v>#VALUE!</v>
      </c>
      <c r="AE180" s="14" t="e">
        <f t="shared" si="67"/>
        <v>#VALUE!</v>
      </c>
      <c r="AF180" s="15" t="e">
        <f t="shared" si="68"/>
        <v>#VALUE!</v>
      </c>
      <c r="AG180" s="15" t="e">
        <f t="shared" si="69"/>
        <v>#VALUE!</v>
      </c>
      <c r="AH180" s="15" t="e">
        <f t="shared" si="70"/>
        <v>#VALUE!</v>
      </c>
      <c r="AI180" s="15" t="e">
        <f t="shared" si="71"/>
        <v>#VALUE!</v>
      </c>
      <c r="AJ180" s="15" t="e">
        <f t="shared" si="72"/>
        <v>#VALUE!</v>
      </c>
      <c r="AK180" s="15" t="e">
        <f t="shared" si="73"/>
        <v>#VALUE!</v>
      </c>
      <c r="AL180" s="15" t="e">
        <f t="shared" si="74"/>
        <v>#VALUE!</v>
      </c>
      <c r="AM180" s="15" t="e">
        <f t="shared" si="75"/>
        <v>#VALUE!</v>
      </c>
      <c r="AN180" s="15" t="e">
        <f t="shared" si="76"/>
        <v>#VALUE!</v>
      </c>
      <c r="AO180" s="15" t="e">
        <f t="shared" si="77"/>
        <v>#VALUE!</v>
      </c>
      <c r="AP180" s="15">
        <f t="shared" si="78"/>
        <v>1</v>
      </c>
    </row>
    <row r="181" spans="1:42" ht="15.75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IF(OR($B181="",$C181="",$D181="",$E181="",$E181&gt;AN_CONCURS),"",IF($F181&lt;&gt;0,$F181/VLOOKUP($E181,Euro!A$6:C$246,3,FALSE),IF($G181&lt;&gt;0,$G181,0)))</f>
        <v/>
      </c>
      <c r="S181" s="236" t="b">
        <f t="shared" si="56"/>
        <v>0</v>
      </c>
      <c r="T181" s="96"/>
      <c r="V181" s="14" t="e">
        <f t="shared" si="57"/>
        <v>#VALUE!</v>
      </c>
      <c r="W181" s="14" t="e">
        <f t="shared" si="59"/>
        <v>#VALUE!</v>
      </c>
      <c r="X181" s="14" t="e">
        <f t="shared" si="60"/>
        <v>#VALUE!</v>
      </c>
      <c r="Y181" s="14" t="e">
        <f t="shared" si="61"/>
        <v>#VALUE!</v>
      </c>
      <c r="Z181" s="14" t="e">
        <f t="shared" si="62"/>
        <v>#VALUE!</v>
      </c>
      <c r="AA181" s="14" t="e">
        <f t="shared" si="63"/>
        <v>#VALUE!</v>
      </c>
      <c r="AB181" s="14" t="e">
        <f t="shared" si="64"/>
        <v>#VALUE!</v>
      </c>
      <c r="AC181" s="14" t="e">
        <f t="shared" si="65"/>
        <v>#VALUE!</v>
      </c>
      <c r="AD181" s="14" t="e">
        <f t="shared" si="66"/>
        <v>#VALUE!</v>
      </c>
      <c r="AE181" s="14" t="e">
        <f t="shared" si="67"/>
        <v>#VALUE!</v>
      </c>
      <c r="AF181" s="15" t="e">
        <f t="shared" si="68"/>
        <v>#VALUE!</v>
      </c>
      <c r="AG181" s="15" t="e">
        <f t="shared" si="69"/>
        <v>#VALUE!</v>
      </c>
      <c r="AH181" s="15" t="e">
        <f t="shared" si="70"/>
        <v>#VALUE!</v>
      </c>
      <c r="AI181" s="15" t="e">
        <f t="shared" si="71"/>
        <v>#VALUE!</v>
      </c>
      <c r="AJ181" s="15" t="e">
        <f t="shared" si="72"/>
        <v>#VALUE!</v>
      </c>
      <c r="AK181" s="15" t="e">
        <f t="shared" si="73"/>
        <v>#VALUE!</v>
      </c>
      <c r="AL181" s="15" t="e">
        <f t="shared" si="74"/>
        <v>#VALUE!</v>
      </c>
      <c r="AM181" s="15" t="e">
        <f t="shared" si="75"/>
        <v>#VALUE!</v>
      </c>
      <c r="AN181" s="15" t="e">
        <f t="shared" si="76"/>
        <v>#VALUE!</v>
      </c>
      <c r="AO181" s="15" t="e">
        <f t="shared" si="77"/>
        <v>#VALUE!</v>
      </c>
      <c r="AP181" s="15">
        <f t="shared" si="78"/>
        <v>1</v>
      </c>
    </row>
    <row r="182" spans="1:42" ht="15.75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IF(OR($B182="",$C182="",$D182="",$E182="",$E182&gt;AN_CONCURS),"",IF($F182&lt;&gt;0,$F182/VLOOKUP($E182,Euro!A$6:C$246,3,FALSE),IF($G182&lt;&gt;0,$G182,0)))</f>
        <v/>
      </c>
      <c r="S182" s="236" t="b">
        <f t="shared" si="56"/>
        <v>0</v>
      </c>
      <c r="T182" s="96"/>
      <c r="V182" s="14" t="e">
        <f t="shared" si="57"/>
        <v>#VALUE!</v>
      </c>
      <c r="W182" s="14" t="e">
        <f t="shared" si="59"/>
        <v>#VALUE!</v>
      </c>
      <c r="X182" s="14" t="e">
        <f t="shared" si="60"/>
        <v>#VALUE!</v>
      </c>
      <c r="Y182" s="14" t="e">
        <f t="shared" si="61"/>
        <v>#VALUE!</v>
      </c>
      <c r="Z182" s="14" t="e">
        <f t="shared" si="62"/>
        <v>#VALUE!</v>
      </c>
      <c r="AA182" s="14" t="e">
        <f t="shared" si="63"/>
        <v>#VALUE!</v>
      </c>
      <c r="AB182" s="14" t="e">
        <f t="shared" si="64"/>
        <v>#VALUE!</v>
      </c>
      <c r="AC182" s="14" t="e">
        <f t="shared" si="65"/>
        <v>#VALUE!</v>
      </c>
      <c r="AD182" s="14" t="e">
        <f t="shared" si="66"/>
        <v>#VALUE!</v>
      </c>
      <c r="AE182" s="14" t="e">
        <f t="shared" si="67"/>
        <v>#VALUE!</v>
      </c>
      <c r="AF182" s="15" t="e">
        <f t="shared" si="68"/>
        <v>#VALUE!</v>
      </c>
      <c r="AG182" s="15" t="e">
        <f t="shared" si="69"/>
        <v>#VALUE!</v>
      </c>
      <c r="AH182" s="15" t="e">
        <f t="shared" si="70"/>
        <v>#VALUE!</v>
      </c>
      <c r="AI182" s="15" t="e">
        <f t="shared" si="71"/>
        <v>#VALUE!</v>
      </c>
      <c r="AJ182" s="15" t="e">
        <f t="shared" si="72"/>
        <v>#VALUE!</v>
      </c>
      <c r="AK182" s="15" t="e">
        <f t="shared" si="73"/>
        <v>#VALUE!</v>
      </c>
      <c r="AL182" s="15" t="e">
        <f t="shared" si="74"/>
        <v>#VALUE!</v>
      </c>
      <c r="AM182" s="15" t="e">
        <f t="shared" si="75"/>
        <v>#VALUE!</v>
      </c>
      <c r="AN182" s="15" t="e">
        <f t="shared" si="76"/>
        <v>#VALUE!</v>
      </c>
      <c r="AO182" s="15" t="e">
        <f t="shared" si="77"/>
        <v>#VALUE!</v>
      </c>
      <c r="AP182" s="15">
        <f t="shared" si="78"/>
        <v>1</v>
      </c>
    </row>
    <row r="183" spans="1:42" ht="15.75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IF(OR($B183="",$C183="",$D183="",$E183="",$E183&gt;AN_CONCURS),"",IF($F183&lt;&gt;0,$F183/VLOOKUP($E183,Euro!A$6:C$246,3,FALSE),IF($G183&lt;&gt;0,$G183,0)))</f>
        <v/>
      </c>
      <c r="S183" s="236" t="b">
        <f t="shared" si="56"/>
        <v>0</v>
      </c>
      <c r="T183" s="96"/>
      <c r="V183" s="14" t="e">
        <f t="shared" si="57"/>
        <v>#VALUE!</v>
      </c>
      <c r="W183" s="14" t="e">
        <f t="shared" si="59"/>
        <v>#VALUE!</v>
      </c>
      <c r="X183" s="14" t="e">
        <f t="shared" si="60"/>
        <v>#VALUE!</v>
      </c>
      <c r="Y183" s="14" t="e">
        <f t="shared" si="61"/>
        <v>#VALUE!</v>
      </c>
      <c r="Z183" s="14" t="e">
        <f t="shared" si="62"/>
        <v>#VALUE!</v>
      </c>
      <c r="AA183" s="14" t="e">
        <f t="shared" si="63"/>
        <v>#VALUE!</v>
      </c>
      <c r="AB183" s="14" t="e">
        <f t="shared" si="64"/>
        <v>#VALUE!</v>
      </c>
      <c r="AC183" s="14" t="e">
        <f t="shared" si="65"/>
        <v>#VALUE!</v>
      </c>
      <c r="AD183" s="14" t="e">
        <f t="shared" si="66"/>
        <v>#VALUE!</v>
      </c>
      <c r="AE183" s="14" t="e">
        <f t="shared" si="67"/>
        <v>#VALUE!</v>
      </c>
      <c r="AF183" s="15" t="e">
        <f t="shared" si="68"/>
        <v>#VALUE!</v>
      </c>
      <c r="AG183" s="15" t="e">
        <f t="shared" si="69"/>
        <v>#VALUE!</v>
      </c>
      <c r="AH183" s="15" t="e">
        <f t="shared" si="70"/>
        <v>#VALUE!</v>
      </c>
      <c r="AI183" s="15" t="e">
        <f t="shared" si="71"/>
        <v>#VALUE!</v>
      </c>
      <c r="AJ183" s="15" t="e">
        <f t="shared" si="72"/>
        <v>#VALUE!</v>
      </c>
      <c r="AK183" s="15" t="e">
        <f t="shared" si="73"/>
        <v>#VALUE!</v>
      </c>
      <c r="AL183" s="15" t="e">
        <f t="shared" si="74"/>
        <v>#VALUE!</v>
      </c>
      <c r="AM183" s="15" t="e">
        <f t="shared" si="75"/>
        <v>#VALUE!</v>
      </c>
      <c r="AN183" s="15" t="e">
        <f t="shared" si="76"/>
        <v>#VALUE!</v>
      </c>
      <c r="AO183" s="15" t="e">
        <f t="shared" si="77"/>
        <v>#VALUE!</v>
      </c>
      <c r="AP183" s="15">
        <f t="shared" si="78"/>
        <v>1</v>
      </c>
    </row>
    <row r="184" spans="1:42" ht="15.75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IF(OR($B184="",$C184="",$D184="",$E184="",$E184&gt;AN_CONCURS),"",IF($F184&lt;&gt;0,$F184/VLOOKUP($E184,Euro!A$6:C$246,3,FALSE),IF($G184&lt;&gt;0,$G184,0)))</f>
        <v/>
      </c>
      <c r="S184" s="236" t="b">
        <f t="shared" si="56"/>
        <v>0</v>
      </c>
      <c r="T184" s="96"/>
      <c r="V184" s="14" t="e">
        <f t="shared" si="57"/>
        <v>#VALUE!</v>
      </c>
      <c r="W184" s="14" t="e">
        <f t="shared" si="59"/>
        <v>#VALUE!</v>
      </c>
      <c r="X184" s="14" t="e">
        <f t="shared" si="60"/>
        <v>#VALUE!</v>
      </c>
      <c r="Y184" s="14" t="e">
        <f t="shared" si="61"/>
        <v>#VALUE!</v>
      </c>
      <c r="Z184" s="14" t="e">
        <f t="shared" si="62"/>
        <v>#VALUE!</v>
      </c>
      <c r="AA184" s="14" t="e">
        <f t="shared" si="63"/>
        <v>#VALUE!</v>
      </c>
      <c r="AB184" s="14" t="e">
        <f t="shared" si="64"/>
        <v>#VALUE!</v>
      </c>
      <c r="AC184" s="14" t="e">
        <f t="shared" si="65"/>
        <v>#VALUE!</v>
      </c>
      <c r="AD184" s="14" t="e">
        <f t="shared" si="66"/>
        <v>#VALUE!</v>
      </c>
      <c r="AE184" s="14" t="e">
        <f t="shared" si="67"/>
        <v>#VALUE!</v>
      </c>
      <c r="AF184" s="15" t="e">
        <f t="shared" si="68"/>
        <v>#VALUE!</v>
      </c>
      <c r="AG184" s="15" t="e">
        <f t="shared" si="69"/>
        <v>#VALUE!</v>
      </c>
      <c r="AH184" s="15" t="e">
        <f t="shared" si="70"/>
        <v>#VALUE!</v>
      </c>
      <c r="AI184" s="15" t="e">
        <f t="shared" si="71"/>
        <v>#VALUE!</v>
      </c>
      <c r="AJ184" s="15" t="e">
        <f t="shared" si="72"/>
        <v>#VALUE!</v>
      </c>
      <c r="AK184" s="15" t="e">
        <f t="shared" si="73"/>
        <v>#VALUE!</v>
      </c>
      <c r="AL184" s="15" t="e">
        <f t="shared" si="74"/>
        <v>#VALUE!</v>
      </c>
      <c r="AM184" s="15" t="e">
        <f t="shared" si="75"/>
        <v>#VALUE!</v>
      </c>
      <c r="AN184" s="15" t="e">
        <f t="shared" si="76"/>
        <v>#VALUE!</v>
      </c>
      <c r="AO184" s="15" t="e">
        <f t="shared" si="77"/>
        <v>#VALUE!</v>
      </c>
      <c r="AP184" s="15">
        <f t="shared" si="78"/>
        <v>1</v>
      </c>
    </row>
    <row r="185" spans="1:42" ht="15.75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IF(OR($B185="",$C185="",$D185="",$E185="",$E185&gt;AN_CONCURS),"",IF($F185&lt;&gt;0,$F185/VLOOKUP($E185,Euro!A$6:C$246,3,FALSE),IF($G185&lt;&gt;0,$G185,0)))</f>
        <v/>
      </c>
      <c r="S185" s="236" t="b">
        <f t="shared" si="56"/>
        <v>0</v>
      </c>
      <c r="T185" s="96"/>
      <c r="V185" s="14" t="e">
        <f t="shared" si="57"/>
        <v>#VALUE!</v>
      </c>
      <c r="W185" s="14" t="e">
        <f t="shared" si="59"/>
        <v>#VALUE!</v>
      </c>
      <c r="X185" s="14" t="e">
        <f t="shared" si="60"/>
        <v>#VALUE!</v>
      </c>
      <c r="Y185" s="14" t="e">
        <f t="shared" si="61"/>
        <v>#VALUE!</v>
      </c>
      <c r="Z185" s="14" t="e">
        <f t="shared" si="62"/>
        <v>#VALUE!</v>
      </c>
      <c r="AA185" s="14" t="e">
        <f t="shared" si="63"/>
        <v>#VALUE!</v>
      </c>
      <c r="AB185" s="14" t="e">
        <f t="shared" si="64"/>
        <v>#VALUE!</v>
      </c>
      <c r="AC185" s="14" t="e">
        <f t="shared" si="65"/>
        <v>#VALUE!</v>
      </c>
      <c r="AD185" s="14" t="e">
        <f t="shared" si="66"/>
        <v>#VALUE!</v>
      </c>
      <c r="AE185" s="14" t="e">
        <f t="shared" si="67"/>
        <v>#VALUE!</v>
      </c>
      <c r="AF185" s="15" t="e">
        <f t="shared" si="68"/>
        <v>#VALUE!</v>
      </c>
      <c r="AG185" s="15" t="e">
        <f t="shared" si="69"/>
        <v>#VALUE!</v>
      </c>
      <c r="AH185" s="15" t="e">
        <f t="shared" si="70"/>
        <v>#VALUE!</v>
      </c>
      <c r="AI185" s="15" t="e">
        <f t="shared" si="71"/>
        <v>#VALUE!</v>
      </c>
      <c r="AJ185" s="15" t="e">
        <f t="shared" si="72"/>
        <v>#VALUE!</v>
      </c>
      <c r="AK185" s="15" t="e">
        <f t="shared" si="73"/>
        <v>#VALUE!</v>
      </c>
      <c r="AL185" s="15" t="e">
        <f t="shared" si="74"/>
        <v>#VALUE!</v>
      </c>
      <c r="AM185" s="15" t="e">
        <f t="shared" si="75"/>
        <v>#VALUE!</v>
      </c>
      <c r="AN185" s="15" t="e">
        <f t="shared" si="76"/>
        <v>#VALUE!</v>
      </c>
      <c r="AO185" s="15" t="e">
        <f t="shared" si="77"/>
        <v>#VALUE!</v>
      </c>
      <c r="AP185" s="15">
        <f t="shared" si="78"/>
        <v>1</v>
      </c>
    </row>
    <row r="186" spans="1:42" ht="15.75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IF(OR($B186="",$C186="",$D186="",$E186="",$E186&gt;AN_CONCURS),"",IF($F186&lt;&gt;0,$F186/VLOOKUP($E186,Euro!A$6:C$246,3,FALSE),IF($G186&lt;&gt;0,$G186,0)))</f>
        <v/>
      </c>
      <c r="S186" s="236" t="b">
        <f t="shared" si="56"/>
        <v>0</v>
      </c>
      <c r="T186" s="96"/>
      <c r="V186" s="14" t="e">
        <f t="shared" si="57"/>
        <v>#VALUE!</v>
      </c>
      <c r="W186" s="14" t="e">
        <f t="shared" si="59"/>
        <v>#VALUE!</v>
      </c>
      <c r="X186" s="14" t="e">
        <f t="shared" si="60"/>
        <v>#VALUE!</v>
      </c>
      <c r="Y186" s="14" t="e">
        <f t="shared" si="61"/>
        <v>#VALUE!</v>
      </c>
      <c r="Z186" s="14" t="e">
        <f t="shared" si="62"/>
        <v>#VALUE!</v>
      </c>
      <c r="AA186" s="14" t="e">
        <f t="shared" si="63"/>
        <v>#VALUE!</v>
      </c>
      <c r="AB186" s="14" t="e">
        <f t="shared" si="64"/>
        <v>#VALUE!</v>
      </c>
      <c r="AC186" s="14" t="e">
        <f t="shared" si="65"/>
        <v>#VALUE!</v>
      </c>
      <c r="AD186" s="14" t="e">
        <f t="shared" si="66"/>
        <v>#VALUE!</v>
      </c>
      <c r="AE186" s="14" t="e">
        <f t="shared" si="67"/>
        <v>#VALUE!</v>
      </c>
      <c r="AF186" s="15" t="e">
        <f t="shared" si="68"/>
        <v>#VALUE!</v>
      </c>
      <c r="AG186" s="15" t="e">
        <f t="shared" si="69"/>
        <v>#VALUE!</v>
      </c>
      <c r="AH186" s="15" t="e">
        <f t="shared" si="70"/>
        <v>#VALUE!</v>
      </c>
      <c r="AI186" s="15" t="e">
        <f t="shared" si="71"/>
        <v>#VALUE!</v>
      </c>
      <c r="AJ186" s="15" t="e">
        <f t="shared" si="72"/>
        <v>#VALUE!</v>
      </c>
      <c r="AK186" s="15" t="e">
        <f t="shared" si="73"/>
        <v>#VALUE!</v>
      </c>
      <c r="AL186" s="15" t="e">
        <f t="shared" si="74"/>
        <v>#VALUE!</v>
      </c>
      <c r="AM186" s="15" t="e">
        <f t="shared" si="75"/>
        <v>#VALUE!</v>
      </c>
      <c r="AN186" s="15" t="e">
        <f t="shared" si="76"/>
        <v>#VALUE!</v>
      </c>
      <c r="AO186" s="15" t="e">
        <f t="shared" si="77"/>
        <v>#VALUE!</v>
      </c>
      <c r="AP186" s="15">
        <f t="shared" si="78"/>
        <v>1</v>
      </c>
    </row>
    <row r="187" spans="1:42" ht="15.75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IF(OR($B187="",$C187="",$D187="",$E187="",$E187&gt;AN_CONCURS),"",IF($F187&lt;&gt;0,$F187/VLOOKUP($E187,Euro!A$6:C$246,3,FALSE),IF($G187&lt;&gt;0,$G187,0)))</f>
        <v/>
      </c>
      <c r="S187" s="236" t="b">
        <f t="shared" si="56"/>
        <v>0</v>
      </c>
      <c r="T187" s="96"/>
      <c r="V187" s="14" t="e">
        <f t="shared" si="57"/>
        <v>#VALUE!</v>
      </c>
      <c r="W187" s="14" t="e">
        <f t="shared" si="59"/>
        <v>#VALUE!</v>
      </c>
      <c r="X187" s="14" t="e">
        <f t="shared" si="60"/>
        <v>#VALUE!</v>
      </c>
      <c r="Y187" s="14" t="e">
        <f t="shared" si="61"/>
        <v>#VALUE!</v>
      </c>
      <c r="Z187" s="14" t="e">
        <f t="shared" si="62"/>
        <v>#VALUE!</v>
      </c>
      <c r="AA187" s="14" t="e">
        <f t="shared" si="63"/>
        <v>#VALUE!</v>
      </c>
      <c r="AB187" s="14" t="e">
        <f t="shared" si="64"/>
        <v>#VALUE!</v>
      </c>
      <c r="AC187" s="14" t="e">
        <f t="shared" si="65"/>
        <v>#VALUE!</v>
      </c>
      <c r="AD187" s="14" t="e">
        <f t="shared" si="66"/>
        <v>#VALUE!</v>
      </c>
      <c r="AE187" s="14" t="e">
        <f t="shared" si="67"/>
        <v>#VALUE!</v>
      </c>
      <c r="AF187" s="15" t="e">
        <f t="shared" si="68"/>
        <v>#VALUE!</v>
      </c>
      <c r="AG187" s="15" t="e">
        <f t="shared" si="69"/>
        <v>#VALUE!</v>
      </c>
      <c r="AH187" s="15" t="e">
        <f t="shared" si="70"/>
        <v>#VALUE!</v>
      </c>
      <c r="AI187" s="15" t="e">
        <f t="shared" si="71"/>
        <v>#VALUE!</v>
      </c>
      <c r="AJ187" s="15" t="e">
        <f t="shared" si="72"/>
        <v>#VALUE!</v>
      </c>
      <c r="AK187" s="15" t="e">
        <f t="shared" si="73"/>
        <v>#VALUE!</v>
      </c>
      <c r="AL187" s="15" t="e">
        <f t="shared" si="74"/>
        <v>#VALUE!</v>
      </c>
      <c r="AM187" s="15" t="e">
        <f t="shared" si="75"/>
        <v>#VALUE!</v>
      </c>
      <c r="AN187" s="15" t="e">
        <f t="shared" si="76"/>
        <v>#VALUE!</v>
      </c>
      <c r="AO187" s="15" t="e">
        <f t="shared" si="77"/>
        <v>#VALUE!</v>
      </c>
      <c r="AP187" s="15">
        <f t="shared" si="78"/>
        <v>1</v>
      </c>
    </row>
    <row r="188" spans="1:42" ht="15.75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IF(OR($B188="",$C188="",$D188="",$E188="",$E188&gt;AN_CONCURS),"",IF($F188&lt;&gt;0,$F188/VLOOKUP($E188,Euro!A$6:C$246,3,FALSE),IF($G188&lt;&gt;0,$G188,0)))</f>
        <v/>
      </c>
      <c r="S188" s="236" t="b">
        <f t="shared" si="56"/>
        <v>0</v>
      </c>
      <c r="T188" s="96"/>
      <c r="V188" s="14" t="e">
        <f t="shared" si="57"/>
        <v>#VALUE!</v>
      </c>
      <c r="W188" s="14" t="e">
        <f t="shared" si="59"/>
        <v>#VALUE!</v>
      </c>
      <c r="X188" s="14" t="e">
        <f t="shared" si="60"/>
        <v>#VALUE!</v>
      </c>
      <c r="Y188" s="14" t="e">
        <f t="shared" si="61"/>
        <v>#VALUE!</v>
      </c>
      <c r="Z188" s="14" t="e">
        <f t="shared" si="62"/>
        <v>#VALUE!</v>
      </c>
      <c r="AA188" s="14" t="e">
        <f t="shared" si="63"/>
        <v>#VALUE!</v>
      </c>
      <c r="AB188" s="14" t="e">
        <f t="shared" si="64"/>
        <v>#VALUE!</v>
      </c>
      <c r="AC188" s="14" t="e">
        <f t="shared" si="65"/>
        <v>#VALUE!</v>
      </c>
      <c r="AD188" s="14" t="e">
        <f t="shared" si="66"/>
        <v>#VALUE!</v>
      </c>
      <c r="AE188" s="14" t="e">
        <f t="shared" si="67"/>
        <v>#VALUE!</v>
      </c>
      <c r="AF188" s="15" t="e">
        <f t="shared" si="68"/>
        <v>#VALUE!</v>
      </c>
      <c r="AG188" s="15" t="e">
        <f t="shared" si="69"/>
        <v>#VALUE!</v>
      </c>
      <c r="AH188" s="15" t="e">
        <f t="shared" si="70"/>
        <v>#VALUE!</v>
      </c>
      <c r="AI188" s="15" t="e">
        <f t="shared" si="71"/>
        <v>#VALUE!</v>
      </c>
      <c r="AJ188" s="15" t="e">
        <f t="shared" si="72"/>
        <v>#VALUE!</v>
      </c>
      <c r="AK188" s="15" t="e">
        <f t="shared" si="73"/>
        <v>#VALUE!</v>
      </c>
      <c r="AL188" s="15" t="e">
        <f t="shared" si="74"/>
        <v>#VALUE!</v>
      </c>
      <c r="AM188" s="15" t="e">
        <f t="shared" si="75"/>
        <v>#VALUE!</v>
      </c>
      <c r="AN188" s="15" t="e">
        <f t="shared" si="76"/>
        <v>#VALUE!</v>
      </c>
      <c r="AO188" s="15" t="e">
        <f t="shared" si="77"/>
        <v>#VALUE!</v>
      </c>
      <c r="AP188" s="15">
        <f t="shared" si="78"/>
        <v>1</v>
      </c>
    </row>
    <row r="189" spans="1:42" ht="15.75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IF(OR($B189="",$C189="",$D189="",$E189="",$E189&gt;AN_CONCURS),"",IF($F189&lt;&gt;0,$F189/VLOOKUP($E189,Euro!A$6:C$246,3,FALSE),IF($G189&lt;&gt;0,$G189,0)))</f>
        <v/>
      </c>
      <c r="S189" s="236" t="b">
        <f t="shared" si="56"/>
        <v>0</v>
      </c>
      <c r="T189" s="96"/>
      <c r="V189" s="14" t="e">
        <f t="shared" si="57"/>
        <v>#VALUE!</v>
      </c>
      <c r="W189" s="14" t="e">
        <f t="shared" si="59"/>
        <v>#VALUE!</v>
      </c>
      <c r="X189" s="14" t="e">
        <f t="shared" si="60"/>
        <v>#VALUE!</v>
      </c>
      <c r="Y189" s="14" t="e">
        <f t="shared" si="61"/>
        <v>#VALUE!</v>
      </c>
      <c r="Z189" s="14" t="e">
        <f t="shared" si="62"/>
        <v>#VALUE!</v>
      </c>
      <c r="AA189" s="14" t="e">
        <f t="shared" si="63"/>
        <v>#VALUE!</v>
      </c>
      <c r="AB189" s="14" t="e">
        <f t="shared" si="64"/>
        <v>#VALUE!</v>
      </c>
      <c r="AC189" s="14" t="e">
        <f t="shared" si="65"/>
        <v>#VALUE!</v>
      </c>
      <c r="AD189" s="14" t="e">
        <f t="shared" si="66"/>
        <v>#VALUE!</v>
      </c>
      <c r="AE189" s="14" t="e">
        <f t="shared" si="67"/>
        <v>#VALUE!</v>
      </c>
      <c r="AF189" s="15" t="e">
        <f t="shared" si="68"/>
        <v>#VALUE!</v>
      </c>
      <c r="AG189" s="15" t="e">
        <f t="shared" si="69"/>
        <v>#VALUE!</v>
      </c>
      <c r="AH189" s="15" t="e">
        <f t="shared" si="70"/>
        <v>#VALUE!</v>
      </c>
      <c r="AI189" s="15" t="e">
        <f t="shared" si="71"/>
        <v>#VALUE!</v>
      </c>
      <c r="AJ189" s="15" t="e">
        <f t="shared" si="72"/>
        <v>#VALUE!</v>
      </c>
      <c r="AK189" s="15" t="e">
        <f t="shared" si="73"/>
        <v>#VALUE!</v>
      </c>
      <c r="AL189" s="15" t="e">
        <f t="shared" si="74"/>
        <v>#VALUE!</v>
      </c>
      <c r="AM189" s="15" t="e">
        <f t="shared" si="75"/>
        <v>#VALUE!</v>
      </c>
      <c r="AN189" s="15" t="e">
        <f t="shared" si="76"/>
        <v>#VALUE!</v>
      </c>
      <c r="AO189" s="15" t="e">
        <f t="shared" si="77"/>
        <v>#VALUE!</v>
      </c>
      <c r="AP189" s="15">
        <f t="shared" si="78"/>
        <v>1</v>
      </c>
    </row>
    <row r="190" spans="1:42" ht="15.75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IF(OR($B190="",$C190="",$D190="",$E190="",$E190&gt;AN_CONCURS),"",IF($F190&lt;&gt;0,$F190/VLOOKUP($E190,Euro!A$6:C$246,3,FALSE),IF($G190&lt;&gt;0,$G190,0)))</f>
        <v/>
      </c>
      <c r="S190" s="236" t="b">
        <f t="shared" si="56"/>
        <v>0</v>
      </c>
      <c r="T190" s="96"/>
      <c r="V190" s="14" t="e">
        <f t="shared" si="57"/>
        <v>#VALUE!</v>
      </c>
      <c r="W190" s="14" t="e">
        <f t="shared" si="59"/>
        <v>#VALUE!</v>
      </c>
      <c r="X190" s="14" t="e">
        <f t="shared" si="60"/>
        <v>#VALUE!</v>
      </c>
      <c r="Y190" s="14" t="e">
        <f t="shared" si="61"/>
        <v>#VALUE!</v>
      </c>
      <c r="Z190" s="14" t="e">
        <f t="shared" si="62"/>
        <v>#VALUE!</v>
      </c>
      <c r="AA190" s="14" t="e">
        <f t="shared" si="63"/>
        <v>#VALUE!</v>
      </c>
      <c r="AB190" s="14" t="e">
        <f t="shared" si="64"/>
        <v>#VALUE!</v>
      </c>
      <c r="AC190" s="14" t="e">
        <f t="shared" si="65"/>
        <v>#VALUE!</v>
      </c>
      <c r="AD190" s="14" t="e">
        <f t="shared" si="66"/>
        <v>#VALUE!</v>
      </c>
      <c r="AE190" s="14" t="e">
        <f t="shared" si="67"/>
        <v>#VALUE!</v>
      </c>
      <c r="AF190" s="15" t="e">
        <f t="shared" si="68"/>
        <v>#VALUE!</v>
      </c>
      <c r="AG190" s="15" t="e">
        <f t="shared" si="69"/>
        <v>#VALUE!</v>
      </c>
      <c r="AH190" s="15" t="e">
        <f t="shared" si="70"/>
        <v>#VALUE!</v>
      </c>
      <c r="AI190" s="15" t="e">
        <f t="shared" si="71"/>
        <v>#VALUE!</v>
      </c>
      <c r="AJ190" s="15" t="e">
        <f t="shared" si="72"/>
        <v>#VALUE!</v>
      </c>
      <c r="AK190" s="15" t="e">
        <f t="shared" si="73"/>
        <v>#VALUE!</v>
      </c>
      <c r="AL190" s="15" t="e">
        <f t="shared" si="74"/>
        <v>#VALUE!</v>
      </c>
      <c r="AM190" s="15" t="e">
        <f t="shared" si="75"/>
        <v>#VALUE!</v>
      </c>
      <c r="AN190" s="15" t="e">
        <f t="shared" si="76"/>
        <v>#VALUE!</v>
      </c>
      <c r="AO190" s="15" t="e">
        <f t="shared" si="77"/>
        <v>#VALUE!</v>
      </c>
      <c r="AP190" s="15">
        <f t="shared" si="78"/>
        <v>1</v>
      </c>
    </row>
    <row r="191" spans="1:42" ht="15.75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IF(OR($B191="",$C191="",$D191="",$E191="",$E191&gt;AN_CONCURS),"",IF($F191&lt;&gt;0,$F191/VLOOKUP($E191,Euro!A$6:C$246,3,FALSE),IF($G191&lt;&gt;0,$G191,0)))</f>
        <v/>
      </c>
      <c r="S191" s="236" t="b">
        <f t="shared" si="56"/>
        <v>0</v>
      </c>
      <c r="T191" s="96"/>
      <c r="V191" s="14" t="e">
        <f t="shared" si="57"/>
        <v>#VALUE!</v>
      </c>
      <c r="W191" s="14" t="e">
        <f t="shared" si="59"/>
        <v>#VALUE!</v>
      </c>
      <c r="X191" s="14" t="e">
        <f t="shared" si="60"/>
        <v>#VALUE!</v>
      </c>
      <c r="Y191" s="14" t="e">
        <f t="shared" si="61"/>
        <v>#VALUE!</v>
      </c>
      <c r="Z191" s="14" t="e">
        <f t="shared" si="62"/>
        <v>#VALUE!</v>
      </c>
      <c r="AA191" s="14" t="e">
        <f t="shared" si="63"/>
        <v>#VALUE!</v>
      </c>
      <c r="AB191" s="14" t="e">
        <f t="shared" si="64"/>
        <v>#VALUE!</v>
      </c>
      <c r="AC191" s="14" t="e">
        <f t="shared" si="65"/>
        <v>#VALUE!</v>
      </c>
      <c r="AD191" s="14" t="e">
        <f t="shared" si="66"/>
        <v>#VALUE!</v>
      </c>
      <c r="AE191" s="14" t="e">
        <f t="shared" si="67"/>
        <v>#VALUE!</v>
      </c>
      <c r="AF191" s="15" t="e">
        <f t="shared" si="68"/>
        <v>#VALUE!</v>
      </c>
      <c r="AG191" s="15" t="e">
        <f t="shared" si="69"/>
        <v>#VALUE!</v>
      </c>
      <c r="AH191" s="15" t="e">
        <f t="shared" si="70"/>
        <v>#VALUE!</v>
      </c>
      <c r="AI191" s="15" t="e">
        <f t="shared" si="71"/>
        <v>#VALUE!</v>
      </c>
      <c r="AJ191" s="15" t="e">
        <f t="shared" si="72"/>
        <v>#VALUE!</v>
      </c>
      <c r="AK191" s="15" t="e">
        <f t="shared" si="73"/>
        <v>#VALUE!</v>
      </c>
      <c r="AL191" s="15" t="e">
        <f t="shared" si="74"/>
        <v>#VALUE!</v>
      </c>
      <c r="AM191" s="15" t="e">
        <f t="shared" si="75"/>
        <v>#VALUE!</v>
      </c>
      <c r="AN191" s="15" t="e">
        <f t="shared" si="76"/>
        <v>#VALUE!</v>
      </c>
      <c r="AO191" s="15" t="e">
        <f t="shared" si="77"/>
        <v>#VALUE!</v>
      </c>
      <c r="AP191" s="15">
        <f t="shared" si="78"/>
        <v>1</v>
      </c>
    </row>
    <row r="192" spans="1:42" ht="15.75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IF(OR($B192="",$C192="",$D192="",$E192="",$E192&gt;AN_CONCURS),"",IF($F192&lt;&gt;0,$F192/VLOOKUP($E192,Euro!A$6:C$246,3,FALSE),IF($G192&lt;&gt;0,$G192,0)))</f>
        <v/>
      </c>
      <c r="S192" s="236" t="b">
        <f t="shared" si="56"/>
        <v>0</v>
      </c>
      <c r="T192" s="96"/>
      <c r="V192" s="14" t="e">
        <f t="shared" si="57"/>
        <v>#VALUE!</v>
      </c>
      <c r="W192" s="14" t="e">
        <f t="shared" si="59"/>
        <v>#VALUE!</v>
      </c>
      <c r="X192" s="14" t="e">
        <f t="shared" si="60"/>
        <v>#VALUE!</v>
      </c>
      <c r="Y192" s="14" t="e">
        <f t="shared" si="61"/>
        <v>#VALUE!</v>
      </c>
      <c r="Z192" s="14" t="e">
        <f t="shared" si="62"/>
        <v>#VALUE!</v>
      </c>
      <c r="AA192" s="14" t="e">
        <f t="shared" si="63"/>
        <v>#VALUE!</v>
      </c>
      <c r="AB192" s="14" t="e">
        <f t="shared" si="64"/>
        <v>#VALUE!</v>
      </c>
      <c r="AC192" s="14" t="e">
        <f t="shared" si="65"/>
        <v>#VALUE!</v>
      </c>
      <c r="AD192" s="14" t="e">
        <f t="shared" si="66"/>
        <v>#VALUE!</v>
      </c>
      <c r="AE192" s="14" t="e">
        <f t="shared" si="67"/>
        <v>#VALUE!</v>
      </c>
      <c r="AF192" s="15" t="e">
        <f t="shared" si="68"/>
        <v>#VALUE!</v>
      </c>
      <c r="AG192" s="15" t="e">
        <f t="shared" si="69"/>
        <v>#VALUE!</v>
      </c>
      <c r="AH192" s="15" t="e">
        <f t="shared" si="70"/>
        <v>#VALUE!</v>
      </c>
      <c r="AI192" s="15" t="e">
        <f t="shared" si="71"/>
        <v>#VALUE!</v>
      </c>
      <c r="AJ192" s="15" t="e">
        <f t="shared" si="72"/>
        <v>#VALUE!</v>
      </c>
      <c r="AK192" s="15" t="e">
        <f t="shared" si="73"/>
        <v>#VALUE!</v>
      </c>
      <c r="AL192" s="15" t="e">
        <f t="shared" si="74"/>
        <v>#VALUE!</v>
      </c>
      <c r="AM192" s="15" t="e">
        <f t="shared" si="75"/>
        <v>#VALUE!</v>
      </c>
      <c r="AN192" s="15" t="e">
        <f t="shared" si="76"/>
        <v>#VALUE!</v>
      </c>
      <c r="AO192" s="15" t="e">
        <f t="shared" si="77"/>
        <v>#VALUE!</v>
      </c>
      <c r="AP192" s="15">
        <f t="shared" si="78"/>
        <v>1</v>
      </c>
    </row>
    <row r="193" spans="1:42" ht="15.75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IF(OR($B193="",$C193="",$D193="",$E193="",$E193&gt;AN_CONCURS),"",IF($F193&lt;&gt;0,$F193/VLOOKUP($E193,Euro!A$6:C$246,3,FALSE),IF($G193&lt;&gt;0,$G193,0)))</f>
        <v/>
      </c>
      <c r="S193" s="236" t="b">
        <f t="shared" si="56"/>
        <v>0</v>
      </c>
      <c r="T193" s="96"/>
      <c r="V193" s="14" t="e">
        <f t="shared" si="57"/>
        <v>#VALUE!</v>
      </c>
      <c r="W193" s="14" t="e">
        <f t="shared" si="59"/>
        <v>#VALUE!</v>
      </c>
      <c r="X193" s="14" t="e">
        <f t="shared" si="60"/>
        <v>#VALUE!</v>
      </c>
      <c r="Y193" s="14" t="e">
        <f t="shared" si="61"/>
        <v>#VALUE!</v>
      </c>
      <c r="Z193" s="14" t="e">
        <f t="shared" si="62"/>
        <v>#VALUE!</v>
      </c>
      <c r="AA193" s="14" t="e">
        <f t="shared" si="63"/>
        <v>#VALUE!</v>
      </c>
      <c r="AB193" s="14" t="e">
        <f t="shared" si="64"/>
        <v>#VALUE!</v>
      </c>
      <c r="AC193" s="14" t="e">
        <f t="shared" si="65"/>
        <v>#VALUE!</v>
      </c>
      <c r="AD193" s="14" t="e">
        <f t="shared" si="66"/>
        <v>#VALUE!</v>
      </c>
      <c r="AE193" s="14" t="e">
        <f t="shared" si="67"/>
        <v>#VALUE!</v>
      </c>
      <c r="AF193" s="15" t="e">
        <f t="shared" si="68"/>
        <v>#VALUE!</v>
      </c>
      <c r="AG193" s="15" t="e">
        <f t="shared" si="69"/>
        <v>#VALUE!</v>
      </c>
      <c r="AH193" s="15" t="e">
        <f t="shared" si="70"/>
        <v>#VALUE!</v>
      </c>
      <c r="AI193" s="15" t="e">
        <f t="shared" si="71"/>
        <v>#VALUE!</v>
      </c>
      <c r="AJ193" s="15" t="e">
        <f t="shared" si="72"/>
        <v>#VALUE!</v>
      </c>
      <c r="AK193" s="15" t="e">
        <f t="shared" si="73"/>
        <v>#VALUE!</v>
      </c>
      <c r="AL193" s="15" t="e">
        <f t="shared" si="74"/>
        <v>#VALUE!</v>
      </c>
      <c r="AM193" s="15" t="e">
        <f t="shared" si="75"/>
        <v>#VALUE!</v>
      </c>
      <c r="AN193" s="15" t="e">
        <f t="shared" si="76"/>
        <v>#VALUE!</v>
      </c>
      <c r="AO193" s="15" t="e">
        <f t="shared" si="77"/>
        <v>#VALUE!</v>
      </c>
      <c r="AP193" s="15">
        <f t="shared" si="78"/>
        <v>1</v>
      </c>
    </row>
    <row r="194" spans="1:42" ht="15.75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IF(OR($B194="",$C194="",$D194="",$E194="",$E194&gt;AN_CONCURS),"",IF($F194&lt;&gt;0,$F194/VLOOKUP($E194,Euro!A$6:C$246,3,FALSE),IF($G194&lt;&gt;0,$G194,0)))</f>
        <v/>
      </c>
      <c r="S194" s="236" t="b">
        <f t="shared" si="56"/>
        <v>0</v>
      </c>
      <c r="T194" s="96"/>
      <c r="V194" s="14" t="e">
        <f t="shared" si="57"/>
        <v>#VALUE!</v>
      </c>
      <c r="W194" s="14" t="e">
        <f t="shared" si="59"/>
        <v>#VALUE!</v>
      </c>
      <c r="X194" s="14" t="e">
        <f t="shared" si="60"/>
        <v>#VALUE!</v>
      </c>
      <c r="Y194" s="14" t="e">
        <f t="shared" si="61"/>
        <v>#VALUE!</v>
      </c>
      <c r="Z194" s="14" t="e">
        <f t="shared" si="62"/>
        <v>#VALUE!</v>
      </c>
      <c r="AA194" s="14" t="e">
        <f t="shared" si="63"/>
        <v>#VALUE!</v>
      </c>
      <c r="AB194" s="14" t="e">
        <f t="shared" si="64"/>
        <v>#VALUE!</v>
      </c>
      <c r="AC194" s="14" t="e">
        <f t="shared" si="65"/>
        <v>#VALUE!</v>
      </c>
      <c r="AD194" s="14" t="e">
        <f t="shared" si="66"/>
        <v>#VALUE!</v>
      </c>
      <c r="AE194" s="14" t="e">
        <f t="shared" si="67"/>
        <v>#VALUE!</v>
      </c>
      <c r="AF194" s="15" t="e">
        <f t="shared" si="68"/>
        <v>#VALUE!</v>
      </c>
      <c r="AG194" s="15" t="e">
        <f t="shared" si="69"/>
        <v>#VALUE!</v>
      </c>
      <c r="AH194" s="15" t="e">
        <f t="shared" si="70"/>
        <v>#VALUE!</v>
      </c>
      <c r="AI194" s="15" t="e">
        <f t="shared" si="71"/>
        <v>#VALUE!</v>
      </c>
      <c r="AJ194" s="15" t="e">
        <f t="shared" si="72"/>
        <v>#VALUE!</v>
      </c>
      <c r="AK194" s="15" t="e">
        <f t="shared" si="73"/>
        <v>#VALUE!</v>
      </c>
      <c r="AL194" s="15" t="e">
        <f t="shared" si="74"/>
        <v>#VALUE!</v>
      </c>
      <c r="AM194" s="15" t="e">
        <f t="shared" si="75"/>
        <v>#VALUE!</v>
      </c>
      <c r="AN194" s="15" t="e">
        <f t="shared" si="76"/>
        <v>#VALUE!</v>
      </c>
      <c r="AO194" s="15" t="e">
        <f t="shared" si="77"/>
        <v>#VALUE!</v>
      </c>
      <c r="AP194" s="15">
        <f t="shared" si="78"/>
        <v>1</v>
      </c>
    </row>
    <row r="195" spans="1:42" ht="15.75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IF(OR($B195="",$C195="",$D195="",$E195="",$E195&gt;AN_CONCURS),"",IF($F195&lt;&gt;0,$F195/VLOOKUP($E195,Euro!A$6:C$246,3,FALSE),IF($G195&lt;&gt;0,$G195,0)))</f>
        <v/>
      </c>
      <c r="S195" s="236" t="b">
        <f t="shared" si="56"/>
        <v>0</v>
      </c>
      <c r="T195" s="96"/>
      <c r="V195" s="14" t="e">
        <f t="shared" si="57"/>
        <v>#VALUE!</v>
      </c>
      <c r="W195" s="14" t="e">
        <f t="shared" si="59"/>
        <v>#VALUE!</v>
      </c>
      <c r="X195" s="14" t="e">
        <f t="shared" si="60"/>
        <v>#VALUE!</v>
      </c>
      <c r="Y195" s="14" t="e">
        <f t="shared" si="61"/>
        <v>#VALUE!</v>
      </c>
      <c r="Z195" s="14" t="e">
        <f t="shared" si="62"/>
        <v>#VALUE!</v>
      </c>
      <c r="AA195" s="14" t="e">
        <f t="shared" si="63"/>
        <v>#VALUE!</v>
      </c>
      <c r="AB195" s="14" t="e">
        <f t="shared" si="64"/>
        <v>#VALUE!</v>
      </c>
      <c r="AC195" s="14" t="e">
        <f t="shared" si="65"/>
        <v>#VALUE!</v>
      </c>
      <c r="AD195" s="14" t="e">
        <f t="shared" si="66"/>
        <v>#VALUE!</v>
      </c>
      <c r="AE195" s="14" t="e">
        <f t="shared" si="67"/>
        <v>#VALUE!</v>
      </c>
      <c r="AF195" s="15" t="e">
        <f t="shared" si="68"/>
        <v>#VALUE!</v>
      </c>
      <c r="AG195" s="15" t="e">
        <f t="shared" si="69"/>
        <v>#VALUE!</v>
      </c>
      <c r="AH195" s="15" t="e">
        <f t="shared" si="70"/>
        <v>#VALUE!</v>
      </c>
      <c r="AI195" s="15" t="e">
        <f t="shared" si="71"/>
        <v>#VALUE!</v>
      </c>
      <c r="AJ195" s="15" t="e">
        <f t="shared" si="72"/>
        <v>#VALUE!</v>
      </c>
      <c r="AK195" s="15" t="e">
        <f t="shared" si="73"/>
        <v>#VALUE!</v>
      </c>
      <c r="AL195" s="15" t="e">
        <f t="shared" si="74"/>
        <v>#VALUE!</v>
      </c>
      <c r="AM195" s="15" t="e">
        <f t="shared" si="75"/>
        <v>#VALUE!</v>
      </c>
      <c r="AN195" s="15" t="e">
        <f t="shared" si="76"/>
        <v>#VALUE!</v>
      </c>
      <c r="AO195" s="15" t="e">
        <f t="shared" si="77"/>
        <v>#VALUE!</v>
      </c>
      <c r="AP195" s="15">
        <f t="shared" si="78"/>
        <v>1</v>
      </c>
    </row>
    <row r="196" spans="1:42" ht="15.75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IF(OR($B196="",$C196="",$D196="",$E196="",$E196&gt;AN_CONCURS),"",IF($F196&lt;&gt;0,$F196/VLOOKUP($E196,Euro!A$6:C$246,3,FALSE),IF($G196&lt;&gt;0,$G196,0)))</f>
        <v/>
      </c>
      <c r="S196" s="236" t="b">
        <f t="shared" si="56"/>
        <v>0</v>
      </c>
      <c r="T196" s="96"/>
      <c r="V196" s="14" t="e">
        <f t="shared" si="57"/>
        <v>#VALUE!</v>
      </c>
      <c r="W196" s="14" t="e">
        <f t="shared" si="59"/>
        <v>#VALUE!</v>
      </c>
      <c r="X196" s="14" t="e">
        <f t="shared" si="60"/>
        <v>#VALUE!</v>
      </c>
      <c r="Y196" s="14" t="e">
        <f t="shared" si="61"/>
        <v>#VALUE!</v>
      </c>
      <c r="Z196" s="14" t="e">
        <f t="shared" si="62"/>
        <v>#VALUE!</v>
      </c>
      <c r="AA196" s="14" t="e">
        <f t="shared" si="63"/>
        <v>#VALUE!</v>
      </c>
      <c r="AB196" s="14" t="e">
        <f t="shared" si="64"/>
        <v>#VALUE!</v>
      </c>
      <c r="AC196" s="14" t="e">
        <f t="shared" si="65"/>
        <v>#VALUE!</v>
      </c>
      <c r="AD196" s="14" t="e">
        <f t="shared" si="66"/>
        <v>#VALUE!</v>
      </c>
      <c r="AE196" s="14" t="e">
        <f t="shared" si="67"/>
        <v>#VALUE!</v>
      </c>
      <c r="AF196" s="15" t="e">
        <f t="shared" si="68"/>
        <v>#VALUE!</v>
      </c>
      <c r="AG196" s="15" t="e">
        <f t="shared" si="69"/>
        <v>#VALUE!</v>
      </c>
      <c r="AH196" s="15" t="e">
        <f t="shared" si="70"/>
        <v>#VALUE!</v>
      </c>
      <c r="AI196" s="15" t="e">
        <f t="shared" si="71"/>
        <v>#VALUE!</v>
      </c>
      <c r="AJ196" s="15" t="e">
        <f t="shared" si="72"/>
        <v>#VALUE!</v>
      </c>
      <c r="AK196" s="15" t="e">
        <f t="shared" si="73"/>
        <v>#VALUE!</v>
      </c>
      <c r="AL196" s="15" t="e">
        <f t="shared" si="74"/>
        <v>#VALUE!</v>
      </c>
      <c r="AM196" s="15" t="e">
        <f t="shared" si="75"/>
        <v>#VALUE!</v>
      </c>
      <c r="AN196" s="15" t="e">
        <f t="shared" si="76"/>
        <v>#VALUE!</v>
      </c>
      <c r="AO196" s="15" t="e">
        <f t="shared" si="77"/>
        <v>#VALUE!</v>
      </c>
      <c r="AP196" s="15">
        <f t="shared" si="78"/>
        <v>1</v>
      </c>
    </row>
    <row r="197" spans="1:42" ht="15.75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IF(OR($B197="",$C197="",$D197="",$E197="",$E197&gt;AN_CONCURS),"",IF($F197&lt;&gt;0,$F197/VLOOKUP($E197,Euro!A$6:C$246,3,FALSE),IF($G197&lt;&gt;0,$G197,0)))</f>
        <v/>
      </c>
      <c r="S197" s="236" t="b">
        <f t="shared" si="56"/>
        <v>0</v>
      </c>
      <c r="T197" s="96"/>
      <c r="V197" s="14" t="e">
        <f t="shared" si="57"/>
        <v>#VALUE!</v>
      </c>
      <c r="W197" s="14" t="e">
        <f t="shared" si="59"/>
        <v>#VALUE!</v>
      </c>
      <c r="X197" s="14" t="e">
        <f t="shared" si="60"/>
        <v>#VALUE!</v>
      </c>
      <c r="Y197" s="14" t="e">
        <f t="shared" si="61"/>
        <v>#VALUE!</v>
      </c>
      <c r="Z197" s="14" t="e">
        <f t="shared" si="62"/>
        <v>#VALUE!</v>
      </c>
      <c r="AA197" s="14" t="e">
        <f t="shared" si="63"/>
        <v>#VALUE!</v>
      </c>
      <c r="AB197" s="14" t="e">
        <f t="shared" si="64"/>
        <v>#VALUE!</v>
      </c>
      <c r="AC197" s="14" t="e">
        <f t="shared" si="65"/>
        <v>#VALUE!</v>
      </c>
      <c r="AD197" s="14" t="e">
        <f t="shared" si="66"/>
        <v>#VALUE!</v>
      </c>
      <c r="AE197" s="14" t="e">
        <f t="shared" si="67"/>
        <v>#VALUE!</v>
      </c>
      <c r="AF197" s="15" t="e">
        <f t="shared" si="68"/>
        <v>#VALUE!</v>
      </c>
      <c r="AG197" s="15" t="e">
        <f t="shared" si="69"/>
        <v>#VALUE!</v>
      </c>
      <c r="AH197" s="15" t="e">
        <f t="shared" si="70"/>
        <v>#VALUE!</v>
      </c>
      <c r="AI197" s="15" t="e">
        <f t="shared" si="71"/>
        <v>#VALUE!</v>
      </c>
      <c r="AJ197" s="15" t="e">
        <f t="shared" si="72"/>
        <v>#VALUE!</v>
      </c>
      <c r="AK197" s="15" t="e">
        <f t="shared" si="73"/>
        <v>#VALUE!</v>
      </c>
      <c r="AL197" s="15" t="e">
        <f t="shared" si="74"/>
        <v>#VALUE!</v>
      </c>
      <c r="AM197" s="15" t="e">
        <f t="shared" si="75"/>
        <v>#VALUE!</v>
      </c>
      <c r="AN197" s="15" t="e">
        <f t="shared" si="76"/>
        <v>#VALUE!</v>
      </c>
      <c r="AO197" s="15" t="e">
        <f t="shared" si="77"/>
        <v>#VALUE!</v>
      </c>
      <c r="AP197" s="15">
        <f t="shared" si="78"/>
        <v>1</v>
      </c>
    </row>
    <row r="198" spans="1:42" ht="15.75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IF(OR($B198="",$C198="",$D198="",$E198="",$E198&gt;AN_CONCURS),"",IF($F198&lt;&gt;0,$F198/VLOOKUP($E198,Euro!A$6:C$246,3,FALSE),IF($G198&lt;&gt;0,$G198,0)))</f>
        <v/>
      </c>
      <c r="S198" s="236" t="b">
        <f t="shared" si="56"/>
        <v>0</v>
      </c>
      <c r="T198" s="96"/>
      <c r="V198" s="14" t="e">
        <f t="shared" si="57"/>
        <v>#VALUE!</v>
      </c>
      <c r="W198" s="14" t="e">
        <f t="shared" si="59"/>
        <v>#VALUE!</v>
      </c>
      <c r="X198" s="14" t="e">
        <f t="shared" si="60"/>
        <v>#VALUE!</v>
      </c>
      <c r="Y198" s="14" t="e">
        <f t="shared" si="61"/>
        <v>#VALUE!</v>
      </c>
      <c r="Z198" s="14" t="e">
        <f t="shared" si="62"/>
        <v>#VALUE!</v>
      </c>
      <c r="AA198" s="14" t="e">
        <f t="shared" si="63"/>
        <v>#VALUE!</v>
      </c>
      <c r="AB198" s="14" t="e">
        <f t="shared" si="64"/>
        <v>#VALUE!</v>
      </c>
      <c r="AC198" s="14" t="e">
        <f t="shared" si="65"/>
        <v>#VALUE!</v>
      </c>
      <c r="AD198" s="14" t="e">
        <f t="shared" si="66"/>
        <v>#VALUE!</v>
      </c>
      <c r="AE198" s="14" t="e">
        <f t="shared" si="67"/>
        <v>#VALUE!</v>
      </c>
      <c r="AF198" s="15" t="e">
        <f t="shared" si="68"/>
        <v>#VALUE!</v>
      </c>
      <c r="AG198" s="15" t="e">
        <f t="shared" si="69"/>
        <v>#VALUE!</v>
      </c>
      <c r="AH198" s="15" t="e">
        <f t="shared" si="70"/>
        <v>#VALUE!</v>
      </c>
      <c r="AI198" s="15" t="e">
        <f t="shared" si="71"/>
        <v>#VALUE!</v>
      </c>
      <c r="AJ198" s="15" t="e">
        <f t="shared" si="72"/>
        <v>#VALUE!</v>
      </c>
      <c r="AK198" s="15" t="e">
        <f t="shared" si="73"/>
        <v>#VALUE!</v>
      </c>
      <c r="AL198" s="15" t="e">
        <f t="shared" si="74"/>
        <v>#VALUE!</v>
      </c>
      <c r="AM198" s="15" t="e">
        <f t="shared" si="75"/>
        <v>#VALUE!</v>
      </c>
      <c r="AN198" s="15" t="e">
        <f t="shared" si="76"/>
        <v>#VALUE!</v>
      </c>
      <c r="AO198" s="15" t="e">
        <f t="shared" si="77"/>
        <v>#VALUE!</v>
      </c>
      <c r="AP198" s="15">
        <f t="shared" si="78"/>
        <v>1</v>
      </c>
    </row>
    <row r="199" spans="1:42" ht="15.75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IF(OR($B199="",$C199="",$D199="",$E199="",$E199&gt;AN_CONCURS),"",IF($F199&lt;&gt;0,$F199/VLOOKUP($E199,Euro!A$6:C$246,3,FALSE),IF($G199&lt;&gt;0,$G199,0)))</f>
        <v/>
      </c>
      <c r="S199" s="236" t="b">
        <f t="shared" si="56"/>
        <v>0</v>
      </c>
      <c r="T199" s="96"/>
      <c r="V199" s="14" t="e">
        <f t="shared" si="57"/>
        <v>#VALUE!</v>
      </c>
      <c r="W199" s="14" t="e">
        <f t="shared" si="59"/>
        <v>#VALUE!</v>
      </c>
      <c r="X199" s="14" t="e">
        <f t="shared" si="60"/>
        <v>#VALUE!</v>
      </c>
      <c r="Y199" s="14" t="e">
        <f t="shared" si="61"/>
        <v>#VALUE!</v>
      </c>
      <c r="Z199" s="14" t="e">
        <f t="shared" si="62"/>
        <v>#VALUE!</v>
      </c>
      <c r="AA199" s="14" t="e">
        <f t="shared" si="63"/>
        <v>#VALUE!</v>
      </c>
      <c r="AB199" s="14" t="e">
        <f t="shared" si="64"/>
        <v>#VALUE!</v>
      </c>
      <c r="AC199" s="14" t="e">
        <f t="shared" si="65"/>
        <v>#VALUE!</v>
      </c>
      <c r="AD199" s="14" t="e">
        <f t="shared" si="66"/>
        <v>#VALUE!</v>
      </c>
      <c r="AE199" s="14" t="e">
        <f t="shared" si="67"/>
        <v>#VALUE!</v>
      </c>
      <c r="AF199" s="15" t="e">
        <f t="shared" si="68"/>
        <v>#VALUE!</v>
      </c>
      <c r="AG199" s="15" t="e">
        <f t="shared" si="69"/>
        <v>#VALUE!</v>
      </c>
      <c r="AH199" s="15" t="e">
        <f t="shared" si="70"/>
        <v>#VALUE!</v>
      </c>
      <c r="AI199" s="15" t="e">
        <f t="shared" si="71"/>
        <v>#VALUE!</v>
      </c>
      <c r="AJ199" s="15" t="e">
        <f t="shared" si="72"/>
        <v>#VALUE!</v>
      </c>
      <c r="AK199" s="15" t="e">
        <f t="shared" si="73"/>
        <v>#VALUE!</v>
      </c>
      <c r="AL199" s="15" t="e">
        <f t="shared" si="74"/>
        <v>#VALUE!</v>
      </c>
      <c r="AM199" s="15" t="e">
        <f t="shared" si="75"/>
        <v>#VALUE!</v>
      </c>
      <c r="AN199" s="15" t="e">
        <f t="shared" si="76"/>
        <v>#VALUE!</v>
      </c>
      <c r="AO199" s="15" t="e">
        <f t="shared" si="77"/>
        <v>#VALUE!</v>
      </c>
      <c r="AP199" s="15">
        <f t="shared" si="78"/>
        <v>1</v>
      </c>
    </row>
    <row r="200" spans="1:42" ht="15.75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IF(OR($B200="",$C200="",$D200="",$E200="",$E200&gt;AN_CONCURS),"",IF($F200&lt;&gt;0,$F200/VLOOKUP($E200,Euro!A$6:C$246,3,FALSE),IF($G200&lt;&gt;0,$G200,0)))</f>
        <v/>
      </c>
      <c r="S200" s="236" t="b">
        <f t="shared" si="56"/>
        <v>0</v>
      </c>
      <c r="T200" s="96"/>
      <c r="V200" s="14" t="e">
        <f t="shared" si="57"/>
        <v>#VALUE!</v>
      </c>
      <c r="W200" s="14" t="e">
        <f t="shared" si="59"/>
        <v>#VALUE!</v>
      </c>
      <c r="X200" s="14" t="e">
        <f t="shared" si="60"/>
        <v>#VALUE!</v>
      </c>
      <c r="Y200" s="14" t="e">
        <f t="shared" si="61"/>
        <v>#VALUE!</v>
      </c>
      <c r="Z200" s="14" t="e">
        <f t="shared" si="62"/>
        <v>#VALUE!</v>
      </c>
      <c r="AA200" s="14" t="e">
        <f t="shared" si="63"/>
        <v>#VALUE!</v>
      </c>
      <c r="AB200" s="14" t="e">
        <f t="shared" si="64"/>
        <v>#VALUE!</v>
      </c>
      <c r="AC200" s="14" t="e">
        <f t="shared" si="65"/>
        <v>#VALUE!</v>
      </c>
      <c r="AD200" s="14" t="e">
        <f t="shared" si="66"/>
        <v>#VALUE!</v>
      </c>
      <c r="AE200" s="14" t="e">
        <f t="shared" si="67"/>
        <v>#VALUE!</v>
      </c>
      <c r="AF200" s="15" t="e">
        <f t="shared" si="68"/>
        <v>#VALUE!</v>
      </c>
      <c r="AG200" s="15" t="e">
        <f t="shared" si="69"/>
        <v>#VALUE!</v>
      </c>
      <c r="AH200" s="15" t="e">
        <f t="shared" si="70"/>
        <v>#VALUE!</v>
      </c>
      <c r="AI200" s="15" t="e">
        <f t="shared" si="71"/>
        <v>#VALUE!</v>
      </c>
      <c r="AJ200" s="15" t="e">
        <f t="shared" si="72"/>
        <v>#VALUE!</v>
      </c>
      <c r="AK200" s="15" t="e">
        <f t="shared" si="73"/>
        <v>#VALUE!</v>
      </c>
      <c r="AL200" s="15" t="e">
        <f t="shared" si="74"/>
        <v>#VALUE!</v>
      </c>
      <c r="AM200" s="15" t="e">
        <f t="shared" si="75"/>
        <v>#VALUE!</v>
      </c>
      <c r="AN200" s="15" t="e">
        <f t="shared" si="76"/>
        <v>#VALUE!</v>
      </c>
      <c r="AO200" s="15" t="e">
        <f t="shared" si="77"/>
        <v>#VALUE!</v>
      </c>
      <c r="AP200" s="15">
        <f t="shared" si="78"/>
        <v>1</v>
      </c>
    </row>
    <row r="201" spans="1:42" ht="15.75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IF(OR($B201="",$C201="",$D201="",$E201="",$E201&gt;AN_CONCURS),"",IF($F201&lt;&gt;0,$F201/VLOOKUP($E201,Euro!A$6:C$246,3,FALSE),IF($G201&lt;&gt;0,$G201,0)))</f>
        <v/>
      </c>
      <c r="S201" s="236" t="b">
        <f t="shared" si="56"/>
        <v>0</v>
      </c>
      <c r="T201" s="96"/>
      <c r="V201" s="14" t="e">
        <f t="shared" si="57"/>
        <v>#VALUE!</v>
      </c>
      <c r="W201" s="14" t="e">
        <f t="shared" si="59"/>
        <v>#VALUE!</v>
      </c>
      <c r="X201" s="14" t="e">
        <f t="shared" si="60"/>
        <v>#VALUE!</v>
      </c>
      <c r="Y201" s="14" t="e">
        <f t="shared" si="61"/>
        <v>#VALUE!</v>
      </c>
      <c r="Z201" s="14" t="e">
        <f t="shared" si="62"/>
        <v>#VALUE!</v>
      </c>
      <c r="AA201" s="14" t="e">
        <f t="shared" si="63"/>
        <v>#VALUE!</v>
      </c>
      <c r="AB201" s="14" t="e">
        <f t="shared" si="64"/>
        <v>#VALUE!</v>
      </c>
      <c r="AC201" s="14" t="e">
        <f t="shared" si="65"/>
        <v>#VALUE!</v>
      </c>
      <c r="AD201" s="14" t="e">
        <f t="shared" si="66"/>
        <v>#VALUE!</v>
      </c>
      <c r="AE201" s="14" t="e">
        <f t="shared" si="67"/>
        <v>#VALUE!</v>
      </c>
      <c r="AF201" s="15" t="e">
        <f t="shared" si="68"/>
        <v>#VALUE!</v>
      </c>
      <c r="AG201" s="15" t="e">
        <f t="shared" si="69"/>
        <v>#VALUE!</v>
      </c>
      <c r="AH201" s="15" t="e">
        <f t="shared" si="70"/>
        <v>#VALUE!</v>
      </c>
      <c r="AI201" s="15" t="e">
        <f t="shared" si="71"/>
        <v>#VALUE!</v>
      </c>
      <c r="AJ201" s="15" t="e">
        <f t="shared" si="72"/>
        <v>#VALUE!</v>
      </c>
      <c r="AK201" s="15" t="e">
        <f t="shared" si="73"/>
        <v>#VALUE!</v>
      </c>
      <c r="AL201" s="15" t="e">
        <f t="shared" si="74"/>
        <v>#VALUE!</v>
      </c>
      <c r="AM201" s="15" t="e">
        <f t="shared" si="75"/>
        <v>#VALUE!</v>
      </c>
      <c r="AN201" s="15" t="e">
        <f t="shared" si="76"/>
        <v>#VALUE!</v>
      </c>
      <c r="AO201" s="15" t="e">
        <f t="shared" si="77"/>
        <v>#VALUE!</v>
      </c>
      <c r="AP201" s="15">
        <f t="shared" si="78"/>
        <v>1</v>
      </c>
    </row>
    <row r="202" spans="1:42" ht="15.75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IF(OR($B202="",$C202="",$D202="",$E202="",$E202&gt;AN_CONCURS),"",IF($F202&lt;&gt;0,$F202/VLOOKUP($E202,Euro!A$6:C$246,3,FALSE),IF($G202&lt;&gt;0,$G202,0)))</f>
        <v/>
      </c>
      <c r="S202" s="236" t="b">
        <f t="shared" si="56"/>
        <v>0</v>
      </c>
      <c r="T202" s="96"/>
      <c r="V202" s="14" t="e">
        <f t="shared" si="57"/>
        <v>#VALUE!</v>
      </c>
      <c r="W202" s="14" t="e">
        <f t="shared" si="59"/>
        <v>#VALUE!</v>
      </c>
      <c r="X202" s="14" t="e">
        <f t="shared" si="60"/>
        <v>#VALUE!</v>
      </c>
      <c r="Y202" s="14" t="e">
        <f t="shared" si="61"/>
        <v>#VALUE!</v>
      </c>
      <c r="Z202" s="14" t="e">
        <f t="shared" si="62"/>
        <v>#VALUE!</v>
      </c>
      <c r="AA202" s="14" t="e">
        <f t="shared" si="63"/>
        <v>#VALUE!</v>
      </c>
      <c r="AB202" s="14" t="e">
        <f t="shared" si="64"/>
        <v>#VALUE!</v>
      </c>
      <c r="AC202" s="14" t="e">
        <f t="shared" si="65"/>
        <v>#VALUE!</v>
      </c>
      <c r="AD202" s="14" t="e">
        <f t="shared" si="66"/>
        <v>#VALUE!</v>
      </c>
      <c r="AE202" s="14" t="e">
        <f t="shared" si="67"/>
        <v>#VALUE!</v>
      </c>
      <c r="AF202" s="15" t="e">
        <f t="shared" si="68"/>
        <v>#VALUE!</v>
      </c>
      <c r="AG202" s="15" t="e">
        <f t="shared" si="69"/>
        <v>#VALUE!</v>
      </c>
      <c r="AH202" s="15" t="e">
        <f t="shared" si="70"/>
        <v>#VALUE!</v>
      </c>
      <c r="AI202" s="15" t="e">
        <f t="shared" si="71"/>
        <v>#VALUE!</v>
      </c>
      <c r="AJ202" s="15" t="e">
        <f t="shared" si="72"/>
        <v>#VALUE!</v>
      </c>
      <c r="AK202" s="15" t="e">
        <f t="shared" si="73"/>
        <v>#VALUE!</v>
      </c>
      <c r="AL202" s="15" t="e">
        <f t="shared" si="74"/>
        <v>#VALUE!</v>
      </c>
      <c r="AM202" s="15" t="e">
        <f t="shared" si="75"/>
        <v>#VALUE!</v>
      </c>
      <c r="AN202" s="15" t="e">
        <f t="shared" si="76"/>
        <v>#VALUE!</v>
      </c>
      <c r="AO202" s="15" t="e">
        <f t="shared" si="77"/>
        <v>#VALUE!</v>
      </c>
      <c r="AP202" s="15">
        <f t="shared" si="78"/>
        <v>1</v>
      </c>
    </row>
    <row r="203" spans="1:42" ht="15.75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IF(OR($B203="",$C203="",$D203="",$E203="",$E203&lt;AN_LIM,$E203&gt;AN_CONCURS,$S203=FALSE),"",IF($R203="","",IF(OR($I203="X",$I203="x"),DIR_C_SMALL*$R203/10000,IF(OR($J203="X",$J203="x"),MEMBRU_C_SMALL*$R203/10000/$AP203,""))))</f>
        <v/>
      </c>
      <c r="L203" s="121" t="str">
        <f t="shared" ref="L203:L260" si="80">IF(OR($B203="",$C203="",$D203="",$E203="",$E203&gt;AN_CONCURS,$S203=FALSE),"",IF($R203="","",IF(OR($I203="X",$I203="x"),DIR_C_SMALL*$R203/10000,IF(OR($J203="X",$J203="x"),MEMBRU_C_SMALL*$R203/10000/$AP203,""))))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IF(AND($F203="",$G203="",$S203=FALSE),"",IF(OR($D203="",$E203="",$E203&gt;AN_CONCURS,$I203="",$S203=FALSE),"",IF(OR($I203="X",$I203="x"),1,0)))</f>
        <v/>
      </c>
      <c r="O203" s="122" t="str">
        <f t="shared" ref="O203:O260" si="82">IF(AND($F203="",$G203="",$S203=FALSE),"",IF(OR($D203="",$E203="",$E203&gt;AN_CONCURS,$J203="",$S203=FALSE),"",IF(OR($J203="X",$J203="x"),1,0)))</f>
        <v/>
      </c>
      <c r="P203" s="122" t="str">
        <f t="shared" ref="P203:P260" si="83">IF(AND($F203="",$G203="",$S203=FALSE),"",IF(OR($E203&lt;AN_LIM,$E203&gt;AN_CONCURS,$I203="",$S203=FALSE),"",IF(OR($I203="X",$I203="x"),1,0)))</f>
        <v/>
      </c>
      <c r="Q203" s="122" t="str">
        <f t="shared" ref="Q203:Q260" si="84">IF(AND($F203="",$G203="",$S203=FALSE),"",IF(OR($E203&lt;AN_LIM,$E203&gt;AN_CONCURS,$J203="",$S203=FALSE),"",IF(OR($J203="X",$J203="x"),1,0)))</f>
        <v/>
      </c>
      <c r="R203" s="122" t="str">
        <f>IF(OR($B203="",$C203="",$D203="",$E203="",$E203&gt;AN_CONCURS),"",IF($F203&lt;&gt;0,$F203/VLOOKUP($E203,Euro!A$6:C$246,3,FALSE),IF($G203&lt;&gt;0,$G203,0)))</f>
        <v/>
      </c>
      <c r="S203" s="236" t="b">
        <f t="shared" ref="S203:S260" si="85">IF(NUME="",FALSE,ISNUMBER(SEARCH(NUME,$B203)))</f>
        <v>0</v>
      </c>
      <c r="T203" s="96"/>
      <c r="V203" s="14" t="e">
        <f t="shared" ref="V203:V260" si="86">FIND(",",$B203,1)</f>
        <v>#VALUE!</v>
      </c>
      <c r="W203" s="14" t="e">
        <f t="shared" si="59"/>
        <v>#VALUE!</v>
      </c>
      <c r="X203" s="14" t="e">
        <f t="shared" si="60"/>
        <v>#VALUE!</v>
      </c>
      <c r="Y203" s="14" t="e">
        <f t="shared" si="61"/>
        <v>#VALUE!</v>
      </c>
      <c r="Z203" s="14" t="e">
        <f t="shared" si="62"/>
        <v>#VALUE!</v>
      </c>
      <c r="AA203" s="14" t="e">
        <f t="shared" si="63"/>
        <v>#VALUE!</v>
      </c>
      <c r="AB203" s="14" t="e">
        <f t="shared" si="64"/>
        <v>#VALUE!</v>
      </c>
      <c r="AC203" s="14" t="e">
        <f t="shared" si="65"/>
        <v>#VALUE!</v>
      </c>
      <c r="AD203" s="14" t="e">
        <f t="shared" si="66"/>
        <v>#VALUE!</v>
      </c>
      <c r="AE203" s="14" t="e">
        <f t="shared" si="67"/>
        <v>#VALUE!</v>
      </c>
      <c r="AF203" s="15" t="e">
        <f t="shared" si="68"/>
        <v>#VALUE!</v>
      </c>
      <c r="AG203" s="15" t="e">
        <f t="shared" si="69"/>
        <v>#VALUE!</v>
      </c>
      <c r="AH203" s="15" t="e">
        <f t="shared" si="70"/>
        <v>#VALUE!</v>
      </c>
      <c r="AI203" s="15" t="e">
        <f t="shared" si="71"/>
        <v>#VALUE!</v>
      </c>
      <c r="AJ203" s="15" t="e">
        <f t="shared" si="72"/>
        <v>#VALUE!</v>
      </c>
      <c r="AK203" s="15" t="e">
        <f t="shared" si="73"/>
        <v>#VALUE!</v>
      </c>
      <c r="AL203" s="15" t="e">
        <f t="shared" si="74"/>
        <v>#VALUE!</v>
      </c>
      <c r="AM203" s="15" t="e">
        <f t="shared" si="75"/>
        <v>#VALUE!</v>
      </c>
      <c r="AN203" s="15" t="e">
        <f t="shared" si="76"/>
        <v>#VALUE!</v>
      </c>
      <c r="AO203" s="15" t="e">
        <f t="shared" si="77"/>
        <v>#VALUE!</v>
      </c>
      <c r="AP203" s="15">
        <f t="shared" si="78"/>
        <v>1</v>
      </c>
    </row>
    <row r="204" spans="1:42" ht="15.75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IF($R204="","",IF($R204&gt;=10000," &gt;= 10.000 EURO; Se trece la 4.2b",""))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IF(OR($B204="",$C204="",$D204="",$E204="",$E204&gt;AN_CONCURS),"",IF($F204&lt;&gt;0,$F204/VLOOKUP($E204,Euro!A$6:C$246,3,FALSE),IF($G204&lt;&gt;0,$G204,0)))</f>
        <v/>
      </c>
      <c r="S204" s="236" t="b">
        <f t="shared" si="85"/>
        <v>0</v>
      </c>
      <c r="T204" s="96"/>
      <c r="V204" s="14" t="e">
        <f t="shared" si="86"/>
        <v>#VALUE!</v>
      </c>
      <c r="W204" s="14" t="e">
        <f t="shared" si="59"/>
        <v>#VALUE!</v>
      </c>
      <c r="X204" s="14" t="e">
        <f t="shared" si="60"/>
        <v>#VALUE!</v>
      </c>
      <c r="Y204" s="14" t="e">
        <f t="shared" si="61"/>
        <v>#VALUE!</v>
      </c>
      <c r="Z204" s="14" t="e">
        <f t="shared" si="62"/>
        <v>#VALUE!</v>
      </c>
      <c r="AA204" s="14" t="e">
        <f t="shared" si="63"/>
        <v>#VALUE!</v>
      </c>
      <c r="AB204" s="14" t="e">
        <f t="shared" si="64"/>
        <v>#VALUE!</v>
      </c>
      <c r="AC204" s="14" t="e">
        <f t="shared" si="65"/>
        <v>#VALUE!</v>
      </c>
      <c r="AD204" s="14" t="e">
        <f t="shared" si="66"/>
        <v>#VALUE!</v>
      </c>
      <c r="AE204" s="14" t="e">
        <f t="shared" si="67"/>
        <v>#VALUE!</v>
      </c>
      <c r="AF204" s="15" t="e">
        <f t="shared" si="68"/>
        <v>#VALUE!</v>
      </c>
      <c r="AG204" s="15" t="e">
        <f t="shared" si="69"/>
        <v>#VALUE!</v>
      </c>
      <c r="AH204" s="15" t="e">
        <f t="shared" si="70"/>
        <v>#VALUE!</v>
      </c>
      <c r="AI204" s="15" t="e">
        <f t="shared" si="71"/>
        <v>#VALUE!</v>
      </c>
      <c r="AJ204" s="15" t="e">
        <f t="shared" si="72"/>
        <v>#VALUE!</v>
      </c>
      <c r="AK204" s="15" t="e">
        <f t="shared" si="73"/>
        <v>#VALUE!</v>
      </c>
      <c r="AL204" s="15" t="e">
        <f t="shared" si="74"/>
        <v>#VALUE!</v>
      </c>
      <c r="AM204" s="15" t="e">
        <f t="shared" si="75"/>
        <v>#VALUE!</v>
      </c>
      <c r="AN204" s="15" t="e">
        <f t="shared" si="76"/>
        <v>#VALUE!</v>
      </c>
      <c r="AO204" s="15" t="e">
        <f t="shared" si="77"/>
        <v>#VALUE!</v>
      </c>
      <c r="AP204" s="15">
        <f t="shared" si="78"/>
        <v>1</v>
      </c>
    </row>
    <row r="205" spans="1:42" ht="15.75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IF(OR($B205="",$C205="",$D205="",$E205="",$E205&gt;AN_CONCURS),"",IF($F205&lt;&gt;0,$F205/VLOOKUP($E205,Euro!A$6:C$246,3,FALSE),IF($G205&lt;&gt;0,$G205,0)))</f>
        <v/>
      </c>
      <c r="S205" s="236" t="b">
        <f t="shared" si="85"/>
        <v>0</v>
      </c>
      <c r="T205" s="96"/>
      <c r="V205" s="14" t="e">
        <f t="shared" si="86"/>
        <v>#VALUE!</v>
      </c>
      <c r="W205" s="14" t="e">
        <f t="shared" si="59"/>
        <v>#VALUE!</v>
      </c>
      <c r="X205" s="14" t="e">
        <f t="shared" si="60"/>
        <v>#VALUE!</v>
      </c>
      <c r="Y205" s="14" t="e">
        <f t="shared" si="61"/>
        <v>#VALUE!</v>
      </c>
      <c r="Z205" s="14" t="e">
        <f t="shared" si="62"/>
        <v>#VALUE!</v>
      </c>
      <c r="AA205" s="14" t="e">
        <f t="shared" si="63"/>
        <v>#VALUE!</v>
      </c>
      <c r="AB205" s="14" t="e">
        <f t="shared" si="64"/>
        <v>#VALUE!</v>
      </c>
      <c r="AC205" s="14" t="e">
        <f t="shared" si="65"/>
        <v>#VALUE!</v>
      </c>
      <c r="AD205" s="14" t="e">
        <f t="shared" si="66"/>
        <v>#VALUE!</v>
      </c>
      <c r="AE205" s="14" t="e">
        <f t="shared" si="67"/>
        <v>#VALUE!</v>
      </c>
      <c r="AF205" s="15" t="e">
        <f t="shared" si="68"/>
        <v>#VALUE!</v>
      </c>
      <c r="AG205" s="15" t="e">
        <f t="shared" si="69"/>
        <v>#VALUE!</v>
      </c>
      <c r="AH205" s="15" t="e">
        <f t="shared" si="70"/>
        <v>#VALUE!</v>
      </c>
      <c r="AI205" s="15" t="e">
        <f t="shared" si="71"/>
        <v>#VALUE!</v>
      </c>
      <c r="AJ205" s="15" t="e">
        <f t="shared" si="72"/>
        <v>#VALUE!</v>
      </c>
      <c r="AK205" s="15" t="e">
        <f t="shared" si="73"/>
        <v>#VALUE!</v>
      </c>
      <c r="AL205" s="15" t="e">
        <f t="shared" si="74"/>
        <v>#VALUE!</v>
      </c>
      <c r="AM205" s="15" t="e">
        <f t="shared" si="75"/>
        <v>#VALUE!</v>
      </c>
      <c r="AN205" s="15" t="e">
        <f t="shared" si="76"/>
        <v>#VALUE!</v>
      </c>
      <c r="AO205" s="15" t="e">
        <f t="shared" si="77"/>
        <v>#VALUE!</v>
      </c>
      <c r="AP205" s="15">
        <f t="shared" si="78"/>
        <v>1</v>
      </c>
    </row>
    <row r="206" spans="1:42" ht="15.75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IF(OR($B206="",$C206="",$D206="",$E206="",$E206&gt;AN_CONCURS),"",IF($F206&lt;&gt;0,$F206/VLOOKUP($E206,Euro!A$6:C$246,3,FALSE),IF($G206&lt;&gt;0,$G206,0)))</f>
        <v/>
      </c>
      <c r="S206" s="236" t="b">
        <f t="shared" si="85"/>
        <v>0</v>
      </c>
      <c r="T206" s="96"/>
      <c r="V206" s="14" t="e">
        <f t="shared" si="86"/>
        <v>#VALUE!</v>
      </c>
      <c r="W206" s="14" t="e">
        <f t="shared" si="59"/>
        <v>#VALUE!</v>
      </c>
      <c r="X206" s="14" t="e">
        <f t="shared" si="60"/>
        <v>#VALUE!</v>
      </c>
      <c r="Y206" s="14" t="e">
        <f t="shared" si="61"/>
        <v>#VALUE!</v>
      </c>
      <c r="Z206" s="14" t="e">
        <f t="shared" si="62"/>
        <v>#VALUE!</v>
      </c>
      <c r="AA206" s="14" t="e">
        <f t="shared" si="63"/>
        <v>#VALUE!</v>
      </c>
      <c r="AB206" s="14" t="e">
        <f t="shared" si="64"/>
        <v>#VALUE!</v>
      </c>
      <c r="AC206" s="14" t="e">
        <f t="shared" si="65"/>
        <v>#VALUE!</v>
      </c>
      <c r="AD206" s="14" t="e">
        <f t="shared" si="66"/>
        <v>#VALUE!</v>
      </c>
      <c r="AE206" s="14" t="e">
        <f t="shared" si="67"/>
        <v>#VALUE!</v>
      </c>
      <c r="AF206" s="15" t="e">
        <f t="shared" si="68"/>
        <v>#VALUE!</v>
      </c>
      <c r="AG206" s="15" t="e">
        <f t="shared" si="69"/>
        <v>#VALUE!</v>
      </c>
      <c r="AH206" s="15" t="e">
        <f t="shared" si="70"/>
        <v>#VALUE!</v>
      </c>
      <c r="AI206" s="15" t="e">
        <f t="shared" si="71"/>
        <v>#VALUE!</v>
      </c>
      <c r="AJ206" s="15" t="e">
        <f t="shared" si="72"/>
        <v>#VALUE!</v>
      </c>
      <c r="AK206" s="15" t="e">
        <f t="shared" si="73"/>
        <v>#VALUE!</v>
      </c>
      <c r="AL206" s="15" t="e">
        <f t="shared" si="74"/>
        <v>#VALUE!</v>
      </c>
      <c r="AM206" s="15" t="e">
        <f t="shared" si="75"/>
        <v>#VALUE!</v>
      </c>
      <c r="AN206" s="15" t="e">
        <f t="shared" si="76"/>
        <v>#VALUE!</v>
      </c>
      <c r="AO206" s="15" t="e">
        <f t="shared" si="77"/>
        <v>#VALUE!</v>
      </c>
      <c r="AP206" s="15">
        <f t="shared" si="78"/>
        <v>1</v>
      </c>
    </row>
    <row r="207" spans="1:42" ht="15.75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IF(OR($B207="",$C207="",$D207="",$E207="",$E207&gt;AN_CONCURS),"",IF($F207&lt;&gt;0,$F207/VLOOKUP($E207,Euro!A$6:C$246,3,FALSE),IF($G207&lt;&gt;0,$G207,0)))</f>
        <v/>
      </c>
      <c r="S207" s="236" t="b">
        <f t="shared" si="85"/>
        <v>0</v>
      </c>
      <c r="T207" s="96"/>
      <c r="V207" s="14" t="e">
        <f t="shared" si="86"/>
        <v>#VALUE!</v>
      </c>
      <c r="W207" s="14" t="e">
        <f t="shared" si="59"/>
        <v>#VALUE!</v>
      </c>
      <c r="X207" s="14" t="e">
        <f t="shared" si="60"/>
        <v>#VALUE!</v>
      </c>
      <c r="Y207" s="14" t="e">
        <f t="shared" si="61"/>
        <v>#VALUE!</v>
      </c>
      <c r="Z207" s="14" t="e">
        <f t="shared" si="62"/>
        <v>#VALUE!</v>
      </c>
      <c r="AA207" s="14" t="e">
        <f t="shared" si="63"/>
        <v>#VALUE!</v>
      </c>
      <c r="AB207" s="14" t="e">
        <f t="shared" si="64"/>
        <v>#VALUE!</v>
      </c>
      <c r="AC207" s="14" t="e">
        <f t="shared" si="65"/>
        <v>#VALUE!</v>
      </c>
      <c r="AD207" s="14" t="e">
        <f t="shared" si="66"/>
        <v>#VALUE!</v>
      </c>
      <c r="AE207" s="14" t="e">
        <f t="shared" si="67"/>
        <v>#VALUE!</v>
      </c>
      <c r="AF207" s="15" t="e">
        <f t="shared" si="68"/>
        <v>#VALUE!</v>
      </c>
      <c r="AG207" s="15" t="e">
        <f t="shared" si="69"/>
        <v>#VALUE!</v>
      </c>
      <c r="AH207" s="15" t="e">
        <f t="shared" si="70"/>
        <v>#VALUE!</v>
      </c>
      <c r="AI207" s="15" t="e">
        <f t="shared" si="71"/>
        <v>#VALUE!</v>
      </c>
      <c r="AJ207" s="15" t="e">
        <f t="shared" si="72"/>
        <v>#VALUE!</v>
      </c>
      <c r="AK207" s="15" t="e">
        <f t="shared" si="73"/>
        <v>#VALUE!</v>
      </c>
      <c r="AL207" s="15" t="e">
        <f t="shared" si="74"/>
        <v>#VALUE!</v>
      </c>
      <c r="AM207" s="15" t="e">
        <f t="shared" si="75"/>
        <v>#VALUE!</v>
      </c>
      <c r="AN207" s="15" t="e">
        <f t="shared" si="76"/>
        <v>#VALUE!</v>
      </c>
      <c r="AO207" s="15" t="e">
        <f t="shared" si="77"/>
        <v>#VALUE!</v>
      </c>
      <c r="AP207" s="15">
        <f t="shared" si="78"/>
        <v>1</v>
      </c>
    </row>
    <row r="208" spans="1:42" ht="15.75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IF(OR($B208="",$C208="",$D208="",$E208="",$E208&gt;AN_CONCURS),"",IF($F208&lt;&gt;0,$F208/VLOOKUP($E208,Euro!A$6:C$246,3,FALSE),IF($G208&lt;&gt;0,$G208,0)))</f>
        <v/>
      </c>
      <c r="S208" s="236" t="b">
        <f t="shared" si="85"/>
        <v>0</v>
      </c>
      <c r="T208" s="96"/>
      <c r="V208" s="14" t="e">
        <f t="shared" si="86"/>
        <v>#VALUE!</v>
      </c>
      <c r="W208" s="14" t="e">
        <f t="shared" si="59"/>
        <v>#VALUE!</v>
      </c>
      <c r="X208" s="14" t="e">
        <f t="shared" si="60"/>
        <v>#VALUE!</v>
      </c>
      <c r="Y208" s="14" t="e">
        <f t="shared" si="61"/>
        <v>#VALUE!</v>
      </c>
      <c r="Z208" s="14" t="e">
        <f t="shared" si="62"/>
        <v>#VALUE!</v>
      </c>
      <c r="AA208" s="14" t="e">
        <f t="shared" si="63"/>
        <v>#VALUE!</v>
      </c>
      <c r="AB208" s="14" t="e">
        <f t="shared" si="64"/>
        <v>#VALUE!</v>
      </c>
      <c r="AC208" s="14" t="e">
        <f t="shared" si="65"/>
        <v>#VALUE!</v>
      </c>
      <c r="AD208" s="14" t="e">
        <f t="shared" si="66"/>
        <v>#VALUE!</v>
      </c>
      <c r="AE208" s="14" t="e">
        <f t="shared" si="67"/>
        <v>#VALUE!</v>
      </c>
      <c r="AF208" s="15" t="e">
        <f t="shared" si="68"/>
        <v>#VALUE!</v>
      </c>
      <c r="AG208" s="15" t="e">
        <f t="shared" si="69"/>
        <v>#VALUE!</v>
      </c>
      <c r="AH208" s="15" t="e">
        <f t="shared" si="70"/>
        <v>#VALUE!</v>
      </c>
      <c r="AI208" s="15" t="e">
        <f t="shared" si="71"/>
        <v>#VALUE!</v>
      </c>
      <c r="AJ208" s="15" t="e">
        <f t="shared" si="72"/>
        <v>#VALUE!</v>
      </c>
      <c r="AK208" s="15" t="e">
        <f t="shared" si="73"/>
        <v>#VALUE!</v>
      </c>
      <c r="AL208" s="15" t="e">
        <f t="shared" si="74"/>
        <v>#VALUE!</v>
      </c>
      <c r="AM208" s="15" t="e">
        <f t="shared" si="75"/>
        <v>#VALUE!</v>
      </c>
      <c r="AN208" s="15" t="e">
        <f t="shared" si="76"/>
        <v>#VALUE!</v>
      </c>
      <c r="AO208" s="15" t="e">
        <f t="shared" si="77"/>
        <v>#VALUE!</v>
      </c>
      <c r="AP208" s="15">
        <f t="shared" si="78"/>
        <v>1</v>
      </c>
    </row>
    <row r="209" spans="1:42" ht="15.75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IF(OR($B209="",$C209="",$D209="",$E209="",$E209&gt;AN_CONCURS),"",IF($F209&lt;&gt;0,$F209/VLOOKUP($E209,Euro!A$6:C$246,3,FALSE),IF($G209&lt;&gt;0,$G209,0)))</f>
        <v/>
      </c>
      <c r="S209" s="236" t="b">
        <f t="shared" si="85"/>
        <v>0</v>
      </c>
      <c r="T209" s="96"/>
      <c r="V209" s="14" t="e">
        <f t="shared" si="86"/>
        <v>#VALUE!</v>
      </c>
      <c r="W209" s="14" t="e">
        <f t="shared" ref="W209:W260" si="88">FIND(",",$B209,V209+1)</f>
        <v>#VALUE!</v>
      </c>
      <c r="X209" s="14" t="e">
        <f t="shared" ref="X209:X260" si="89">FIND(",",$B209,W209+1)</f>
        <v>#VALUE!</v>
      </c>
      <c r="Y209" s="14" t="e">
        <f t="shared" ref="Y209:Y260" si="90">FIND(",",$B209,X209+1)</f>
        <v>#VALUE!</v>
      </c>
      <c r="Z209" s="14" t="e">
        <f t="shared" ref="Z209:Z260" si="91">FIND(",",$B209,Y209+1)</f>
        <v>#VALUE!</v>
      </c>
      <c r="AA209" s="14" t="e">
        <f t="shared" ref="AA209:AA260" si="92">FIND(",",$B209,Z209+1)</f>
        <v>#VALUE!</v>
      </c>
      <c r="AB209" s="14" t="e">
        <f t="shared" ref="AB209:AB260" si="93">FIND(",",$B209,AA209+1)</f>
        <v>#VALUE!</v>
      </c>
      <c r="AC209" s="14" t="e">
        <f t="shared" ref="AC209:AC260" si="94">FIND(",",$B209,AB209+1)</f>
        <v>#VALUE!</v>
      </c>
      <c r="AD209" s="14" t="e">
        <f t="shared" ref="AD209:AD260" si="95">FIND(",",$B209,AC209+1)</f>
        <v>#VALUE!</v>
      </c>
      <c r="AE209" s="14" t="e">
        <f t="shared" ref="AE209:AE260" si="96">FIND(",",$B209,AD209+1)</f>
        <v>#VALUE!</v>
      </c>
      <c r="AF209" s="15" t="e">
        <f t="shared" ref="AF209:AF260" si="97">IF(V209&gt;0,1,0)</f>
        <v>#VALUE!</v>
      </c>
      <c r="AG209" s="15" t="e">
        <f t="shared" ref="AG209:AG260" si="98">IF(W209&gt;0,1,0)</f>
        <v>#VALUE!</v>
      </c>
      <c r="AH209" s="15" t="e">
        <f t="shared" ref="AH209:AH260" si="99">IF(X209&gt;0,1,0)</f>
        <v>#VALUE!</v>
      </c>
      <c r="AI209" s="15" t="e">
        <f t="shared" ref="AI209:AI260" si="100">IF(Y209&gt;0,1,0)</f>
        <v>#VALUE!</v>
      </c>
      <c r="AJ209" s="15" t="e">
        <f t="shared" ref="AJ209:AJ260" si="101">IF(Z209&gt;0,1,0)</f>
        <v>#VALUE!</v>
      </c>
      <c r="AK209" s="15" t="e">
        <f t="shared" ref="AK209:AK260" si="102">IF(AA209&gt;0,1,0)</f>
        <v>#VALUE!</v>
      </c>
      <c r="AL209" s="15" t="e">
        <f t="shared" ref="AL209:AL260" si="103">IF(AB209&gt;0,1,0)</f>
        <v>#VALUE!</v>
      </c>
      <c r="AM209" s="15" t="e">
        <f t="shared" ref="AM209:AM260" si="104">IF(AC209&gt;0,1,0)</f>
        <v>#VALUE!</v>
      </c>
      <c r="AN209" s="15" t="e">
        <f t="shared" ref="AN209:AN260" si="105">IF(AD209&gt;0,1,0)</f>
        <v>#VALUE!</v>
      </c>
      <c r="AO209" s="15" t="e">
        <f t="shared" ref="AO209:AO260" si="106">IF(AE209&gt;0,1,0)</f>
        <v>#VALUE!</v>
      </c>
      <c r="AP209" s="15">
        <f t="shared" ref="AP209:AP260" si="107">1+SUMIF(AF209:AO209,"&gt;0",AF209:AO209)</f>
        <v>1</v>
      </c>
    </row>
    <row r="210" spans="1:42" ht="15.75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IF(OR($B210="",$C210="",$D210="",$E210="",$E210&gt;AN_CONCURS),"",IF($F210&lt;&gt;0,$F210/VLOOKUP($E210,Euro!A$6:C$246,3,FALSE),IF($G210&lt;&gt;0,$G210,0)))</f>
        <v/>
      </c>
      <c r="S210" s="236" t="b">
        <f t="shared" si="85"/>
        <v>0</v>
      </c>
      <c r="T210" s="96"/>
      <c r="V210" s="14" t="e">
        <f t="shared" si="86"/>
        <v>#VALUE!</v>
      </c>
      <c r="W210" s="14" t="e">
        <f t="shared" si="88"/>
        <v>#VALUE!</v>
      </c>
      <c r="X210" s="14" t="e">
        <f t="shared" si="89"/>
        <v>#VALUE!</v>
      </c>
      <c r="Y210" s="14" t="e">
        <f t="shared" si="90"/>
        <v>#VALUE!</v>
      </c>
      <c r="Z210" s="14" t="e">
        <f t="shared" si="91"/>
        <v>#VALUE!</v>
      </c>
      <c r="AA210" s="14" t="e">
        <f t="shared" si="92"/>
        <v>#VALUE!</v>
      </c>
      <c r="AB210" s="14" t="e">
        <f t="shared" si="93"/>
        <v>#VALUE!</v>
      </c>
      <c r="AC210" s="14" t="e">
        <f t="shared" si="94"/>
        <v>#VALUE!</v>
      </c>
      <c r="AD210" s="14" t="e">
        <f t="shared" si="95"/>
        <v>#VALUE!</v>
      </c>
      <c r="AE210" s="14" t="e">
        <f t="shared" si="96"/>
        <v>#VALUE!</v>
      </c>
      <c r="AF210" s="15" t="e">
        <f t="shared" si="97"/>
        <v>#VALUE!</v>
      </c>
      <c r="AG210" s="15" t="e">
        <f t="shared" si="98"/>
        <v>#VALUE!</v>
      </c>
      <c r="AH210" s="15" t="e">
        <f t="shared" si="99"/>
        <v>#VALUE!</v>
      </c>
      <c r="AI210" s="15" t="e">
        <f t="shared" si="100"/>
        <v>#VALUE!</v>
      </c>
      <c r="AJ210" s="15" t="e">
        <f t="shared" si="101"/>
        <v>#VALUE!</v>
      </c>
      <c r="AK210" s="15" t="e">
        <f t="shared" si="102"/>
        <v>#VALUE!</v>
      </c>
      <c r="AL210" s="15" t="e">
        <f t="shared" si="103"/>
        <v>#VALUE!</v>
      </c>
      <c r="AM210" s="15" t="e">
        <f t="shared" si="104"/>
        <v>#VALUE!</v>
      </c>
      <c r="AN210" s="15" t="e">
        <f t="shared" si="105"/>
        <v>#VALUE!</v>
      </c>
      <c r="AO210" s="15" t="e">
        <f t="shared" si="106"/>
        <v>#VALUE!</v>
      </c>
      <c r="AP210" s="15">
        <f t="shared" si="107"/>
        <v>1</v>
      </c>
    </row>
    <row r="211" spans="1:42" ht="15.75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IF(OR($B211="",$C211="",$D211="",$E211="",$E211&gt;AN_CONCURS),"",IF($F211&lt;&gt;0,$F211/VLOOKUP($E211,Euro!A$6:C$246,3,FALSE),IF($G211&lt;&gt;0,$G211,0)))</f>
        <v/>
      </c>
      <c r="S211" s="236" t="b">
        <f t="shared" si="85"/>
        <v>0</v>
      </c>
      <c r="T211" s="96"/>
      <c r="V211" s="14" t="e">
        <f t="shared" si="86"/>
        <v>#VALUE!</v>
      </c>
      <c r="W211" s="14" t="e">
        <f t="shared" si="88"/>
        <v>#VALUE!</v>
      </c>
      <c r="X211" s="14" t="e">
        <f t="shared" si="89"/>
        <v>#VALUE!</v>
      </c>
      <c r="Y211" s="14" t="e">
        <f t="shared" si="90"/>
        <v>#VALUE!</v>
      </c>
      <c r="Z211" s="14" t="e">
        <f t="shared" si="91"/>
        <v>#VALUE!</v>
      </c>
      <c r="AA211" s="14" t="e">
        <f t="shared" si="92"/>
        <v>#VALUE!</v>
      </c>
      <c r="AB211" s="14" t="e">
        <f t="shared" si="93"/>
        <v>#VALUE!</v>
      </c>
      <c r="AC211" s="14" t="e">
        <f t="shared" si="94"/>
        <v>#VALUE!</v>
      </c>
      <c r="AD211" s="14" t="e">
        <f t="shared" si="95"/>
        <v>#VALUE!</v>
      </c>
      <c r="AE211" s="14" t="e">
        <f t="shared" si="96"/>
        <v>#VALUE!</v>
      </c>
      <c r="AF211" s="15" t="e">
        <f t="shared" si="97"/>
        <v>#VALUE!</v>
      </c>
      <c r="AG211" s="15" t="e">
        <f t="shared" si="98"/>
        <v>#VALUE!</v>
      </c>
      <c r="AH211" s="15" t="e">
        <f t="shared" si="99"/>
        <v>#VALUE!</v>
      </c>
      <c r="AI211" s="15" t="e">
        <f t="shared" si="100"/>
        <v>#VALUE!</v>
      </c>
      <c r="AJ211" s="15" t="e">
        <f t="shared" si="101"/>
        <v>#VALUE!</v>
      </c>
      <c r="AK211" s="15" t="e">
        <f t="shared" si="102"/>
        <v>#VALUE!</v>
      </c>
      <c r="AL211" s="15" t="e">
        <f t="shared" si="103"/>
        <v>#VALUE!</v>
      </c>
      <c r="AM211" s="15" t="e">
        <f t="shared" si="104"/>
        <v>#VALUE!</v>
      </c>
      <c r="AN211" s="15" t="e">
        <f t="shared" si="105"/>
        <v>#VALUE!</v>
      </c>
      <c r="AO211" s="15" t="e">
        <f t="shared" si="106"/>
        <v>#VALUE!</v>
      </c>
      <c r="AP211" s="15">
        <f t="shared" si="107"/>
        <v>1</v>
      </c>
    </row>
    <row r="212" spans="1:42" ht="15.75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IF(OR($B212="",$C212="",$D212="",$E212="",$E212&gt;AN_CONCURS),"",IF($F212&lt;&gt;0,$F212/VLOOKUP($E212,Euro!A$6:C$246,3,FALSE),IF($G212&lt;&gt;0,$G212,0)))</f>
        <v/>
      </c>
      <c r="S212" s="236" t="b">
        <f t="shared" si="85"/>
        <v>0</v>
      </c>
      <c r="T212" s="96"/>
      <c r="V212" s="14" t="e">
        <f t="shared" si="86"/>
        <v>#VALUE!</v>
      </c>
      <c r="W212" s="14" t="e">
        <f t="shared" si="88"/>
        <v>#VALUE!</v>
      </c>
      <c r="X212" s="14" t="e">
        <f t="shared" si="89"/>
        <v>#VALUE!</v>
      </c>
      <c r="Y212" s="14" t="e">
        <f t="shared" si="90"/>
        <v>#VALUE!</v>
      </c>
      <c r="Z212" s="14" t="e">
        <f t="shared" si="91"/>
        <v>#VALUE!</v>
      </c>
      <c r="AA212" s="14" t="e">
        <f t="shared" si="92"/>
        <v>#VALUE!</v>
      </c>
      <c r="AB212" s="14" t="e">
        <f t="shared" si="93"/>
        <v>#VALUE!</v>
      </c>
      <c r="AC212" s="14" t="e">
        <f t="shared" si="94"/>
        <v>#VALUE!</v>
      </c>
      <c r="AD212" s="14" t="e">
        <f t="shared" si="95"/>
        <v>#VALUE!</v>
      </c>
      <c r="AE212" s="14" t="e">
        <f t="shared" si="96"/>
        <v>#VALUE!</v>
      </c>
      <c r="AF212" s="15" t="e">
        <f t="shared" si="97"/>
        <v>#VALUE!</v>
      </c>
      <c r="AG212" s="15" t="e">
        <f t="shared" si="98"/>
        <v>#VALUE!</v>
      </c>
      <c r="AH212" s="15" t="e">
        <f t="shared" si="99"/>
        <v>#VALUE!</v>
      </c>
      <c r="AI212" s="15" t="e">
        <f t="shared" si="100"/>
        <v>#VALUE!</v>
      </c>
      <c r="AJ212" s="15" t="e">
        <f t="shared" si="101"/>
        <v>#VALUE!</v>
      </c>
      <c r="AK212" s="15" t="e">
        <f t="shared" si="102"/>
        <v>#VALUE!</v>
      </c>
      <c r="AL212" s="15" t="e">
        <f t="shared" si="103"/>
        <v>#VALUE!</v>
      </c>
      <c r="AM212" s="15" t="e">
        <f t="shared" si="104"/>
        <v>#VALUE!</v>
      </c>
      <c r="AN212" s="15" t="e">
        <f t="shared" si="105"/>
        <v>#VALUE!</v>
      </c>
      <c r="AO212" s="15" t="e">
        <f t="shared" si="106"/>
        <v>#VALUE!</v>
      </c>
      <c r="AP212" s="15">
        <f t="shared" si="107"/>
        <v>1</v>
      </c>
    </row>
    <row r="213" spans="1:42" ht="15.75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IF(OR($B213="",$C213="",$D213="",$E213="",$E213&gt;AN_CONCURS),"",IF($F213&lt;&gt;0,$F213/VLOOKUP($E213,Euro!A$6:C$246,3,FALSE),IF($G213&lt;&gt;0,$G213,0)))</f>
        <v/>
      </c>
      <c r="S213" s="236" t="b">
        <f t="shared" si="85"/>
        <v>0</v>
      </c>
      <c r="T213" s="96"/>
      <c r="V213" s="14" t="e">
        <f t="shared" si="86"/>
        <v>#VALUE!</v>
      </c>
      <c r="W213" s="14" t="e">
        <f t="shared" si="88"/>
        <v>#VALUE!</v>
      </c>
      <c r="X213" s="14" t="e">
        <f t="shared" si="89"/>
        <v>#VALUE!</v>
      </c>
      <c r="Y213" s="14" t="e">
        <f t="shared" si="90"/>
        <v>#VALUE!</v>
      </c>
      <c r="Z213" s="14" t="e">
        <f t="shared" si="91"/>
        <v>#VALUE!</v>
      </c>
      <c r="AA213" s="14" t="e">
        <f t="shared" si="92"/>
        <v>#VALUE!</v>
      </c>
      <c r="AB213" s="14" t="e">
        <f t="shared" si="93"/>
        <v>#VALUE!</v>
      </c>
      <c r="AC213" s="14" t="e">
        <f t="shared" si="94"/>
        <v>#VALUE!</v>
      </c>
      <c r="AD213" s="14" t="e">
        <f t="shared" si="95"/>
        <v>#VALUE!</v>
      </c>
      <c r="AE213" s="14" t="e">
        <f t="shared" si="96"/>
        <v>#VALUE!</v>
      </c>
      <c r="AF213" s="15" t="e">
        <f t="shared" si="97"/>
        <v>#VALUE!</v>
      </c>
      <c r="AG213" s="15" t="e">
        <f t="shared" si="98"/>
        <v>#VALUE!</v>
      </c>
      <c r="AH213" s="15" t="e">
        <f t="shared" si="99"/>
        <v>#VALUE!</v>
      </c>
      <c r="AI213" s="15" t="e">
        <f t="shared" si="100"/>
        <v>#VALUE!</v>
      </c>
      <c r="AJ213" s="15" t="e">
        <f t="shared" si="101"/>
        <v>#VALUE!</v>
      </c>
      <c r="AK213" s="15" t="e">
        <f t="shared" si="102"/>
        <v>#VALUE!</v>
      </c>
      <c r="AL213" s="15" t="e">
        <f t="shared" si="103"/>
        <v>#VALUE!</v>
      </c>
      <c r="AM213" s="15" t="e">
        <f t="shared" si="104"/>
        <v>#VALUE!</v>
      </c>
      <c r="AN213" s="15" t="e">
        <f t="shared" si="105"/>
        <v>#VALUE!</v>
      </c>
      <c r="AO213" s="15" t="e">
        <f t="shared" si="106"/>
        <v>#VALUE!</v>
      </c>
      <c r="AP213" s="15">
        <f t="shared" si="107"/>
        <v>1</v>
      </c>
    </row>
    <row r="214" spans="1:42" ht="15.75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IF(OR($B214="",$C214="",$D214="",$E214="",$E214&gt;AN_CONCURS),"",IF($F214&lt;&gt;0,$F214/VLOOKUP($E214,Euro!A$6:C$246,3,FALSE),IF($G214&lt;&gt;0,$G214,0)))</f>
        <v/>
      </c>
      <c r="S214" s="236" t="b">
        <f t="shared" si="85"/>
        <v>0</v>
      </c>
      <c r="T214" s="96"/>
      <c r="V214" s="14" t="e">
        <f t="shared" si="86"/>
        <v>#VALUE!</v>
      </c>
      <c r="W214" s="14" t="e">
        <f t="shared" si="88"/>
        <v>#VALUE!</v>
      </c>
      <c r="X214" s="14" t="e">
        <f t="shared" si="89"/>
        <v>#VALUE!</v>
      </c>
      <c r="Y214" s="14" t="e">
        <f t="shared" si="90"/>
        <v>#VALUE!</v>
      </c>
      <c r="Z214" s="14" t="e">
        <f t="shared" si="91"/>
        <v>#VALUE!</v>
      </c>
      <c r="AA214" s="14" t="e">
        <f t="shared" si="92"/>
        <v>#VALUE!</v>
      </c>
      <c r="AB214" s="14" t="e">
        <f t="shared" si="93"/>
        <v>#VALUE!</v>
      </c>
      <c r="AC214" s="14" t="e">
        <f t="shared" si="94"/>
        <v>#VALUE!</v>
      </c>
      <c r="AD214" s="14" t="e">
        <f t="shared" si="95"/>
        <v>#VALUE!</v>
      </c>
      <c r="AE214" s="14" t="e">
        <f t="shared" si="96"/>
        <v>#VALUE!</v>
      </c>
      <c r="AF214" s="15" t="e">
        <f t="shared" si="97"/>
        <v>#VALUE!</v>
      </c>
      <c r="AG214" s="15" t="e">
        <f t="shared" si="98"/>
        <v>#VALUE!</v>
      </c>
      <c r="AH214" s="15" t="e">
        <f t="shared" si="99"/>
        <v>#VALUE!</v>
      </c>
      <c r="AI214" s="15" t="e">
        <f t="shared" si="100"/>
        <v>#VALUE!</v>
      </c>
      <c r="AJ214" s="15" t="e">
        <f t="shared" si="101"/>
        <v>#VALUE!</v>
      </c>
      <c r="AK214" s="15" t="e">
        <f t="shared" si="102"/>
        <v>#VALUE!</v>
      </c>
      <c r="AL214" s="15" t="e">
        <f t="shared" si="103"/>
        <v>#VALUE!</v>
      </c>
      <c r="AM214" s="15" t="e">
        <f t="shared" si="104"/>
        <v>#VALUE!</v>
      </c>
      <c r="AN214" s="15" t="e">
        <f t="shared" si="105"/>
        <v>#VALUE!</v>
      </c>
      <c r="AO214" s="15" t="e">
        <f t="shared" si="106"/>
        <v>#VALUE!</v>
      </c>
      <c r="AP214" s="15">
        <f t="shared" si="107"/>
        <v>1</v>
      </c>
    </row>
    <row r="215" spans="1:42" ht="15.75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IF(OR($B215="",$C215="",$D215="",$E215="",$E215&gt;AN_CONCURS),"",IF($F215&lt;&gt;0,$F215/VLOOKUP($E215,Euro!A$6:C$246,3,FALSE),IF($G215&lt;&gt;0,$G215,0)))</f>
        <v/>
      </c>
      <c r="S215" s="236" t="b">
        <f t="shared" si="85"/>
        <v>0</v>
      </c>
      <c r="T215" s="96"/>
      <c r="V215" s="14" t="e">
        <f t="shared" si="86"/>
        <v>#VALUE!</v>
      </c>
      <c r="W215" s="14" t="e">
        <f t="shared" si="88"/>
        <v>#VALUE!</v>
      </c>
      <c r="X215" s="14" t="e">
        <f t="shared" si="89"/>
        <v>#VALUE!</v>
      </c>
      <c r="Y215" s="14" t="e">
        <f t="shared" si="90"/>
        <v>#VALUE!</v>
      </c>
      <c r="Z215" s="14" t="e">
        <f t="shared" si="91"/>
        <v>#VALUE!</v>
      </c>
      <c r="AA215" s="14" t="e">
        <f t="shared" si="92"/>
        <v>#VALUE!</v>
      </c>
      <c r="AB215" s="14" t="e">
        <f t="shared" si="93"/>
        <v>#VALUE!</v>
      </c>
      <c r="AC215" s="14" t="e">
        <f t="shared" si="94"/>
        <v>#VALUE!</v>
      </c>
      <c r="AD215" s="14" t="e">
        <f t="shared" si="95"/>
        <v>#VALUE!</v>
      </c>
      <c r="AE215" s="14" t="e">
        <f t="shared" si="96"/>
        <v>#VALUE!</v>
      </c>
      <c r="AF215" s="15" t="e">
        <f t="shared" si="97"/>
        <v>#VALUE!</v>
      </c>
      <c r="AG215" s="15" t="e">
        <f t="shared" si="98"/>
        <v>#VALUE!</v>
      </c>
      <c r="AH215" s="15" t="e">
        <f t="shared" si="99"/>
        <v>#VALUE!</v>
      </c>
      <c r="AI215" s="15" t="e">
        <f t="shared" si="100"/>
        <v>#VALUE!</v>
      </c>
      <c r="AJ215" s="15" t="e">
        <f t="shared" si="101"/>
        <v>#VALUE!</v>
      </c>
      <c r="AK215" s="15" t="e">
        <f t="shared" si="102"/>
        <v>#VALUE!</v>
      </c>
      <c r="AL215" s="15" t="e">
        <f t="shared" si="103"/>
        <v>#VALUE!</v>
      </c>
      <c r="AM215" s="15" t="e">
        <f t="shared" si="104"/>
        <v>#VALUE!</v>
      </c>
      <c r="AN215" s="15" t="e">
        <f t="shared" si="105"/>
        <v>#VALUE!</v>
      </c>
      <c r="AO215" s="15" t="e">
        <f t="shared" si="106"/>
        <v>#VALUE!</v>
      </c>
      <c r="AP215" s="15">
        <f t="shared" si="107"/>
        <v>1</v>
      </c>
    </row>
    <row r="216" spans="1:42" ht="15.75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IF(OR($B216="",$C216="",$D216="",$E216="",$E216&gt;AN_CONCURS),"",IF($F216&lt;&gt;0,$F216/VLOOKUP($E216,Euro!A$6:C$246,3,FALSE),IF($G216&lt;&gt;0,$G216,0)))</f>
        <v/>
      </c>
      <c r="S216" s="236" t="b">
        <f t="shared" si="85"/>
        <v>0</v>
      </c>
      <c r="T216" s="96"/>
      <c r="V216" s="14" t="e">
        <f t="shared" si="86"/>
        <v>#VALUE!</v>
      </c>
      <c r="W216" s="14" t="e">
        <f t="shared" si="88"/>
        <v>#VALUE!</v>
      </c>
      <c r="X216" s="14" t="e">
        <f t="shared" si="89"/>
        <v>#VALUE!</v>
      </c>
      <c r="Y216" s="14" t="e">
        <f t="shared" si="90"/>
        <v>#VALUE!</v>
      </c>
      <c r="Z216" s="14" t="e">
        <f t="shared" si="91"/>
        <v>#VALUE!</v>
      </c>
      <c r="AA216" s="14" t="e">
        <f t="shared" si="92"/>
        <v>#VALUE!</v>
      </c>
      <c r="AB216" s="14" t="e">
        <f t="shared" si="93"/>
        <v>#VALUE!</v>
      </c>
      <c r="AC216" s="14" t="e">
        <f t="shared" si="94"/>
        <v>#VALUE!</v>
      </c>
      <c r="AD216" s="14" t="e">
        <f t="shared" si="95"/>
        <v>#VALUE!</v>
      </c>
      <c r="AE216" s="14" t="e">
        <f t="shared" si="96"/>
        <v>#VALUE!</v>
      </c>
      <c r="AF216" s="15" t="e">
        <f t="shared" si="97"/>
        <v>#VALUE!</v>
      </c>
      <c r="AG216" s="15" t="e">
        <f t="shared" si="98"/>
        <v>#VALUE!</v>
      </c>
      <c r="AH216" s="15" t="e">
        <f t="shared" si="99"/>
        <v>#VALUE!</v>
      </c>
      <c r="AI216" s="15" t="e">
        <f t="shared" si="100"/>
        <v>#VALUE!</v>
      </c>
      <c r="AJ216" s="15" t="e">
        <f t="shared" si="101"/>
        <v>#VALUE!</v>
      </c>
      <c r="AK216" s="15" t="e">
        <f t="shared" si="102"/>
        <v>#VALUE!</v>
      </c>
      <c r="AL216" s="15" t="e">
        <f t="shared" si="103"/>
        <v>#VALUE!</v>
      </c>
      <c r="AM216" s="15" t="e">
        <f t="shared" si="104"/>
        <v>#VALUE!</v>
      </c>
      <c r="AN216" s="15" t="e">
        <f t="shared" si="105"/>
        <v>#VALUE!</v>
      </c>
      <c r="AO216" s="15" t="e">
        <f t="shared" si="106"/>
        <v>#VALUE!</v>
      </c>
      <c r="AP216" s="15">
        <f t="shared" si="107"/>
        <v>1</v>
      </c>
    </row>
    <row r="217" spans="1:42" ht="15.75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IF(OR($B217="",$C217="",$D217="",$E217="",$E217&gt;AN_CONCURS),"",IF($F217&lt;&gt;0,$F217/VLOOKUP($E217,Euro!A$6:C$246,3,FALSE),IF($G217&lt;&gt;0,$G217,0)))</f>
        <v/>
      </c>
      <c r="S217" s="236" t="b">
        <f t="shared" si="85"/>
        <v>0</v>
      </c>
      <c r="T217" s="96"/>
      <c r="V217" s="14" t="e">
        <f t="shared" si="86"/>
        <v>#VALUE!</v>
      </c>
      <c r="W217" s="14" t="e">
        <f t="shared" si="88"/>
        <v>#VALUE!</v>
      </c>
      <c r="X217" s="14" t="e">
        <f t="shared" si="89"/>
        <v>#VALUE!</v>
      </c>
      <c r="Y217" s="14" t="e">
        <f t="shared" si="90"/>
        <v>#VALUE!</v>
      </c>
      <c r="Z217" s="14" t="e">
        <f t="shared" si="91"/>
        <v>#VALUE!</v>
      </c>
      <c r="AA217" s="14" t="e">
        <f t="shared" si="92"/>
        <v>#VALUE!</v>
      </c>
      <c r="AB217" s="14" t="e">
        <f t="shared" si="93"/>
        <v>#VALUE!</v>
      </c>
      <c r="AC217" s="14" t="e">
        <f t="shared" si="94"/>
        <v>#VALUE!</v>
      </c>
      <c r="AD217" s="14" t="e">
        <f t="shared" si="95"/>
        <v>#VALUE!</v>
      </c>
      <c r="AE217" s="14" t="e">
        <f t="shared" si="96"/>
        <v>#VALUE!</v>
      </c>
      <c r="AF217" s="15" t="e">
        <f t="shared" si="97"/>
        <v>#VALUE!</v>
      </c>
      <c r="AG217" s="15" t="e">
        <f t="shared" si="98"/>
        <v>#VALUE!</v>
      </c>
      <c r="AH217" s="15" t="e">
        <f t="shared" si="99"/>
        <v>#VALUE!</v>
      </c>
      <c r="AI217" s="15" t="e">
        <f t="shared" si="100"/>
        <v>#VALUE!</v>
      </c>
      <c r="AJ217" s="15" t="e">
        <f t="shared" si="101"/>
        <v>#VALUE!</v>
      </c>
      <c r="AK217" s="15" t="e">
        <f t="shared" si="102"/>
        <v>#VALUE!</v>
      </c>
      <c r="AL217" s="15" t="e">
        <f t="shared" si="103"/>
        <v>#VALUE!</v>
      </c>
      <c r="AM217" s="15" t="e">
        <f t="shared" si="104"/>
        <v>#VALUE!</v>
      </c>
      <c r="AN217" s="15" t="e">
        <f t="shared" si="105"/>
        <v>#VALUE!</v>
      </c>
      <c r="AO217" s="15" t="e">
        <f t="shared" si="106"/>
        <v>#VALUE!</v>
      </c>
      <c r="AP217" s="15">
        <f t="shared" si="107"/>
        <v>1</v>
      </c>
    </row>
    <row r="218" spans="1:42" ht="15.75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IF(OR($B218="",$C218="",$D218="",$E218="",$E218&gt;AN_CONCURS),"",IF($F218&lt;&gt;0,$F218/VLOOKUP($E218,Euro!A$6:C$246,3,FALSE),IF($G218&lt;&gt;0,$G218,0)))</f>
        <v/>
      </c>
      <c r="S218" s="236" t="b">
        <f t="shared" si="85"/>
        <v>0</v>
      </c>
      <c r="T218" s="96"/>
      <c r="V218" s="14" t="e">
        <f t="shared" si="86"/>
        <v>#VALUE!</v>
      </c>
      <c r="W218" s="14" t="e">
        <f t="shared" si="88"/>
        <v>#VALUE!</v>
      </c>
      <c r="X218" s="14" t="e">
        <f t="shared" si="89"/>
        <v>#VALUE!</v>
      </c>
      <c r="Y218" s="14" t="e">
        <f t="shared" si="90"/>
        <v>#VALUE!</v>
      </c>
      <c r="Z218" s="14" t="e">
        <f t="shared" si="91"/>
        <v>#VALUE!</v>
      </c>
      <c r="AA218" s="14" t="e">
        <f t="shared" si="92"/>
        <v>#VALUE!</v>
      </c>
      <c r="AB218" s="14" t="e">
        <f t="shared" si="93"/>
        <v>#VALUE!</v>
      </c>
      <c r="AC218" s="14" t="e">
        <f t="shared" si="94"/>
        <v>#VALUE!</v>
      </c>
      <c r="AD218" s="14" t="e">
        <f t="shared" si="95"/>
        <v>#VALUE!</v>
      </c>
      <c r="AE218" s="14" t="e">
        <f t="shared" si="96"/>
        <v>#VALUE!</v>
      </c>
      <c r="AF218" s="15" t="e">
        <f t="shared" si="97"/>
        <v>#VALUE!</v>
      </c>
      <c r="AG218" s="15" t="e">
        <f t="shared" si="98"/>
        <v>#VALUE!</v>
      </c>
      <c r="AH218" s="15" t="e">
        <f t="shared" si="99"/>
        <v>#VALUE!</v>
      </c>
      <c r="AI218" s="15" t="e">
        <f t="shared" si="100"/>
        <v>#VALUE!</v>
      </c>
      <c r="AJ218" s="15" t="e">
        <f t="shared" si="101"/>
        <v>#VALUE!</v>
      </c>
      <c r="AK218" s="15" t="e">
        <f t="shared" si="102"/>
        <v>#VALUE!</v>
      </c>
      <c r="AL218" s="15" t="e">
        <f t="shared" si="103"/>
        <v>#VALUE!</v>
      </c>
      <c r="AM218" s="15" t="e">
        <f t="shared" si="104"/>
        <v>#VALUE!</v>
      </c>
      <c r="AN218" s="15" t="e">
        <f t="shared" si="105"/>
        <v>#VALUE!</v>
      </c>
      <c r="AO218" s="15" t="e">
        <f t="shared" si="106"/>
        <v>#VALUE!</v>
      </c>
      <c r="AP218" s="15">
        <f t="shared" si="107"/>
        <v>1</v>
      </c>
    </row>
    <row r="219" spans="1:42" ht="15.75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IF(OR($B219="",$C219="",$D219="",$E219="",$E219&gt;AN_CONCURS),"",IF($F219&lt;&gt;0,$F219/VLOOKUP($E219,Euro!A$6:C$246,3,FALSE),IF($G219&lt;&gt;0,$G219,0)))</f>
        <v/>
      </c>
      <c r="S219" s="236" t="b">
        <f t="shared" si="85"/>
        <v>0</v>
      </c>
      <c r="T219" s="96"/>
      <c r="V219" s="14" t="e">
        <f t="shared" si="86"/>
        <v>#VALUE!</v>
      </c>
      <c r="W219" s="14" t="e">
        <f t="shared" si="88"/>
        <v>#VALUE!</v>
      </c>
      <c r="X219" s="14" t="e">
        <f t="shared" si="89"/>
        <v>#VALUE!</v>
      </c>
      <c r="Y219" s="14" t="e">
        <f t="shared" si="90"/>
        <v>#VALUE!</v>
      </c>
      <c r="Z219" s="14" t="e">
        <f t="shared" si="91"/>
        <v>#VALUE!</v>
      </c>
      <c r="AA219" s="14" t="e">
        <f t="shared" si="92"/>
        <v>#VALUE!</v>
      </c>
      <c r="AB219" s="14" t="e">
        <f t="shared" si="93"/>
        <v>#VALUE!</v>
      </c>
      <c r="AC219" s="14" t="e">
        <f t="shared" si="94"/>
        <v>#VALUE!</v>
      </c>
      <c r="AD219" s="14" t="e">
        <f t="shared" si="95"/>
        <v>#VALUE!</v>
      </c>
      <c r="AE219" s="14" t="e">
        <f t="shared" si="96"/>
        <v>#VALUE!</v>
      </c>
      <c r="AF219" s="15" t="e">
        <f t="shared" si="97"/>
        <v>#VALUE!</v>
      </c>
      <c r="AG219" s="15" t="e">
        <f t="shared" si="98"/>
        <v>#VALUE!</v>
      </c>
      <c r="AH219" s="15" t="e">
        <f t="shared" si="99"/>
        <v>#VALUE!</v>
      </c>
      <c r="AI219" s="15" t="e">
        <f t="shared" si="100"/>
        <v>#VALUE!</v>
      </c>
      <c r="AJ219" s="15" t="e">
        <f t="shared" si="101"/>
        <v>#VALUE!</v>
      </c>
      <c r="AK219" s="15" t="e">
        <f t="shared" si="102"/>
        <v>#VALUE!</v>
      </c>
      <c r="AL219" s="15" t="e">
        <f t="shared" si="103"/>
        <v>#VALUE!</v>
      </c>
      <c r="AM219" s="15" t="e">
        <f t="shared" si="104"/>
        <v>#VALUE!</v>
      </c>
      <c r="AN219" s="15" t="e">
        <f t="shared" si="105"/>
        <v>#VALUE!</v>
      </c>
      <c r="AO219" s="15" t="e">
        <f t="shared" si="106"/>
        <v>#VALUE!</v>
      </c>
      <c r="AP219" s="15">
        <f t="shared" si="107"/>
        <v>1</v>
      </c>
    </row>
    <row r="220" spans="1:42" ht="15.75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IF(OR($B220="",$C220="",$D220="",$E220="",$E220&gt;AN_CONCURS),"",IF($F220&lt;&gt;0,$F220/VLOOKUP($E220,Euro!A$6:C$246,3,FALSE),IF($G220&lt;&gt;0,$G220,0)))</f>
        <v/>
      </c>
      <c r="S220" s="236" t="b">
        <f t="shared" si="85"/>
        <v>0</v>
      </c>
      <c r="T220" s="96"/>
      <c r="V220" s="14" t="e">
        <f t="shared" si="86"/>
        <v>#VALUE!</v>
      </c>
      <c r="W220" s="14" t="e">
        <f t="shared" si="88"/>
        <v>#VALUE!</v>
      </c>
      <c r="X220" s="14" t="e">
        <f t="shared" si="89"/>
        <v>#VALUE!</v>
      </c>
      <c r="Y220" s="14" t="e">
        <f t="shared" si="90"/>
        <v>#VALUE!</v>
      </c>
      <c r="Z220" s="14" t="e">
        <f t="shared" si="91"/>
        <v>#VALUE!</v>
      </c>
      <c r="AA220" s="14" t="e">
        <f t="shared" si="92"/>
        <v>#VALUE!</v>
      </c>
      <c r="AB220" s="14" t="e">
        <f t="shared" si="93"/>
        <v>#VALUE!</v>
      </c>
      <c r="AC220" s="14" t="e">
        <f t="shared" si="94"/>
        <v>#VALUE!</v>
      </c>
      <c r="AD220" s="14" t="e">
        <f t="shared" si="95"/>
        <v>#VALUE!</v>
      </c>
      <c r="AE220" s="14" t="e">
        <f t="shared" si="96"/>
        <v>#VALUE!</v>
      </c>
      <c r="AF220" s="15" t="e">
        <f t="shared" si="97"/>
        <v>#VALUE!</v>
      </c>
      <c r="AG220" s="15" t="e">
        <f t="shared" si="98"/>
        <v>#VALUE!</v>
      </c>
      <c r="AH220" s="15" t="e">
        <f t="shared" si="99"/>
        <v>#VALUE!</v>
      </c>
      <c r="AI220" s="15" t="e">
        <f t="shared" si="100"/>
        <v>#VALUE!</v>
      </c>
      <c r="AJ220" s="15" t="e">
        <f t="shared" si="101"/>
        <v>#VALUE!</v>
      </c>
      <c r="AK220" s="15" t="e">
        <f t="shared" si="102"/>
        <v>#VALUE!</v>
      </c>
      <c r="AL220" s="15" t="e">
        <f t="shared" si="103"/>
        <v>#VALUE!</v>
      </c>
      <c r="AM220" s="15" t="e">
        <f t="shared" si="104"/>
        <v>#VALUE!</v>
      </c>
      <c r="AN220" s="15" t="e">
        <f t="shared" si="105"/>
        <v>#VALUE!</v>
      </c>
      <c r="AO220" s="15" t="e">
        <f t="shared" si="106"/>
        <v>#VALUE!</v>
      </c>
      <c r="AP220" s="15">
        <f t="shared" si="107"/>
        <v>1</v>
      </c>
    </row>
    <row r="221" spans="1:42" ht="15.75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IF(OR($B221="",$C221="",$D221="",$E221="",$E221&gt;AN_CONCURS),"",IF($F221&lt;&gt;0,$F221/VLOOKUP($E221,Euro!A$6:C$246,3,FALSE),IF($G221&lt;&gt;0,$G221,0)))</f>
        <v/>
      </c>
      <c r="S221" s="236" t="b">
        <f t="shared" si="85"/>
        <v>0</v>
      </c>
      <c r="T221" s="96"/>
      <c r="V221" s="14" t="e">
        <f t="shared" si="86"/>
        <v>#VALUE!</v>
      </c>
      <c r="W221" s="14" t="e">
        <f t="shared" si="88"/>
        <v>#VALUE!</v>
      </c>
      <c r="X221" s="14" t="e">
        <f t="shared" si="89"/>
        <v>#VALUE!</v>
      </c>
      <c r="Y221" s="14" t="e">
        <f t="shared" si="90"/>
        <v>#VALUE!</v>
      </c>
      <c r="Z221" s="14" t="e">
        <f t="shared" si="91"/>
        <v>#VALUE!</v>
      </c>
      <c r="AA221" s="14" t="e">
        <f t="shared" si="92"/>
        <v>#VALUE!</v>
      </c>
      <c r="AB221" s="14" t="e">
        <f t="shared" si="93"/>
        <v>#VALUE!</v>
      </c>
      <c r="AC221" s="14" t="e">
        <f t="shared" si="94"/>
        <v>#VALUE!</v>
      </c>
      <c r="AD221" s="14" t="e">
        <f t="shared" si="95"/>
        <v>#VALUE!</v>
      </c>
      <c r="AE221" s="14" t="e">
        <f t="shared" si="96"/>
        <v>#VALUE!</v>
      </c>
      <c r="AF221" s="15" t="e">
        <f t="shared" si="97"/>
        <v>#VALUE!</v>
      </c>
      <c r="AG221" s="15" t="e">
        <f t="shared" si="98"/>
        <v>#VALUE!</v>
      </c>
      <c r="AH221" s="15" t="e">
        <f t="shared" si="99"/>
        <v>#VALUE!</v>
      </c>
      <c r="AI221" s="15" t="e">
        <f t="shared" si="100"/>
        <v>#VALUE!</v>
      </c>
      <c r="AJ221" s="15" t="e">
        <f t="shared" si="101"/>
        <v>#VALUE!</v>
      </c>
      <c r="AK221" s="15" t="e">
        <f t="shared" si="102"/>
        <v>#VALUE!</v>
      </c>
      <c r="AL221" s="15" t="e">
        <f t="shared" si="103"/>
        <v>#VALUE!</v>
      </c>
      <c r="AM221" s="15" t="e">
        <f t="shared" si="104"/>
        <v>#VALUE!</v>
      </c>
      <c r="AN221" s="15" t="e">
        <f t="shared" si="105"/>
        <v>#VALUE!</v>
      </c>
      <c r="AO221" s="15" t="e">
        <f t="shared" si="106"/>
        <v>#VALUE!</v>
      </c>
      <c r="AP221" s="15">
        <f t="shared" si="107"/>
        <v>1</v>
      </c>
    </row>
    <row r="222" spans="1:42" ht="15.75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IF(OR($B222="",$C222="",$D222="",$E222="",$E222&gt;AN_CONCURS),"",IF($F222&lt;&gt;0,$F222/VLOOKUP($E222,Euro!A$6:C$246,3,FALSE),IF($G222&lt;&gt;0,$G222,0)))</f>
        <v/>
      </c>
      <c r="S222" s="236" t="b">
        <f t="shared" si="85"/>
        <v>0</v>
      </c>
      <c r="T222" s="96"/>
      <c r="V222" s="14" t="e">
        <f t="shared" si="86"/>
        <v>#VALUE!</v>
      </c>
      <c r="W222" s="14" t="e">
        <f t="shared" si="88"/>
        <v>#VALUE!</v>
      </c>
      <c r="X222" s="14" t="e">
        <f t="shared" si="89"/>
        <v>#VALUE!</v>
      </c>
      <c r="Y222" s="14" t="e">
        <f t="shared" si="90"/>
        <v>#VALUE!</v>
      </c>
      <c r="Z222" s="14" t="e">
        <f t="shared" si="91"/>
        <v>#VALUE!</v>
      </c>
      <c r="AA222" s="14" t="e">
        <f t="shared" si="92"/>
        <v>#VALUE!</v>
      </c>
      <c r="AB222" s="14" t="e">
        <f t="shared" si="93"/>
        <v>#VALUE!</v>
      </c>
      <c r="AC222" s="14" t="e">
        <f t="shared" si="94"/>
        <v>#VALUE!</v>
      </c>
      <c r="AD222" s="14" t="e">
        <f t="shared" si="95"/>
        <v>#VALUE!</v>
      </c>
      <c r="AE222" s="14" t="e">
        <f t="shared" si="96"/>
        <v>#VALUE!</v>
      </c>
      <c r="AF222" s="15" t="e">
        <f t="shared" si="97"/>
        <v>#VALUE!</v>
      </c>
      <c r="AG222" s="15" t="e">
        <f t="shared" si="98"/>
        <v>#VALUE!</v>
      </c>
      <c r="AH222" s="15" t="e">
        <f t="shared" si="99"/>
        <v>#VALUE!</v>
      </c>
      <c r="AI222" s="15" t="e">
        <f t="shared" si="100"/>
        <v>#VALUE!</v>
      </c>
      <c r="AJ222" s="15" t="e">
        <f t="shared" si="101"/>
        <v>#VALUE!</v>
      </c>
      <c r="AK222" s="15" t="e">
        <f t="shared" si="102"/>
        <v>#VALUE!</v>
      </c>
      <c r="AL222" s="15" t="e">
        <f t="shared" si="103"/>
        <v>#VALUE!</v>
      </c>
      <c r="AM222" s="15" t="e">
        <f t="shared" si="104"/>
        <v>#VALUE!</v>
      </c>
      <c r="AN222" s="15" t="e">
        <f t="shared" si="105"/>
        <v>#VALUE!</v>
      </c>
      <c r="AO222" s="15" t="e">
        <f t="shared" si="106"/>
        <v>#VALUE!</v>
      </c>
      <c r="AP222" s="15">
        <f t="shared" si="107"/>
        <v>1</v>
      </c>
    </row>
    <row r="223" spans="1:42" ht="15.75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IF(OR($B223="",$C223="",$D223="",$E223="",$E223&gt;AN_CONCURS),"",IF($F223&lt;&gt;0,$F223/VLOOKUP($E223,Euro!A$6:C$246,3,FALSE),IF($G223&lt;&gt;0,$G223,0)))</f>
        <v/>
      </c>
      <c r="S223" s="236" t="b">
        <f t="shared" si="85"/>
        <v>0</v>
      </c>
      <c r="T223" s="96"/>
      <c r="V223" s="14" t="e">
        <f t="shared" si="86"/>
        <v>#VALUE!</v>
      </c>
      <c r="W223" s="14" t="e">
        <f t="shared" si="88"/>
        <v>#VALUE!</v>
      </c>
      <c r="X223" s="14" t="e">
        <f t="shared" si="89"/>
        <v>#VALUE!</v>
      </c>
      <c r="Y223" s="14" t="e">
        <f t="shared" si="90"/>
        <v>#VALUE!</v>
      </c>
      <c r="Z223" s="14" t="e">
        <f t="shared" si="91"/>
        <v>#VALUE!</v>
      </c>
      <c r="AA223" s="14" t="e">
        <f t="shared" si="92"/>
        <v>#VALUE!</v>
      </c>
      <c r="AB223" s="14" t="e">
        <f t="shared" si="93"/>
        <v>#VALUE!</v>
      </c>
      <c r="AC223" s="14" t="e">
        <f t="shared" si="94"/>
        <v>#VALUE!</v>
      </c>
      <c r="AD223" s="14" t="e">
        <f t="shared" si="95"/>
        <v>#VALUE!</v>
      </c>
      <c r="AE223" s="14" t="e">
        <f t="shared" si="96"/>
        <v>#VALUE!</v>
      </c>
      <c r="AF223" s="15" t="e">
        <f t="shared" si="97"/>
        <v>#VALUE!</v>
      </c>
      <c r="AG223" s="15" t="e">
        <f t="shared" si="98"/>
        <v>#VALUE!</v>
      </c>
      <c r="AH223" s="15" t="e">
        <f t="shared" si="99"/>
        <v>#VALUE!</v>
      </c>
      <c r="AI223" s="15" t="e">
        <f t="shared" si="100"/>
        <v>#VALUE!</v>
      </c>
      <c r="AJ223" s="15" t="e">
        <f t="shared" si="101"/>
        <v>#VALUE!</v>
      </c>
      <c r="AK223" s="15" t="e">
        <f t="shared" si="102"/>
        <v>#VALUE!</v>
      </c>
      <c r="AL223" s="15" t="e">
        <f t="shared" si="103"/>
        <v>#VALUE!</v>
      </c>
      <c r="AM223" s="15" t="e">
        <f t="shared" si="104"/>
        <v>#VALUE!</v>
      </c>
      <c r="AN223" s="15" t="e">
        <f t="shared" si="105"/>
        <v>#VALUE!</v>
      </c>
      <c r="AO223" s="15" t="e">
        <f t="shared" si="106"/>
        <v>#VALUE!</v>
      </c>
      <c r="AP223" s="15">
        <f t="shared" si="107"/>
        <v>1</v>
      </c>
    </row>
    <row r="224" spans="1:42" ht="15.75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IF(OR($B224="",$C224="",$D224="",$E224="",$E224&gt;AN_CONCURS),"",IF($F224&lt;&gt;0,$F224/VLOOKUP($E224,Euro!A$6:C$246,3,FALSE),IF($G224&lt;&gt;0,$G224,0)))</f>
        <v/>
      </c>
      <c r="S224" s="236" t="b">
        <f t="shared" si="85"/>
        <v>0</v>
      </c>
      <c r="T224" s="96"/>
      <c r="V224" s="14" t="e">
        <f t="shared" si="86"/>
        <v>#VALUE!</v>
      </c>
      <c r="W224" s="14" t="e">
        <f t="shared" si="88"/>
        <v>#VALUE!</v>
      </c>
      <c r="X224" s="14" t="e">
        <f t="shared" si="89"/>
        <v>#VALUE!</v>
      </c>
      <c r="Y224" s="14" t="e">
        <f t="shared" si="90"/>
        <v>#VALUE!</v>
      </c>
      <c r="Z224" s="14" t="e">
        <f t="shared" si="91"/>
        <v>#VALUE!</v>
      </c>
      <c r="AA224" s="14" t="e">
        <f t="shared" si="92"/>
        <v>#VALUE!</v>
      </c>
      <c r="AB224" s="14" t="e">
        <f t="shared" si="93"/>
        <v>#VALUE!</v>
      </c>
      <c r="AC224" s="14" t="e">
        <f t="shared" si="94"/>
        <v>#VALUE!</v>
      </c>
      <c r="AD224" s="14" t="e">
        <f t="shared" si="95"/>
        <v>#VALUE!</v>
      </c>
      <c r="AE224" s="14" t="e">
        <f t="shared" si="96"/>
        <v>#VALUE!</v>
      </c>
      <c r="AF224" s="15" t="e">
        <f t="shared" si="97"/>
        <v>#VALUE!</v>
      </c>
      <c r="AG224" s="15" t="e">
        <f t="shared" si="98"/>
        <v>#VALUE!</v>
      </c>
      <c r="AH224" s="15" t="e">
        <f t="shared" si="99"/>
        <v>#VALUE!</v>
      </c>
      <c r="AI224" s="15" t="e">
        <f t="shared" si="100"/>
        <v>#VALUE!</v>
      </c>
      <c r="AJ224" s="15" t="e">
        <f t="shared" si="101"/>
        <v>#VALUE!</v>
      </c>
      <c r="AK224" s="15" t="e">
        <f t="shared" si="102"/>
        <v>#VALUE!</v>
      </c>
      <c r="AL224" s="15" t="e">
        <f t="shared" si="103"/>
        <v>#VALUE!</v>
      </c>
      <c r="AM224" s="15" t="e">
        <f t="shared" si="104"/>
        <v>#VALUE!</v>
      </c>
      <c r="AN224" s="15" t="e">
        <f t="shared" si="105"/>
        <v>#VALUE!</v>
      </c>
      <c r="AO224" s="15" t="e">
        <f t="shared" si="106"/>
        <v>#VALUE!</v>
      </c>
      <c r="AP224" s="15">
        <f t="shared" si="107"/>
        <v>1</v>
      </c>
    </row>
    <row r="225" spans="1:42" ht="15.75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IF(OR($B225="",$C225="",$D225="",$E225="",$E225&gt;AN_CONCURS),"",IF($F225&lt;&gt;0,$F225/VLOOKUP($E225,Euro!A$6:C$246,3,FALSE),IF($G225&lt;&gt;0,$G225,0)))</f>
        <v/>
      </c>
      <c r="S225" s="236" t="b">
        <f t="shared" si="85"/>
        <v>0</v>
      </c>
      <c r="T225" s="96"/>
      <c r="V225" s="14" t="e">
        <f t="shared" si="86"/>
        <v>#VALUE!</v>
      </c>
      <c r="W225" s="14" t="e">
        <f t="shared" si="88"/>
        <v>#VALUE!</v>
      </c>
      <c r="X225" s="14" t="e">
        <f t="shared" si="89"/>
        <v>#VALUE!</v>
      </c>
      <c r="Y225" s="14" t="e">
        <f t="shared" si="90"/>
        <v>#VALUE!</v>
      </c>
      <c r="Z225" s="14" t="e">
        <f t="shared" si="91"/>
        <v>#VALUE!</v>
      </c>
      <c r="AA225" s="14" t="e">
        <f t="shared" si="92"/>
        <v>#VALUE!</v>
      </c>
      <c r="AB225" s="14" t="e">
        <f t="shared" si="93"/>
        <v>#VALUE!</v>
      </c>
      <c r="AC225" s="14" t="e">
        <f t="shared" si="94"/>
        <v>#VALUE!</v>
      </c>
      <c r="AD225" s="14" t="e">
        <f t="shared" si="95"/>
        <v>#VALUE!</v>
      </c>
      <c r="AE225" s="14" t="e">
        <f t="shared" si="96"/>
        <v>#VALUE!</v>
      </c>
      <c r="AF225" s="15" t="e">
        <f t="shared" si="97"/>
        <v>#VALUE!</v>
      </c>
      <c r="AG225" s="15" t="e">
        <f t="shared" si="98"/>
        <v>#VALUE!</v>
      </c>
      <c r="AH225" s="15" t="e">
        <f t="shared" si="99"/>
        <v>#VALUE!</v>
      </c>
      <c r="AI225" s="15" t="e">
        <f t="shared" si="100"/>
        <v>#VALUE!</v>
      </c>
      <c r="AJ225" s="15" t="e">
        <f t="shared" si="101"/>
        <v>#VALUE!</v>
      </c>
      <c r="AK225" s="15" t="e">
        <f t="shared" si="102"/>
        <v>#VALUE!</v>
      </c>
      <c r="AL225" s="15" t="e">
        <f t="shared" si="103"/>
        <v>#VALUE!</v>
      </c>
      <c r="AM225" s="15" t="e">
        <f t="shared" si="104"/>
        <v>#VALUE!</v>
      </c>
      <c r="AN225" s="15" t="e">
        <f t="shared" si="105"/>
        <v>#VALUE!</v>
      </c>
      <c r="AO225" s="15" t="e">
        <f t="shared" si="106"/>
        <v>#VALUE!</v>
      </c>
      <c r="AP225" s="15">
        <f t="shared" si="107"/>
        <v>1</v>
      </c>
    </row>
    <row r="226" spans="1:42" ht="15.75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IF(OR($B226="",$C226="",$D226="",$E226="",$E226&gt;AN_CONCURS),"",IF($F226&lt;&gt;0,$F226/VLOOKUP($E226,Euro!A$6:C$246,3,FALSE),IF($G226&lt;&gt;0,$G226,0)))</f>
        <v/>
      </c>
      <c r="S226" s="236" t="b">
        <f t="shared" si="85"/>
        <v>0</v>
      </c>
      <c r="T226" s="96"/>
      <c r="V226" s="14" t="e">
        <f t="shared" si="86"/>
        <v>#VALUE!</v>
      </c>
      <c r="W226" s="14" t="e">
        <f t="shared" si="88"/>
        <v>#VALUE!</v>
      </c>
      <c r="X226" s="14" t="e">
        <f t="shared" si="89"/>
        <v>#VALUE!</v>
      </c>
      <c r="Y226" s="14" t="e">
        <f t="shared" si="90"/>
        <v>#VALUE!</v>
      </c>
      <c r="Z226" s="14" t="e">
        <f t="shared" si="91"/>
        <v>#VALUE!</v>
      </c>
      <c r="AA226" s="14" t="e">
        <f t="shared" si="92"/>
        <v>#VALUE!</v>
      </c>
      <c r="AB226" s="14" t="e">
        <f t="shared" si="93"/>
        <v>#VALUE!</v>
      </c>
      <c r="AC226" s="14" t="e">
        <f t="shared" si="94"/>
        <v>#VALUE!</v>
      </c>
      <c r="AD226" s="14" t="e">
        <f t="shared" si="95"/>
        <v>#VALUE!</v>
      </c>
      <c r="AE226" s="14" t="e">
        <f t="shared" si="96"/>
        <v>#VALUE!</v>
      </c>
      <c r="AF226" s="15" t="e">
        <f t="shared" si="97"/>
        <v>#VALUE!</v>
      </c>
      <c r="AG226" s="15" t="e">
        <f t="shared" si="98"/>
        <v>#VALUE!</v>
      </c>
      <c r="AH226" s="15" t="e">
        <f t="shared" si="99"/>
        <v>#VALUE!</v>
      </c>
      <c r="AI226" s="15" t="e">
        <f t="shared" si="100"/>
        <v>#VALUE!</v>
      </c>
      <c r="AJ226" s="15" t="e">
        <f t="shared" si="101"/>
        <v>#VALUE!</v>
      </c>
      <c r="AK226" s="15" t="e">
        <f t="shared" si="102"/>
        <v>#VALUE!</v>
      </c>
      <c r="AL226" s="15" t="e">
        <f t="shared" si="103"/>
        <v>#VALUE!</v>
      </c>
      <c r="AM226" s="15" t="e">
        <f t="shared" si="104"/>
        <v>#VALUE!</v>
      </c>
      <c r="AN226" s="15" t="e">
        <f t="shared" si="105"/>
        <v>#VALUE!</v>
      </c>
      <c r="AO226" s="15" t="e">
        <f t="shared" si="106"/>
        <v>#VALUE!</v>
      </c>
      <c r="AP226" s="15">
        <f t="shared" si="107"/>
        <v>1</v>
      </c>
    </row>
    <row r="227" spans="1:42" ht="15.75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IF(OR($B227="",$C227="",$D227="",$E227="",$E227&gt;AN_CONCURS),"",IF($F227&lt;&gt;0,$F227/VLOOKUP($E227,Euro!A$6:C$246,3,FALSE),IF($G227&lt;&gt;0,$G227,0)))</f>
        <v/>
      </c>
      <c r="S227" s="236" t="b">
        <f t="shared" si="85"/>
        <v>0</v>
      </c>
      <c r="T227" s="96"/>
      <c r="V227" s="14" t="e">
        <f t="shared" si="86"/>
        <v>#VALUE!</v>
      </c>
      <c r="W227" s="14" t="e">
        <f t="shared" si="88"/>
        <v>#VALUE!</v>
      </c>
      <c r="X227" s="14" t="e">
        <f t="shared" si="89"/>
        <v>#VALUE!</v>
      </c>
      <c r="Y227" s="14" t="e">
        <f t="shared" si="90"/>
        <v>#VALUE!</v>
      </c>
      <c r="Z227" s="14" t="e">
        <f t="shared" si="91"/>
        <v>#VALUE!</v>
      </c>
      <c r="AA227" s="14" t="e">
        <f t="shared" si="92"/>
        <v>#VALUE!</v>
      </c>
      <c r="AB227" s="14" t="e">
        <f t="shared" si="93"/>
        <v>#VALUE!</v>
      </c>
      <c r="AC227" s="14" t="e">
        <f t="shared" si="94"/>
        <v>#VALUE!</v>
      </c>
      <c r="AD227" s="14" t="e">
        <f t="shared" si="95"/>
        <v>#VALUE!</v>
      </c>
      <c r="AE227" s="14" t="e">
        <f t="shared" si="96"/>
        <v>#VALUE!</v>
      </c>
      <c r="AF227" s="15" t="e">
        <f t="shared" si="97"/>
        <v>#VALUE!</v>
      </c>
      <c r="AG227" s="15" t="e">
        <f t="shared" si="98"/>
        <v>#VALUE!</v>
      </c>
      <c r="AH227" s="15" t="e">
        <f t="shared" si="99"/>
        <v>#VALUE!</v>
      </c>
      <c r="AI227" s="15" t="e">
        <f t="shared" si="100"/>
        <v>#VALUE!</v>
      </c>
      <c r="AJ227" s="15" t="e">
        <f t="shared" si="101"/>
        <v>#VALUE!</v>
      </c>
      <c r="AK227" s="15" t="e">
        <f t="shared" si="102"/>
        <v>#VALUE!</v>
      </c>
      <c r="AL227" s="15" t="e">
        <f t="shared" si="103"/>
        <v>#VALUE!</v>
      </c>
      <c r="AM227" s="15" t="e">
        <f t="shared" si="104"/>
        <v>#VALUE!</v>
      </c>
      <c r="AN227" s="15" t="e">
        <f t="shared" si="105"/>
        <v>#VALUE!</v>
      </c>
      <c r="AO227" s="15" t="e">
        <f t="shared" si="106"/>
        <v>#VALUE!</v>
      </c>
      <c r="AP227" s="15">
        <f t="shared" si="107"/>
        <v>1</v>
      </c>
    </row>
    <row r="228" spans="1:42" ht="15.75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IF(OR($B228="",$C228="",$D228="",$E228="",$E228&gt;AN_CONCURS),"",IF($F228&lt;&gt;0,$F228/VLOOKUP($E228,Euro!A$6:C$246,3,FALSE),IF($G228&lt;&gt;0,$G228,0)))</f>
        <v/>
      </c>
      <c r="S228" s="236" t="b">
        <f t="shared" si="85"/>
        <v>0</v>
      </c>
      <c r="T228" s="96"/>
      <c r="V228" s="14" t="e">
        <f t="shared" si="86"/>
        <v>#VALUE!</v>
      </c>
      <c r="W228" s="14" t="e">
        <f t="shared" si="88"/>
        <v>#VALUE!</v>
      </c>
      <c r="X228" s="14" t="e">
        <f t="shared" si="89"/>
        <v>#VALUE!</v>
      </c>
      <c r="Y228" s="14" t="e">
        <f t="shared" si="90"/>
        <v>#VALUE!</v>
      </c>
      <c r="Z228" s="14" t="e">
        <f t="shared" si="91"/>
        <v>#VALUE!</v>
      </c>
      <c r="AA228" s="14" t="e">
        <f t="shared" si="92"/>
        <v>#VALUE!</v>
      </c>
      <c r="AB228" s="14" t="e">
        <f t="shared" si="93"/>
        <v>#VALUE!</v>
      </c>
      <c r="AC228" s="14" t="e">
        <f t="shared" si="94"/>
        <v>#VALUE!</v>
      </c>
      <c r="AD228" s="14" t="e">
        <f t="shared" si="95"/>
        <v>#VALUE!</v>
      </c>
      <c r="AE228" s="14" t="e">
        <f t="shared" si="96"/>
        <v>#VALUE!</v>
      </c>
      <c r="AF228" s="15" t="e">
        <f t="shared" si="97"/>
        <v>#VALUE!</v>
      </c>
      <c r="AG228" s="15" t="e">
        <f t="shared" si="98"/>
        <v>#VALUE!</v>
      </c>
      <c r="AH228" s="15" t="e">
        <f t="shared" si="99"/>
        <v>#VALUE!</v>
      </c>
      <c r="AI228" s="15" t="e">
        <f t="shared" si="100"/>
        <v>#VALUE!</v>
      </c>
      <c r="AJ228" s="15" t="e">
        <f t="shared" si="101"/>
        <v>#VALUE!</v>
      </c>
      <c r="AK228" s="15" t="e">
        <f t="shared" si="102"/>
        <v>#VALUE!</v>
      </c>
      <c r="AL228" s="15" t="e">
        <f t="shared" si="103"/>
        <v>#VALUE!</v>
      </c>
      <c r="AM228" s="15" t="e">
        <f t="shared" si="104"/>
        <v>#VALUE!</v>
      </c>
      <c r="AN228" s="15" t="e">
        <f t="shared" si="105"/>
        <v>#VALUE!</v>
      </c>
      <c r="AO228" s="15" t="e">
        <f t="shared" si="106"/>
        <v>#VALUE!</v>
      </c>
      <c r="AP228" s="15">
        <f t="shared" si="107"/>
        <v>1</v>
      </c>
    </row>
    <row r="229" spans="1:42" ht="15.75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IF(OR($B229="",$C229="",$D229="",$E229="",$E229&gt;AN_CONCURS),"",IF($F229&lt;&gt;0,$F229/VLOOKUP($E229,Euro!A$6:C$246,3,FALSE),IF($G229&lt;&gt;0,$G229,0)))</f>
        <v/>
      </c>
      <c r="S229" s="236" t="b">
        <f t="shared" si="85"/>
        <v>0</v>
      </c>
      <c r="T229" s="96"/>
      <c r="V229" s="14" t="e">
        <f t="shared" si="86"/>
        <v>#VALUE!</v>
      </c>
      <c r="W229" s="14" t="e">
        <f t="shared" si="88"/>
        <v>#VALUE!</v>
      </c>
      <c r="X229" s="14" t="e">
        <f t="shared" si="89"/>
        <v>#VALUE!</v>
      </c>
      <c r="Y229" s="14" t="e">
        <f t="shared" si="90"/>
        <v>#VALUE!</v>
      </c>
      <c r="Z229" s="14" t="e">
        <f t="shared" si="91"/>
        <v>#VALUE!</v>
      </c>
      <c r="AA229" s="14" t="e">
        <f t="shared" si="92"/>
        <v>#VALUE!</v>
      </c>
      <c r="AB229" s="14" t="e">
        <f t="shared" si="93"/>
        <v>#VALUE!</v>
      </c>
      <c r="AC229" s="14" t="e">
        <f t="shared" si="94"/>
        <v>#VALUE!</v>
      </c>
      <c r="AD229" s="14" t="e">
        <f t="shared" si="95"/>
        <v>#VALUE!</v>
      </c>
      <c r="AE229" s="14" t="e">
        <f t="shared" si="96"/>
        <v>#VALUE!</v>
      </c>
      <c r="AF229" s="15" t="e">
        <f t="shared" si="97"/>
        <v>#VALUE!</v>
      </c>
      <c r="AG229" s="15" t="e">
        <f t="shared" si="98"/>
        <v>#VALUE!</v>
      </c>
      <c r="AH229" s="15" t="e">
        <f t="shared" si="99"/>
        <v>#VALUE!</v>
      </c>
      <c r="AI229" s="15" t="e">
        <f t="shared" si="100"/>
        <v>#VALUE!</v>
      </c>
      <c r="AJ229" s="15" t="e">
        <f t="shared" si="101"/>
        <v>#VALUE!</v>
      </c>
      <c r="AK229" s="15" t="e">
        <f t="shared" si="102"/>
        <v>#VALUE!</v>
      </c>
      <c r="AL229" s="15" t="e">
        <f t="shared" si="103"/>
        <v>#VALUE!</v>
      </c>
      <c r="AM229" s="15" t="e">
        <f t="shared" si="104"/>
        <v>#VALUE!</v>
      </c>
      <c r="AN229" s="15" t="e">
        <f t="shared" si="105"/>
        <v>#VALUE!</v>
      </c>
      <c r="AO229" s="15" t="e">
        <f t="shared" si="106"/>
        <v>#VALUE!</v>
      </c>
      <c r="AP229" s="15">
        <f t="shared" si="107"/>
        <v>1</v>
      </c>
    </row>
    <row r="230" spans="1:42" ht="15.75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IF(OR($B230="",$C230="",$D230="",$E230="",$E230&gt;AN_CONCURS),"",IF($F230&lt;&gt;0,$F230/VLOOKUP($E230,Euro!A$6:C$246,3,FALSE),IF($G230&lt;&gt;0,$G230,0)))</f>
        <v/>
      </c>
      <c r="S230" s="236" t="b">
        <f t="shared" si="85"/>
        <v>0</v>
      </c>
      <c r="T230" s="96"/>
      <c r="V230" s="14" t="e">
        <f t="shared" si="86"/>
        <v>#VALUE!</v>
      </c>
      <c r="W230" s="14" t="e">
        <f t="shared" si="88"/>
        <v>#VALUE!</v>
      </c>
      <c r="X230" s="14" t="e">
        <f t="shared" si="89"/>
        <v>#VALUE!</v>
      </c>
      <c r="Y230" s="14" t="e">
        <f t="shared" si="90"/>
        <v>#VALUE!</v>
      </c>
      <c r="Z230" s="14" t="e">
        <f t="shared" si="91"/>
        <v>#VALUE!</v>
      </c>
      <c r="AA230" s="14" t="e">
        <f t="shared" si="92"/>
        <v>#VALUE!</v>
      </c>
      <c r="AB230" s="14" t="e">
        <f t="shared" si="93"/>
        <v>#VALUE!</v>
      </c>
      <c r="AC230" s="14" t="e">
        <f t="shared" si="94"/>
        <v>#VALUE!</v>
      </c>
      <c r="AD230" s="14" t="e">
        <f t="shared" si="95"/>
        <v>#VALUE!</v>
      </c>
      <c r="AE230" s="14" t="e">
        <f t="shared" si="96"/>
        <v>#VALUE!</v>
      </c>
      <c r="AF230" s="15" t="e">
        <f t="shared" si="97"/>
        <v>#VALUE!</v>
      </c>
      <c r="AG230" s="15" t="e">
        <f t="shared" si="98"/>
        <v>#VALUE!</v>
      </c>
      <c r="AH230" s="15" t="e">
        <f t="shared" si="99"/>
        <v>#VALUE!</v>
      </c>
      <c r="AI230" s="15" t="e">
        <f t="shared" si="100"/>
        <v>#VALUE!</v>
      </c>
      <c r="AJ230" s="15" t="e">
        <f t="shared" si="101"/>
        <v>#VALUE!</v>
      </c>
      <c r="AK230" s="15" t="e">
        <f t="shared" si="102"/>
        <v>#VALUE!</v>
      </c>
      <c r="AL230" s="15" t="e">
        <f t="shared" si="103"/>
        <v>#VALUE!</v>
      </c>
      <c r="AM230" s="15" t="e">
        <f t="shared" si="104"/>
        <v>#VALUE!</v>
      </c>
      <c r="AN230" s="15" t="e">
        <f t="shared" si="105"/>
        <v>#VALUE!</v>
      </c>
      <c r="AO230" s="15" t="e">
        <f t="shared" si="106"/>
        <v>#VALUE!</v>
      </c>
      <c r="AP230" s="15">
        <f t="shared" si="107"/>
        <v>1</v>
      </c>
    </row>
    <row r="231" spans="1:42" ht="15.75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IF(OR($B231="",$C231="",$D231="",$E231="",$E231&gt;AN_CONCURS),"",IF($F231&lt;&gt;0,$F231/VLOOKUP($E231,Euro!A$6:C$246,3,FALSE),IF($G231&lt;&gt;0,$G231,0)))</f>
        <v/>
      </c>
      <c r="S231" s="236" t="b">
        <f t="shared" si="85"/>
        <v>0</v>
      </c>
      <c r="T231" s="96"/>
      <c r="V231" s="14" t="e">
        <f t="shared" si="86"/>
        <v>#VALUE!</v>
      </c>
      <c r="W231" s="14" t="e">
        <f t="shared" si="88"/>
        <v>#VALUE!</v>
      </c>
      <c r="X231" s="14" t="e">
        <f t="shared" si="89"/>
        <v>#VALUE!</v>
      </c>
      <c r="Y231" s="14" t="e">
        <f t="shared" si="90"/>
        <v>#VALUE!</v>
      </c>
      <c r="Z231" s="14" t="e">
        <f t="shared" si="91"/>
        <v>#VALUE!</v>
      </c>
      <c r="AA231" s="14" t="e">
        <f t="shared" si="92"/>
        <v>#VALUE!</v>
      </c>
      <c r="AB231" s="14" t="e">
        <f t="shared" si="93"/>
        <v>#VALUE!</v>
      </c>
      <c r="AC231" s="14" t="e">
        <f t="shared" si="94"/>
        <v>#VALUE!</v>
      </c>
      <c r="AD231" s="14" t="e">
        <f t="shared" si="95"/>
        <v>#VALUE!</v>
      </c>
      <c r="AE231" s="14" t="e">
        <f t="shared" si="96"/>
        <v>#VALUE!</v>
      </c>
      <c r="AF231" s="15" t="e">
        <f t="shared" si="97"/>
        <v>#VALUE!</v>
      </c>
      <c r="AG231" s="15" t="e">
        <f t="shared" si="98"/>
        <v>#VALUE!</v>
      </c>
      <c r="AH231" s="15" t="e">
        <f t="shared" si="99"/>
        <v>#VALUE!</v>
      </c>
      <c r="AI231" s="15" t="e">
        <f t="shared" si="100"/>
        <v>#VALUE!</v>
      </c>
      <c r="AJ231" s="15" t="e">
        <f t="shared" si="101"/>
        <v>#VALUE!</v>
      </c>
      <c r="AK231" s="15" t="e">
        <f t="shared" si="102"/>
        <v>#VALUE!</v>
      </c>
      <c r="AL231" s="15" t="e">
        <f t="shared" si="103"/>
        <v>#VALUE!</v>
      </c>
      <c r="AM231" s="15" t="e">
        <f t="shared" si="104"/>
        <v>#VALUE!</v>
      </c>
      <c r="AN231" s="15" t="e">
        <f t="shared" si="105"/>
        <v>#VALUE!</v>
      </c>
      <c r="AO231" s="15" t="e">
        <f t="shared" si="106"/>
        <v>#VALUE!</v>
      </c>
      <c r="AP231" s="15">
        <f t="shared" si="107"/>
        <v>1</v>
      </c>
    </row>
    <row r="232" spans="1:42" ht="15.75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IF(OR($B232="",$C232="",$D232="",$E232="",$E232&gt;AN_CONCURS),"",IF($F232&lt;&gt;0,$F232/VLOOKUP($E232,Euro!A$6:C$246,3,FALSE),IF($G232&lt;&gt;0,$G232,0)))</f>
        <v/>
      </c>
      <c r="S232" s="236" t="b">
        <f t="shared" si="85"/>
        <v>0</v>
      </c>
      <c r="T232" s="96"/>
      <c r="V232" s="14" t="e">
        <f t="shared" si="86"/>
        <v>#VALUE!</v>
      </c>
      <c r="W232" s="14" t="e">
        <f t="shared" si="88"/>
        <v>#VALUE!</v>
      </c>
      <c r="X232" s="14" t="e">
        <f t="shared" si="89"/>
        <v>#VALUE!</v>
      </c>
      <c r="Y232" s="14" t="e">
        <f t="shared" si="90"/>
        <v>#VALUE!</v>
      </c>
      <c r="Z232" s="14" t="e">
        <f t="shared" si="91"/>
        <v>#VALUE!</v>
      </c>
      <c r="AA232" s="14" t="e">
        <f t="shared" si="92"/>
        <v>#VALUE!</v>
      </c>
      <c r="AB232" s="14" t="e">
        <f t="shared" si="93"/>
        <v>#VALUE!</v>
      </c>
      <c r="AC232" s="14" t="e">
        <f t="shared" si="94"/>
        <v>#VALUE!</v>
      </c>
      <c r="AD232" s="14" t="e">
        <f t="shared" si="95"/>
        <v>#VALUE!</v>
      </c>
      <c r="AE232" s="14" t="e">
        <f t="shared" si="96"/>
        <v>#VALUE!</v>
      </c>
      <c r="AF232" s="15" t="e">
        <f t="shared" si="97"/>
        <v>#VALUE!</v>
      </c>
      <c r="AG232" s="15" t="e">
        <f t="shared" si="98"/>
        <v>#VALUE!</v>
      </c>
      <c r="AH232" s="15" t="e">
        <f t="shared" si="99"/>
        <v>#VALUE!</v>
      </c>
      <c r="AI232" s="15" t="e">
        <f t="shared" si="100"/>
        <v>#VALUE!</v>
      </c>
      <c r="AJ232" s="15" t="e">
        <f t="shared" si="101"/>
        <v>#VALUE!</v>
      </c>
      <c r="AK232" s="15" t="e">
        <f t="shared" si="102"/>
        <v>#VALUE!</v>
      </c>
      <c r="AL232" s="15" t="e">
        <f t="shared" si="103"/>
        <v>#VALUE!</v>
      </c>
      <c r="AM232" s="15" t="e">
        <f t="shared" si="104"/>
        <v>#VALUE!</v>
      </c>
      <c r="AN232" s="15" t="e">
        <f t="shared" si="105"/>
        <v>#VALUE!</v>
      </c>
      <c r="AO232" s="15" t="e">
        <f t="shared" si="106"/>
        <v>#VALUE!</v>
      </c>
      <c r="AP232" s="15">
        <f t="shared" si="107"/>
        <v>1</v>
      </c>
    </row>
    <row r="233" spans="1:42" ht="15.75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IF(OR($B233="",$C233="",$D233="",$E233="",$E233&gt;AN_CONCURS),"",IF($F233&lt;&gt;0,$F233/VLOOKUP($E233,Euro!A$6:C$246,3,FALSE),IF($G233&lt;&gt;0,$G233,0)))</f>
        <v/>
      </c>
      <c r="S233" s="236" t="b">
        <f t="shared" si="85"/>
        <v>0</v>
      </c>
      <c r="T233" s="96"/>
      <c r="V233" s="14" t="e">
        <f t="shared" si="86"/>
        <v>#VALUE!</v>
      </c>
      <c r="W233" s="14" t="e">
        <f t="shared" si="88"/>
        <v>#VALUE!</v>
      </c>
      <c r="X233" s="14" t="e">
        <f t="shared" si="89"/>
        <v>#VALUE!</v>
      </c>
      <c r="Y233" s="14" t="e">
        <f t="shared" si="90"/>
        <v>#VALUE!</v>
      </c>
      <c r="Z233" s="14" t="e">
        <f t="shared" si="91"/>
        <v>#VALUE!</v>
      </c>
      <c r="AA233" s="14" t="e">
        <f t="shared" si="92"/>
        <v>#VALUE!</v>
      </c>
      <c r="AB233" s="14" t="e">
        <f t="shared" si="93"/>
        <v>#VALUE!</v>
      </c>
      <c r="AC233" s="14" t="e">
        <f t="shared" si="94"/>
        <v>#VALUE!</v>
      </c>
      <c r="AD233" s="14" t="e">
        <f t="shared" si="95"/>
        <v>#VALUE!</v>
      </c>
      <c r="AE233" s="14" t="e">
        <f t="shared" si="96"/>
        <v>#VALUE!</v>
      </c>
      <c r="AF233" s="15" t="e">
        <f t="shared" si="97"/>
        <v>#VALUE!</v>
      </c>
      <c r="AG233" s="15" t="e">
        <f t="shared" si="98"/>
        <v>#VALUE!</v>
      </c>
      <c r="AH233" s="15" t="e">
        <f t="shared" si="99"/>
        <v>#VALUE!</v>
      </c>
      <c r="AI233" s="15" t="e">
        <f t="shared" si="100"/>
        <v>#VALUE!</v>
      </c>
      <c r="AJ233" s="15" t="e">
        <f t="shared" si="101"/>
        <v>#VALUE!</v>
      </c>
      <c r="AK233" s="15" t="e">
        <f t="shared" si="102"/>
        <v>#VALUE!</v>
      </c>
      <c r="AL233" s="15" t="e">
        <f t="shared" si="103"/>
        <v>#VALUE!</v>
      </c>
      <c r="AM233" s="15" t="e">
        <f t="shared" si="104"/>
        <v>#VALUE!</v>
      </c>
      <c r="AN233" s="15" t="e">
        <f t="shared" si="105"/>
        <v>#VALUE!</v>
      </c>
      <c r="AO233" s="15" t="e">
        <f t="shared" si="106"/>
        <v>#VALUE!</v>
      </c>
      <c r="AP233" s="15">
        <f t="shared" si="107"/>
        <v>1</v>
      </c>
    </row>
    <row r="234" spans="1:42" ht="15.75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IF(OR($B234="",$C234="",$D234="",$E234="",$E234&gt;AN_CONCURS),"",IF($F234&lt;&gt;0,$F234/VLOOKUP($E234,Euro!A$6:C$246,3,FALSE),IF($G234&lt;&gt;0,$G234,0)))</f>
        <v/>
      </c>
      <c r="S234" s="236" t="b">
        <f t="shared" si="85"/>
        <v>0</v>
      </c>
      <c r="T234" s="96"/>
      <c r="V234" s="14" t="e">
        <f t="shared" si="86"/>
        <v>#VALUE!</v>
      </c>
      <c r="W234" s="14" t="e">
        <f t="shared" si="88"/>
        <v>#VALUE!</v>
      </c>
      <c r="X234" s="14" t="e">
        <f t="shared" si="89"/>
        <v>#VALUE!</v>
      </c>
      <c r="Y234" s="14" t="e">
        <f t="shared" si="90"/>
        <v>#VALUE!</v>
      </c>
      <c r="Z234" s="14" t="e">
        <f t="shared" si="91"/>
        <v>#VALUE!</v>
      </c>
      <c r="AA234" s="14" t="e">
        <f t="shared" si="92"/>
        <v>#VALUE!</v>
      </c>
      <c r="AB234" s="14" t="e">
        <f t="shared" si="93"/>
        <v>#VALUE!</v>
      </c>
      <c r="AC234" s="14" t="e">
        <f t="shared" si="94"/>
        <v>#VALUE!</v>
      </c>
      <c r="AD234" s="14" t="e">
        <f t="shared" si="95"/>
        <v>#VALUE!</v>
      </c>
      <c r="AE234" s="14" t="e">
        <f t="shared" si="96"/>
        <v>#VALUE!</v>
      </c>
      <c r="AF234" s="15" t="e">
        <f t="shared" si="97"/>
        <v>#VALUE!</v>
      </c>
      <c r="AG234" s="15" t="e">
        <f t="shared" si="98"/>
        <v>#VALUE!</v>
      </c>
      <c r="AH234" s="15" t="e">
        <f t="shared" si="99"/>
        <v>#VALUE!</v>
      </c>
      <c r="AI234" s="15" t="e">
        <f t="shared" si="100"/>
        <v>#VALUE!</v>
      </c>
      <c r="AJ234" s="15" t="e">
        <f t="shared" si="101"/>
        <v>#VALUE!</v>
      </c>
      <c r="AK234" s="15" t="e">
        <f t="shared" si="102"/>
        <v>#VALUE!</v>
      </c>
      <c r="AL234" s="15" t="e">
        <f t="shared" si="103"/>
        <v>#VALUE!</v>
      </c>
      <c r="AM234" s="15" t="e">
        <f t="shared" si="104"/>
        <v>#VALUE!</v>
      </c>
      <c r="AN234" s="15" t="e">
        <f t="shared" si="105"/>
        <v>#VALUE!</v>
      </c>
      <c r="AO234" s="15" t="e">
        <f t="shared" si="106"/>
        <v>#VALUE!</v>
      </c>
      <c r="AP234" s="15">
        <f t="shared" si="107"/>
        <v>1</v>
      </c>
    </row>
    <row r="235" spans="1:42" ht="15.75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IF(OR($B235="",$C235="",$D235="",$E235="",$E235&gt;AN_CONCURS),"",IF($F235&lt;&gt;0,$F235/VLOOKUP($E235,Euro!A$6:C$246,3,FALSE),IF($G235&lt;&gt;0,$G235,0)))</f>
        <v/>
      </c>
      <c r="S235" s="236" t="b">
        <f t="shared" si="85"/>
        <v>0</v>
      </c>
      <c r="T235" s="96"/>
      <c r="V235" s="14" t="e">
        <f t="shared" si="86"/>
        <v>#VALUE!</v>
      </c>
      <c r="W235" s="14" t="e">
        <f t="shared" si="88"/>
        <v>#VALUE!</v>
      </c>
      <c r="X235" s="14" t="e">
        <f t="shared" si="89"/>
        <v>#VALUE!</v>
      </c>
      <c r="Y235" s="14" t="e">
        <f t="shared" si="90"/>
        <v>#VALUE!</v>
      </c>
      <c r="Z235" s="14" t="e">
        <f t="shared" si="91"/>
        <v>#VALUE!</v>
      </c>
      <c r="AA235" s="14" t="e">
        <f t="shared" si="92"/>
        <v>#VALUE!</v>
      </c>
      <c r="AB235" s="14" t="e">
        <f t="shared" si="93"/>
        <v>#VALUE!</v>
      </c>
      <c r="AC235" s="14" t="e">
        <f t="shared" si="94"/>
        <v>#VALUE!</v>
      </c>
      <c r="AD235" s="14" t="e">
        <f t="shared" si="95"/>
        <v>#VALUE!</v>
      </c>
      <c r="AE235" s="14" t="e">
        <f t="shared" si="96"/>
        <v>#VALUE!</v>
      </c>
      <c r="AF235" s="15" t="e">
        <f t="shared" si="97"/>
        <v>#VALUE!</v>
      </c>
      <c r="AG235" s="15" t="e">
        <f t="shared" si="98"/>
        <v>#VALUE!</v>
      </c>
      <c r="AH235" s="15" t="e">
        <f t="shared" si="99"/>
        <v>#VALUE!</v>
      </c>
      <c r="AI235" s="15" t="e">
        <f t="shared" si="100"/>
        <v>#VALUE!</v>
      </c>
      <c r="AJ235" s="15" t="e">
        <f t="shared" si="101"/>
        <v>#VALUE!</v>
      </c>
      <c r="AK235" s="15" t="e">
        <f t="shared" si="102"/>
        <v>#VALUE!</v>
      </c>
      <c r="AL235" s="15" t="e">
        <f t="shared" si="103"/>
        <v>#VALUE!</v>
      </c>
      <c r="AM235" s="15" t="e">
        <f t="shared" si="104"/>
        <v>#VALUE!</v>
      </c>
      <c r="AN235" s="15" t="e">
        <f t="shared" si="105"/>
        <v>#VALUE!</v>
      </c>
      <c r="AO235" s="15" t="e">
        <f t="shared" si="106"/>
        <v>#VALUE!</v>
      </c>
      <c r="AP235" s="15">
        <f t="shared" si="107"/>
        <v>1</v>
      </c>
    </row>
    <row r="236" spans="1:42" ht="15.75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IF(OR($B236="",$C236="",$D236="",$E236="",$E236&gt;AN_CONCURS),"",IF($F236&lt;&gt;0,$F236/VLOOKUP($E236,Euro!A$6:C$246,3,FALSE),IF($G236&lt;&gt;0,$G236,0)))</f>
        <v/>
      </c>
      <c r="S236" s="236" t="b">
        <f t="shared" si="85"/>
        <v>0</v>
      </c>
      <c r="T236" s="96"/>
      <c r="V236" s="14" t="e">
        <f t="shared" si="86"/>
        <v>#VALUE!</v>
      </c>
      <c r="W236" s="14" t="e">
        <f t="shared" si="88"/>
        <v>#VALUE!</v>
      </c>
      <c r="X236" s="14" t="e">
        <f t="shared" si="89"/>
        <v>#VALUE!</v>
      </c>
      <c r="Y236" s="14" t="e">
        <f t="shared" si="90"/>
        <v>#VALUE!</v>
      </c>
      <c r="Z236" s="14" t="e">
        <f t="shared" si="91"/>
        <v>#VALUE!</v>
      </c>
      <c r="AA236" s="14" t="e">
        <f t="shared" si="92"/>
        <v>#VALUE!</v>
      </c>
      <c r="AB236" s="14" t="e">
        <f t="shared" si="93"/>
        <v>#VALUE!</v>
      </c>
      <c r="AC236" s="14" t="e">
        <f t="shared" si="94"/>
        <v>#VALUE!</v>
      </c>
      <c r="AD236" s="14" t="e">
        <f t="shared" si="95"/>
        <v>#VALUE!</v>
      </c>
      <c r="AE236" s="14" t="e">
        <f t="shared" si="96"/>
        <v>#VALUE!</v>
      </c>
      <c r="AF236" s="15" t="e">
        <f t="shared" si="97"/>
        <v>#VALUE!</v>
      </c>
      <c r="AG236" s="15" t="e">
        <f t="shared" si="98"/>
        <v>#VALUE!</v>
      </c>
      <c r="AH236" s="15" t="e">
        <f t="shared" si="99"/>
        <v>#VALUE!</v>
      </c>
      <c r="AI236" s="15" t="e">
        <f t="shared" si="100"/>
        <v>#VALUE!</v>
      </c>
      <c r="AJ236" s="15" t="e">
        <f t="shared" si="101"/>
        <v>#VALUE!</v>
      </c>
      <c r="AK236" s="15" t="e">
        <f t="shared" si="102"/>
        <v>#VALUE!</v>
      </c>
      <c r="AL236" s="15" t="e">
        <f t="shared" si="103"/>
        <v>#VALUE!</v>
      </c>
      <c r="AM236" s="15" t="e">
        <f t="shared" si="104"/>
        <v>#VALUE!</v>
      </c>
      <c r="AN236" s="15" t="e">
        <f t="shared" si="105"/>
        <v>#VALUE!</v>
      </c>
      <c r="AO236" s="15" t="e">
        <f t="shared" si="106"/>
        <v>#VALUE!</v>
      </c>
      <c r="AP236" s="15">
        <f t="shared" si="107"/>
        <v>1</v>
      </c>
    </row>
    <row r="237" spans="1:42" ht="15.75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IF(OR($B237="",$C237="",$D237="",$E237="",$E237&gt;AN_CONCURS),"",IF($F237&lt;&gt;0,$F237/VLOOKUP($E237,Euro!A$6:C$246,3,FALSE),IF($G237&lt;&gt;0,$G237,0)))</f>
        <v/>
      </c>
      <c r="S237" s="236" t="b">
        <f t="shared" si="85"/>
        <v>0</v>
      </c>
      <c r="T237" s="96"/>
      <c r="V237" s="14" t="e">
        <f t="shared" si="86"/>
        <v>#VALUE!</v>
      </c>
      <c r="W237" s="14" t="e">
        <f t="shared" si="88"/>
        <v>#VALUE!</v>
      </c>
      <c r="X237" s="14" t="e">
        <f t="shared" si="89"/>
        <v>#VALUE!</v>
      </c>
      <c r="Y237" s="14" t="e">
        <f t="shared" si="90"/>
        <v>#VALUE!</v>
      </c>
      <c r="Z237" s="14" t="e">
        <f t="shared" si="91"/>
        <v>#VALUE!</v>
      </c>
      <c r="AA237" s="14" t="e">
        <f t="shared" si="92"/>
        <v>#VALUE!</v>
      </c>
      <c r="AB237" s="14" t="e">
        <f t="shared" si="93"/>
        <v>#VALUE!</v>
      </c>
      <c r="AC237" s="14" t="e">
        <f t="shared" si="94"/>
        <v>#VALUE!</v>
      </c>
      <c r="AD237" s="14" t="e">
        <f t="shared" si="95"/>
        <v>#VALUE!</v>
      </c>
      <c r="AE237" s="14" t="e">
        <f t="shared" si="96"/>
        <v>#VALUE!</v>
      </c>
      <c r="AF237" s="15" t="e">
        <f t="shared" si="97"/>
        <v>#VALUE!</v>
      </c>
      <c r="AG237" s="15" t="e">
        <f t="shared" si="98"/>
        <v>#VALUE!</v>
      </c>
      <c r="AH237" s="15" t="e">
        <f t="shared" si="99"/>
        <v>#VALUE!</v>
      </c>
      <c r="AI237" s="15" t="e">
        <f t="shared" si="100"/>
        <v>#VALUE!</v>
      </c>
      <c r="AJ237" s="15" t="e">
        <f t="shared" si="101"/>
        <v>#VALUE!</v>
      </c>
      <c r="AK237" s="15" t="e">
        <f t="shared" si="102"/>
        <v>#VALUE!</v>
      </c>
      <c r="AL237" s="15" t="e">
        <f t="shared" si="103"/>
        <v>#VALUE!</v>
      </c>
      <c r="AM237" s="15" t="e">
        <f t="shared" si="104"/>
        <v>#VALUE!</v>
      </c>
      <c r="AN237" s="15" t="e">
        <f t="shared" si="105"/>
        <v>#VALUE!</v>
      </c>
      <c r="AO237" s="15" t="e">
        <f t="shared" si="106"/>
        <v>#VALUE!</v>
      </c>
      <c r="AP237" s="15">
        <f t="shared" si="107"/>
        <v>1</v>
      </c>
    </row>
    <row r="238" spans="1:42" ht="15.75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IF(OR($B238="",$C238="",$D238="",$E238="",$E238&gt;AN_CONCURS),"",IF($F238&lt;&gt;0,$F238/VLOOKUP($E238,Euro!A$6:C$246,3,FALSE),IF($G238&lt;&gt;0,$G238,0)))</f>
        <v/>
      </c>
      <c r="S238" s="236" t="b">
        <f t="shared" si="85"/>
        <v>0</v>
      </c>
      <c r="T238" s="96"/>
      <c r="V238" s="14" t="e">
        <f t="shared" si="86"/>
        <v>#VALUE!</v>
      </c>
      <c r="W238" s="14" t="e">
        <f t="shared" si="88"/>
        <v>#VALUE!</v>
      </c>
      <c r="X238" s="14" t="e">
        <f t="shared" si="89"/>
        <v>#VALUE!</v>
      </c>
      <c r="Y238" s="14" t="e">
        <f t="shared" si="90"/>
        <v>#VALUE!</v>
      </c>
      <c r="Z238" s="14" t="e">
        <f t="shared" si="91"/>
        <v>#VALUE!</v>
      </c>
      <c r="AA238" s="14" t="e">
        <f t="shared" si="92"/>
        <v>#VALUE!</v>
      </c>
      <c r="AB238" s="14" t="e">
        <f t="shared" si="93"/>
        <v>#VALUE!</v>
      </c>
      <c r="AC238" s="14" t="e">
        <f t="shared" si="94"/>
        <v>#VALUE!</v>
      </c>
      <c r="AD238" s="14" t="e">
        <f t="shared" si="95"/>
        <v>#VALUE!</v>
      </c>
      <c r="AE238" s="14" t="e">
        <f t="shared" si="96"/>
        <v>#VALUE!</v>
      </c>
      <c r="AF238" s="15" t="e">
        <f t="shared" si="97"/>
        <v>#VALUE!</v>
      </c>
      <c r="AG238" s="15" t="e">
        <f t="shared" si="98"/>
        <v>#VALUE!</v>
      </c>
      <c r="AH238" s="15" t="e">
        <f t="shared" si="99"/>
        <v>#VALUE!</v>
      </c>
      <c r="AI238" s="15" t="e">
        <f t="shared" si="100"/>
        <v>#VALUE!</v>
      </c>
      <c r="AJ238" s="15" t="e">
        <f t="shared" si="101"/>
        <v>#VALUE!</v>
      </c>
      <c r="AK238" s="15" t="e">
        <f t="shared" si="102"/>
        <v>#VALUE!</v>
      </c>
      <c r="AL238" s="15" t="e">
        <f t="shared" si="103"/>
        <v>#VALUE!</v>
      </c>
      <c r="AM238" s="15" t="e">
        <f t="shared" si="104"/>
        <v>#VALUE!</v>
      </c>
      <c r="AN238" s="15" t="e">
        <f t="shared" si="105"/>
        <v>#VALUE!</v>
      </c>
      <c r="AO238" s="15" t="e">
        <f t="shared" si="106"/>
        <v>#VALUE!</v>
      </c>
      <c r="AP238" s="15">
        <f t="shared" si="107"/>
        <v>1</v>
      </c>
    </row>
    <row r="239" spans="1:42" ht="15.75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IF(OR($B239="",$C239="",$D239="",$E239="",$E239&gt;AN_CONCURS),"",IF($F239&lt;&gt;0,$F239/VLOOKUP($E239,Euro!A$6:C$246,3,FALSE),IF($G239&lt;&gt;0,$G239,0)))</f>
        <v/>
      </c>
      <c r="S239" s="236" t="b">
        <f t="shared" si="85"/>
        <v>0</v>
      </c>
      <c r="T239" s="96"/>
      <c r="V239" s="14" t="e">
        <f t="shared" si="86"/>
        <v>#VALUE!</v>
      </c>
      <c r="W239" s="14" t="e">
        <f t="shared" si="88"/>
        <v>#VALUE!</v>
      </c>
      <c r="X239" s="14" t="e">
        <f t="shared" si="89"/>
        <v>#VALUE!</v>
      </c>
      <c r="Y239" s="14" t="e">
        <f t="shared" si="90"/>
        <v>#VALUE!</v>
      </c>
      <c r="Z239" s="14" t="e">
        <f t="shared" si="91"/>
        <v>#VALUE!</v>
      </c>
      <c r="AA239" s="14" t="e">
        <f t="shared" si="92"/>
        <v>#VALUE!</v>
      </c>
      <c r="AB239" s="14" t="e">
        <f t="shared" si="93"/>
        <v>#VALUE!</v>
      </c>
      <c r="AC239" s="14" t="e">
        <f t="shared" si="94"/>
        <v>#VALUE!</v>
      </c>
      <c r="AD239" s="14" t="e">
        <f t="shared" si="95"/>
        <v>#VALUE!</v>
      </c>
      <c r="AE239" s="14" t="e">
        <f t="shared" si="96"/>
        <v>#VALUE!</v>
      </c>
      <c r="AF239" s="15" t="e">
        <f t="shared" si="97"/>
        <v>#VALUE!</v>
      </c>
      <c r="AG239" s="15" t="e">
        <f t="shared" si="98"/>
        <v>#VALUE!</v>
      </c>
      <c r="AH239" s="15" t="e">
        <f t="shared" si="99"/>
        <v>#VALUE!</v>
      </c>
      <c r="AI239" s="15" t="e">
        <f t="shared" si="100"/>
        <v>#VALUE!</v>
      </c>
      <c r="AJ239" s="15" t="e">
        <f t="shared" si="101"/>
        <v>#VALUE!</v>
      </c>
      <c r="AK239" s="15" t="e">
        <f t="shared" si="102"/>
        <v>#VALUE!</v>
      </c>
      <c r="AL239" s="15" t="e">
        <f t="shared" si="103"/>
        <v>#VALUE!</v>
      </c>
      <c r="AM239" s="15" t="e">
        <f t="shared" si="104"/>
        <v>#VALUE!</v>
      </c>
      <c r="AN239" s="15" t="e">
        <f t="shared" si="105"/>
        <v>#VALUE!</v>
      </c>
      <c r="AO239" s="15" t="e">
        <f t="shared" si="106"/>
        <v>#VALUE!</v>
      </c>
      <c r="AP239" s="15">
        <f t="shared" si="107"/>
        <v>1</v>
      </c>
    </row>
    <row r="240" spans="1:42" ht="15.75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IF(OR($B240="",$C240="",$D240="",$E240="",$E240&gt;AN_CONCURS),"",IF($F240&lt;&gt;0,$F240/VLOOKUP($E240,Euro!A$6:C$246,3,FALSE),IF($G240&lt;&gt;0,$G240,0)))</f>
        <v/>
      </c>
      <c r="S240" s="236" t="b">
        <f t="shared" si="85"/>
        <v>0</v>
      </c>
      <c r="T240" s="96"/>
      <c r="V240" s="14" t="e">
        <f t="shared" si="86"/>
        <v>#VALUE!</v>
      </c>
      <c r="W240" s="14" t="e">
        <f t="shared" si="88"/>
        <v>#VALUE!</v>
      </c>
      <c r="X240" s="14" t="e">
        <f t="shared" si="89"/>
        <v>#VALUE!</v>
      </c>
      <c r="Y240" s="14" t="e">
        <f t="shared" si="90"/>
        <v>#VALUE!</v>
      </c>
      <c r="Z240" s="14" t="e">
        <f t="shared" si="91"/>
        <v>#VALUE!</v>
      </c>
      <c r="AA240" s="14" t="e">
        <f t="shared" si="92"/>
        <v>#VALUE!</v>
      </c>
      <c r="AB240" s="14" t="e">
        <f t="shared" si="93"/>
        <v>#VALUE!</v>
      </c>
      <c r="AC240" s="14" t="e">
        <f t="shared" si="94"/>
        <v>#VALUE!</v>
      </c>
      <c r="AD240" s="14" t="e">
        <f t="shared" si="95"/>
        <v>#VALUE!</v>
      </c>
      <c r="AE240" s="14" t="e">
        <f t="shared" si="96"/>
        <v>#VALUE!</v>
      </c>
      <c r="AF240" s="15" t="e">
        <f t="shared" si="97"/>
        <v>#VALUE!</v>
      </c>
      <c r="AG240" s="15" t="e">
        <f t="shared" si="98"/>
        <v>#VALUE!</v>
      </c>
      <c r="AH240" s="15" t="e">
        <f t="shared" si="99"/>
        <v>#VALUE!</v>
      </c>
      <c r="AI240" s="15" t="e">
        <f t="shared" si="100"/>
        <v>#VALUE!</v>
      </c>
      <c r="AJ240" s="15" t="e">
        <f t="shared" si="101"/>
        <v>#VALUE!</v>
      </c>
      <c r="AK240" s="15" t="e">
        <f t="shared" si="102"/>
        <v>#VALUE!</v>
      </c>
      <c r="AL240" s="15" t="e">
        <f t="shared" si="103"/>
        <v>#VALUE!</v>
      </c>
      <c r="AM240" s="15" t="e">
        <f t="shared" si="104"/>
        <v>#VALUE!</v>
      </c>
      <c r="AN240" s="15" t="e">
        <f t="shared" si="105"/>
        <v>#VALUE!</v>
      </c>
      <c r="AO240" s="15" t="e">
        <f t="shared" si="106"/>
        <v>#VALUE!</v>
      </c>
      <c r="AP240" s="15">
        <f t="shared" si="107"/>
        <v>1</v>
      </c>
    </row>
    <row r="241" spans="1:42" ht="15.75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IF(OR($B241="",$C241="",$D241="",$E241="",$E241&gt;AN_CONCURS),"",IF($F241&lt;&gt;0,$F241/VLOOKUP($E241,Euro!A$6:C$246,3,FALSE),IF($G241&lt;&gt;0,$G241,0)))</f>
        <v/>
      </c>
      <c r="S241" s="236" t="b">
        <f t="shared" si="85"/>
        <v>0</v>
      </c>
      <c r="T241" s="96"/>
      <c r="V241" s="14" t="e">
        <f t="shared" si="86"/>
        <v>#VALUE!</v>
      </c>
      <c r="W241" s="14" t="e">
        <f t="shared" si="88"/>
        <v>#VALUE!</v>
      </c>
      <c r="X241" s="14" t="e">
        <f t="shared" si="89"/>
        <v>#VALUE!</v>
      </c>
      <c r="Y241" s="14" t="e">
        <f t="shared" si="90"/>
        <v>#VALUE!</v>
      </c>
      <c r="Z241" s="14" t="e">
        <f t="shared" si="91"/>
        <v>#VALUE!</v>
      </c>
      <c r="AA241" s="14" t="e">
        <f t="shared" si="92"/>
        <v>#VALUE!</v>
      </c>
      <c r="AB241" s="14" t="e">
        <f t="shared" si="93"/>
        <v>#VALUE!</v>
      </c>
      <c r="AC241" s="14" t="e">
        <f t="shared" si="94"/>
        <v>#VALUE!</v>
      </c>
      <c r="AD241" s="14" t="e">
        <f t="shared" si="95"/>
        <v>#VALUE!</v>
      </c>
      <c r="AE241" s="14" t="e">
        <f t="shared" si="96"/>
        <v>#VALUE!</v>
      </c>
      <c r="AF241" s="15" t="e">
        <f t="shared" si="97"/>
        <v>#VALUE!</v>
      </c>
      <c r="AG241" s="15" t="e">
        <f t="shared" si="98"/>
        <v>#VALUE!</v>
      </c>
      <c r="AH241" s="15" t="e">
        <f t="shared" si="99"/>
        <v>#VALUE!</v>
      </c>
      <c r="AI241" s="15" t="e">
        <f t="shared" si="100"/>
        <v>#VALUE!</v>
      </c>
      <c r="AJ241" s="15" t="e">
        <f t="shared" si="101"/>
        <v>#VALUE!</v>
      </c>
      <c r="AK241" s="15" t="e">
        <f t="shared" si="102"/>
        <v>#VALUE!</v>
      </c>
      <c r="AL241" s="15" t="e">
        <f t="shared" si="103"/>
        <v>#VALUE!</v>
      </c>
      <c r="AM241" s="15" t="e">
        <f t="shared" si="104"/>
        <v>#VALUE!</v>
      </c>
      <c r="AN241" s="15" t="e">
        <f t="shared" si="105"/>
        <v>#VALUE!</v>
      </c>
      <c r="AO241" s="15" t="e">
        <f t="shared" si="106"/>
        <v>#VALUE!</v>
      </c>
      <c r="AP241" s="15">
        <f t="shared" si="107"/>
        <v>1</v>
      </c>
    </row>
    <row r="242" spans="1:42" ht="15.75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IF(OR($B242="",$C242="",$D242="",$E242="",$E242&gt;AN_CONCURS),"",IF($F242&lt;&gt;0,$F242/VLOOKUP($E242,Euro!A$6:C$246,3,FALSE),IF($G242&lt;&gt;0,$G242,0)))</f>
        <v/>
      </c>
      <c r="S242" s="236" t="b">
        <f t="shared" si="85"/>
        <v>0</v>
      </c>
      <c r="T242" s="96"/>
      <c r="V242" s="14" t="e">
        <f t="shared" si="86"/>
        <v>#VALUE!</v>
      </c>
      <c r="W242" s="14" t="e">
        <f t="shared" si="88"/>
        <v>#VALUE!</v>
      </c>
      <c r="X242" s="14" t="e">
        <f t="shared" si="89"/>
        <v>#VALUE!</v>
      </c>
      <c r="Y242" s="14" t="e">
        <f t="shared" si="90"/>
        <v>#VALUE!</v>
      </c>
      <c r="Z242" s="14" t="e">
        <f t="shared" si="91"/>
        <v>#VALUE!</v>
      </c>
      <c r="AA242" s="14" t="e">
        <f t="shared" si="92"/>
        <v>#VALUE!</v>
      </c>
      <c r="AB242" s="14" t="e">
        <f t="shared" si="93"/>
        <v>#VALUE!</v>
      </c>
      <c r="AC242" s="14" t="e">
        <f t="shared" si="94"/>
        <v>#VALUE!</v>
      </c>
      <c r="AD242" s="14" t="e">
        <f t="shared" si="95"/>
        <v>#VALUE!</v>
      </c>
      <c r="AE242" s="14" t="e">
        <f t="shared" si="96"/>
        <v>#VALUE!</v>
      </c>
      <c r="AF242" s="15" t="e">
        <f t="shared" si="97"/>
        <v>#VALUE!</v>
      </c>
      <c r="AG242" s="15" t="e">
        <f t="shared" si="98"/>
        <v>#VALUE!</v>
      </c>
      <c r="AH242" s="15" t="e">
        <f t="shared" si="99"/>
        <v>#VALUE!</v>
      </c>
      <c r="AI242" s="15" t="e">
        <f t="shared" si="100"/>
        <v>#VALUE!</v>
      </c>
      <c r="AJ242" s="15" t="e">
        <f t="shared" si="101"/>
        <v>#VALUE!</v>
      </c>
      <c r="AK242" s="15" t="e">
        <f t="shared" si="102"/>
        <v>#VALUE!</v>
      </c>
      <c r="AL242" s="15" t="e">
        <f t="shared" si="103"/>
        <v>#VALUE!</v>
      </c>
      <c r="AM242" s="15" t="e">
        <f t="shared" si="104"/>
        <v>#VALUE!</v>
      </c>
      <c r="AN242" s="15" t="e">
        <f t="shared" si="105"/>
        <v>#VALUE!</v>
      </c>
      <c r="AO242" s="15" t="e">
        <f t="shared" si="106"/>
        <v>#VALUE!</v>
      </c>
      <c r="AP242" s="15">
        <f t="shared" si="107"/>
        <v>1</v>
      </c>
    </row>
    <row r="243" spans="1:42" ht="15.75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IF(OR($B243="",$C243="",$D243="",$E243="",$E243&gt;AN_CONCURS),"",IF($F243&lt;&gt;0,$F243/VLOOKUP($E243,Euro!A$6:C$246,3,FALSE),IF($G243&lt;&gt;0,$G243,0)))</f>
        <v/>
      </c>
      <c r="S243" s="236" t="b">
        <f t="shared" si="85"/>
        <v>0</v>
      </c>
      <c r="T243" s="96"/>
      <c r="V243" s="14" t="e">
        <f t="shared" si="86"/>
        <v>#VALUE!</v>
      </c>
      <c r="W243" s="14" t="e">
        <f t="shared" si="88"/>
        <v>#VALUE!</v>
      </c>
      <c r="X243" s="14" t="e">
        <f t="shared" si="89"/>
        <v>#VALUE!</v>
      </c>
      <c r="Y243" s="14" t="e">
        <f t="shared" si="90"/>
        <v>#VALUE!</v>
      </c>
      <c r="Z243" s="14" t="e">
        <f t="shared" si="91"/>
        <v>#VALUE!</v>
      </c>
      <c r="AA243" s="14" t="e">
        <f t="shared" si="92"/>
        <v>#VALUE!</v>
      </c>
      <c r="AB243" s="14" t="e">
        <f t="shared" si="93"/>
        <v>#VALUE!</v>
      </c>
      <c r="AC243" s="14" t="e">
        <f t="shared" si="94"/>
        <v>#VALUE!</v>
      </c>
      <c r="AD243" s="14" t="e">
        <f t="shared" si="95"/>
        <v>#VALUE!</v>
      </c>
      <c r="AE243" s="14" t="e">
        <f t="shared" si="96"/>
        <v>#VALUE!</v>
      </c>
      <c r="AF243" s="15" t="e">
        <f t="shared" si="97"/>
        <v>#VALUE!</v>
      </c>
      <c r="AG243" s="15" t="e">
        <f t="shared" si="98"/>
        <v>#VALUE!</v>
      </c>
      <c r="AH243" s="15" t="e">
        <f t="shared" si="99"/>
        <v>#VALUE!</v>
      </c>
      <c r="AI243" s="15" t="e">
        <f t="shared" si="100"/>
        <v>#VALUE!</v>
      </c>
      <c r="AJ243" s="15" t="e">
        <f t="shared" si="101"/>
        <v>#VALUE!</v>
      </c>
      <c r="AK243" s="15" t="e">
        <f t="shared" si="102"/>
        <v>#VALUE!</v>
      </c>
      <c r="AL243" s="15" t="e">
        <f t="shared" si="103"/>
        <v>#VALUE!</v>
      </c>
      <c r="AM243" s="15" t="e">
        <f t="shared" si="104"/>
        <v>#VALUE!</v>
      </c>
      <c r="AN243" s="15" t="e">
        <f t="shared" si="105"/>
        <v>#VALUE!</v>
      </c>
      <c r="AO243" s="15" t="e">
        <f t="shared" si="106"/>
        <v>#VALUE!</v>
      </c>
      <c r="AP243" s="15">
        <f t="shared" si="107"/>
        <v>1</v>
      </c>
    </row>
    <row r="244" spans="1:42" ht="15.75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IF(OR($B244="",$C244="",$D244="",$E244="",$E244&gt;AN_CONCURS),"",IF($F244&lt;&gt;0,$F244/VLOOKUP($E244,Euro!A$6:C$246,3,FALSE),IF($G244&lt;&gt;0,$G244,0)))</f>
        <v/>
      </c>
      <c r="S244" s="236" t="b">
        <f t="shared" si="85"/>
        <v>0</v>
      </c>
      <c r="T244" s="96"/>
      <c r="V244" s="14" t="e">
        <f t="shared" si="86"/>
        <v>#VALUE!</v>
      </c>
      <c r="W244" s="14" t="e">
        <f t="shared" si="88"/>
        <v>#VALUE!</v>
      </c>
      <c r="X244" s="14" t="e">
        <f t="shared" si="89"/>
        <v>#VALUE!</v>
      </c>
      <c r="Y244" s="14" t="e">
        <f t="shared" si="90"/>
        <v>#VALUE!</v>
      </c>
      <c r="Z244" s="14" t="e">
        <f t="shared" si="91"/>
        <v>#VALUE!</v>
      </c>
      <c r="AA244" s="14" t="e">
        <f t="shared" si="92"/>
        <v>#VALUE!</v>
      </c>
      <c r="AB244" s="14" t="e">
        <f t="shared" si="93"/>
        <v>#VALUE!</v>
      </c>
      <c r="AC244" s="14" t="e">
        <f t="shared" si="94"/>
        <v>#VALUE!</v>
      </c>
      <c r="AD244" s="14" t="e">
        <f t="shared" si="95"/>
        <v>#VALUE!</v>
      </c>
      <c r="AE244" s="14" t="e">
        <f t="shared" si="96"/>
        <v>#VALUE!</v>
      </c>
      <c r="AF244" s="15" t="e">
        <f t="shared" si="97"/>
        <v>#VALUE!</v>
      </c>
      <c r="AG244" s="15" t="e">
        <f t="shared" si="98"/>
        <v>#VALUE!</v>
      </c>
      <c r="AH244" s="15" t="e">
        <f t="shared" si="99"/>
        <v>#VALUE!</v>
      </c>
      <c r="AI244" s="15" t="e">
        <f t="shared" si="100"/>
        <v>#VALUE!</v>
      </c>
      <c r="AJ244" s="15" t="e">
        <f t="shared" si="101"/>
        <v>#VALUE!</v>
      </c>
      <c r="AK244" s="15" t="e">
        <f t="shared" si="102"/>
        <v>#VALUE!</v>
      </c>
      <c r="AL244" s="15" t="e">
        <f t="shared" si="103"/>
        <v>#VALUE!</v>
      </c>
      <c r="AM244" s="15" t="e">
        <f t="shared" si="104"/>
        <v>#VALUE!</v>
      </c>
      <c r="AN244" s="15" t="e">
        <f t="shared" si="105"/>
        <v>#VALUE!</v>
      </c>
      <c r="AO244" s="15" t="e">
        <f t="shared" si="106"/>
        <v>#VALUE!</v>
      </c>
      <c r="AP244" s="15">
        <f t="shared" si="107"/>
        <v>1</v>
      </c>
    </row>
    <row r="245" spans="1:42" ht="15.75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IF(OR($B245="",$C245="",$D245="",$E245="",$E245&gt;AN_CONCURS),"",IF($F245&lt;&gt;0,$F245/VLOOKUP($E245,Euro!A$6:C$246,3,FALSE),IF($G245&lt;&gt;0,$G245,0)))</f>
        <v/>
      </c>
      <c r="S245" s="236" t="b">
        <f t="shared" si="85"/>
        <v>0</v>
      </c>
      <c r="T245" s="96"/>
      <c r="V245" s="14" t="e">
        <f t="shared" si="86"/>
        <v>#VALUE!</v>
      </c>
      <c r="W245" s="14" t="e">
        <f t="shared" si="88"/>
        <v>#VALUE!</v>
      </c>
      <c r="X245" s="14" t="e">
        <f t="shared" si="89"/>
        <v>#VALUE!</v>
      </c>
      <c r="Y245" s="14" t="e">
        <f t="shared" si="90"/>
        <v>#VALUE!</v>
      </c>
      <c r="Z245" s="14" t="e">
        <f t="shared" si="91"/>
        <v>#VALUE!</v>
      </c>
      <c r="AA245" s="14" t="e">
        <f t="shared" si="92"/>
        <v>#VALUE!</v>
      </c>
      <c r="AB245" s="14" t="e">
        <f t="shared" si="93"/>
        <v>#VALUE!</v>
      </c>
      <c r="AC245" s="14" t="e">
        <f t="shared" si="94"/>
        <v>#VALUE!</v>
      </c>
      <c r="AD245" s="14" t="e">
        <f t="shared" si="95"/>
        <v>#VALUE!</v>
      </c>
      <c r="AE245" s="14" t="e">
        <f t="shared" si="96"/>
        <v>#VALUE!</v>
      </c>
      <c r="AF245" s="15" t="e">
        <f t="shared" si="97"/>
        <v>#VALUE!</v>
      </c>
      <c r="AG245" s="15" t="e">
        <f t="shared" si="98"/>
        <v>#VALUE!</v>
      </c>
      <c r="AH245" s="15" t="e">
        <f t="shared" si="99"/>
        <v>#VALUE!</v>
      </c>
      <c r="AI245" s="15" t="e">
        <f t="shared" si="100"/>
        <v>#VALUE!</v>
      </c>
      <c r="AJ245" s="15" t="e">
        <f t="shared" si="101"/>
        <v>#VALUE!</v>
      </c>
      <c r="AK245" s="15" t="e">
        <f t="shared" si="102"/>
        <v>#VALUE!</v>
      </c>
      <c r="AL245" s="15" t="e">
        <f t="shared" si="103"/>
        <v>#VALUE!</v>
      </c>
      <c r="AM245" s="15" t="e">
        <f t="shared" si="104"/>
        <v>#VALUE!</v>
      </c>
      <c r="AN245" s="15" t="e">
        <f t="shared" si="105"/>
        <v>#VALUE!</v>
      </c>
      <c r="AO245" s="15" t="e">
        <f t="shared" si="106"/>
        <v>#VALUE!</v>
      </c>
      <c r="AP245" s="15">
        <f t="shared" si="107"/>
        <v>1</v>
      </c>
    </row>
    <row r="246" spans="1:42" ht="15.75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IF(OR($B246="",$C246="",$D246="",$E246="",$E246&gt;AN_CONCURS),"",IF($F246&lt;&gt;0,$F246/VLOOKUP($E246,Euro!A$6:C$246,3,FALSE),IF($G246&lt;&gt;0,$G246,0)))</f>
        <v/>
      </c>
      <c r="S246" s="236" t="b">
        <f t="shared" si="85"/>
        <v>0</v>
      </c>
      <c r="T246" s="96"/>
      <c r="V246" s="14" t="e">
        <f t="shared" si="86"/>
        <v>#VALUE!</v>
      </c>
      <c r="W246" s="14" t="e">
        <f t="shared" si="88"/>
        <v>#VALUE!</v>
      </c>
      <c r="X246" s="14" t="e">
        <f t="shared" si="89"/>
        <v>#VALUE!</v>
      </c>
      <c r="Y246" s="14" t="e">
        <f t="shared" si="90"/>
        <v>#VALUE!</v>
      </c>
      <c r="Z246" s="14" t="e">
        <f t="shared" si="91"/>
        <v>#VALUE!</v>
      </c>
      <c r="AA246" s="14" t="e">
        <f t="shared" si="92"/>
        <v>#VALUE!</v>
      </c>
      <c r="AB246" s="14" t="e">
        <f t="shared" si="93"/>
        <v>#VALUE!</v>
      </c>
      <c r="AC246" s="14" t="e">
        <f t="shared" si="94"/>
        <v>#VALUE!</v>
      </c>
      <c r="AD246" s="14" t="e">
        <f t="shared" si="95"/>
        <v>#VALUE!</v>
      </c>
      <c r="AE246" s="14" t="e">
        <f t="shared" si="96"/>
        <v>#VALUE!</v>
      </c>
      <c r="AF246" s="15" t="e">
        <f t="shared" si="97"/>
        <v>#VALUE!</v>
      </c>
      <c r="AG246" s="15" t="e">
        <f t="shared" si="98"/>
        <v>#VALUE!</v>
      </c>
      <c r="AH246" s="15" t="e">
        <f t="shared" si="99"/>
        <v>#VALUE!</v>
      </c>
      <c r="AI246" s="15" t="e">
        <f t="shared" si="100"/>
        <v>#VALUE!</v>
      </c>
      <c r="AJ246" s="15" t="e">
        <f t="shared" si="101"/>
        <v>#VALUE!</v>
      </c>
      <c r="AK246" s="15" t="e">
        <f t="shared" si="102"/>
        <v>#VALUE!</v>
      </c>
      <c r="AL246" s="15" t="e">
        <f t="shared" si="103"/>
        <v>#VALUE!</v>
      </c>
      <c r="AM246" s="15" t="e">
        <f t="shared" si="104"/>
        <v>#VALUE!</v>
      </c>
      <c r="AN246" s="15" t="e">
        <f t="shared" si="105"/>
        <v>#VALUE!</v>
      </c>
      <c r="AO246" s="15" t="e">
        <f t="shared" si="106"/>
        <v>#VALUE!</v>
      </c>
      <c r="AP246" s="15">
        <f t="shared" si="107"/>
        <v>1</v>
      </c>
    </row>
    <row r="247" spans="1:42" ht="15.75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IF(OR($B247="",$C247="",$D247="",$E247="",$E247&gt;AN_CONCURS),"",IF($F247&lt;&gt;0,$F247/VLOOKUP($E247,Euro!A$6:C$246,3,FALSE),IF($G247&lt;&gt;0,$G247,0)))</f>
        <v/>
      </c>
      <c r="S247" s="236" t="b">
        <f t="shared" si="85"/>
        <v>0</v>
      </c>
      <c r="T247" s="96"/>
      <c r="V247" s="14" t="e">
        <f t="shared" si="86"/>
        <v>#VALUE!</v>
      </c>
      <c r="W247" s="14" t="e">
        <f t="shared" si="88"/>
        <v>#VALUE!</v>
      </c>
      <c r="X247" s="14" t="e">
        <f t="shared" si="89"/>
        <v>#VALUE!</v>
      </c>
      <c r="Y247" s="14" t="e">
        <f t="shared" si="90"/>
        <v>#VALUE!</v>
      </c>
      <c r="Z247" s="14" t="e">
        <f t="shared" si="91"/>
        <v>#VALUE!</v>
      </c>
      <c r="AA247" s="14" t="e">
        <f t="shared" si="92"/>
        <v>#VALUE!</v>
      </c>
      <c r="AB247" s="14" t="e">
        <f t="shared" si="93"/>
        <v>#VALUE!</v>
      </c>
      <c r="AC247" s="14" t="e">
        <f t="shared" si="94"/>
        <v>#VALUE!</v>
      </c>
      <c r="AD247" s="14" t="e">
        <f t="shared" si="95"/>
        <v>#VALUE!</v>
      </c>
      <c r="AE247" s="14" t="e">
        <f t="shared" si="96"/>
        <v>#VALUE!</v>
      </c>
      <c r="AF247" s="15" t="e">
        <f t="shared" si="97"/>
        <v>#VALUE!</v>
      </c>
      <c r="AG247" s="15" t="e">
        <f t="shared" si="98"/>
        <v>#VALUE!</v>
      </c>
      <c r="AH247" s="15" t="e">
        <f t="shared" si="99"/>
        <v>#VALUE!</v>
      </c>
      <c r="AI247" s="15" t="e">
        <f t="shared" si="100"/>
        <v>#VALUE!</v>
      </c>
      <c r="AJ247" s="15" t="e">
        <f t="shared" si="101"/>
        <v>#VALUE!</v>
      </c>
      <c r="AK247" s="15" t="e">
        <f t="shared" si="102"/>
        <v>#VALUE!</v>
      </c>
      <c r="AL247" s="15" t="e">
        <f t="shared" si="103"/>
        <v>#VALUE!</v>
      </c>
      <c r="AM247" s="15" t="e">
        <f t="shared" si="104"/>
        <v>#VALUE!</v>
      </c>
      <c r="AN247" s="15" t="e">
        <f t="shared" si="105"/>
        <v>#VALUE!</v>
      </c>
      <c r="AO247" s="15" t="e">
        <f t="shared" si="106"/>
        <v>#VALUE!</v>
      </c>
      <c r="AP247" s="15">
        <f t="shared" si="107"/>
        <v>1</v>
      </c>
    </row>
    <row r="248" spans="1:42" ht="15.75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IF(OR($B248="",$C248="",$D248="",$E248="",$E248&gt;AN_CONCURS),"",IF($F248&lt;&gt;0,$F248/VLOOKUP($E248,Euro!A$6:C$246,3,FALSE),IF($G248&lt;&gt;0,$G248,0)))</f>
        <v/>
      </c>
      <c r="S248" s="236" t="b">
        <f t="shared" si="85"/>
        <v>0</v>
      </c>
      <c r="T248" s="96"/>
      <c r="V248" s="14" t="e">
        <f t="shared" si="86"/>
        <v>#VALUE!</v>
      </c>
      <c r="W248" s="14" t="e">
        <f t="shared" si="88"/>
        <v>#VALUE!</v>
      </c>
      <c r="X248" s="14" t="e">
        <f t="shared" si="89"/>
        <v>#VALUE!</v>
      </c>
      <c r="Y248" s="14" t="e">
        <f t="shared" si="90"/>
        <v>#VALUE!</v>
      </c>
      <c r="Z248" s="14" t="e">
        <f t="shared" si="91"/>
        <v>#VALUE!</v>
      </c>
      <c r="AA248" s="14" t="e">
        <f t="shared" si="92"/>
        <v>#VALUE!</v>
      </c>
      <c r="AB248" s="14" t="e">
        <f t="shared" si="93"/>
        <v>#VALUE!</v>
      </c>
      <c r="AC248" s="14" t="e">
        <f t="shared" si="94"/>
        <v>#VALUE!</v>
      </c>
      <c r="AD248" s="14" t="e">
        <f t="shared" si="95"/>
        <v>#VALUE!</v>
      </c>
      <c r="AE248" s="14" t="e">
        <f t="shared" si="96"/>
        <v>#VALUE!</v>
      </c>
      <c r="AF248" s="15" t="e">
        <f t="shared" si="97"/>
        <v>#VALUE!</v>
      </c>
      <c r="AG248" s="15" t="e">
        <f t="shared" si="98"/>
        <v>#VALUE!</v>
      </c>
      <c r="AH248" s="15" t="e">
        <f t="shared" si="99"/>
        <v>#VALUE!</v>
      </c>
      <c r="AI248" s="15" t="e">
        <f t="shared" si="100"/>
        <v>#VALUE!</v>
      </c>
      <c r="AJ248" s="15" t="e">
        <f t="shared" si="101"/>
        <v>#VALUE!</v>
      </c>
      <c r="AK248" s="15" t="e">
        <f t="shared" si="102"/>
        <v>#VALUE!</v>
      </c>
      <c r="AL248" s="15" t="e">
        <f t="shared" si="103"/>
        <v>#VALUE!</v>
      </c>
      <c r="AM248" s="15" t="e">
        <f t="shared" si="104"/>
        <v>#VALUE!</v>
      </c>
      <c r="AN248" s="15" t="e">
        <f t="shared" si="105"/>
        <v>#VALUE!</v>
      </c>
      <c r="AO248" s="15" t="e">
        <f t="shared" si="106"/>
        <v>#VALUE!</v>
      </c>
      <c r="AP248" s="15">
        <f t="shared" si="107"/>
        <v>1</v>
      </c>
    </row>
    <row r="249" spans="1:42" ht="15.75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IF(OR($B249="",$C249="",$D249="",$E249="",$E249&gt;AN_CONCURS),"",IF($F249&lt;&gt;0,$F249/VLOOKUP($E249,Euro!A$6:C$246,3,FALSE),IF($G249&lt;&gt;0,$G249,0)))</f>
        <v/>
      </c>
      <c r="S249" s="236" t="b">
        <f t="shared" si="85"/>
        <v>0</v>
      </c>
      <c r="T249" s="96"/>
      <c r="V249" s="14" t="e">
        <f t="shared" si="86"/>
        <v>#VALUE!</v>
      </c>
      <c r="W249" s="14" t="e">
        <f t="shared" si="88"/>
        <v>#VALUE!</v>
      </c>
      <c r="X249" s="14" t="e">
        <f t="shared" si="89"/>
        <v>#VALUE!</v>
      </c>
      <c r="Y249" s="14" t="e">
        <f t="shared" si="90"/>
        <v>#VALUE!</v>
      </c>
      <c r="Z249" s="14" t="e">
        <f t="shared" si="91"/>
        <v>#VALUE!</v>
      </c>
      <c r="AA249" s="14" t="e">
        <f t="shared" si="92"/>
        <v>#VALUE!</v>
      </c>
      <c r="AB249" s="14" t="e">
        <f t="shared" si="93"/>
        <v>#VALUE!</v>
      </c>
      <c r="AC249" s="14" t="e">
        <f t="shared" si="94"/>
        <v>#VALUE!</v>
      </c>
      <c r="AD249" s="14" t="e">
        <f t="shared" si="95"/>
        <v>#VALUE!</v>
      </c>
      <c r="AE249" s="14" t="e">
        <f t="shared" si="96"/>
        <v>#VALUE!</v>
      </c>
      <c r="AF249" s="15" t="e">
        <f t="shared" si="97"/>
        <v>#VALUE!</v>
      </c>
      <c r="AG249" s="15" t="e">
        <f t="shared" si="98"/>
        <v>#VALUE!</v>
      </c>
      <c r="AH249" s="15" t="e">
        <f t="shared" si="99"/>
        <v>#VALUE!</v>
      </c>
      <c r="AI249" s="15" t="e">
        <f t="shared" si="100"/>
        <v>#VALUE!</v>
      </c>
      <c r="AJ249" s="15" t="e">
        <f t="shared" si="101"/>
        <v>#VALUE!</v>
      </c>
      <c r="AK249" s="15" t="e">
        <f t="shared" si="102"/>
        <v>#VALUE!</v>
      </c>
      <c r="AL249" s="15" t="e">
        <f t="shared" si="103"/>
        <v>#VALUE!</v>
      </c>
      <c r="AM249" s="15" t="e">
        <f t="shared" si="104"/>
        <v>#VALUE!</v>
      </c>
      <c r="AN249" s="15" t="e">
        <f t="shared" si="105"/>
        <v>#VALUE!</v>
      </c>
      <c r="AO249" s="15" t="e">
        <f t="shared" si="106"/>
        <v>#VALUE!</v>
      </c>
      <c r="AP249" s="15">
        <f t="shared" si="107"/>
        <v>1</v>
      </c>
    </row>
    <row r="250" spans="1:42" ht="15.75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IF(OR($B250="",$C250="",$D250="",$E250="",$E250&gt;AN_CONCURS),"",IF($F250&lt;&gt;0,$F250/VLOOKUP($E250,Euro!A$6:C$246,3,FALSE),IF($G250&lt;&gt;0,$G250,0)))</f>
        <v/>
      </c>
      <c r="S250" s="236" t="b">
        <f t="shared" si="85"/>
        <v>0</v>
      </c>
      <c r="T250" s="96"/>
      <c r="V250" s="14" t="e">
        <f t="shared" si="86"/>
        <v>#VALUE!</v>
      </c>
      <c r="W250" s="14" t="e">
        <f t="shared" si="88"/>
        <v>#VALUE!</v>
      </c>
      <c r="X250" s="14" t="e">
        <f t="shared" si="89"/>
        <v>#VALUE!</v>
      </c>
      <c r="Y250" s="14" t="e">
        <f t="shared" si="90"/>
        <v>#VALUE!</v>
      </c>
      <c r="Z250" s="14" t="e">
        <f t="shared" si="91"/>
        <v>#VALUE!</v>
      </c>
      <c r="AA250" s="14" t="e">
        <f t="shared" si="92"/>
        <v>#VALUE!</v>
      </c>
      <c r="AB250" s="14" t="e">
        <f t="shared" si="93"/>
        <v>#VALUE!</v>
      </c>
      <c r="AC250" s="14" t="e">
        <f t="shared" si="94"/>
        <v>#VALUE!</v>
      </c>
      <c r="AD250" s="14" t="e">
        <f t="shared" si="95"/>
        <v>#VALUE!</v>
      </c>
      <c r="AE250" s="14" t="e">
        <f t="shared" si="96"/>
        <v>#VALUE!</v>
      </c>
      <c r="AF250" s="15" t="e">
        <f t="shared" si="97"/>
        <v>#VALUE!</v>
      </c>
      <c r="AG250" s="15" t="e">
        <f t="shared" si="98"/>
        <v>#VALUE!</v>
      </c>
      <c r="AH250" s="15" t="e">
        <f t="shared" si="99"/>
        <v>#VALUE!</v>
      </c>
      <c r="AI250" s="15" t="e">
        <f t="shared" si="100"/>
        <v>#VALUE!</v>
      </c>
      <c r="AJ250" s="15" t="e">
        <f t="shared" si="101"/>
        <v>#VALUE!</v>
      </c>
      <c r="AK250" s="15" t="e">
        <f t="shared" si="102"/>
        <v>#VALUE!</v>
      </c>
      <c r="AL250" s="15" t="e">
        <f t="shared" si="103"/>
        <v>#VALUE!</v>
      </c>
      <c r="AM250" s="15" t="e">
        <f t="shared" si="104"/>
        <v>#VALUE!</v>
      </c>
      <c r="AN250" s="15" t="e">
        <f t="shared" si="105"/>
        <v>#VALUE!</v>
      </c>
      <c r="AO250" s="15" t="e">
        <f t="shared" si="106"/>
        <v>#VALUE!</v>
      </c>
      <c r="AP250" s="15">
        <f t="shared" si="107"/>
        <v>1</v>
      </c>
    </row>
    <row r="251" spans="1:42" ht="15.75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IF(OR($B251="",$C251="",$D251="",$E251="",$E251&gt;AN_CONCURS),"",IF($F251&lt;&gt;0,$F251/VLOOKUP($E251,Euro!A$6:C$246,3,FALSE),IF($G251&lt;&gt;0,$G251,0)))</f>
        <v/>
      </c>
      <c r="S251" s="236" t="b">
        <f t="shared" si="85"/>
        <v>0</v>
      </c>
      <c r="T251" s="96"/>
      <c r="V251" s="14" t="e">
        <f t="shared" si="86"/>
        <v>#VALUE!</v>
      </c>
      <c r="W251" s="14" t="e">
        <f t="shared" si="88"/>
        <v>#VALUE!</v>
      </c>
      <c r="X251" s="14" t="e">
        <f t="shared" si="89"/>
        <v>#VALUE!</v>
      </c>
      <c r="Y251" s="14" t="e">
        <f t="shared" si="90"/>
        <v>#VALUE!</v>
      </c>
      <c r="Z251" s="14" t="e">
        <f t="shared" si="91"/>
        <v>#VALUE!</v>
      </c>
      <c r="AA251" s="14" t="e">
        <f t="shared" si="92"/>
        <v>#VALUE!</v>
      </c>
      <c r="AB251" s="14" t="e">
        <f t="shared" si="93"/>
        <v>#VALUE!</v>
      </c>
      <c r="AC251" s="14" t="e">
        <f t="shared" si="94"/>
        <v>#VALUE!</v>
      </c>
      <c r="AD251" s="14" t="e">
        <f t="shared" si="95"/>
        <v>#VALUE!</v>
      </c>
      <c r="AE251" s="14" t="e">
        <f t="shared" si="96"/>
        <v>#VALUE!</v>
      </c>
      <c r="AF251" s="15" t="e">
        <f t="shared" si="97"/>
        <v>#VALUE!</v>
      </c>
      <c r="AG251" s="15" t="e">
        <f t="shared" si="98"/>
        <v>#VALUE!</v>
      </c>
      <c r="AH251" s="15" t="e">
        <f t="shared" si="99"/>
        <v>#VALUE!</v>
      </c>
      <c r="AI251" s="15" t="e">
        <f t="shared" si="100"/>
        <v>#VALUE!</v>
      </c>
      <c r="AJ251" s="15" t="e">
        <f t="shared" si="101"/>
        <v>#VALUE!</v>
      </c>
      <c r="AK251" s="15" t="e">
        <f t="shared" si="102"/>
        <v>#VALUE!</v>
      </c>
      <c r="AL251" s="15" t="e">
        <f t="shared" si="103"/>
        <v>#VALUE!</v>
      </c>
      <c r="AM251" s="15" t="e">
        <f t="shared" si="104"/>
        <v>#VALUE!</v>
      </c>
      <c r="AN251" s="15" t="e">
        <f t="shared" si="105"/>
        <v>#VALUE!</v>
      </c>
      <c r="AO251" s="15" t="e">
        <f t="shared" si="106"/>
        <v>#VALUE!</v>
      </c>
      <c r="AP251" s="15">
        <f t="shared" si="107"/>
        <v>1</v>
      </c>
    </row>
    <row r="252" spans="1:42" ht="15.75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IF(OR($B252="",$C252="",$D252="",$E252="",$E252&gt;AN_CONCURS),"",IF($F252&lt;&gt;0,$F252/VLOOKUP($E252,Euro!A$6:C$246,3,FALSE),IF($G252&lt;&gt;0,$G252,0)))</f>
        <v/>
      </c>
      <c r="S252" s="236" t="b">
        <f t="shared" si="85"/>
        <v>0</v>
      </c>
      <c r="T252" s="96"/>
      <c r="V252" s="14" t="e">
        <f t="shared" si="86"/>
        <v>#VALUE!</v>
      </c>
      <c r="W252" s="14" t="e">
        <f t="shared" si="88"/>
        <v>#VALUE!</v>
      </c>
      <c r="X252" s="14" t="e">
        <f t="shared" si="89"/>
        <v>#VALUE!</v>
      </c>
      <c r="Y252" s="14" t="e">
        <f t="shared" si="90"/>
        <v>#VALUE!</v>
      </c>
      <c r="Z252" s="14" t="e">
        <f t="shared" si="91"/>
        <v>#VALUE!</v>
      </c>
      <c r="AA252" s="14" t="e">
        <f t="shared" si="92"/>
        <v>#VALUE!</v>
      </c>
      <c r="AB252" s="14" t="e">
        <f t="shared" si="93"/>
        <v>#VALUE!</v>
      </c>
      <c r="AC252" s="14" t="e">
        <f t="shared" si="94"/>
        <v>#VALUE!</v>
      </c>
      <c r="AD252" s="14" t="e">
        <f t="shared" si="95"/>
        <v>#VALUE!</v>
      </c>
      <c r="AE252" s="14" t="e">
        <f t="shared" si="96"/>
        <v>#VALUE!</v>
      </c>
      <c r="AF252" s="15" t="e">
        <f t="shared" si="97"/>
        <v>#VALUE!</v>
      </c>
      <c r="AG252" s="15" t="e">
        <f t="shared" si="98"/>
        <v>#VALUE!</v>
      </c>
      <c r="AH252" s="15" t="e">
        <f t="shared" si="99"/>
        <v>#VALUE!</v>
      </c>
      <c r="AI252" s="15" t="e">
        <f t="shared" si="100"/>
        <v>#VALUE!</v>
      </c>
      <c r="AJ252" s="15" t="e">
        <f t="shared" si="101"/>
        <v>#VALUE!</v>
      </c>
      <c r="AK252" s="15" t="e">
        <f t="shared" si="102"/>
        <v>#VALUE!</v>
      </c>
      <c r="AL252" s="15" t="e">
        <f t="shared" si="103"/>
        <v>#VALUE!</v>
      </c>
      <c r="AM252" s="15" t="e">
        <f t="shared" si="104"/>
        <v>#VALUE!</v>
      </c>
      <c r="AN252" s="15" t="e">
        <f t="shared" si="105"/>
        <v>#VALUE!</v>
      </c>
      <c r="AO252" s="15" t="e">
        <f t="shared" si="106"/>
        <v>#VALUE!</v>
      </c>
      <c r="AP252" s="15">
        <f t="shared" si="107"/>
        <v>1</v>
      </c>
    </row>
    <row r="253" spans="1:42" ht="15.75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IF(OR($B253="",$C253="",$D253="",$E253="",$E253&gt;AN_CONCURS),"",IF($F253&lt;&gt;0,$F253/VLOOKUP($E253,Euro!A$6:C$246,3,FALSE),IF($G253&lt;&gt;0,$G253,0)))</f>
        <v/>
      </c>
      <c r="S253" s="236" t="b">
        <f t="shared" si="85"/>
        <v>0</v>
      </c>
      <c r="T253" s="96"/>
      <c r="V253" s="14" t="e">
        <f t="shared" si="86"/>
        <v>#VALUE!</v>
      </c>
      <c r="W253" s="14" t="e">
        <f t="shared" si="88"/>
        <v>#VALUE!</v>
      </c>
      <c r="X253" s="14" t="e">
        <f t="shared" si="89"/>
        <v>#VALUE!</v>
      </c>
      <c r="Y253" s="14" t="e">
        <f t="shared" si="90"/>
        <v>#VALUE!</v>
      </c>
      <c r="Z253" s="14" t="e">
        <f t="shared" si="91"/>
        <v>#VALUE!</v>
      </c>
      <c r="AA253" s="14" t="e">
        <f t="shared" si="92"/>
        <v>#VALUE!</v>
      </c>
      <c r="AB253" s="14" t="e">
        <f t="shared" si="93"/>
        <v>#VALUE!</v>
      </c>
      <c r="AC253" s="14" t="e">
        <f t="shared" si="94"/>
        <v>#VALUE!</v>
      </c>
      <c r="AD253" s="14" t="e">
        <f t="shared" si="95"/>
        <v>#VALUE!</v>
      </c>
      <c r="AE253" s="14" t="e">
        <f t="shared" si="96"/>
        <v>#VALUE!</v>
      </c>
      <c r="AF253" s="15" t="e">
        <f t="shared" si="97"/>
        <v>#VALUE!</v>
      </c>
      <c r="AG253" s="15" t="e">
        <f t="shared" si="98"/>
        <v>#VALUE!</v>
      </c>
      <c r="AH253" s="15" t="e">
        <f t="shared" si="99"/>
        <v>#VALUE!</v>
      </c>
      <c r="AI253" s="15" t="e">
        <f t="shared" si="100"/>
        <v>#VALUE!</v>
      </c>
      <c r="AJ253" s="15" t="e">
        <f t="shared" si="101"/>
        <v>#VALUE!</v>
      </c>
      <c r="AK253" s="15" t="e">
        <f t="shared" si="102"/>
        <v>#VALUE!</v>
      </c>
      <c r="AL253" s="15" t="e">
        <f t="shared" si="103"/>
        <v>#VALUE!</v>
      </c>
      <c r="AM253" s="15" t="e">
        <f t="shared" si="104"/>
        <v>#VALUE!</v>
      </c>
      <c r="AN253" s="15" t="e">
        <f t="shared" si="105"/>
        <v>#VALUE!</v>
      </c>
      <c r="AO253" s="15" t="e">
        <f t="shared" si="106"/>
        <v>#VALUE!</v>
      </c>
      <c r="AP253" s="15">
        <f t="shared" si="107"/>
        <v>1</v>
      </c>
    </row>
    <row r="254" spans="1:42" ht="15.75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IF(OR($B254="",$C254="",$D254="",$E254="",$E254&gt;AN_CONCURS),"",IF($F254&lt;&gt;0,$F254/VLOOKUP($E254,Euro!A$6:C$246,3,FALSE),IF($G254&lt;&gt;0,$G254,0)))</f>
        <v/>
      </c>
      <c r="S254" s="236" t="b">
        <f t="shared" si="85"/>
        <v>0</v>
      </c>
      <c r="T254" s="96"/>
      <c r="V254" s="14" t="e">
        <f t="shared" si="86"/>
        <v>#VALUE!</v>
      </c>
      <c r="W254" s="14" t="e">
        <f t="shared" si="88"/>
        <v>#VALUE!</v>
      </c>
      <c r="X254" s="14" t="e">
        <f t="shared" si="89"/>
        <v>#VALUE!</v>
      </c>
      <c r="Y254" s="14" t="e">
        <f t="shared" si="90"/>
        <v>#VALUE!</v>
      </c>
      <c r="Z254" s="14" t="e">
        <f t="shared" si="91"/>
        <v>#VALUE!</v>
      </c>
      <c r="AA254" s="14" t="e">
        <f t="shared" si="92"/>
        <v>#VALUE!</v>
      </c>
      <c r="AB254" s="14" t="e">
        <f t="shared" si="93"/>
        <v>#VALUE!</v>
      </c>
      <c r="AC254" s="14" t="e">
        <f t="shared" si="94"/>
        <v>#VALUE!</v>
      </c>
      <c r="AD254" s="14" t="e">
        <f t="shared" si="95"/>
        <v>#VALUE!</v>
      </c>
      <c r="AE254" s="14" t="e">
        <f t="shared" si="96"/>
        <v>#VALUE!</v>
      </c>
      <c r="AF254" s="15" t="e">
        <f t="shared" si="97"/>
        <v>#VALUE!</v>
      </c>
      <c r="AG254" s="15" t="e">
        <f t="shared" si="98"/>
        <v>#VALUE!</v>
      </c>
      <c r="AH254" s="15" t="e">
        <f t="shared" si="99"/>
        <v>#VALUE!</v>
      </c>
      <c r="AI254" s="15" t="e">
        <f t="shared" si="100"/>
        <v>#VALUE!</v>
      </c>
      <c r="AJ254" s="15" t="e">
        <f t="shared" si="101"/>
        <v>#VALUE!</v>
      </c>
      <c r="AK254" s="15" t="e">
        <f t="shared" si="102"/>
        <v>#VALUE!</v>
      </c>
      <c r="AL254" s="15" t="e">
        <f t="shared" si="103"/>
        <v>#VALUE!</v>
      </c>
      <c r="AM254" s="15" t="e">
        <f t="shared" si="104"/>
        <v>#VALUE!</v>
      </c>
      <c r="AN254" s="15" t="e">
        <f t="shared" si="105"/>
        <v>#VALUE!</v>
      </c>
      <c r="AO254" s="15" t="e">
        <f t="shared" si="106"/>
        <v>#VALUE!</v>
      </c>
      <c r="AP254" s="15">
        <f t="shared" si="107"/>
        <v>1</v>
      </c>
    </row>
    <row r="255" spans="1:42" ht="15.75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IF(OR($B255="",$C255="",$D255="",$E255="",$E255&gt;AN_CONCURS),"",IF($F255&lt;&gt;0,$F255/VLOOKUP($E255,Euro!A$6:C$246,3,FALSE),IF($G255&lt;&gt;0,$G255,0)))</f>
        <v/>
      </c>
      <c r="S255" s="236" t="b">
        <f t="shared" si="85"/>
        <v>0</v>
      </c>
      <c r="T255" s="96"/>
      <c r="V255" s="14" t="e">
        <f t="shared" si="86"/>
        <v>#VALUE!</v>
      </c>
      <c r="W255" s="14" t="e">
        <f t="shared" si="88"/>
        <v>#VALUE!</v>
      </c>
      <c r="X255" s="14" t="e">
        <f t="shared" si="89"/>
        <v>#VALUE!</v>
      </c>
      <c r="Y255" s="14" t="e">
        <f t="shared" si="90"/>
        <v>#VALUE!</v>
      </c>
      <c r="Z255" s="14" t="e">
        <f t="shared" si="91"/>
        <v>#VALUE!</v>
      </c>
      <c r="AA255" s="14" t="e">
        <f t="shared" si="92"/>
        <v>#VALUE!</v>
      </c>
      <c r="AB255" s="14" t="e">
        <f t="shared" si="93"/>
        <v>#VALUE!</v>
      </c>
      <c r="AC255" s="14" t="e">
        <f t="shared" si="94"/>
        <v>#VALUE!</v>
      </c>
      <c r="AD255" s="14" t="e">
        <f t="shared" si="95"/>
        <v>#VALUE!</v>
      </c>
      <c r="AE255" s="14" t="e">
        <f t="shared" si="96"/>
        <v>#VALUE!</v>
      </c>
      <c r="AF255" s="15" t="e">
        <f t="shared" si="97"/>
        <v>#VALUE!</v>
      </c>
      <c r="AG255" s="15" t="e">
        <f t="shared" si="98"/>
        <v>#VALUE!</v>
      </c>
      <c r="AH255" s="15" t="e">
        <f t="shared" si="99"/>
        <v>#VALUE!</v>
      </c>
      <c r="AI255" s="15" t="e">
        <f t="shared" si="100"/>
        <v>#VALUE!</v>
      </c>
      <c r="AJ255" s="15" t="e">
        <f t="shared" si="101"/>
        <v>#VALUE!</v>
      </c>
      <c r="AK255" s="15" t="e">
        <f t="shared" si="102"/>
        <v>#VALUE!</v>
      </c>
      <c r="AL255" s="15" t="e">
        <f t="shared" si="103"/>
        <v>#VALUE!</v>
      </c>
      <c r="AM255" s="15" t="e">
        <f t="shared" si="104"/>
        <v>#VALUE!</v>
      </c>
      <c r="AN255" s="15" t="e">
        <f t="shared" si="105"/>
        <v>#VALUE!</v>
      </c>
      <c r="AO255" s="15" t="e">
        <f t="shared" si="106"/>
        <v>#VALUE!</v>
      </c>
      <c r="AP255" s="15">
        <f t="shared" si="107"/>
        <v>1</v>
      </c>
    </row>
    <row r="256" spans="1:42" ht="15.75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IF(OR($B256="",$C256="",$D256="",$E256="",$E256&gt;AN_CONCURS),"",IF($F256&lt;&gt;0,$F256/VLOOKUP($E256,Euro!A$6:C$246,3,FALSE),IF($G256&lt;&gt;0,$G256,0)))</f>
        <v/>
      </c>
      <c r="S256" s="236" t="b">
        <f t="shared" si="85"/>
        <v>0</v>
      </c>
      <c r="T256" s="96"/>
      <c r="V256" s="14" t="e">
        <f t="shared" si="86"/>
        <v>#VALUE!</v>
      </c>
      <c r="W256" s="14" t="e">
        <f t="shared" si="88"/>
        <v>#VALUE!</v>
      </c>
      <c r="X256" s="14" t="e">
        <f t="shared" si="89"/>
        <v>#VALUE!</v>
      </c>
      <c r="Y256" s="14" t="e">
        <f t="shared" si="90"/>
        <v>#VALUE!</v>
      </c>
      <c r="Z256" s="14" t="e">
        <f t="shared" si="91"/>
        <v>#VALUE!</v>
      </c>
      <c r="AA256" s="14" t="e">
        <f t="shared" si="92"/>
        <v>#VALUE!</v>
      </c>
      <c r="AB256" s="14" t="e">
        <f t="shared" si="93"/>
        <v>#VALUE!</v>
      </c>
      <c r="AC256" s="14" t="e">
        <f t="shared" si="94"/>
        <v>#VALUE!</v>
      </c>
      <c r="AD256" s="14" t="e">
        <f t="shared" si="95"/>
        <v>#VALUE!</v>
      </c>
      <c r="AE256" s="14" t="e">
        <f t="shared" si="96"/>
        <v>#VALUE!</v>
      </c>
      <c r="AF256" s="15" t="e">
        <f t="shared" si="97"/>
        <v>#VALUE!</v>
      </c>
      <c r="AG256" s="15" t="e">
        <f t="shared" si="98"/>
        <v>#VALUE!</v>
      </c>
      <c r="AH256" s="15" t="e">
        <f t="shared" si="99"/>
        <v>#VALUE!</v>
      </c>
      <c r="AI256" s="15" t="e">
        <f t="shared" si="100"/>
        <v>#VALUE!</v>
      </c>
      <c r="AJ256" s="15" t="e">
        <f t="shared" si="101"/>
        <v>#VALUE!</v>
      </c>
      <c r="AK256" s="15" t="e">
        <f t="shared" si="102"/>
        <v>#VALUE!</v>
      </c>
      <c r="AL256" s="15" t="e">
        <f t="shared" si="103"/>
        <v>#VALUE!</v>
      </c>
      <c r="AM256" s="15" t="e">
        <f t="shared" si="104"/>
        <v>#VALUE!</v>
      </c>
      <c r="AN256" s="15" t="e">
        <f t="shared" si="105"/>
        <v>#VALUE!</v>
      </c>
      <c r="AO256" s="15" t="e">
        <f t="shared" si="106"/>
        <v>#VALUE!</v>
      </c>
      <c r="AP256" s="15">
        <f t="shared" si="107"/>
        <v>1</v>
      </c>
    </row>
    <row r="257" spans="1:42" ht="15.75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IF(OR($B257="",$C257="",$D257="",$E257="",$E257&gt;AN_CONCURS),"",IF($F257&lt;&gt;0,$F257/VLOOKUP($E257,Euro!A$6:C$246,3,FALSE),IF($G257&lt;&gt;0,$G257,0)))</f>
        <v/>
      </c>
      <c r="S257" s="236" t="b">
        <f t="shared" si="85"/>
        <v>0</v>
      </c>
      <c r="T257" s="96"/>
      <c r="V257" s="14" t="e">
        <f t="shared" si="86"/>
        <v>#VALUE!</v>
      </c>
      <c r="W257" s="14" t="e">
        <f t="shared" si="88"/>
        <v>#VALUE!</v>
      </c>
      <c r="X257" s="14" t="e">
        <f t="shared" si="89"/>
        <v>#VALUE!</v>
      </c>
      <c r="Y257" s="14" t="e">
        <f t="shared" si="90"/>
        <v>#VALUE!</v>
      </c>
      <c r="Z257" s="14" t="e">
        <f t="shared" si="91"/>
        <v>#VALUE!</v>
      </c>
      <c r="AA257" s="14" t="e">
        <f t="shared" si="92"/>
        <v>#VALUE!</v>
      </c>
      <c r="AB257" s="14" t="e">
        <f t="shared" si="93"/>
        <v>#VALUE!</v>
      </c>
      <c r="AC257" s="14" t="e">
        <f t="shared" si="94"/>
        <v>#VALUE!</v>
      </c>
      <c r="AD257" s="14" t="e">
        <f t="shared" si="95"/>
        <v>#VALUE!</v>
      </c>
      <c r="AE257" s="14" t="e">
        <f t="shared" si="96"/>
        <v>#VALUE!</v>
      </c>
      <c r="AF257" s="15" t="e">
        <f t="shared" si="97"/>
        <v>#VALUE!</v>
      </c>
      <c r="AG257" s="15" t="e">
        <f t="shared" si="98"/>
        <v>#VALUE!</v>
      </c>
      <c r="AH257" s="15" t="e">
        <f t="shared" si="99"/>
        <v>#VALUE!</v>
      </c>
      <c r="AI257" s="15" t="e">
        <f t="shared" si="100"/>
        <v>#VALUE!</v>
      </c>
      <c r="AJ257" s="15" t="e">
        <f t="shared" si="101"/>
        <v>#VALUE!</v>
      </c>
      <c r="AK257" s="15" t="e">
        <f t="shared" si="102"/>
        <v>#VALUE!</v>
      </c>
      <c r="AL257" s="15" t="e">
        <f t="shared" si="103"/>
        <v>#VALUE!</v>
      </c>
      <c r="AM257" s="15" t="e">
        <f t="shared" si="104"/>
        <v>#VALUE!</v>
      </c>
      <c r="AN257" s="15" t="e">
        <f t="shared" si="105"/>
        <v>#VALUE!</v>
      </c>
      <c r="AO257" s="15" t="e">
        <f t="shared" si="106"/>
        <v>#VALUE!</v>
      </c>
      <c r="AP257" s="15">
        <f t="shared" si="107"/>
        <v>1</v>
      </c>
    </row>
    <row r="258" spans="1:42" ht="15.75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IF(OR($B258="",$C258="",$D258="",$E258="",$E258&gt;AN_CONCURS),"",IF($F258&lt;&gt;0,$F258/VLOOKUP($E258,Euro!A$6:C$246,3,FALSE),IF($G258&lt;&gt;0,$G258,0)))</f>
        <v/>
      </c>
      <c r="S258" s="236" t="b">
        <f t="shared" si="85"/>
        <v>0</v>
      </c>
      <c r="T258" s="96"/>
      <c r="V258" s="14" t="e">
        <f t="shared" si="86"/>
        <v>#VALUE!</v>
      </c>
      <c r="W258" s="14" t="e">
        <f t="shared" si="88"/>
        <v>#VALUE!</v>
      </c>
      <c r="X258" s="14" t="e">
        <f t="shared" si="89"/>
        <v>#VALUE!</v>
      </c>
      <c r="Y258" s="14" t="e">
        <f t="shared" si="90"/>
        <v>#VALUE!</v>
      </c>
      <c r="Z258" s="14" t="e">
        <f t="shared" si="91"/>
        <v>#VALUE!</v>
      </c>
      <c r="AA258" s="14" t="e">
        <f t="shared" si="92"/>
        <v>#VALUE!</v>
      </c>
      <c r="AB258" s="14" t="e">
        <f t="shared" si="93"/>
        <v>#VALUE!</v>
      </c>
      <c r="AC258" s="14" t="e">
        <f t="shared" si="94"/>
        <v>#VALUE!</v>
      </c>
      <c r="AD258" s="14" t="e">
        <f t="shared" si="95"/>
        <v>#VALUE!</v>
      </c>
      <c r="AE258" s="14" t="e">
        <f t="shared" si="96"/>
        <v>#VALUE!</v>
      </c>
      <c r="AF258" s="15" t="e">
        <f t="shared" si="97"/>
        <v>#VALUE!</v>
      </c>
      <c r="AG258" s="15" t="e">
        <f t="shared" si="98"/>
        <v>#VALUE!</v>
      </c>
      <c r="AH258" s="15" t="e">
        <f t="shared" si="99"/>
        <v>#VALUE!</v>
      </c>
      <c r="AI258" s="15" t="e">
        <f t="shared" si="100"/>
        <v>#VALUE!</v>
      </c>
      <c r="AJ258" s="15" t="e">
        <f t="shared" si="101"/>
        <v>#VALUE!</v>
      </c>
      <c r="AK258" s="15" t="e">
        <f t="shared" si="102"/>
        <v>#VALUE!</v>
      </c>
      <c r="AL258" s="15" t="e">
        <f t="shared" si="103"/>
        <v>#VALUE!</v>
      </c>
      <c r="AM258" s="15" t="e">
        <f t="shared" si="104"/>
        <v>#VALUE!</v>
      </c>
      <c r="AN258" s="15" t="e">
        <f t="shared" si="105"/>
        <v>#VALUE!</v>
      </c>
      <c r="AO258" s="15" t="e">
        <f t="shared" si="106"/>
        <v>#VALUE!</v>
      </c>
      <c r="AP258" s="15">
        <f t="shared" si="107"/>
        <v>1</v>
      </c>
    </row>
    <row r="259" spans="1:42" ht="15.75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IF(OR($B259="",$C259="",$D259="",$E259="",$E259&gt;AN_CONCURS),"",IF($F259&lt;&gt;0,$F259/VLOOKUP($E259,Euro!A$6:C$246,3,FALSE),IF($G259&lt;&gt;0,$G259,0)))</f>
        <v/>
      </c>
      <c r="S259" s="236" t="b">
        <f t="shared" si="85"/>
        <v>0</v>
      </c>
      <c r="T259" s="96"/>
      <c r="V259" s="14" t="e">
        <f t="shared" si="86"/>
        <v>#VALUE!</v>
      </c>
      <c r="W259" s="14" t="e">
        <f t="shared" si="88"/>
        <v>#VALUE!</v>
      </c>
      <c r="X259" s="14" t="e">
        <f t="shared" si="89"/>
        <v>#VALUE!</v>
      </c>
      <c r="Y259" s="14" t="e">
        <f t="shared" si="90"/>
        <v>#VALUE!</v>
      </c>
      <c r="Z259" s="14" t="e">
        <f t="shared" si="91"/>
        <v>#VALUE!</v>
      </c>
      <c r="AA259" s="14" t="e">
        <f t="shared" si="92"/>
        <v>#VALUE!</v>
      </c>
      <c r="AB259" s="14" t="e">
        <f t="shared" si="93"/>
        <v>#VALUE!</v>
      </c>
      <c r="AC259" s="14" t="e">
        <f t="shared" si="94"/>
        <v>#VALUE!</v>
      </c>
      <c r="AD259" s="14" t="e">
        <f t="shared" si="95"/>
        <v>#VALUE!</v>
      </c>
      <c r="AE259" s="14" t="e">
        <f t="shared" si="96"/>
        <v>#VALUE!</v>
      </c>
      <c r="AF259" s="15" t="e">
        <f t="shared" si="97"/>
        <v>#VALUE!</v>
      </c>
      <c r="AG259" s="15" t="e">
        <f t="shared" si="98"/>
        <v>#VALUE!</v>
      </c>
      <c r="AH259" s="15" t="e">
        <f t="shared" si="99"/>
        <v>#VALUE!</v>
      </c>
      <c r="AI259" s="15" t="e">
        <f t="shared" si="100"/>
        <v>#VALUE!</v>
      </c>
      <c r="AJ259" s="15" t="e">
        <f t="shared" si="101"/>
        <v>#VALUE!</v>
      </c>
      <c r="AK259" s="15" t="e">
        <f t="shared" si="102"/>
        <v>#VALUE!</v>
      </c>
      <c r="AL259" s="15" t="e">
        <f t="shared" si="103"/>
        <v>#VALUE!</v>
      </c>
      <c r="AM259" s="15" t="e">
        <f t="shared" si="104"/>
        <v>#VALUE!</v>
      </c>
      <c r="AN259" s="15" t="e">
        <f t="shared" si="105"/>
        <v>#VALUE!</v>
      </c>
      <c r="AO259" s="15" t="e">
        <f t="shared" si="106"/>
        <v>#VALUE!</v>
      </c>
      <c r="AP259" s="15">
        <f t="shared" si="107"/>
        <v>1</v>
      </c>
    </row>
    <row r="260" spans="1:42" ht="15.75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IF(OR($B260="",$C260="",$D260="",$E260="",$E260&gt;AN_CONCURS),"",IF($F260&lt;&gt;0,$F260/VLOOKUP($E260,Euro!A$6:C$246,3,FALSE),IF($G260&lt;&gt;0,$G260,0)))</f>
        <v/>
      </c>
      <c r="S260" s="236" t="b">
        <f t="shared" si="85"/>
        <v>0</v>
      </c>
      <c r="T260" s="96"/>
      <c r="V260" s="14" t="e">
        <f t="shared" si="86"/>
        <v>#VALUE!</v>
      </c>
      <c r="W260" s="14" t="e">
        <f t="shared" si="88"/>
        <v>#VALUE!</v>
      </c>
      <c r="X260" s="14" t="e">
        <f t="shared" si="89"/>
        <v>#VALUE!</v>
      </c>
      <c r="Y260" s="14" t="e">
        <f t="shared" si="90"/>
        <v>#VALUE!</v>
      </c>
      <c r="Z260" s="14" t="e">
        <f t="shared" si="91"/>
        <v>#VALUE!</v>
      </c>
      <c r="AA260" s="14" t="e">
        <f t="shared" si="92"/>
        <v>#VALUE!</v>
      </c>
      <c r="AB260" s="14" t="e">
        <f t="shared" si="93"/>
        <v>#VALUE!</v>
      </c>
      <c r="AC260" s="14" t="e">
        <f t="shared" si="94"/>
        <v>#VALUE!</v>
      </c>
      <c r="AD260" s="14" t="e">
        <f t="shared" si="95"/>
        <v>#VALUE!</v>
      </c>
      <c r="AE260" s="14" t="e">
        <f t="shared" si="96"/>
        <v>#VALUE!</v>
      </c>
      <c r="AF260" s="15" t="e">
        <f t="shared" si="97"/>
        <v>#VALUE!</v>
      </c>
      <c r="AG260" s="15" t="e">
        <f t="shared" si="98"/>
        <v>#VALUE!</v>
      </c>
      <c r="AH260" s="15" t="e">
        <f t="shared" si="99"/>
        <v>#VALUE!</v>
      </c>
      <c r="AI260" s="15" t="e">
        <f t="shared" si="100"/>
        <v>#VALUE!</v>
      </c>
      <c r="AJ260" s="15" t="e">
        <f t="shared" si="101"/>
        <v>#VALUE!</v>
      </c>
      <c r="AK260" s="15" t="e">
        <f t="shared" si="102"/>
        <v>#VALUE!</v>
      </c>
      <c r="AL260" s="15" t="e">
        <f t="shared" si="103"/>
        <v>#VALUE!</v>
      </c>
      <c r="AM260" s="15" t="e">
        <f t="shared" si="104"/>
        <v>#VALUE!</v>
      </c>
      <c r="AN260" s="15" t="e">
        <f t="shared" si="105"/>
        <v>#VALUE!</v>
      </c>
      <c r="AO260" s="15" t="e">
        <f t="shared" si="106"/>
        <v>#VALUE!</v>
      </c>
      <c r="AP260" s="15">
        <f t="shared" si="107"/>
        <v>1</v>
      </c>
    </row>
  </sheetData>
  <sheetProtection password="C296" sheet="1" objects="1" scenarios="1"/>
  <mergeCells count="21">
    <mergeCell ref="F8:F9"/>
    <mergeCell ref="A8:A9"/>
    <mergeCell ref="B8:B9"/>
    <mergeCell ref="C8:C9"/>
    <mergeCell ref="D8:D9"/>
    <mergeCell ref="E8:E9"/>
    <mergeCell ref="A1:C1"/>
    <mergeCell ref="A2:C2"/>
    <mergeCell ref="A3:C3"/>
    <mergeCell ref="A4:C4"/>
    <mergeCell ref="A6:M6"/>
    <mergeCell ref="A5:M5"/>
    <mergeCell ref="S8:S9"/>
    <mergeCell ref="P8:Q8"/>
    <mergeCell ref="R8:R9"/>
    <mergeCell ref="G8:G9"/>
    <mergeCell ref="H8:H9"/>
    <mergeCell ref="K8:L8"/>
    <mergeCell ref="M8:M9"/>
    <mergeCell ref="N8:O8"/>
    <mergeCell ref="I8:J8"/>
  </mergeCells>
  <phoneticPr fontId="39" type="noConversion"/>
  <pageMargins left="0.39370078740157483" right="0.39370078740157483" top="0.78740157480314965" bottom="1.1811023622047245" header="0" footer="0.31496062992125984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R54"/>
  <sheetViews>
    <sheetView view="pageBreakPreview" topLeftCell="A16" zoomScale="85" zoomScaleNormal="111" zoomScaleSheetLayoutView="85" workbookViewId="0">
      <selection activeCell="V26" sqref="V26"/>
    </sheetView>
  </sheetViews>
  <sheetFormatPr defaultRowHeight="21.75" customHeight="1"/>
  <cols>
    <col min="1" max="1" width="4.5703125" style="17" customWidth="1"/>
    <col min="2" max="2" width="110.5703125" style="17" customWidth="1"/>
    <col min="3" max="4" width="6.7109375" style="2" hidden="1" customWidth="1"/>
    <col min="5" max="5" width="7.7109375" style="2" hidden="1" customWidth="1"/>
    <col min="6" max="7" width="6.7109375" style="2" hidden="1" customWidth="1"/>
    <col min="8" max="8" width="7" style="2" hidden="1" customWidth="1"/>
    <col min="9" max="9" width="6.85546875" style="2" hidden="1" customWidth="1"/>
    <col min="10" max="13" width="6.7109375" style="3" customWidth="1"/>
    <col min="14" max="15" width="7.7109375" style="3" customWidth="1"/>
    <col min="16" max="16" width="12.7109375" style="3" hidden="1" customWidth="1"/>
    <col min="17" max="17" width="21" style="267" customWidth="1"/>
    <col min="18" max="18" width="6.85546875" style="29" hidden="1" customWidth="1"/>
    <col min="19" max="16384" width="9.140625" style="2"/>
  </cols>
  <sheetData>
    <row r="1" spans="1:18" s="103" customFormat="1" ht="16.5" thickBot="1">
      <c r="A1" s="650">
        <f ca="1">'Date initiale'!A1</f>
        <v>40981.557248726851</v>
      </c>
      <c r="B1" s="650"/>
      <c r="C1" s="342" t="s">
        <v>93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192"/>
      <c r="O1" s="30" t="str">
        <f>CONCATENATE(FUNCTIE," ",NUME)</f>
        <v>ASISTENT UNIVERSITAR DĂESCU Alexandru Cosmin</v>
      </c>
      <c r="P1" s="30"/>
      <c r="Q1" s="256"/>
      <c r="R1" s="268"/>
    </row>
    <row r="2" spans="1:18" ht="15.75" customHeight="1" thickBot="1">
      <c r="A2" s="655" t="s">
        <v>10</v>
      </c>
      <c r="B2" s="661" t="s">
        <v>16</v>
      </c>
      <c r="C2" s="658" t="str">
        <f>IF(FUNCTIE="","",FUNCTIE)</f>
        <v>ASISTENT UNIVERSITAR</v>
      </c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327"/>
      <c r="Q2" s="616" t="s">
        <v>282</v>
      </c>
      <c r="R2" s="328"/>
    </row>
    <row r="3" spans="1:18" ht="15.75" customHeight="1">
      <c r="A3" s="656"/>
      <c r="B3" s="651"/>
      <c r="C3" s="662" t="s">
        <v>42</v>
      </c>
      <c r="D3" s="662"/>
      <c r="E3" s="662"/>
      <c r="F3" s="662"/>
      <c r="G3" s="662"/>
      <c r="H3" s="662"/>
      <c r="I3" s="663"/>
      <c r="J3" s="664" t="s">
        <v>43</v>
      </c>
      <c r="K3" s="662"/>
      <c r="L3" s="662"/>
      <c r="M3" s="662"/>
      <c r="N3" s="662"/>
      <c r="O3" s="662"/>
      <c r="P3" s="624" t="s">
        <v>252</v>
      </c>
      <c r="Q3" s="617"/>
      <c r="R3" s="329"/>
    </row>
    <row r="4" spans="1:18" ht="14.25" customHeight="1">
      <c r="A4" s="656"/>
      <c r="B4" s="651" t="s">
        <v>17</v>
      </c>
      <c r="C4" s="666" t="s">
        <v>18</v>
      </c>
      <c r="D4" s="666"/>
      <c r="E4" s="660"/>
      <c r="F4" s="659" t="s">
        <v>45</v>
      </c>
      <c r="G4" s="660"/>
      <c r="H4" s="653" t="s">
        <v>40</v>
      </c>
      <c r="I4" s="654"/>
      <c r="J4" s="653" t="s">
        <v>41</v>
      </c>
      <c r="K4" s="654"/>
      <c r="L4" s="659" t="s">
        <v>45</v>
      </c>
      <c r="M4" s="660"/>
      <c r="N4" s="653" t="s">
        <v>40</v>
      </c>
      <c r="O4" s="665"/>
      <c r="P4" s="625"/>
      <c r="Q4" s="617"/>
      <c r="R4" s="329"/>
    </row>
    <row r="5" spans="1:18" ht="36.75" customHeight="1" thickBot="1">
      <c r="A5" s="657"/>
      <c r="B5" s="652"/>
      <c r="C5" s="56" t="s">
        <v>11</v>
      </c>
      <c r="D5" s="57" t="s">
        <v>278</v>
      </c>
      <c r="E5" s="57" t="s">
        <v>279</v>
      </c>
      <c r="F5" s="56" t="s">
        <v>11</v>
      </c>
      <c r="G5" s="57" t="s">
        <v>278</v>
      </c>
      <c r="H5" s="56" t="s">
        <v>11</v>
      </c>
      <c r="I5" s="57" t="s">
        <v>278</v>
      </c>
      <c r="J5" s="56" t="s">
        <v>11</v>
      </c>
      <c r="K5" s="57" t="str">
        <f>CONCATENATE("ultimii                                  ",PER_EVAL," ani")</f>
        <v>ultimii                                  3 ani</v>
      </c>
      <c r="L5" s="56" t="s">
        <v>11</v>
      </c>
      <c r="M5" s="57" t="str">
        <f>CONCATENATE("ultimii                                  ",PER_EVAL," ani")</f>
        <v>ultimii                                  3 ani</v>
      </c>
      <c r="N5" s="56" t="s">
        <v>11</v>
      </c>
      <c r="O5" s="269" t="str">
        <f>CONCATENATE("ultimii                                  ",PER_EVAL," ani")</f>
        <v>ultimii                                  3 ani</v>
      </c>
      <c r="P5" s="626"/>
      <c r="Q5" s="618"/>
      <c r="R5" s="330" t="s">
        <v>136</v>
      </c>
    </row>
    <row r="6" spans="1:18" s="66" customFormat="1" ht="16.5" customHeight="1" thickBot="1">
      <c r="A6" s="69" t="s">
        <v>121</v>
      </c>
      <c r="B6" s="309" t="s">
        <v>122</v>
      </c>
      <c r="C6" s="322">
        <v>1</v>
      </c>
      <c r="D6" s="72"/>
      <c r="E6" s="72"/>
      <c r="F6" s="71"/>
      <c r="G6" s="72"/>
      <c r="H6" s="71">
        <v>100</v>
      </c>
      <c r="I6" s="72"/>
      <c r="J6" s="73">
        <f>'1'!P10</f>
        <v>1</v>
      </c>
      <c r="K6" s="73">
        <f>'1'!O10</f>
        <v>1</v>
      </c>
      <c r="L6" s="71"/>
      <c r="M6" s="72"/>
      <c r="N6" s="340">
        <f>'1'!N10</f>
        <v>100</v>
      </c>
      <c r="O6" s="275">
        <f>'1'!M10</f>
        <v>100</v>
      </c>
      <c r="P6" s="286" t="str">
        <f>IF('1'!L11&lt;&gt;"","ÎNDEPLINIT","NEÎNDEPLINIT")</f>
        <v>ÎNDEPLINIT</v>
      </c>
      <c r="Q6" s="341"/>
      <c r="R6" s="331"/>
    </row>
    <row r="7" spans="1:18" s="18" customFormat="1" ht="26.25" customHeight="1" thickBot="1">
      <c r="A7" s="336" t="s">
        <v>80</v>
      </c>
      <c r="B7" s="337" t="s">
        <v>172</v>
      </c>
      <c r="C7" s="317">
        <v>2</v>
      </c>
      <c r="D7" s="67">
        <v>1</v>
      </c>
      <c r="E7" s="67"/>
      <c r="F7" s="67">
        <v>1</v>
      </c>
      <c r="G7" s="67">
        <v>1</v>
      </c>
      <c r="H7" s="67"/>
      <c r="I7" s="67">
        <v>120</v>
      </c>
      <c r="J7" s="68">
        <f t="shared" ref="J7:O7" si="0">SUM(J9:J15)</f>
        <v>3</v>
      </c>
      <c r="K7" s="68">
        <f t="shared" si="0"/>
        <v>2</v>
      </c>
      <c r="L7" s="68">
        <f t="shared" si="0"/>
        <v>1</v>
      </c>
      <c r="M7" s="68">
        <f t="shared" si="0"/>
        <v>1</v>
      </c>
      <c r="N7" s="338">
        <f t="shared" si="0"/>
        <v>191</v>
      </c>
      <c r="O7" s="270">
        <f t="shared" si="0"/>
        <v>148.5</v>
      </c>
      <c r="P7" s="281" t="str">
        <f>IF(OR(J7&lt;C7,K7&lt;D7,O7&lt;I7,P9="NEÎNDEPLINIT"),"NEÎNDEPLINIT","ÎNDEPLINIT")</f>
        <v>ÎNDEPLINIT</v>
      </c>
      <c r="Q7" s="339"/>
      <c r="R7" s="332">
        <f>SUM(R9:R15)</f>
        <v>297</v>
      </c>
    </row>
    <row r="8" spans="1:18" s="18" customFormat="1" ht="13.5" customHeight="1" thickBot="1">
      <c r="A8" s="53"/>
      <c r="B8" s="305" t="s">
        <v>92</v>
      </c>
      <c r="C8" s="318"/>
      <c r="D8" s="50"/>
      <c r="E8" s="50"/>
      <c r="F8" s="50"/>
      <c r="G8" s="50"/>
      <c r="H8" s="50"/>
      <c r="I8" s="50"/>
      <c r="J8" s="51">
        <f t="shared" ref="J8:O8" si="1">SUM(J9:J10)</f>
        <v>3</v>
      </c>
      <c r="K8" s="51">
        <f t="shared" si="1"/>
        <v>2</v>
      </c>
      <c r="L8" s="51">
        <f t="shared" si="1"/>
        <v>1</v>
      </c>
      <c r="M8" s="51">
        <f t="shared" si="1"/>
        <v>1</v>
      </c>
      <c r="N8" s="52">
        <f t="shared" si="1"/>
        <v>191</v>
      </c>
      <c r="O8" s="271">
        <f t="shared" si="1"/>
        <v>148.5</v>
      </c>
      <c r="P8" s="282"/>
      <c r="Q8" s="258"/>
      <c r="R8" s="332">
        <f>SUM(R9:R10)</f>
        <v>297</v>
      </c>
    </row>
    <row r="9" spans="1:18" s="5" customFormat="1" ht="12.75" customHeight="1">
      <c r="A9" s="229" t="s">
        <v>133</v>
      </c>
      <c r="B9" s="306" t="s">
        <v>134</v>
      </c>
      <c r="C9" s="687">
        <v>2</v>
      </c>
      <c r="D9" s="647">
        <v>1</v>
      </c>
      <c r="E9" s="642"/>
      <c r="F9" s="642">
        <v>1</v>
      </c>
      <c r="G9" s="642">
        <v>1</v>
      </c>
      <c r="H9" s="642"/>
      <c r="I9" s="642">
        <v>100</v>
      </c>
      <c r="J9" s="24">
        <f>'2.1'!$L$10</f>
        <v>0</v>
      </c>
      <c r="K9" s="24">
        <f>'2.1'!$K$10</f>
        <v>0</v>
      </c>
      <c r="L9" s="24">
        <f>'2.1'!$N$10</f>
        <v>0</v>
      </c>
      <c r="M9" s="24">
        <f>'2.1'!$M$10</f>
        <v>0</v>
      </c>
      <c r="N9" s="31">
        <f>'2.1'!$J$10</f>
        <v>0</v>
      </c>
      <c r="O9" s="272">
        <f>'2.1'!$I$10</f>
        <v>0</v>
      </c>
      <c r="P9" s="631" t="str">
        <f>IF(OR($J8&lt;$C9,$K8&lt;$D9,$M8&lt;$G9,$O8&lt;$I9,SUM(R9:R10)&lt;PAG_RED),"NEÎNDEPLINIT","ÎNDEPLINIT")</f>
        <v>ÎNDEPLINIT</v>
      </c>
      <c r="Q9" s="622"/>
      <c r="R9" s="333">
        <f>'2.1'!$P$10</f>
        <v>0</v>
      </c>
    </row>
    <row r="10" spans="1:18" s="5" customFormat="1" ht="13.5" customHeight="1" thickBot="1">
      <c r="A10" s="59" t="s">
        <v>27</v>
      </c>
      <c r="B10" s="307" t="s">
        <v>135</v>
      </c>
      <c r="C10" s="688"/>
      <c r="D10" s="683"/>
      <c r="E10" s="643"/>
      <c r="F10" s="643"/>
      <c r="G10" s="643"/>
      <c r="H10" s="643"/>
      <c r="I10" s="643"/>
      <c r="J10" s="37">
        <f>'2.2'!$L$10</f>
        <v>3</v>
      </c>
      <c r="K10" s="37">
        <f>'2.2'!$K$10</f>
        <v>2</v>
      </c>
      <c r="L10" s="37">
        <f>'2.2'!$N$10</f>
        <v>1</v>
      </c>
      <c r="M10" s="37">
        <f>'2.2'!$M$10</f>
        <v>1</v>
      </c>
      <c r="N10" s="38">
        <f>'2.2'!$J$10</f>
        <v>191</v>
      </c>
      <c r="O10" s="273">
        <f>'2.2'!$I$10</f>
        <v>148.5</v>
      </c>
      <c r="P10" s="632"/>
      <c r="Q10" s="623"/>
      <c r="R10" s="333">
        <f>'2.2'!$P$10</f>
        <v>297</v>
      </c>
    </row>
    <row r="11" spans="1:18" s="5" customFormat="1" ht="22.5" customHeight="1">
      <c r="A11" s="60" t="s">
        <v>85</v>
      </c>
      <c r="B11" s="308" t="s">
        <v>73</v>
      </c>
      <c r="C11" s="319"/>
      <c r="D11" s="34"/>
      <c r="E11" s="34"/>
      <c r="F11" s="34"/>
      <c r="G11" s="34"/>
      <c r="H11" s="34"/>
      <c r="I11" s="34"/>
      <c r="J11" s="35">
        <f>'2.3'!$L$10</f>
        <v>0</v>
      </c>
      <c r="K11" s="35">
        <f>'2.3'!$K$10</f>
        <v>0</v>
      </c>
      <c r="L11" s="35">
        <f>'2.3'!$N$10</f>
        <v>0</v>
      </c>
      <c r="M11" s="35">
        <f>'2.3'!$M$10</f>
        <v>0</v>
      </c>
      <c r="N11" s="36">
        <f>'2.3'!$J$10</f>
        <v>0</v>
      </c>
      <c r="O11" s="274">
        <f>'2.3'!$I$10</f>
        <v>0</v>
      </c>
      <c r="P11" s="283"/>
      <c r="Q11" s="259"/>
      <c r="R11" s="333">
        <f>'2.3'!$O$10</f>
        <v>0</v>
      </c>
    </row>
    <row r="12" spans="1:18" s="5" customFormat="1" ht="12.75" customHeight="1">
      <c r="A12" s="229" t="s">
        <v>28</v>
      </c>
      <c r="B12" s="306" t="s">
        <v>22</v>
      </c>
      <c r="C12" s="320"/>
      <c r="D12" s="299"/>
      <c r="E12" s="299"/>
      <c r="F12" s="299"/>
      <c r="G12" s="299"/>
      <c r="H12" s="299"/>
      <c r="I12" s="299"/>
      <c r="J12" s="24">
        <f>'2.4'!$L$10</f>
        <v>0</v>
      </c>
      <c r="K12" s="24">
        <f>'2.4'!$K$10</f>
        <v>0</v>
      </c>
      <c r="L12" s="24">
        <f>'2.4'!$N$10</f>
        <v>0</v>
      </c>
      <c r="M12" s="24">
        <f>'2.4'!$M$10</f>
        <v>0</v>
      </c>
      <c r="N12" s="31">
        <f>'2.4'!$J$10</f>
        <v>0</v>
      </c>
      <c r="O12" s="272">
        <f>'2.4'!$I$10</f>
        <v>0</v>
      </c>
      <c r="P12" s="284"/>
      <c r="Q12" s="260"/>
      <c r="R12" s="330"/>
    </row>
    <row r="13" spans="1:18" s="5" customFormat="1" ht="12.75" customHeight="1">
      <c r="A13" s="229" t="s">
        <v>29</v>
      </c>
      <c r="B13" s="306" t="s">
        <v>23</v>
      </c>
      <c r="C13" s="320"/>
      <c r="D13" s="299"/>
      <c r="E13" s="299"/>
      <c r="F13" s="299"/>
      <c r="G13" s="299"/>
      <c r="H13" s="299"/>
      <c r="I13" s="299"/>
      <c r="J13" s="24">
        <f>'2.5'!$L$10</f>
        <v>0</v>
      </c>
      <c r="K13" s="24">
        <f>'2.5'!$K$10</f>
        <v>0</v>
      </c>
      <c r="L13" s="24">
        <f>'2.5'!$N$10</f>
        <v>0</v>
      </c>
      <c r="M13" s="24">
        <f>'2.5'!$M$10</f>
        <v>0</v>
      </c>
      <c r="N13" s="31">
        <f>'2.5'!$J$10</f>
        <v>0</v>
      </c>
      <c r="O13" s="272">
        <f>'2.5'!$I$10</f>
        <v>0</v>
      </c>
      <c r="P13" s="284"/>
      <c r="Q13" s="260"/>
      <c r="R13" s="330"/>
    </row>
    <row r="14" spans="1:18" s="5" customFormat="1" ht="12.75" customHeight="1">
      <c r="A14" s="229" t="s">
        <v>86</v>
      </c>
      <c r="B14" s="306" t="s">
        <v>251</v>
      </c>
      <c r="C14" s="320"/>
      <c r="D14" s="299"/>
      <c r="E14" s="299"/>
      <c r="F14" s="299"/>
      <c r="G14" s="299"/>
      <c r="H14" s="299"/>
      <c r="I14" s="299"/>
      <c r="J14" s="24">
        <f>'2.6'!$K$10</f>
        <v>0</v>
      </c>
      <c r="K14" s="24">
        <f>'2.6'!$J$10</f>
        <v>0</v>
      </c>
      <c r="L14" s="24">
        <f>'2.6'!$M$10</f>
        <v>0</v>
      </c>
      <c r="M14" s="24">
        <f>'2.6'!$L$10</f>
        <v>0</v>
      </c>
      <c r="N14" s="31">
        <f>'2.6'!$I$10</f>
        <v>0</v>
      </c>
      <c r="O14" s="272">
        <f>'2.6'!$H$10</f>
        <v>0</v>
      </c>
      <c r="P14" s="284"/>
      <c r="Q14" s="260"/>
      <c r="R14" s="333">
        <f>'2.6'!$N$10</f>
        <v>0</v>
      </c>
    </row>
    <row r="15" spans="1:18" s="5" customFormat="1" ht="13.5" customHeight="1" thickBot="1">
      <c r="A15" s="59" t="s">
        <v>87</v>
      </c>
      <c r="B15" s="307" t="s">
        <v>250</v>
      </c>
      <c r="C15" s="321"/>
      <c r="D15" s="300"/>
      <c r="E15" s="300"/>
      <c r="F15" s="300"/>
      <c r="G15" s="300"/>
      <c r="H15" s="300"/>
      <c r="I15" s="300"/>
      <c r="J15" s="37">
        <f>'2.7'!$K$10</f>
        <v>0</v>
      </c>
      <c r="K15" s="37">
        <f>'2.7'!$J$10</f>
        <v>0</v>
      </c>
      <c r="L15" s="37">
        <f>'2.7'!$M$10</f>
        <v>0</v>
      </c>
      <c r="M15" s="37">
        <f>'2.7'!$L$10</f>
        <v>0</v>
      </c>
      <c r="N15" s="38">
        <f>'2.7'!$I$10</f>
        <v>0</v>
      </c>
      <c r="O15" s="273">
        <f>'2.7'!$H$10</f>
        <v>0</v>
      </c>
      <c r="P15" s="285"/>
      <c r="Q15" s="261"/>
      <c r="R15" s="333">
        <f>'2.7'!$N$10</f>
        <v>0</v>
      </c>
    </row>
    <row r="16" spans="1:18" s="3" customFormat="1" ht="15" customHeight="1" thickBot="1">
      <c r="A16" s="70" t="s">
        <v>81</v>
      </c>
      <c r="B16" s="309" t="s">
        <v>138</v>
      </c>
      <c r="C16" s="322">
        <v>30</v>
      </c>
      <c r="D16" s="72">
        <v>8</v>
      </c>
      <c r="E16" s="72"/>
      <c r="F16" s="72">
        <f>ROUNDUP($C16*0.25,0)</f>
        <v>8</v>
      </c>
      <c r="G16" s="72">
        <f>ROUNDUP($D16*0.25,0)</f>
        <v>2</v>
      </c>
      <c r="H16" s="72"/>
      <c r="I16" s="72">
        <v>350</v>
      </c>
      <c r="J16" s="375">
        <f t="shared" ref="J16:O16" si="2">SUM(J18:J27)+J28+J31+J32</f>
        <v>45</v>
      </c>
      <c r="K16" s="375">
        <f t="shared" si="2"/>
        <v>19</v>
      </c>
      <c r="L16" s="375">
        <f t="shared" si="2"/>
        <v>7</v>
      </c>
      <c r="M16" s="375">
        <f t="shared" si="2"/>
        <v>4</v>
      </c>
      <c r="N16" s="275">
        <f t="shared" si="2"/>
        <v>607.42857142857144</v>
      </c>
      <c r="O16" s="275">
        <f t="shared" si="2"/>
        <v>239.57142857142856</v>
      </c>
      <c r="P16" s="286" t="str">
        <f>IF(OR(J16&lt;C16,K16&lt;D16,L16&lt;F16,M16&lt;G16,O16&lt;I16,P18="NEÎNDEPLINIT"),"NEÎNDEPLINIT","ÎNDEPLINIT")</f>
        <v>NEÎNDEPLINIT</v>
      </c>
      <c r="Q16" s="257"/>
      <c r="R16" s="329"/>
    </row>
    <row r="17" spans="1:18" s="5" customFormat="1" ht="13.5" customHeight="1" thickBot="1">
      <c r="A17" s="54"/>
      <c r="B17" s="310" t="s">
        <v>171</v>
      </c>
      <c r="C17" s="318"/>
      <c r="D17" s="50">
        <f>D18+D22</f>
        <v>8</v>
      </c>
      <c r="E17" s="50"/>
      <c r="F17" s="50">
        <f>ROUNDUP($C16*0.25,0)</f>
        <v>8</v>
      </c>
      <c r="G17" s="50">
        <f>ROUNDUP($D17*0.25,0)</f>
        <v>2</v>
      </c>
      <c r="H17" s="50"/>
      <c r="I17" s="50"/>
      <c r="J17" s="51">
        <f t="shared" ref="J17:O17" si="3">SUM(J18:J23)</f>
        <v>13</v>
      </c>
      <c r="K17" s="51">
        <f t="shared" si="3"/>
        <v>6</v>
      </c>
      <c r="L17" s="51">
        <f t="shared" si="3"/>
        <v>1</v>
      </c>
      <c r="M17" s="51">
        <f t="shared" si="3"/>
        <v>1</v>
      </c>
      <c r="N17" s="52">
        <f t="shared" si="3"/>
        <v>404.57142857142856</v>
      </c>
      <c r="O17" s="271">
        <f t="shared" si="3"/>
        <v>144.57142857142856</v>
      </c>
      <c r="P17" s="282"/>
      <c r="Q17" s="258"/>
      <c r="R17" s="329"/>
    </row>
    <row r="18" spans="1:18" ht="12.75" customHeight="1">
      <c r="A18" s="60" t="s">
        <v>83</v>
      </c>
      <c r="B18" s="311" t="s">
        <v>139</v>
      </c>
      <c r="C18" s="323"/>
      <c r="D18" s="679">
        <v>4</v>
      </c>
      <c r="E18" s="34"/>
      <c r="F18" s="82"/>
      <c r="G18" s="82"/>
      <c r="H18" s="82"/>
      <c r="I18" s="676">
        <v>300</v>
      </c>
      <c r="J18" s="35">
        <f>'3.1a'!L10</f>
        <v>0</v>
      </c>
      <c r="K18" s="35">
        <f>'3.1a'!K10</f>
        <v>0</v>
      </c>
      <c r="L18" s="35">
        <f>'3.1a'!N10</f>
        <v>0</v>
      </c>
      <c r="M18" s="35">
        <f>'3.1a'!M10</f>
        <v>0</v>
      </c>
      <c r="N18" s="36">
        <f>'3.1a'!J10</f>
        <v>0</v>
      </c>
      <c r="O18" s="274">
        <f>'3.1a'!I10</f>
        <v>0</v>
      </c>
      <c r="P18" s="636" t="str">
        <f>IF(OR(J17&lt;C17,K17&lt;D17,L17&lt;F17,M17&lt;G17,O17&lt;I18,SUM(K18:K21)&lt;D18),"NEÎNDEPLINIT","ÎNDEPLINIT")</f>
        <v>NEÎNDEPLINIT</v>
      </c>
      <c r="Q18" s="619"/>
      <c r="R18" s="329"/>
    </row>
    <row r="19" spans="1:18" s="5" customFormat="1" ht="12" customHeight="1">
      <c r="A19" s="229" t="s">
        <v>88</v>
      </c>
      <c r="B19" s="306" t="s">
        <v>140</v>
      </c>
      <c r="C19" s="324"/>
      <c r="D19" s="642"/>
      <c r="E19" s="299"/>
      <c r="F19" s="86"/>
      <c r="G19" s="86"/>
      <c r="H19" s="86"/>
      <c r="I19" s="677"/>
      <c r="J19" s="24">
        <f>'3.1b'!L10</f>
        <v>0</v>
      </c>
      <c r="K19" s="24">
        <f>'3.1b'!K10</f>
        <v>0</v>
      </c>
      <c r="L19" s="24">
        <f>'3.1b'!N10</f>
        <v>0</v>
      </c>
      <c r="M19" s="24">
        <f>'3.1b'!M10</f>
        <v>0</v>
      </c>
      <c r="N19" s="31">
        <f>'3.1b'!J10</f>
        <v>0</v>
      </c>
      <c r="O19" s="272">
        <f>'3.1b'!I10</f>
        <v>0</v>
      </c>
      <c r="P19" s="637"/>
      <c r="Q19" s="620"/>
      <c r="R19" s="329"/>
    </row>
    <row r="20" spans="1:18" s="5" customFormat="1" ht="12" customHeight="1">
      <c r="A20" s="229" t="s">
        <v>84</v>
      </c>
      <c r="B20" s="306" t="s">
        <v>141</v>
      </c>
      <c r="C20" s="324"/>
      <c r="D20" s="642"/>
      <c r="E20" s="299"/>
      <c r="F20" s="86"/>
      <c r="G20" s="86"/>
      <c r="H20" s="86"/>
      <c r="I20" s="677"/>
      <c r="J20" s="24">
        <f>'3.2a'!L10</f>
        <v>8</v>
      </c>
      <c r="K20" s="24">
        <f>'3.2a'!K10</f>
        <v>2</v>
      </c>
      <c r="L20" s="24">
        <f>'3.2a'!N10</f>
        <v>0</v>
      </c>
      <c r="M20" s="24">
        <f>'3.2a'!M10</f>
        <v>0</v>
      </c>
      <c r="N20" s="31">
        <f>'3.2a'!J10</f>
        <v>278.57142857142856</v>
      </c>
      <c r="O20" s="272">
        <f>'3.2a'!I10</f>
        <v>28.571428571428569</v>
      </c>
      <c r="P20" s="637"/>
      <c r="Q20" s="620"/>
      <c r="R20" s="329"/>
    </row>
    <row r="21" spans="1:18" s="5" customFormat="1" ht="12" customHeight="1">
      <c r="A21" s="229" t="s">
        <v>89</v>
      </c>
      <c r="B21" s="306" t="s">
        <v>142</v>
      </c>
      <c r="C21" s="324"/>
      <c r="D21" s="680"/>
      <c r="E21" s="299"/>
      <c r="F21" s="86"/>
      <c r="G21" s="86"/>
      <c r="H21" s="86"/>
      <c r="I21" s="677"/>
      <c r="J21" s="24">
        <f>'3.2b'!L10</f>
        <v>1</v>
      </c>
      <c r="K21" s="24">
        <f>'3.2b'!K10</f>
        <v>1</v>
      </c>
      <c r="L21" s="24">
        <f>'3.2b'!N10</f>
        <v>1</v>
      </c>
      <c r="M21" s="24">
        <f>'3.2b'!M10</f>
        <v>1</v>
      </c>
      <c r="N21" s="31">
        <f>'3.2b'!J10</f>
        <v>64</v>
      </c>
      <c r="O21" s="272">
        <f>'3.2b'!I10</f>
        <v>64</v>
      </c>
      <c r="P21" s="637"/>
      <c r="Q21" s="620"/>
      <c r="R21" s="329"/>
    </row>
    <row r="22" spans="1:18" ht="21.75" customHeight="1">
      <c r="A22" s="229" t="s">
        <v>12</v>
      </c>
      <c r="B22" s="306" t="s">
        <v>281</v>
      </c>
      <c r="C22" s="324"/>
      <c r="D22" s="647">
        <v>4</v>
      </c>
      <c r="E22" s="299"/>
      <c r="F22" s="86"/>
      <c r="G22" s="86"/>
      <c r="H22" s="86"/>
      <c r="I22" s="677"/>
      <c r="J22" s="24">
        <f>'3.3a'!L10</f>
        <v>0</v>
      </c>
      <c r="K22" s="24">
        <f>'3.3a'!K10</f>
        <v>0</v>
      </c>
      <c r="L22" s="24">
        <f>'3.3a'!N10</f>
        <v>0</v>
      </c>
      <c r="M22" s="24">
        <f>'3.3a'!M10</f>
        <v>0</v>
      </c>
      <c r="N22" s="31">
        <f>'3.3a'!J10</f>
        <v>0</v>
      </c>
      <c r="O22" s="272">
        <f>'3.3a'!I10</f>
        <v>0</v>
      </c>
      <c r="P22" s="637"/>
      <c r="Q22" s="620"/>
      <c r="R22" s="329"/>
    </row>
    <row r="23" spans="1:18" s="5" customFormat="1" ht="12.75" customHeight="1" thickBot="1">
      <c r="A23" s="59" t="s">
        <v>13</v>
      </c>
      <c r="B23" s="307" t="s">
        <v>143</v>
      </c>
      <c r="C23" s="321"/>
      <c r="D23" s="683"/>
      <c r="E23" s="300"/>
      <c r="F23" s="300"/>
      <c r="G23" s="300"/>
      <c r="H23" s="300"/>
      <c r="I23" s="678"/>
      <c r="J23" s="37">
        <f>'3.3b'!M10</f>
        <v>4</v>
      </c>
      <c r="K23" s="37">
        <f>'3.3b'!L10</f>
        <v>3</v>
      </c>
      <c r="L23" s="37">
        <f>'3.3b'!O10</f>
        <v>0</v>
      </c>
      <c r="M23" s="37">
        <f>'3.3b'!N10</f>
        <v>0</v>
      </c>
      <c r="N23" s="38">
        <f>'3.3b'!K10</f>
        <v>62</v>
      </c>
      <c r="O23" s="273">
        <f>'3.3b'!J10</f>
        <v>52</v>
      </c>
      <c r="P23" s="638"/>
      <c r="Q23" s="621"/>
      <c r="R23" s="329"/>
    </row>
    <row r="24" spans="1:18" s="5" customFormat="1" ht="12.75" customHeight="1">
      <c r="A24" s="230" t="s">
        <v>90</v>
      </c>
      <c r="B24" s="312" t="s">
        <v>280</v>
      </c>
      <c r="C24" s="325"/>
      <c r="D24" s="302"/>
      <c r="E24" s="302"/>
      <c r="F24" s="302"/>
      <c r="G24" s="302"/>
      <c r="H24" s="302"/>
      <c r="I24" s="93"/>
      <c r="J24" s="94">
        <f>'3.4a'!L10</f>
        <v>1</v>
      </c>
      <c r="K24" s="94">
        <f>'3.4a'!K10</f>
        <v>1</v>
      </c>
      <c r="L24" s="94">
        <f>'3.4a'!N10</f>
        <v>0</v>
      </c>
      <c r="M24" s="94">
        <f>'3.4a'!M10</f>
        <v>0</v>
      </c>
      <c r="N24" s="95">
        <f>'3.4a'!J10</f>
        <v>12</v>
      </c>
      <c r="O24" s="276">
        <f>'3.4a'!I10</f>
        <v>12</v>
      </c>
      <c r="P24" s="287"/>
      <c r="Q24" s="262"/>
      <c r="R24" s="329"/>
    </row>
    <row r="25" spans="1:18" s="5" customFormat="1" ht="12.75" customHeight="1">
      <c r="A25" s="229" t="s">
        <v>91</v>
      </c>
      <c r="B25" s="306" t="s">
        <v>144</v>
      </c>
      <c r="C25" s="320"/>
      <c r="D25" s="299"/>
      <c r="E25" s="299"/>
      <c r="F25" s="299"/>
      <c r="G25" s="299"/>
      <c r="H25" s="299"/>
      <c r="I25" s="228"/>
      <c r="J25" s="24">
        <f>'3.4b'!M10</f>
        <v>0</v>
      </c>
      <c r="K25" s="24">
        <f>'3.4b'!L10</f>
        <v>0</v>
      </c>
      <c r="L25" s="24">
        <f>'3.4b'!O10</f>
        <v>0</v>
      </c>
      <c r="M25" s="24">
        <f>'3.4b'!N10</f>
        <v>0</v>
      </c>
      <c r="N25" s="31">
        <f>'3.4b'!K10</f>
        <v>0</v>
      </c>
      <c r="O25" s="272">
        <f>'3.4b'!J10</f>
        <v>0</v>
      </c>
      <c r="P25" s="301"/>
      <c r="Q25" s="263"/>
      <c r="R25" s="329"/>
    </row>
    <row r="26" spans="1:18" s="5" customFormat="1" ht="12" customHeight="1">
      <c r="A26" s="229" t="s">
        <v>145</v>
      </c>
      <c r="B26" s="306" t="s">
        <v>19</v>
      </c>
      <c r="C26" s="320"/>
      <c r="D26" s="299"/>
      <c r="E26" s="299"/>
      <c r="F26" s="299"/>
      <c r="G26" s="299"/>
      <c r="H26" s="299"/>
      <c r="I26" s="299"/>
      <c r="J26" s="24">
        <f>'3.5a'!K10</f>
        <v>1</v>
      </c>
      <c r="K26" s="24">
        <f>'3.5a'!J10</f>
        <v>1</v>
      </c>
      <c r="L26" s="24">
        <f>'3.5a'!M10</f>
        <v>0</v>
      </c>
      <c r="M26" s="24">
        <f>'3.5a'!L10</f>
        <v>0</v>
      </c>
      <c r="N26" s="31">
        <f>'3.5a'!I10</f>
        <v>9</v>
      </c>
      <c r="O26" s="272">
        <f>'3.5a'!H10</f>
        <v>9</v>
      </c>
      <c r="P26" s="284"/>
      <c r="Q26" s="260"/>
      <c r="R26" s="329"/>
    </row>
    <row r="27" spans="1:18" s="5" customFormat="1" ht="12" customHeight="1">
      <c r="A27" s="229" t="s">
        <v>146</v>
      </c>
      <c r="B27" s="306" t="s">
        <v>21</v>
      </c>
      <c r="C27" s="320"/>
      <c r="D27" s="299"/>
      <c r="E27" s="299"/>
      <c r="F27" s="299"/>
      <c r="G27" s="299"/>
      <c r="H27" s="299"/>
      <c r="I27" s="299"/>
      <c r="J27" s="24">
        <f>'3.5b'!L10</f>
        <v>20</v>
      </c>
      <c r="K27" s="24">
        <f>'3.5b'!K10</f>
        <v>10</v>
      </c>
      <c r="L27" s="24">
        <f>'3.5b'!N10</f>
        <v>4</v>
      </c>
      <c r="M27" s="24">
        <f>'3.5b'!M10</f>
        <v>2</v>
      </c>
      <c r="N27" s="31">
        <f>'3.5b'!J10</f>
        <v>134.85714285714286</v>
      </c>
      <c r="O27" s="272">
        <f>'3.5b'!I10</f>
        <v>68</v>
      </c>
      <c r="P27" s="284"/>
      <c r="Q27" s="260"/>
      <c r="R27" s="329"/>
    </row>
    <row r="28" spans="1:18" s="5" customFormat="1" ht="12" customHeight="1">
      <c r="A28" s="670" t="s">
        <v>147</v>
      </c>
      <c r="B28" s="306" t="s">
        <v>20</v>
      </c>
      <c r="C28" s="324"/>
      <c r="D28" s="86"/>
      <c r="E28" s="86"/>
      <c r="F28" s="299"/>
      <c r="G28" s="299"/>
      <c r="H28" s="299"/>
      <c r="I28" s="86"/>
      <c r="J28" s="25">
        <f t="shared" ref="J28:O28" si="4">SUM(J29:J30)</f>
        <v>5</v>
      </c>
      <c r="K28" s="25">
        <f t="shared" si="4"/>
        <v>0</v>
      </c>
      <c r="L28" s="25">
        <f t="shared" si="4"/>
        <v>1</v>
      </c>
      <c r="M28" s="25">
        <f t="shared" si="4"/>
        <v>0</v>
      </c>
      <c r="N28" s="32">
        <f t="shared" si="4"/>
        <v>30</v>
      </c>
      <c r="O28" s="277">
        <f t="shared" si="4"/>
        <v>0</v>
      </c>
      <c r="P28" s="284"/>
      <c r="Q28" s="260"/>
      <c r="R28" s="329"/>
    </row>
    <row r="29" spans="1:18" s="5" customFormat="1" ht="12" customHeight="1">
      <c r="A29" s="670"/>
      <c r="B29" s="313" t="s">
        <v>150</v>
      </c>
      <c r="C29" s="324"/>
      <c r="D29" s="86"/>
      <c r="E29" s="86"/>
      <c r="F29" s="299"/>
      <c r="G29" s="299"/>
      <c r="H29" s="299"/>
      <c r="I29" s="86"/>
      <c r="J29" s="26">
        <f>'3.6a'!P10</f>
        <v>5</v>
      </c>
      <c r="K29" s="26">
        <f>'3.6a'!O10</f>
        <v>0</v>
      </c>
      <c r="L29" s="26">
        <f>'3.6a'!T10</f>
        <v>1</v>
      </c>
      <c r="M29" s="26">
        <f>'3.6a'!S10</f>
        <v>0</v>
      </c>
      <c r="N29" s="33">
        <f>'3.6a'!L10</f>
        <v>30</v>
      </c>
      <c r="O29" s="278">
        <f>'3.6a'!K10</f>
        <v>0</v>
      </c>
      <c r="P29" s="284"/>
      <c r="Q29" s="260"/>
      <c r="R29" s="329"/>
    </row>
    <row r="30" spans="1:18" s="5" customFormat="1" ht="12" customHeight="1">
      <c r="A30" s="670"/>
      <c r="B30" s="313" t="s">
        <v>151</v>
      </c>
      <c r="C30" s="324"/>
      <c r="D30" s="86"/>
      <c r="E30" s="86"/>
      <c r="F30" s="299"/>
      <c r="G30" s="299"/>
      <c r="H30" s="299"/>
      <c r="I30" s="86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284"/>
      <c r="Q30" s="260"/>
      <c r="R30" s="329"/>
    </row>
    <row r="31" spans="1:18" s="5" customFormat="1" ht="12" customHeight="1">
      <c r="A31" s="229" t="s">
        <v>148</v>
      </c>
      <c r="B31" s="306" t="s">
        <v>149</v>
      </c>
      <c r="C31" s="320"/>
      <c r="D31" s="299"/>
      <c r="E31" s="299"/>
      <c r="F31" s="299"/>
      <c r="G31" s="299"/>
      <c r="H31" s="299"/>
      <c r="I31" s="299"/>
      <c r="J31" s="24">
        <f>'3.6b'!L10</f>
        <v>5</v>
      </c>
      <c r="K31" s="24">
        <f>'3.6b'!K10</f>
        <v>1</v>
      </c>
      <c r="L31" s="24">
        <f>'3.6b'!N10</f>
        <v>1</v>
      </c>
      <c r="M31" s="24">
        <f>'3.6b'!M10</f>
        <v>1</v>
      </c>
      <c r="N31" s="31">
        <f>'3.6b'!J10</f>
        <v>17</v>
      </c>
      <c r="O31" s="272">
        <f>'3.6b'!I10</f>
        <v>6</v>
      </c>
      <c r="P31" s="284"/>
      <c r="Q31" s="260"/>
      <c r="R31" s="329"/>
    </row>
    <row r="32" spans="1:18" s="5" customFormat="1" ht="12" customHeight="1">
      <c r="A32" s="684" t="s">
        <v>30</v>
      </c>
      <c r="B32" s="306" t="s">
        <v>14</v>
      </c>
      <c r="C32" s="320"/>
      <c r="D32" s="299"/>
      <c r="E32" s="299"/>
      <c r="F32" s="299"/>
      <c r="G32" s="299"/>
      <c r="H32" s="299"/>
      <c r="I32" s="299"/>
      <c r="J32" s="24">
        <f>'3.7'!L10</f>
        <v>0</v>
      </c>
      <c r="K32" s="24">
        <f>'3.7'!K10</f>
        <v>0</v>
      </c>
      <c r="L32" s="24">
        <f>'3.7'!N10</f>
        <v>0</v>
      </c>
      <c r="M32" s="24">
        <f>'3.7'!M10</f>
        <v>0</v>
      </c>
      <c r="N32" s="31">
        <f>'3.7'!J10</f>
        <v>0</v>
      </c>
      <c r="O32" s="272">
        <f>'3.7'!I10</f>
        <v>0</v>
      </c>
      <c r="P32" s="284"/>
      <c r="Q32" s="260"/>
      <c r="R32" s="329"/>
    </row>
    <row r="33" spans="1:18" s="5" customFormat="1" ht="12" customHeight="1">
      <c r="A33" s="685"/>
      <c r="B33" s="313" t="s">
        <v>152</v>
      </c>
      <c r="C33" s="320"/>
      <c r="D33" s="299"/>
      <c r="E33" s="299"/>
      <c r="F33" s="299"/>
      <c r="G33" s="299"/>
      <c r="H33" s="299"/>
      <c r="I33" s="299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284"/>
      <c r="Q33" s="260"/>
      <c r="R33" s="329"/>
    </row>
    <row r="34" spans="1:18" s="5" customFormat="1" ht="12" customHeight="1">
      <c r="A34" s="685"/>
      <c r="B34" s="313" t="s">
        <v>153</v>
      </c>
      <c r="C34" s="320"/>
      <c r="D34" s="299"/>
      <c r="E34" s="299"/>
      <c r="F34" s="299"/>
      <c r="G34" s="299"/>
      <c r="H34" s="299"/>
      <c r="I34" s="299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284"/>
      <c r="Q34" s="260"/>
      <c r="R34" s="329"/>
    </row>
    <row r="35" spans="1:18" s="5" customFormat="1" ht="12" customHeight="1" thickBot="1">
      <c r="A35" s="686"/>
      <c r="B35" s="314" t="s">
        <v>154</v>
      </c>
      <c r="C35" s="321"/>
      <c r="D35" s="300"/>
      <c r="E35" s="300"/>
      <c r="F35" s="300"/>
      <c r="G35" s="300"/>
      <c r="H35" s="300"/>
      <c r="I35" s="300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285"/>
      <c r="Q35" s="261"/>
      <c r="R35" s="329"/>
    </row>
    <row r="36" spans="1:18" s="18" customFormat="1" ht="15.75" customHeight="1" thickBot="1">
      <c r="A36" s="69" t="s">
        <v>82</v>
      </c>
      <c r="B36" s="304" t="s">
        <v>24</v>
      </c>
      <c r="C36" s="322"/>
      <c r="D36" s="72">
        <v>4</v>
      </c>
      <c r="E36" s="72">
        <v>4</v>
      </c>
      <c r="F36" s="72"/>
      <c r="G36" s="72"/>
      <c r="H36" s="72"/>
      <c r="I36" s="72">
        <v>150</v>
      </c>
      <c r="J36" s="73">
        <f>SUM(J38:J41)+SUM(J43:J45)+SUM(J47:J48)+SUM(J50:J51)</f>
        <v>28</v>
      </c>
      <c r="K36" s="73">
        <f>SUM(K38:K41)+SUM(K43:K45)+SUM(K47:K48)+SUM(K50:K51)</f>
        <v>8</v>
      </c>
      <c r="L36" s="72"/>
      <c r="M36" s="72"/>
      <c r="N36" s="74">
        <f>SUM(N37:N51)</f>
        <v>178.12062578545209</v>
      </c>
      <c r="O36" s="275">
        <f>SUM(O37:O51)</f>
        <v>38.503917640006833</v>
      </c>
      <c r="P36" s="286" t="str">
        <f>IF(OR(K36&lt;E36,K36&lt;D36,O36&lt;I36,P37="NEÎNDEPLINIT"),"NEÎNDEPLINIT","ÎNDEPLINIT")</f>
        <v>NEÎNDEPLINIT</v>
      </c>
      <c r="Q36" s="264"/>
      <c r="R36" s="334"/>
    </row>
    <row r="37" spans="1:18" s="5" customFormat="1" ht="12" customHeight="1">
      <c r="A37" s="673" t="s">
        <v>111</v>
      </c>
      <c r="B37" s="312" t="s">
        <v>25</v>
      </c>
      <c r="C37" s="674"/>
      <c r="D37" s="681">
        <v>1</v>
      </c>
      <c r="E37" s="681">
        <v>0</v>
      </c>
      <c r="F37" s="39"/>
      <c r="G37" s="39"/>
      <c r="H37" s="298"/>
      <c r="I37" s="644">
        <v>130</v>
      </c>
      <c r="J37" s="81">
        <f>SUM(J38:J41)</f>
        <v>4</v>
      </c>
      <c r="K37" s="81">
        <f>SUM(K38:K41)</f>
        <v>0</v>
      </c>
      <c r="L37" s="298"/>
      <c r="M37" s="298"/>
      <c r="N37" s="649">
        <f>'4.1'!M10</f>
        <v>66.492000000000004</v>
      </c>
      <c r="O37" s="634">
        <f>'4.1'!L10</f>
        <v>0</v>
      </c>
      <c r="P37" s="631" t="str">
        <f>IF(AND(K37&gt;=1,(K42+K46)&gt;=2,SUM(O37:O48)&gt;=I37),"ÎNDEPLINIT",IF(AND(K37=0,(K42+K46)&gt;=3,SUM(O37:O48)&gt;=I37),"ÎNDEPLINIT","NEÎNDEPLINIT"))</f>
        <v>NEÎNDEPLINIT</v>
      </c>
      <c r="Q37" s="265"/>
      <c r="R37" s="329"/>
    </row>
    <row r="38" spans="1:18" s="5" customFormat="1" ht="12" customHeight="1">
      <c r="A38" s="670"/>
      <c r="B38" s="315" t="s">
        <v>34</v>
      </c>
      <c r="C38" s="675"/>
      <c r="D38" s="681"/>
      <c r="E38" s="681"/>
      <c r="F38" s="86"/>
      <c r="G38" s="86"/>
      <c r="H38" s="58"/>
      <c r="I38" s="644"/>
      <c r="J38" s="65">
        <f>'4.1'!O10</f>
        <v>0</v>
      </c>
      <c r="K38" s="65">
        <f>'4.1'!S10</f>
        <v>0</v>
      </c>
      <c r="L38" s="58"/>
      <c r="M38" s="58"/>
      <c r="N38" s="640"/>
      <c r="O38" s="628"/>
      <c r="P38" s="631"/>
      <c r="Q38" s="260"/>
      <c r="R38" s="329"/>
    </row>
    <row r="39" spans="1:18" s="5" customFormat="1" ht="12" customHeight="1">
      <c r="A39" s="670"/>
      <c r="B39" s="315" t="s">
        <v>35</v>
      </c>
      <c r="C39" s="675"/>
      <c r="D39" s="681"/>
      <c r="E39" s="681"/>
      <c r="F39" s="86"/>
      <c r="G39" s="86"/>
      <c r="H39" s="58"/>
      <c r="I39" s="644"/>
      <c r="J39" s="65">
        <f>'4.1'!P10</f>
        <v>0</v>
      </c>
      <c r="K39" s="65">
        <f>'4.1'!T10</f>
        <v>0</v>
      </c>
      <c r="L39" s="58"/>
      <c r="M39" s="58"/>
      <c r="N39" s="640"/>
      <c r="O39" s="628"/>
      <c r="P39" s="631"/>
      <c r="Q39" s="260"/>
      <c r="R39" s="329"/>
    </row>
    <row r="40" spans="1:18" s="5" customFormat="1" ht="12" customHeight="1">
      <c r="A40" s="670"/>
      <c r="B40" s="315" t="s">
        <v>48</v>
      </c>
      <c r="C40" s="675"/>
      <c r="D40" s="681"/>
      <c r="E40" s="681"/>
      <c r="F40" s="86"/>
      <c r="G40" s="86"/>
      <c r="H40" s="58"/>
      <c r="I40" s="644"/>
      <c r="J40" s="65">
        <f>'4.1'!Q10</f>
        <v>0</v>
      </c>
      <c r="K40" s="65">
        <f>'4.1'!U10</f>
        <v>0</v>
      </c>
      <c r="L40" s="58"/>
      <c r="M40" s="58"/>
      <c r="N40" s="640"/>
      <c r="O40" s="628"/>
      <c r="P40" s="631"/>
      <c r="Q40" s="260"/>
      <c r="R40" s="329"/>
    </row>
    <row r="41" spans="1:18" s="5" customFormat="1" ht="12" customHeight="1">
      <c r="A41" s="670"/>
      <c r="B41" s="315" t="s">
        <v>36</v>
      </c>
      <c r="C41" s="675"/>
      <c r="D41" s="682"/>
      <c r="E41" s="682"/>
      <c r="F41" s="86"/>
      <c r="G41" s="86"/>
      <c r="H41" s="58"/>
      <c r="I41" s="644"/>
      <c r="J41" s="65">
        <f>'4.1'!R10</f>
        <v>4</v>
      </c>
      <c r="K41" s="65">
        <f>'4.1'!V10</f>
        <v>0</v>
      </c>
      <c r="L41" s="58"/>
      <c r="M41" s="58"/>
      <c r="N41" s="646"/>
      <c r="O41" s="635"/>
      <c r="P41" s="631"/>
      <c r="Q41" s="260"/>
      <c r="R41" s="329"/>
    </row>
    <row r="42" spans="1:18" s="5" customFormat="1" ht="12" customHeight="1">
      <c r="A42" s="670" t="s">
        <v>31</v>
      </c>
      <c r="B42" s="306" t="s">
        <v>26</v>
      </c>
      <c r="C42" s="669"/>
      <c r="D42" s="78">
        <v>2</v>
      </c>
      <c r="E42" s="78">
        <v>3</v>
      </c>
      <c r="F42" s="299"/>
      <c r="G42" s="299"/>
      <c r="H42" s="58"/>
      <c r="I42" s="644"/>
      <c r="J42" s="79">
        <f>SUM(J43:J44)</f>
        <v>2</v>
      </c>
      <c r="K42" s="79">
        <f>SUM(K43:K44)</f>
        <v>0</v>
      </c>
      <c r="L42" s="58"/>
      <c r="M42" s="58"/>
      <c r="N42" s="639">
        <f>'4.2a'!M10</f>
        <v>100.76864170035357</v>
      </c>
      <c r="O42" s="627">
        <f>'4.2a'!L10</f>
        <v>33.42454783062346</v>
      </c>
      <c r="P42" s="631"/>
      <c r="Q42" s="260"/>
      <c r="R42" s="329"/>
    </row>
    <row r="43" spans="1:18" s="5" customFormat="1" ht="12" customHeight="1">
      <c r="A43" s="670"/>
      <c r="B43" s="315" t="s">
        <v>38</v>
      </c>
      <c r="C43" s="669"/>
      <c r="D43" s="58"/>
      <c r="E43" s="58"/>
      <c r="F43" s="299"/>
      <c r="G43" s="299"/>
      <c r="H43" s="58"/>
      <c r="I43" s="644"/>
      <c r="J43" s="24">
        <f>'4.2a'!O10</f>
        <v>0</v>
      </c>
      <c r="K43" s="65">
        <f>'4.2a'!R10</f>
        <v>0</v>
      </c>
      <c r="L43" s="58"/>
      <c r="M43" s="58"/>
      <c r="N43" s="640"/>
      <c r="O43" s="628"/>
      <c r="P43" s="631"/>
      <c r="Q43" s="260"/>
      <c r="R43" s="329"/>
    </row>
    <row r="44" spans="1:18" s="5" customFormat="1" ht="12" customHeight="1">
      <c r="A44" s="670"/>
      <c r="B44" s="315" t="s">
        <v>39</v>
      </c>
      <c r="C44" s="669"/>
      <c r="D44" s="58">
        <v>2</v>
      </c>
      <c r="E44" s="58">
        <v>3</v>
      </c>
      <c r="F44" s="299"/>
      <c r="G44" s="299"/>
      <c r="H44" s="58"/>
      <c r="I44" s="644"/>
      <c r="J44" s="24">
        <f>'4.2a'!P10</f>
        <v>2</v>
      </c>
      <c r="K44" s="65">
        <f>'4.2a'!S10</f>
        <v>0</v>
      </c>
      <c r="L44" s="58"/>
      <c r="M44" s="58"/>
      <c r="N44" s="640"/>
      <c r="O44" s="628"/>
      <c r="P44" s="631"/>
      <c r="Q44" s="260"/>
      <c r="R44" s="329"/>
    </row>
    <row r="45" spans="1:18" s="5" customFormat="1" ht="12" customHeight="1">
      <c r="A45" s="670"/>
      <c r="B45" s="315" t="s">
        <v>36</v>
      </c>
      <c r="C45" s="669"/>
      <c r="D45" s="58"/>
      <c r="E45" s="58"/>
      <c r="F45" s="299"/>
      <c r="G45" s="299"/>
      <c r="H45" s="58"/>
      <c r="I45" s="644"/>
      <c r="J45" s="24">
        <f>'4.2a'!Q10</f>
        <v>12</v>
      </c>
      <c r="K45" s="65">
        <f>'4.2a'!T10</f>
        <v>3</v>
      </c>
      <c r="L45" s="58"/>
      <c r="M45" s="58"/>
      <c r="N45" s="646"/>
      <c r="O45" s="635"/>
      <c r="P45" s="631"/>
      <c r="Q45" s="260"/>
      <c r="R45" s="329"/>
    </row>
    <row r="46" spans="1:18" s="5" customFormat="1" ht="13.5" customHeight="1">
      <c r="A46" s="670" t="s">
        <v>32</v>
      </c>
      <c r="B46" s="306" t="s">
        <v>49</v>
      </c>
      <c r="C46" s="669"/>
      <c r="D46" s="62"/>
      <c r="E46" s="58"/>
      <c r="F46" s="299"/>
      <c r="G46" s="299"/>
      <c r="H46" s="58"/>
      <c r="I46" s="644"/>
      <c r="J46" s="80">
        <f>J47</f>
        <v>0</v>
      </c>
      <c r="K46" s="80">
        <f>K47</f>
        <v>0</v>
      </c>
      <c r="L46" s="58"/>
      <c r="M46" s="58"/>
      <c r="N46" s="639">
        <f>'4.2b'!L10</f>
        <v>0</v>
      </c>
      <c r="O46" s="627">
        <f>'4.2b'!K10</f>
        <v>0</v>
      </c>
      <c r="P46" s="631"/>
      <c r="Q46" s="260"/>
      <c r="R46" s="329"/>
    </row>
    <row r="47" spans="1:18" s="5" customFormat="1" ht="12" customHeight="1">
      <c r="A47" s="670"/>
      <c r="B47" s="315" t="s">
        <v>37</v>
      </c>
      <c r="C47" s="669"/>
      <c r="D47" s="63" t="s">
        <v>101</v>
      </c>
      <c r="E47" s="63" t="s">
        <v>102</v>
      </c>
      <c r="F47" s="299"/>
      <c r="G47" s="299"/>
      <c r="H47" s="58"/>
      <c r="I47" s="644"/>
      <c r="J47" s="24">
        <f>'4.2b'!N10</f>
        <v>0</v>
      </c>
      <c r="K47" s="65">
        <f>'4.2b'!P10</f>
        <v>0</v>
      </c>
      <c r="L47" s="58"/>
      <c r="M47" s="58"/>
      <c r="N47" s="640"/>
      <c r="O47" s="628"/>
      <c r="P47" s="631"/>
      <c r="Q47" s="260"/>
      <c r="R47" s="329"/>
    </row>
    <row r="48" spans="1:18" s="5" customFormat="1" ht="12" customHeight="1">
      <c r="A48" s="670"/>
      <c r="B48" s="315" t="s">
        <v>36</v>
      </c>
      <c r="C48" s="669"/>
      <c r="D48" s="62"/>
      <c r="E48" s="58"/>
      <c r="F48" s="299"/>
      <c r="G48" s="299"/>
      <c r="H48" s="58"/>
      <c r="I48" s="645"/>
      <c r="J48" s="24">
        <f>'4.2b'!O10</f>
        <v>0</v>
      </c>
      <c r="K48" s="65">
        <f>'4.2b'!Q10</f>
        <v>0</v>
      </c>
      <c r="L48" s="58"/>
      <c r="M48" s="58"/>
      <c r="N48" s="646"/>
      <c r="O48" s="635"/>
      <c r="P48" s="633"/>
      <c r="Q48" s="260"/>
      <c r="R48" s="329"/>
    </row>
    <row r="49" spans="1:18" s="5" customFormat="1" ht="14.25" customHeight="1">
      <c r="A49" s="670" t="s">
        <v>33</v>
      </c>
      <c r="B49" s="306" t="s">
        <v>132</v>
      </c>
      <c r="C49" s="669"/>
      <c r="D49" s="86"/>
      <c r="E49" s="299"/>
      <c r="F49" s="299"/>
      <c r="G49" s="299"/>
      <c r="H49" s="299"/>
      <c r="I49" s="647"/>
      <c r="J49" s="80">
        <f>J50</f>
        <v>2</v>
      </c>
      <c r="K49" s="80">
        <f>K50</f>
        <v>1</v>
      </c>
      <c r="L49" s="299"/>
      <c r="M49" s="299"/>
      <c r="N49" s="639">
        <f>'4.3'!L10</f>
        <v>10.859984085098509</v>
      </c>
      <c r="O49" s="627">
        <f>'4.3'!K10</f>
        <v>5.0793698093833708</v>
      </c>
      <c r="P49" s="630"/>
      <c r="Q49" s="260"/>
      <c r="R49" s="329"/>
    </row>
    <row r="50" spans="1:18" s="5" customFormat="1" ht="12" customHeight="1">
      <c r="A50" s="670"/>
      <c r="B50" s="315" t="s">
        <v>37</v>
      </c>
      <c r="C50" s="669"/>
      <c r="D50" s="86"/>
      <c r="E50" s="299"/>
      <c r="F50" s="299"/>
      <c r="G50" s="299"/>
      <c r="H50" s="299"/>
      <c r="I50" s="647"/>
      <c r="J50" s="24">
        <f>'4.3'!N10</f>
        <v>2</v>
      </c>
      <c r="K50" s="24">
        <f>'4.3'!P10</f>
        <v>1</v>
      </c>
      <c r="L50" s="299"/>
      <c r="M50" s="299"/>
      <c r="N50" s="640"/>
      <c r="O50" s="628"/>
      <c r="P50" s="631"/>
      <c r="Q50" s="260"/>
      <c r="R50" s="329"/>
    </row>
    <row r="51" spans="1:18" s="5" customFormat="1" ht="12" customHeight="1" thickBot="1">
      <c r="A51" s="672"/>
      <c r="B51" s="316" t="s">
        <v>36</v>
      </c>
      <c r="C51" s="671"/>
      <c r="D51" s="61"/>
      <c r="E51" s="303"/>
      <c r="F51" s="303"/>
      <c r="G51" s="303"/>
      <c r="H51" s="303"/>
      <c r="I51" s="648"/>
      <c r="J51" s="27">
        <f>'4.3'!O10</f>
        <v>8</v>
      </c>
      <c r="K51" s="27">
        <f>'4.3'!Q10</f>
        <v>4</v>
      </c>
      <c r="L51" s="303"/>
      <c r="M51" s="303"/>
      <c r="N51" s="641"/>
      <c r="O51" s="629"/>
      <c r="P51" s="632"/>
      <c r="Q51" s="266"/>
      <c r="R51" s="329"/>
    </row>
    <row r="52" spans="1:18" s="5" customFormat="1" ht="15.75" customHeight="1" thickBot="1">
      <c r="A52" s="667" t="s">
        <v>15</v>
      </c>
      <c r="B52" s="668"/>
      <c r="C52" s="326"/>
      <c r="D52" s="76"/>
      <c r="E52" s="76"/>
      <c r="F52" s="76"/>
      <c r="G52" s="76"/>
      <c r="H52" s="76"/>
      <c r="I52" s="76">
        <f>H6+I7+I16+I36</f>
        <v>720</v>
      </c>
      <c r="J52" s="75"/>
      <c r="K52" s="76"/>
      <c r="L52" s="76"/>
      <c r="M52" s="76"/>
      <c r="N52" s="77">
        <f>N6+N7+N16+N36</f>
        <v>1076.5491972140235</v>
      </c>
      <c r="O52" s="77">
        <f>O6+O7+O16+O36</f>
        <v>526.57534621143543</v>
      </c>
      <c r="P52" s="288" t="str">
        <f>IF(OR(O52&lt;I52,P6="NEÎNDEPLINIT",P7="NEÎNDEPLINIT",P16="NEÎNDEPLINIT",P36="NEÎNDEPLINIT"),"NEÎNDEPLINIT","ÎNDEPLINIT")</f>
        <v>NEÎNDEPLINIT</v>
      </c>
      <c r="Q52" s="264"/>
      <c r="R52" s="335"/>
    </row>
    <row r="54" spans="1:18" ht="21.75" customHeight="1">
      <c r="B54" s="55"/>
    </row>
  </sheetData>
  <sheetProtection password="C296" sheet="1" objects="1" scenarios="1"/>
  <mergeCells count="54">
    <mergeCell ref="A28:A30"/>
    <mergeCell ref="A37:A41"/>
    <mergeCell ref="C37:C41"/>
    <mergeCell ref="I9:I10"/>
    <mergeCell ref="I18:I23"/>
    <mergeCell ref="D18:D21"/>
    <mergeCell ref="D37:D41"/>
    <mergeCell ref="D22:D23"/>
    <mergeCell ref="H9:H10"/>
    <mergeCell ref="E37:E41"/>
    <mergeCell ref="A32:A35"/>
    <mergeCell ref="F9:F10"/>
    <mergeCell ref="D9:D10"/>
    <mergeCell ref="C9:C10"/>
    <mergeCell ref="A52:B52"/>
    <mergeCell ref="C42:C45"/>
    <mergeCell ref="A46:A48"/>
    <mergeCell ref="C46:C48"/>
    <mergeCell ref="A42:A45"/>
    <mergeCell ref="C49:C51"/>
    <mergeCell ref="A49:A51"/>
    <mergeCell ref="A1:B1"/>
    <mergeCell ref="B4:B5"/>
    <mergeCell ref="J4:K4"/>
    <mergeCell ref="A2:A5"/>
    <mergeCell ref="C2:O2"/>
    <mergeCell ref="F4:G4"/>
    <mergeCell ref="B2:B3"/>
    <mergeCell ref="C3:I3"/>
    <mergeCell ref="J3:O3"/>
    <mergeCell ref="N4:O4"/>
    <mergeCell ref="C4:E4"/>
    <mergeCell ref="H4:I4"/>
    <mergeCell ref="L4:M4"/>
    <mergeCell ref="N49:N51"/>
    <mergeCell ref="E9:E10"/>
    <mergeCell ref="I37:I48"/>
    <mergeCell ref="G9:G10"/>
    <mergeCell ref="O42:O45"/>
    <mergeCell ref="N46:N48"/>
    <mergeCell ref="O46:O48"/>
    <mergeCell ref="I49:I51"/>
    <mergeCell ref="N37:N41"/>
    <mergeCell ref="N42:N45"/>
    <mergeCell ref="Q2:Q5"/>
    <mergeCell ref="Q18:Q23"/>
    <mergeCell ref="Q9:Q10"/>
    <mergeCell ref="P3:P5"/>
    <mergeCell ref="O49:O51"/>
    <mergeCell ref="P49:P51"/>
    <mergeCell ref="P37:P48"/>
    <mergeCell ref="P9:P10"/>
    <mergeCell ref="O37:O41"/>
    <mergeCell ref="P18:P23"/>
  </mergeCells>
  <phoneticPr fontId="39" type="noConversion"/>
  <pageMargins left="0.6" right="0.25" top="0.53" bottom="0.3" header="0.48" footer="0.31496062992125984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G38"/>
  <sheetViews>
    <sheetView topLeftCell="A15" zoomScale="107" zoomScaleNormal="107" workbookViewId="0">
      <selection activeCell="K36" sqref="K36"/>
    </sheetView>
  </sheetViews>
  <sheetFormatPr defaultRowHeight="15"/>
  <cols>
    <col min="1" max="1" width="10.28515625" style="1" customWidth="1"/>
    <col min="2" max="2" width="12.28515625" style="19" customWidth="1"/>
    <col min="5" max="6" width="10.7109375" style="295" customWidth="1"/>
    <col min="7" max="7" width="9.140625" style="295" customWidth="1"/>
  </cols>
  <sheetData>
    <row r="3" spans="1:7" ht="15.75" thickBot="1"/>
    <row r="4" spans="1:7" ht="15.75" thickBot="1">
      <c r="A4" s="44" t="s">
        <v>47</v>
      </c>
      <c r="B4" s="40" t="s">
        <v>40</v>
      </c>
      <c r="E4" s="295" t="s">
        <v>1</v>
      </c>
      <c r="F4" s="295" t="s">
        <v>273</v>
      </c>
    </row>
    <row r="5" spans="1:7">
      <c r="A5" s="45" t="s">
        <v>83</v>
      </c>
      <c r="B5" s="41">
        <v>120</v>
      </c>
      <c r="E5" s="295">
        <v>1</v>
      </c>
      <c r="F5" s="296">
        <v>1</v>
      </c>
    </row>
    <row r="6" spans="1:7">
      <c r="A6" s="46" t="s">
        <v>88</v>
      </c>
      <c r="B6" s="42">
        <v>100</v>
      </c>
      <c r="E6" s="295">
        <v>2</v>
      </c>
      <c r="F6" s="296">
        <v>0.8</v>
      </c>
    </row>
    <row r="7" spans="1:7">
      <c r="A7" s="46" t="s">
        <v>84</v>
      </c>
      <c r="B7" s="42">
        <v>100</v>
      </c>
      <c r="E7" s="295">
        <v>3</v>
      </c>
      <c r="F7" s="296">
        <v>0.6</v>
      </c>
    </row>
    <row r="8" spans="1:7">
      <c r="A8" s="46" t="s">
        <v>89</v>
      </c>
      <c r="B8" s="42">
        <v>80</v>
      </c>
      <c r="E8" s="295">
        <v>4</v>
      </c>
      <c r="F8" s="296">
        <v>0.5</v>
      </c>
    </row>
    <row r="9" spans="1:7">
      <c r="A9" s="46" t="s">
        <v>12</v>
      </c>
      <c r="B9" s="42">
        <v>80</v>
      </c>
      <c r="E9" s="295">
        <v>5</v>
      </c>
      <c r="F9" s="296">
        <v>0.3</v>
      </c>
    </row>
    <row r="10" spans="1:7">
      <c r="A10" s="47" t="s">
        <v>13</v>
      </c>
      <c r="B10" s="42">
        <v>70</v>
      </c>
      <c r="E10" s="295">
        <v>6</v>
      </c>
      <c r="F10" s="296">
        <v>0.2</v>
      </c>
    </row>
    <row r="11" spans="1:7">
      <c r="A11" s="46" t="s">
        <v>90</v>
      </c>
      <c r="B11" s="42">
        <v>40</v>
      </c>
      <c r="E11" s="295">
        <v>7</v>
      </c>
      <c r="F11" s="296">
        <f>1/E11</f>
        <v>0.14285714285714285</v>
      </c>
      <c r="G11" s="297" t="s">
        <v>275</v>
      </c>
    </row>
    <row r="12" spans="1:7">
      <c r="A12" s="46" t="s">
        <v>91</v>
      </c>
      <c r="B12" s="42">
        <v>30</v>
      </c>
      <c r="E12" s="295">
        <v>8</v>
      </c>
      <c r="F12" s="296">
        <f t="shared" ref="F12:F20" si="0">1/E12</f>
        <v>0.125</v>
      </c>
      <c r="G12" s="297" t="s">
        <v>275</v>
      </c>
    </row>
    <row r="13" spans="1:7">
      <c r="A13" s="46" t="s">
        <v>145</v>
      </c>
      <c r="B13" s="42">
        <v>30</v>
      </c>
      <c r="E13" s="295">
        <v>9</v>
      </c>
      <c r="F13" s="296">
        <f t="shared" si="0"/>
        <v>0.1111111111111111</v>
      </c>
      <c r="G13" s="297" t="s">
        <v>275</v>
      </c>
    </row>
    <row r="14" spans="1:7">
      <c r="A14" s="46" t="s">
        <v>146</v>
      </c>
      <c r="B14" s="42">
        <v>20</v>
      </c>
      <c r="E14" s="295">
        <v>10</v>
      </c>
      <c r="F14" s="296">
        <f t="shared" si="0"/>
        <v>0.1</v>
      </c>
      <c r="G14" s="297" t="s">
        <v>275</v>
      </c>
    </row>
    <row r="15" spans="1:7">
      <c r="A15" s="795" t="s">
        <v>147</v>
      </c>
      <c r="B15" s="42">
        <v>20</v>
      </c>
      <c r="E15" s="295">
        <v>11</v>
      </c>
      <c r="F15" s="296">
        <f t="shared" si="0"/>
        <v>9.0909090909090912E-2</v>
      </c>
      <c r="G15" s="297" t="s">
        <v>275</v>
      </c>
    </row>
    <row r="16" spans="1:7">
      <c r="A16" s="796"/>
      <c r="B16" s="42">
        <v>10</v>
      </c>
      <c r="E16" s="295">
        <v>12</v>
      </c>
      <c r="F16" s="296">
        <f t="shared" si="0"/>
        <v>8.3333333333333329E-2</v>
      </c>
      <c r="G16" s="297" t="s">
        <v>275</v>
      </c>
    </row>
    <row r="17" spans="1:7">
      <c r="A17" s="47" t="s">
        <v>148</v>
      </c>
      <c r="B17" s="42">
        <v>10</v>
      </c>
      <c r="E17" s="295">
        <v>13</v>
      </c>
      <c r="F17" s="296">
        <f t="shared" si="0"/>
        <v>7.6923076923076927E-2</v>
      </c>
      <c r="G17" s="297" t="s">
        <v>275</v>
      </c>
    </row>
    <row r="18" spans="1:7">
      <c r="A18" s="797" t="s">
        <v>30</v>
      </c>
      <c r="B18" s="87">
        <v>100</v>
      </c>
      <c r="E18" s="295">
        <v>14</v>
      </c>
      <c r="F18" s="296">
        <f t="shared" si="0"/>
        <v>7.1428571428571425E-2</v>
      </c>
      <c r="G18" s="297" t="s">
        <v>275</v>
      </c>
    </row>
    <row r="19" spans="1:7">
      <c r="A19" s="798"/>
      <c r="B19" s="87">
        <v>50</v>
      </c>
      <c r="E19" s="295">
        <v>15</v>
      </c>
      <c r="F19" s="296">
        <f t="shared" si="0"/>
        <v>6.6666666666666666E-2</v>
      </c>
      <c r="G19" s="297" t="s">
        <v>275</v>
      </c>
    </row>
    <row r="20" spans="1:7" ht="15.75" thickBot="1">
      <c r="A20" s="794"/>
      <c r="B20" s="43">
        <v>25</v>
      </c>
      <c r="E20" s="295">
        <v>16</v>
      </c>
      <c r="F20" s="296">
        <f t="shared" si="0"/>
        <v>6.25E-2</v>
      </c>
      <c r="G20" s="297" t="s">
        <v>275</v>
      </c>
    </row>
    <row r="21" spans="1:7">
      <c r="A21" s="49" t="s">
        <v>133</v>
      </c>
      <c r="B21" s="293">
        <v>1</v>
      </c>
    </row>
    <row r="22" spans="1:7">
      <c r="A22" s="47" t="s">
        <v>27</v>
      </c>
      <c r="B22" s="294">
        <v>0.5</v>
      </c>
    </row>
    <row r="23" spans="1:7">
      <c r="A23" s="47" t="s">
        <v>85</v>
      </c>
      <c r="B23" s="294">
        <v>0.2</v>
      </c>
    </row>
    <row r="24" spans="1:7">
      <c r="A24" s="47" t="s">
        <v>28</v>
      </c>
      <c r="B24" s="42">
        <v>50</v>
      </c>
    </row>
    <row r="25" spans="1:7">
      <c r="A25" s="47" t="s">
        <v>29</v>
      </c>
      <c r="B25" s="42">
        <v>15</v>
      </c>
    </row>
    <row r="26" spans="1:7">
      <c r="A26" s="47" t="s">
        <v>86</v>
      </c>
      <c r="B26" s="294">
        <v>0.1</v>
      </c>
    </row>
    <row r="27" spans="1:7" ht="15.75" thickBot="1">
      <c r="A27" s="48" t="s">
        <v>87</v>
      </c>
      <c r="B27" s="43">
        <v>0.05</v>
      </c>
    </row>
    <row r="28" spans="1:7" ht="15.75" thickBot="1">
      <c r="A28" s="793" t="s">
        <v>111</v>
      </c>
      <c r="B28" s="43">
        <v>60</v>
      </c>
    </row>
    <row r="29" spans="1:7" ht="15.75" thickBot="1">
      <c r="A29" s="798"/>
      <c r="B29" s="43">
        <v>40</v>
      </c>
    </row>
    <row r="30" spans="1:7" ht="15.75" thickBot="1">
      <c r="A30" s="798"/>
      <c r="B30" s="43">
        <v>30</v>
      </c>
    </row>
    <row r="31" spans="1:7" ht="15.75" thickBot="1">
      <c r="A31" s="794"/>
      <c r="B31" s="43">
        <v>40</v>
      </c>
    </row>
    <row r="32" spans="1:7" ht="15.75" thickBot="1">
      <c r="A32" s="793" t="s">
        <v>31</v>
      </c>
      <c r="B32" s="43">
        <v>30</v>
      </c>
    </row>
    <row r="33" spans="1:2" ht="15.75" thickBot="1">
      <c r="A33" s="798"/>
      <c r="B33" s="43">
        <v>20</v>
      </c>
    </row>
    <row r="34" spans="1:2" ht="15.75" thickBot="1">
      <c r="A34" s="794"/>
      <c r="B34" s="43">
        <v>30</v>
      </c>
    </row>
    <row r="35" spans="1:2" ht="15.75" thickBot="1">
      <c r="A35" s="793" t="s">
        <v>32</v>
      </c>
      <c r="B35" s="43">
        <v>30</v>
      </c>
    </row>
    <row r="36" spans="1:2" ht="15.75" thickBot="1">
      <c r="A36" s="794"/>
      <c r="B36" s="43">
        <v>30</v>
      </c>
    </row>
    <row r="37" spans="1:2" ht="15.75" thickBot="1">
      <c r="A37" s="793" t="s">
        <v>33</v>
      </c>
      <c r="B37" s="43">
        <v>20</v>
      </c>
    </row>
    <row r="38" spans="1:2" ht="15.75" thickBot="1">
      <c r="A38" s="794"/>
      <c r="B38" s="43">
        <v>20</v>
      </c>
    </row>
  </sheetData>
  <sheetProtection password="C556" sheet="1" objects="1" scenarios="1"/>
  <mergeCells count="6">
    <mergeCell ref="A35:A36"/>
    <mergeCell ref="A37:A38"/>
    <mergeCell ref="A15:A16"/>
    <mergeCell ref="A18:A20"/>
    <mergeCell ref="A28:A31"/>
    <mergeCell ref="A32:A34"/>
  </mergeCells>
  <phoneticPr fontId="39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4:C26"/>
  <sheetViews>
    <sheetView workbookViewId="0">
      <selection activeCell="C6" sqref="C6"/>
    </sheetView>
  </sheetViews>
  <sheetFormatPr defaultRowHeight="15"/>
  <cols>
    <col min="3" max="3" width="9.5703125" style="19" bestFit="1" customWidth="1"/>
  </cols>
  <sheetData>
    <row r="4" spans="1:3">
      <c r="A4" s="799" t="s">
        <v>170</v>
      </c>
      <c r="B4" s="800"/>
      <c r="C4" s="801"/>
    </row>
    <row r="5" spans="1:3">
      <c r="A5" s="98" t="s">
        <v>4</v>
      </c>
      <c r="B5" s="98" t="s">
        <v>169</v>
      </c>
      <c r="C5" s="98" t="s">
        <v>94</v>
      </c>
    </row>
    <row r="6" spans="1:3">
      <c r="A6" s="98">
        <v>2011</v>
      </c>
      <c r="B6" s="98">
        <v>1</v>
      </c>
      <c r="C6" s="387">
        <v>4.3</v>
      </c>
    </row>
    <row r="7" spans="1:3">
      <c r="A7" s="98">
        <v>2010</v>
      </c>
      <c r="B7" s="98">
        <v>1</v>
      </c>
      <c r="C7" s="98">
        <v>4.2099000000000002</v>
      </c>
    </row>
    <row r="8" spans="1:3">
      <c r="A8" s="98">
        <v>2009</v>
      </c>
      <c r="B8" s="98">
        <v>1</v>
      </c>
      <c r="C8" s="98">
        <v>4.1307</v>
      </c>
    </row>
    <row r="9" spans="1:3">
      <c r="A9" s="98">
        <v>2008</v>
      </c>
      <c r="B9" s="98">
        <v>1</v>
      </c>
      <c r="C9" s="98">
        <v>3.6827000000000001</v>
      </c>
    </row>
    <row r="10" spans="1:3">
      <c r="A10" s="98">
        <v>2007</v>
      </c>
      <c r="B10" s="98">
        <v>1</v>
      </c>
      <c r="C10" s="98">
        <v>3.3372999999999999</v>
      </c>
    </row>
    <row r="11" spans="1:3">
      <c r="A11" s="98">
        <v>2006</v>
      </c>
      <c r="B11" s="98">
        <v>1</v>
      </c>
      <c r="C11" s="98">
        <v>3.5245000000000002</v>
      </c>
    </row>
    <row r="12" spans="1:3">
      <c r="A12" s="98">
        <v>2005</v>
      </c>
      <c r="B12" s="98">
        <v>1</v>
      </c>
      <c r="C12" s="98">
        <v>3.6234000000000002</v>
      </c>
    </row>
    <row r="13" spans="1:3">
      <c r="A13" s="98">
        <v>2004</v>
      </c>
      <c r="B13" s="98">
        <v>1</v>
      </c>
      <c r="C13" s="98">
        <v>4.0532000000000004</v>
      </c>
    </row>
    <row r="14" spans="1:3">
      <c r="A14" s="98">
        <v>2003</v>
      </c>
      <c r="B14" s="98">
        <v>1</v>
      </c>
      <c r="C14" s="98">
        <v>3.7555000000000001</v>
      </c>
    </row>
    <row r="15" spans="1:3">
      <c r="A15" s="98">
        <v>2002</v>
      </c>
      <c r="B15" s="98">
        <v>1</v>
      </c>
      <c r="C15" s="98">
        <v>3.1255000000000002</v>
      </c>
    </row>
    <row r="16" spans="1:3">
      <c r="A16" s="98">
        <v>2001</v>
      </c>
      <c r="B16" s="98">
        <v>1</v>
      </c>
      <c r="C16" s="98">
        <v>2.6027</v>
      </c>
    </row>
    <row r="17" spans="1:3">
      <c r="A17" s="98">
        <v>2000</v>
      </c>
      <c r="B17" s="98">
        <v>1</v>
      </c>
      <c r="C17" s="98">
        <v>1.9956</v>
      </c>
    </row>
    <row r="18" spans="1:3">
      <c r="A18" s="98">
        <v>1999</v>
      </c>
      <c r="B18" s="98">
        <v>1</v>
      </c>
      <c r="C18" s="98">
        <v>1.6295999999999999</v>
      </c>
    </row>
    <row r="19" spans="1:3">
      <c r="A19" s="384">
        <v>1998</v>
      </c>
      <c r="B19" s="384">
        <v>1</v>
      </c>
      <c r="C19" s="385">
        <v>0.99892499999999995</v>
      </c>
    </row>
    <row r="20" spans="1:3">
      <c r="A20" s="384">
        <v>1997</v>
      </c>
      <c r="B20" s="384">
        <v>1</v>
      </c>
      <c r="C20" s="386">
        <v>0.80909200000000003</v>
      </c>
    </row>
    <row r="21" spans="1:3">
      <c r="A21" s="384">
        <v>1996</v>
      </c>
      <c r="B21" s="384">
        <v>1</v>
      </c>
      <c r="C21" s="386">
        <v>0.38629000000000002</v>
      </c>
    </row>
    <row r="22" spans="1:3">
      <c r="A22" s="384">
        <v>1995</v>
      </c>
      <c r="B22" s="384">
        <v>1</v>
      </c>
      <c r="C22" s="386">
        <v>0.26295099999999999</v>
      </c>
    </row>
    <row r="23" spans="1:3">
      <c r="A23" s="384">
        <v>1994</v>
      </c>
      <c r="B23" s="384">
        <v>1</v>
      </c>
      <c r="C23" s="386">
        <v>0.196714</v>
      </c>
    </row>
    <row r="24" spans="1:3">
      <c r="A24" s="384">
        <v>1993</v>
      </c>
      <c r="B24" s="384">
        <v>1</v>
      </c>
      <c r="C24" s="387">
        <v>8.8459999999999997E-2</v>
      </c>
    </row>
    <row r="25" spans="1:3">
      <c r="A25" s="384">
        <v>1992</v>
      </c>
      <c r="B25" s="384">
        <v>1</v>
      </c>
      <c r="C25" s="387">
        <v>0.04</v>
      </c>
    </row>
    <row r="26" spans="1:3">
      <c r="A26" s="384">
        <v>1991</v>
      </c>
      <c r="B26" s="384">
        <v>1</v>
      </c>
      <c r="C26" s="387">
        <v>8.7810000000000006E-3</v>
      </c>
    </row>
  </sheetData>
  <sheetProtection password="C556" sheet="1" objects="1" scenarios="1"/>
  <mergeCells count="1">
    <mergeCell ref="A4:C4"/>
  </mergeCells>
  <phoneticPr fontId="39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4:C41"/>
  <sheetViews>
    <sheetView zoomScale="102" workbookViewId="0">
      <selection activeCell="C11" sqref="C1:C65536"/>
    </sheetView>
  </sheetViews>
  <sheetFormatPr defaultRowHeight="15"/>
  <cols>
    <col min="1" max="1" width="7" style="176" customWidth="1"/>
    <col min="2" max="2" width="45.7109375" customWidth="1"/>
    <col min="3" max="3" width="9.140625" hidden="1" customWidth="1"/>
    <col min="4" max="8" width="9.140625" customWidth="1"/>
  </cols>
  <sheetData>
    <row r="4" spans="1:3" s="1" customFormat="1" ht="30">
      <c r="A4" s="291" t="s">
        <v>216</v>
      </c>
      <c r="B4" s="98" t="s">
        <v>217</v>
      </c>
      <c r="C4" s="98" t="s">
        <v>218</v>
      </c>
    </row>
    <row r="5" spans="1:3">
      <c r="A5" s="179" t="s">
        <v>121</v>
      </c>
      <c r="B5" s="178" t="s">
        <v>260</v>
      </c>
      <c r="C5" s="177" t="s">
        <v>220</v>
      </c>
    </row>
    <row r="6" spans="1:3">
      <c r="A6" s="179" t="s">
        <v>80</v>
      </c>
      <c r="B6" s="178" t="s">
        <v>261</v>
      </c>
      <c r="C6" s="177" t="s">
        <v>220</v>
      </c>
    </row>
    <row r="7" spans="1:3">
      <c r="A7" s="179" t="s">
        <v>81</v>
      </c>
      <c r="B7" s="178" t="s">
        <v>264</v>
      </c>
      <c r="C7" s="177" t="s">
        <v>220</v>
      </c>
    </row>
    <row r="8" spans="1:3">
      <c r="A8" s="179" t="s">
        <v>82</v>
      </c>
      <c r="B8" s="178" t="s">
        <v>259</v>
      </c>
      <c r="C8" s="177" t="s">
        <v>220</v>
      </c>
    </row>
    <row r="9" spans="1:3">
      <c r="A9" s="179" t="s">
        <v>186</v>
      </c>
      <c r="B9" s="178" t="s">
        <v>254</v>
      </c>
      <c r="C9" s="177" t="s">
        <v>220</v>
      </c>
    </row>
    <row r="10" spans="1:3">
      <c r="A10" s="179" t="s">
        <v>187</v>
      </c>
      <c r="B10" s="178" t="s">
        <v>283</v>
      </c>
      <c r="C10" s="177" t="s">
        <v>220</v>
      </c>
    </row>
    <row r="11" spans="1:3">
      <c r="A11" s="179" t="s">
        <v>188</v>
      </c>
      <c r="B11" s="178" t="s">
        <v>215</v>
      </c>
      <c r="C11" s="177" t="s">
        <v>220</v>
      </c>
    </row>
    <row r="12" spans="1:3">
      <c r="A12" s="179" t="s">
        <v>189</v>
      </c>
      <c r="B12" s="178" t="s">
        <v>253</v>
      </c>
      <c r="C12" s="177" t="s">
        <v>220</v>
      </c>
    </row>
    <row r="13" spans="1:3">
      <c r="A13" s="179" t="s">
        <v>190</v>
      </c>
      <c r="B13" s="178" t="s">
        <v>262</v>
      </c>
      <c r="C13" s="177" t="s">
        <v>220</v>
      </c>
    </row>
    <row r="14" spans="1:3">
      <c r="A14" s="179" t="s">
        <v>191</v>
      </c>
      <c r="B14" s="178" t="s">
        <v>219</v>
      </c>
      <c r="C14" s="177" t="s">
        <v>220</v>
      </c>
    </row>
    <row r="15" spans="1:3">
      <c r="A15" s="179" t="s">
        <v>192</v>
      </c>
      <c r="B15" s="178" t="s">
        <v>255</v>
      </c>
      <c r="C15" s="177" t="s">
        <v>220</v>
      </c>
    </row>
    <row r="16" spans="1:3">
      <c r="A16" s="179" t="s">
        <v>193</v>
      </c>
      <c r="B16" s="178" t="s">
        <v>256</v>
      </c>
      <c r="C16" s="177" t="s">
        <v>220</v>
      </c>
    </row>
    <row r="17" spans="1:3">
      <c r="A17" s="179" t="s">
        <v>194</v>
      </c>
      <c r="B17" s="178" t="s">
        <v>258</v>
      </c>
      <c r="C17" s="177" t="s">
        <v>220</v>
      </c>
    </row>
    <row r="18" spans="1:3">
      <c r="A18" s="179" t="s">
        <v>195</v>
      </c>
      <c r="B18" s="178" t="s">
        <v>265</v>
      </c>
      <c r="C18" s="177" t="s">
        <v>220</v>
      </c>
    </row>
    <row r="19" spans="1:3">
      <c r="A19" s="179" t="s">
        <v>196</v>
      </c>
      <c r="B19" s="178" t="s">
        <v>257</v>
      </c>
      <c r="C19" s="177" t="s">
        <v>220</v>
      </c>
    </row>
    <row r="20" spans="1:3">
      <c r="A20" s="179" t="s">
        <v>197</v>
      </c>
      <c r="B20" s="178" t="s">
        <v>263</v>
      </c>
      <c r="C20" s="177" t="s">
        <v>220</v>
      </c>
    </row>
    <row r="21" spans="1:3">
      <c r="A21" s="179" t="s">
        <v>198</v>
      </c>
      <c r="B21" s="178" t="s">
        <v>276</v>
      </c>
      <c r="C21" s="177" t="s">
        <v>220</v>
      </c>
    </row>
    <row r="22" spans="1:3">
      <c r="A22" s="179" t="s">
        <v>199</v>
      </c>
      <c r="B22" s="178" t="s">
        <v>277</v>
      </c>
      <c r="C22" s="177" t="s">
        <v>220</v>
      </c>
    </row>
    <row r="23" spans="1:3">
      <c r="A23" s="519" t="s">
        <v>200</v>
      </c>
      <c r="B23" s="520" t="s">
        <v>578</v>
      </c>
      <c r="C23" s="177" t="s">
        <v>220</v>
      </c>
    </row>
    <row r="24" spans="1:3">
      <c r="A24" s="179" t="s">
        <v>202</v>
      </c>
      <c r="B24" s="178"/>
      <c r="C24" s="177" t="s">
        <v>579</v>
      </c>
    </row>
    <row r="25" spans="1:3">
      <c r="A25" s="179" t="s">
        <v>203</v>
      </c>
      <c r="B25" s="178"/>
      <c r="C25" s="177" t="s">
        <v>579</v>
      </c>
    </row>
    <row r="26" spans="1:3">
      <c r="A26" s="179" t="s">
        <v>204</v>
      </c>
      <c r="B26" s="178"/>
      <c r="C26" s="177" t="s">
        <v>579</v>
      </c>
    </row>
    <row r="27" spans="1:3">
      <c r="A27" s="179" t="s">
        <v>205</v>
      </c>
      <c r="B27" s="178"/>
      <c r="C27" s="177" t="s">
        <v>579</v>
      </c>
    </row>
    <row r="28" spans="1:3">
      <c r="A28" s="179" t="s">
        <v>206</v>
      </c>
      <c r="B28" s="178"/>
      <c r="C28" s="177" t="s">
        <v>579</v>
      </c>
    </row>
    <row r="29" spans="1:3">
      <c r="A29" s="179" t="s">
        <v>207</v>
      </c>
      <c r="B29" s="178"/>
      <c r="C29" s="177" t="s">
        <v>579</v>
      </c>
    </row>
    <row r="30" spans="1:3">
      <c r="A30" s="179" t="s">
        <v>208</v>
      </c>
      <c r="B30" s="178"/>
      <c r="C30" s="177" t="s">
        <v>579</v>
      </c>
    </row>
    <row r="31" spans="1:3">
      <c r="A31" s="179" t="s">
        <v>209</v>
      </c>
      <c r="B31" s="178"/>
      <c r="C31" s="177" t="s">
        <v>579</v>
      </c>
    </row>
    <row r="32" spans="1:3">
      <c r="A32" s="179" t="s">
        <v>210</v>
      </c>
      <c r="B32" s="178"/>
      <c r="C32" s="177" t="s">
        <v>579</v>
      </c>
    </row>
    <row r="33" spans="1:3">
      <c r="A33" s="179" t="s">
        <v>211</v>
      </c>
      <c r="B33" s="178"/>
      <c r="C33" s="177" t="s">
        <v>579</v>
      </c>
    </row>
    <row r="34" spans="1:3">
      <c r="A34" s="179" t="s">
        <v>266</v>
      </c>
      <c r="B34" s="178"/>
      <c r="C34" s="177" t="s">
        <v>579</v>
      </c>
    </row>
    <row r="35" spans="1:3">
      <c r="A35" s="179" t="s">
        <v>267</v>
      </c>
      <c r="B35" s="178"/>
      <c r="C35" s="177" t="s">
        <v>579</v>
      </c>
    </row>
    <row r="36" spans="1:3">
      <c r="A36" s="179" t="s">
        <v>268</v>
      </c>
      <c r="B36" s="178"/>
      <c r="C36" s="177" t="s">
        <v>579</v>
      </c>
    </row>
    <row r="37" spans="1:3">
      <c r="A37" s="179" t="s">
        <v>269</v>
      </c>
      <c r="B37" s="178"/>
      <c r="C37" s="177" t="s">
        <v>579</v>
      </c>
    </row>
    <row r="38" spans="1:3">
      <c r="A38" s="179" t="s">
        <v>270</v>
      </c>
      <c r="B38" s="178"/>
      <c r="C38" s="177" t="s">
        <v>579</v>
      </c>
    </row>
    <row r="39" spans="1:3">
      <c r="A39" s="179" t="s">
        <v>271</v>
      </c>
      <c r="B39" s="178"/>
      <c r="C39" s="177" t="s">
        <v>579</v>
      </c>
    </row>
    <row r="40" spans="1:3">
      <c r="A40" s="179" t="s">
        <v>284</v>
      </c>
      <c r="B40" s="178"/>
      <c r="C40" s="177" t="s">
        <v>579</v>
      </c>
    </row>
    <row r="41" spans="1:3">
      <c r="A41" s="179" t="s">
        <v>343</v>
      </c>
      <c r="B41" s="178"/>
      <c r="C41" s="177" t="s">
        <v>579</v>
      </c>
    </row>
  </sheetData>
  <sheetProtection password="C296" sheet="1" objects="1" scenarios="1"/>
  <phoneticPr fontId="39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54"/>
  <sheetViews>
    <sheetView zoomScale="88" zoomScaleNormal="88" workbookViewId="0">
      <selection activeCell="W11" sqref="W11"/>
    </sheetView>
  </sheetViews>
  <sheetFormatPr defaultRowHeight="21.75" customHeight="1"/>
  <cols>
    <col min="1" max="1" width="4.5703125" style="17" customWidth="1"/>
    <col min="2" max="2" width="90.5703125" style="17" customWidth="1"/>
    <col min="3" max="4" width="6.7109375" style="392" customWidth="1"/>
    <col min="5" max="5" width="7.7109375" style="392" customWidth="1"/>
    <col min="6" max="9" width="6.7109375" style="392" customWidth="1"/>
    <col min="10" max="13" width="6.7109375" style="453" customWidth="1"/>
    <col min="14" max="15" width="7.7109375" style="453" customWidth="1"/>
    <col min="16" max="16" width="12.7109375" style="453" customWidth="1"/>
    <col min="17" max="17" width="11.85546875" style="492" hidden="1" customWidth="1"/>
    <col min="18" max="18" width="6.85546875" style="391" hidden="1" customWidth="1"/>
    <col min="19" max="19" width="2.7109375" style="392" hidden="1" customWidth="1"/>
    <col min="20" max="20" width="9.140625" style="392" hidden="1" customWidth="1"/>
    <col min="21" max="21" width="0" style="392" hidden="1" customWidth="1"/>
    <col min="22" max="26" width="9.140625" style="392"/>
    <col min="27" max="16384" width="9.140625" style="2"/>
  </cols>
  <sheetData>
    <row r="1" spans="1:26" s="103" customFormat="1" ht="16.5" thickBot="1">
      <c r="A1" s="689">
        <f ca="1">'Date initiale'!A1</f>
        <v>40981.557248726851</v>
      </c>
      <c r="B1" s="689"/>
      <c r="C1" s="356" t="s">
        <v>93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192"/>
      <c r="O1" s="192"/>
      <c r="P1" s="30" t="str">
        <f>CONCATENATE(FUNCTIE," ",NUME)</f>
        <v>ASISTENT UNIVERSITAR DĂESCU Alexandru Cosmin</v>
      </c>
      <c r="Q1" s="256"/>
      <c r="R1" s="268"/>
    </row>
    <row r="2" spans="1:26" ht="15.75" customHeight="1" thickBot="1">
      <c r="A2" s="655" t="s">
        <v>10</v>
      </c>
      <c r="B2" s="690" t="s">
        <v>16</v>
      </c>
      <c r="C2" s="692" t="str">
        <f>'Date initiale'!B15</f>
        <v>ASISTENT UNIVERSITAR</v>
      </c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4"/>
      <c r="Q2" s="616" t="s">
        <v>335</v>
      </c>
    </row>
    <row r="3" spans="1:26" ht="15.75" customHeight="1">
      <c r="A3" s="656"/>
      <c r="B3" s="691"/>
      <c r="C3" s="696" t="s">
        <v>42</v>
      </c>
      <c r="D3" s="696"/>
      <c r="E3" s="696"/>
      <c r="F3" s="696"/>
      <c r="G3" s="696"/>
      <c r="H3" s="696"/>
      <c r="I3" s="697"/>
      <c r="J3" s="698" t="s">
        <v>43</v>
      </c>
      <c r="K3" s="696"/>
      <c r="L3" s="696"/>
      <c r="M3" s="696"/>
      <c r="N3" s="696"/>
      <c r="O3" s="696"/>
      <c r="P3" s="624" t="s">
        <v>252</v>
      </c>
      <c r="Q3" s="617"/>
    </row>
    <row r="4" spans="1:26" ht="14.25" customHeight="1">
      <c r="A4" s="656"/>
      <c r="B4" s="691" t="s">
        <v>17</v>
      </c>
      <c r="C4" s="699" t="s">
        <v>18</v>
      </c>
      <c r="D4" s="700"/>
      <c r="E4" s="701"/>
      <c r="F4" s="704" t="s">
        <v>45</v>
      </c>
      <c r="G4" s="701"/>
      <c r="H4" s="702" t="s">
        <v>40</v>
      </c>
      <c r="I4" s="705"/>
      <c r="J4" s="702" t="s">
        <v>41</v>
      </c>
      <c r="K4" s="705"/>
      <c r="L4" s="704" t="s">
        <v>45</v>
      </c>
      <c r="M4" s="701"/>
      <c r="N4" s="702" t="s">
        <v>40</v>
      </c>
      <c r="O4" s="703"/>
      <c r="P4" s="625"/>
      <c r="Q4" s="617"/>
    </row>
    <row r="5" spans="1:26" ht="36.75" customHeight="1" thickBot="1">
      <c r="A5" s="657"/>
      <c r="B5" s="695"/>
      <c r="C5" s="393" t="s">
        <v>11</v>
      </c>
      <c r="D5" s="394" t="str">
        <f>CONCATENATE("ultimii                                  ",PER_EVAL," ani")</f>
        <v>ultimii                                  3 ani</v>
      </c>
      <c r="E5" s="394" t="str">
        <f>CONCATENATE("ultimii                                  ",PER_EVAL," ani  echivalare")</f>
        <v>ultimii                                  3 ani  echivalare</v>
      </c>
      <c r="F5" s="393" t="s">
        <v>11</v>
      </c>
      <c r="G5" s="394" t="str">
        <f>CONCATENATE("ultimii                                  ",PER_EVAL," ani")</f>
        <v>ultimii                                  3 ani</v>
      </c>
      <c r="H5" s="393" t="s">
        <v>11</v>
      </c>
      <c r="I5" s="394" t="str">
        <f>CONCATENATE("ultimii                                  ",PER_EVAL," ani")</f>
        <v>ultimii                                  3 ani</v>
      </c>
      <c r="J5" s="393" t="s">
        <v>11</v>
      </c>
      <c r="K5" s="394" t="str">
        <f>CONCATENATE("ultimii                                  ",PER_EVAL," ani")</f>
        <v>ultimii                                  3 ani</v>
      </c>
      <c r="L5" s="393" t="s">
        <v>11</v>
      </c>
      <c r="M5" s="394" t="str">
        <f>CONCATENATE("ultimii                                  ",PER_EVAL," ani")</f>
        <v>ultimii                                  3 ani</v>
      </c>
      <c r="N5" s="393" t="s">
        <v>11</v>
      </c>
      <c r="O5" s="395" t="str">
        <f>CONCATENATE("ultimii                                  ",PER_EVAL," ani")</f>
        <v>ultimii                                  3 ani</v>
      </c>
      <c r="P5" s="626"/>
      <c r="Q5" s="618"/>
      <c r="R5" s="396" t="s">
        <v>136</v>
      </c>
    </row>
    <row r="6" spans="1:26" s="66" customFormat="1" ht="16.5" customHeight="1" thickBot="1">
      <c r="A6" s="69" t="s">
        <v>121</v>
      </c>
      <c r="B6" s="357" t="s">
        <v>122</v>
      </c>
      <c r="C6" s="397"/>
      <c r="D6" s="398"/>
      <c r="E6" s="398"/>
      <c r="F6" s="397"/>
      <c r="G6" s="398"/>
      <c r="H6" s="397"/>
      <c r="I6" s="398"/>
      <c r="J6" s="399">
        <f>'1'!O10</f>
        <v>1</v>
      </c>
      <c r="K6" s="400">
        <f>'1'!P10</f>
        <v>1</v>
      </c>
      <c r="L6" s="397"/>
      <c r="M6" s="398"/>
      <c r="N6" s="401">
        <f>'1'!N10</f>
        <v>100</v>
      </c>
      <c r="O6" s="402">
        <f>'1'!M10</f>
        <v>100</v>
      </c>
      <c r="P6" s="403" t="str">
        <f>IF(AND('1'!B11&lt;&gt;"",'1'!C11&lt;&gt;"",'1'!D11&lt;&gt;""),"ÎNDEPLINIT","NEÎNDEPLINIT")</f>
        <v>ÎNDEPLINIT</v>
      </c>
      <c r="Q6" s="404"/>
      <c r="R6" s="358"/>
    </row>
    <row r="7" spans="1:26" s="18" customFormat="1" ht="26.25" customHeight="1" thickBot="1">
      <c r="A7" s="69" t="s">
        <v>80</v>
      </c>
      <c r="B7" s="69" t="s">
        <v>172</v>
      </c>
      <c r="C7" s="405"/>
      <c r="D7" s="406"/>
      <c r="E7" s="406"/>
      <c r="F7" s="406"/>
      <c r="G7" s="406"/>
      <c r="H7" s="406"/>
      <c r="I7" s="406"/>
      <c r="J7" s="407">
        <f t="shared" ref="J7:O7" si="0">SUM(J9:J15)</f>
        <v>3</v>
      </c>
      <c r="K7" s="407">
        <f t="shared" si="0"/>
        <v>2</v>
      </c>
      <c r="L7" s="407">
        <f t="shared" si="0"/>
        <v>1</v>
      </c>
      <c r="M7" s="407">
        <f t="shared" si="0"/>
        <v>1</v>
      </c>
      <c r="N7" s="408">
        <f t="shared" si="0"/>
        <v>191</v>
      </c>
      <c r="O7" s="409">
        <f t="shared" si="0"/>
        <v>148.5</v>
      </c>
      <c r="P7" s="410" t="str">
        <f>IF(OR(J7&lt;C7,K7&lt;D7,O7&lt;I7,P9="NEÎNDEPLINIT"),"NEÎNDEPLINIT","ÎNDEPLINIT")</f>
        <v>ÎNDEPLINIT</v>
      </c>
      <c r="Q7" s="411"/>
      <c r="R7" s="359">
        <f>SUM(R9:R15)</f>
        <v>297</v>
      </c>
    </row>
    <row r="8" spans="1:26" s="18" customFormat="1" ht="13.5" customHeight="1" thickBot="1">
      <c r="A8" s="53"/>
      <c r="B8" s="360" t="s">
        <v>92</v>
      </c>
      <c r="C8" s="412"/>
      <c r="D8" s="413"/>
      <c r="E8" s="413"/>
      <c r="F8" s="413"/>
      <c r="G8" s="413"/>
      <c r="H8" s="413"/>
      <c r="I8" s="413"/>
      <c r="J8" s="414">
        <f t="shared" ref="J8:O8" si="1">SUM(J9:J11)</f>
        <v>3</v>
      </c>
      <c r="K8" s="414">
        <f t="shared" si="1"/>
        <v>2</v>
      </c>
      <c r="L8" s="414">
        <f t="shared" si="1"/>
        <v>1</v>
      </c>
      <c r="M8" s="414">
        <f t="shared" si="1"/>
        <v>1</v>
      </c>
      <c r="N8" s="415">
        <f t="shared" si="1"/>
        <v>191</v>
      </c>
      <c r="O8" s="416">
        <f t="shared" si="1"/>
        <v>148.5</v>
      </c>
      <c r="P8" s="417"/>
      <c r="Q8" s="418"/>
      <c r="R8" s="359">
        <f>SUM(R9:R10)</f>
        <v>297</v>
      </c>
    </row>
    <row r="9" spans="1:26" s="5" customFormat="1" ht="12.75" customHeight="1">
      <c r="A9" s="229" t="s">
        <v>133</v>
      </c>
      <c r="B9" s="229" t="s">
        <v>134</v>
      </c>
      <c r="C9" s="727"/>
      <c r="D9" s="720"/>
      <c r="E9" s="720"/>
      <c r="F9" s="720"/>
      <c r="G9" s="720"/>
      <c r="H9" s="720"/>
      <c r="I9" s="708"/>
      <c r="J9" s="419">
        <f>'2.1'!$L$10</f>
        <v>0</v>
      </c>
      <c r="K9" s="419">
        <f>'2.1'!$K$10</f>
        <v>0</v>
      </c>
      <c r="L9" s="419">
        <f>'2.1'!$N$10</f>
        <v>0</v>
      </c>
      <c r="M9" s="419">
        <f>'2.1'!$M$10</f>
        <v>0</v>
      </c>
      <c r="N9" s="420">
        <f>'2.1'!$J$10</f>
        <v>0</v>
      </c>
      <c r="O9" s="421">
        <f>'2.1'!$I$10</f>
        <v>0</v>
      </c>
      <c r="P9" s="722" t="str">
        <f>IF(OR(K8&lt;(D9+D11),O8&lt;(I9+I11)),"NEÎNDEPLINIT","ÎNDEPLINIT")</f>
        <v>ÎNDEPLINIT</v>
      </c>
      <c r="Q9" s="706"/>
      <c r="R9" s="422">
        <f>'2.1'!$P$10</f>
        <v>0</v>
      </c>
      <c r="S9" s="423"/>
      <c r="T9" s="423"/>
      <c r="U9" s="423"/>
      <c r="V9" s="423"/>
      <c r="W9" s="423"/>
      <c r="X9" s="423"/>
      <c r="Y9" s="423"/>
      <c r="Z9" s="423"/>
    </row>
    <row r="10" spans="1:26" s="5" customFormat="1" ht="13.5" customHeight="1" thickBot="1">
      <c r="A10" s="59" t="s">
        <v>27</v>
      </c>
      <c r="B10" s="59" t="s">
        <v>135</v>
      </c>
      <c r="C10" s="728"/>
      <c r="D10" s="721"/>
      <c r="E10" s="721"/>
      <c r="F10" s="721"/>
      <c r="G10" s="721"/>
      <c r="H10" s="721"/>
      <c r="I10" s="726"/>
      <c r="J10" s="483">
        <f>'2.2'!$L$10</f>
        <v>3</v>
      </c>
      <c r="K10" s="483">
        <f>'2.2'!$K$10</f>
        <v>2</v>
      </c>
      <c r="L10" s="483">
        <f>'2.2'!$N$10</f>
        <v>1</v>
      </c>
      <c r="M10" s="483">
        <f>'2.2'!$M$10</f>
        <v>1</v>
      </c>
      <c r="N10" s="505">
        <f>'2.2'!$J$10</f>
        <v>191</v>
      </c>
      <c r="O10" s="506">
        <f>'2.2'!$I$10</f>
        <v>148.5</v>
      </c>
      <c r="P10" s="723"/>
      <c r="Q10" s="707"/>
      <c r="R10" s="422">
        <f>'2.2'!$P$10</f>
        <v>297</v>
      </c>
      <c r="S10" s="423"/>
      <c r="T10" s="423"/>
      <c r="U10" s="423"/>
      <c r="V10" s="423"/>
      <c r="W10" s="423"/>
      <c r="X10" s="423"/>
      <c r="Y10" s="423"/>
      <c r="Z10" s="423"/>
    </row>
    <row r="11" spans="1:26" s="5" customFormat="1" ht="22.5" customHeight="1" thickBot="1">
      <c r="A11" s="60" t="s">
        <v>85</v>
      </c>
      <c r="B11" s="308" t="s">
        <v>73</v>
      </c>
      <c r="C11" s="498"/>
      <c r="D11" s="461"/>
      <c r="E11" s="461"/>
      <c r="F11" s="461"/>
      <c r="G11" s="461"/>
      <c r="H11" s="461"/>
      <c r="I11" s="461"/>
      <c r="J11" s="419">
        <f>'2.3'!$L$10</f>
        <v>0</v>
      </c>
      <c r="K11" s="419">
        <f>'2.3'!$K$10</f>
        <v>0</v>
      </c>
      <c r="L11" s="419">
        <f>'2.3'!$N$10</f>
        <v>0</v>
      </c>
      <c r="M11" s="419">
        <f>'2.3'!$M$10</f>
        <v>0</v>
      </c>
      <c r="N11" s="420">
        <f>'2.3'!$J$10</f>
        <v>0</v>
      </c>
      <c r="O11" s="421">
        <f>'2.3'!$I$10</f>
        <v>0</v>
      </c>
      <c r="P11" s="724"/>
      <c r="Q11" s="432"/>
      <c r="R11" s="422">
        <f>'2.3'!$O$10</f>
        <v>0</v>
      </c>
      <c r="S11" s="423"/>
      <c r="T11" s="423"/>
      <c r="U11" s="423"/>
      <c r="V11" s="423"/>
      <c r="W11" s="423"/>
      <c r="X11" s="423"/>
      <c r="Y11" s="423"/>
      <c r="Z11" s="423"/>
    </row>
    <row r="12" spans="1:26" s="5" customFormat="1" ht="12.75" customHeight="1">
      <c r="A12" s="229" t="s">
        <v>28</v>
      </c>
      <c r="B12" s="306" t="s">
        <v>22</v>
      </c>
      <c r="C12" s="499"/>
      <c r="D12" s="440"/>
      <c r="E12" s="440"/>
      <c r="F12" s="440"/>
      <c r="G12" s="440"/>
      <c r="H12" s="440"/>
      <c r="I12" s="440"/>
      <c r="J12" s="424">
        <f>'2.4'!$L$10</f>
        <v>0</v>
      </c>
      <c r="K12" s="424">
        <f>'2.4'!$K$10</f>
        <v>0</v>
      </c>
      <c r="L12" s="424">
        <f>'2.4'!$N$10</f>
        <v>0</v>
      </c>
      <c r="M12" s="424">
        <f>'2.4'!$M$10</f>
        <v>0</v>
      </c>
      <c r="N12" s="425">
        <f>'2.4'!$J$10</f>
        <v>0</v>
      </c>
      <c r="O12" s="426">
        <f>'2.4'!$I$10</f>
        <v>0</v>
      </c>
      <c r="P12" s="502"/>
      <c r="Q12" s="438"/>
      <c r="R12" s="396"/>
      <c r="S12" s="423"/>
      <c r="T12" s="423"/>
      <c r="U12" s="423"/>
      <c r="V12" s="423"/>
      <c r="W12" s="423"/>
      <c r="X12" s="423"/>
      <c r="Y12" s="423"/>
      <c r="Z12" s="423"/>
    </row>
    <row r="13" spans="1:26" s="5" customFormat="1" ht="12.75" customHeight="1">
      <c r="A13" s="229" t="s">
        <v>29</v>
      </c>
      <c r="B13" s="306" t="s">
        <v>23</v>
      </c>
      <c r="C13" s="499"/>
      <c r="D13" s="440"/>
      <c r="E13" s="440"/>
      <c r="F13" s="440"/>
      <c r="G13" s="440"/>
      <c r="H13" s="440"/>
      <c r="I13" s="440"/>
      <c r="J13" s="424">
        <f>'2.5'!$L$10</f>
        <v>0</v>
      </c>
      <c r="K13" s="424">
        <f>'2.5'!$K$10</f>
        <v>0</v>
      </c>
      <c r="L13" s="424">
        <f>'2.5'!$N$10</f>
        <v>0</v>
      </c>
      <c r="M13" s="424">
        <f>'2.5'!$M$10</f>
        <v>0</v>
      </c>
      <c r="N13" s="425">
        <f>'2.5'!$J$10</f>
        <v>0</v>
      </c>
      <c r="O13" s="426">
        <f>'2.5'!$I$10</f>
        <v>0</v>
      </c>
      <c r="P13" s="503"/>
      <c r="Q13" s="438"/>
      <c r="R13" s="396"/>
      <c r="S13" s="423"/>
      <c r="T13" s="423"/>
      <c r="U13" s="423"/>
      <c r="V13" s="423"/>
      <c r="W13" s="423"/>
      <c r="X13" s="423"/>
      <c r="Y13" s="423"/>
      <c r="Z13" s="423"/>
    </row>
    <row r="14" spans="1:26" s="5" customFormat="1" ht="12.75" customHeight="1">
      <c r="A14" s="229" t="s">
        <v>86</v>
      </c>
      <c r="B14" s="500" t="s">
        <v>575</v>
      </c>
      <c r="C14" s="499"/>
      <c r="D14" s="440"/>
      <c r="E14" s="440"/>
      <c r="F14" s="440"/>
      <c r="G14" s="440"/>
      <c r="H14" s="440"/>
      <c r="I14" s="440"/>
      <c r="J14" s="424">
        <f>'2.6'!$K$10</f>
        <v>0</v>
      </c>
      <c r="K14" s="424">
        <f>'2.6'!$J$10</f>
        <v>0</v>
      </c>
      <c r="L14" s="424">
        <f>'2.6'!$M$10</f>
        <v>0</v>
      </c>
      <c r="M14" s="424">
        <f>'2.6'!$L$10</f>
        <v>0</v>
      </c>
      <c r="N14" s="425">
        <f>'2.6'!$I$10</f>
        <v>0</v>
      </c>
      <c r="O14" s="426">
        <f>'2.6'!$H$10</f>
        <v>0</v>
      </c>
      <c r="P14" s="503"/>
      <c r="Q14" s="438"/>
      <c r="R14" s="422">
        <f>'2.6'!$N$10</f>
        <v>0</v>
      </c>
      <c r="S14" s="423"/>
      <c r="T14" s="423"/>
      <c r="U14" s="423"/>
      <c r="V14" s="423"/>
      <c r="W14" s="423"/>
      <c r="X14" s="423"/>
      <c r="Y14" s="423"/>
      <c r="Z14" s="423"/>
    </row>
    <row r="15" spans="1:26" s="5" customFormat="1" ht="13.5" customHeight="1" thickBot="1">
      <c r="A15" s="59" t="s">
        <v>87</v>
      </c>
      <c r="B15" s="501" t="s">
        <v>576</v>
      </c>
      <c r="C15" s="427"/>
      <c r="D15" s="428"/>
      <c r="E15" s="428"/>
      <c r="F15" s="428"/>
      <c r="G15" s="428"/>
      <c r="H15" s="428"/>
      <c r="I15" s="428"/>
      <c r="J15" s="429">
        <f>'2.7'!$K$10</f>
        <v>0</v>
      </c>
      <c r="K15" s="429">
        <f>'2.7'!$J$10</f>
        <v>0</v>
      </c>
      <c r="L15" s="429">
        <f>'2.7'!$M$10</f>
        <v>0</v>
      </c>
      <c r="M15" s="429">
        <f>'2.7'!$L$10</f>
        <v>0</v>
      </c>
      <c r="N15" s="430">
        <f>'2.7'!$I$10</f>
        <v>0</v>
      </c>
      <c r="O15" s="431">
        <f>'2.7'!$H$10</f>
        <v>0</v>
      </c>
      <c r="P15" s="504"/>
      <c r="Q15" s="446"/>
      <c r="R15" s="422">
        <f>'2.7'!$N$10</f>
        <v>0</v>
      </c>
      <c r="S15" s="423"/>
      <c r="T15" s="423"/>
      <c r="U15" s="423"/>
      <c r="V15" s="423"/>
      <c r="W15" s="423"/>
      <c r="X15" s="423"/>
      <c r="Y15" s="423"/>
      <c r="Z15" s="423"/>
    </row>
    <row r="16" spans="1:26" s="3" customFormat="1" ht="15" customHeight="1" thickBot="1">
      <c r="A16" s="361" t="s">
        <v>81</v>
      </c>
      <c r="B16" s="69" t="s">
        <v>138</v>
      </c>
      <c r="C16" s="507"/>
      <c r="D16" s="508">
        <v>1</v>
      </c>
      <c r="E16" s="508"/>
      <c r="F16" s="508"/>
      <c r="G16" s="508"/>
      <c r="H16" s="508"/>
      <c r="I16" s="508">
        <v>50</v>
      </c>
      <c r="J16" s="509">
        <f t="shared" ref="J16:O16" si="2">SUM(J18:J27)+J28+J31+J32</f>
        <v>45</v>
      </c>
      <c r="K16" s="509">
        <f t="shared" si="2"/>
        <v>19</v>
      </c>
      <c r="L16" s="509">
        <f t="shared" si="2"/>
        <v>7</v>
      </c>
      <c r="M16" s="509">
        <f t="shared" si="2"/>
        <v>4</v>
      </c>
      <c r="N16" s="510">
        <f t="shared" si="2"/>
        <v>607.42857142857144</v>
      </c>
      <c r="O16" s="511">
        <f t="shared" si="2"/>
        <v>239.57142857142856</v>
      </c>
      <c r="P16" s="452" t="str">
        <f>IF(OR(J16&lt;C16,K16&lt;D16,L16&lt;F16,M16&lt;G16,O16&lt;I16,P18="NEÎNDEPLINIT"),"NEÎNDEPLINIT","ÎNDEPLINIT")</f>
        <v>ÎNDEPLINIT</v>
      </c>
      <c r="Q16" s="411"/>
      <c r="R16" s="391"/>
      <c r="S16" s="453"/>
      <c r="T16" s="453"/>
      <c r="U16" s="453"/>
      <c r="V16" s="453"/>
      <c r="W16" s="453"/>
      <c r="X16" s="453"/>
      <c r="Y16" s="453"/>
      <c r="Z16" s="453"/>
    </row>
    <row r="17" spans="1:26" s="5" customFormat="1" ht="13.5" customHeight="1" thickBot="1">
      <c r="A17" s="54"/>
      <c r="B17" s="54" t="s">
        <v>171</v>
      </c>
      <c r="C17" s="454"/>
      <c r="D17" s="455">
        <f>D18+D22</f>
        <v>1</v>
      </c>
      <c r="E17" s="455"/>
      <c r="F17" s="455"/>
      <c r="G17" s="455"/>
      <c r="H17" s="455"/>
      <c r="I17" s="455"/>
      <c r="J17" s="456">
        <f t="shared" ref="J17:O17" si="3">SUM(J18:J23)</f>
        <v>13</v>
      </c>
      <c r="K17" s="456">
        <f t="shared" si="3"/>
        <v>6</v>
      </c>
      <c r="L17" s="456">
        <f t="shared" si="3"/>
        <v>1</v>
      </c>
      <c r="M17" s="456">
        <f t="shared" si="3"/>
        <v>1</v>
      </c>
      <c r="N17" s="457">
        <f t="shared" si="3"/>
        <v>404.57142857142856</v>
      </c>
      <c r="O17" s="458">
        <f t="shared" si="3"/>
        <v>144.57142857142856</v>
      </c>
      <c r="P17" s="459"/>
      <c r="Q17" s="418"/>
      <c r="R17" s="391"/>
      <c r="S17" s="423"/>
      <c r="T17" s="423"/>
      <c r="U17" s="423"/>
      <c r="V17" s="423"/>
      <c r="W17" s="423"/>
      <c r="X17" s="423"/>
      <c r="Y17" s="423"/>
      <c r="Z17" s="423"/>
    </row>
    <row r="18" spans="1:26" ht="12.75" customHeight="1">
      <c r="A18" s="60" t="s">
        <v>83</v>
      </c>
      <c r="B18" s="60" t="s">
        <v>139</v>
      </c>
      <c r="C18" s="460"/>
      <c r="D18" s="708"/>
      <c r="E18" s="461"/>
      <c r="F18" s="462"/>
      <c r="G18" s="462"/>
      <c r="H18" s="462"/>
      <c r="I18" s="711">
        <v>45</v>
      </c>
      <c r="J18" s="419">
        <f>'3.1a'!L10</f>
        <v>0</v>
      </c>
      <c r="K18" s="419">
        <f>'3.1a'!K10</f>
        <v>0</v>
      </c>
      <c r="L18" s="419">
        <f>'3.1a'!N10</f>
        <v>0</v>
      </c>
      <c r="M18" s="419">
        <f>'3.1a'!M10</f>
        <v>0</v>
      </c>
      <c r="N18" s="420">
        <f>'3.1a'!J10</f>
        <v>0</v>
      </c>
      <c r="O18" s="463">
        <f>'3.1a'!I10</f>
        <v>0</v>
      </c>
      <c r="P18" s="714" t="str">
        <f>IF(OR(J17&lt;C17,K17&lt;D17,L17&lt;F17,M17&lt;G17,O17&lt;I18,SUM(K18:K21)&lt;D18),"NEÎNDEPLINIT","ÎNDEPLINIT")</f>
        <v>ÎNDEPLINIT</v>
      </c>
      <c r="Q18" s="717"/>
    </row>
    <row r="19" spans="1:26" s="5" customFormat="1" ht="12" customHeight="1">
      <c r="A19" s="229" t="s">
        <v>88</v>
      </c>
      <c r="B19" s="229" t="s">
        <v>140</v>
      </c>
      <c r="C19" s="464"/>
      <c r="D19" s="709"/>
      <c r="E19" s="440"/>
      <c r="F19" s="465"/>
      <c r="G19" s="465"/>
      <c r="H19" s="465"/>
      <c r="I19" s="712"/>
      <c r="J19" s="424">
        <f>'3.1b'!L10</f>
        <v>0</v>
      </c>
      <c r="K19" s="424">
        <f>'3.1b'!K10</f>
        <v>0</v>
      </c>
      <c r="L19" s="424">
        <f>'3.1b'!N10</f>
        <v>0</v>
      </c>
      <c r="M19" s="424">
        <f>'3.1b'!M10</f>
        <v>0</v>
      </c>
      <c r="N19" s="425">
        <f>'3.1b'!J10</f>
        <v>0</v>
      </c>
      <c r="O19" s="441">
        <f>'3.1b'!I10</f>
        <v>0</v>
      </c>
      <c r="P19" s="715"/>
      <c r="Q19" s="718"/>
      <c r="R19" s="391"/>
      <c r="S19" s="423"/>
      <c r="T19" s="423"/>
      <c r="U19" s="423"/>
      <c r="V19" s="423"/>
      <c r="W19" s="423"/>
      <c r="X19" s="423"/>
      <c r="Y19" s="423"/>
      <c r="Z19" s="423"/>
    </row>
    <row r="20" spans="1:26" s="5" customFormat="1" ht="12" customHeight="1">
      <c r="A20" s="229" t="s">
        <v>84</v>
      </c>
      <c r="B20" s="229" t="s">
        <v>141</v>
      </c>
      <c r="C20" s="464"/>
      <c r="D20" s="709"/>
      <c r="E20" s="440"/>
      <c r="F20" s="465"/>
      <c r="G20" s="465"/>
      <c r="H20" s="465"/>
      <c r="I20" s="712"/>
      <c r="J20" s="424">
        <f>'3.2a'!L10</f>
        <v>8</v>
      </c>
      <c r="K20" s="424">
        <f>'3.2a'!K10</f>
        <v>2</v>
      </c>
      <c r="L20" s="424">
        <f>'3.2a'!N10</f>
        <v>0</v>
      </c>
      <c r="M20" s="424">
        <f>'3.2a'!M10</f>
        <v>0</v>
      </c>
      <c r="N20" s="425">
        <f>'3.2a'!J10</f>
        <v>278.57142857142856</v>
      </c>
      <c r="O20" s="441">
        <f>'3.2a'!I10</f>
        <v>28.571428571428569</v>
      </c>
      <c r="P20" s="715"/>
      <c r="Q20" s="718"/>
      <c r="R20" s="391"/>
      <c r="S20" s="423"/>
      <c r="T20" s="423"/>
      <c r="U20" s="423"/>
      <c r="V20" s="423"/>
      <c r="W20" s="423"/>
      <c r="X20" s="423"/>
      <c r="Y20" s="423"/>
      <c r="Z20" s="423"/>
    </row>
    <row r="21" spans="1:26" s="5" customFormat="1" ht="12" customHeight="1">
      <c r="A21" s="229" t="s">
        <v>89</v>
      </c>
      <c r="B21" s="229" t="s">
        <v>142</v>
      </c>
      <c r="C21" s="464"/>
      <c r="D21" s="710"/>
      <c r="E21" s="440"/>
      <c r="F21" s="465"/>
      <c r="G21" s="465"/>
      <c r="H21" s="465"/>
      <c r="I21" s="712"/>
      <c r="J21" s="424">
        <f>'3.2b'!L10</f>
        <v>1</v>
      </c>
      <c r="K21" s="424">
        <f>'3.2b'!K10</f>
        <v>1</v>
      </c>
      <c r="L21" s="424">
        <f>'3.2b'!N10</f>
        <v>1</v>
      </c>
      <c r="M21" s="424">
        <f>'3.2b'!M10</f>
        <v>1</v>
      </c>
      <c r="N21" s="425">
        <f>'3.2b'!J10</f>
        <v>64</v>
      </c>
      <c r="O21" s="441">
        <f>'3.2b'!I10</f>
        <v>64</v>
      </c>
      <c r="P21" s="715"/>
      <c r="Q21" s="718"/>
      <c r="R21" s="391"/>
      <c r="S21" s="423"/>
      <c r="T21" s="423"/>
      <c r="U21" s="423"/>
      <c r="V21" s="423"/>
      <c r="W21" s="423"/>
      <c r="X21" s="423"/>
      <c r="Y21" s="423"/>
      <c r="Z21" s="423"/>
    </row>
    <row r="22" spans="1:26" ht="21.75" customHeight="1">
      <c r="A22" s="229" t="s">
        <v>12</v>
      </c>
      <c r="B22" s="229" t="s">
        <v>336</v>
      </c>
      <c r="C22" s="464"/>
      <c r="D22" s="721">
        <v>1</v>
      </c>
      <c r="E22" s="440"/>
      <c r="F22" s="465"/>
      <c r="G22" s="465"/>
      <c r="H22" s="465"/>
      <c r="I22" s="712"/>
      <c r="J22" s="424">
        <f>'3.3a'!L10</f>
        <v>0</v>
      </c>
      <c r="K22" s="424">
        <f>'3.3a'!K10</f>
        <v>0</v>
      </c>
      <c r="L22" s="424">
        <f>'3.3a'!N10</f>
        <v>0</v>
      </c>
      <c r="M22" s="424">
        <f>'3.3a'!M10</f>
        <v>0</v>
      </c>
      <c r="N22" s="425">
        <f>'3.3a'!J10</f>
        <v>0</v>
      </c>
      <c r="O22" s="441">
        <f>'3.3a'!I10</f>
        <v>0</v>
      </c>
      <c r="P22" s="715"/>
      <c r="Q22" s="718"/>
    </row>
    <row r="23" spans="1:26" s="5" customFormat="1" ht="12.75" customHeight="1" thickBot="1">
      <c r="A23" s="59" t="s">
        <v>13</v>
      </c>
      <c r="B23" s="59" t="s">
        <v>143</v>
      </c>
      <c r="C23" s="443"/>
      <c r="D23" s="725"/>
      <c r="E23" s="428"/>
      <c r="F23" s="428"/>
      <c r="G23" s="428"/>
      <c r="H23" s="428"/>
      <c r="I23" s="713"/>
      <c r="J23" s="429">
        <f>'3.3b'!M10</f>
        <v>4</v>
      </c>
      <c r="K23" s="429">
        <f>'3.3b'!L10</f>
        <v>3</v>
      </c>
      <c r="L23" s="429">
        <f>'3.3b'!O10</f>
        <v>0</v>
      </c>
      <c r="M23" s="429">
        <f>'3.3b'!N10</f>
        <v>0</v>
      </c>
      <c r="N23" s="430">
        <f>'3.3b'!K10</f>
        <v>62</v>
      </c>
      <c r="O23" s="444">
        <f>'3.3b'!J10</f>
        <v>52</v>
      </c>
      <c r="P23" s="716"/>
      <c r="Q23" s="719"/>
      <c r="R23" s="391"/>
      <c r="S23" s="423"/>
      <c r="T23" s="423"/>
      <c r="U23" s="423"/>
      <c r="V23" s="423"/>
      <c r="W23" s="423"/>
      <c r="X23" s="423"/>
      <c r="Y23" s="423"/>
      <c r="Z23" s="423"/>
    </row>
    <row r="24" spans="1:26" s="5" customFormat="1" ht="24.75" customHeight="1">
      <c r="A24" s="230" t="s">
        <v>90</v>
      </c>
      <c r="B24" s="230" t="s">
        <v>337</v>
      </c>
      <c r="C24" s="433"/>
      <c r="D24" s="434"/>
      <c r="E24" s="434"/>
      <c r="F24" s="434"/>
      <c r="G24" s="434"/>
      <c r="H24" s="434"/>
      <c r="I24" s="466"/>
      <c r="J24" s="435">
        <f>'3.4a'!L10</f>
        <v>1</v>
      </c>
      <c r="K24" s="435">
        <f>'3.4a'!K10</f>
        <v>1</v>
      </c>
      <c r="L24" s="435">
        <f>'3.4a'!N10</f>
        <v>0</v>
      </c>
      <c r="M24" s="435">
        <f>'3.4a'!M10</f>
        <v>0</v>
      </c>
      <c r="N24" s="436">
        <f>'3.4a'!J10</f>
        <v>12</v>
      </c>
      <c r="O24" s="437">
        <f>'3.4a'!I10</f>
        <v>12</v>
      </c>
      <c r="P24" s="467"/>
      <c r="Q24" s="468"/>
      <c r="R24" s="391"/>
      <c r="S24" s="423"/>
      <c r="T24" s="423"/>
      <c r="U24" s="423"/>
      <c r="V24" s="423"/>
      <c r="W24" s="423"/>
      <c r="X24" s="423"/>
      <c r="Y24" s="423"/>
      <c r="Z24" s="423"/>
    </row>
    <row r="25" spans="1:26" s="5" customFormat="1" ht="12.75" customHeight="1">
      <c r="A25" s="229" t="s">
        <v>91</v>
      </c>
      <c r="B25" s="229" t="s">
        <v>144</v>
      </c>
      <c r="C25" s="439"/>
      <c r="D25" s="440"/>
      <c r="E25" s="440"/>
      <c r="F25" s="440"/>
      <c r="G25" s="440"/>
      <c r="H25" s="440"/>
      <c r="I25" s="469"/>
      <c r="J25" s="424">
        <f>'3.4b'!M10</f>
        <v>0</v>
      </c>
      <c r="K25" s="424">
        <f>'3.4b'!L10</f>
        <v>0</v>
      </c>
      <c r="L25" s="424">
        <f>'3.4b'!O10</f>
        <v>0</v>
      </c>
      <c r="M25" s="424">
        <f>'3.4b'!N10</f>
        <v>0</v>
      </c>
      <c r="N25" s="425">
        <f>'3.4b'!K10</f>
        <v>0</v>
      </c>
      <c r="O25" s="441">
        <f>'3.4b'!J10</f>
        <v>0</v>
      </c>
      <c r="P25" s="470"/>
      <c r="Q25" s="471"/>
      <c r="R25" s="391"/>
      <c r="S25" s="423"/>
      <c r="T25" s="423"/>
      <c r="U25" s="423"/>
      <c r="V25" s="423"/>
      <c r="W25" s="423"/>
      <c r="X25" s="423"/>
      <c r="Y25" s="423"/>
      <c r="Z25" s="423"/>
    </row>
    <row r="26" spans="1:26" s="5" customFormat="1" ht="12" customHeight="1">
      <c r="A26" s="229" t="s">
        <v>145</v>
      </c>
      <c r="B26" s="229" t="s">
        <v>19</v>
      </c>
      <c r="C26" s="439"/>
      <c r="D26" s="440"/>
      <c r="E26" s="440"/>
      <c r="F26" s="440"/>
      <c r="G26" s="440"/>
      <c r="H26" s="440"/>
      <c r="I26" s="440"/>
      <c r="J26" s="424">
        <f>'3.5a'!K10</f>
        <v>1</v>
      </c>
      <c r="K26" s="424">
        <f>'3.5a'!J10</f>
        <v>1</v>
      </c>
      <c r="L26" s="424">
        <f>'3.5a'!M10</f>
        <v>0</v>
      </c>
      <c r="M26" s="424">
        <f>'3.5a'!L10</f>
        <v>0</v>
      </c>
      <c r="N26" s="425">
        <f>'3.5a'!I10</f>
        <v>9</v>
      </c>
      <c r="O26" s="441">
        <f>'3.5a'!H10</f>
        <v>9</v>
      </c>
      <c r="P26" s="442"/>
      <c r="Q26" s="438"/>
      <c r="R26" s="391"/>
      <c r="S26" s="423"/>
      <c r="T26" s="423"/>
      <c r="U26" s="423"/>
      <c r="V26" s="423"/>
      <c r="W26" s="423"/>
      <c r="X26" s="423"/>
      <c r="Y26" s="423"/>
      <c r="Z26" s="423"/>
    </row>
    <row r="27" spans="1:26" s="5" customFormat="1" ht="12" customHeight="1">
      <c r="A27" s="229" t="s">
        <v>146</v>
      </c>
      <c r="B27" s="229" t="s">
        <v>21</v>
      </c>
      <c r="C27" s="439"/>
      <c r="D27" s="440"/>
      <c r="E27" s="440"/>
      <c r="F27" s="440"/>
      <c r="G27" s="440"/>
      <c r="H27" s="440"/>
      <c r="I27" s="440"/>
      <c r="J27" s="424">
        <f>'3.5b'!L10</f>
        <v>20</v>
      </c>
      <c r="K27" s="424">
        <f>'3.5b'!K10</f>
        <v>10</v>
      </c>
      <c r="L27" s="424">
        <f>'3.5b'!N10</f>
        <v>4</v>
      </c>
      <c r="M27" s="424">
        <f>'3.5b'!M10</f>
        <v>2</v>
      </c>
      <c r="N27" s="425">
        <f>'3.5b'!J10</f>
        <v>134.85714285714286</v>
      </c>
      <c r="O27" s="441">
        <f>'3.5b'!I10</f>
        <v>68</v>
      </c>
      <c r="P27" s="442"/>
      <c r="Q27" s="438"/>
      <c r="R27" s="391"/>
      <c r="S27" s="423"/>
      <c r="T27" s="423"/>
      <c r="U27" s="423"/>
      <c r="V27" s="423"/>
      <c r="W27" s="423"/>
      <c r="X27" s="423"/>
      <c r="Y27" s="423"/>
      <c r="Z27" s="423"/>
    </row>
    <row r="28" spans="1:26" s="5" customFormat="1" ht="12" customHeight="1">
      <c r="A28" s="670" t="s">
        <v>147</v>
      </c>
      <c r="B28" s="229" t="s">
        <v>20</v>
      </c>
      <c r="C28" s="464"/>
      <c r="D28" s="465"/>
      <c r="E28" s="465"/>
      <c r="F28" s="440"/>
      <c r="G28" s="440"/>
      <c r="H28" s="440"/>
      <c r="I28" s="465"/>
      <c r="J28" s="472">
        <f t="shared" ref="J28:O28" si="4">SUM(J29:J30)</f>
        <v>5</v>
      </c>
      <c r="K28" s="472">
        <f t="shared" si="4"/>
        <v>0</v>
      </c>
      <c r="L28" s="472">
        <f t="shared" si="4"/>
        <v>1</v>
      </c>
      <c r="M28" s="472">
        <f t="shared" si="4"/>
        <v>0</v>
      </c>
      <c r="N28" s="473">
        <f t="shared" si="4"/>
        <v>30</v>
      </c>
      <c r="O28" s="474">
        <f t="shared" si="4"/>
        <v>0</v>
      </c>
      <c r="P28" s="442"/>
      <c r="Q28" s="438"/>
      <c r="R28" s="391"/>
      <c r="S28" s="423"/>
      <c r="T28" s="423"/>
      <c r="U28" s="423"/>
      <c r="V28" s="423"/>
      <c r="W28" s="423"/>
      <c r="X28" s="423"/>
      <c r="Y28" s="423"/>
      <c r="Z28" s="423"/>
    </row>
    <row r="29" spans="1:26" s="5" customFormat="1" ht="12" customHeight="1">
      <c r="A29" s="670"/>
      <c r="B29" s="362" t="s">
        <v>150</v>
      </c>
      <c r="C29" s="464"/>
      <c r="D29" s="465"/>
      <c r="E29" s="465"/>
      <c r="F29" s="440"/>
      <c r="G29" s="440"/>
      <c r="H29" s="440"/>
      <c r="I29" s="465"/>
      <c r="J29" s="26">
        <f>'3.6a'!P10</f>
        <v>5</v>
      </c>
      <c r="K29" s="26">
        <f>'3.6a'!O10</f>
        <v>0</v>
      </c>
      <c r="L29" s="26">
        <f>'3.6a'!T10</f>
        <v>1</v>
      </c>
      <c r="M29" s="26">
        <f>'3.6a'!S10</f>
        <v>0</v>
      </c>
      <c r="N29" s="33">
        <f>'3.6a'!L10</f>
        <v>30</v>
      </c>
      <c r="O29" s="278">
        <f>'3.6a'!K10</f>
        <v>0</v>
      </c>
      <c r="P29" s="442"/>
      <c r="Q29" s="438"/>
      <c r="R29" s="391"/>
      <c r="S29" s="423"/>
      <c r="T29" s="423"/>
      <c r="U29" s="423"/>
      <c r="V29" s="423"/>
      <c r="W29" s="423"/>
      <c r="X29" s="423"/>
      <c r="Y29" s="423"/>
      <c r="Z29" s="423"/>
    </row>
    <row r="30" spans="1:26" s="5" customFormat="1" ht="12" customHeight="1">
      <c r="A30" s="670"/>
      <c r="B30" s="362" t="s">
        <v>151</v>
      </c>
      <c r="C30" s="464"/>
      <c r="D30" s="465"/>
      <c r="E30" s="465"/>
      <c r="F30" s="440"/>
      <c r="G30" s="440"/>
      <c r="H30" s="440"/>
      <c r="I30" s="465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442"/>
      <c r="Q30" s="438"/>
      <c r="R30" s="391"/>
      <c r="S30" s="423"/>
      <c r="T30" s="423"/>
      <c r="U30" s="423"/>
      <c r="V30" s="423"/>
      <c r="W30" s="423"/>
      <c r="X30" s="423"/>
      <c r="Y30" s="423"/>
      <c r="Z30" s="423"/>
    </row>
    <row r="31" spans="1:26" s="5" customFormat="1" ht="12" customHeight="1">
      <c r="A31" s="229" t="s">
        <v>148</v>
      </c>
      <c r="B31" s="229" t="s">
        <v>149</v>
      </c>
      <c r="C31" s="439"/>
      <c r="D31" s="440"/>
      <c r="E31" s="440"/>
      <c r="F31" s="440"/>
      <c r="G31" s="440"/>
      <c r="H31" s="440"/>
      <c r="I31" s="440"/>
      <c r="J31" s="424">
        <f>'3.6b'!L10</f>
        <v>5</v>
      </c>
      <c r="K31" s="424">
        <f>'3.6b'!K10</f>
        <v>1</v>
      </c>
      <c r="L31" s="424">
        <f>'3.6b'!N10</f>
        <v>1</v>
      </c>
      <c r="M31" s="424">
        <f>'3.6b'!M10</f>
        <v>1</v>
      </c>
      <c r="N31" s="425">
        <f>'3.6b'!J10</f>
        <v>17</v>
      </c>
      <c r="O31" s="441">
        <f>'3.6b'!I10</f>
        <v>6</v>
      </c>
      <c r="P31" s="442"/>
      <c r="Q31" s="438"/>
      <c r="R31" s="391"/>
      <c r="S31" s="423"/>
      <c r="T31" s="423"/>
      <c r="U31" s="423"/>
      <c r="V31" s="423"/>
      <c r="W31" s="423"/>
      <c r="X31" s="423"/>
      <c r="Y31" s="423"/>
      <c r="Z31" s="423"/>
    </row>
    <row r="32" spans="1:26" s="5" customFormat="1" ht="12" customHeight="1">
      <c r="A32" s="684" t="s">
        <v>30</v>
      </c>
      <c r="B32" s="229" t="s">
        <v>14</v>
      </c>
      <c r="C32" s="439"/>
      <c r="D32" s="440"/>
      <c r="E32" s="440"/>
      <c r="F32" s="440"/>
      <c r="G32" s="440"/>
      <c r="H32" s="440"/>
      <c r="I32" s="440"/>
      <c r="J32" s="424">
        <f>'3.7'!L10</f>
        <v>0</v>
      </c>
      <c r="K32" s="424">
        <f>'3.7'!K10</f>
        <v>0</v>
      </c>
      <c r="L32" s="424">
        <f>'3.7'!N10</f>
        <v>0</v>
      </c>
      <c r="M32" s="424">
        <f>'3.7'!M10</f>
        <v>0</v>
      </c>
      <c r="N32" s="425">
        <f>'3.7'!J10</f>
        <v>0</v>
      </c>
      <c r="O32" s="441">
        <f>'3.7'!I10</f>
        <v>0</v>
      </c>
      <c r="P32" s="442"/>
      <c r="Q32" s="438"/>
      <c r="R32" s="391"/>
      <c r="S32" s="423"/>
      <c r="T32" s="423"/>
      <c r="U32" s="423"/>
      <c r="V32" s="423"/>
      <c r="W32" s="423"/>
      <c r="X32" s="423"/>
      <c r="Y32" s="423"/>
      <c r="Z32" s="423"/>
    </row>
    <row r="33" spans="1:26" s="5" customFormat="1" ht="12" customHeight="1">
      <c r="A33" s="685"/>
      <c r="B33" s="362" t="s">
        <v>152</v>
      </c>
      <c r="C33" s="439"/>
      <c r="D33" s="440"/>
      <c r="E33" s="440"/>
      <c r="F33" s="440"/>
      <c r="G33" s="440"/>
      <c r="H33" s="440"/>
      <c r="I33" s="440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442"/>
      <c r="Q33" s="438"/>
      <c r="R33" s="391"/>
      <c r="S33" s="423"/>
      <c r="T33" s="423"/>
      <c r="U33" s="423"/>
      <c r="V33" s="423"/>
      <c r="W33" s="423"/>
      <c r="X33" s="423"/>
      <c r="Y33" s="423"/>
      <c r="Z33" s="423"/>
    </row>
    <row r="34" spans="1:26" s="5" customFormat="1" ht="12" customHeight="1">
      <c r="A34" s="685"/>
      <c r="B34" s="362" t="s">
        <v>153</v>
      </c>
      <c r="C34" s="439"/>
      <c r="D34" s="440"/>
      <c r="E34" s="440"/>
      <c r="F34" s="440"/>
      <c r="G34" s="440"/>
      <c r="H34" s="440"/>
      <c r="I34" s="440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442"/>
      <c r="Q34" s="438"/>
      <c r="R34" s="391"/>
      <c r="S34" s="423"/>
      <c r="T34" s="423"/>
      <c r="U34" s="423"/>
      <c r="V34" s="423"/>
      <c r="W34" s="423"/>
      <c r="X34" s="423"/>
      <c r="Y34" s="423"/>
      <c r="Z34" s="423"/>
    </row>
    <row r="35" spans="1:26" s="5" customFormat="1" ht="12" customHeight="1" thickBot="1">
      <c r="A35" s="686"/>
      <c r="B35" s="363" t="s">
        <v>154</v>
      </c>
      <c r="C35" s="443"/>
      <c r="D35" s="428"/>
      <c r="E35" s="428"/>
      <c r="F35" s="428"/>
      <c r="G35" s="428"/>
      <c r="H35" s="428"/>
      <c r="I35" s="428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445"/>
      <c r="Q35" s="446"/>
      <c r="R35" s="475"/>
      <c r="S35" s="423"/>
      <c r="T35" s="423"/>
      <c r="U35" s="423"/>
      <c r="V35" s="423"/>
      <c r="W35" s="423"/>
      <c r="X35" s="423"/>
      <c r="Y35" s="423"/>
      <c r="Z35" s="423"/>
    </row>
    <row r="36" spans="1:26" s="18" customFormat="1" ht="15.75" customHeight="1" thickBot="1">
      <c r="A36" s="69" t="s">
        <v>82</v>
      </c>
      <c r="B36" s="69" t="s">
        <v>24</v>
      </c>
      <c r="C36" s="447"/>
      <c r="D36" s="448">
        <v>1</v>
      </c>
      <c r="E36" s="448">
        <v>1</v>
      </c>
      <c r="F36" s="448"/>
      <c r="G36" s="448"/>
      <c r="H36" s="448"/>
      <c r="I36" s="448">
        <v>5</v>
      </c>
      <c r="J36" s="449">
        <f>SUM(J38:J41)+SUM(J43:J45)+SUM(J47:J48)+SUM(J50:J51)</f>
        <v>28</v>
      </c>
      <c r="K36" s="449">
        <f>SUM(K38:K41)+SUM(K43:K45)+SUM(K47:K48)+SUM(K50:K51)</f>
        <v>8</v>
      </c>
      <c r="L36" s="448"/>
      <c r="M36" s="448"/>
      <c r="N36" s="450">
        <f>SUM(N37:N51)</f>
        <v>178.12062578545209</v>
      </c>
      <c r="O36" s="451">
        <f>SUM(O37:O51)</f>
        <v>38.503917640006833</v>
      </c>
      <c r="P36" s="452" t="str">
        <f>IF(OR(K36&lt;E36,K36&lt;D36,O36&lt;I36,P37="NEÎNDEPLINIT"),"NEÎNDEPLINIT","ÎNDEPLINIT")</f>
        <v>ÎNDEPLINIT</v>
      </c>
      <c r="Q36" s="476"/>
      <c r="R36" s="364"/>
    </row>
    <row r="37" spans="1:26" s="5" customFormat="1" ht="12" customHeight="1">
      <c r="A37" s="673" t="s">
        <v>111</v>
      </c>
      <c r="B37" s="230" t="s">
        <v>25</v>
      </c>
      <c r="C37" s="740"/>
      <c r="D37" s="681">
        <v>0</v>
      </c>
      <c r="E37" s="681">
        <v>0</v>
      </c>
      <c r="F37" s="477"/>
      <c r="G37" s="477"/>
      <c r="H37" s="298"/>
      <c r="I37" s="743">
        <v>5</v>
      </c>
      <c r="J37" s="81">
        <f>SUM(J38:J41)</f>
        <v>4</v>
      </c>
      <c r="K37" s="81">
        <f>SUM(K38:K41)</f>
        <v>0</v>
      </c>
      <c r="L37" s="298"/>
      <c r="M37" s="298"/>
      <c r="N37" s="742">
        <f>'4.1'!M10</f>
        <v>66.492000000000004</v>
      </c>
      <c r="O37" s="738">
        <f>'4.1'!L10</f>
        <v>0</v>
      </c>
      <c r="P37" s="729" t="str">
        <f>IF(AND((DIRECTOR+MEMBRU_ECHIPA)&gt;=1,PUNCTAJ&gt;=I37),"ÎNDEPLINIT","NEÎNDEPLINIT")</f>
        <v>ÎNDEPLINIT</v>
      </c>
      <c r="Q37" s="478"/>
      <c r="R37" s="391"/>
      <c r="S37" s="423"/>
      <c r="T37" s="479">
        <f>K38+K39+K40+K43+K44+K47</f>
        <v>0</v>
      </c>
      <c r="U37" s="390" t="s">
        <v>561</v>
      </c>
      <c r="V37" s="423"/>
      <c r="W37" s="423"/>
      <c r="X37" s="423"/>
      <c r="Y37" s="423"/>
      <c r="Z37" s="423"/>
    </row>
    <row r="38" spans="1:26" s="5" customFormat="1" ht="12" customHeight="1">
      <c r="A38" s="670"/>
      <c r="B38" s="365" t="s">
        <v>34</v>
      </c>
      <c r="C38" s="741"/>
      <c r="D38" s="681"/>
      <c r="E38" s="681"/>
      <c r="F38" s="465"/>
      <c r="G38" s="465"/>
      <c r="H38" s="58"/>
      <c r="I38" s="743"/>
      <c r="J38" s="65">
        <f>'4.1'!O10</f>
        <v>0</v>
      </c>
      <c r="K38" s="65">
        <f>'4.1'!S10</f>
        <v>0</v>
      </c>
      <c r="L38" s="58"/>
      <c r="M38" s="58"/>
      <c r="N38" s="733"/>
      <c r="O38" s="736"/>
      <c r="P38" s="730"/>
      <c r="Q38" s="438"/>
      <c r="R38" s="391"/>
      <c r="S38" s="423"/>
      <c r="T38" s="479">
        <f>K41+K45+K48</f>
        <v>3</v>
      </c>
      <c r="U38" s="390" t="s">
        <v>562</v>
      </c>
      <c r="V38" s="423"/>
      <c r="W38" s="423"/>
      <c r="X38" s="423"/>
      <c r="Y38" s="423"/>
      <c r="Z38" s="423"/>
    </row>
    <row r="39" spans="1:26" s="5" customFormat="1" ht="12" customHeight="1">
      <c r="A39" s="670"/>
      <c r="B39" s="365" t="s">
        <v>35</v>
      </c>
      <c r="C39" s="741"/>
      <c r="D39" s="681"/>
      <c r="E39" s="681"/>
      <c r="F39" s="465"/>
      <c r="G39" s="465"/>
      <c r="H39" s="58"/>
      <c r="I39" s="743"/>
      <c r="J39" s="65">
        <f>'4.1'!P10</f>
        <v>0</v>
      </c>
      <c r="K39" s="65">
        <f>'4.1'!T10</f>
        <v>0</v>
      </c>
      <c r="L39" s="58"/>
      <c r="M39" s="58"/>
      <c r="N39" s="733"/>
      <c r="O39" s="736"/>
      <c r="P39" s="730"/>
      <c r="Q39" s="438"/>
      <c r="R39" s="391"/>
      <c r="S39" s="423"/>
      <c r="T39" s="480">
        <f>SUM(O37:O48)</f>
        <v>33.42454783062346</v>
      </c>
      <c r="U39" s="390" t="s">
        <v>563</v>
      </c>
      <c r="V39" s="423"/>
      <c r="W39" s="423"/>
      <c r="X39" s="423"/>
      <c r="Y39" s="423"/>
      <c r="Z39" s="423"/>
    </row>
    <row r="40" spans="1:26" s="5" customFormat="1" ht="12" customHeight="1">
      <c r="A40" s="670"/>
      <c r="B40" s="365" t="s">
        <v>48</v>
      </c>
      <c r="C40" s="741"/>
      <c r="D40" s="681"/>
      <c r="E40" s="681"/>
      <c r="F40" s="465"/>
      <c r="G40" s="465"/>
      <c r="H40" s="58"/>
      <c r="I40" s="743"/>
      <c r="J40" s="65">
        <f>'4.1'!Q10</f>
        <v>0</v>
      </c>
      <c r="K40" s="65">
        <f>'4.1'!U10</f>
        <v>0</v>
      </c>
      <c r="L40" s="58"/>
      <c r="M40" s="58"/>
      <c r="N40" s="733"/>
      <c r="O40" s="736"/>
      <c r="P40" s="730"/>
      <c r="Q40" s="438"/>
      <c r="R40" s="391"/>
      <c r="S40" s="423"/>
      <c r="T40" s="423"/>
      <c r="U40" s="423"/>
      <c r="V40" s="423"/>
      <c r="W40" s="423"/>
      <c r="X40" s="423"/>
      <c r="Y40" s="423"/>
      <c r="Z40" s="423"/>
    </row>
    <row r="41" spans="1:26" s="5" customFormat="1" ht="12" customHeight="1">
      <c r="A41" s="670"/>
      <c r="B41" s="365" t="s">
        <v>36</v>
      </c>
      <c r="C41" s="741"/>
      <c r="D41" s="682"/>
      <c r="E41" s="682"/>
      <c r="F41" s="465"/>
      <c r="G41" s="465"/>
      <c r="H41" s="58"/>
      <c r="I41" s="743"/>
      <c r="J41" s="65">
        <f>'4.1'!R10</f>
        <v>4</v>
      </c>
      <c r="K41" s="65">
        <f>'4.1'!V10</f>
        <v>0</v>
      </c>
      <c r="L41" s="58"/>
      <c r="M41" s="58"/>
      <c r="N41" s="734"/>
      <c r="O41" s="737"/>
      <c r="P41" s="730"/>
      <c r="Q41" s="438"/>
      <c r="R41" s="391"/>
      <c r="S41" s="423"/>
      <c r="T41" s="423"/>
      <c r="U41" s="423"/>
      <c r="V41" s="423"/>
      <c r="W41" s="423"/>
      <c r="X41" s="423"/>
      <c r="Y41" s="423"/>
      <c r="Z41" s="423"/>
    </row>
    <row r="42" spans="1:26" s="5" customFormat="1" ht="12" customHeight="1">
      <c r="A42" s="670" t="s">
        <v>31</v>
      </c>
      <c r="B42" s="229" t="s">
        <v>26</v>
      </c>
      <c r="C42" s="739"/>
      <c r="D42" s="78">
        <v>2</v>
      </c>
      <c r="E42" s="78">
        <v>3</v>
      </c>
      <c r="F42" s="440"/>
      <c r="G42" s="440"/>
      <c r="H42" s="58"/>
      <c r="I42" s="743"/>
      <c r="J42" s="79">
        <f>SUM(J43:J44)</f>
        <v>2</v>
      </c>
      <c r="K42" s="79">
        <f>SUM(K43:K44)</f>
        <v>0</v>
      </c>
      <c r="L42" s="58"/>
      <c r="M42" s="58"/>
      <c r="N42" s="732">
        <f>'4.2a'!M10</f>
        <v>100.76864170035357</v>
      </c>
      <c r="O42" s="735">
        <f>'4.2a'!L10</f>
        <v>33.42454783062346</v>
      </c>
      <c r="P42" s="730"/>
      <c r="Q42" s="438"/>
      <c r="R42" s="391"/>
      <c r="S42" s="423"/>
      <c r="T42" s="423"/>
      <c r="U42" s="423"/>
      <c r="V42" s="423"/>
      <c r="W42" s="423"/>
      <c r="X42" s="423"/>
      <c r="Y42" s="423"/>
      <c r="Z42" s="423"/>
    </row>
    <row r="43" spans="1:26" s="5" customFormat="1" ht="12" customHeight="1">
      <c r="A43" s="670"/>
      <c r="B43" s="365" t="s">
        <v>38</v>
      </c>
      <c r="C43" s="739"/>
      <c r="D43" s="58"/>
      <c r="E43" s="58"/>
      <c r="F43" s="440"/>
      <c r="G43" s="440"/>
      <c r="H43" s="58"/>
      <c r="I43" s="743"/>
      <c r="J43" s="424">
        <f>'4.2a'!O10</f>
        <v>0</v>
      </c>
      <c r="K43" s="65">
        <f>'4.2a'!R10</f>
        <v>0</v>
      </c>
      <c r="L43" s="58"/>
      <c r="M43" s="58"/>
      <c r="N43" s="733"/>
      <c r="O43" s="736"/>
      <c r="P43" s="730"/>
      <c r="Q43" s="438"/>
      <c r="R43" s="391"/>
      <c r="S43" s="423"/>
      <c r="T43" s="423"/>
      <c r="U43" s="423"/>
      <c r="V43" s="423"/>
      <c r="W43" s="423"/>
      <c r="X43" s="423"/>
      <c r="Y43" s="423"/>
      <c r="Z43" s="423"/>
    </row>
    <row r="44" spans="1:26" s="5" customFormat="1" ht="12" customHeight="1">
      <c r="A44" s="670"/>
      <c r="B44" s="365" t="s">
        <v>39</v>
      </c>
      <c r="C44" s="739"/>
      <c r="D44" s="58"/>
      <c r="E44" s="58"/>
      <c r="F44" s="440"/>
      <c r="G44" s="440"/>
      <c r="H44" s="58"/>
      <c r="I44" s="743"/>
      <c r="J44" s="424">
        <f>'4.2a'!P10</f>
        <v>2</v>
      </c>
      <c r="K44" s="65">
        <f>'4.2a'!S10</f>
        <v>0</v>
      </c>
      <c r="L44" s="58"/>
      <c r="M44" s="58"/>
      <c r="N44" s="733"/>
      <c r="O44" s="736"/>
      <c r="P44" s="730"/>
      <c r="Q44" s="438"/>
      <c r="R44" s="391"/>
      <c r="S44" s="423"/>
      <c r="T44" s="423"/>
      <c r="U44" s="423"/>
      <c r="V44" s="423"/>
      <c r="W44" s="423"/>
      <c r="X44" s="423"/>
      <c r="Y44" s="423"/>
      <c r="Z44" s="423"/>
    </row>
    <row r="45" spans="1:26" s="5" customFormat="1" ht="12" customHeight="1">
      <c r="A45" s="670"/>
      <c r="B45" s="365" t="s">
        <v>36</v>
      </c>
      <c r="C45" s="739"/>
      <c r="D45" s="58">
        <v>1</v>
      </c>
      <c r="E45" s="58"/>
      <c r="F45" s="440"/>
      <c r="G45" s="440"/>
      <c r="H45" s="58"/>
      <c r="I45" s="743"/>
      <c r="J45" s="424">
        <f>'4.2a'!Q10</f>
        <v>12</v>
      </c>
      <c r="K45" s="65">
        <f>'4.2a'!T10</f>
        <v>3</v>
      </c>
      <c r="L45" s="58"/>
      <c r="M45" s="58"/>
      <c r="N45" s="734"/>
      <c r="O45" s="737"/>
      <c r="P45" s="730"/>
      <c r="Q45" s="438"/>
      <c r="R45" s="391"/>
      <c r="S45" s="423"/>
      <c r="T45" s="423"/>
      <c r="U45" s="423"/>
      <c r="V45" s="423"/>
      <c r="W45" s="423"/>
      <c r="X45" s="423"/>
      <c r="Y45" s="423"/>
      <c r="Z45" s="423"/>
    </row>
    <row r="46" spans="1:26" s="5" customFormat="1" ht="13.5" customHeight="1">
      <c r="A46" s="670" t="s">
        <v>32</v>
      </c>
      <c r="B46" s="229" t="s">
        <v>49</v>
      </c>
      <c r="C46" s="739"/>
      <c r="D46" s="62"/>
      <c r="E46" s="58"/>
      <c r="F46" s="440"/>
      <c r="G46" s="440"/>
      <c r="H46" s="58"/>
      <c r="I46" s="743"/>
      <c r="J46" s="80">
        <f>J47</f>
        <v>0</v>
      </c>
      <c r="K46" s="80">
        <f>K47</f>
        <v>0</v>
      </c>
      <c r="L46" s="58"/>
      <c r="M46" s="58"/>
      <c r="N46" s="732">
        <f>'4.2b'!L10</f>
        <v>0</v>
      </c>
      <c r="O46" s="735">
        <f>'4.2b'!K10</f>
        <v>0</v>
      </c>
      <c r="P46" s="730"/>
      <c r="Q46" s="438"/>
      <c r="R46" s="391"/>
      <c r="S46" s="423"/>
      <c r="T46" s="423"/>
      <c r="U46" s="423"/>
      <c r="V46" s="423"/>
      <c r="W46" s="423"/>
      <c r="X46" s="423"/>
      <c r="Y46" s="423"/>
      <c r="Z46" s="423"/>
    </row>
    <row r="47" spans="1:26" s="5" customFormat="1" ht="12" customHeight="1">
      <c r="A47" s="670"/>
      <c r="B47" s="365" t="s">
        <v>37</v>
      </c>
      <c r="C47" s="739"/>
      <c r="D47" s="63"/>
      <c r="E47" s="63"/>
      <c r="F47" s="440"/>
      <c r="G47" s="440"/>
      <c r="H47" s="58"/>
      <c r="I47" s="743"/>
      <c r="J47" s="424">
        <f>'4.2b'!N10</f>
        <v>0</v>
      </c>
      <c r="K47" s="65">
        <f>'4.2b'!P10</f>
        <v>0</v>
      </c>
      <c r="L47" s="58"/>
      <c r="M47" s="58"/>
      <c r="N47" s="733"/>
      <c r="O47" s="736"/>
      <c r="P47" s="730"/>
      <c r="Q47" s="438"/>
      <c r="R47" s="391"/>
      <c r="S47" s="423"/>
      <c r="T47" s="423"/>
      <c r="U47" s="423"/>
      <c r="V47" s="423"/>
      <c r="W47" s="423"/>
      <c r="X47" s="423"/>
      <c r="Y47" s="423"/>
      <c r="Z47" s="423"/>
    </row>
    <row r="48" spans="1:26" s="5" customFormat="1" ht="12" customHeight="1">
      <c r="A48" s="670"/>
      <c r="B48" s="365" t="s">
        <v>36</v>
      </c>
      <c r="C48" s="739"/>
      <c r="D48" s="62"/>
      <c r="E48" s="63" t="s">
        <v>558</v>
      </c>
      <c r="F48" s="440"/>
      <c r="G48" s="440"/>
      <c r="H48" s="58"/>
      <c r="I48" s="744"/>
      <c r="J48" s="424">
        <f>'4.2b'!O10</f>
        <v>0</v>
      </c>
      <c r="K48" s="65">
        <f>'4.2b'!Q10</f>
        <v>0</v>
      </c>
      <c r="L48" s="58"/>
      <c r="M48" s="58"/>
      <c r="N48" s="734"/>
      <c r="O48" s="737"/>
      <c r="P48" s="731"/>
      <c r="Q48" s="438"/>
      <c r="R48" s="391"/>
      <c r="S48" s="423"/>
      <c r="T48" s="423"/>
      <c r="U48" s="423"/>
      <c r="V48" s="423"/>
      <c r="W48" s="423"/>
      <c r="X48" s="423"/>
      <c r="Y48" s="423"/>
      <c r="Z48" s="423"/>
    </row>
    <row r="49" spans="1:26" s="5" customFormat="1" ht="14.25" customHeight="1">
      <c r="A49" s="670" t="s">
        <v>33</v>
      </c>
      <c r="B49" s="229" t="s">
        <v>132</v>
      </c>
      <c r="C49" s="739"/>
      <c r="D49" s="465"/>
      <c r="E49" s="440"/>
      <c r="F49" s="440"/>
      <c r="G49" s="440"/>
      <c r="H49" s="440"/>
      <c r="I49" s="757"/>
      <c r="J49" s="80">
        <f>J50</f>
        <v>2</v>
      </c>
      <c r="K49" s="80">
        <f>K50</f>
        <v>1</v>
      </c>
      <c r="L49" s="440"/>
      <c r="M49" s="440"/>
      <c r="N49" s="732">
        <f>'4.3'!L10</f>
        <v>10.859984085098509</v>
      </c>
      <c r="O49" s="735">
        <f>'4.3'!K10</f>
        <v>5.0793698093833708</v>
      </c>
      <c r="P49" s="753"/>
      <c r="Q49" s="438"/>
      <c r="R49" s="391"/>
      <c r="S49" s="423"/>
      <c r="T49" s="423"/>
      <c r="U49" s="423"/>
      <c r="V49" s="423"/>
      <c r="W49" s="423"/>
      <c r="X49" s="423"/>
      <c r="Y49" s="423"/>
      <c r="Z49" s="423"/>
    </row>
    <row r="50" spans="1:26" s="5" customFormat="1" ht="12" customHeight="1">
      <c r="A50" s="670"/>
      <c r="B50" s="365" t="s">
        <v>37</v>
      </c>
      <c r="C50" s="739"/>
      <c r="D50" s="465"/>
      <c r="E50" s="440"/>
      <c r="F50" s="440"/>
      <c r="G50" s="440"/>
      <c r="H50" s="440"/>
      <c r="I50" s="757"/>
      <c r="J50" s="424">
        <f>'4.3'!N10</f>
        <v>2</v>
      </c>
      <c r="K50" s="424">
        <f>'4.3'!P10</f>
        <v>1</v>
      </c>
      <c r="L50" s="440"/>
      <c r="M50" s="440"/>
      <c r="N50" s="733"/>
      <c r="O50" s="736"/>
      <c r="P50" s="730"/>
      <c r="Q50" s="438"/>
      <c r="R50" s="391"/>
      <c r="S50" s="423"/>
      <c r="T50" s="423"/>
      <c r="U50" s="423"/>
      <c r="V50" s="423"/>
      <c r="W50" s="423"/>
      <c r="X50" s="423"/>
      <c r="Y50" s="423"/>
      <c r="Z50" s="423"/>
    </row>
    <row r="51" spans="1:26" s="5" customFormat="1" ht="12" customHeight="1" thickBot="1">
      <c r="A51" s="672"/>
      <c r="B51" s="366" t="s">
        <v>36</v>
      </c>
      <c r="C51" s="756"/>
      <c r="D51" s="481"/>
      <c r="E51" s="482"/>
      <c r="F51" s="482"/>
      <c r="G51" s="482"/>
      <c r="H51" s="482"/>
      <c r="I51" s="721"/>
      <c r="J51" s="483">
        <f>'4.3'!O10</f>
        <v>8</v>
      </c>
      <c r="K51" s="483">
        <f>'4.3'!Q10</f>
        <v>4</v>
      </c>
      <c r="L51" s="482"/>
      <c r="M51" s="482"/>
      <c r="N51" s="758"/>
      <c r="O51" s="759"/>
      <c r="P51" s="754"/>
      <c r="Q51" s="484"/>
      <c r="R51" s="391"/>
      <c r="S51" s="423"/>
      <c r="T51" s="423"/>
      <c r="U51" s="423"/>
      <c r="V51" s="423"/>
      <c r="W51" s="423"/>
      <c r="X51" s="423"/>
      <c r="Y51" s="423"/>
      <c r="Z51" s="423"/>
    </row>
    <row r="52" spans="1:26" s="5" customFormat="1" ht="15.75" customHeight="1" thickBot="1">
      <c r="A52" s="667" t="s">
        <v>15</v>
      </c>
      <c r="B52" s="755"/>
      <c r="C52" s="485"/>
      <c r="D52" s="486"/>
      <c r="E52" s="486"/>
      <c r="F52" s="486"/>
      <c r="G52" s="486"/>
      <c r="H52" s="486">
        <f>H6+I7+I16+I36</f>
        <v>55</v>
      </c>
      <c r="I52" s="486">
        <f>I7+I16+I36</f>
        <v>55</v>
      </c>
      <c r="J52" s="485"/>
      <c r="K52" s="486"/>
      <c r="L52" s="486"/>
      <c r="M52" s="486"/>
      <c r="N52" s="487">
        <f>N6+N7+N16+N36</f>
        <v>1076.5491972140235</v>
      </c>
      <c r="O52" s="488">
        <f>IF(O6=0,N6+O7+O16+O36,N6+O7+O16+O36)</f>
        <v>526.57534621143543</v>
      </c>
      <c r="P52" s="489" t="str">
        <f>IF(OR(O52&lt;I52,P6="NEÎNDEPLINIT",P7="NEÎNDEPLINIT",P16="NEÎNDEPLINIT",P36="NEÎNDEPLINIT"),"NEÎNDEPLINIT","ÎNDEPLINIT")</f>
        <v>ÎNDEPLINIT</v>
      </c>
      <c r="Q52" s="476"/>
      <c r="R52" s="391"/>
      <c r="S52" s="423"/>
      <c r="T52" s="423"/>
      <c r="U52" s="423"/>
      <c r="V52" s="423"/>
      <c r="W52" s="423"/>
      <c r="X52" s="423"/>
      <c r="Y52" s="423"/>
      <c r="Z52" s="423"/>
    </row>
    <row r="53" spans="1:26" s="392" customFormat="1" ht="21.75" customHeight="1">
      <c r="A53" s="496"/>
      <c r="B53" s="747" t="s">
        <v>570</v>
      </c>
      <c r="C53" s="748"/>
      <c r="D53" s="748"/>
      <c r="E53" s="748"/>
      <c r="F53" s="748"/>
      <c r="G53" s="748"/>
      <c r="H53" s="748"/>
      <c r="I53" s="749"/>
      <c r="J53" s="490" t="s">
        <v>565</v>
      </c>
      <c r="K53" s="491">
        <v>0</v>
      </c>
      <c r="L53" s="490" t="s">
        <v>566</v>
      </c>
      <c r="M53" s="491">
        <v>0</v>
      </c>
      <c r="N53" s="490" t="s">
        <v>567</v>
      </c>
      <c r="O53" s="491">
        <v>0</v>
      </c>
      <c r="P53" s="745" t="str">
        <f>IF(AND(MMFL&gt;=8,MEFS&gt;=8),"ÎNDEPLINIT",(IF(AND(MML&gt;=8,MEFS&gt;=8,MMM&gt;=8,MEFSM&gt;=8),"ÎNDEPLINIT","NEÎNDEPLINIT")))</f>
        <v>NEÎNDEPLINIT</v>
      </c>
      <c r="Q53" s="492"/>
      <c r="R53" s="391"/>
    </row>
    <row r="54" spans="1:26" s="392" customFormat="1" ht="21.75" customHeight="1" thickBot="1">
      <c r="A54" s="497"/>
      <c r="B54" s="750" t="s">
        <v>571</v>
      </c>
      <c r="C54" s="751"/>
      <c r="D54" s="751"/>
      <c r="E54" s="751"/>
      <c r="F54" s="751"/>
      <c r="G54" s="751"/>
      <c r="H54" s="751"/>
      <c r="I54" s="752"/>
      <c r="J54" s="493" t="s">
        <v>568</v>
      </c>
      <c r="K54" s="494">
        <v>0</v>
      </c>
      <c r="L54" s="493"/>
      <c r="M54" s="495"/>
      <c r="N54" s="493" t="s">
        <v>569</v>
      </c>
      <c r="O54" s="494">
        <v>0</v>
      </c>
      <c r="P54" s="746"/>
      <c r="Q54" s="492"/>
      <c r="R54" s="391"/>
    </row>
  </sheetData>
  <mergeCells count="57">
    <mergeCell ref="A42:A45"/>
    <mergeCell ref="A46:A48"/>
    <mergeCell ref="C46:C48"/>
    <mergeCell ref="P53:P54"/>
    <mergeCell ref="B53:I53"/>
    <mergeCell ref="B54:I54"/>
    <mergeCell ref="P49:P51"/>
    <mergeCell ref="A52:B52"/>
    <mergeCell ref="A49:A51"/>
    <mergeCell ref="C49:C51"/>
    <mergeCell ref="I49:I51"/>
    <mergeCell ref="N49:N51"/>
    <mergeCell ref="O49:O51"/>
    <mergeCell ref="C9:C10"/>
    <mergeCell ref="A28:A30"/>
    <mergeCell ref="P37:P48"/>
    <mergeCell ref="N42:N45"/>
    <mergeCell ref="O42:O45"/>
    <mergeCell ref="D37:D41"/>
    <mergeCell ref="E37:E41"/>
    <mergeCell ref="O37:O41"/>
    <mergeCell ref="N46:N48"/>
    <mergeCell ref="O46:O48"/>
    <mergeCell ref="C42:C45"/>
    <mergeCell ref="A32:A35"/>
    <mergeCell ref="A37:A41"/>
    <mergeCell ref="C37:C41"/>
    <mergeCell ref="N37:N41"/>
    <mergeCell ref="I37:I48"/>
    <mergeCell ref="Q9:Q10"/>
    <mergeCell ref="D18:D21"/>
    <mergeCell ref="I18:I23"/>
    <mergeCell ref="P18:P23"/>
    <mergeCell ref="Q18:Q23"/>
    <mergeCell ref="D9:D10"/>
    <mergeCell ref="E9:E10"/>
    <mergeCell ref="F9:F10"/>
    <mergeCell ref="P9:P11"/>
    <mergeCell ref="G9:G10"/>
    <mergeCell ref="D22:D23"/>
    <mergeCell ref="H9:H10"/>
    <mergeCell ref="I9:I10"/>
    <mergeCell ref="Q2:Q5"/>
    <mergeCell ref="C3:I3"/>
    <mergeCell ref="J3:O3"/>
    <mergeCell ref="P3:P5"/>
    <mergeCell ref="C4:E4"/>
    <mergeCell ref="N4:O4"/>
    <mergeCell ref="L4:M4"/>
    <mergeCell ref="F4:G4"/>
    <mergeCell ref="H4:I4"/>
    <mergeCell ref="J4:K4"/>
    <mergeCell ref="A1:B1"/>
    <mergeCell ref="A2:A5"/>
    <mergeCell ref="B2:B3"/>
    <mergeCell ref="C2:P2"/>
    <mergeCell ref="B4:B5"/>
  </mergeCells>
  <phoneticPr fontId="39" type="noConversion"/>
  <conditionalFormatting sqref="J7">
    <cfRule type="cellIs" dxfId="49" priority="53" operator="lessThan">
      <formula>$C$7</formula>
    </cfRule>
  </conditionalFormatting>
  <conditionalFormatting sqref="K7">
    <cfRule type="cellIs" dxfId="48" priority="52" operator="lessThan">
      <formula>$D$7</formula>
    </cfRule>
  </conditionalFormatting>
  <conditionalFormatting sqref="L7">
    <cfRule type="cellIs" dxfId="47" priority="51" operator="lessThan">
      <formula>$F$7</formula>
    </cfRule>
  </conditionalFormatting>
  <conditionalFormatting sqref="M7">
    <cfRule type="cellIs" dxfId="46" priority="50" operator="lessThan">
      <formula>$G$7</formula>
    </cfRule>
  </conditionalFormatting>
  <conditionalFormatting sqref="O7">
    <cfRule type="cellIs" dxfId="45" priority="49" operator="lessThan">
      <formula>$I$7</formula>
    </cfRule>
  </conditionalFormatting>
  <conditionalFormatting sqref="K18:K21">
    <cfRule type="expression" dxfId="44" priority="48">
      <formula>($K$18+$K$19+$K$20+$K$21)&lt;$D$18</formula>
    </cfRule>
  </conditionalFormatting>
  <conditionalFormatting sqref="J17">
    <cfRule type="cellIs" dxfId="43" priority="47" operator="lessThan">
      <formula>$C$17</formula>
    </cfRule>
  </conditionalFormatting>
  <conditionalFormatting sqref="K17">
    <cfRule type="cellIs" dxfId="42" priority="46" operator="lessThan">
      <formula>$D$17</formula>
    </cfRule>
  </conditionalFormatting>
  <conditionalFormatting sqref="L17">
    <cfRule type="cellIs" dxfId="41" priority="45" operator="lessThan">
      <formula>$F$17</formula>
    </cfRule>
  </conditionalFormatting>
  <conditionalFormatting sqref="M17">
    <cfRule type="cellIs" dxfId="40" priority="44" operator="lessThan">
      <formula>$G$17</formula>
    </cfRule>
  </conditionalFormatting>
  <conditionalFormatting sqref="O17">
    <cfRule type="cellIs" dxfId="39" priority="43" operator="lessThan">
      <formula>$I$18</formula>
    </cfRule>
  </conditionalFormatting>
  <conditionalFormatting sqref="N52:O52">
    <cfRule type="cellIs" dxfId="38" priority="42" operator="lessThan">
      <formula>$I$52</formula>
    </cfRule>
  </conditionalFormatting>
  <conditionalFormatting sqref="J16">
    <cfRule type="cellIs" dxfId="37" priority="41" operator="lessThan">
      <formula>$C$16</formula>
    </cfRule>
  </conditionalFormatting>
  <conditionalFormatting sqref="K16">
    <cfRule type="cellIs" dxfId="36" priority="40" operator="lessThan">
      <formula>$D$16</formula>
    </cfRule>
  </conditionalFormatting>
  <conditionalFormatting sqref="L16">
    <cfRule type="cellIs" dxfId="35" priority="39" operator="lessThan">
      <formula>$F$16</formula>
    </cfRule>
  </conditionalFormatting>
  <conditionalFormatting sqref="M16">
    <cfRule type="cellIs" dxfId="34" priority="38" operator="lessThan">
      <formula>$G$16</formula>
    </cfRule>
  </conditionalFormatting>
  <conditionalFormatting sqref="K36">
    <cfRule type="cellIs" dxfId="33" priority="37" operator="lessThan">
      <formula>$D$36</formula>
    </cfRule>
  </conditionalFormatting>
  <conditionalFormatting sqref="O36">
    <cfRule type="cellIs" dxfId="32" priority="36" operator="lessThan">
      <formula>$I$36</formula>
    </cfRule>
  </conditionalFormatting>
  <conditionalFormatting sqref="J8">
    <cfRule type="cellIs" dxfId="31" priority="35" operator="lessThan">
      <formula>$C$9</formula>
    </cfRule>
  </conditionalFormatting>
  <conditionalFormatting sqref="K8">
    <cfRule type="cellIs" dxfId="30" priority="34" operator="lessThan">
      <formula>$D$9</formula>
    </cfRule>
  </conditionalFormatting>
  <conditionalFormatting sqref="L8">
    <cfRule type="cellIs" dxfId="29" priority="33" operator="lessThan">
      <formula>$F$9</formula>
    </cfRule>
  </conditionalFormatting>
  <conditionalFormatting sqref="M8">
    <cfRule type="cellIs" dxfId="28" priority="32" operator="lessThan">
      <formula>$G$9</formula>
    </cfRule>
  </conditionalFormatting>
  <conditionalFormatting sqref="O8">
    <cfRule type="cellIs" dxfId="27" priority="31" operator="lessThan">
      <formula>$I$9</formula>
    </cfRule>
  </conditionalFormatting>
  <conditionalFormatting sqref="O37:O48">
    <cfRule type="expression" dxfId="26" priority="30">
      <formula>($O$37+$O$42+$O$46)&lt;$I$37</formula>
    </cfRule>
  </conditionalFormatting>
  <conditionalFormatting sqref="O16">
    <cfRule type="cellIs" dxfId="25" priority="29" operator="lessThan">
      <formula>$I$16</formula>
    </cfRule>
  </conditionalFormatting>
  <conditionalFormatting sqref="J7">
    <cfRule type="cellIs" dxfId="24" priority="25" operator="lessThan">
      <formula>$C$7</formula>
    </cfRule>
  </conditionalFormatting>
  <conditionalFormatting sqref="K7">
    <cfRule type="cellIs" dxfId="23" priority="24" operator="lessThan">
      <formula>$D$7</formula>
    </cfRule>
  </conditionalFormatting>
  <conditionalFormatting sqref="L7">
    <cfRule type="cellIs" dxfId="22" priority="23" operator="lessThan">
      <formula>$F$7</formula>
    </cfRule>
  </conditionalFormatting>
  <conditionalFormatting sqref="M7">
    <cfRule type="cellIs" dxfId="21" priority="22" operator="lessThan">
      <formula>$G$7</formula>
    </cfRule>
  </conditionalFormatting>
  <conditionalFormatting sqref="O7">
    <cfRule type="cellIs" dxfId="20" priority="21" operator="lessThan">
      <formula>$I$7</formula>
    </cfRule>
  </conditionalFormatting>
  <conditionalFormatting sqref="K18:K21">
    <cfRule type="expression" dxfId="19" priority="20">
      <formula>($K$18+$K$19+$K$20+$K$21)&lt;$D$18</formula>
    </cfRule>
  </conditionalFormatting>
  <conditionalFormatting sqref="J17">
    <cfRule type="cellIs" dxfId="18" priority="19" operator="lessThan">
      <formula>$C$17</formula>
    </cfRule>
  </conditionalFormatting>
  <conditionalFormatting sqref="K17">
    <cfRule type="cellIs" dxfId="17" priority="18" operator="lessThan">
      <formula>$D$17</formula>
    </cfRule>
  </conditionalFormatting>
  <conditionalFormatting sqref="L17">
    <cfRule type="cellIs" dxfId="16" priority="17" operator="lessThan">
      <formula>$F$17</formula>
    </cfRule>
  </conditionalFormatting>
  <conditionalFormatting sqref="M17">
    <cfRule type="cellIs" dxfId="15" priority="16" operator="lessThan">
      <formula>$G$17</formula>
    </cfRule>
  </conditionalFormatting>
  <conditionalFormatting sqref="O17">
    <cfRule type="cellIs" dxfId="14" priority="15" operator="lessThan">
      <formula>$I$18</formula>
    </cfRule>
  </conditionalFormatting>
  <conditionalFormatting sqref="N52:O52">
    <cfRule type="cellIs" dxfId="13" priority="14" operator="lessThan">
      <formula>$I$52</formula>
    </cfRule>
  </conditionalFormatting>
  <conditionalFormatting sqref="J16">
    <cfRule type="cellIs" dxfId="12" priority="13" operator="lessThan">
      <formula>$C$16</formula>
    </cfRule>
  </conditionalFormatting>
  <conditionalFormatting sqref="K16">
    <cfRule type="cellIs" dxfId="11" priority="12" operator="lessThan">
      <formula>$D$16</formula>
    </cfRule>
  </conditionalFormatting>
  <conditionalFormatting sqref="L16">
    <cfRule type="cellIs" dxfId="10" priority="11" operator="lessThan">
      <formula>$F$16</formula>
    </cfRule>
  </conditionalFormatting>
  <conditionalFormatting sqref="M16">
    <cfRule type="cellIs" dxfId="9" priority="10" operator="lessThan">
      <formula>$G$16</formula>
    </cfRule>
  </conditionalFormatting>
  <conditionalFormatting sqref="K36">
    <cfRule type="cellIs" dxfId="8" priority="9" operator="lessThan">
      <formula>$D$36</formula>
    </cfRule>
  </conditionalFormatting>
  <conditionalFormatting sqref="O36">
    <cfRule type="cellIs" dxfId="7" priority="8" operator="lessThan">
      <formula>$I$36</formula>
    </cfRule>
  </conditionalFormatting>
  <conditionalFormatting sqref="J8">
    <cfRule type="cellIs" dxfId="6" priority="7" operator="lessThan">
      <formula>$C$9</formula>
    </cfRule>
  </conditionalFormatting>
  <conditionalFormatting sqref="K8">
    <cfRule type="cellIs" dxfId="5" priority="6" operator="lessThan">
      <formula>$D$9</formula>
    </cfRule>
  </conditionalFormatting>
  <conditionalFormatting sqref="L8">
    <cfRule type="cellIs" dxfId="4" priority="5" operator="lessThan">
      <formula>$F$9</formula>
    </cfRule>
  </conditionalFormatting>
  <conditionalFormatting sqref="M8">
    <cfRule type="cellIs" dxfId="3" priority="4" operator="lessThan">
      <formula>$G$9</formula>
    </cfRule>
  </conditionalFormatting>
  <conditionalFormatting sqref="O8">
    <cfRule type="cellIs" dxfId="2" priority="3" operator="lessThan">
      <formula>$I$9</formula>
    </cfRule>
  </conditionalFormatting>
  <conditionalFormatting sqref="O37:O48">
    <cfRule type="expression" dxfId="1" priority="2">
      <formula>($O$37+$O$42+$O$46)&lt;$I$37</formula>
    </cfRule>
  </conditionalFormatting>
  <conditionalFormatting sqref="O16">
    <cfRule type="cellIs" dxfId="0" priority="1" operator="lessThan">
      <formula>$I$16</formula>
    </cfRule>
  </conditionalFormatting>
  <pageMargins left="0.47244094488188981" right="0.27559055118110237" top="0.74803149606299213" bottom="0.47244094488188981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AO22"/>
  <sheetViews>
    <sheetView view="pageBreakPreview" zoomScale="60" zoomScaleNormal="76" zoomScalePageLayoutView="77" workbookViewId="0">
      <selection activeCell="E28" sqref="E28"/>
    </sheetView>
  </sheetViews>
  <sheetFormatPr defaultRowHeight="11.25"/>
  <cols>
    <col min="1" max="1" width="5.7109375" style="2" customWidth="1"/>
    <col min="2" max="3" width="25.7109375" style="2" customWidth="1"/>
    <col min="4" max="4" width="35.140625" style="2" customWidth="1"/>
    <col min="5" max="6" width="15.7109375" style="99" customWidth="1"/>
    <col min="7" max="7" width="15.5703125" style="2" customWidth="1"/>
    <col min="8" max="8" width="17.42578125" style="3" customWidth="1"/>
    <col min="9" max="9" width="8.7109375" style="28" customWidth="1"/>
    <col min="10" max="10" width="8.7109375" style="2" customWidth="1"/>
    <col min="11" max="11" width="18.42578125" style="392" customWidth="1"/>
    <col min="12" max="12" width="18.140625" style="3" customWidth="1"/>
    <col min="13" max="14" width="10.7109375" style="7" customWidth="1"/>
    <col min="15" max="17" width="10.7109375" style="198" hidden="1" customWidth="1"/>
    <col min="18" max="18" width="8.7109375" style="198" hidden="1" customWidth="1"/>
    <col min="19" max="39" width="9.140625" style="7" hidden="1" customWidth="1"/>
    <col min="40" max="40" width="5.85546875" style="7" hidden="1" customWidth="1"/>
    <col min="41" max="41" width="5.85546875" style="7" customWidth="1"/>
    <col min="42" max="16384" width="9.140625" style="2"/>
  </cols>
  <sheetData>
    <row r="1" spans="1:41" s="108" customFormat="1" ht="15.75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192"/>
      <c r="P1" s="192"/>
      <c r="Q1" s="208"/>
      <c r="X1" s="183"/>
      <c r="Y1" s="182"/>
    </row>
    <row r="2" spans="1:41" s="108" customFormat="1" ht="15.75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192"/>
      <c r="P2" s="192"/>
      <c r="Q2" s="208"/>
      <c r="X2" s="183"/>
      <c r="Y2" s="182"/>
    </row>
    <row r="3" spans="1:41" s="108" customFormat="1" ht="15.75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192"/>
      <c r="P3" s="192"/>
      <c r="Q3" s="251"/>
      <c r="X3" s="183"/>
      <c r="Y3" s="182"/>
    </row>
    <row r="4" spans="1:41" s="108" customFormat="1" ht="15.75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192"/>
      <c r="P4" s="192"/>
      <c r="Q4" s="251"/>
      <c r="X4" s="183"/>
      <c r="Y4" s="182"/>
    </row>
    <row r="5" spans="1:41" s="108" customFormat="1" ht="15.75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193"/>
      <c r="P5" s="193"/>
      <c r="Q5" s="243"/>
      <c r="X5" s="183"/>
      <c r="Y5" s="182"/>
    </row>
    <row r="6" spans="1:41" s="108" customFormat="1" ht="15.75">
      <c r="A6" s="761" t="s">
        <v>242</v>
      </c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193"/>
      <c r="P6" s="193"/>
      <c r="Q6" s="208"/>
      <c r="X6" s="183"/>
      <c r="Y6" s="182"/>
    </row>
    <row r="7" spans="1:41" s="7" customFormat="1" ht="13.5" customHeight="1">
      <c r="E7" s="252"/>
      <c r="F7" s="252"/>
      <c r="H7" s="23"/>
      <c r="I7" s="227"/>
      <c r="K7" s="379"/>
      <c r="L7" s="23"/>
      <c r="N7" s="30" t="str">
        <f>CONCATENATE(FUNCTIE," ",NUME)</f>
        <v>ASISTENT UNIVERSITAR DĂESCU Alexandru Cosmin</v>
      </c>
      <c r="O7" s="198"/>
      <c r="P7" s="198"/>
      <c r="Q7" s="198"/>
      <c r="R7" s="198"/>
    </row>
    <row r="8" spans="1:41" s="108" customFormat="1" ht="18.75" customHeight="1">
      <c r="A8" s="765" t="s">
        <v>0</v>
      </c>
      <c r="B8" s="765" t="s">
        <v>123</v>
      </c>
      <c r="C8" s="762" t="s">
        <v>124</v>
      </c>
      <c r="D8" s="765" t="s">
        <v>125</v>
      </c>
      <c r="E8" s="766" t="s">
        <v>127</v>
      </c>
      <c r="F8" s="767"/>
      <c r="G8" s="765" t="s">
        <v>67</v>
      </c>
      <c r="H8" s="762" t="s">
        <v>68</v>
      </c>
      <c r="I8" s="764" t="s">
        <v>4</v>
      </c>
      <c r="J8" s="765" t="s">
        <v>130</v>
      </c>
      <c r="K8" s="762" t="s">
        <v>572</v>
      </c>
      <c r="L8" s="762" t="s">
        <v>126</v>
      </c>
      <c r="M8" s="765" t="s">
        <v>7</v>
      </c>
      <c r="N8" s="765"/>
      <c r="O8" s="765" t="s">
        <v>9</v>
      </c>
      <c r="P8" s="765"/>
      <c r="Q8" s="762" t="s">
        <v>241</v>
      </c>
      <c r="R8" s="107"/>
    </row>
    <row r="9" spans="1:41" s="108" customFormat="1" ht="40.5" customHeight="1">
      <c r="A9" s="765"/>
      <c r="B9" s="765"/>
      <c r="C9" s="763"/>
      <c r="D9" s="765"/>
      <c r="E9" s="186" t="s">
        <v>128</v>
      </c>
      <c r="F9" s="186" t="s">
        <v>129</v>
      </c>
      <c r="G9" s="765"/>
      <c r="H9" s="763"/>
      <c r="I9" s="764"/>
      <c r="J9" s="765"/>
      <c r="K9" s="763"/>
      <c r="L9" s="763"/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763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41" s="108" customFormat="1" ht="15.75">
      <c r="A10" s="194"/>
      <c r="B10" s="195"/>
      <c r="C10" s="195"/>
      <c r="D10" s="195"/>
      <c r="E10" s="196"/>
      <c r="F10" s="196"/>
      <c r="G10" s="195"/>
      <c r="H10" s="196"/>
      <c r="I10" s="221"/>
      <c r="J10" s="197"/>
      <c r="K10" s="197"/>
      <c r="L10" s="232"/>
      <c r="M10" s="114">
        <f>SUMIF(M11:M15,"&gt;0")</f>
        <v>100</v>
      </c>
      <c r="N10" s="114">
        <f>SUMIF(N11:N15,"&gt;0")</f>
        <v>100</v>
      </c>
      <c r="O10" s="115">
        <f>SUMIF(O11:O15,"&gt;0")</f>
        <v>1</v>
      </c>
      <c r="P10" s="115">
        <f>SUMIF(P11:P15,"&gt;0")</f>
        <v>1</v>
      </c>
      <c r="Q10" s="115"/>
      <c r="R10" s="117"/>
      <c r="S10" s="114" t="e">
        <f t="shared" ref="S10:AL10" si="0">SUM(S11:S15)</f>
        <v>#VALUE!</v>
      </c>
      <c r="T10" s="114" t="e">
        <f t="shared" si="0"/>
        <v>#VALUE!</v>
      </c>
      <c r="U10" s="114" t="e">
        <f t="shared" si="0"/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/>
    </row>
    <row r="11" spans="1:41" s="103" customFormat="1" ht="63">
      <c r="A11" s="526" t="s">
        <v>121</v>
      </c>
      <c r="B11" s="528" t="s">
        <v>590</v>
      </c>
      <c r="C11" s="528" t="s">
        <v>592</v>
      </c>
      <c r="D11" s="528" t="s">
        <v>593</v>
      </c>
      <c r="E11" s="526" t="s">
        <v>594</v>
      </c>
      <c r="F11" s="526"/>
      <c r="G11" s="528" t="s">
        <v>595</v>
      </c>
      <c r="H11" s="526"/>
      <c r="I11" s="527">
        <v>2011</v>
      </c>
      <c r="J11" s="527">
        <v>212</v>
      </c>
      <c r="K11" s="527" t="s">
        <v>596</v>
      </c>
      <c r="L11" s="526" t="s">
        <v>597</v>
      </c>
      <c r="M11" s="121">
        <f>IF(OR($B11="",$C11="",$D11="",$I11&lt;AN_LIM,$I11&gt;AN_CONCURS,$L11="",$Q11=FALSE),"",100)</f>
        <v>100</v>
      </c>
      <c r="N11" s="121">
        <f>IF(OR($B11="",$C11="",$D11="",$I11="",$I11&gt;AN_CONCURS,$L11="",$Q11=FALSE),"",100)</f>
        <v>100</v>
      </c>
      <c r="O11" s="153">
        <f>IF(OR($B11="",$D11="",$C11="",$I11&gt;AN_CONCURS,$L11="",$Q11=FALSE),"",IF($I11&gt;=AN_LIM,1,""))</f>
        <v>1</v>
      </c>
      <c r="P11" s="153">
        <f>IF(OR($B11="",$D11="",$C11="",$I11="",$I11&gt;AN_CONCURS,$L11="",$Q11=FALSE),"",1)</f>
        <v>1</v>
      </c>
      <c r="Q11" s="153" t="b">
        <f>IF(NUME="",FALSE,ISNUMBER(SEARCH(NUME,$B11)))</f>
        <v>1</v>
      </c>
      <c r="R11" s="154"/>
      <c r="S11" s="123" t="e">
        <f>FIND(",",$B11,1)</f>
        <v>#VALUE!</v>
      </c>
      <c r="T11" s="123" t="e">
        <f t="shared" ref="T11:AB15" si="1">FIND(",",$B11,S11+1)</f>
        <v>#VALUE!</v>
      </c>
      <c r="U11" s="123" t="e">
        <f t="shared" si="1"/>
        <v>#VALUE!</v>
      </c>
      <c r="V11" s="123" t="e">
        <f t="shared" si="1"/>
        <v>#VALUE!</v>
      </c>
      <c r="W11" s="123" t="e">
        <f t="shared" si="1"/>
        <v>#VALUE!</v>
      </c>
      <c r="X11" s="123" t="e">
        <f t="shared" si="1"/>
        <v>#VALUE!</v>
      </c>
      <c r="Y11" s="123" t="e">
        <f t="shared" si="1"/>
        <v>#VALUE!</v>
      </c>
      <c r="Z11" s="123" t="e">
        <f t="shared" si="1"/>
        <v>#VALUE!</v>
      </c>
      <c r="AA11" s="123" t="e">
        <f t="shared" si="1"/>
        <v>#VALUE!</v>
      </c>
      <c r="AB11" s="123" t="e">
        <f t="shared" si="1"/>
        <v>#VALUE!</v>
      </c>
      <c r="AC11" s="124" t="e">
        <f t="shared" ref="AC11:AL15" si="2">IF(S11&gt;0,1,0)</f>
        <v>#VALUE!</v>
      </c>
      <c r="AD11" s="124" t="e">
        <f t="shared" si="2"/>
        <v>#VALUE!</v>
      </c>
      <c r="AE11" s="124" t="e">
        <f t="shared" si="2"/>
        <v>#VALUE!</v>
      </c>
      <c r="AF11" s="124" t="e">
        <f t="shared" si="2"/>
        <v>#VALUE!</v>
      </c>
      <c r="AG11" s="124" t="e">
        <f t="shared" si="2"/>
        <v>#VALUE!</v>
      </c>
      <c r="AH11" s="124" t="e">
        <f t="shared" si="2"/>
        <v>#VALUE!</v>
      </c>
      <c r="AI11" s="124" t="e">
        <f t="shared" si="2"/>
        <v>#VALUE!</v>
      </c>
      <c r="AJ11" s="124" t="e">
        <f t="shared" si="2"/>
        <v>#VALUE!</v>
      </c>
      <c r="AK11" s="124" t="e">
        <f t="shared" si="2"/>
        <v>#VALUE!</v>
      </c>
      <c r="AL11" s="124" t="e">
        <f t="shared" si="2"/>
        <v>#VALUE!</v>
      </c>
      <c r="AM11" s="124">
        <f>1+SUMIF(AC11:AL11,"&gt;0",AC11:AL11)</f>
        <v>1</v>
      </c>
      <c r="AN11" s="108"/>
      <c r="AO11" s="108"/>
    </row>
    <row r="12" spans="1:41" s="103" customFormat="1" ht="15.75">
      <c r="A12" s="125"/>
      <c r="B12" s="155"/>
      <c r="C12" s="155"/>
      <c r="D12" s="126"/>
      <c r="E12" s="125"/>
      <c r="F12" s="125"/>
      <c r="G12" s="126"/>
      <c r="H12" s="125"/>
      <c r="I12" s="127"/>
      <c r="J12" s="119"/>
      <c r="K12" s="119"/>
      <c r="L12" s="118"/>
      <c r="M12" s="121" t="str">
        <f>IF(OR($B12="",$C12="",$D12="",$I12&lt;AN_LIM,$I12&gt;AN_CONCURS,$L12="",$Q12=FALSE),"",100)</f>
        <v/>
      </c>
      <c r="N12" s="121" t="str">
        <f>IF(OR($B12="",$C12="",$D12="",$I12="",$I12&gt;AN_CONCURS,$L12="",$Q12=FALSE),"",100)</f>
        <v/>
      </c>
      <c r="O12" s="153" t="str">
        <f>IF(OR($B12="",$D12="",$C12="",$I12&gt;AN_CONCURS,$L12="",$Q12=FALSE),"",IF($I12&gt;=AN_LIM,1,""))</f>
        <v/>
      </c>
      <c r="P12" s="153" t="str">
        <f>IF(OR($B12="",$D12="",$C12="",$I12="",$I12&gt;AN_CONCURS,$L12="",$Q12=FALSE),"",1)</f>
        <v/>
      </c>
      <c r="Q12" s="153" t="b">
        <f>IF(NUME="",FALSE,ISNUMBER(SEARCH(NUME,$B12)))</f>
        <v>0</v>
      </c>
      <c r="R12" s="154"/>
      <c r="S12" s="123" t="e">
        <f>FIND(",",$B12,1)</f>
        <v>#VALUE!</v>
      </c>
      <c r="T12" s="123" t="e">
        <f t="shared" si="1"/>
        <v>#VALUE!</v>
      </c>
      <c r="U12" s="123" t="e">
        <f t="shared" si="1"/>
        <v>#VALUE!</v>
      </c>
      <c r="V12" s="123" t="e">
        <f t="shared" si="1"/>
        <v>#VALUE!</v>
      </c>
      <c r="W12" s="123" t="e">
        <f t="shared" si="1"/>
        <v>#VALUE!</v>
      </c>
      <c r="X12" s="123" t="e">
        <f t="shared" si="1"/>
        <v>#VALUE!</v>
      </c>
      <c r="Y12" s="123" t="e">
        <f t="shared" si="1"/>
        <v>#VALUE!</v>
      </c>
      <c r="Z12" s="123" t="e">
        <f t="shared" si="1"/>
        <v>#VALUE!</v>
      </c>
      <c r="AA12" s="123" t="e">
        <f t="shared" si="1"/>
        <v>#VALUE!</v>
      </c>
      <c r="AB12" s="123" t="e">
        <f t="shared" si="1"/>
        <v>#VALUE!</v>
      </c>
      <c r="AC12" s="124" t="e">
        <f t="shared" si="2"/>
        <v>#VALUE!</v>
      </c>
      <c r="AD12" s="124" t="e">
        <f t="shared" si="2"/>
        <v>#VALUE!</v>
      </c>
      <c r="AE12" s="124" t="e">
        <f t="shared" si="2"/>
        <v>#VALUE!</v>
      </c>
      <c r="AF12" s="124" t="e">
        <f t="shared" si="2"/>
        <v>#VALUE!</v>
      </c>
      <c r="AG12" s="124" t="e">
        <f t="shared" si="2"/>
        <v>#VALUE!</v>
      </c>
      <c r="AH12" s="124" t="e">
        <f t="shared" si="2"/>
        <v>#VALUE!</v>
      </c>
      <c r="AI12" s="124" t="e">
        <f t="shared" si="2"/>
        <v>#VALUE!</v>
      </c>
      <c r="AJ12" s="124" t="e">
        <f t="shared" si="2"/>
        <v>#VALUE!</v>
      </c>
      <c r="AK12" s="124" t="e">
        <f t="shared" si="2"/>
        <v>#VALUE!</v>
      </c>
      <c r="AL12" s="124" t="e">
        <f t="shared" si="2"/>
        <v>#VALUE!</v>
      </c>
      <c r="AM12" s="124">
        <f>1+SUMIF(AC12:AL12,"&gt;0",AC12:AL12)</f>
        <v>1</v>
      </c>
      <c r="AN12" s="108"/>
      <c r="AO12" s="108"/>
    </row>
    <row r="13" spans="1:41" s="103" customFormat="1" ht="15.75">
      <c r="A13" s="125"/>
      <c r="B13" s="126"/>
      <c r="C13" s="126"/>
      <c r="D13" s="126"/>
      <c r="E13" s="125"/>
      <c r="F13" s="125"/>
      <c r="G13" s="126"/>
      <c r="H13" s="125"/>
      <c r="I13" s="127"/>
      <c r="J13" s="119"/>
      <c r="K13" s="119"/>
      <c r="L13" s="118"/>
      <c r="M13" s="121" t="str">
        <f>IF(OR($B13="",$C13="",$D13="",$I13&lt;AN_LIM,$I13&gt;AN_CONCURS,$L13="",$Q13=FALSE),"",100)</f>
        <v/>
      </c>
      <c r="N13" s="121" t="str">
        <f>IF(OR($B13="",$C13="",$D13="",$I13="",$I13&gt;AN_CONCURS,$L13="",$Q13=FALSE),"",100)</f>
        <v/>
      </c>
      <c r="O13" s="153" t="str">
        <f>IF(OR($B13="",$D13="",$C13="",$I13&gt;AN_CONCURS,$L13="",$Q13=FALSE),"",IF($I13&gt;=AN_LIM,1,""))</f>
        <v/>
      </c>
      <c r="P13" s="153" t="str">
        <f>IF(OR($B13="",$D13="",$C13="",$I13="",$I13&gt;AN_CONCURS,$L13="",$Q13=FALSE),"",1)</f>
        <v/>
      </c>
      <c r="Q13" s="153" t="b">
        <f>IF(NUME="",FALSE,ISNUMBER(SEARCH(NUME,$B13)))</f>
        <v>0</v>
      </c>
      <c r="R13" s="154"/>
      <c r="S13" s="123" t="e">
        <f>FIND(",",$B13,1)</f>
        <v>#VALUE!</v>
      </c>
      <c r="T13" s="123" t="e">
        <f t="shared" si="1"/>
        <v>#VALUE!</v>
      </c>
      <c r="U13" s="123" t="e">
        <f t="shared" si="1"/>
        <v>#VALUE!</v>
      </c>
      <c r="V13" s="123" t="e">
        <f t="shared" si="1"/>
        <v>#VALUE!</v>
      </c>
      <c r="W13" s="123" t="e">
        <f t="shared" si="1"/>
        <v>#VALUE!</v>
      </c>
      <c r="X13" s="123" t="e">
        <f t="shared" si="1"/>
        <v>#VALUE!</v>
      </c>
      <c r="Y13" s="123" t="e">
        <f t="shared" si="1"/>
        <v>#VALUE!</v>
      </c>
      <c r="Z13" s="123" t="e">
        <f t="shared" si="1"/>
        <v>#VALUE!</v>
      </c>
      <c r="AA13" s="123" t="e">
        <f t="shared" si="1"/>
        <v>#VALUE!</v>
      </c>
      <c r="AB13" s="123" t="e">
        <f t="shared" si="1"/>
        <v>#VALUE!</v>
      </c>
      <c r="AC13" s="124" t="e">
        <f t="shared" si="2"/>
        <v>#VALUE!</v>
      </c>
      <c r="AD13" s="124" t="e">
        <f t="shared" si="2"/>
        <v>#VALUE!</v>
      </c>
      <c r="AE13" s="124" t="e">
        <f t="shared" si="2"/>
        <v>#VALUE!</v>
      </c>
      <c r="AF13" s="124" t="e">
        <f t="shared" si="2"/>
        <v>#VALUE!</v>
      </c>
      <c r="AG13" s="124" t="e">
        <f t="shared" si="2"/>
        <v>#VALUE!</v>
      </c>
      <c r="AH13" s="124" t="e">
        <f t="shared" si="2"/>
        <v>#VALUE!</v>
      </c>
      <c r="AI13" s="124" t="e">
        <f t="shared" si="2"/>
        <v>#VALUE!</v>
      </c>
      <c r="AJ13" s="124" t="e">
        <f t="shared" si="2"/>
        <v>#VALUE!</v>
      </c>
      <c r="AK13" s="124" t="e">
        <f t="shared" si="2"/>
        <v>#VALUE!</v>
      </c>
      <c r="AL13" s="124" t="e">
        <f t="shared" si="2"/>
        <v>#VALUE!</v>
      </c>
      <c r="AM13" s="124">
        <f>1+SUMIF(AC13:AL13,"&gt;0",AC13:AL13)</f>
        <v>1</v>
      </c>
      <c r="AN13" s="108"/>
      <c r="AO13" s="108"/>
    </row>
    <row r="14" spans="1:41" s="103" customFormat="1" ht="15.75">
      <c r="A14" s="125"/>
      <c r="B14" s="126"/>
      <c r="C14" s="126"/>
      <c r="D14" s="126"/>
      <c r="E14" s="125"/>
      <c r="F14" s="125"/>
      <c r="G14" s="126"/>
      <c r="H14" s="125"/>
      <c r="I14" s="127"/>
      <c r="J14" s="127"/>
      <c r="K14" s="127"/>
      <c r="L14" s="181"/>
      <c r="M14" s="121" t="str">
        <f>IF(OR($B14="",$C14="",$D14="",$I14&lt;AN_LIM,$I14&gt;AN_CONCURS,$L14="",$Q14=FALSE),"",100)</f>
        <v/>
      </c>
      <c r="N14" s="121" t="str">
        <f>IF(OR($B14="",$C14="",$D14="",$I14="",$I14&gt;AN_CONCURS,$L14="",$Q14=FALSE),"",100)</f>
        <v/>
      </c>
      <c r="O14" s="153" t="str">
        <f>IF(OR($B14="",$D14="",$C14="",$I14&gt;AN_CONCURS,$L14="",$Q14=FALSE),"",IF($I14&gt;=AN_LIM,1,""))</f>
        <v/>
      </c>
      <c r="P14" s="153" t="str">
        <f>IF(OR($B14="",$D14="",$C14="",$I14="",$I14&gt;AN_CONCURS,$L14="",$Q14=FALSE),"",1)</f>
        <v/>
      </c>
      <c r="Q14" s="153" t="b">
        <f>IF(NUME="",FALSE,ISNUMBER(SEARCH(NUME,$B14)))</f>
        <v>0</v>
      </c>
      <c r="R14" s="154"/>
      <c r="S14" s="123" t="e">
        <f>FIND(",",$B14,1)</f>
        <v>#VALUE!</v>
      </c>
      <c r="T14" s="123" t="e">
        <f t="shared" si="1"/>
        <v>#VALUE!</v>
      </c>
      <c r="U14" s="123" t="e">
        <f t="shared" si="1"/>
        <v>#VALUE!</v>
      </c>
      <c r="V14" s="123" t="e">
        <f t="shared" si="1"/>
        <v>#VALUE!</v>
      </c>
      <c r="W14" s="123" t="e">
        <f t="shared" si="1"/>
        <v>#VALUE!</v>
      </c>
      <c r="X14" s="123" t="e">
        <f t="shared" si="1"/>
        <v>#VALUE!</v>
      </c>
      <c r="Y14" s="123" t="e">
        <f t="shared" si="1"/>
        <v>#VALUE!</v>
      </c>
      <c r="Z14" s="123" t="e">
        <f t="shared" si="1"/>
        <v>#VALUE!</v>
      </c>
      <c r="AA14" s="123" t="e">
        <f t="shared" si="1"/>
        <v>#VALUE!</v>
      </c>
      <c r="AB14" s="123" t="e">
        <f t="shared" si="1"/>
        <v>#VALUE!</v>
      </c>
      <c r="AC14" s="124" t="e">
        <f t="shared" si="2"/>
        <v>#VALUE!</v>
      </c>
      <c r="AD14" s="124" t="e">
        <f t="shared" si="2"/>
        <v>#VALUE!</v>
      </c>
      <c r="AE14" s="124" t="e">
        <f t="shared" si="2"/>
        <v>#VALUE!</v>
      </c>
      <c r="AF14" s="124" t="e">
        <f t="shared" si="2"/>
        <v>#VALUE!</v>
      </c>
      <c r="AG14" s="124" t="e">
        <f t="shared" si="2"/>
        <v>#VALUE!</v>
      </c>
      <c r="AH14" s="124" t="e">
        <f t="shared" si="2"/>
        <v>#VALUE!</v>
      </c>
      <c r="AI14" s="124" t="e">
        <f t="shared" si="2"/>
        <v>#VALUE!</v>
      </c>
      <c r="AJ14" s="124" t="e">
        <f t="shared" si="2"/>
        <v>#VALUE!</v>
      </c>
      <c r="AK14" s="124" t="e">
        <f t="shared" si="2"/>
        <v>#VALUE!</v>
      </c>
      <c r="AL14" s="124" t="e">
        <f t="shared" si="2"/>
        <v>#VALUE!</v>
      </c>
      <c r="AM14" s="124">
        <f>1+SUMIF(AC14:AL14,"&gt;0",AC14:AL14)</f>
        <v>1</v>
      </c>
      <c r="AN14" s="108"/>
      <c r="AO14" s="108"/>
    </row>
    <row r="15" spans="1:41" s="103" customFormat="1" ht="15.75">
      <c r="A15" s="125"/>
      <c r="B15" s="126"/>
      <c r="C15" s="126"/>
      <c r="D15" s="126"/>
      <c r="E15" s="125"/>
      <c r="F15" s="125"/>
      <c r="G15" s="126"/>
      <c r="H15" s="125"/>
      <c r="I15" s="127"/>
      <c r="J15" s="127"/>
      <c r="K15" s="127"/>
      <c r="L15" s="181"/>
      <c r="M15" s="121" t="str">
        <f>IF(OR($B15="",$C15="",$D15="",$I15&lt;AN_LIM,$I15&gt;AN_CONCURS,$L15="",$Q15=FALSE),"",100)</f>
        <v/>
      </c>
      <c r="N15" s="121" t="str">
        <f>IF(OR($B15="",$C15="",$D15="",$I15="",$I15&gt;AN_CONCURS,$L15="",$Q15=FALSE),"",100)</f>
        <v/>
      </c>
      <c r="O15" s="153" t="str">
        <f>IF(OR($B15="",$D15="",$C15="",$I15&gt;AN_CONCURS,$L15="",$Q15=FALSE),"",IF($I15&gt;=AN_LIM,1,""))</f>
        <v/>
      </c>
      <c r="P15" s="153" t="str">
        <f>IF(OR($B15="",$D15="",$C15="",$I15="",$I15&gt;AN_CONCURS,$L15="",$Q15=FALSE),"",1)</f>
        <v/>
      </c>
      <c r="Q15" s="153" t="b">
        <f>IF(NUME="",FALSE,ISNUMBER(SEARCH(NUME,$B15)))</f>
        <v>0</v>
      </c>
      <c r="R15" s="154"/>
      <c r="S15" s="123" t="e">
        <f>FIND(",",$B15,1)</f>
        <v>#VALUE!</v>
      </c>
      <c r="T15" s="123" t="e">
        <f t="shared" si="1"/>
        <v>#VALUE!</v>
      </c>
      <c r="U15" s="123" t="e">
        <f t="shared" si="1"/>
        <v>#VALUE!</v>
      </c>
      <c r="V15" s="123" t="e">
        <f t="shared" si="1"/>
        <v>#VALUE!</v>
      </c>
      <c r="W15" s="123" t="e">
        <f t="shared" si="1"/>
        <v>#VALUE!</v>
      </c>
      <c r="X15" s="123" t="e">
        <f t="shared" si="1"/>
        <v>#VALUE!</v>
      </c>
      <c r="Y15" s="123" t="e">
        <f t="shared" si="1"/>
        <v>#VALUE!</v>
      </c>
      <c r="Z15" s="123" t="e">
        <f t="shared" si="1"/>
        <v>#VALUE!</v>
      </c>
      <c r="AA15" s="123" t="e">
        <f t="shared" si="1"/>
        <v>#VALUE!</v>
      </c>
      <c r="AB15" s="123" t="e">
        <f t="shared" si="1"/>
        <v>#VALUE!</v>
      </c>
      <c r="AC15" s="124" t="e">
        <f t="shared" si="2"/>
        <v>#VALUE!</v>
      </c>
      <c r="AD15" s="124" t="e">
        <f t="shared" si="2"/>
        <v>#VALUE!</v>
      </c>
      <c r="AE15" s="124" t="e">
        <f t="shared" si="2"/>
        <v>#VALUE!</v>
      </c>
      <c r="AF15" s="124" t="e">
        <f t="shared" si="2"/>
        <v>#VALUE!</v>
      </c>
      <c r="AG15" s="124" t="e">
        <f t="shared" si="2"/>
        <v>#VALUE!</v>
      </c>
      <c r="AH15" s="124" t="e">
        <f t="shared" si="2"/>
        <v>#VALUE!</v>
      </c>
      <c r="AI15" s="124" t="e">
        <f t="shared" si="2"/>
        <v>#VALUE!</v>
      </c>
      <c r="AJ15" s="124" t="e">
        <f t="shared" si="2"/>
        <v>#VALUE!</v>
      </c>
      <c r="AK15" s="124" t="e">
        <f t="shared" si="2"/>
        <v>#VALUE!</v>
      </c>
      <c r="AL15" s="124" t="e">
        <f t="shared" si="2"/>
        <v>#VALUE!</v>
      </c>
      <c r="AM15" s="124">
        <f>1+SUMIF(AC15:AL15,"&gt;0",AC15:AL15)</f>
        <v>1</v>
      </c>
      <c r="AN15" s="108"/>
      <c r="AO15" s="108"/>
    </row>
    <row r="16" spans="1:41" s="103" customFormat="1" ht="15.75">
      <c r="E16" s="101"/>
      <c r="F16" s="101"/>
      <c r="H16" s="102"/>
      <c r="I16" s="222"/>
      <c r="L16" s="102"/>
      <c r="M16" s="108"/>
      <c r="N16" s="108"/>
      <c r="O16" s="182"/>
      <c r="P16" s="182"/>
      <c r="Q16" s="182"/>
      <c r="R16" s="182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</row>
    <row r="17" spans="5:41" s="103" customFormat="1" ht="15.75">
      <c r="E17" s="101"/>
      <c r="F17" s="101"/>
      <c r="H17" s="102"/>
      <c r="I17" s="222"/>
      <c r="L17" s="102"/>
      <c r="M17" s="108"/>
      <c r="N17" s="108"/>
      <c r="O17" s="182"/>
      <c r="P17" s="182"/>
      <c r="Q17" s="182"/>
      <c r="R17" s="182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</row>
    <row r="18" spans="5:41" s="103" customFormat="1" ht="15.75">
      <c r="E18" s="101"/>
      <c r="F18" s="101"/>
      <c r="H18" s="102"/>
      <c r="I18" s="222"/>
      <c r="L18" s="102"/>
      <c r="M18" s="108"/>
      <c r="N18" s="108"/>
      <c r="O18" s="182"/>
      <c r="P18" s="182"/>
      <c r="Q18" s="182"/>
      <c r="R18" s="182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</row>
    <row r="19" spans="5:41" s="103" customFormat="1" ht="15.75">
      <c r="E19" s="101"/>
      <c r="F19" s="101"/>
      <c r="H19" s="102"/>
      <c r="I19" s="222"/>
      <c r="L19" s="102"/>
      <c r="M19" s="108"/>
      <c r="N19" s="108"/>
      <c r="O19" s="182"/>
      <c r="P19" s="182"/>
      <c r="Q19" s="182"/>
      <c r="R19" s="182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</row>
    <row r="20" spans="5:41" s="103" customFormat="1" ht="15.75">
      <c r="E20" s="101"/>
      <c r="F20" s="101"/>
      <c r="H20" s="102"/>
      <c r="I20" s="222"/>
      <c r="L20" s="102"/>
      <c r="M20" s="108"/>
      <c r="N20" s="108"/>
      <c r="O20" s="182"/>
      <c r="P20" s="182"/>
      <c r="Q20" s="182"/>
      <c r="R20" s="182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</row>
    <row r="21" spans="5:41" s="103" customFormat="1" ht="15.75">
      <c r="E21" s="101"/>
      <c r="F21" s="101"/>
      <c r="H21" s="102"/>
      <c r="I21" s="222"/>
      <c r="L21" s="102"/>
      <c r="M21" s="108"/>
      <c r="N21" s="108"/>
      <c r="O21" s="182"/>
      <c r="P21" s="182"/>
      <c r="Q21" s="182"/>
      <c r="R21" s="182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</row>
    <row r="22" spans="5:41" s="103" customFormat="1" ht="15.75">
      <c r="E22" s="101"/>
      <c r="F22" s="101"/>
      <c r="H22" s="102"/>
      <c r="I22" s="222"/>
      <c r="L22" s="102"/>
      <c r="M22" s="108"/>
      <c r="N22" s="108"/>
      <c r="O22" s="182"/>
      <c r="P22" s="182"/>
      <c r="Q22" s="182"/>
      <c r="R22" s="182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</row>
  </sheetData>
  <sheetProtection password="C296" sheet="1" objects="1" scenarios="1"/>
  <mergeCells count="20">
    <mergeCell ref="A6:N6"/>
    <mergeCell ref="O8:P8"/>
    <mergeCell ref="C8:C9"/>
    <mergeCell ref="E8:F8"/>
    <mergeCell ref="J8:J9"/>
    <mergeCell ref="A8:A9"/>
    <mergeCell ref="B8:B9"/>
    <mergeCell ref="M8:N8"/>
    <mergeCell ref="D8:D9"/>
    <mergeCell ref="G8:G9"/>
    <mergeCell ref="Q8:Q9"/>
    <mergeCell ref="K8:K9"/>
    <mergeCell ref="H8:H9"/>
    <mergeCell ref="I8:I9"/>
    <mergeCell ref="L8:L9"/>
    <mergeCell ref="A1:C1"/>
    <mergeCell ref="A2:C2"/>
    <mergeCell ref="A3:C3"/>
    <mergeCell ref="A4:C4"/>
    <mergeCell ref="A5:N5"/>
  </mergeCells>
  <phoneticPr fontId="39" type="noConversion"/>
  <pageMargins left="0.39370078740157483" right="0.39370078740157483" top="1.17" bottom="4.03" header="0" footer="3.35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N109"/>
  <sheetViews>
    <sheetView view="pageBreakPreview" zoomScale="60" zoomScaleNormal="104" workbookViewId="0">
      <selection activeCell="AP37" sqref="AP37"/>
    </sheetView>
  </sheetViews>
  <sheetFormatPr defaultRowHeight="15.75"/>
  <cols>
    <col min="1" max="1" width="5.7109375" style="103" customWidth="1"/>
    <col min="2" max="3" width="35.7109375" style="103" customWidth="1"/>
    <col min="4" max="4" width="18.7109375" style="103" customWidth="1"/>
    <col min="5" max="5" width="18.710937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9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W2" s="183"/>
      <c r="X2" s="182"/>
    </row>
    <row r="3" spans="1:39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W3" s="183"/>
      <c r="X3" s="182"/>
    </row>
    <row r="4" spans="1:39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W4" s="183"/>
      <c r="X4" s="182"/>
    </row>
    <row r="5" spans="1:39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193"/>
      <c r="K5" s="193"/>
      <c r="L5" s="193"/>
      <c r="M5" s="193"/>
      <c r="N5" s="243"/>
      <c r="O5" s="193"/>
      <c r="Q5" s="243"/>
      <c r="W5" s="183"/>
      <c r="X5" s="182"/>
    </row>
    <row r="6" spans="1:39" s="108" customFormat="1">
      <c r="A6" s="761" t="s">
        <v>243</v>
      </c>
      <c r="B6" s="761"/>
      <c r="C6" s="761"/>
      <c r="D6" s="761"/>
      <c r="E6" s="761"/>
      <c r="F6" s="761"/>
      <c r="G6" s="761"/>
      <c r="H6" s="761"/>
      <c r="I6" s="761"/>
      <c r="J6" s="193"/>
      <c r="K6" s="193"/>
      <c r="L6" s="193"/>
      <c r="M6" s="193"/>
      <c r="N6" s="208"/>
      <c r="O6" s="193"/>
      <c r="Q6" s="208"/>
      <c r="W6" s="183"/>
      <c r="X6" s="182"/>
    </row>
    <row r="7" spans="1:39" s="108" customFormat="1" ht="13.5" customHeight="1">
      <c r="I7" s="30"/>
      <c r="J7" s="30" t="str">
        <f>CONCATENATE(FUNCTIE," ",NUME)</f>
        <v>ASISTENT UNIVERSITAR DĂESCU Alexandru Cosmin</v>
      </c>
      <c r="K7" s="182"/>
      <c r="L7" s="182"/>
      <c r="M7" s="182"/>
      <c r="N7" s="208"/>
      <c r="O7" s="182"/>
      <c r="Q7" s="208"/>
    </row>
    <row r="8" spans="1:39" ht="18.75" customHeight="1">
      <c r="A8" s="771" t="s">
        <v>0</v>
      </c>
      <c r="B8" s="771" t="s">
        <v>1</v>
      </c>
      <c r="C8" s="771" t="s">
        <v>72</v>
      </c>
      <c r="D8" s="771" t="s">
        <v>67</v>
      </c>
      <c r="E8" s="768" t="s">
        <v>68</v>
      </c>
      <c r="F8" s="772" t="s">
        <v>4</v>
      </c>
      <c r="G8" s="771" t="s">
        <v>69</v>
      </c>
      <c r="H8" s="768" t="s">
        <v>70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66" t="s">
        <v>137</v>
      </c>
      <c r="P8" s="767"/>
      <c r="Q8" s="770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49.5" customHeight="1">
      <c r="A9" s="771"/>
      <c r="B9" s="771"/>
      <c r="C9" s="771"/>
      <c r="D9" s="771"/>
      <c r="E9" s="769"/>
      <c r="F9" s="772"/>
      <c r="G9" s="771"/>
      <c r="H9" s="76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70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0</v>
      </c>
      <c r="J10" s="114">
        <f t="shared" ref="J10:P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115">
        <f t="shared" si="0"/>
        <v>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>
      <c r="A11" s="118" t="s">
        <v>121</v>
      </c>
      <c r="B11" s="151"/>
      <c r="C11" s="151"/>
      <c r="D11" s="151"/>
      <c r="E11" s="118"/>
      <c r="F11" s="119"/>
      <c r="G11" s="119"/>
      <c r="H11" s="119"/>
      <c r="I11" s="121" t="str">
        <f t="shared" ref="I11:I42" si="2">IF(OR($B11="",$C11="",$D11="",$E11="",$F11&lt;AN_LIM,$F11&gt;AN_CONCURS,$Q11=FALSE),"",IF($H11="",CS_STR*$G11/AM11,CS_STR*$H11))</f>
        <v/>
      </c>
      <c r="J11" s="121" t="str">
        <f t="shared" ref="J11:J42" si="3">IF(OR($B11="",$C11="",$D11="",$E11="",$F11="",$F11&gt;AN_CONCURS,$Q11=FALSE),"",IF($H11="",CS_STR*$G11/AM11,CS_STR*$H11))</f>
        <v/>
      </c>
      <c r="K11" s="153" t="str">
        <f t="shared" ref="K11:K42" si="4">IF(OR($B11="",$C11="",$D11="",$E11="",$F11="",$F11&gt;AN_CONCURS,$Q11=FALSE),"",IF($F11&gt;=AN_LIM,1,""))</f>
        <v/>
      </c>
      <c r="L11" s="153" t="str">
        <f t="shared" ref="L11:L42" si="5">IF(OR($B11="",$C11="",$D11="",$E11="",$F11="",$F11&gt;AN_CONCURS,$Q11=FALSE),"",1)</f>
        <v/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IF(OR($B11="",$C11="",$D11="",$E11="",$F11="",$F11&gt;AN_CONCURS,),"",IF((FIND(NUME,$B11,1)=1),1,""))</f>
        <v/>
      </c>
      <c r="O11" s="121" t="str">
        <f t="shared" ref="O11:O42" si="8">IF(OR($B11="",$C11="",$D11="",$E11="",$F11="",$F11&gt;AN_CONCURS,$Q11=FALSE),"",IF($H11="",$G11/AM11,$H11))</f>
        <v/>
      </c>
      <c r="P11" s="153" t="str">
        <f>IF(K11=1,O11,"")</f>
        <v/>
      </c>
      <c r="Q11" s="236" t="b">
        <f t="shared" ref="Q11:Q74" si="9">IF(NUME="",FALSE,ISNUMBER(SEARCH(NUME,$B11)))</f>
        <v>0</v>
      </c>
      <c r="R11" s="154"/>
      <c r="S11" s="123" t="e">
        <f t="shared" ref="S11:S74" si="10">FIND(",",$B11,1)</f>
        <v>#VALUE!</v>
      </c>
      <c r="T11" s="123" t="e">
        <f t="shared" ref="T11:AB26" si="11">FIND(",",$B11,S11+1)</f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 t="e">
        <f t="shared" ref="AC11:AL36" si="12">IF(S11&gt;0,1,0)</f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1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IF(OR($B43="",$C43="",$D43="",$E43="",$F43&lt;AN_LIM,$F43&gt;AN_CONCURS,$Q43=FALSE),"",IF($H43="",CS_STR*$G43/AM43,CS_STR*$H43))</f>
        <v/>
      </c>
      <c r="J43" s="121" t="str">
        <f t="shared" ref="J43:J74" si="19">IF(OR($B43="",$C43="",$D43="",$E43="",$F43="",$F43&gt;AN_CONCURS,$Q43=FALSE),"",IF($H43="",CS_STR*$G43/AM43,CS_STR*$H43))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IF(OR($B75="",$C75="",$D75="",$E75="",$F75&lt;AN_LIM,$F75&gt;AN_CONCURS,$Q75=FALSE),"",IF($H75="",CS_STR*$G75/AM75,CS_STR*$H75))</f>
        <v/>
      </c>
      <c r="J75" s="121" t="str">
        <f t="shared" ref="J75:J109" si="30">IF(OR($B75="",$C75="",$D75="",$E75="",$F75="",$F75&gt;AN_CONCURS,$Q75=FALSE),"",IF($H75="",CS_STR*$G75/AM75,CS_STR*$H75))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Q8:Q9"/>
    <mergeCell ref="O8:P8"/>
    <mergeCell ref="A8:A9"/>
    <mergeCell ref="B8:B9"/>
    <mergeCell ref="C8:C9"/>
    <mergeCell ref="D8:D9"/>
    <mergeCell ref="E8:E9"/>
    <mergeCell ref="F8:F9"/>
    <mergeCell ref="K8:L8"/>
    <mergeCell ref="G8:G9"/>
    <mergeCell ref="M8:N8"/>
    <mergeCell ref="A6:I6"/>
    <mergeCell ref="H8:H9"/>
    <mergeCell ref="I8:J8"/>
    <mergeCell ref="A1:C1"/>
    <mergeCell ref="A2:C2"/>
    <mergeCell ref="A3:C3"/>
    <mergeCell ref="A4:C4"/>
    <mergeCell ref="A5:I5"/>
  </mergeCells>
  <phoneticPr fontId="39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AN109"/>
  <sheetViews>
    <sheetView view="pageBreakPreview" zoomScale="60" zoomScaleNormal="85" workbookViewId="0">
      <selection activeCell="H29" sqref="H29"/>
    </sheetView>
  </sheetViews>
  <sheetFormatPr defaultRowHeight="15.75"/>
  <cols>
    <col min="1" max="1" width="5.7109375" style="103" customWidth="1"/>
    <col min="2" max="2" width="33.7109375" style="103" customWidth="1"/>
    <col min="3" max="3" width="35.7109375" style="103" customWidth="1"/>
    <col min="4" max="4" width="20.85546875" style="103" customWidth="1"/>
    <col min="5" max="5" width="19.5703125" style="102" customWidth="1"/>
    <col min="6" max="6" width="8.7109375" style="222" customWidth="1"/>
    <col min="7" max="7" width="10.7109375" style="103" customWidth="1"/>
    <col min="8" max="8" width="12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9" s="108" customFormat="1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R2" s="243"/>
      <c r="X2" s="183"/>
      <c r="Y2" s="182"/>
    </row>
    <row r="3" spans="1:39" s="108" customFormat="1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R3" s="242"/>
      <c r="X3" s="183"/>
      <c r="Y3" s="182"/>
    </row>
    <row r="4" spans="1:39" s="108" customFormat="1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R4" s="242"/>
      <c r="X4" s="183"/>
      <c r="Y4" s="182"/>
    </row>
    <row r="5" spans="1:39" s="108" customFormat="1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193"/>
      <c r="K5" s="193"/>
      <c r="L5" s="193"/>
      <c r="M5" s="193"/>
      <c r="N5" s="243"/>
      <c r="O5" s="193"/>
      <c r="Q5" s="243"/>
      <c r="R5" s="243"/>
      <c r="X5" s="183"/>
      <c r="Y5" s="182"/>
    </row>
    <row r="6" spans="1:39" s="108" customFormat="1">
      <c r="A6" s="761" t="s">
        <v>245</v>
      </c>
      <c r="B6" s="761"/>
      <c r="C6" s="761"/>
      <c r="D6" s="761"/>
      <c r="E6" s="761"/>
      <c r="F6" s="761"/>
      <c r="G6" s="761"/>
      <c r="H6" s="761"/>
      <c r="I6" s="761"/>
      <c r="J6" s="193"/>
      <c r="K6" s="193"/>
      <c r="L6" s="193"/>
      <c r="M6" s="193"/>
      <c r="N6" s="208"/>
      <c r="O6" s="193"/>
      <c r="Q6" s="208"/>
      <c r="R6" s="208"/>
      <c r="X6" s="183"/>
      <c r="Y6" s="182"/>
    </row>
    <row r="7" spans="1:39" s="108" customFormat="1" ht="13.5" customHeight="1">
      <c r="I7" s="30"/>
      <c r="J7" s="30" t="str">
        <f>CONCATENATE(FUNCTIE," ",NUME)</f>
        <v>ASISTENT UNIVERSITAR DĂESCU Alexandru Cosmin</v>
      </c>
      <c r="K7" s="182"/>
      <c r="L7" s="182"/>
      <c r="M7" s="182"/>
      <c r="N7" s="208"/>
      <c r="O7" s="182"/>
      <c r="Q7" s="208"/>
      <c r="R7" s="208"/>
    </row>
    <row r="8" spans="1:39" ht="16.5" customHeight="1">
      <c r="A8" s="771" t="s">
        <v>0</v>
      </c>
      <c r="B8" s="771" t="s">
        <v>1</v>
      </c>
      <c r="C8" s="771" t="s">
        <v>72</v>
      </c>
      <c r="D8" s="771" t="s">
        <v>67</v>
      </c>
      <c r="E8" s="768" t="s">
        <v>68</v>
      </c>
      <c r="F8" s="772" t="s">
        <v>4</v>
      </c>
      <c r="G8" s="771" t="s">
        <v>69</v>
      </c>
      <c r="H8" s="768" t="s">
        <v>70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66" t="s">
        <v>137</v>
      </c>
      <c r="P8" s="767"/>
      <c r="Q8" s="770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50.25" customHeight="1">
      <c r="A9" s="771"/>
      <c r="B9" s="771"/>
      <c r="C9" s="771"/>
      <c r="D9" s="771"/>
      <c r="E9" s="769"/>
      <c r="F9" s="772"/>
      <c r="G9" s="771"/>
      <c r="H9" s="76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70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148.5</v>
      </c>
      <c r="J10" s="114">
        <f t="shared" ref="J10:P10" si="0">SUM(J11:J80)</f>
        <v>191</v>
      </c>
      <c r="K10" s="115">
        <f t="shared" si="0"/>
        <v>2</v>
      </c>
      <c r="L10" s="115">
        <f t="shared" si="0"/>
        <v>3</v>
      </c>
      <c r="M10" s="115">
        <f t="shared" si="0"/>
        <v>1</v>
      </c>
      <c r="N10" s="115">
        <f t="shared" si="0"/>
        <v>1</v>
      </c>
      <c r="O10" s="114">
        <f t="shared" si="0"/>
        <v>382</v>
      </c>
      <c r="P10" s="115">
        <f t="shared" si="0"/>
        <v>297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 ht="47.25">
      <c r="A11" s="118" t="s">
        <v>121</v>
      </c>
      <c r="B11" s="531" t="s">
        <v>598</v>
      </c>
      <c r="C11" s="531" t="s">
        <v>599</v>
      </c>
      <c r="D11" s="531" t="s">
        <v>600</v>
      </c>
      <c r="E11" s="529" t="s">
        <v>601</v>
      </c>
      <c r="F11" s="530">
        <v>2004</v>
      </c>
      <c r="G11" s="530">
        <v>316</v>
      </c>
      <c r="H11" s="530">
        <v>85</v>
      </c>
      <c r="I11" s="121" t="str">
        <f t="shared" ref="I11:I42" si="2">IF(OR($B11="",$C11="",$D11="",$E11="",$F11&lt;AN_LIM,$F11&gt;AN_CONCURS,$Q11=FALSE),"",IF($H11="",CS_ROM*$G11/AM11,CS_ROM*$H11))</f>
        <v/>
      </c>
      <c r="J11" s="121">
        <f t="shared" ref="J11:J42" si="3">IF(OR($B11="",$C11="",$D11="",$E11="",$F11="",$F11&gt;AN_CONCURS,$Q11=FALSE),"",IF($H11="",CS_ROM*$G11/AM11,CS_ROM*$H11))</f>
        <v>42.5</v>
      </c>
      <c r="K11" s="153" t="str">
        <f t="shared" ref="K11:K42" si="4">IF(OR($B11="",$C11="",$D11="",$E11="",$F11="",$F11&gt;AN_CONCURS,$Q11=FALSE),"",IF($F11&gt;=AN_LIM,1,""))</f>
        <v/>
      </c>
      <c r="L11" s="153">
        <f t="shared" ref="L11:L42" si="5">IF(OR($B11="",$C11="",$D11="",$E11="",$F11="",$F11&gt;AN_CONCURS,$Q11=FALSE),"",1)</f>
        <v>1</v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IF(OR($B11="",$C11="",$D11="",$E11="",$F11="",$F11&gt;AN_CONCURS,$Q11=FALSE),"",IF((FIND(NUME,$B11,1)=1),1,""))</f>
        <v/>
      </c>
      <c r="O11" s="121">
        <f t="shared" ref="O11:O42" si="8">IF(OR($B11="",$C11="",$D11="",$E11="",$F11="",$F11&gt;AN_CONCURS,$Q11=FALSE),"",IF($H11="",$G11/AM11,$H11))</f>
        <v>85</v>
      </c>
      <c r="P11" s="153" t="str">
        <f>IF(K11=1,O11,"")</f>
        <v/>
      </c>
      <c r="Q11" s="236" t="b">
        <f t="shared" ref="Q11:Q74" si="9">IF(NUME="",FALSE,ISNUMBER(SEARCH(NUME,$B11)))</f>
        <v>1</v>
      </c>
      <c r="R11" s="154"/>
      <c r="S11" s="123">
        <f t="shared" ref="S11:S74" si="10">FIND(",",$B11,1)</f>
        <v>10</v>
      </c>
      <c r="T11" s="123">
        <f t="shared" ref="T11:AB26" si="11">FIND(",",$B11,S11+1)</f>
        <v>29</v>
      </c>
      <c r="U11" s="123">
        <f t="shared" si="11"/>
        <v>37</v>
      </c>
      <c r="V11" s="123">
        <f t="shared" si="11"/>
        <v>49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>
        <f t="shared" ref="AC11:AL36" si="12">IF(S11&gt;0,1,0)</f>
        <v>1</v>
      </c>
      <c r="AD11" s="124">
        <f t="shared" si="12"/>
        <v>1</v>
      </c>
      <c r="AE11" s="124">
        <f t="shared" si="12"/>
        <v>1</v>
      </c>
      <c r="AF11" s="124">
        <f t="shared" si="12"/>
        <v>1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5</v>
      </c>
    </row>
    <row r="12" spans="1:39" ht="47.25">
      <c r="A12" s="118" t="s">
        <v>80</v>
      </c>
      <c r="B12" s="531" t="s">
        <v>598</v>
      </c>
      <c r="C12" s="531" t="s">
        <v>599</v>
      </c>
      <c r="D12" s="531" t="s">
        <v>600</v>
      </c>
      <c r="E12" s="529" t="s">
        <v>602</v>
      </c>
      <c r="F12" s="530">
        <v>2009</v>
      </c>
      <c r="G12" s="530">
        <v>316</v>
      </c>
      <c r="H12" s="530">
        <v>85</v>
      </c>
      <c r="I12" s="121">
        <f t="shared" si="2"/>
        <v>42.5</v>
      </c>
      <c r="J12" s="121">
        <f t="shared" si="3"/>
        <v>42.5</v>
      </c>
      <c r="K12" s="153">
        <f t="shared" si="4"/>
        <v>1</v>
      </c>
      <c r="L12" s="153">
        <f t="shared" si="5"/>
        <v>1</v>
      </c>
      <c r="M12" s="153" t="str">
        <f t="shared" si="6"/>
        <v/>
      </c>
      <c r="N12" s="153" t="str">
        <f t="shared" si="7"/>
        <v/>
      </c>
      <c r="O12" s="121">
        <f t="shared" si="8"/>
        <v>85</v>
      </c>
      <c r="P12" s="153">
        <f t="shared" ref="P12:P75" si="14">IF(K12=1,O12,"")</f>
        <v>85</v>
      </c>
      <c r="Q12" s="236" t="b">
        <f t="shared" si="9"/>
        <v>1</v>
      </c>
      <c r="R12" s="154"/>
      <c r="S12" s="123">
        <f t="shared" si="10"/>
        <v>10</v>
      </c>
      <c r="T12" s="123">
        <f t="shared" si="11"/>
        <v>29</v>
      </c>
      <c r="U12" s="123">
        <f t="shared" si="11"/>
        <v>37</v>
      </c>
      <c r="V12" s="123">
        <f t="shared" si="11"/>
        <v>49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>
        <f t="shared" si="12"/>
        <v>1</v>
      </c>
      <c r="AD12" s="124">
        <f t="shared" si="12"/>
        <v>1</v>
      </c>
      <c r="AE12" s="124">
        <f t="shared" si="12"/>
        <v>1</v>
      </c>
      <c r="AF12" s="124">
        <f t="shared" si="12"/>
        <v>1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5</v>
      </c>
    </row>
    <row r="13" spans="1:39" ht="47.25">
      <c r="A13" s="118" t="s">
        <v>81</v>
      </c>
      <c r="B13" s="531" t="s">
        <v>590</v>
      </c>
      <c r="C13" s="531" t="s">
        <v>603</v>
      </c>
      <c r="D13" s="531" t="s">
        <v>600</v>
      </c>
      <c r="E13" s="529" t="s">
        <v>604</v>
      </c>
      <c r="F13" s="530">
        <v>2011</v>
      </c>
      <c r="G13" s="530">
        <v>212</v>
      </c>
      <c r="H13" s="530">
        <v>212</v>
      </c>
      <c r="I13" s="121">
        <f t="shared" si="2"/>
        <v>106</v>
      </c>
      <c r="J13" s="121">
        <f t="shared" si="3"/>
        <v>106</v>
      </c>
      <c r="K13" s="153">
        <f t="shared" si="4"/>
        <v>1</v>
      </c>
      <c r="L13" s="153">
        <f t="shared" si="5"/>
        <v>1</v>
      </c>
      <c r="M13" s="153">
        <f t="shared" si="6"/>
        <v>1</v>
      </c>
      <c r="N13" s="153">
        <f t="shared" si="7"/>
        <v>1</v>
      </c>
      <c r="O13" s="121">
        <f t="shared" si="8"/>
        <v>212</v>
      </c>
      <c r="P13" s="153">
        <f t="shared" si="14"/>
        <v>212</v>
      </c>
      <c r="Q13" s="236" t="b">
        <f t="shared" si="9"/>
        <v>1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IF(OR($B43="",$C43="",$D43="",$E43="",$F43&lt;AN_LIM,$F43&gt;AN_CONCURS,$Q43=FALSE),"",IF($H43="",CS_ROM*$G43/AM43,CS_ROM*$H43))</f>
        <v/>
      </c>
      <c r="J43" s="121" t="str">
        <f t="shared" ref="J43:J74" si="19">IF(OR($B43="",$C43="",$D43="",$E43="",$F43="",$F43&gt;AN_CONCURS,$Q43=FALSE),"",IF($H43="",CS_ROM*$G43/AM43,CS_ROM*$H43))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IF(OR($B43="",$C43="",$D43="",$E43="",$F43="",$F43&gt;AN_CONCURS,$Q43=FALSE),"",IF((FIND(NUME,$B43,1)=1),1,""))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IF(OR($B75="",$C75="",$D75="",$E75="",$F75&lt;AN_LIM,$F75&gt;AN_CONCURS,$Q75=FALSE),"",IF($H75="",CS_ROM*$G75/AM75,CS_ROM*$H75))</f>
        <v/>
      </c>
      <c r="J75" s="121" t="str">
        <f t="shared" ref="J75:J109" si="30">IF(OR($B75="",$C75="",$D75="",$E75="",$F75="",$F75&gt;AN_CONCURS,$Q75=FALSE),"",IF($H75="",CS_ROM*$G75/AM75,CS_ROM*$H75))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IF(OR($B75="",$C75="",$D75="",$E75="",$F75="",$F75&gt;AN_CONCURS,$Q75=FALSE),"",IF((FIND(NUME,$B75,1)=1),1,""))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K8:L8"/>
    <mergeCell ref="Q8:Q9"/>
    <mergeCell ref="A8:A9"/>
    <mergeCell ref="B8:B9"/>
    <mergeCell ref="C8:C9"/>
    <mergeCell ref="D8:D9"/>
    <mergeCell ref="E8:E9"/>
    <mergeCell ref="M8:N8"/>
    <mergeCell ref="O8:P8"/>
    <mergeCell ref="F8:F9"/>
    <mergeCell ref="G8:G9"/>
    <mergeCell ref="A6:I6"/>
    <mergeCell ref="H8:H9"/>
    <mergeCell ref="I8:J8"/>
    <mergeCell ref="A1:C1"/>
    <mergeCell ref="A2:C2"/>
    <mergeCell ref="A3:C3"/>
    <mergeCell ref="A4:C4"/>
    <mergeCell ref="A5:I5"/>
  </mergeCells>
  <phoneticPr fontId="39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110"/>
  <sheetViews>
    <sheetView view="pageBreakPreview" zoomScale="60" zoomScaleNormal="100" workbookViewId="0">
      <selection activeCell="E45" sqref="E45"/>
    </sheetView>
  </sheetViews>
  <sheetFormatPr defaultRowHeight="15.75"/>
  <cols>
    <col min="1" max="1" width="5.7109375" style="103" customWidth="1"/>
    <col min="2" max="3" width="35.7109375" style="103" customWidth="1"/>
    <col min="4" max="4" width="24.28515625" style="103" customWidth="1"/>
    <col min="5" max="5" width="20.2851562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8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R2" s="243"/>
      <c r="X2" s="183"/>
      <c r="Y2" s="182"/>
    </row>
    <row r="3" spans="1:38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R3" s="254"/>
      <c r="X3" s="183"/>
      <c r="Y3" s="182"/>
    </row>
    <row r="4" spans="1:38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R4" s="254"/>
      <c r="X4" s="183"/>
      <c r="Y4" s="182"/>
    </row>
    <row r="5" spans="1:38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243"/>
      <c r="O5" s="193"/>
      <c r="P5" s="243"/>
      <c r="Q5" s="243"/>
      <c r="R5" s="243"/>
      <c r="X5" s="183"/>
      <c r="Y5" s="182"/>
    </row>
    <row r="6" spans="1:38">
      <c r="A6" s="761" t="s">
        <v>246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208"/>
      <c r="O6" s="193"/>
      <c r="Q6" s="208"/>
      <c r="R6" s="208"/>
      <c r="X6" s="183"/>
      <c r="Y6" s="182"/>
    </row>
    <row r="7" spans="1:38" ht="13.5" customHeight="1">
      <c r="A7" s="108"/>
      <c r="B7" s="108"/>
      <c r="C7" s="108"/>
      <c r="D7" s="108"/>
      <c r="E7" s="108"/>
      <c r="F7" s="108"/>
      <c r="G7" s="108"/>
      <c r="H7" s="108"/>
      <c r="I7" s="30"/>
      <c r="J7" s="30" t="str">
        <f>CONCATENATE(FUNCTIE," ",NUME)</f>
        <v>ASISTENT UNIVERSITAR DĂESCU Alexandru Cosmin</v>
      </c>
      <c r="N7" s="208"/>
      <c r="Q7" s="208"/>
      <c r="R7" s="208"/>
    </row>
    <row r="8" spans="1:38" ht="18.75" customHeight="1">
      <c r="A8" s="765" t="s">
        <v>0</v>
      </c>
      <c r="B8" s="765" t="s">
        <v>1</v>
      </c>
      <c r="C8" s="765" t="s">
        <v>72</v>
      </c>
      <c r="D8" s="765" t="s">
        <v>67</v>
      </c>
      <c r="E8" s="762" t="s">
        <v>68</v>
      </c>
      <c r="F8" s="764" t="s">
        <v>4</v>
      </c>
      <c r="G8" s="765" t="s">
        <v>69</v>
      </c>
      <c r="H8" s="762" t="s">
        <v>70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62" t="s">
        <v>71</v>
      </c>
      <c r="P8" s="770" t="s">
        <v>238</v>
      </c>
      <c r="Q8" s="107"/>
    </row>
    <row r="9" spans="1:38" ht="51" customHeight="1">
      <c r="A9" s="765"/>
      <c r="B9" s="765"/>
      <c r="C9" s="765"/>
      <c r="D9" s="765"/>
      <c r="E9" s="763"/>
      <c r="F9" s="764"/>
      <c r="G9" s="765"/>
      <c r="H9" s="76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63"/>
      <c r="P9" s="77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6"/>
      <c r="F10" s="221"/>
      <c r="G10" s="197"/>
      <c r="H10" s="232"/>
      <c r="I10" s="114">
        <f>SUMIF(I11:I80,"&gt;0")</f>
        <v>0</v>
      </c>
      <c r="J10" s="114">
        <f t="shared" ref="J10:O10" si="0">SUMIF(J11:J80,"&gt;0")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118"/>
      <c r="E11" s="118"/>
      <c r="F11" s="119"/>
      <c r="G11" s="119"/>
      <c r="H11" s="119"/>
      <c r="I11" s="121" t="str">
        <f t="shared" ref="I11:I42" si="2">IF(OR($B11="",$C11="",$D11="",$E11="",$F11&lt;AN_LIM,$F11&gt;AN_CONCURS,$P11=FALSE),"",IF($H11="",CPI*$G11/AL11,CPI*$H11))</f>
        <v/>
      </c>
      <c r="J11" s="121" t="str">
        <f t="shared" ref="J11:J42" si="3">IF(OR($B11="",$C11="",$D11="",$E11="",$F11="",$F11&gt;AN_CONCURS,$P11=FALSE),"",IF($H11="",CPI*$G11/AL11,CPI*$H11))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18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5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5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5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5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5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5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5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5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5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5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5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5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5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5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5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5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5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5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5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5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5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5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5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5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5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5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5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5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5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5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5"/>
      <c r="E43" s="125"/>
      <c r="F43" s="127"/>
      <c r="G43" s="127"/>
      <c r="H43" s="127"/>
      <c r="I43" s="121" t="str">
        <f t="shared" ref="I43:I74" si="17">IF(OR($B43="",$C43="",$D43="",$E43="",$F43&lt;AN_LIM,$F43&gt;AN_CONCURS,$P43=FALSE),"",IF($H43="",CPI*$G43/AL43,CPI*$H43))</f>
        <v/>
      </c>
      <c r="J43" s="121" t="str">
        <f t="shared" ref="J43:J74" si="18">IF(OR($B43="",$C43="",$D43="",$E43="",$F43="",$F43&gt;AN_CONCURS,$P43=FALSE),"",IF($H43="",CPI*$G43/AL43,CPI*$H43))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5"/>
      <c r="E44" s="125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5"/>
      <c r="E45" s="125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5"/>
      <c r="E46" s="125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5"/>
      <c r="E47" s="125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5"/>
      <c r="E48" s="125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5"/>
      <c r="E49" s="125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5"/>
      <c r="E50" s="125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5"/>
      <c r="E51" s="125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5"/>
      <c r="E52" s="125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5"/>
      <c r="E53" s="125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5"/>
      <c r="E54" s="125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5"/>
      <c r="E55" s="125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5"/>
      <c r="E56" s="125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5"/>
      <c r="E57" s="125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5"/>
      <c r="E58" s="125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5"/>
      <c r="E59" s="125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5"/>
      <c r="E60" s="125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5"/>
      <c r="E61" s="125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5"/>
      <c r="E62" s="125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5"/>
      <c r="E63" s="125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5"/>
      <c r="E64" s="125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5"/>
      <c r="E65" s="125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5"/>
      <c r="E66" s="125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5"/>
      <c r="E67" s="125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5"/>
      <c r="E68" s="125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5"/>
      <c r="E69" s="125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5"/>
      <c r="E70" s="125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5"/>
      <c r="E71" s="125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5"/>
      <c r="E72" s="125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5"/>
      <c r="E73" s="125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5"/>
      <c r="E74" s="125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5"/>
      <c r="E75" s="125"/>
      <c r="F75" s="127"/>
      <c r="G75" s="127"/>
      <c r="H75" s="127"/>
      <c r="I75" s="121" t="str">
        <f t="shared" ref="I75:I110" si="28">IF(OR($B75="",$C75="",$D75="",$E75="",$F75&lt;AN_LIM,$F75&gt;AN_CONCURS,$P75=FALSE),"",IF($H75="",CPI*$G75/AL75,CPI*$H75))</f>
        <v/>
      </c>
      <c r="J75" s="121" t="str">
        <f t="shared" ref="J75:J110" si="29">IF(OR($B75="",$C75="",$D75="",$E75="",$F75="",$F75&gt;AN_CONCURS,$P75=FALSE),"",IF($H75="",CPI*$G75/AL75,CPI*$H75))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5"/>
      <c r="E76" s="125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5"/>
      <c r="E77" s="125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5"/>
      <c r="E78" s="125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5"/>
      <c r="E79" s="125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5"/>
      <c r="E80" s="125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5"/>
      <c r="E81" s="125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5"/>
      <c r="E82" s="125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5"/>
      <c r="E83" s="125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5"/>
      <c r="E84" s="125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5"/>
      <c r="E85" s="125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5"/>
      <c r="E86" s="125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5"/>
      <c r="E87" s="125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5"/>
      <c r="E88" s="125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5"/>
      <c r="E89" s="125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5"/>
      <c r="E90" s="125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5"/>
      <c r="E91" s="125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5"/>
      <c r="E92" s="125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5"/>
      <c r="E93" s="125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5"/>
      <c r="E94" s="125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5"/>
      <c r="E95" s="125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5"/>
      <c r="E96" s="125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5"/>
      <c r="E97" s="125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5"/>
      <c r="E98" s="125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5"/>
      <c r="E99" s="125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5"/>
      <c r="E100" s="125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5"/>
      <c r="E101" s="125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5"/>
      <c r="E102" s="125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5"/>
      <c r="E103" s="125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5"/>
      <c r="E104" s="125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5"/>
      <c r="E105" s="125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5"/>
      <c r="E106" s="125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5"/>
      <c r="E107" s="125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5"/>
      <c r="E108" s="125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5"/>
      <c r="E109" s="125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5"/>
      <c r="E110" s="125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39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M110"/>
  <sheetViews>
    <sheetView view="pageBreakPreview" zoomScale="60" zoomScaleNormal="100" workbookViewId="0">
      <selection sqref="A1:J32"/>
    </sheetView>
  </sheetViews>
  <sheetFormatPr defaultRowHeight="15.75"/>
  <cols>
    <col min="1" max="1" width="5.7109375" style="103" customWidth="1"/>
    <col min="2" max="3" width="35.7109375" style="103" customWidth="1"/>
    <col min="4" max="4" width="22" style="103" customWidth="1"/>
    <col min="5" max="5" width="21.5703125" style="103" customWidth="1"/>
    <col min="6" max="6" width="10.7109375" style="222" customWidth="1"/>
    <col min="7" max="7" width="10.7109375" style="103" customWidth="1"/>
    <col min="8" max="8" width="12.2851562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760" t="str">
        <f>IF('Date initiale'!B8="","",CONCATENATE('Date initiale'!A8," ",'Date initiale'!B8))</f>
        <v>Universitatea "POLITEHNICA" din Timişoara</v>
      </c>
      <c r="B1" s="760"/>
      <c r="C1" s="76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760" t="str">
        <f>IF('Date initiale'!B9="","",CONCATENATE('Date initiale'!A9," ",'Date initiale'!B9))</f>
        <v/>
      </c>
      <c r="B2" s="760"/>
      <c r="C2" s="76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760" t="str">
        <f>IF('Date initiale'!B11="","",CONCATENATE('Date initiale'!A11," ",'Date initiale'!B11))</f>
        <v>Departamentul CCI</v>
      </c>
      <c r="B3" s="760"/>
      <c r="C3" s="76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1"/>
      <c r="W3" s="183"/>
      <c r="X3" s="182"/>
    </row>
    <row r="4" spans="1:38">
      <c r="A4" s="760" t="str">
        <f>IF('Date initiale'!B13="","",CONCATENATE('Date initiale'!A13," ",'Date initiale'!B13))</f>
        <v/>
      </c>
      <c r="B4" s="760"/>
      <c r="C4" s="76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1"/>
      <c r="W4" s="183"/>
      <c r="X4" s="182"/>
    </row>
    <row r="5" spans="1:38">
      <c r="A5" s="761" t="s">
        <v>183</v>
      </c>
      <c r="B5" s="761"/>
      <c r="C5" s="761"/>
      <c r="D5" s="761"/>
      <c r="E5" s="761"/>
      <c r="F5" s="761"/>
      <c r="G5" s="761"/>
      <c r="H5" s="761"/>
      <c r="I5" s="761"/>
      <c r="J5" s="761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761" t="s">
        <v>247</v>
      </c>
      <c r="B6" s="761"/>
      <c r="C6" s="761"/>
      <c r="D6" s="761"/>
      <c r="E6" s="761"/>
      <c r="F6" s="761"/>
      <c r="G6" s="761"/>
      <c r="H6" s="761"/>
      <c r="I6" s="761"/>
      <c r="J6" s="761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ASISTENT UNIVERSITAR DĂESCU Alexandru Cosmin</v>
      </c>
    </row>
    <row r="8" spans="1:38" ht="19.5" customHeight="1">
      <c r="A8" s="765" t="s">
        <v>0</v>
      </c>
      <c r="B8" s="765" t="s">
        <v>1</v>
      </c>
      <c r="C8" s="765" t="s">
        <v>74</v>
      </c>
      <c r="D8" s="765" t="s">
        <v>75</v>
      </c>
      <c r="E8" s="762" t="s">
        <v>76</v>
      </c>
      <c r="F8" s="764" t="s">
        <v>77</v>
      </c>
      <c r="G8" s="765" t="s">
        <v>69</v>
      </c>
      <c r="H8" s="762" t="s">
        <v>70</v>
      </c>
      <c r="I8" s="765" t="s">
        <v>7</v>
      </c>
      <c r="J8" s="765"/>
      <c r="K8" s="765" t="s">
        <v>9</v>
      </c>
      <c r="L8" s="765"/>
      <c r="M8" s="766" t="s">
        <v>44</v>
      </c>
      <c r="N8" s="767"/>
      <c r="O8" s="762" t="s">
        <v>71</v>
      </c>
      <c r="P8" s="770" t="s">
        <v>238</v>
      </c>
      <c r="Q8" s="107"/>
    </row>
    <row r="9" spans="1:38" ht="48" customHeight="1">
      <c r="A9" s="765"/>
      <c r="B9" s="765"/>
      <c r="C9" s="765"/>
      <c r="D9" s="765"/>
      <c r="E9" s="763"/>
      <c r="F9" s="764"/>
      <c r="G9" s="765"/>
      <c r="H9" s="76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63"/>
      <c r="P9" s="77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IF(OR($B11="",$C11="",$D11="",$E11="",$F11&lt;AN_LIM,$F11&gt;AN_CONCURS,$P11=FALSE),"",EBOOK/AL11)</f>
        <v/>
      </c>
      <c r="J11" s="121" t="str">
        <f t="shared" ref="J11:J42" si="3">IF(OR($B11="",$C11="",$D11="",$E11="",$F11="",$F11&gt;AN_CONCURS,$P11=FALSE),"",EBOOK/AL11)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 ht="15.75" customHeight="1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IF(OR($B43="",$C43="",$D43="",$E43="",$F43&lt;AN_LIM,$F43&gt;AN_CONCURS,$P43=FALSE),"",EBOOK/AL43)</f>
        <v/>
      </c>
      <c r="J43" s="121" t="str">
        <f t="shared" ref="J43:J74" si="18">IF(OR($B43="",$C43="",$D43="",$E43="",$F43="",$F43&gt;AN_CONCURS,$P43=FALSE),"",EBOOK/AL43)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IF(OR($B75="",$C75="",$D75="",$E75="",$F75&lt;AN_LIM,$F75&gt;AN_CONCURS,$P75=FALSE),"",EBOOK/AL75)</f>
        <v/>
      </c>
      <c r="J75" s="121" t="str">
        <f t="shared" ref="J75:J110" si="29">IF(OR($B75="",$C75="",$D75="",$E75="",$F75="",$F75&gt;AN_CONCURS,$P75=FALSE),"",EBOOK/AL75)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P8:P9"/>
    <mergeCell ref="H8:H9"/>
    <mergeCell ref="I8:J8"/>
    <mergeCell ref="O8:O9"/>
    <mergeCell ref="G8:G9"/>
    <mergeCell ref="K8:L8"/>
    <mergeCell ref="M8:N8"/>
    <mergeCell ref="A8:A9"/>
    <mergeCell ref="B8:B9"/>
    <mergeCell ref="C8:C9"/>
    <mergeCell ref="A1:C1"/>
    <mergeCell ref="A2:C2"/>
    <mergeCell ref="A3:C3"/>
    <mergeCell ref="A4:C4"/>
    <mergeCell ref="A5:J5"/>
    <mergeCell ref="A6:J6"/>
    <mergeCell ref="D8:D9"/>
    <mergeCell ref="E8:E9"/>
    <mergeCell ref="F8:F9"/>
  </mergeCells>
  <phoneticPr fontId="39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106</vt:i4>
      </vt:variant>
    </vt:vector>
  </HeadingPairs>
  <TitlesOfParts>
    <vt:vector size="138" baseType="lpstr">
      <vt:lpstr>Date initiale</vt:lpstr>
      <vt:lpstr>ANEXA 2</vt:lpstr>
      <vt:lpstr>PUNCTAJ GM</vt:lpstr>
      <vt:lpstr>PUNCTAJ CONCURS</vt:lpstr>
      <vt:lpstr>1</vt:lpstr>
      <vt:lpstr>2.1</vt:lpstr>
      <vt:lpstr>2.2</vt:lpstr>
      <vt:lpstr>2.3</vt:lpstr>
      <vt:lpstr>2.4</vt:lpstr>
      <vt:lpstr>2.5</vt:lpstr>
      <vt:lpstr>2.6</vt:lpstr>
      <vt:lpstr>2.7</vt:lpstr>
      <vt:lpstr>3.1a</vt:lpstr>
      <vt:lpstr>3.1b</vt:lpstr>
      <vt:lpstr>3.2a</vt:lpstr>
      <vt:lpstr>3.2b</vt:lpstr>
      <vt:lpstr>3.3a</vt:lpstr>
      <vt:lpstr>3.3b</vt:lpstr>
      <vt:lpstr>3.4a</vt:lpstr>
      <vt:lpstr>3.4b</vt:lpstr>
      <vt:lpstr>3.5a</vt:lpstr>
      <vt:lpstr>3.5b</vt:lpstr>
      <vt:lpstr>3.6a</vt:lpstr>
      <vt:lpstr>3.6b</vt:lpstr>
      <vt:lpstr>3.7</vt:lpstr>
      <vt:lpstr>4.1</vt:lpstr>
      <vt:lpstr>4.2a</vt:lpstr>
      <vt:lpstr>4.2b</vt:lpstr>
      <vt:lpstr>4.3</vt:lpstr>
      <vt:lpstr>Coef</vt:lpstr>
      <vt:lpstr>Euro</vt:lpstr>
      <vt:lpstr>BDI</vt:lpstr>
      <vt:lpstr>AN_CONCURS</vt:lpstr>
      <vt:lpstr>AN_LIM</vt:lpstr>
      <vt:lpstr>BREV_APL</vt:lpstr>
      <vt:lpstr>BREV_INT</vt:lpstr>
      <vt:lpstr>BREV_ROM</vt:lpstr>
      <vt:lpstr>CATEDRA</vt:lpstr>
      <vt:lpstr>CNCSIS_B</vt:lpstr>
      <vt:lpstr>CNCSIS_C</vt:lpstr>
      <vt:lpstr>CONF_ROM</vt:lpstr>
      <vt:lpstr>CONF_STR</vt:lpstr>
      <vt:lpstr>COORD_INT</vt:lpstr>
      <vt:lpstr>COORD_NAT</vt:lpstr>
      <vt:lpstr>CPI</vt:lpstr>
      <vt:lpstr>CPI_LITO</vt:lpstr>
      <vt:lpstr>CS_ROM</vt:lpstr>
      <vt:lpstr>CS_STR</vt:lpstr>
      <vt:lpstr>DECAN</vt:lpstr>
      <vt:lpstr>DEP</vt:lpstr>
      <vt:lpstr>DIR_C_BIG</vt:lpstr>
      <vt:lpstr>DIR_C_SMALL</vt:lpstr>
      <vt:lpstr>DIR_DEP</vt:lpstr>
      <vt:lpstr>DIR_UPT</vt:lpstr>
      <vt:lpstr>DIRECTOR</vt:lpstr>
      <vt:lpstr>EBOOK</vt:lpstr>
      <vt:lpstr>FACULTATEA</vt:lpstr>
      <vt:lpstr>FUNCTIE</vt:lpstr>
      <vt:lpstr>GE</vt:lpstr>
      <vt:lpstr>GM</vt:lpstr>
      <vt:lpstr>MANAG</vt:lpstr>
      <vt:lpstr>MEFS</vt:lpstr>
      <vt:lpstr>MEFSM</vt:lpstr>
      <vt:lpstr>MEMBRU_C_BIG</vt:lpstr>
      <vt:lpstr>MEMBRU_C_SMALL</vt:lpstr>
      <vt:lpstr>MEMBRU_ECHIPA</vt:lpstr>
      <vt:lpstr>MEMBRU_INT</vt:lpstr>
      <vt:lpstr>MEMBRU_NAT</vt:lpstr>
      <vt:lpstr>MMFL</vt:lpstr>
      <vt:lpstr>MML</vt:lpstr>
      <vt:lpstr>MMM</vt:lpstr>
      <vt:lpstr>MS_LITO</vt:lpstr>
      <vt:lpstr>NCWEB</vt:lpstr>
      <vt:lpstr>NUME</vt:lpstr>
      <vt:lpstr>P_BDI_ROM</vt:lpstr>
      <vt:lpstr>P_BDI_STR</vt:lpstr>
      <vt:lpstr>P_ISI_ROM</vt:lpstr>
      <vt:lpstr>P_ISI_STR</vt:lpstr>
      <vt:lpstr>PAG_RED</vt:lpstr>
      <vt:lpstr>PER_EVAL</vt:lpstr>
      <vt:lpstr>'1'!Print_Area</vt:lpstr>
      <vt:lpstr>'2.1'!Print_Area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'3.1a'!Print_Area</vt:lpstr>
      <vt:lpstr>'3.1b'!Print_Area</vt:lpstr>
      <vt:lpstr>'3.2a'!Print_Area</vt:lpstr>
      <vt:lpstr>'3.2b'!Print_Area</vt:lpstr>
      <vt:lpstr>'3.3a'!Print_Area</vt:lpstr>
      <vt:lpstr>'3.3b'!Print_Area</vt:lpstr>
      <vt:lpstr>'3.4a'!Print_Area</vt:lpstr>
      <vt:lpstr>'3.4b'!Print_Area</vt:lpstr>
      <vt:lpstr>'3.5a'!Print_Area</vt:lpstr>
      <vt:lpstr>'3.5b'!Print_Area</vt:lpstr>
      <vt:lpstr>'3.6a'!Print_Area</vt:lpstr>
      <vt:lpstr>'3.6b'!Print_Area</vt:lpstr>
      <vt:lpstr>'3.7'!Print_Area</vt:lpstr>
      <vt:lpstr>'4.1'!Print_Area</vt:lpstr>
      <vt:lpstr>'4.2a'!Print_Area</vt:lpstr>
      <vt:lpstr>'4.2b'!Print_Area</vt:lpstr>
      <vt:lpstr>'4.3'!Print_Area</vt:lpstr>
      <vt:lpstr>'ANEXA 2'!Print_Area</vt:lpstr>
      <vt:lpstr>'2.1'!Print_Titles</vt:lpstr>
      <vt:lpstr>'2.2'!Print_Titles</vt:lpstr>
      <vt:lpstr>'2.3'!Print_Titles</vt:lpstr>
      <vt:lpstr>'2.4'!Print_Titles</vt:lpstr>
      <vt:lpstr>'2.5'!Print_Titles</vt:lpstr>
      <vt:lpstr>'2.6'!Print_Titles</vt:lpstr>
      <vt:lpstr>'2.7'!Print_Titles</vt:lpstr>
      <vt:lpstr>'3.1a'!Print_Titles</vt:lpstr>
      <vt:lpstr>'3.1b'!Print_Titles</vt:lpstr>
      <vt:lpstr>'3.2a'!Print_Titles</vt:lpstr>
      <vt:lpstr>'3.2b'!Print_Titles</vt:lpstr>
      <vt:lpstr>'3.3a'!Print_Titles</vt:lpstr>
      <vt:lpstr>'3.3b'!Print_Titles</vt:lpstr>
      <vt:lpstr>'3.4a'!Print_Titles</vt:lpstr>
      <vt:lpstr>'3.4b'!Print_Titles</vt:lpstr>
      <vt:lpstr>'3.5b'!Print_Titles</vt:lpstr>
      <vt:lpstr>'3.6a'!Print_Titles</vt:lpstr>
      <vt:lpstr>'3.6b'!Print_Titles</vt:lpstr>
      <vt:lpstr>'3.7'!Print_Titles</vt:lpstr>
      <vt:lpstr>'4.1'!Print_Titles</vt:lpstr>
      <vt:lpstr>'4.2a'!Print_Titles</vt:lpstr>
      <vt:lpstr>'4.2b'!Print_Titles</vt:lpstr>
      <vt:lpstr>'4.3'!Print_Titles</vt:lpstr>
      <vt:lpstr>PUNCTAJ</vt:lpstr>
      <vt:lpstr>R_BDI_ROM</vt:lpstr>
      <vt:lpstr>R_BDI_STR</vt:lpstr>
      <vt:lpstr>R_ISI_ROM</vt:lpstr>
      <vt:lpstr>R_ISI_STR</vt:lpstr>
      <vt:lpstr>R_STR</vt:lpstr>
      <vt:lpstr>SEF_CAT</vt:lpstr>
      <vt:lpstr>SM</vt:lpstr>
      <vt:lpstr>UPT_INT</vt:lpstr>
    </vt:vector>
  </TitlesOfParts>
  <Company>School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Davidescu</dc:creator>
  <cp:lastModifiedBy>cosmin.daescu</cp:lastModifiedBy>
  <cp:lastPrinted>2012-01-27T09:32:32Z</cp:lastPrinted>
  <dcterms:created xsi:type="dcterms:W3CDTF">2009-01-05T03:49:29Z</dcterms:created>
  <dcterms:modified xsi:type="dcterms:W3CDTF">2012-03-13T11:22:28Z</dcterms:modified>
</cp:coreProperties>
</file>